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<sst xmlns="http://schemas.openxmlformats.org/spreadsheetml/2006/main" count="9996" uniqueCount="1235">
  <si>
    <t>File opened</t>
  </si>
  <si>
    <t>2023-12-07 11:33:22</t>
  </si>
  <si>
    <t>Console s/n</t>
  </si>
  <si>
    <t>68C-812020</t>
  </si>
  <si>
    <t>Console ver</t>
  </si>
  <si>
    <t>Bluestem v.2.1.08</t>
  </si>
  <si>
    <t>Scripts ver</t>
  </si>
  <si>
    <t>2022.05  2.1.08, Aug 2022</t>
  </si>
  <si>
    <t>Head s/n</t>
  </si>
  <si>
    <t>68H-712010</t>
  </si>
  <si>
    <t>Head ver</t>
  </si>
  <si>
    <t>1.4.22</t>
  </si>
  <si>
    <t>Head cal</t>
  </si>
  <si>
    <t>{"h2obzero": "1.08076", "h2obspan1": "1.0274", "h2oaspanconc1": "12.13", "co2aspanconc2": "305.4", "co2bspan2b": "0.0998971", "oxygen": "21", "co2bzero": "0.935737", "h2obspan2": "0", "co2aspan2b": "0.321419", "flowmeterzero": "2.51207", "co2bspan2a": "0.0997196", "chamberpressurezero": "2.74276", "co2azero": "0.927705", "flowbzero": "0.31044", "co2aspan2": "-0.0323824", "h2obspanconc2": "20", "tazero": "0.146376", "h2obspan2b": "0.106528", "h2oaspan2b": "0.0728571", "co2aspan2a": "0.323557", "ssa_ref": "36366.5", "h2obspan2a": "0.0707434", "co2aspanconc1": "2486", "co2aspan1": "1.00387", "h2oaspan1": "1.01091", "h2obspanconc1": "20", "co2bspanconc1": "400", "co2bspan2": "-0.0310097", "h2oaspanconc2": "0", "h2oaspan2a": "0.0720706", "co2bspanconc2": "305.4", "flowazero": "0.33", "tbzero": "0.233871", "ssb_ref": "29674.1", "h2oaspan2": "0", "h2oazero": "1.06659", "co2bspan1": "1.00317"}</t>
  </si>
  <si>
    <t>CO2 rangematch</t>
  </si>
  <si>
    <t>Thu Dec  7 08:18</t>
  </si>
  <si>
    <t>H2O rangematch</t>
  </si>
  <si>
    <t>Thu Dec  7 08:23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</si>
  <si>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</si>
  <si>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</si>
  <si>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</si>
  <si>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</si>
  <si>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</si>
  <si>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</si>
  <si>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</si>
  <si>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</si>
  <si>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</si>
  <si>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11:33:22</t>
  </si>
  <si>
    <t>Stability Definition:	ΔCO2 (Meas2): Slp&lt;1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</si>
  <si>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</si>
  <si>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</si>
  <si>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</si>
  <si>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</si>
  <si>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</si>
  <si>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</si>
  <si>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</si>
  <si>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</si>
  <si>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</si>
  <si>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</si>
  <si>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</si>
  <si>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</si>
  <si>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</si>
  <si>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</si>
  <si>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</si>
  <si>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</si>
  <si>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</si>
  <si>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</si>
  <si>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</si>
  <si>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</si>
  <si>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</si>
  <si>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</si>
  <si>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</si>
  <si>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</si>
  <si>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</si>
  <si>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</si>
  <si>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</si>
  <si>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</si>
  <si>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</si>
  <si>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</si>
  <si>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</si>
  <si>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</si>
  <si>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</si>
  <si>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</si>
  <si>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</si>
  <si>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</si>
  <si>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</si>
  <si>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</si>
  <si>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</si>
  <si>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</si>
  <si>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</si>
  <si>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</si>
  <si>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</si>
  <si>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</si>
  <si>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</si>
  <si>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</si>
  <si>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</si>
  <si>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</si>
  <si>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</si>
  <si>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</si>
  <si>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</si>
  <si>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1.82221 193.505 370.392 645.483 854.756 1081.59 1258.84 1392.28</t>
  </si>
  <si>
    <t>Fs_true</t>
  </si>
  <si>
    <t>3.64531 211.974 387.273 614.082 801.043 1007.81 1200.46 1401.21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</si>
  <si>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</si>
  <si>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</si>
  <si>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</si>
  <si>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</si>
  <si>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</si>
  <si>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</si>
  <si>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</si>
  <si>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</si>
  <si>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</si>
  <si>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</si>
  <si>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</si>
  <si>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</si>
  <si>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</si>
  <si>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</si>
  <si>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</si>
  <si>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</si>
  <si>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</si>
  <si>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</si>
  <si>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</si>
  <si>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</si>
  <si>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</si>
  <si>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</si>
  <si>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</si>
  <si>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</si>
  <si>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</si>
  <si>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</si>
  <si>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</si>
  <si>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</si>
  <si>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</si>
  <si>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</si>
  <si>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</si>
  <si>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</si>
  <si>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</si>
  <si>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</si>
  <si>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</si>
  <si>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</si>
  <si>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</si>
  <si>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</si>
  <si>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</si>
  <si>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</si>
  <si>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</si>
  <si>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</si>
  <si>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</si>
  <si>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</si>
  <si>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</si>
  <si>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</si>
  <si>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</si>
  <si>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</si>
  <si>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</si>
  <si>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</si>
  <si>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</si>
  <si>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</si>
  <si>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</si>
  <si>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</si>
  <si>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</si>
  <si>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</si>
  <si>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</si>
  <si>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</si>
  <si>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</si>
  <si>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</si>
  <si>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</si>
  <si>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</si>
  <si>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</si>
  <si>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</si>
  <si>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</si>
  <si>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</si>
  <si>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</si>
  <si>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</si>
  <si>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</si>
  <si>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</si>
  <si>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</si>
  <si>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</si>
  <si>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</si>
  <si>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</si>
  <si>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</si>
  <si>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</si>
  <si>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</si>
  <si>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</si>
  <si>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</si>
  <si>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</si>
  <si>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</si>
  <si>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</si>
  <si>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</si>
  <si>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</si>
  <si>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</si>
  <si>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</si>
  <si>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</si>
  <si>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</si>
  <si>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</si>
  <si>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</si>
  <si>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</si>
  <si>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</si>
  <si>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</si>
  <si>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</si>
  <si>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</si>
  <si>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</si>
  <si>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</si>
  <si>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</si>
  <si>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</si>
  <si>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</si>
  <si>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</si>
  <si>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</si>
  <si>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</si>
  <si>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</si>
  <si>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</si>
  <si>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</si>
  <si>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</si>
  <si>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</si>
  <si>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</si>
  <si>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</si>
  <si>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</si>
  <si>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</si>
  <si>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</si>
  <si>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</si>
  <si>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</si>
  <si>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</si>
  <si>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</si>
  <si>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</si>
  <si>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</si>
  <si>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</si>
  <si>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</si>
  <si>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</si>
  <si>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</si>
  <si>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</si>
  <si>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</si>
  <si>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</si>
  <si>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</si>
  <si>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</si>
  <si>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</si>
  <si>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</si>
  <si>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</si>
  <si>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</si>
  <si>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</si>
  <si>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</si>
  <si>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</si>
  <si>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</si>
  <si>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</si>
  <si>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</si>
  <si>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</si>
  <si>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</si>
  <si>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</si>
  <si>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</si>
  <si>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</si>
  <si>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</si>
  <si>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</si>
  <si>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</si>
  <si>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</si>
  <si>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</si>
  <si>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</si>
  <si>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</si>
  <si>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</si>
  <si>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</si>
  <si>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</si>
  <si>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</si>
  <si>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</si>
  <si>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</si>
  <si>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</si>
  <si>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</si>
  <si>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</si>
  <si>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</si>
  <si>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</si>
  <si>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</si>
  <si>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</si>
  <si>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</si>
  <si>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</si>
  <si>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</si>
  <si>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</si>
  <si>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</si>
  <si>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</si>
  <si>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</si>
  <si>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</si>
  <si>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</si>
  <si>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</si>
  <si>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</si>
  <si>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</si>
  <si>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</si>
  <si>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</si>
  <si>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</si>
  <si>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</si>
  <si>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</si>
  <si>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</si>
  <si>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</si>
  <si>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</si>
  <si>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</si>
  <si>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</si>
  <si>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</si>
  <si>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</si>
  <si>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</si>
  <si>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</si>
  <si>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</si>
  <si>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</si>
  <si>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</si>
  <si>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</si>
  <si>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</si>
  <si>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</si>
  <si>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</si>
  <si>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</si>
  <si>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</si>
  <si>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</si>
  <si>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</si>
  <si>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</si>
  <si>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</si>
  <si>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</si>
  <si>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</si>
  <si>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</si>
  <si>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</si>
  <si>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</si>
  <si>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</si>
  <si>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</si>
  <si>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</si>
  <si>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</si>
  <si>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</si>
  <si>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</si>
  <si>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</si>
  <si>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</si>
  <si>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</si>
  <si>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</si>
  <si>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</si>
  <si>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</si>
  <si>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</si>
  <si>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</si>
  <si>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</si>
  <si>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</si>
  <si>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</si>
  <si>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</si>
  <si>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</si>
  <si>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</si>
  <si>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</si>
  <si>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</si>
  <si>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</si>
  <si>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</si>
  <si>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</si>
  <si>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</si>
  <si>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</si>
  <si>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</si>
  <si>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</si>
  <si>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</si>
  <si>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</si>
  <si>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</si>
  <si>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</si>
  <si>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</si>
  <si>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</si>
  <si>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</si>
  <si>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</si>
  <si>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</si>
  <si>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</si>
  <si>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</si>
  <si>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</si>
  <si>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</si>
  <si>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</si>
  <si>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</si>
  <si>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</si>
  <si>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</si>
  <si>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</si>
  <si>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</si>
  <si>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</si>
  <si>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</si>
  <si>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</si>
  <si>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</si>
  <si>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</si>
  <si>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</si>
  <si>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</si>
  <si>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</si>
  <si>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</si>
  <si>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</si>
  <si>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</si>
  <si>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</si>
  <si>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</si>
  <si>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</si>
  <si>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</si>
  <si>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</si>
  <si>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</si>
  <si>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</si>
  <si>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</si>
  <si>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</si>
  <si>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</si>
  <si>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</si>
  <si>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</si>
  <si>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</si>
  <si>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</si>
  <si>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</si>
  <si>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</si>
  <si>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</si>
  <si>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</si>
  <si>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</si>
  <si>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</si>
  <si>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</si>
  <si>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</si>
  <si>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</si>
  <si>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</si>
  <si>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</si>
  <si>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</si>
  <si>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</si>
  <si>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</si>
  <si>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</si>
  <si>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</si>
  <si>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</si>
  <si>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</si>
  <si>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</si>
  <si>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</si>
  <si>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</si>
  <si>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</si>
  <si>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</si>
  <si>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</si>
  <si>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</si>
  <si>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</si>
  <si>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</si>
  <si>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</si>
  <si>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</si>
  <si>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</si>
  <si>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</si>
  <si>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</si>
  <si>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</si>
  <si>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</si>
  <si>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</si>
  <si>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</si>
  <si>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</si>
  <si>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</si>
  <si>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</si>
  <si>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</si>
  <si>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</si>
  <si>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</si>
  <si>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</si>
  <si>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</si>
  <si>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</si>
  <si>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</si>
  <si>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</si>
  <si>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</si>
  <si>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</si>
  <si>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</si>
  <si>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</si>
  <si>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</si>
  <si>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</si>
  <si>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</si>
  <si>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</si>
  <si>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</si>
  <si>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</si>
  <si>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</si>
  <si>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</si>
  <si>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</si>
  <si>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</si>
  <si>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</si>
  <si>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</si>
  <si>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</si>
  <si>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</si>
  <si>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</si>
  <si>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</si>
  <si>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</si>
  <si>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</si>
  <si>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</si>
  <si>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20231207 11:34:34</t>
  </si>
  <si>
    <t>11:34:34</t>
  </si>
  <si>
    <t>Excised</t>
  </si>
  <si>
    <t>-</t>
  </si>
  <si>
    <t>0: Broadleaf</t>
  </si>
  <si>
    <t>11:33:55</t>
  </si>
  <si>
    <t>3/3</t>
  </si>
  <si>
    <t>11111111</t>
  </si>
  <si>
    <t>oooooooo</t>
  </si>
  <si>
    <t>on</t>
  </si>
  <si>
    <t>20231207 11:34:39</t>
  </si>
  <si>
    <t>11:34:39</t>
  </si>
  <si>
    <t>1/3</t>
  </si>
  <si>
    <t>20231207 11:34:44</t>
  </si>
  <si>
    <t>11:34:44</t>
  </si>
  <si>
    <t>20231207 11:34:49</t>
  </si>
  <si>
    <t>11:34:49</t>
  </si>
  <si>
    <t>20231207 11:34:54</t>
  </si>
  <si>
    <t>11:34:54</t>
  </si>
  <si>
    <t>20231207 11:34:59</t>
  </si>
  <si>
    <t>11:34:59</t>
  </si>
  <si>
    <t>20231207 11:35:04</t>
  </si>
  <si>
    <t>11:35:04</t>
  </si>
  <si>
    <t>20231207 11:35:09</t>
  </si>
  <si>
    <t>11:35:09</t>
  </si>
  <si>
    <t>20231207 11:35:14</t>
  </si>
  <si>
    <t>11:35:14</t>
  </si>
  <si>
    <t>20231207 11:35:19</t>
  </si>
  <si>
    <t>11:35:19</t>
  </si>
  <si>
    <t>20231207 11:35:24</t>
  </si>
  <si>
    <t>11:35:24</t>
  </si>
  <si>
    <t>20231207 11:35:29</t>
  </si>
  <si>
    <t>11:35:29</t>
  </si>
  <si>
    <t>20231207 11:35:34</t>
  </si>
  <si>
    <t>11:35:34</t>
  </si>
  <si>
    <t>20231207 11:35:39</t>
  </si>
  <si>
    <t>11:35:39</t>
  </si>
  <si>
    <t>20231207 11:35:44</t>
  </si>
  <si>
    <t>11:35:44</t>
  </si>
  <si>
    <t>20231207 11:35:49</t>
  </si>
  <si>
    <t>11:35:49</t>
  </si>
  <si>
    <t>20231207 11:35:54</t>
  </si>
  <si>
    <t>11:35:54</t>
  </si>
  <si>
    <t>20231207 11:35:59</t>
  </si>
  <si>
    <t>11:35:59</t>
  </si>
  <si>
    <t>20231207 11:36:04</t>
  </si>
  <si>
    <t>11:36:04</t>
  </si>
  <si>
    <t>20231207 11:36:09</t>
  </si>
  <si>
    <t>11:36:09</t>
  </si>
  <si>
    <t>20231207 11:36:14</t>
  </si>
  <si>
    <t>11:36:14</t>
  </si>
  <si>
    <t>20231207 11:36:19</t>
  </si>
  <si>
    <t>11:36:19</t>
  </si>
  <si>
    <t>20231207 11:36:24</t>
  </si>
  <si>
    <t>11:36:24</t>
  </si>
  <si>
    <t>20231207 11:36:29</t>
  </si>
  <si>
    <t>11:36:29</t>
  </si>
  <si>
    <t>20231207 11:36:34</t>
  </si>
  <si>
    <t>11:36:34</t>
  </si>
  <si>
    <t>20231207 11:36:39</t>
  </si>
  <si>
    <t>11:36:39</t>
  </si>
  <si>
    <t>20231207 11:36:44</t>
  </si>
  <si>
    <t>11:36:44</t>
  </si>
  <si>
    <t>20231207 11:36:49</t>
  </si>
  <si>
    <t>11:36:49</t>
  </si>
  <si>
    <t>2/3</t>
  </si>
  <si>
    <t>20231207 11:36:54</t>
  </si>
  <si>
    <t>11:36:54</t>
  </si>
  <si>
    <t>20231207 11:36:59</t>
  </si>
  <si>
    <t>11:36:59</t>
  </si>
  <si>
    <t>20231207 11:37:04</t>
  </si>
  <si>
    <t>11:37:04</t>
  </si>
  <si>
    <t>20231207 11:37:09</t>
  </si>
  <si>
    <t>11:37:09</t>
  </si>
  <si>
    <t>20231207 11:37:14</t>
  </si>
  <si>
    <t>11:37:14</t>
  </si>
  <si>
    <t>20231207 11:37:19</t>
  </si>
  <si>
    <t>11:37:19</t>
  </si>
  <si>
    <t>20231207 11:37:24</t>
  </si>
  <si>
    <t>11:37:24</t>
  </si>
  <si>
    <t>20231207 11:37:29</t>
  </si>
  <si>
    <t>11:37:29</t>
  </si>
  <si>
    <t>20231207 11:37:34</t>
  </si>
  <si>
    <t>11:37:34</t>
  </si>
  <si>
    <t>20231207 11:37:39</t>
  </si>
  <si>
    <t>11:37:39</t>
  </si>
  <si>
    <t>20231207 11:37:44</t>
  </si>
  <si>
    <t>11:37:44</t>
  </si>
  <si>
    <t>20231207 11:37:49</t>
  </si>
  <si>
    <t>11:37:49</t>
  </si>
  <si>
    <t>20231207 11:37:54</t>
  </si>
  <si>
    <t>11:37:54</t>
  </si>
  <si>
    <t>20231207 11:37:59</t>
  </si>
  <si>
    <t>11:37:59</t>
  </si>
  <si>
    <t>20231207 11:38:04</t>
  </si>
  <si>
    <t>11:38:04</t>
  </si>
  <si>
    <t>20231207 11:38:09</t>
  </si>
  <si>
    <t>11:38:09</t>
  </si>
  <si>
    <t>20231207 11:38:14</t>
  </si>
  <si>
    <t>11:38:14</t>
  </si>
  <si>
    <t>20231207 11:38:19</t>
  </si>
  <si>
    <t>11:38:19</t>
  </si>
  <si>
    <t>20231207 11:38:24</t>
  </si>
  <si>
    <t>11:38:24</t>
  </si>
  <si>
    <t>20231207 11:38:29</t>
  </si>
  <si>
    <t>11:38:29</t>
  </si>
  <si>
    <t>20231207 11:38:34</t>
  </si>
  <si>
    <t>11:38:34</t>
  </si>
  <si>
    <t>20231207 11:38:39</t>
  </si>
  <si>
    <t>11:38:39</t>
  </si>
  <si>
    <t>20231207 11:38:44</t>
  </si>
  <si>
    <t>11:38:44</t>
  </si>
  <si>
    <t>20231207 11:38:49</t>
  </si>
  <si>
    <t>11:38:49</t>
  </si>
  <si>
    <t>20231207 11:38:54</t>
  </si>
  <si>
    <t>11:38:54</t>
  </si>
  <si>
    <t>20231207 11:38:59</t>
  </si>
  <si>
    <t>11:38:59</t>
  </si>
  <si>
    <t>20231207 11:39:04</t>
  </si>
  <si>
    <t>11:39:04</t>
  </si>
  <si>
    <t>20231207 11:39:09</t>
  </si>
  <si>
    <t>11:39:09</t>
  </si>
  <si>
    <t>20231207 11:39:14</t>
  </si>
  <si>
    <t>11:39:14</t>
  </si>
  <si>
    <t>20231207 11:39:19</t>
  </si>
  <si>
    <t>11:39:19</t>
  </si>
  <si>
    <t>20231207 11:39:24</t>
  </si>
  <si>
    <t>11:39:24</t>
  </si>
  <si>
    <t>20231207 11:39:29</t>
  </si>
  <si>
    <t>11:39:29</t>
  </si>
  <si>
    <t>20231207 11:39:34</t>
  </si>
  <si>
    <t>11:39:34</t>
  </si>
  <si>
    <t>20231207 11:39:39</t>
  </si>
  <si>
    <t>11:39:39</t>
  </si>
  <si>
    <t>20231207 11:39:44</t>
  </si>
  <si>
    <t>11:39:44</t>
  </si>
  <si>
    <t>20231207 11:39:49</t>
  </si>
  <si>
    <t>11:39:49</t>
  </si>
  <si>
    <t>20231207 11:39:54</t>
  </si>
  <si>
    <t>11:39:54</t>
  </si>
  <si>
    <t>20231207 11:39:59</t>
  </si>
  <si>
    <t>11:39:59</t>
  </si>
  <si>
    <t>20231207 11:40:04</t>
  </si>
  <si>
    <t>11:40:04</t>
  </si>
  <si>
    <t>20231207 11:40:09</t>
  </si>
  <si>
    <t>11:40:09</t>
  </si>
  <si>
    <t>20231207 11:40:14</t>
  </si>
  <si>
    <t>11:40:14</t>
  </si>
  <si>
    <t>20231207 11:40:19</t>
  </si>
  <si>
    <t>11:40:19</t>
  </si>
  <si>
    <t>20231207 11:40:24</t>
  </si>
  <si>
    <t>11:40:24</t>
  </si>
  <si>
    <t>20231207 11:40:29</t>
  </si>
  <si>
    <t>11:40:29</t>
  </si>
  <si>
    <t>20231207 11:40:34</t>
  </si>
  <si>
    <t>11:40:34</t>
  </si>
  <si>
    <t>20231207 11:40:39</t>
  </si>
  <si>
    <t>11:40:39</t>
  </si>
  <si>
    <t>20231207 11:40:44</t>
  </si>
  <si>
    <t>11:40:44</t>
  </si>
  <si>
    <t>20231207 11:40:49</t>
  </si>
  <si>
    <t>11:40:49</t>
  </si>
  <si>
    <t>20231207 11:40:54</t>
  </si>
  <si>
    <t>11:40:54</t>
  </si>
  <si>
    <t>20231207 11:40:59</t>
  </si>
  <si>
    <t>11:40:59</t>
  </si>
  <si>
    <t>20231207 11:41:04</t>
  </si>
  <si>
    <t>11:41:04</t>
  </si>
  <si>
    <t>20231207 11:41:09</t>
  </si>
  <si>
    <t>11:41:09</t>
  </si>
  <si>
    <t>20231207 11:41:14</t>
  </si>
  <si>
    <t>11:41:14</t>
  </si>
  <si>
    <t>20231207 11:41:19</t>
  </si>
  <si>
    <t>11:41:19</t>
  </si>
  <si>
    <t>20231207 11:41:24</t>
  </si>
  <si>
    <t>11:41:24</t>
  </si>
  <si>
    <t>20231207 11:41:29</t>
  </si>
  <si>
    <t>11:41:29</t>
  </si>
  <si>
    <t>20231207 11:41:34</t>
  </si>
  <si>
    <t>11:41:34</t>
  </si>
  <si>
    <t>20231207 11:41:39</t>
  </si>
  <si>
    <t>11:41:39</t>
  </si>
  <si>
    <t>20231207 11:41:44</t>
  </si>
  <si>
    <t>11:41:44</t>
  </si>
  <si>
    <t>20231207 11:41:49</t>
  </si>
  <si>
    <t>11:41:49</t>
  </si>
  <si>
    <t>20231207 11:41:54</t>
  </si>
  <si>
    <t>11:41:54</t>
  </si>
  <si>
    <t>20231207 11:41:59</t>
  </si>
  <si>
    <t>11:41:59</t>
  </si>
  <si>
    <t>20231207 11:42:04</t>
  </si>
  <si>
    <t>11:42:04</t>
  </si>
  <si>
    <t>20231207 11:42:09</t>
  </si>
  <si>
    <t>11:42:09</t>
  </si>
  <si>
    <t>20231207 11:42:14</t>
  </si>
  <si>
    <t>11:42:14</t>
  </si>
  <si>
    <t>20231207 11:42:19</t>
  </si>
  <si>
    <t>11:42:19</t>
  </si>
  <si>
    <t>20231207 11:42:24</t>
  </si>
  <si>
    <t>11:42:24</t>
  </si>
  <si>
    <t>20231207 11:42:29</t>
  </si>
  <si>
    <t>11:42:29</t>
  </si>
  <si>
    <t>20231207 11:42:34</t>
  </si>
  <si>
    <t>11:42:34</t>
  </si>
  <si>
    <t>20231207 11:42:39</t>
  </si>
  <si>
    <t>11:42:39</t>
  </si>
  <si>
    <t>20231207 11:42:44</t>
  </si>
  <si>
    <t>11:42:44</t>
  </si>
  <si>
    <t>20231207 11:42:49</t>
  </si>
  <si>
    <t>11:42:49</t>
  </si>
  <si>
    <t>20231207 11:42:54</t>
  </si>
  <si>
    <t>11:42:54</t>
  </si>
  <si>
    <t>20231207 11:42:59</t>
  </si>
  <si>
    <t>11:42:59</t>
  </si>
  <si>
    <t>20231207 11:43:04</t>
  </si>
  <si>
    <t>11:43:04</t>
  </si>
  <si>
    <t>20231207 11:43:09</t>
  </si>
  <si>
    <t>11:43:09</t>
  </si>
  <si>
    <t>20231207 11:43:14</t>
  </si>
  <si>
    <t>11:43:14</t>
  </si>
  <si>
    <t>20231207 11:43:19</t>
  </si>
  <si>
    <t>11:43:19</t>
  </si>
  <si>
    <t>20231207 11:43:24</t>
  </si>
  <si>
    <t>11:43:24</t>
  </si>
  <si>
    <t>20231207 11:43:29</t>
  </si>
  <si>
    <t>11:43:29</t>
  </si>
  <si>
    <t>20231207 11:43:34</t>
  </si>
  <si>
    <t>11:43:34</t>
  </si>
  <si>
    <t>20231207 11:43:39</t>
  </si>
  <si>
    <t>11:43:39</t>
  </si>
  <si>
    <t>20231207 11:43:44</t>
  </si>
  <si>
    <t>11:43:44</t>
  </si>
  <si>
    <t>20231207 11:43:49</t>
  </si>
  <si>
    <t>11:43:49</t>
  </si>
  <si>
    <t>20231207 11:43:54</t>
  </si>
  <si>
    <t>11:43:54</t>
  </si>
  <si>
    <t>20231207 11:43:59</t>
  </si>
  <si>
    <t>11:43:59</t>
  </si>
  <si>
    <t>20231207 11:44:04</t>
  </si>
  <si>
    <t>11:44:04</t>
  </si>
  <si>
    <t>20231207 11:44:09</t>
  </si>
  <si>
    <t>11:44:09</t>
  </si>
  <si>
    <t>20231207 11:44:14</t>
  </si>
  <si>
    <t>11:44:14</t>
  </si>
  <si>
    <t>20231207 11:44:19</t>
  </si>
  <si>
    <t>11:44:19</t>
  </si>
  <si>
    <t>20231207 11:44:24</t>
  </si>
  <si>
    <t>11:44:24</t>
  </si>
  <si>
    <t>20231207 11:44:29</t>
  </si>
  <si>
    <t>11:44:29</t>
  </si>
  <si>
    <t>20231207 11:44:34</t>
  </si>
  <si>
    <t>11:44:34</t>
  </si>
  <si>
    <t>20231207 11:44:39</t>
  </si>
  <si>
    <t>11:44:39</t>
  </si>
  <si>
    <t>20231207 11:44:44</t>
  </si>
  <si>
    <t>11:44:44</t>
  </si>
  <si>
    <t>20231207 11:44:49</t>
  </si>
  <si>
    <t>11:44:49</t>
  </si>
  <si>
    <t>20231207 11:44:54</t>
  </si>
  <si>
    <t>11:44:54</t>
  </si>
  <si>
    <t>20231207 11:44:59</t>
  </si>
  <si>
    <t>11:44:59</t>
  </si>
  <si>
    <t>20231207 11:45:04</t>
  </si>
  <si>
    <t>11:45:04</t>
  </si>
  <si>
    <t>20231207 11:45:09</t>
  </si>
  <si>
    <t>11:45:09</t>
  </si>
  <si>
    <t>20231207 11:45:14</t>
  </si>
  <si>
    <t>11:45:14</t>
  </si>
  <si>
    <t>20231207 11:45:19</t>
  </si>
  <si>
    <t>11:45:19</t>
  </si>
  <si>
    <t>20231207 11:45:24</t>
  </si>
  <si>
    <t>11:45:24</t>
  </si>
  <si>
    <t>20231207 11:45:29</t>
  </si>
  <si>
    <t>11:45:29</t>
  </si>
  <si>
    <t>20231207 11:45:34</t>
  </si>
  <si>
    <t>11:45:34</t>
  </si>
  <si>
    <t>20231207 11:45:39</t>
  </si>
  <si>
    <t>11:45:39</t>
  </si>
  <si>
    <t>20231207 11:45:44</t>
  </si>
  <si>
    <t>11:45:44</t>
  </si>
  <si>
    <t>20231207 11:45:49</t>
  </si>
  <si>
    <t>11:45:49</t>
  </si>
  <si>
    <t>20231207 11:45:54</t>
  </si>
  <si>
    <t>11:45:54</t>
  </si>
  <si>
    <t>20231207 11:45:59</t>
  </si>
  <si>
    <t>11:45:59</t>
  </si>
  <si>
    <t>20231207 11:46:04</t>
  </si>
  <si>
    <t>11:46:04</t>
  </si>
  <si>
    <t>20231207 11:46:09</t>
  </si>
  <si>
    <t>11:46:09</t>
  </si>
  <si>
    <t>20231207 11:46:14</t>
  </si>
  <si>
    <t>11:46:14</t>
  </si>
  <si>
    <t>20231207 11:46:19</t>
  </si>
  <si>
    <t>11:46:19</t>
  </si>
  <si>
    <t>20231207 11:46:24</t>
  </si>
  <si>
    <t>11:46:24</t>
  </si>
  <si>
    <t>20231207 11:46:29</t>
  </si>
  <si>
    <t>11:46:29</t>
  </si>
  <si>
    <t>20231207 11:46:34</t>
  </si>
  <si>
    <t>11:46:34</t>
  </si>
  <si>
    <t>20231207 11:46:39</t>
  </si>
  <si>
    <t>11:46:39</t>
  </si>
  <si>
    <t>20231207 11:46:44</t>
  </si>
  <si>
    <t>11:46:44</t>
  </si>
  <si>
    <t>20231207 11:46:49</t>
  </si>
  <si>
    <t>11:46:49</t>
  </si>
  <si>
    <t>20231207 11:46:54</t>
  </si>
  <si>
    <t>11:46:54</t>
  </si>
  <si>
    <t>20231207 11:46:59</t>
  </si>
  <si>
    <t>11:46:59</t>
  </si>
  <si>
    <t>20231207 11:47:04</t>
  </si>
  <si>
    <t>11:47:04</t>
  </si>
  <si>
    <t>20231207 11:47:09</t>
  </si>
  <si>
    <t>11:47:09</t>
  </si>
  <si>
    <t>20231207 11:47:14</t>
  </si>
  <si>
    <t>11:47:14</t>
  </si>
  <si>
    <t>20231207 11:47:19</t>
  </si>
  <si>
    <t>11:47:19</t>
  </si>
  <si>
    <t>20231207 11:47:24</t>
  </si>
  <si>
    <t>11:47:24</t>
  </si>
  <si>
    <t>20231207 11:47:29</t>
  </si>
  <si>
    <t>11:47:29</t>
  </si>
  <si>
    <t>20231207 11:47:34</t>
  </si>
  <si>
    <t>11:47:34</t>
  </si>
  <si>
    <t>20231207 11:47:39</t>
  </si>
  <si>
    <t>11:47:39</t>
  </si>
  <si>
    <t>20231207 11:47:44</t>
  </si>
  <si>
    <t>11:47:44</t>
  </si>
  <si>
    <t>20231207 11:47:49</t>
  </si>
  <si>
    <t>11:47:49</t>
  </si>
  <si>
    <t>20231207 11:47:54</t>
  </si>
  <si>
    <t>11:47:54</t>
  </si>
  <si>
    <t>20231207 11:47:59</t>
  </si>
  <si>
    <t>11:47:59</t>
  </si>
  <si>
    <t>20231207 11:48:04</t>
  </si>
  <si>
    <t>11:48:04</t>
  </si>
  <si>
    <t>20231207 11:48:09</t>
  </si>
  <si>
    <t>11:48:09</t>
  </si>
  <si>
    <t>20231207 11:48:14</t>
  </si>
  <si>
    <t>11:48:14</t>
  </si>
  <si>
    <t>20231207 11:48:19</t>
  </si>
  <si>
    <t>11:48:19</t>
  </si>
  <si>
    <t>20231207 11:48:24</t>
  </si>
  <si>
    <t>11:48:24</t>
  </si>
  <si>
    <t>20231207 11:48:29</t>
  </si>
  <si>
    <t>11:48:29</t>
  </si>
  <si>
    <t>20231207 11:48:34</t>
  </si>
  <si>
    <t>11:48:34</t>
  </si>
  <si>
    <t>20231207 11:48:39</t>
  </si>
  <si>
    <t>11:48:39</t>
  </si>
  <si>
    <t>20231207 11:48:44</t>
  </si>
  <si>
    <t>11:48:44</t>
  </si>
  <si>
    <t>20231207 11:48:49</t>
  </si>
  <si>
    <t>11:48:49</t>
  </si>
  <si>
    <t>20231207 11:48:54</t>
  </si>
  <si>
    <t>11:48:54</t>
  </si>
  <si>
    <t>20231207 11:48:59</t>
  </si>
  <si>
    <t>11:48:59</t>
  </si>
  <si>
    <t>20231207 11:49:04</t>
  </si>
  <si>
    <t>11:49:04</t>
  </si>
  <si>
    <t>20231207 11:49:09</t>
  </si>
  <si>
    <t>11:49:09</t>
  </si>
  <si>
    <t>20231207 11:49:14</t>
  </si>
  <si>
    <t>11:49:14</t>
  </si>
  <si>
    <t>20231207 11:49:19</t>
  </si>
  <si>
    <t>11:49:19</t>
  </si>
  <si>
    <t>20231207 11:49:24</t>
  </si>
  <si>
    <t>11:49:24</t>
  </si>
  <si>
    <t>20231207 11:49:29</t>
  </si>
  <si>
    <t>11:49:29</t>
  </si>
  <si>
    <t>20231207 11:49:34</t>
  </si>
  <si>
    <t>11:49:34</t>
  </si>
  <si>
    <t>20231207 11:49:39</t>
  </si>
  <si>
    <t>11:49:39</t>
  </si>
  <si>
    <t>20231207 11:49:44</t>
  </si>
  <si>
    <t>11:49:44</t>
  </si>
  <si>
    <t>20231207 11:49:49</t>
  </si>
  <si>
    <t>11:49:49</t>
  </si>
  <si>
    <t>20231207 11:49:54</t>
  </si>
  <si>
    <t>11:49:54</t>
  </si>
  <si>
    <t>20231207 11:49:59</t>
  </si>
  <si>
    <t>11:49:59</t>
  </si>
  <si>
    <t>20231207 11:50:04</t>
  </si>
  <si>
    <t>11:50:04</t>
  </si>
  <si>
    <t>20231207 11:50:09</t>
  </si>
  <si>
    <t>11:50:09</t>
  </si>
  <si>
    <t>20231207 11:50:14</t>
  </si>
  <si>
    <t>11:50:14</t>
  </si>
  <si>
    <t>20231207 11:50:19</t>
  </si>
  <si>
    <t>11:50:19</t>
  </si>
  <si>
    <t>20231207 11:50:24</t>
  </si>
  <si>
    <t>11:50:24</t>
  </si>
  <si>
    <t>20231207 11:50:29</t>
  </si>
  <si>
    <t>11:50:29</t>
  </si>
  <si>
    <t>20231207 11:50:34</t>
  </si>
  <si>
    <t>11:50:34</t>
  </si>
  <si>
    <t>20231207 11:50:39</t>
  </si>
  <si>
    <t>11:50:39</t>
  </si>
  <si>
    <t>20231207 11:50:44</t>
  </si>
  <si>
    <t>11:50:44</t>
  </si>
  <si>
    <t>20231207 11:50:49</t>
  </si>
  <si>
    <t>11:50:49</t>
  </si>
  <si>
    <t>20231207 11:50:54</t>
  </si>
  <si>
    <t>11:50:54</t>
  </si>
  <si>
    <t>20231207 11:50:59</t>
  </si>
  <si>
    <t>11:50:59</t>
  </si>
  <si>
    <t>20231207 11:51:04</t>
  </si>
  <si>
    <t>11:51:04</t>
  </si>
  <si>
    <t>20231207 11:51:09</t>
  </si>
  <si>
    <t>11:51:09</t>
  </si>
  <si>
    <t>20231207 11:51:14</t>
  </si>
  <si>
    <t>11:51:14</t>
  </si>
  <si>
    <t>20231207 11:51:19</t>
  </si>
  <si>
    <t>11:51:19</t>
  </si>
  <si>
    <t>20231207 11:51:24</t>
  </si>
  <si>
    <t>11:51:24</t>
  </si>
  <si>
    <t>20231207 11:51:29</t>
  </si>
  <si>
    <t>11:51:29</t>
  </si>
  <si>
    <t>20231207 11:51:34</t>
  </si>
  <si>
    <t>11:51:34</t>
  </si>
  <si>
    <t>20231207 11:51:39</t>
  </si>
  <si>
    <t>11:51:39</t>
  </si>
  <si>
    <t>20231207 11:51:44</t>
  </si>
  <si>
    <t>11:51:44</t>
  </si>
  <si>
    <t>20231207 11:51:49</t>
  </si>
  <si>
    <t>11:51:49</t>
  </si>
  <si>
    <t>20231207 11:51:54</t>
  </si>
  <si>
    <t>11:51:54</t>
  </si>
  <si>
    <t>20231207 11:51:59</t>
  </si>
  <si>
    <t>11:51:59</t>
  </si>
  <si>
    <t>20231207 11:52:04</t>
  </si>
  <si>
    <t>11:52:04</t>
  </si>
  <si>
    <t>20231207 11:52:09</t>
  </si>
  <si>
    <t>11:52:09</t>
  </si>
  <si>
    <t>20231207 11:52:14</t>
  </si>
  <si>
    <t>11:52:14</t>
  </si>
  <si>
    <t>20231207 11:52:19</t>
  </si>
  <si>
    <t>11:52:19</t>
  </si>
  <si>
    <t>20231207 11:52:24</t>
  </si>
  <si>
    <t>11:52:24</t>
  </si>
  <si>
    <t>20231207 11:52:29</t>
  </si>
  <si>
    <t>11:52:29</t>
  </si>
  <si>
    <t>20231207 11:52:34</t>
  </si>
  <si>
    <t>11:52:34</t>
  </si>
  <si>
    <t>20231207 11:52:39</t>
  </si>
  <si>
    <t>11:52:39</t>
  </si>
  <si>
    <t>20231207 11:52:44</t>
  </si>
  <si>
    <t>11:52:44</t>
  </si>
  <si>
    <t>20231207 11:52:49</t>
  </si>
  <si>
    <t>11:52:49</t>
  </si>
  <si>
    <t>20231207 11:52:54</t>
  </si>
  <si>
    <t>11:52:54</t>
  </si>
  <si>
    <t>20231207 11:52:59</t>
  </si>
  <si>
    <t>11:52:59</t>
  </si>
  <si>
    <t>20231207 11:53:04</t>
  </si>
  <si>
    <t>11:53:04</t>
  </si>
  <si>
    <t>20231207 11:53:09</t>
  </si>
  <si>
    <t>11:53:09</t>
  </si>
  <si>
    <t>20231207 11:53:14</t>
  </si>
  <si>
    <t>11:53:14</t>
  </si>
  <si>
    <t>20231207 11:53:19</t>
  </si>
  <si>
    <t>11:53:19</t>
  </si>
  <si>
    <t>20231207 11:53:24</t>
  </si>
  <si>
    <t>11:53:24</t>
  </si>
  <si>
    <t>20231207 11:53:29</t>
  </si>
  <si>
    <t>11:53:29</t>
  </si>
  <si>
    <t>20231207 11:53:34</t>
  </si>
  <si>
    <t>11:53:34</t>
  </si>
  <si>
    <t>20231207 11:53:39</t>
  </si>
  <si>
    <t>11:53:39</t>
  </si>
  <si>
    <t>20231207 11:53:44</t>
  </si>
  <si>
    <t>11:53:44</t>
  </si>
  <si>
    <t>20231207 11:53:49</t>
  </si>
  <si>
    <t>11:53:49</t>
  </si>
  <si>
    <t>20231207 11:53:54</t>
  </si>
  <si>
    <t>11:53:54</t>
  </si>
  <si>
    <t>20231207 11:53:59</t>
  </si>
  <si>
    <t>11:53:59</t>
  </si>
  <si>
    <t>20231207 11:54:04</t>
  </si>
  <si>
    <t>11:54:04</t>
  </si>
  <si>
    <t>20231207 11:54:09</t>
  </si>
  <si>
    <t>11:54:09</t>
  </si>
  <si>
    <t>20231207 11:54:14</t>
  </si>
  <si>
    <t>11:54:14</t>
  </si>
  <si>
    <t>20231207 11:54:19</t>
  </si>
  <si>
    <t>11:54:19</t>
  </si>
  <si>
    <t>20231207 11:54:24</t>
  </si>
  <si>
    <t>11:54:24</t>
  </si>
  <si>
    <t>20231207 11:54:29</t>
  </si>
  <si>
    <t>11:54:29</t>
  </si>
  <si>
    <t>20231207 11:54:34</t>
  </si>
  <si>
    <t>11:54:34</t>
  </si>
  <si>
    <t>20231207 11:54:39</t>
  </si>
  <si>
    <t>11:54:39</t>
  </si>
  <si>
    <t>20231207 11:54:44</t>
  </si>
  <si>
    <t>11:54:44</t>
  </si>
  <si>
    <t>20231207 11:54:49</t>
  </si>
  <si>
    <t>11:54:49</t>
  </si>
  <si>
    <t>20231207 11:54:54</t>
  </si>
  <si>
    <t>11:54:54</t>
  </si>
  <si>
    <t>20231207 11:54:59</t>
  </si>
  <si>
    <t>11:54:59</t>
  </si>
  <si>
    <t>20231207 11:55:04</t>
  </si>
  <si>
    <t>11:55:04</t>
  </si>
  <si>
    <t>20231207 11:55:09</t>
  </si>
  <si>
    <t>11:55:09</t>
  </si>
  <si>
    <t>20231207 11:55:14</t>
  </si>
  <si>
    <t>11:55:14</t>
  </si>
  <si>
    <t>20231207 11:55:19</t>
  </si>
  <si>
    <t>11:55:19</t>
  </si>
  <si>
    <t>20231207 11:55:24</t>
  </si>
  <si>
    <t>11:55:24</t>
  </si>
  <si>
    <t>20231207 11:55:29</t>
  </si>
  <si>
    <t>11:55:29</t>
  </si>
  <si>
    <t>20231207 11:55:34</t>
  </si>
  <si>
    <t>11:55:34</t>
  </si>
  <si>
    <t>20231207 11:55:39</t>
  </si>
  <si>
    <t>11:55:39</t>
  </si>
  <si>
    <t>20231207 11:55:44</t>
  </si>
  <si>
    <t>11:55:44</t>
  </si>
  <si>
    <t>20231207 11:55:49</t>
  </si>
  <si>
    <t>11:55:49</t>
  </si>
  <si>
    <t>20231207 11:55:54</t>
  </si>
  <si>
    <t>11:55:54</t>
  </si>
  <si>
    <t>20231207 11:55:59</t>
  </si>
  <si>
    <t>11:55:59</t>
  </si>
  <si>
    <t>20231207 11:56:04</t>
  </si>
  <si>
    <t>11:56:04</t>
  </si>
  <si>
    <t>20231207 11:56:09</t>
  </si>
  <si>
    <t>11:56:09</t>
  </si>
  <si>
    <t>20231207 11:56:14</t>
  </si>
  <si>
    <t>11:56:14</t>
  </si>
  <si>
    <t>20231207 11:56:19</t>
  </si>
  <si>
    <t>11:56:19</t>
  </si>
  <si>
    <t>20231207 11:56:24</t>
  </si>
  <si>
    <t>11:56:24</t>
  </si>
  <si>
    <t>20231207 11:56:29</t>
  </si>
  <si>
    <t>11:56:29</t>
  </si>
  <si>
    <t>20231207 11:56:34</t>
  </si>
  <si>
    <t>11:56:34</t>
  </si>
  <si>
    <t>20231207 11:56:39</t>
  </si>
  <si>
    <t>11:56:39</t>
  </si>
  <si>
    <t>20231207 11:56:44</t>
  </si>
  <si>
    <t>11:56:44</t>
  </si>
  <si>
    <t>20231207 11:56:49</t>
  </si>
  <si>
    <t>11:56:49</t>
  </si>
  <si>
    <t>20231207 11:56:54</t>
  </si>
  <si>
    <t>11:56:54</t>
  </si>
  <si>
    <t>20231207 11:56:59</t>
  </si>
  <si>
    <t>11:56:59</t>
  </si>
  <si>
    <t>20231207 11:57:04</t>
  </si>
  <si>
    <t>11:57:04</t>
  </si>
  <si>
    <t>20231207 11:57:09</t>
  </si>
  <si>
    <t>11:57:09</t>
  </si>
  <si>
    <t>20231207 11:57:14</t>
  </si>
  <si>
    <t>11:57:14</t>
  </si>
  <si>
    <t>20231207 11:57:19</t>
  </si>
  <si>
    <t>11:57:19</t>
  </si>
  <si>
    <t>20231207 11:57:24</t>
  </si>
  <si>
    <t>11:57:24</t>
  </si>
  <si>
    <t>20231207 11:57:29</t>
  </si>
  <si>
    <t>11:57:29</t>
  </si>
  <si>
    <t>20231207 11:57:34</t>
  </si>
  <si>
    <t>11:57:34</t>
  </si>
  <si>
    <t>20231207 11:57:39</t>
  </si>
  <si>
    <t>11:57:39</t>
  </si>
  <si>
    <t>20231207 11:57:44</t>
  </si>
  <si>
    <t>11:57:44</t>
  </si>
  <si>
    <t>20231207 11:57:49</t>
  </si>
  <si>
    <t>11:57:49</t>
  </si>
  <si>
    <t>20231207 11:57:54</t>
  </si>
  <si>
    <t>11:57:54</t>
  </si>
  <si>
    <t>20231207 11:57:59</t>
  </si>
  <si>
    <t>11:57:59</t>
  </si>
  <si>
    <t>20231207 11:58:04</t>
  </si>
  <si>
    <t>11:58:04</t>
  </si>
  <si>
    <t>20231207 11:58:09</t>
  </si>
  <si>
    <t>11:58:09</t>
  </si>
  <si>
    <t>20231207 11:58:14</t>
  </si>
  <si>
    <t>11:58:14</t>
  </si>
  <si>
    <t>20231207 11:58:19</t>
  </si>
  <si>
    <t>11:58:19</t>
  </si>
  <si>
    <t>20231207 11:58:24</t>
  </si>
  <si>
    <t>11:58:24</t>
  </si>
  <si>
    <t>20231207 11:58:29</t>
  </si>
  <si>
    <t>11:58:29</t>
  </si>
  <si>
    <t>20231207 11:58:34</t>
  </si>
  <si>
    <t>11:58:34</t>
  </si>
  <si>
    <t>20231207 11:58:39</t>
  </si>
  <si>
    <t>11:58:39</t>
  </si>
  <si>
    <t>20231207 11:58:44</t>
  </si>
  <si>
    <t>11:58:44</t>
  </si>
  <si>
    <t>20231207 11:58:49</t>
  </si>
  <si>
    <t>11:58:49</t>
  </si>
  <si>
    <t>20231207 11:58:54</t>
  </si>
  <si>
    <t>11:58:54</t>
  </si>
  <si>
    <t>20231207 11:58:59</t>
  </si>
  <si>
    <t>11:58:59</t>
  </si>
  <si>
    <t>20231207 11:59:04</t>
  </si>
  <si>
    <t>11:59:04</t>
  </si>
  <si>
    <t>20231207 11:59:09</t>
  </si>
  <si>
    <t>11:59:09</t>
  </si>
  <si>
    <t>20231207 11:59:14</t>
  </si>
  <si>
    <t>11:59:14</t>
  </si>
  <si>
    <t>20231207 11:59:19</t>
  </si>
  <si>
    <t>11:59:19</t>
  </si>
  <si>
    <t>20231207 11:59:24</t>
  </si>
  <si>
    <t>11:59:24</t>
  </si>
  <si>
    <t>20231207 11:59:29</t>
  </si>
  <si>
    <t>11:59:29</t>
  </si>
  <si>
    <t>20231207 11:59:34</t>
  </si>
  <si>
    <t>11:59:34</t>
  </si>
  <si>
    <t>20231207 11:59:39</t>
  </si>
  <si>
    <t>11:59:39</t>
  </si>
  <si>
    <t>20231207 11:59:44</t>
  </si>
  <si>
    <t>11:59:44</t>
  </si>
  <si>
    <t>20231207 11:59:49</t>
  </si>
  <si>
    <t>11:59:49</t>
  </si>
  <si>
    <t>20231207 11:59:54</t>
  </si>
  <si>
    <t>11:59:54</t>
  </si>
  <si>
    <t>20231207 11:59:59</t>
  </si>
  <si>
    <t>11:59:59</t>
  </si>
  <si>
    <t>20231207 12:00:04</t>
  </si>
  <si>
    <t>12:00:04</t>
  </si>
  <si>
    <t>20231207 12:00:09</t>
  </si>
  <si>
    <t>12:00:09</t>
  </si>
  <si>
    <t>20231207 12:00:14</t>
  </si>
  <si>
    <t>12:00:14</t>
  </si>
  <si>
    <t>20231207 12:00:19</t>
  </si>
  <si>
    <t>12:00:19</t>
  </si>
  <si>
    <t>20231207 12:00:24</t>
  </si>
  <si>
    <t>12:00:24</t>
  </si>
  <si>
    <t>20231207 12:00:29</t>
  </si>
  <si>
    <t>12:00:29</t>
  </si>
  <si>
    <t>20231207 12:00:34</t>
  </si>
  <si>
    <t>12:00:34</t>
  </si>
  <si>
    <t>20231207 12:00:39</t>
  </si>
  <si>
    <t>12:00:39</t>
  </si>
  <si>
    <t>20231207 12:00:44</t>
  </si>
  <si>
    <t>12:00:44</t>
  </si>
  <si>
    <t>20231207 12:00:49</t>
  </si>
  <si>
    <t>12:00:49</t>
  </si>
  <si>
    <t>20231207 12:00:54</t>
  </si>
  <si>
    <t>12:00:54</t>
  </si>
  <si>
    <t>20231207 12:00:59</t>
  </si>
  <si>
    <t>12:00:59</t>
  </si>
  <si>
    <t>20231207 12:01:04</t>
  </si>
  <si>
    <t>12:01:04</t>
  </si>
  <si>
    <t>20231207 12:01:09</t>
  </si>
  <si>
    <t>12:01:09</t>
  </si>
  <si>
    <t>20231207 12:01:14</t>
  </si>
  <si>
    <t>12:01:14</t>
  </si>
  <si>
    <t>20231207 12:01:19</t>
  </si>
  <si>
    <t>12:01:19</t>
  </si>
  <si>
    <t>20231207 12:01:24</t>
  </si>
  <si>
    <t>12:01:24</t>
  </si>
  <si>
    <t>20231207 12:01:29</t>
  </si>
  <si>
    <t>12:01:29</t>
  </si>
  <si>
    <t>20231207 12:01:34</t>
  </si>
  <si>
    <t>12:01:34</t>
  </si>
  <si>
    <t>20231207 12:01:39</t>
  </si>
  <si>
    <t>12:01:39</t>
  </si>
  <si>
    <t>20231207 12:01:44</t>
  </si>
  <si>
    <t>12:01:44</t>
  </si>
  <si>
    <t>20231207 12:01:49</t>
  </si>
  <si>
    <t>12:01:49</t>
  </si>
  <si>
    <t>20231207 12:01:54</t>
  </si>
  <si>
    <t>12:01:54</t>
  </si>
  <si>
    <t>20231207 12:01:59</t>
  </si>
  <si>
    <t>12:01:59</t>
  </si>
  <si>
    <t>20231207 12:02:04</t>
  </si>
  <si>
    <t>12:02:04</t>
  </si>
  <si>
    <t>20231207 12:02:09</t>
  </si>
  <si>
    <t>12:02:09</t>
  </si>
  <si>
    <t>20231207 12:02:14</t>
  </si>
  <si>
    <t>12:02:14</t>
  </si>
  <si>
    <t>20231207 12:02:19</t>
  </si>
  <si>
    <t>12:02:19</t>
  </si>
  <si>
    <t>20231207 12:02:24</t>
  </si>
  <si>
    <t>12:02:24</t>
  </si>
  <si>
    <t>20231207 12:02:29</t>
  </si>
  <si>
    <t>12:02:29</t>
  </si>
  <si>
    <t>20231207 12:02:34</t>
  </si>
  <si>
    <t>12:02:34</t>
  </si>
  <si>
    <t>20231207 12:02:39</t>
  </si>
  <si>
    <t>12:02:39</t>
  </si>
  <si>
    <t>20231207 12:02:44</t>
  </si>
  <si>
    <t>12:02:44</t>
  </si>
  <si>
    <t>20231207 12:02:49</t>
  </si>
  <si>
    <t>12:02:49</t>
  </si>
  <si>
    <t>20231207 12:02:54</t>
  </si>
  <si>
    <t>12:02:54</t>
  </si>
  <si>
    <t>20231207 12:02:59</t>
  </si>
  <si>
    <t>12:02:59</t>
  </si>
  <si>
    <t>20231207 12:03:04</t>
  </si>
  <si>
    <t>12:03:04</t>
  </si>
  <si>
    <t>20231207 12:03:09</t>
  </si>
  <si>
    <t>12:03:09</t>
  </si>
  <si>
    <t>20231207 12:03:14</t>
  </si>
  <si>
    <t>12:03:14</t>
  </si>
  <si>
    <t>20231207 12:03:19</t>
  </si>
  <si>
    <t>12:03:19</t>
  </si>
  <si>
    <t>20231207 12:03:24</t>
  </si>
  <si>
    <t>12:03:24</t>
  </si>
  <si>
    <t>20231207 12:03:29</t>
  </si>
  <si>
    <t>12:03:29</t>
  </si>
  <si>
    <t>20231207 12:03:34</t>
  </si>
  <si>
    <t>12:03:34</t>
  </si>
  <si>
    <t>20231207 12:03:39</t>
  </si>
  <si>
    <t>12:03:39</t>
  </si>
  <si>
    <t>20231207 12:03:44</t>
  </si>
  <si>
    <t>12:03:44</t>
  </si>
  <si>
    <t>20231207 12:03:49</t>
  </si>
  <si>
    <t>12:03:49</t>
  </si>
  <si>
    <t>20231207 12:03:54</t>
  </si>
  <si>
    <t>12:03:54</t>
  </si>
  <si>
    <t>20231207 12:03:59</t>
  </si>
  <si>
    <t>12:03:59</t>
  </si>
  <si>
    <t>20231207 12:04:04</t>
  </si>
  <si>
    <t>12:04:04</t>
  </si>
  <si>
    <t>20231207 12:04:09</t>
  </si>
  <si>
    <t>12:04:09</t>
  </si>
  <si>
    <t>20231207 12:04:14</t>
  </si>
  <si>
    <t>12:04:14</t>
  </si>
  <si>
    <t>20231207 12:04:19</t>
  </si>
  <si>
    <t>12:04:19</t>
  </si>
  <si>
    <t>20231207 12:04:24</t>
  </si>
  <si>
    <t>12:04:24</t>
  </si>
  <si>
    <t>20231207 12:04:29</t>
  </si>
  <si>
    <t>12:04:29</t>
  </si>
  <si>
    <t>20231207 12:04:34</t>
  </si>
  <si>
    <t>12:04:34</t>
  </si>
  <si>
    <t>20231207 12:04:39</t>
  </si>
  <si>
    <t>12:04:39</t>
  </si>
  <si>
    <t>20231207 12:04:44</t>
  </si>
  <si>
    <t>12:04:44</t>
  </si>
  <si>
    <t>20231207 12:04:49</t>
  </si>
  <si>
    <t>12:04:49</t>
  </si>
  <si>
    <t>20231207 12:04:54</t>
  </si>
  <si>
    <t>12:04:54</t>
  </si>
  <si>
    <t>20231207 12:04:59</t>
  </si>
  <si>
    <t>12:04:59</t>
  </si>
  <si>
    <t>20231207 12:05:04</t>
  </si>
  <si>
    <t>12:05:04</t>
  </si>
  <si>
    <t>20231207 12:05:09</t>
  </si>
  <si>
    <t>12:05:09</t>
  </si>
  <si>
    <t>20231207 12:05:14</t>
  </si>
  <si>
    <t>12:05:14</t>
  </si>
  <si>
    <t>20231207 12:05:19</t>
  </si>
  <si>
    <t>12:05:19</t>
  </si>
  <si>
    <t>20231207 12:05:24</t>
  </si>
  <si>
    <t>12:05:24</t>
  </si>
  <si>
    <t>20231207 12:05:29</t>
  </si>
  <si>
    <t>12:05:29</t>
  </si>
  <si>
    <t>20231207 12:05:34</t>
  </si>
  <si>
    <t>12:05:34</t>
  </si>
  <si>
    <t>20231207 12:05:39</t>
  </si>
  <si>
    <t>12:05:39</t>
  </si>
  <si>
    <t>20231207 12:05:44</t>
  </si>
  <si>
    <t>12:05:44</t>
  </si>
  <si>
    <t>20231207 12:05:49</t>
  </si>
  <si>
    <t>12:05:49</t>
  </si>
  <si>
    <t>20231207 12:05:54</t>
  </si>
  <si>
    <t>12:05:54</t>
  </si>
  <si>
    <t>20231207 12:05:59</t>
  </si>
  <si>
    <t>12:05:59</t>
  </si>
  <si>
    <t>20231207 12:06:04</t>
  </si>
  <si>
    <t>12:06:04</t>
  </si>
  <si>
    <t>20231207 12:06:09</t>
  </si>
  <si>
    <t>12:06:09</t>
  </si>
  <si>
    <t>20231207 12:06:14</t>
  </si>
  <si>
    <t>12:06:14</t>
  </si>
  <si>
    <t>20231207 12:06:19</t>
  </si>
  <si>
    <t>12:06:19</t>
  </si>
  <si>
    <t>20231207 12:06:24</t>
  </si>
  <si>
    <t>12:06:24</t>
  </si>
  <si>
    <t>20231207 12:06:29</t>
  </si>
  <si>
    <t>12:06:29</t>
  </si>
  <si>
    <t>20231207 12:06:34</t>
  </si>
  <si>
    <t>12:06:34</t>
  </si>
  <si>
    <t>20231207 12:06:39</t>
  </si>
  <si>
    <t>12:06:39</t>
  </si>
  <si>
    <t>20231207 12:06:44</t>
  </si>
  <si>
    <t>12:06:44</t>
  </si>
  <si>
    <t>20231207 12:06:49</t>
  </si>
  <si>
    <t>12:06:49</t>
  </si>
  <si>
    <t>20231207 12:06:54</t>
  </si>
  <si>
    <t>12:06:54</t>
  </si>
  <si>
    <t>20231207 12:06:59</t>
  </si>
  <si>
    <t>12:06:59</t>
  </si>
  <si>
    <t>20231207 12:07:04</t>
  </si>
  <si>
    <t>12:07:04</t>
  </si>
  <si>
    <t>20231207 12:07:09</t>
  </si>
  <si>
    <t>12:07:09</t>
  </si>
  <si>
    <t>20231207 12:07:14</t>
  </si>
  <si>
    <t>12:07:14</t>
  </si>
  <si>
    <t>20231207 12:07:19</t>
  </si>
  <si>
    <t>12:07:19</t>
  </si>
  <si>
    <t>20231207 12:07:24</t>
  </si>
  <si>
    <t>12:07:24</t>
  </si>
  <si>
    <t>20231207 12:07:29</t>
  </si>
  <si>
    <t>12:07:29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</si>
</sst>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M412"/>
  <sheetViews>
    <sheetView tabSelected="1" workbookViewId="0"/>
  </sheetViews>
  <sheetFormatPr defaultRowHeight="15"/>
  <sheetData>
    <row r="2" spans="1:299">
      <c r="A2" t="s">
        <v>29</v>
      </c>
      <c r="B2" t="s">
        <v>30</v>
      </c>
      <c r="C2" t="s">
        <v>31</v>
      </c>
    </row>
    <row r="3" spans="1:299">
      <c r="B3">
        <v>4</v>
      </c>
      <c r="C3">
        <v>21</v>
      </c>
    </row>
    <row r="4" spans="1:29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99">
      <c r="B7">
        <v>0</v>
      </c>
      <c r="C7">
        <v>1</v>
      </c>
      <c r="D7">
        <v>0</v>
      </c>
      <c r="E7">
        <v>0</v>
      </c>
    </row>
    <row r="8" spans="1:29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99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99">
      <c r="B11">
        <v>0</v>
      </c>
      <c r="C11">
        <v>0</v>
      </c>
      <c r="D11">
        <v>0</v>
      </c>
      <c r="E11">
        <v>0</v>
      </c>
      <c r="F11">
        <v>1</v>
      </c>
    </row>
    <row r="12" spans="1:29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9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9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103</v>
      </c>
      <c r="JN14" t="s">
        <v>103</v>
      </c>
      <c r="JO14" t="s">
        <v>103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  <c r="JW14" t="s">
        <v>104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  <c r="KJ14" t="s">
        <v>105</v>
      </c>
      <c r="KK14" t="s">
        <v>105</v>
      </c>
      <c r="KL14" t="s">
        <v>105</v>
      </c>
      <c r="KM14" t="s">
        <v>105</v>
      </c>
    </row>
    <row r="15" spans="1:29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88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184</v>
      </c>
      <c r="CX15" t="s">
        <v>205</v>
      </c>
      <c r="CY15" t="s">
        <v>206</v>
      </c>
      <c r="CZ15" t="s">
        <v>207</v>
      </c>
      <c r="DA15" t="s">
        <v>158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116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107</v>
      </c>
      <c r="FS15" t="s">
        <v>110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  <c r="KJ15" t="s">
        <v>395</v>
      </c>
      <c r="KK15" t="s">
        <v>396</v>
      </c>
      <c r="KL15" t="s">
        <v>397</v>
      </c>
      <c r="KM15" t="s">
        <v>398</v>
      </c>
    </row>
    <row r="16" spans="1:299">
      <c r="B16" t="s">
        <v>399</v>
      </c>
      <c r="C16" t="s">
        <v>399</v>
      </c>
      <c r="F16" t="s">
        <v>399</v>
      </c>
      <c r="K16" t="s">
        <v>399</v>
      </c>
      <c r="L16" t="s">
        <v>400</v>
      </c>
      <c r="M16" t="s">
        <v>401</v>
      </c>
      <c r="N16" t="s">
        <v>402</v>
      </c>
      <c r="O16" t="s">
        <v>403</v>
      </c>
      <c r="P16" t="s">
        <v>403</v>
      </c>
      <c r="Q16" t="s">
        <v>232</v>
      </c>
      <c r="R16" t="s">
        <v>232</v>
      </c>
      <c r="S16" t="s">
        <v>400</v>
      </c>
      <c r="T16" t="s">
        <v>400</v>
      </c>
      <c r="U16" t="s">
        <v>400</v>
      </c>
      <c r="V16" t="s">
        <v>400</v>
      </c>
      <c r="W16" t="s">
        <v>404</v>
      </c>
      <c r="X16" t="s">
        <v>405</v>
      </c>
      <c r="Y16" t="s">
        <v>405</v>
      </c>
      <c r="Z16" t="s">
        <v>406</v>
      </c>
      <c r="AA16" t="s">
        <v>407</v>
      </c>
      <c r="AB16" t="s">
        <v>406</v>
      </c>
      <c r="AC16" t="s">
        <v>406</v>
      </c>
      <c r="AD16" t="s">
        <v>406</v>
      </c>
      <c r="AE16" t="s">
        <v>404</v>
      </c>
      <c r="AF16" t="s">
        <v>404</v>
      </c>
      <c r="AG16" t="s">
        <v>404</v>
      </c>
      <c r="AH16" t="s">
        <v>404</v>
      </c>
      <c r="AI16" t="s">
        <v>402</v>
      </c>
      <c r="AJ16" t="s">
        <v>401</v>
      </c>
      <c r="AK16" t="s">
        <v>402</v>
      </c>
      <c r="AL16" t="s">
        <v>403</v>
      </c>
      <c r="AM16" t="s">
        <v>403</v>
      </c>
      <c r="AN16" t="s">
        <v>408</v>
      </c>
      <c r="AO16" t="s">
        <v>409</v>
      </c>
      <c r="AP16" t="s">
        <v>401</v>
      </c>
      <c r="AQ16" t="s">
        <v>410</v>
      </c>
      <c r="AR16" t="s">
        <v>410</v>
      </c>
      <c r="AS16" t="s">
        <v>411</v>
      </c>
      <c r="AT16" t="s">
        <v>409</v>
      </c>
      <c r="AU16" t="s">
        <v>412</v>
      </c>
      <c r="AV16" t="s">
        <v>407</v>
      </c>
      <c r="AX16" t="s">
        <v>407</v>
      </c>
      <c r="AY16" t="s">
        <v>412</v>
      </c>
      <c r="BE16" t="s">
        <v>402</v>
      </c>
      <c r="BL16" t="s">
        <v>402</v>
      </c>
      <c r="BM16" t="s">
        <v>402</v>
      </c>
      <c r="BN16" t="s">
        <v>402</v>
      </c>
      <c r="BO16" t="s">
        <v>413</v>
      </c>
      <c r="CC16" t="s">
        <v>414</v>
      </c>
      <c r="CE16" t="s">
        <v>414</v>
      </c>
      <c r="CF16" t="s">
        <v>402</v>
      </c>
      <c r="CI16" t="s">
        <v>414</v>
      </c>
      <c r="CJ16" t="s">
        <v>407</v>
      </c>
      <c r="CM16" t="s">
        <v>415</v>
      </c>
      <c r="CN16" t="s">
        <v>415</v>
      </c>
      <c r="CP16" t="s">
        <v>416</v>
      </c>
      <c r="CQ16" t="s">
        <v>414</v>
      </c>
      <c r="CS16" t="s">
        <v>414</v>
      </c>
      <c r="CT16" t="s">
        <v>402</v>
      </c>
      <c r="CX16" t="s">
        <v>414</v>
      </c>
      <c r="CZ16" t="s">
        <v>417</v>
      </c>
      <c r="DC16" t="s">
        <v>414</v>
      </c>
      <c r="DD16" t="s">
        <v>414</v>
      </c>
      <c r="DF16" t="s">
        <v>414</v>
      </c>
      <c r="DH16" t="s">
        <v>414</v>
      </c>
      <c r="DJ16" t="s">
        <v>402</v>
      </c>
      <c r="DK16" t="s">
        <v>402</v>
      </c>
      <c r="DM16" t="s">
        <v>418</v>
      </c>
      <c r="DN16" t="s">
        <v>419</v>
      </c>
      <c r="DQ16" t="s">
        <v>400</v>
      </c>
      <c r="DS16" t="s">
        <v>399</v>
      </c>
      <c r="DT16" t="s">
        <v>403</v>
      </c>
      <c r="DU16" t="s">
        <v>403</v>
      </c>
      <c r="DV16" t="s">
        <v>410</v>
      </c>
      <c r="DW16" t="s">
        <v>410</v>
      </c>
      <c r="DX16" t="s">
        <v>403</v>
      </c>
      <c r="DY16" t="s">
        <v>410</v>
      </c>
      <c r="DZ16" t="s">
        <v>412</v>
      </c>
      <c r="EA16" t="s">
        <v>406</v>
      </c>
      <c r="EB16" t="s">
        <v>406</v>
      </c>
      <c r="EC16" t="s">
        <v>405</v>
      </c>
      <c r="ED16" t="s">
        <v>405</v>
      </c>
      <c r="EE16" t="s">
        <v>405</v>
      </c>
      <c r="EF16" t="s">
        <v>405</v>
      </c>
      <c r="EG16" t="s">
        <v>405</v>
      </c>
      <c r="EH16" t="s">
        <v>420</v>
      </c>
      <c r="EI16" t="s">
        <v>402</v>
      </c>
      <c r="EJ16" t="s">
        <v>402</v>
      </c>
      <c r="EK16" t="s">
        <v>403</v>
      </c>
      <c r="EL16" t="s">
        <v>403</v>
      </c>
      <c r="EM16" t="s">
        <v>403</v>
      </c>
      <c r="EN16" t="s">
        <v>410</v>
      </c>
      <c r="EO16" t="s">
        <v>403</v>
      </c>
      <c r="EP16" t="s">
        <v>410</v>
      </c>
      <c r="EQ16" t="s">
        <v>406</v>
      </c>
      <c r="ER16" t="s">
        <v>406</v>
      </c>
      <c r="ES16" t="s">
        <v>405</v>
      </c>
      <c r="ET16" t="s">
        <v>405</v>
      </c>
      <c r="EU16" t="s">
        <v>402</v>
      </c>
      <c r="EZ16" t="s">
        <v>402</v>
      </c>
      <c r="FC16" t="s">
        <v>405</v>
      </c>
      <c r="FD16" t="s">
        <v>405</v>
      </c>
      <c r="FE16" t="s">
        <v>405</v>
      </c>
      <c r="FF16" t="s">
        <v>405</v>
      </c>
      <c r="FG16" t="s">
        <v>405</v>
      </c>
      <c r="FH16" t="s">
        <v>402</v>
      </c>
      <c r="FI16" t="s">
        <v>402</v>
      </c>
      <c r="FJ16" t="s">
        <v>402</v>
      </c>
      <c r="FK16" t="s">
        <v>399</v>
      </c>
      <c r="FN16" t="s">
        <v>421</v>
      </c>
      <c r="FO16" t="s">
        <v>421</v>
      </c>
      <c r="FQ16" t="s">
        <v>399</v>
      </c>
      <c r="FR16" t="s">
        <v>422</v>
      </c>
      <c r="FT16" t="s">
        <v>399</v>
      </c>
      <c r="FU16" t="s">
        <v>399</v>
      </c>
      <c r="FW16" t="s">
        <v>423</v>
      </c>
      <c r="FX16" t="s">
        <v>424</v>
      </c>
      <c r="FY16" t="s">
        <v>423</v>
      </c>
      <c r="FZ16" t="s">
        <v>424</v>
      </c>
      <c r="GA16" t="s">
        <v>423</v>
      </c>
      <c r="GB16" t="s">
        <v>424</v>
      </c>
      <c r="GC16" t="s">
        <v>407</v>
      </c>
      <c r="GD16" t="s">
        <v>407</v>
      </c>
      <c r="GE16" t="s">
        <v>403</v>
      </c>
      <c r="GF16" t="s">
        <v>425</v>
      </c>
      <c r="GG16" t="s">
        <v>403</v>
      </c>
      <c r="GJ16" t="s">
        <v>426</v>
      </c>
      <c r="GM16" t="s">
        <v>410</v>
      </c>
      <c r="GN16" t="s">
        <v>427</v>
      </c>
      <c r="GO16" t="s">
        <v>410</v>
      </c>
      <c r="GT16" t="s">
        <v>428</v>
      </c>
      <c r="GU16" t="s">
        <v>428</v>
      </c>
      <c r="HH16" t="s">
        <v>428</v>
      </c>
      <c r="HI16" t="s">
        <v>428</v>
      </c>
      <c r="HJ16" t="s">
        <v>429</v>
      </c>
      <c r="HK16" t="s">
        <v>429</v>
      </c>
      <c r="HL16" t="s">
        <v>405</v>
      </c>
      <c r="HM16" t="s">
        <v>405</v>
      </c>
      <c r="HN16" t="s">
        <v>407</v>
      </c>
      <c r="HO16" t="s">
        <v>405</v>
      </c>
      <c r="HP16" t="s">
        <v>410</v>
      </c>
      <c r="HQ16" t="s">
        <v>407</v>
      </c>
      <c r="HR16" t="s">
        <v>407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428</v>
      </c>
      <c r="HZ16" t="s">
        <v>428</v>
      </c>
      <c r="IA16" t="s">
        <v>430</v>
      </c>
      <c r="IB16" t="s">
        <v>431</v>
      </c>
      <c r="IC16" t="s">
        <v>430</v>
      </c>
      <c r="ID16" t="s">
        <v>430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O16" t="s">
        <v>428</v>
      </c>
      <c r="IP16" t="s">
        <v>428</v>
      </c>
      <c r="IW16" t="s">
        <v>428</v>
      </c>
      <c r="IX16" t="s">
        <v>407</v>
      </c>
      <c r="IY16" t="s">
        <v>407</v>
      </c>
      <c r="IZ16" t="s">
        <v>423</v>
      </c>
      <c r="JA16" t="s">
        <v>424</v>
      </c>
      <c r="JB16" t="s">
        <v>424</v>
      </c>
      <c r="JF16" t="s">
        <v>424</v>
      </c>
      <c r="JJ16" t="s">
        <v>403</v>
      </c>
      <c r="JK16" t="s">
        <v>403</v>
      </c>
      <c r="JL16" t="s">
        <v>410</v>
      </c>
      <c r="JM16" t="s">
        <v>410</v>
      </c>
      <c r="JN16" t="s">
        <v>432</v>
      </c>
      <c r="JO16" t="s">
        <v>432</v>
      </c>
      <c r="JP16" t="s">
        <v>428</v>
      </c>
      <c r="JQ16" t="s">
        <v>428</v>
      </c>
      <c r="JR16" t="s">
        <v>428</v>
      </c>
      <c r="JS16" t="s">
        <v>428</v>
      </c>
      <c r="JT16" t="s">
        <v>428</v>
      </c>
      <c r="JU16" t="s">
        <v>428</v>
      </c>
      <c r="JV16" t="s">
        <v>405</v>
      </c>
      <c r="JW16" t="s">
        <v>428</v>
      </c>
      <c r="JY16" t="s">
        <v>412</v>
      </c>
      <c r="JZ16" t="s">
        <v>412</v>
      </c>
      <c r="KA16" t="s">
        <v>405</v>
      </c>
      <c r="KB16" t="s">
        <v>405</v>
      </c>
      <c r="KC16" t="s">
        <v>405</v>
      </c>
      <c r="KD16" t="s">
        <v>405</v>
      </c>
      <c r="KE16" t="s">
        <v>405</v>
      </c>
      <c r="KF16" t="s">
        <v>407</v>
      </c>
      <c r="KG16" t="s">
        <v>407</v>
      </c>
      <c r="KH16" t="s">
        <v>407</v>
      </c>
      <c r="KI16" t="s">
        <v>405</v>
      </c>
      <c r="KJ16" t="s">
        <v>403</v>
      </c>
      <c r="KK16" t="s">
        <v>410</v>
      </c>
      <c r="KL16" t="s">
        <v>407</v>
      </c>
      <c r="KM16" t="s">
        <v>407</v>
      </c>
    </row>
    <row r="17" spans="1:299">
      <c r="A17">
        <v>1</v>
      </c>
      <c r="B17">
        <v>1701977674</v>
      </c>
      <c r="C17">
        <v>0</v>
      </c>
      <c r="D17" t="s">
        <v>433</v>
      </c>
      <c r="E17" t="s">
        <v>434</v>
      </c>
      <c r="F17">
        <v>15</v>
      </c>
      <c r="H17" t="s">
        <v>435</v>
      </c>
      <c r="K17">
        <v>1701977673</v>
      </c>
      <c r="L17">
        <f>(M17)/1000</f>
        <v>0</v>
      </c>
      <c r="M17">
        <f>IF(DR17, AP17, AJ17)</f>
        <v>0</v>
      </c>
      <c r="N17">
        <f>IF(DR17, AK17, AI17)</f>
        <v>0</v>
      </c>
      <c r="O17">
        <f>DT17 - IF(AW17&gt;1, N17*DN17*100.0/(AY17*EH17), 0)</f>
        <v>0</v>
      </c>
      <c r="P17">
        <f>((V17-L17/2)*O17-N17)/(V17+L17/2)</f>
        <v>0</v>
      </c>
      <c r="Q17">
        <f>P17*(EA17+EB17)/1000.0</f>
        <v>0</v>
      </c>
      <c r="R17">
        <f>(DT17 - IF(AW17&gt;1, N17*DN17*100.0/(AY17*EH17), 0))*(EA17+EB17)/1000.0</f>
        <v>0</v>
      </c>
      <c r="S17">
        <f>2.0/((1/U17-1/T17)+SIGN(U17)*SQRT((1/U17-1/T17)*(1/U17-1/T17) + 4*DO17/((DO17+1)*(DO17+1))*(2*1/U17*1/T17-1/T17*1/T17)))</f>
        <v>0</v>
      </c>
      <c r="T17">
        <f>IF(LEFT(DP17,1)&lt;&gt;"0",IF(LEFT(DP17,1)="1",3.0,DQ17),$D$5+$E$5*(EH17*EA17/($K$5*1000))+$F$5*(EH17*EA17/($K$5*1000))*MAX(MIN(DN17,$J$5),$I$5)*MAX(MIN(DN17,$J$5),$I$5)+$G$5*MAX(MIN(DN17,$J$5),$I$5)*(EH17*EA17/($K$5*1000))+$H$5*(EH17*EA17/($K$5*1000))*(EH17*EA17/($K$5*1000)))</f>
        <v>0</v>
      </c>
      <c r="U17">
        <f>L17*(1000-(1000*0.61365*exp(17.502*Y17/(240.97+Y17))/(EA17+EB17)+DV17)/2)/(1000*0.61365*exp(17.502*Y17/(240.97+Y17))/(EA17+EB17)-DV17)</f>
        <v>0</v>
      </c>
      <c r="V17">
        <f>1/((DO17+1)/(S17/1.6)+1/(T17/1.37)) + DO17/((DO17+1)/(S17/1.6) + DO17/(T17/1.37))</f>
        <v>0</v>
      </c>
      <c r="W17">
        <f>(DJ17*DM17)</f>
        <v>0</v>
      </c>
      <c r="X17">
        <f>(EC17+(W17+2*0.95*5.67E-8*(((EC17+$B$7)+273)^4-(EC17+273)^4)-44100*L17)/(1.84*29.3*T17+8*0.95*5.67E-8*(EC17+273)^3))</f>
        <v>0</v>
      </c>
      <c r="Y17">
        <f>($C$7*ED17+$D$7*EE17+$E$7*X17)</f>
        <v>0</v>
      </c>
      <c r="Z17">
        <f>0.61365*exp(17.502*Y17/(240.97+Y17))</f>
        <v>0</v>
      </c>
      <c r="AA17">
        <f>(AB17/AC17*100)</f>
        <v>0</v>
      </c>
      <c r="AB17">
        <f>DV17*(EA17+EB17)/1000</f>
        <v>0</v>
      </c>
      <c r="AC17">
        <f>0.61365*exp(17.502*EC17/(240.97+EC17))</f>
        <v>0</v>
      </c>
      <c r="AD17">
        <f>(Z17-DV17*(EA17+EB17)/1000)</f>
        <v>0</v>
      </c>
      <c r="AE17">
        <f>(-L17*44100)</f>
        <v>0</v>
      </c>
      <c r="AF17">
        <f>2*29.3*T17*0.92*(EC17-Y17)</f>
        <v>0</v>
      </c>
      <c r="AG17">
        <f>2*0.95*5.67E-8*(((EC17+$B$7)+273)^4-(Y17+273)^4)</f>
        <v>0</v>
      </c>
      <c r="AH17">
        <f>W17+AG17+AE17+AF17</f>
        <v>0</v>
      </c>
      <c r="AI17">
        <f>DZ17*AW17*(DU17-DT17*(1000-AW17*DW17)/(1000-AW17*DV17))/(100*DN17)</f>
        <v>0</v>
      </c>
      <c r="AJ17">
        <f>1000*DZ17*AW17*(DV17-DW17)/(100*DN17*(1000-AW17*DV17))</f>
        <v>0</v>
      </c>
      <c r="AK17">
        <f>(AL17 - AM17 - EA17*1E3/(8.314*(EC17+273.15)) * AO17/DZ17 * AN17) * DZ17/(100*DN17) * (1000 - DW17)/1000</f>
        <v>0</v>
      </c>
      <c r="AL17">
        <v>424.736264149477</v>
      </c>
      <c r="AM17">
        <v>419.86883030303</v>
      </c>
      <c r="AN17">
        <v>-0.00627765055702225</v>
      </c>
      <c r="AO17">
        <v>66.111918729525</v>
      </c>
      <c r="AP17">
        <f>(AR17 - AQ17 + EA17*1E3/(8.314*(EC17+273.15)) * AT17/DZ17 * AS17) * DZ17/(100*DN17) * 1000/(1000 - AR17)</f>
        <v>0</v>
      </c>
      <c r="AQ17">
        <v>11.1430056525683</v>
      </c>
      <c r="AR17">
        <v>12.5354318681319</v>
      </c>
      <c r="AS17">
        <v>-0.000276078553754192</v>
      </c>
      <c r="AT17">
        <v>85.4368916189537</v>
      </c>
      <c r="AU17">
        <v>0</v>
      </c>
      <c r="AV17">
        <v>0</v>
      </c>
      <c r="AW17">
        <f>IF(AU17*$H$13&gt;=AY17,1.0,(AY17/(AY17-AU17*$H$13)))</f>
        <v>0</v>
      </c>
      <c r="AX17">
        <f>(AW17-1)*100</f>
        <v>0</v>
      </c>
      <c r="AY17">
        <f>MAX(0,($B$13+$C$13*EH17)/(1+$D$13*EH17)*EA17/(EC17+273)*$E$13)</f>
        <v>0</v>
      </c>
      <c r="AZ17" t="s">
        <v>436</v>
      </c>
      <c r="BA17" t="s">
        <v>436</v>
      </c>
      <c r="BB17">
        <v>0</v>
      </c>
      <c r="BC17">
        <v>0</v>
      </c>
      <c r="BD17">
        <f>1-BB17/BC17</f>
        <v>0</v>
      </c>
      <c r="BE17">
        <v>0</v>
      </c>
      <c r="BF17" t="s">
        <v>436</v>
      </c>
      <c r="BG17" t="s">
        <v>436</v>
      </c>
      <c r="BH17">
        <v>0</v>
      </c>
      <c r="BI17">
        <v>0</v>
      </c>
      <c r="BJ17">
        <f>1-BH17/BI17</f>
        <v>0</v>
      </c>
      <c r="BK17">
        <v>0.5</v>
      </c>
      <c r="BL17">
        <f>DK17</f>
        <v>0</v>
      </c>
      <c r="BM17">
        <f>N17</f>
        <v>0</v>
      </c>
      <c r="BN17">
        <f>BJ17*BK17*BL17</f>
        <v>0</v>
      </c>
      <c r="BO17">
        <f>(BM17-BE17)/BL17</f>
        <v>0</v>
      </c>
      <c r="BP17">
        <f>(BC17-BI17)/BI17</f>
        <v>0</v>
      </c>
      <c r="BQ17">
        <f>BB17/(BD17+BB17/BI17)</f>
        <v>0</v>
      </c>
      <c r="BR17" t="s">
        <v>436</v>
      </c>
      <c r="BS17">
        <v>0</v>
      </c>
      <c r="BT17">
        <f>IF(BS17&lt;&gt;0, BS17, BQ17)</f>
        <v>0</v>
      </c>
      <c r="BU17">
        <f>1-BT17/BI17</f>
        <v>0</v>
      </c>
      <c r="BV17">
        <f>(BI17-BH17)/(BI17-BT17)</f>
        <v>0</v>
      </c>
      <c r="BW17">
        <f>(BC17-BI17)/(BC17-BT17)</f>
        <v>0</v>
      </c>
      <c r="BX17">
        <f>(BI17-BH17)/(BI17-BB17)</f>
        <v>0</v>
      </c>
      <c r="BY17">
        <f>(BC17-BI17)/(BC17-BB17)</f>
        <v>0</v>
      </c>
      <c r="BZ17">
        <f>(BV17*BT17/BH17)</f>
        <v>0</v>
      </c>
      <c r="CA17">
        <f>(1-BZ17)</f>
        <v>0</v>
      </c>
      <c r="DJ17">
        <f>$B$11*EI17+$C$11*EJ17+$F$11*EU17*(1-EX17)</f>
        <v>0</v>
      </c>
      <c r="DK17">
        <f>DJ17*DL17</f>
        <v>0</v>
      </c>
      <c r="DL17">
        <f>($B$11*$D$9+$C$11*$D$9+$F$11*((FH17+EZ17)/MAX(FH17+EZ17+FI17, 0.1)*$I$9+FI17/MAX(FH17+EZ17+FI17, 0.1)*$J$9))/($B$11+$C$11+$F$11)</f>
        <v>0</v>
      </c>
      <c r="DM17">
        <f>($B$11*$K$9+$C$11*$K$9+$F$11*((FH17+EZ17)/MAX(FH17+EZ17+FI17, 0.1)*$P$9+FI17/MAX(FH17+EZ17+FI17, 0.1)*$Q$9))/($B$11+$C$11+$F$11)</f>
        <v>0</v>
      </c>
      <c r="DN17">
        <v>6</v>
      </c>
      <c r="DO17">
        <v>0.5</v>
      </c>
      <c r="DP17" t="s">
        <v>437</v>
      </c>
      <c r="DQ17">
        <v>2</v>
      </c>
      <c r="DR17" t="b">
        <v>1</v>
      </c>
      <c r="DS17">
        <v>1701977673</v>
      </c>
      <c r="DT17">
        <v>414.613</v>
      </c>
      <c r="DU17">
        <v>420.01</v>
      </c>
      <c r="DV17">
        <v>12.5348</v>
      </c>
      <c r="DW17">
        <v>11.1432</v>
      </c>
      <c r="DX17">
        <v>415.126</v>
      </c>
      <c r="DY17">
        <v>12.5027</v>
      </c>
      <c r="DZ17">
        <v>600.002</v>
      </c>
      <c r="EA17">
        <v>78.9322</v>
      </c>
      <c r="EB17">
        <v>0.0995647</v>
      </c>
      <c r="EC17">
        <v>23.0396</v>
      </c>
      <c r="ED17">
        <v>23.0232</v>
      </c>
      <c r="EE17">
        <v>999.9</v>
      </c>
      <c r="EF17">
        <v>0</v>
      </c>
      <c r="EG17">
        <v>0</v>
      </c>
      <c r="EH17">
        <v>10055</v>
      </c>
      <c r="EI17">
        <v>0</v>
      </c>
      <c r="EJ17">
        <v>0.904641</v>
      </c>
      <c r="EK17">
        <v>-5.39771</v>
      </c>
      <c r="EL17">
        <v>419.876</v>
      </c>
      <c r="EM17">
        <v>424.743</v>
      </c>
      <c r="EN17">
        <v>1.39157</v>
      </c>
      <c r="EO17">
        <v>420.01</v>
      </c>
      <c r="EP17">
        <v>11.1432</v>
      </c>
      <c r="EQ17">
        <v>0.989397</v>
      </c>
      <c r="ER17">
        <v>0.879558</v>
      </c>
      <c r="ES17">
        <v>6.76117</v>
      </c>
      <c r="ET17">
        <v>5.06054</v>
      </c>
      <c r="EU17">
        <v>1800.06</v>
      </c>
      <c r="EV17">
        <v>0.978008</v>
      </c>
      <c r="EW17">
        <v>0.0219924</v>
      </c>
      <c r="EX17">
        <v>0</v>
      </c>
      <c r="EY17">
        <v>387.108</v>
      </c>
      <c r="EZ17">
        <v>4.99951</v>
      </c>
      <c r="FA17">
        <v>7028.67</v>
      </c>
      <c r="FB17">
        <v>14717.5</v>
      </c>
      <c r="FC17">
        <v>43.187</v>
      </c>
      <c r="FD17">
        <v>44.937</v>
      </c>
      <c r="FE17">
        <v>44.687</v>
      </c>
      <c r="FF17">
        <v>44</v>
      </c>
      <c r="FG17">
        <v>44.562</v>
      </c>
      <c r="FH17">
        <v>1755.58</v>
      </c>
      <c r="FI17">
        <v>39.48</v>
      </c>
      <c r="FJ17">
        <v>0</v>
      </c>
      <c r="FK17">
        <v>1701977675.1</v>
      </c>
      <c r="FL17">
        <v>0</v>
      </c>
      <c r="FM17">
        <v>387.18932</v>
      </c>
      <c r="FN17">
        <v>-0.762307685340504</v>
      </c>
      <c r="FO17">
        <v>-8.01153847057807</v>
      </c>
      <c r="FP17">
        <v>7029.1476</v>
      </c>
      <c r="FQ17">
        <v>15</v>
      </c>
      <c r="FR17">
        <v>1701977635</v>
      </c>
      <c r="FS17" t="s">
        <v>438</v>
      </c>
      <c r="FT17">
        <v>1701977633</v>
      </c>
      <c r="FU17">
        <v>1701977635</v>
      </c>
      <c r="FV17">
        <v>4</v>
      </c>
      <c r="FW17">
        <v>-0.012</v>
      </c>
      <c r="FX17">
        <v>0.003</v>
      </c>
      <c r="FY17">
        <v>-0.515</v>
      </c>
      <c r="FZ17">
        <v>0.012</v>
      </c>
      <c r="GA17">
        <v>420</v>
      </c>
      <c r="GB17">
        <v>11</v>
      </c>
      <c r="GC17">
        <v>0.38</v>
      </c>
      <c r="GD17">
        <v>0.07</v>
      </c>
      <c r="GE17">
        <v>-5.392075</v>
      </c>
      <c r="GF17">
        <v>0.197850225563904</v>
      </c>
      <c r="GG17">
        <v>0.0328225997599214</v>
      </c>
      <c r="GH17">
        <v>1</v>
      </c>
      <c r="GI17">
        <v>387.2165</v>
      </c>
      <c r="GJ17">
        <v>-0.484446140656414</v>
      </c>
      <c r="GK17">
        <v>0.171242217513155</v>
      </c>
      <c r="GL17">
        <v>1</v>
      </c>
      <c r="GM17">
        <v>1.408436</v>
      </c>
      <c r="GN17">
        <v>-0.0969527819548893</v>
      </c>
      <c r="GO17">
        <v>0.0128317704935835</v>
      </c>
      <c r="GP17">
        <v>1</v>
      </c>
      <c r="GQ17">
        <v>3</v>
      </c>
      <c r="GR17">
        <v>3</v>
      </c>
      <c r="GS17" t="s">
        <v>439</v>
      </c>
      <c r="GT17">
        <v>3.24966</v>
      </c>
      <c r="GU17">
        <v>2.89227</v>
      </c>
      <c r="GV17">
        <v>0.0823013</v>
      </c>
      <c r="GW17">
        <v>0.0829116</v>
      </c>
      <c r="GX17">
        <v>0.0596334</v>
      </c>
      <c r="GY17">
        <v>0.0541492</v>
      </c>
      <c r="GZ17">
        <v>30269.4</v>
      </c>
      <c r="HA17">
        <v>23311.1</v>
      </c>
      <c r="HB17">
        <v>30707.1</v>
      </c>
      <c r="HC17">
        <v>23890</v>
      </c>
      <c r="HD17">
        <v>38246.3</v>
      </c>
      <c r="HE17">
        <v>31540.6</v>
      </c>
      <c r="HF17">
        <v>43449.4</v>
      </c>
      <c r="HG17">
        <v>36054.2</v>
      </c>
      <c r="HH17">
        <v>2.3509</v>
      </c>
      <c r="HI17">
        <v>2.2543</v>
      </c>
      <c r="HJ17">
        <v>0.149049</v>
      </c>
      <c r="HK17">
        <v>0</v>
      </c>
      <c r="HL17">
        <v>20.5682</v>
      </c>
      <c r="HM17">
        <v>999.9</v>
      </c>
      <c r="HN17">
        <v>45.758</v>
      </c>
      <c r="HO17">
        <v>26.838</v>
      </c>
      <c r="HP17">
        <v>20.5524</v>
      </c>
      <c r="HQ17">
        <v>54.7666</v>
      </c>
      <c r="HR17">
        <v>21.3942</v>
      </c>
      <c r="HS17">
        <v>2</v>
      </c>
      <c r="HT17">
        <v>-0.294563</v>
      </c>
      <c r="HU17">
        <v>0.73988</v>
      </c>
      <c r="HV17">
        <v>20.3425</v>
      </c>
      <c r="HW17">
        <v>5.24604</v>
      </c>
      <c r="HX17">
        <v>11.9216</v>
      </c>
      <c r="HY17">
        <v>4.9697</v>
      </c>
      <c r="HZ17">
        <v>3.29008</v>
      </c>
      <c r="IA17">
        <v>9999</v>
      </c>
      <c r="IB17">
        <v>999.9</v>
      </c>
      <c r="IC17">
        <v>9999</v>
      </c>
      <c r="ID17">
        <v>9999</v>
      </c>
      <c r="IE17">
        <v>4.97213</v>
      </c>
      <c r="IF17">
        <v>1.87347</v>
      </c>
      <c r="IG17">
        <v>1.88034</v>
      </c>
      <c r="IH17">
        <v>1.87651</v>
      </c>
      <c r="II17">
        <v>1.87607</v>
      </c>
      <c r="IJ17">
        <v>1.87606</v>
      </c>
      <c r="IK17">
        <v>1.87503</v>
      </c>
      <c r="IL17">
        <v>1.87541</v>
      </c>
      <c r="IM17">
        <v>0</v>
      </c>
      <c r="IN17">
        <v>0</v>
      </c>
      <c r="IO17">
        <v>0</v>
      </c>
      <c r="IP17">
        <v>0</v>
      </c>
      <c r="IQ17" t="s">
        <v>440</v>
      </c>
      <c r="IR17" t="s">
        <v>441</v>
      </c>
      <c r="IS17" t="s">
        <v>442</v>
      </c>
      <c r="IT17" t="s">
        <v>442</v>
      </c>
      <c r="IU17" t="s">
        <v>442</v>
      </c>
      <c r="IV17" t="s">
        <v>442</v>
      </c>
      <c r="IW17">
        <v>0</v>
      </c>
      <c r="IX17">
        <v>100</v>
      </c>
      <c r="IY17">
        <v>100</v>
      </c>
      <c r="IZ17">
        <v>-0.514</v>
      </c>
      <c r="JA17">
        <v>0.032</v>
      </c>
      <c r="JB17">
        <v>-0.436505064677801</v>
      </c>
      <c r="JC17">
        <v>-0.000204251658391556</v>
      </c>
      <c r="JD17">
        <v>8.11882707142039e-08</v>
      </c>
      <c r="JE17">
        <v>-8.824596126216e-11</v>
      </c>
      <c r="JF17">
        <v>-0.0823044458403542</v>
      </c>
      <c r="JG17">
        <v>6.98166786572007e-05</v>
      </c>
      <c r="JH17">
        <v>0.00104944809816257</v>
      </c>
      <c r="JI17">
        <v>-2.5878658862803e-05</v>
      </c>
      <c r="JJ17">
        <v>28</v>
      </c>
      <c r="JK17">
        <v>2090</v>
      </c>
      <c r="JL17">
        <v>2</v>
      </c>
      <c r="JM17">
        <v>19</v>
      </c>
      <c r="JN17">
        <v>0.7</v>
      </c>
      <c r="JO17">
        <v>0.7</v>
      </c>
      <c r="JP17">
        <v>1.36108</v>
      </c>
      <c r="JQ17">
        <v>2.55615</v>
      </c>
      <c r="JR17">
        <v>2.24365</v>
      </c>
      <c r="JS17">
        <v>2.85034</v>
      </c>
      <c r="JT17">
        <v>2.49756</v>
      </c>
      <c r="JU17">
        <v>2.34497</v>
      </c>
      <c r="JV17">
        <v>31.1287</v>
      </c>
      <c r="JW17">
        <v>24.0525</v>
      </c>
      <c r="JX17">
        <v>18</v>
      </c>
      <c r="JY17">
        <v>634.157</v>
      </c>
      <c r="JZ17">
        <v>658.971</v>
      </c>
      <c r="KA17">
        <v>20</v>
      </c>
      <c r="KB17">
        <v>23.4621</v>
      </c>
      <c r="KC17">
        <v>29.9999</v>
      </c>
      <c r="KD17">
        <v>23.6687</v>
      </c>
      <c r="KE17">
        <v>23.646</v>
      </c>
      <c r="KF17">
        <v>27.2774</v>
      </c>
      <c r="KG17">
        <v>38.1193</v>
      </c>
      <c r="KH17">
        <v>0</v>
      </c>
      <c r="KI17">
        <v>20</v>
      </c>
      <c r="KJ17">
        <v>420</v>
      </c>
      <c r="KK17">
        <v>11.1095</v>
      </c>
      <c r="KL17">
        <v>101.957</v>
      </c>
      <c r="KM17">
        <v>101.004</v>
      </c>
    </row>
    <row r="18" spans="1:299">
      <c r="A18">
        <v>2</v>
      </c>
      <c r="B18">
        <v>1701977679</v>
      </c>
      <c r="C18">
        <v>5</v>
      </c>
      <c r="D18" t="s">
        <v>443</v>
      </c>
      <c r="E18" t="s">
        <v>444</v>
      </c>
      <c r="F18">
        <v>15</v>
      </c>
      <c r="H18" t="s">
        <v>435</v>
      </c>
      <c r="K18">
        <v>1701977677.5</v>
      </c>
      <c r="L18">
        <f>(M18)/1000</f>
        <v>0</v>
      </c>
      <c r="M18">
        <f>IF(DR18, AP18, AJ18)</f>
        <v>0</v>
      </c>
      <c r="N18">
        <f>IF(DR18, AK18, AI18)</f>
        <v>0</v>
      </c>
      <c r="O18">
        <f>DT18 - IF(AW18&gt;1, N18*DN18*100.0/(AY18*EH18), 0)</f>
        <v>0</v>
      </c>
      <c r="P18">
        <f>((V18-L18/2)*O18-N18)/(V18+L18/2)</f>
        <v>0</v>
      </c>
      <c r="Q18">
        <f>P18*(EA18+EB18)/1000.0</f>
        <v>0</v>
      </c>
      <c r="R18">
        <f>(DT18 - IF(AW18&gt;1, N18*DN18*100.0/(AY18*EH18), 0))*(EA18+EB18)/1000.0</f>
        <v>0</v>
      </c>
      <c r="S18">
        <f>2.0/((1/U18-1/T18)+SIGN(U18)*SQRT((1/U18-1/T18)*(1/U18-1/T18) + 4*DO18/((DO18+1)*(DO18+1))*(2*1/U18*1/T18-1/T18*1/T18)))</f>
        <v>0</v>
      </c>
      <c r="T18">
        <f>IF(LEFT(DP18,1)&lt;&gt;"0",IF(LEFT(DP18,1)="1",3.0,DQ18),$D$5+$E$5*(EH18*EA18/($K$5*1000))+$F$5*(EH18*EA18/($K$5*1000))*MAX(MIN(DN18,$J$5),$I$5)*MAX(MIN(DN18,$J$5),$I$5)+$G$5*MAX(MIN(DN18,$J$5),$I$5)*(EH18*EA18/($K$5*1000))+$H$5*(EH18*EA18/($K$5*1000))*(EH18*EA18/($K$5*1000)))</f>
        <v>0</v>
      </c>
      <c r="U18">
        <f>L18*(1000-(1000*0.61365*exp(17.502*Y18/(240.97+Y18))/(EA18+EB18)+DV18)/2)/(1000*0.61365*exp(17.502*Y18/(240.97+Y18))/(EA18+EB18)-DV18)</f>
        <v>0</v>
      </c>
      <c r="V18">
        <f>1/((DO18+1)/(S18/1.6)+1/(T18/1.37)) + DO18/((DO18+1)/(S18/1.6) + DO18/(T18/1.37))</f>
        <v>0</v>
      </c>
      <c r="W18">
        <f>(DJ18*DM18)</f>
        <v>0</v>
      </c>
      <c r="X18">
        <f>(EC18+(W18+2*0.95*5.67E-8*(((EC18+$B$7)+273)^4-(EC18+273)^4)-44100*L18)/(1.84*29.3*T18+8*0.95*5.67E-8*(EC18+273)^3))</f>
        <v>0</v>
      </c>
      <c r="Y18">
        <f>($C$7*ED18+$D$7*EE18+$E$7*X18)</f>
        <v>0</v>
      </c>
      <c r="Z18">
        <f>0.61365*exp(17.502*Y18/(240.97+Y18))</f>
        <v>0</v>
      </c>
      <c r="AA18">
        <f>(AB18/AC18*100)</f>
        <v>0</v>
      </c>
      <c r="AB18">
        <f>DV18*(EA18+EB18)/1000</f>
        <v>0</v>
      </c>
      <c r="AC18">
        <f>0.61365*exp(17.502*EC18/(240.97+EC18))</f>
        <v>0</v>
      </c>
      <c r="AD18">
        <f>(Z18-DV18*(EA18+EB18)/1000)</f>
        <v>0</v>
      </c>
      <c r="AE18">
        <f>(-L18*44100)</f>
        <v>0</v>
      </c>
      <c r="AF18">
        <f>2*29.3*T18*0.92*(EC18-Y18)</f>
        <v>0</v>
      </c>
      <c r="AG18">
        <f>2*0.95*5.67E-8*(((EC18+$B$7)+273)^4-(Y18+273)^4)</f>
        <v>0</v>
      </c>
      <c r="AH18">
        <f>W18+AG18+AE18+AF18</f>
        <v>0</v>
      </c>
      <c r="AI18">
        <f>DZ18*AW18*(DU18-DT18*(1000-AW18*DW18)/(1000-AW18*DV18))/(100*DN18)</f>
        <v>0</v>
      </c>
      <c r="AJ18">
        <f>1000*DZ18*AW18*(DV18-DW18)/(100*DN18*(1000-AW18*DV18))</f>
        <v>0</v>
      </c>
      <c r="AK18">
        <f>(AL18 - AM18 - EA18*1E3/(8.314*(EC18+273.15)) * AO18/DZ18 * AN18) * DZ18/(100*DN18) * (1000 - DW18)/1000</f>
        <v>0</v>
      </c>
      <c r="AL18">
        <v>424.706267353023</v>
      </c>
      <c r="AM18">
        <v>419.907054545454</v>
      </c>
      <c r="AN18">
        <v>0.00256576238176641</v>
      </c>
      <c r="AO18">
        <v>66.111918729525</v>
      </c>
      <c r="AP18">
        <f>(AR18 - AQ18 + EA18*1E3/(8.314*(EC18+273.15)) * AT18/DZ18 * AS18) * DZ18/(100*DN18) * 1000/(1000 - AR18)</f>
        <v>0</v>
      </c>
      <c r="AQ18">
        <v>11.1433984173258</v>
      </c>
      <c r="AR18">
        <v>12.533521978022</v>
      </c>
      <c r="AS18">
        <v>-0.000102180195924056</v>
      </c>
      <c r="AT18">
        <v>85.4368916189537</v>
      </c>
      <c r="AU18">
        <v>0</v>
      </c>
      <c r="AV18">
        <v>0</v>
      </c>
      <c r="AW18">
        <f>IF(AU18*$H$13&gt;=AY18,1.0,(AY18/(AY18-AU18*$H$13)))</f>
        <v>0</v>
      </c>
      <c r="AX18">
        <f>(AW18-1)*100</f>
        <v>0</v>
      </c>
      <c r="AY18">
        <f>MAX(0,($B$13+$C$13*EH18)/(1+$D$13*EH18)*EA18/(EC18+273)*$E$13)</f>
        <v>0</v>
      </c>
      <c r="AZ18" t="s">
        <v>436</v>
      </c>
      <c r="BA18" t="s">
        <v>436</v>
      </c>
      <c r="BB18">
        <v>0</v>
      </c>
      <c r="BC18">
        <v>0</v>
      </c>
      <c r="BD18">
        <f>1-BB18/BC18</f>
        <v>0</v>
      </c>
      <c r="BE18">
        <v>0</v>
      </c>
      <c r="BF18" t="s">
        <v>436</v>
      </c>
      <c r="BG18" t="s">
        <v>436</v>
      </c>
      <c r="BH18">
        <v>0</v>
      </c>
      <c r="BI18">
        <v>0</v>
      </c>
      <c r="BJ18">
        <f>1-BH18/BI18</f>
        <v>0</v>
      </c>
      <c r="BK18">
        <v>0.5</v>
      </c>
      <c r="BL18">
        <f>DK18</f>
        <v>0</v>
      </c>
      <c r="BM18">
        <f>N18</f>
        <v>0</v>
      </c>
      <c r="BN18">
        <f>BJ18*BK18*BL18</f>
        <v>0</v>
      </c>
      <c r="BO18">
        <f>(BM18-BE18)/BL18</f>
        <v>0</v>
      </c>
      <c r="BP18">
        <f>(BC18-BI18)/BI18</f>
        <v>0</v>
      </c>
      <c r="BQ18">
        <f>BB18/(BD18+BB18/BI18)</f>
        <v>0</v>
      </c>
      <c r="BR18" t="s">
        <v>436</v>
      </c>
      <c r="BS18">
        <v>0</v>
      </c>
      <c r="BT18">
        <f>IF(BS18&lt;&gt;0, BS18, BQ18)</f>
        <v>0</v>
      </c>
      <c r="BU18">
        <f>1-BT18/BI18</f>
        <v>0</v>
      </c>
      <c r="BV18">
        <f>(BI18-BH18)/(BI18-BT18)</f>
        <v>0</v>
      </c>
      <c r="BW18">
        <f>(BC18-BI18)/(BC18-BT18)</f>
        <v>0</v>
      </c>
      <c r="BX18">
        <f>(BI18-BH18)/(BI18-BB18)</f>
        <v>0</v>
      </c>
      <c r="BY18">
        <f>(BC18-BI18)/(BC18-BB18)</f>
        <v>0</v>
      </c>
      <c r="BZ18">
        <f>(BV18*BT18/BH18)</f>
        <v>0</v>
      </c>
      <c r="CA18">
        <f>(1-BZ18)</f>
        <v>0</v>
      </c>
      <c r="DJ18">
        <f>$B$11*EI18+$C$11*EJ18+$F$11*EU18*(1-EX18)</f>
        <v>0</v>
      </c>
      <c r="DK18">
        <f>DJ18*DL18</f>
        <v>0</v>
      </c>
      <c r="DL18">
        <f>($B$11*$D$9+$C$11*$D$9+$F$11*((FH18+EZ18)/MAX(FH18+EZ18+FI18, 0.1)*$I$9+FI18/MAX(FH18+EZ18+FI18, 0.1)*$J$9))/($B$11+$C$11+$F$11)</f>
        <v>0</v>
      </c>
      <c r="DM18">
        <f>($B$11*$K$9+$C$11*$K$9+$F$11*((FH18+EZ18)/MAX(FH18+EZ18+FI18, 0.1)*$P$9+FI18/MAX(FH18+EZ18+FI18, 0.1)*$Q$9))/($B$11+$C$11+$F$11)</f>
        <v>0</v>
      </c>
      <c r="DN18">
        <v>6</v>
      </c>
      <c r="DO18">
        <v>0.5</v>
      </c>
      <c r="DP18" t="s">
        <v>437</v>
      </c>
      <c r="DQ18">
        <v>2</v>
      </c>
      <c r="DR18" t="b">
        <v>1</v>
      </c>
      <c r="DS18">
        <v>1701977677.5</v>
      </c>
      <c r="DT18">
        <v>414.6355</v>
      </c>
      <c r="DU18">
        <v>419.9545</v>
      </c>
      <c r="DV18">
        <v>12.5337</v>
      </c>
      <c r="DW18">
        <v>11.14435</v>
      </c>
      <c r="DX18">
        <v>415.1485</v>
      </c>
      <c r="DY18">
        <v>12.5017</v>
      </c>
      <c r="DZ18">
        <v>599.953</v>
      </c>
      <c r="EA18">
        <v>78.93225</v>
      </c>
      <c r="EB18">
        <v>0.100028</v>
      </c>
      <c r="EC18">
        <v>23.04125</v>
      </c>
      <c r="ED18">
        <v>23.0256</v>
      </c>
      <c r="EE18">
        <v>999.9</v>
      </c>
      <c r="EF18">
        <v>0</v>
      </c>
      <c r="EG18">
        <v>0</v>
      </c>
      <c r="EH18">
        <v>9987.81</v>
      </c>
      <c r="EI18">
        <v>0</v>
      </c>
      <c r="EJ18">
        <v>0.904641</v>
      </c>
      <c r="EK18">
        <v>-5.319355</v>
      </c>
      <c r="EL18">
        <v>419.898</v>
      </c>
      <c r="EM18">
        <v>424.6875</v>
      </c>
      <c r="EN18">
        <v>1.38933</v>
      </c>
      <c r="EO18">
        <v>419.9545</v>
      </c>
      <c r="EP18">
        <v>11.14435</v>
      </c>
      <c r="EQ18">
        <v>0.9893145</v>
      </c>
      <c r="ER18">
        <v>0.8796515</v>
      </c>
      <c r="ES18">
        <v>6.75995</v>
      </c>
      <c r="ET18">
        <v>5.06207</v>
      </c>
      <c r="EU18">
        <v>1799.905</v>
      </c>
      <c r="EV18">
        <v>0.978006</v>
      </c>
      <c r="EW18">
        <v>0.0219943</v>
      </c>
      <c r="EX18">
        <v>0</v>
      </c>
      <c r="EY18">
        <v>387.055</v>
      </c>
      <c r="EZ18">
        <v>4.99951</v>
      </c>
      <c r="FA18">
        <v>7027.65</v>
      </c>
      <c r="FB18">
        <v>14716.2</v>
      </c>
      <c r="FC18">
        <v>43.187</v>
      </c>
      <c r="FD18">
        <v>44.937</v>
      </c>
      <c r="FE18">
        <v>44.687</v>
      </c>
      <c r="FF18">
        <v>44</v>
      </c>
      <c r="FG18">
        <v>44.562</v>
      </c>
      <c r="FH18">
        <v>1755.425</v>
      </c>
      <c r="FI18">
        <v>39.48</v>
      </c>
      <c r="FJ18">
        <v>0</v>
      </c>
      <c r="FK18">
        <v>1701977680.5</v>
      </c>
      <c r="FL18">
        <v>0</v>
      </c>
      <c r="FM18">
        <v>387.094115384615</v>
      </c>
      <c r="FN18">
        <v>-1.06690597423471</v>
      </c>
      <c r="FO18">
        <v>-6.81230769219727</v>
      </c>
      <c r="FP18">
        <v>7028.59692307692</v>
      </c>
      <c r="FQ18">
        <v>15</v>
      </c>
      <c r="FR18">
        <v>1701977635</v>
      </c>
      <c r="FS18" t="s">
        <v>438</v>
      </c>
      <c r="FT18">
        <v>1701977633</v>
      </c>
      <c r="FU18">
        <v>1701977635</v>
      </c>
      <c r="FV18">
        <v>4</v>
      </c>
      <c r="FW18">
        <v>-0.012</v>
      </c>
      <c r="FX18">
        <v>0.003</v>
      </c>
      <c r="FY18">
        <v>-0.515</v>
      </c>
      <c r="FZ18">
        <v>0.012</v>
      </c>
      <c r="GA18">
        <v>420</v>
      </c>
      <c r="GB18">
        <v>11</v>
      </c>
      <c r="GC18">
        <v>0.38</v>
      </c>
      <c r="GD18">
        <v>0.07</v>
      </c>
      <c r="GE18">
        <v>-5.38034142857143</v>
      </c>
      <c r="GF18">
        <v>0.193281818181819</v>
      </c>
      <c r="GG18">
        <v>0.035639518366383</v>
      </c>
      <c r="GH18">
        <v>1</v>
      </c>
      <c r="GI18">
        <v>387.169441176471</v>
      </c>
      <c r="GJ18">
        <v>-1.25996943942239</v>
      </c>
      <c r="GK18">
        <v>0.19084967770727</v>
      </c>
      <c r="GL18">
        <v>0</v>
      </c>
      <c r="GM18">
        <v>1.4027919047619</v>
      </c>
      <c r="GN18">
        <v>-0.118660519480517</v>
      </c>
      <c r="GO18">
        <v>0.0126698624862112</v>
      </c>
      <c r="GP18">
        <v>0</v>
      </c>
      <c r="GQ18">
        <v>1</v>
      </c>
      <c r="GR18">
        <v>3</v>
      </c>
      <c r="GS18" t="s">
        <v>445</v>
      </c>
      <c r="GT18">
        <v>3.2496</v>
      </c>
      <c r="GU18">
        <v>2.89215</v>
      </c>
      <c r="GV18">
        <v>0.0823017</v>
      </c>
      <c r="GW18">
        <v>0.0829084</v>
      </c>
      <c r="GX18">
        <v>0.0596337</v>
      </c>
      <c r="GY18">
        <v>0.0541525</v>
      </c>
      <c r="GZ18">
        <v>30269.4</v>
      </c>
      <c r="HA18">
        <v>23310.8</v>
      </c>
      <c r="HB18">
        <v>30707.1</v>
      </c>
      <c r="HC18">
        <v>23889.6</v>
      </c>
      <c r="HD18">
        <v>38246.4</v>
      </c>
      <c r="HE18">
        <v>31540</v>
      </c>
      <c r="HF18">
        <v>43449.4</v>
      </c>
      <c r="HG18">
        <v>36053.7</v>
      </c>
      <c r="HH18">
        <v>2.3511</v>
      </c>
      <c r="HI18">
        <v>2.25448</v>
      </c>
      <c r="HJ18">
        <v>0.148416</v>
      </c>
      <c r="HK18">
        <v>0</v>
      </c>
      <c r="HL18">
        <v>20.5696</v>
      </c>
      <c r="HM18">
        <v>999.9</v>
      </c>
      <c r="HN18">
        <v>45.758</v>
      </c>
      <c r="HO18">
        <v>26.848</v>
      </c>
      <c r="HP18">
        <v>20.5638</v>
      </c>
      <c r="HQ18">
        <v>53.9966</v>
      </c>
      <c r="HR18">
        <v>21.4383</v>
      </c>
      <c r="HS18">
        <v>2</v>
      </c>
      <c r="HT18">
        <v>-0.295051</v>
      </c>
      <c r="HU18">
        <v>0.740196</v>
      </c>
      <c r="HV18">
        <v>20.3424</v>
      </c>
      <c r="HW18">
        <v>5.24649</v>
      </c>
      <c r="HX18">
        <v>11.9223</v>
      </c>
      <c r="HY18">
        <v>4.96965</v>
      </c>
      <c r="HZ18">
        <v>3.29013</v>
      </c>
      <c r="IA18">
        <v>9999</v>
      </c>
      <c r="IB18">
        <v>999.9</v>
      </c>
      <c r="IC18">
        <v>9999</v>
      </c>
      <c r="ID18">
        <v>9999</v>
      </c>
      <c r="IE18">
        <v>4.97213</v>
      </c>
      <c r="IF18">
        <v>1.87348</v>
      </c>
      <c r="IG18">
        <v>1.88034</v>
      </c>
      <c r="IH18">
        <v>1.87651</v>
      </c>
      <c r="II18">
        <v>1.87607</v>
      </c>
      <c r="IJ18">
        <v>1.87607</v>
      </c>
      <c r="IK18">
        <v>1.87504</v>
      </c>
      <c r="IL18">
        <v>1.87541</v>
      </c>
      <c r="IM18">
        <v>0</v>
      </c>
      <c r="IN18">
        <v>0</v>
      </c>
      <c r="IO18">
        <v>0</v>
      </c>
      <c r="IP18">
        <v>0</v>
      </c>
      <c r="IQ18" t="s">
        <v>440</v>
      </c>
      <c r="IR18" t="s">
        <v>441</v>
      </c>
      <c r="IS18" t="s">
        <v>442</v>
      </c>
      <c r="IT18" t="s">
        <v>442</v>
      </c>
      <c r="IU18" t="s">
        <v>442</v>
      </c>
      <c r="IV18" t="s">
        <v>442</v>
      </c>
      <c r="IW18">
        <v>0</v>
      </c>
      <c r="IX18">
        <v>100</v>
      </c>
      <c r="IY18">
        <v>100</v>
      </c>
      <c r="IZ18">
        <v>-0.514</v>
      </c>
      <c r="JA18">
        <v>0.032</v>
      </c>
      <c r="JB18">
        <v>-0.436505064677801</v>
      </c>
      <c r="JC18">
        <v>-0.000204251658391556</v>
      </c>
      <c r="JD18">
        <v>8.11882707142039e-08</v>
      </c>
      <c r="JE18">
        <v>-8.824596126216e-11</v>
      </c>
      <c r="JF18">
        <v>-0.0823044458403542</v>
      </c>
      <c r="JG18">
        <v>6.98166786572007e-05</v>
      </c>
      <c r="JH18">
        <v>0.00104944809816257</v>
      </c>
      <c r="JI18">
        <v>-2.5878658862803e-05</v>
      </c>
      <c r="JJ18">
        <v>28</v>
      </c>
      <c r="JK18">
        <v>2090</v>
      </c>
      <c r="JL18">
        <v>2</v>
      </c>
      <c r="JM18">
        <v>19</v>
      </c>
      <c r="JN18">
        <v>0.8</v>
      </c>
      <c r="JO18">
        <v>0.7</v>
      </c>
      <c r="JP18">
        <v>1.36108</v>
      </c>
      <c r="JQ18">
        <v>2.55493</v>
      </c>
      <c r="JR18">
        <v>2.24365</v>
      </c>
      <c r="JS18">
        <v>2.84912</v>
      </c>
      <c r="JT18">
        <v>2.49756</v>
      </c>
      <c r="JU18">
        <v>2.31323</v>
      </c>
      <c r="JV18">
        <v>31.1504</v>
      </c>
      <c r="JW18">
        <v>24.0525</v>
      </c>
      <c r="JX18">
        <v>18</v>
      </c>
      <c r="JY18">
        <v>634.28</v>
      </c>
      <c r="JZ18">
        <v>659.117</v>
      </c>
      <c r="KA18">
        <v>20</v>
      </c>
      <c r="KB18">
        <v>23.4612</v>
      </c>
      <c r="KC18">
        <v>29.9999</v>
      </c>
      <c r="KD18">
        <v>23.6667</v>
      </c>
      <c r="KE18">
        <v>23.6458</v>
      </c>
      <c r="KF18">
        <v>27.2783</v>
      </c>
      <c r="KG18">
        <v>38.1193</v>
      </c>
      <c r="KH18">
        <v>0</v>
      </c>
      <c r="KI18">
        <v>20</v>
      </c>
      <c r="KJ18">
        <v>420</v>
      </c>
      <c r="KK18">
        <v>11.1095</v>
      </c>
      <c r="KL18">
        <v>101.957</v>
      </c>
      <c r="KM18">
        <v>101.003</v>
      </c>
    </row>
    <row r="19" spans="1:299">
      <c r="A19">
        <v>3</v>
      </c>
      <c r="B19">
        <v>1701977684</v>
      </c>
      <c r="C19">
        <v>10</v>
      </c>
      <c r="D19" t="s">
        <v>446</v>
      </c>
      <c r="E19" t="s">
        <v>447</v>
      </c>
      <c r="F19">
        <v>15</v>
      </c>
      <c r="H19" t="s">
        <v>435</v>
      </c>
      <c r="K19">
        <v>1701977682.5</v>
      </c>
      <c r="L19">
        <f>(M19)/1000</f>
        <v>0</v>
      </c>
      <c r="M19">
        <f>IF(DR19, AP19, AJ19)</f>
        <v>0</v>
      </c>
      <c r="N19">
        <f>IF(DR19, AK19, AI19)</f>
        <v>0</v>
      </c>
      <c r="O19">
        <f>DT19 - IF(AW19&gt;1, N19*DN19*100.0/(AY19*EH19), 0)</f>
        <v>0</v>
      </c>
      <c r="P19">
        <f>((V19-L19/2)*O19-N19)/(V19+L19/2)</f>
        <v>0</v>
      </c>
      <c r="Q19">
        <f>P19*(EA19+EB19)/1000.0</f>
        <v>0</v>
      </c>
      <c r="R19">
        <f>(DT19 - IF(AW19&gt;1, N19*DN19*100.0/(AY19*EH19), 0))*(EA19+EB19)/1000.0</f>
        <v>0</v>
      </c>
      <c r="S19">
        <f>2.0/((1/U19-1/T19)+SIGN(U19)*SQRT((1/U19-1/T19)*(1/U19-1/T19) + 4*DO19/((DO19+1)*(DO19+1))*(2*1/U19*1/T19-1/T19*1/T19)))</f>
        <v>0</v>
      </c>
      <c r="T19">
        <f>IF(LEFT(DP19,1)&lt;&gt;"0",IF(LEFT(DP19,1)="1",3.0,DQ19),$D$5+$E$5*(EH19*EA19/($K$5*1000))+$F$5*(EH19*EA19/($K$5*1000))*MAX(MIN(DN19,$J$5),$I$5)*MAX(MIN(DN19,$J$5),$I$5)+$G$5*MAX(MIN(DN19,$J$5),$I$5)*(EH19*EA19/($K$5*1000))+$H$5*(EH19*EA19/($K$5*1000))*(EH19*EA19/($K$5*1000)))</f>
        <v>0</v>
      </c>
      <c r="U19">
        <f>L19*(1000-(1000*0.61365*exp(17.502*Y19/(240.97+Y19))/(EA19+EB19)+DV19)/2)/(1000*0.61365*exp(17.502*Y19/(240.97+Y19))/(EA19+EB19)-DV19)</f>
        <v>0</v>
      </c>
      <c r="V19">
        <f>1/((DO19+1)/(S19/1.6)+1/(T19/1.37)) + DO19/((DO19+1)/(S19/1.6) + DO19/(T19/1.37))</f>
        <v>0</v>
      </c>
      <c r="W19">
        <f>(DJ19*DM19)</f>
        <v>0</v>
      </c>
      <c r="X19">
        <f>(EC19+(W19+2*0.95*5.67E-8*(((EC19+$B$7)+273)^4-(EC19+273)^4)-44100*L19)/(1.84*29.3*T19+8*0.95*5.67E-8*(EC19+273)^3))</f>
        <v>0</v>
      </c>
      <c r="Y19">
        <f>($C$7*ED19+$D$7*EE19+$E$7*X19)</f>
        <v>0</v>
      </c>
      <c r="Z19">
        <f>0.61365*exp(17.502*Y19/(240.97+Y19))</f>
        <v>0</v>
      </c>
      <c r="AA19">
        <f>(AB19/AC19*100)</f>
        <v>0</v>
      </c>
      <c r="AB19">
        <f>DV19*(EA19+EB19)/1000</f>
        <v>0</v>
      </c>
      <c r="AC19">
        <f>0.61365*exp(17.502*EC19/(240.97+EC19))</f>
        <v>0</v>
      </c>
      <c r="AD19">
        <f>(Z19-DV19*(EA19+EB19)/1000)</f>
        <v>0</v>
      </c>
      <c r="AE19">
        <f>(-L19*44100)</f>
        <v>0</v>
      </c>
      <c r="AF19">
        <f>2*29.3*T19*0.92*(EC19-Y19)</f>
        <v>0</v>
      </c>
      <c r="AG19">
        <f>2*0.95*5.67E-8*(((EC19+$B$7)+273)^4-(Y19+273)^4)</f>
        <v>0</v>
      </c>
      <c r="AH19">
        <f>W19+AG19+AE19+AF19</f>
        <v>0</v>
      </c>
      <c r="AI19">
        <f>DZ19*AW19*(DU19-DT19*(1000-AW19*DW19)/(1000-AW19*DV19))/(100*DN19)</f>
        <v>0</v>
      </c>
      <c r="AJ19">
        <f>1000*DZ19*AW19*(DV19-DW19)/(100*DN19*(1000-AW19*DV19))</f>
        <v>0</v>
      </c>
      <c r="AK19">
        <f>(AL19 - AM19 - EA19*1E3/(8.314*(EC19+273.15)) * AO19/DZ19 * AN19) * DZ19/(100*DN19) * (1000 - DW19)/1000</f>
        <v>0</v>
      </c>
      <c r="AL19">
        <v>424.731482060159</v>
      </c>
      <c r="AM19">
        <v>419.939333333333</v>
      </c>
      <c r="AN19">
        <v>0.00362762672416764</v>
      </c>
      <c r="AO19">
        <v>66.111918729525</v>
      </c>
      <c r="AP19">
        <f>(AR19 - AQ19 + EA19*1E3/(8.314*(EC19+273.15)) * AT19/DZ19 * AS19) * DZ19/(100*DN19) * 1000/(1000 - AR19)</f>
        <v>0</v>
      </c>
      <c r="AQ19">
        <v>11.1443707152149</v>
      </c>
      <c r="AR19">
        <v>12.5349582417582</v>
      </c>
      <c r="AS19">
        <v>-1.00226270492021e-05</v>
      </c>
      <c r="AT19">
        <v>85.4368916189537</v>
      </c>
      <c r="AU19">
        <v>0</v>
      </c>
      <c r="AV19">
        <v>0</v>
      </c>
      <c r="AW19">
        <f>IF(AU19*$H$13&gt;=AY19,1.0,(AY19/(AY19-AU19*$H$13)))</f>
        <v>0</v>
      </c>
      <c r="AX19">
        <f>(AW19-1)*100</f>
        <v>0</v>
      </c>
      <c r="AY19">
        <f>MAX(0,($B$13+$C$13*EH19)/(1+$D$13*EH19)*EA19/(EC19+273)*$E$13)</f>
        <v>0</v>
      </c>
      <c r="AZ19" t="s">
        <v>436</v>
      </c>
      <c r="BA19" t="s">
        <v>436</v>
      </c>
      <c r="BB19">
        <v>0</v>
      </c>
      <c r="BC19">
        <v>0</v>
      </c>
      <c r="BD19">
        <f>1-BB19/BC19</f>
        <v>0</v>
      </c>
      <c r="BE19">
        <v>0</v>
      </c>
      <c r="BF19" t="s">
        <v>436</v>
      </c>
      <c r="BG19" t="s">
        <v>436</v>
      </c>
      <c r="BH19">
        <v>0</v>
      </c>
      <c r="BI19">
        <v>0</v>
      </c>
      <c r="BJ19">
        <f>1-BH19/BI19</f>
        <v>0</v>
      </c>
      <c r="BK19">
        <v>0.5</v>
      </c>
      <c r="BL19">
        <f>DK19</f>
        <v>0</v>
      </c>
      <c r="BM19">
        <f>N19</f>
        <v>0</v>
      </c>
      <c r="BN19">
        <f>BJ19*BK19*BL19</f>
        <v>0</v>
      </c>
      <c r="BO19">
        <f>(BM19-BE19)/BL19</f>
        <v>0</v>
      </c>
      <c r="BP19">
        <f>(BC19-BI19)/BI19</f>
        <v>0</v>
      </c>
      <c r="BQ19">
        <f>BB19/(BD19+BB19/BI19)</f>
        <v>0</v>
      </c>
      <c r="BR19" t="s">
        <v>436</v>
      </c>
      <c r="BS19">
        <v>0</v>
      </c>
      <c r="BT19">
        <f>IF(BS19&lt;&gt;0, BS19, BQ19)</f>
        <v>0</v>
      </c>
      <c r="BU19">
        <f>1-BT19/BI19</f>
        <v>0</v>
      </c>
      <c r="BV19">
        <f>(BI19-BH19)/(BI19-BT19)</f>
        <v>0</v>
      </c>
      <c r="BW19">
        <f>(BC19-BI19)/(BC19-BT19)</f>
        <v>0</v>
      </c>
      <c r="BX19">
        <f>(BI19-BH19)/(BI19-BB19)</f>
        <v>0</v>
      </c>
      <c r="BY19">
        <f>(BC19-BI19)/(BC19-BB19)</f>
        <v>0</v>
      </c>
      <c r="BZ19">
        <f>(BV19*BT19/BH19)</f>
        <v>0</v>
      </c>
      <c r="CA19">
        <f>(1-BZ19)</f>
        <v>0</v>
      </c>
      <c r="DJ19">
        <f>$B$11*EI19+$C$11*EJ19+$F$11*EU19*(1-EX19)</f>
        <v>0</v>
      </c>
      <c r="DK19">
        <f>DJ19*DL19</f>
        <v>0</v>
      </c>
      <c r="DL19">
        <f>($B$11*$D$9+$C$11*$D$9+$F$11*((FH19+EZ19)/MAX(FH19+EZ19+FI19, 0.1)*$I$9+FI19/MAX(FH19+EZ19+FI19, 0.1)*$J$9))/($B$11+$C$11+$F$11)</f>
        <v>0</v>
      </c>
      <c r="DM19">
        <f>($B$11*$K$9+$C$11*$K$9+$F$11*((FH19+EZ19)/MAX(FH19+EZ19+FI19, 0.1)*$P$9+FI19/MAX(FH19+EZ19+FI19, 0.1)*$Q$9))/($B$11+$C$11+$F$11)</f>
        <v>0</v>
      </c>
      <c r="DN19">
        <v>6</v>
      </c>
      <c r="DO19">
        <v>0.5</v>
      </c>
      <c r="DP19" t="s">
        <v>437</v>
      </c>
      <c r="DQ19">
        <v>2</v>
      </c>
      <c r="DR19" t="b">
        <v>1</v>
      </c>
      <c r="DS19">
        <v>1701977682.5</v>
      </c>
      <c r="DT19">
        <v>414.666</v>
      </c>
      <c r="DU19">
        <v>420.001</v>
      </c>
      <c r="DV19">
        <v>12.5345</v>
      </c>
      <c r="DW19">
        <v>11.14475</v>
      </c>
      <c r="DX19">
        <v>415.18</v>
      </c>
      <c r="DY19">
        <v>12.50245</v>
      </c>
      <c r="DZ19">
        <v>600.0325</v>
      </c>
      <c r="EA19">
        <v>78.931</v>
      </c>
      <c r="EB19">
        <v>0.09994765</v>
      </c>
      <c r="EC19">
        <v>23.0425</v>
      </c>
      <c r="ED19">
        <v>23.0234</v>
      </c>
      <c r="EE19">
        <v>999.9</v>
      </c>
      <c r="EF19">
        <v>0</v>
      </c>
      <c r="EG19">
        <v>0</v>
      </c>
      <c r="EH19">
        <v>10003.44</v>
      </c>
      <c r="EI19">
        <v>0</v>
      </c>
      <c r="EJ19">
        <v>0.904641</v>
      </c>
      <c r="EK19">
        <v>-5.33481</v>
      </c>
      <c r="EL19">
        <v>419.9295</v>
      </c>
      <c r="EM19">
        <v>424.7345</v>
      </c>
      <c r="EN19">
        <v>1.389755</v>
      </c>
      <c r="EO19">
        <v>420.001</v>
      </c>
      <c r="EP19">
        <v>11.14475</v>
      </c>
      <c r="EQ19">
        <v>0.9893585</v>
      </c>
      <c r="ER19">
        <v>0.879664</v>
      </c>
      <c r="ES19">
        <v>6.760605</v>
      </c>
      <c r="ET19">
        <v>5.062275</v>
      </c>
      <c r="EU19">
        <v>1800.07</v>
      </c>
      <c r="EV19">
        <v>0.978008</v>
      </c>
      <c r="EW19">
        <v>0.0219924</v>
      </c>
      <c r="EX19">
        <v>0</v>
      </c>
      <c r="EY19">
        <v>387.1585</v>
      </c>
      <c r="EZ19">
        <v>4.99951</v>
      </c>
      <c r="FA19">
        <v>7027.715</v>
      </c>
      <c r="FB19">
        <v>14717.6</v>
      </c>
      <c r="FC19">
        <v>43.156</v>
      </c>
      <c r="FD19">
        <v>44.937</v>
      </c>
      <c r="FE19">
        <v>44.687</v>
      </c>
      <c r="FF19">
        <v>44</v>
      </c>
      <c r="FG19">
        <v>44.562</v>
      </c>
      <c r="FH19">
        <v>1755.59</v>
      </c>
      <c r="FI19">
        <v>39.48</v>
      </c>
      <c r="FJ19">
        <v>0</v>
      </c>
      <c r="FK19">
        <v>1701977685.3</v>
      </c>
      <c r="FL19">
        <v>0</v>
      </c>
      <c r="FM19">
        <v>387.0735</v>
      </c>
      <c r="FN19">
        <v>-0.0893333315238503</v>
      </c>
      <c r="FO19">
        <v>-6.05982907748644</v>
      </c>
      <c r="FP19">
        <v>7028.06115384615</v>
      </c>
      <c r="FQ19">
        <v>15</v>
      </c>
      <c r="FR19">
        <v>1701977635</v>
      </c>
      <c r="FS19" t="s">
        <v>438</v>
      </c>
      <c r="FT19">
        <v>1701977633</v>
      </c>
      <c r="FU19">
        <v>1701977635</v>
      </c>
      <c r="FV19">
        <v>4</v>
      </c>
      <c r="FW19">
        <v>-0.012</v>
      </c>
      <c r="FX19">
        <v>0.003</v>
      </c>
      <c r="FY19">
        <v>-0.515</v>
      </c>
      <c r="FZ19">
        <v>0.012</v>
      </c>
      <c r="GA19">
        <v>420</v>
      </c>
      <c r="GB19">
        <v>11</v>
      </c>
      <c r="GC19">
        <v>0.38</v>
      </c>
      <c r="GD19">
        <v>0.07</v>
      </c>
      <c r="GE19">
        <v>-5.36379714285714</v>
      </c>
      <c r="GF19">
        <v>0.12672467532467</v>
      </c>
      <c r="GG19">
        <v>0.033441865854595</v>
      </c>
      <c r="GH19">
        <v>1</v>
      </c>
      <c r="GI19">
        <v>387.115235294118</v>
      </c>
      <c r="GJ19">
        <v>-0.505118409965879</v>
      </c>
      <c r="GK19">
        <v>0.174278860184667</v>
      </c>
      <c r="GL19">
        <v>1</v>
      </c>
      <c r="GM19">
        <v>1.39399238095238</v>
      </c>
      <c r="GN19">
        <v>-0.0485111688311682</v>
      </c>
      <c r="GO19">
        <v>0.00540004224389289</v>
      </c>
      <c r="GP19">
        <v>1</v>
      </c>
      <c r="GQ19">
        <v>3</v>
      </c>
      <c r="GR19">
        <v>3</v>
      </c>
      <c r="GS19" t="s">
        <v>439</v>
      </c>
      <c r="GT19">
        <v>3.24964</v>
      </c>
      <c r="GU19">
        <v>2.89218</v>
      </c>
      <c r="GV19">
        <v>0.082312</v>
      </c>
      <c r="GW19">
        <v>0.0829067</v>
      </c>
      <c r="GX19">
        <v>0.0596337</v>
      </c>
      <c r="GY19">
        <v>0.0541561</v>
      </c>
      <c r="GZ19">
        <v>30269.5</v>
      </c>
      <c r="HA19">
        <v>23311</v>
      </c>
      <c r="HB19">
        <v>30707.5</v>
      </c>
      <c r="HC19">
        <v>23889.8</v>
      </c>
      <c r="HD19">
        <v>38246.9</v>
      </c>
      <c r="HE19">
        <v>31540.3</v>
      </c>
      <c r="HF19">
        <v>43450</v>
      </c>
      <c r="HG19">
        <v>36054.1</v>
      </c>
      <c r="HH19">
        <v>2.35123</v>
      </c>
      <c r="HI19">
        <v>2.25463</v>
      </c>
      <c r="HJ19">
        <v>0.148974</v>
      </c>
      <c r="HK19">
        <v>0</v>
      </c>
      <c r="HL19">
        <v>20.572</v>
      </c>
      <c r="HM19">
        <v>999.9</v>
      </c>
      <c r="HN19">
        <v>45.758</v>
      </c>
      <c r="HO19">
        <v>26.848</v>
      </c>
      <c r="HP19">
        <v>20.5645</v>
      </c>
      <c r="HQ19">
        <v>54.2166</v>
      </c>
      <c r="HR19">
        <v>21.4303</v>
      </c>
      <c r="HS19">
        <v>2</v>
      </c>
      <c r="HT19">
        <v>-0.294876</v>
      </c>
      <c r="HU19">
        <v>0.740087</v>
      </c>
      <c r="HV19">
        <v>20.3424</v>
      </c>
      <c r="HW19">
        <v>5.24574</v>
      </c>
      <c r="HX19">
        <v>11.9214</v>
      </c>
      <c r="HY19">
        <v>4.96965</v>
      </c>
      <c r="HZ19">
        <v>3.29015</v>
      </c>
      <c r="IA19">
        <v>9999</v>
      </c>
      <c r="IB19">
        <v>999.9</v>
      </c>
      <c r="IC19">
        <v>9999</v>
      </c>
      <c r="ID19">
        <v>9999</v>
      </c>
      <c r="IE19">
        <v>4.97214</v>
      </c>
      <c r="IF19">
        <v>1.87348</v>
      </c>
      <c r="IG19">
        <v>1.88034</v>
      </c>
      <c r="IH19">
        <v>1.87652</v>
      </c>
      <c r="II19">
        <v>1.87607</v>
      </c>
      <c r="IJ19">
        <v>1.87607</v>
      </c>
      <c r="IK19">
        <v>1.87506</v>
      </c>
      <c r="IL19">
        <v>1.87543</v>
      </c>
      <c r="IM19">
        <v>0</v>
      </c>
      <c r="IN19">
        <v>0</v>
      </c>
      <c r="IO19">
        <v>0</v>
      </c>
      <c r="IP19">
        <v>0</v>
      </c>
      <c r="IQ19" t="s">
        <v>440</v>
      </c>
      <c r="IR19" t="s">
        <v>441</v>
      </c>
      <c r="IS19" t="s">
        <v>442</v>
      </c>
      <c r="IT19" t="s">
        <v>442</v>
      </c>
      <c r="IU19" t="s">
        <v>442</v>
      </c>
      <c r="IV19" t="s">
        <v>442</v>
      </c>
      <c r="IW19">
        <v>0</v>
      </c>
      <c r="IX19">
        <v>100</v>
      </c>
      <c r="IY19">
        <v>100</v>
      </c>
      <c r="IZ19">
        <v>-0.514</v>
      </c>
      <c r="JA19">
        <v>0.032</v>
      </c>
      <c r="JB19">
        <v>-0.436505064677801</v>
      </c>
      <c r="JC19">
        <v>-0.000204251658391556</v>
      </c>
      <c r="JD19">
        <v>8.11882707142039e-08</v>
      </c>
      <c r="JE19">
        <v>-8.824596126216e-11</v>
      </c>
      <c r="JF19">
        <v>-0.0823044458403542</v>
      </c>
      <c r="JG19">
        <v>6.98166786572007e-05</v>
      </c>
      <c r="JH19">
        <v>0.00104944809816257</v>
      </c>
      <c r="JI19">
        <v>-2.5878658862803e-05</v>
      </c>
      <c r="JJ19">
        <v>28</v>
      </c>
      <c r="JK19">
        <v>2090</v>
      </c>
      <c r="JL19">
        <v>2</v>
      </c>
      <c r="JM19">
        <v>19</v>
      </c>
      <c r="JN19">
        <v>0.8</v>
      </c>
      <c r="JO19">
        <v>0.8</v>
      </c>
      <c r="JP19">
        <v>1.36108</v>
      </c>
      <c r="JQ19">
        <v>2.55371</v>
      </c>
      <c r="JR19">
        <v>2.24365</v>
      </c>
      <c r="JS19">
        <v>2.85034</v>
      </c>
      <c r="JT19">
        <v>2.49756</v>
      </c>
      <c r="JU19">
        <v>2.33887</v>
      </c>
      <c r="JV19">
        <v>31.1504</v>
      </c>
      <c r="JW19">
        <v>24.0612</v>
      </c>
      <c r="JX19">
        <v>18</v>
      </c>
      <c r="JY19">
        <v>634.367</v>
      </c>
      <c r="JZ19">
        <v>659.223</v>
      </c>
      <c r="KA19">
        <v>19.9999</v>
      </c>
      <c r="KB19">
        <v>23.4612</v>
      </c>
      <c r="KC19">
        <v>30.0001</v>
      </c>
      <c r="KD19">
        <v>23.6663</v>
      </c>
      <c r="KE19">
        <v>23.644</v>
      </c>
      <c r="KF19">
        <v>27.279</v>
      </c>
      <c r="KG19">
        <v>38.1193</v>
      </c>
      <c r="KH19">
        <v>0</v>
      </c>
      <c r="KI19">
        <v>20</v>
      </c>
      <c r="KJ19">
        <v>420</v>
      </c>
      <c r="KK19">
        <v>11.1095</v>
      </c>
      <c r="KL19">
        <v>101.959</v>
      </c>
      <c r="KM19">
        <v>101.004</v>
      </c>
    </row>
    <row r="20" spans="1:299">
      <c r="A20">
        <v>4</v>
      </c>
      <c r="B20">
        <v>1701977689</v>
      </c>
      <c r="C20">
        <v>15</v>
      </c>
      <c r="D20" t="s">
        <v>448</v>
      </c>
      <c r="E20" t="s">
        <v>449</v>
      </c>
      <c r="F20">
        <v>15</v>
      </c>
      <c r="H20" t="s">
        <v>435</v>
      </c>
      <c r="K20">
        <v>1701977687.5</v>
      </c>
      <c r="L20">
        <f>(M20)/1000</f>
        <v>0</v>
      </c>
      <c r="M20">
        <f>IF(DR20, AP20, AJ20)</f>
        <v>0</v>
      </c>
      <c r="N20">
        <f>IF(DR20, AK20, AI20)</f>
        <v>0</v>
      </c>
      <c r="O20">
        <f>DT20 - IF(AW20&gt;1, N20*DN20*100.0/(AY20*EH20), 0)</f>
        <v>0</v>
      </c>
      <c r="P20">
        <f>((V20-L20/2)*O20-N20)/(V20+L20/2)</f>
        <v>0</v>
      </c>
      <c r="Q20">
        <f>P20*(EA20+EB20)/1000.0</f>
        <v>0</v>
      </c>
      <c r="R20">
        <f>(DT20 - IF(AW20&gt;1, N20*DN20*100.0/(AY20*EH20), 0))*(EA20+EB20)/1000.0</f>
        <v>0</v>
      </c>
      <c r="S20">
        <f>2.0/((1/U20-1/T20)+SIGN(U20)*SQRT((1/U20-1/T20)*(1/U20-1/T20) + 4*DO20/((DO20+1)*(DO20+1))*(2*1/U20*1/T20-1/T20*1/T20)))</f>
        <v>0</v>
      </c>
      <c r="T20">
        <f>IF(LEFT(DP20,1)&lt;&gt;"0",IF(LEFT(DP20,1)="1",3.0,DQ20),$D$5+$E$5*(EH20*EA20/($K$5*1000))+$F$5*(EH20*EA20/($K$5*1000))*MAX(MIN(DN20,$J$5),$I$5)*MAX(MIN(DN20,$J$5),$I$5)+$G$5*MAX(MIN(DN20,$J$5),$I$5)*(EH20*EA20/($K$5*1000))+$H$5*(EH20*EA20/($K$5*1000))*(EH20*EA20/($K$5*1000)))</f>
        <v>0</v>
      </c>
      <c r="U20">
        <f>L20*(1000-(1000*0.61365*exp(17.502*Y20/(240.97+Y20))/(EA20+EB20)+DV20)/2)/(1000*0.61365*exp(17.502*Y20/(240.97+Y20))/(EA20+EB20)-DV20)</f>
        <v>0</v>
      </c>
      <c r="V20">
        <f>1/((DO20+1)/(S20/1.6)+1/(T20/1.37)) + DO20/((DO20+1)/(S20/1.6) + DO20/(T20/1.37))</f>
        <v>0</v>
      </c>
      <c r="W20">
        <f>(DJ20*DM20)</f>
        <v>0</v>
      </c>
      <c r="X20">
        <f>(EC20+(W20+2*0.95*5.67E-8*(((EC20+$B$7)+273)^4-(EC20+273)^4)-44100*L20)/(1.84*29.3*T20+8*0.95*5.67E-8*(EC20+273)^3))</f>
        <v>0</v>
      </c>
      <c r="Y20">
        <f>($C$7*ED20+$D$7*EE20+$E$7*X20)</f>
        <v>0</v>
      </c>
      <c r="Z20">
        <f>0.61365*exp(17.502*Y20/(240.97+Y20))</f>
        <v>0</v>
      </c>
      <c r="AA20">
        <f>(AB20/AC20*100)</f>
        <v>0</v>
      </c>
      <c r="AB20">
        <f>DV20*(EA20+EB20)/1000</f>
        <v>0</v>
      </c>
      <c r="AC20">
        <f>0.61365*exp(17.502*EC20/(240.97+EC20))</f>
        <v>0</v>
      </c>
      <c r="AD20">
        <f>(Z20-DV20*(EA20+EB20)/1000)</f>
        <v>0</v>
      </c>
      <c r="AE20">
        <f>(-L20*44100)</f>
        <v>0</v>
      </c>
      <c r="AF20">
        <f>2*29.3*T20*0.92*(EC20-Y20)</f>
        <v>0</v>
      </c>
      <c r="AG20">
        <f>2*0.95*5.67E-8*(((EC20+$B$7)+273)^4-(Y20+273)^4)</f>
        <v>0</v>
      </c>
      <c r="AH20">
        <f>W20+AG20+AE20+AF20</f>
        <v>0</v>
      </c>
      <c r="AI20">
        <f>DZ20*AW20*(DU20-DT20*(1000-AW20*DW20)/(1000-AW20*DV20))/(100*DN20)</f>
        <v>0</v>
      </c>
      <c r="AJ20">
        <f>1000*DZ20*AW20*(DV20-DW20)/(100*DN20*(1000-AW20*DV20))</f>
        <v>0</v>
      </c>
      <c r="AK20">
        <f>(AL20 - AM20 - EA20*1E3/(8.314*(EC20+273.15)) * AO20/DZ20 * AN20) * DZ20/(100*DN20) * (1000 - DW20)/1000</f>
        <v>0</v>
      </c>
      <c r="AL20">
        <v>424.754982028231</v>
      </c>
      <c r="AM20">
        <v>419.991709090909</v>
      </c>
      <c r="AN20">
        <v>0.00219095897847618</v>
      </c>
      <c r="AO20">
        <v>66.111918729525</v>
      </c>
      <c r="AP20">
        <f>(AR20 - AQ20 + EA20*1E3/(8.314*(EC20+273.15)) * AT20/DZ20 * AS20) * DZ20/(100*DN20) * 1000/(1000 - AR20)</f>
        <v>0</v>
      </c>
      <c r="AQ20">
        <v>11.1455696633348</v>
      </c>
      <c r="AR20">
        <v>12.5304164835165</v>
      </c>
      <c r="AS20">
        <v>-2.78854793828337e-05</v>
      </c>
      <c r="AT20">
        <v>85.4368916189537</v>
      </c>
      <c r="AU20">
        <v>0</v>
      </c>
      <c r="AV20">
        <v>0</v>
      </c>
      <c r="AW20">
        <f>IF(AU20*$H$13&gt;=AY20,1.0,(AY20/(AY20-AU20*$H$13)))</f>
        <v>0</v>
      </c>
      <c r="AX20">
        <f>(AW20-1)*100</f>
        <v>0</v>
      </c>
      <c r="AY20">
        <f>MAX(0,($B$13+$C$13*EH20)/(1+$D$13*EH20)*EA20/(EC20+273)*$E$13)</f>
        <v>0</v>
      </c>
      <c r="AZ20" t="s">
        <v>436</v>
      </c>
      <c r="BA20" t="s">
        <v>436</v>
      </c>
      <c r="BB20">
        <v>0</v>
      </c>
      <c r="BC20">
        <v>0</v>
      </c>
      <c r="BD20">
        <f>1-BB20/BC20</f>
        <v>0</v>
      </c>
      <c r="BE20">
        <v>0</v>
      </c>
      <c r="BF20" t="s">
        <v>436</v>
      </c>
      <c r="BG20" t="s">
        <v>436</v>
      </c>
      <c r="BH20">
        <v>0</v>
      </c>
      <c r="BI20">
        <v>0</v>
      </c>
      <c r="BJ20">
        <f>1-BH20/BI20</f>
        <v>0</v>
      </c>
      <c r="BK20">
        <v>0.5</v>
      </c>
      <c r="BL20">
        <f>DK20</f>
        <v>0</v>
      </c>
      <c r="BM20">
        <f>N20</f>
        <v>0</v>
      </c>
      <c r="BN20">
        <f>BJ20*BK20*BL20</f>
        <v>0</v>
      </c>
      <c r="BO20">
        <f>(BM20-BE20)/BL20</f>
        <v>0</v>
      </c>
      <c r="BP20">
        <f>(BC20-BI20)/BI20</f>
        <v>0</v>
      </c>
      <c r="BQ20">
        <f>BB20/(BD20+BB20/BI20)</f>
        <v>0</v>
      </c>
      <c r="BR20" t="s">
        <v>436</v>
      </c>
      <c r="BS20">
        <v>0</v>
      </c>
      <c r="BT20">
        <f>IF(BS20&lt;&gt;0, BS20, BQ20)</f>
        <v>0</v>
      </c>
      <c r="BU20">
        <f>1-BT20/BI20</f>
        <v>0</v>
      </c>
      <c r="BV20">
        <f>(BI20-BH20)/(BI20-BT20)</f>
        <v>0</v>
      </c>
      <c r="BW20">
        <f>(BC20-BI20)/(BC20-BT20)</f>
        <v>0</v>
      </c>
      <c r="BX20">
        <f>(BI20-BH20)/(BI20-BB20)</f>
        <v>0</v>
      </c>
      <c r="BY20">
        <f>(BC20-BI20)/(BC20-BB20)</f>
        <v>0</v>
      </c>
      <c r="BZ20">
        <f>(BV20*BT20/BH20)</f>
        <v>0</v>
      </c>
      <c r="CA20">
        <f>(1-BZ20)</f>
        <v>0</v>
      </c>
      <c r="DJ20">
        <f>$B$11*EI20+$C$11*EJ20+$F$11*EU20*(1-EX20)</f>
        <v>0</v>
      </c>
      <c r="DK20">
        <f>DJ20*DL20</f>
        <v>0</v>
      </c>
      <c r="DL20">
        <f>($B$11*$D$9+$C$11*$D$9+$F$11*((FH20+EZ20)/MAX(FH20+EZ20+FI20, 0.1)*$I$9+FI20/MAX(FH20+EZ20+FI20, 0.1)*$J$9))/($B$11+$C$11+$F$11)</f>
        <v>0</v>
      </c>
      <c r="DM20">
        <f>($B$11*$K$9+$C$11*$K$9+$F$11*((FH20+EZ20)/MAX(FH20+EZ20+FI20, 0.1)*$P$9+FI20/MAX(FH20+EZ20+FI20, 0.1)*$Q$9))/($B$11+$C$11+$F$11)</f>
        <v>0</v>
      </c>
      <c r="DN20">
        <v>6</v>
      </c>
      <c r="DO20">
        <v>0.5</v>
      </c>
      <c r="DP20" t="s">
        <v>437</v>
      </c>
      <c r="DQ20">
        <v>2</v>
      </c>
      <c r="DR20" t="b">
        <v>1</v>
      </c>
      <c r="DS20">
        <v>1701977687.5</v>
      </c>
      <c r="DT20">
        <v>414.7225</v>
      </c>
      <c r="DU20">
        <v>420.0395</v>
      </c>
      <c r="DV20">
        <v>12.53075</v>
      </c>
      <c r="DW20">
        <v>11.1474</v>
      </c>
      <c r="DX20">
        <v>415.2365</v>
      </c>
      <c r="DY20">
        <v>12.49875</v>
      </c>
      <c r="DZ20">
        <v>599.9825</v>
      </c>
      <c r="EA20">
        <v>78.9304</v>
      </c>
      <c r="EB20">
        <v>0.100159</v>
      </c>
      <c r="EC20">
        <v>23.04345</v>
      </c>
      <c r="ED20">
        <v>23.01825</v>
      </c>
      <c r="EE20">
        <v>999.9</v>
      </c>
      <c r="EF20">
        <v>0</v>
      </c>
      <c r="EG20">
        <v>0</v>
      </c>
      <c r="EH20">
        <v>9979.065</v>
      </c>
      <c r="EI20">
        <v>0</v>
      </c>
      <c r="EJ20">
        <v>0.904641</v>
      </c>
      <c r="EK20">
        <v>-5.31691</v>
      </c>
      <c r="EL20">
        <v>419.9855</v>
      </c>
      <c r="EM20">
        <v>424.7745</v>
      </c>
      <c r="EN20">
        <v>1.383415</v>
      </c>
      <c r="EO20">
        <v>420.0395</v>
      </c>
      <c r="EP20">
        <v>11.1474</v>
      </c>
      <c r="EQ20">
        <v>0.9890595</v>
      </c>
      <c r="ER20">
        <v>0.8798665</v>
      </c>
      <c r="ES20">
        <v>6.756205</v>
      </c>
      <c r="ET20">
        <v>5.06558</v>
      </c>
      <c r="EU20">
        <v>1800.065</v>
      </c>
      <c r="EV20">
        <v>0.978008</v>
      </c>
      <c r="EW20">
        <v>0.0219924</v>
      </c>
      <c r="EX20">
        <v>0</v>
      </c>
      <c r="EY20">
        <v>386.8565</v>
      </c>
      <c r="EZ20">
        <v>4.99951</v>
      </c>
      <c r="FA20">
        <v>7027.39</v>
      </c>
      <c r="FB20">
        <v>14717.5</v>
      </c>
      <c r="FC20">
        <v>43.187</v>
      </c>
      <c r="FD20">
        <v>44.937</v>
      </c>
      <c r="FE20">
        <v>44.687</v>
      </c>
      <c r="FF20">
        <v>44</v>
      </c>
      <c r="FG20">
        <v>44.562</v>
      </c>
      <c r="FH20">
        <v>1755.585</v>
      </c>
      <c r="FI20">
        <v>39.48</v>
      </c>
      <c r="FJ20">
        <v>0</v>
      </c>
      <c r="FK20">
        <v>1701977690.1</v>
      </c>
      <c r="FL20">
        <v>0</v>
      </c>
      <c r="FM20">
        <v>387.013769230769</v>
      </c>
      <c r="FN20">
        <v>0.0469059773329759</v>
      </c>
      <c r="FO20">
        <v>-7.69196580847539</v>
      </c>
      <c r="FP20">
        <v>7027.45192307692</v>
      </c>
      <c r="FQ20">
        <v>15</v>
      </c>
      <c r="FR20">
        <v>1701977635</v>
      </c>
      <c r="FS20" t="s">
        <v>438</v>
      </c>
      <c r="FT20">
        <v>1701977633</v>
      </c>
      <c r="FU20">
        <v>1701977635</v>
      </c>
      <c r="FV20">
        <v>4</v>
      </c>
      <c r="FW20">
        <v>-0.012</v>
      </c>
      <c r="FX20">
        <v>0.003</v>
      </c>
      <c r="FY20">
        <v>-0.515</v>
      </c>
      <c r="FZ20">
        <v>0.012</v>
      </c>
      <c r="GA20">
        <v>420</v>
      </c>
      <c r="GB20">
        <v>11</v>
      </c>
      <c r="GC20">
        <v>0.38</v>
      </c>
      <c r="GD20">
        <v>0.07</v>
      </c>
      <c r="GE20">
        <v>-5.343675</v>
      </c>
      <c r="GF20">
        <v>0.253816240601501</v>
      </c>
      <c r="GG20">
        <v>0.039921040630224</v>
      </c>
      <c r="GH20">
        <v>1</v>
      </c>
      <c r="GI20">
        <v>387.043470588235</v>
      </c>
      <c r="GJ20">
        <v>-0.461726507310294</v>
      </c>
      <c r="GK20">
        <v>0.172197259541994</v>
      </c>
      <c r="GL20">
        <v>1</v>
      </c>
      <c r="GM20">
        <v>1.389583</v>
      </c>
      <c r="GN20">
        <v>-0.0299954887218016</v>
      </c>
      <c r="GO20">
        <v>0.00313433421957517</v>
      </c>
      <c r="GP20">
        <v>1</v>
      </c>
      <c r="GQ20">
        <v>3</v>
      </c>
      <c r="GR20">
        <v>3</v>
      </c>
      <c r="GS20" t="s">
        <v>439</v>
      </c>
      <c r="GT20">
        <v>3.24962</v>
      </c>
      <c r="GU20">
        <v>2.89214</v>
      </c>
      <c r="GV20">
        <v>0.0823126</v>
      </c>
      <c r="GW20">
        <v>0.082912</v>
      </c>
      <c r="GX20">
        <v>0.0596223</v>
      </c>
      <c r="GY20">
        <v>0.0541659</v>
      </c>
      <c r="GZ20">
        <v>30269.3</v>
      </c>
      <c r="HA20">
        <v>23311.2</v>
      </c>
      <c r="HB20">
        <v>30707.3</v>
      </c>
      <c r="HC20">
        <v>23890.1</v>
      </c>
      <c r="HD20">
        <v>38247</v>
      </c>
      <c r="HE20">
        <v>31540.3</v>
      </c>
      <c r="HF20">
        <v>43449.6</v>
      </c>
      <c r="HG20">
        <v>36054.5</v>
      </c>
      <c r="HH20">
        <v>2.3513</v>
      </c>
      <c r="HI20">
        <v>2.2546</v>
      </c>
      <c r="HJ20">
        <v>0.148565</v>
      </c>
      <c r="HK20">
        <v>0</v>
      </c>
      <c r="HL20">
        <v>20.5748</v>
      </c>
      <c r="HM20">
        <v>999.9</v>
      </c>
      <c r="HN20">
        <v>45.758</v>
      </c>
      <c r="HO20">
        <v>26.848</v>
      </c>
      <c r="HP20">
        <v>20.5648</v>
      </c>
      <c r="HQ20">
        <v>54.6766</v>
      </c>
      <c r="HR20">
        <v>21.4343</v>
      </c>
      <c r="HS20">
        <v>2</v>
      </c>
      <c r="HT20">
        <v>-0.295043</v>
      </c>
      <c r="HU20">
        <v>0.739031</v>
      </c>
      <c r="HV20">
        <v>20.3427</v>
      </c>
      <c r="HW20">
        <v>5.24619</v>
      </c>
      <c r="HX20">
        <v>11.9214</v>
      </c>
      <c r="HY20">
        <v>4.9697</v>
      </c>
      <c r="HZ20">
        <v>3.29008</v>
      </c>
      <c r="IA20">
        <v>9999</v>
      </c>
      <c r="IB20">
        <v>999.9</v>
      </c>
      <c r="IC20">
        <v>9999</v>
      </c>
      <c r="ID20">
        <v>9999</v>
      </c>
      <c r="IE20">
        <v>4.97216</v>
      </c>
      <c r="IF20">
        <v>1.87348</v>
      </c>
      <c r="IG20">
        <v>1.88034</v>
      </c>
      <c r="IH20">
        <v>1.87653</v>
      </c>
      <c r="II20">
        <v>1.87608</v>
      </c>
      <c r="IJ20">
        <v>1.87607</v>
      </c>
      <c r="IK20">
        <v>1.87506</v>
      </c>
      <c r="IL20">
        <v>1.87544</v>
      </c>
      <c r="IM20">
        <v>0</v>
      </c>
      <c r="IN20">
        <v>0</v>
      </c>
      <c r="IO20">
        <v>0</v>
      </c>
      <c r="IP20">
        <v>0</v>
      </c>
      <c r="IQ20" t="s">
        <v>440</v>
      </c>
      <c r="IR20" t="s">
        <v>441</v>
      </c>
      <c r="IS20" t="s">
        <v>442</v>
      </c>
      <c r="IT20" t="s">
        <v>442</v>
      </c>
      <c r="IU20" t="s">
        <v>442</v>
      </c>
      <c r="IV20" t="s">
        <v>442</v>
      </c>
      <c r="IW20">
        <v>0</v>
      </c>
      <c r="IX20">
        <v>100</v>
      </c>
      <c r="IY20">
        <v>100</v>
      </c>
      <c r="IZ20">
        <v>-0.514</v>
      </c>
      <c r="JA20">
        <v>0.032</v>
      </c>
      <c r="JB20">
        <v>-0.436505064677801</v>
      </c>
      <c r="JC20">
        <v>-0.000204251658391556</v>
      </c>
      <c r="JD20">
        <v>8.11882707142039e-08</v>
      </c>
      <c r="JE20">
        <v>-8.824596126216e-11</v>
      </c>
      <c r="JF20">
        <v>-0.0823044458403542</v>
      </c>
      <c r="JG20">
        <v>6.98166786572007e-05</v>
      </c>
      <c r="JH20">
        <v>0.00104944809816257</v>
      </c>
      <c r="JI20">
        <v>-2.5878658862803e-05</v>
      </c>
      <c r="JJ20">
        <v>28</v>
      </c>
      <c r="JK20">
        <v>2090</v>
      </c>
      <c r="JL20">
        <v>2</v>
      </c>
      <c r="JM20">
        <v>19</v>
      </c>
      <c r="JN20">
        <v>0.9</v>
      </c>
      <c r="JO20">
        <v>0.9</v>
      </c>
      <c r="JP20">
        <v>1.36108</v>
      </c>
      <c r="JQ20">
        <v>2.55249</v>
      </c>
      <c r="JR20">
        <v>2.24365</v>
      </c>
      <c r="JS20">
        <v>2.85034</v>
      </c>
      <c r="JT20">
        <v>2.49756</v>
      </c>
      <c r="JU20">
        <v>2.34009</v>
      </c>
      <c r="JV20">
        <v>31.1504</v>
      </c>
      <c r="JW20">
        <v>24.0612</v>
      </c>
      <c r="JX20">
        <v>18</v>
      </c>
      <c r="JY20">
        <v>634.403</v>
      </c>
      <c r="JZ20">
        <v>659.199</v>
      </c>
      <c r="KA20">
        <v>19.9998</v>
      </c>
      <c r="KB20">
        <v>23.4592</v>
      </c>
      <c r="KC20">
        <v>30</v>
      </c>
      <c r="KD20">
        <v>23.6648</v>
      </c>
      <c r="KE20">
        <v>23.6438</v>
      </c>
      <c r="KF20">
        <v>27.2782</v>
      </c>
      <c r="KG20">
        <v>38.1193</v>
      </c>
      <c r="KH20">
        <v>0</v>
      </c>
      <c r="KI20">
        <v>20</v>
      </c>
      <c r="KJ20">
        <v>420</v>
      </c>
      <c r="KK20">
        <v>11.1095</v>
      </c>
      <c r="KL20">
        <v>101.958</v>
      </c>
      <c r="KM20">
        <v>101.005</v>
      </c>
    </row>
    <row r="21" spans="1:299">
      <c r="A21">
        <v>5</v>
      </c>
      <c r="B21">
        <v>1701977694</v>
      </c>
      <c r="C21">
        <v>20</v>
      </c>
      <c r="D21" t="s">
        <v>450</v>
      </c>
      <c r="E21" t="s">
        <v>451</v>
      </c>
      <c r="F21">
        <v>15</v>
      </c>
      <c r="H21" t="s">
        <v>435</v>
      </c>
      <c r="K21">
        <v>1701977692.5</v>
      </c>
      <c r="L21">
        <f>(M21)/1000</f>
        <v>0</v>
      </c>
      <c r="M21">
        <f>IF(DR21, AP21, AJ21)</f>
        <v>0</v>
      </c>
      <c r="N21">
        <f>IF(DR21, AK21, AI21)</f>
        <v>0</v>
      </c>
      <c r="O21">
        <f>DT21 - IF(AW21&gt;1, N21*DN21*100.0/(AY21*EH21), 0)</f>
        <v>0</v>
      </c>
      <c r="P21">
        <f>((V21-L21/2)*O21-N21)/(V21+L21/2)</f>
        <v>0</v>
      </c>
      <c r="Q21">
        <f>P21*(EA21+EB21)/1000.0</f>
        <v>0</v>
      </c>
      <c r="R21">
        <f>(DT21 - IF(AW21&gt;1, N21*DN21*100.0/(AY21*EH21), 0))*(EA21+EB21)/1000.0</f>
        <v>0</v>
      </c>
      <c r="S21">
        <f>2.0/((1/U21-1/T21)+SIGN(U21)*SQRT((1/U21-1/T21)*(1/U21-1/T21) + 4*DO21/((DO21+1)*(DO21+1))*(2*1/U21*1/T21-1/T21*1/T21)))</f>
        <v>0</v>
      </c>
      <c r="T21">
        <f>IF(LEFT(DP21,1)&lt;&gt;"0",IF(LEFT(DP21,1)="1",3.0,DQ21),$D$5+$E$5*(EH21*EA21/($K$5*1000))+$F$5*(EH21*EA21/($K$5*1000))*MAX(MIN(DN21,$J$5),$I$5)*MAX(MIN(DN21,$J$5),$I$5)+$G$5*MAX(MIN(DN21,$J$5),$I$5)*(EH21*EA21/($K$5*1000))+$H$5*(EH21*EA21/($K$5*1000))*(EH21*EA21/($K$5*1000)))</f>
        <v>0</v>
      </c>
      <c r="U21">
        <f>L21*(1000-(1000*0.61365*exp(17.502*Y21/(240.97+Y21))/(EA21+EB21)+DV21)/2)/(1000*0.61365*exp(17.502*Y21/(240.97+Y21))/(EA21+EB21)-DV21)</f>
        <v>0</v>
      </c>
      <c r="V21">
        <f>1/((DO21+1)/(S21/1.6)+1/(T21/1.37)) + DO21/((DO21+1)/(S21/1.6) + DO21/(T21/1.37))</f>
        <v>0</v>
      </c>
      <c r="W21">
        <f>(DJ21*DM21)</f>
        <v>0</v>
      </c>
      <c r="X21">
        <f>(EC21+(W21+2*0.95*5.67E-8*(((EC21+$B$7)+273)^4-(EC21+273)^4)-44100*L21)/(1.84*29.3*T21+8*0.95*5.67E-8*(EC21+273)^3))</f>
        <v>0</v>
      </c>
      <c r="Y21">
        <f>($C$7*ED21+$D$7*EE21+$E$7*X21)</f>
        <v>0</v>
      </c>
      <c r="Z21">
        <f>0.61365*exp(17.502*Y21/(240.97+Y21))</f>
        <v>0</v>
      </c>
      <c r="AA21">
        <f>(AB21/AC21*100)</f>
        <v>0</v>
      </c>
      <c r="AB21">
        <f>DV21*(EA21+EB21)/1000</f>
        <v>0</v>
      </c>
      <c r="AC21">
        <f>0.61365*exp(17.502*EC21/(240.97+EC21))</f>
        <v>0</v>
      </c>
      <c r="AD21">
        <f>(Z21-DV21*(EA21+EB21)/1000)</f>
        <v>0</v>
      </c>
      <c r="AE21">
        <f>(-L21*44100)</f>
        <v>0</v>
      </c>
      <c r="AF21">
        <f>2*29.3*T21*0.92*(EC21-Y21)</f>
        <v>0</v>
      </c>
      <c r="AG21">
        <f>2*0.95*5.67E-8*(((EC21+$B$7)+273)^4-(Y21+273)^4)</f>
        <v>0</v>
      </c>
      <c r="AH21">
        <f>W21+AG21+AE21+AF21</f>
        <v>0</v>
      </c>
      <c r="AI21">
        <f>DZ21*AW21*(DU21-DT21*(1000-AW21*DW21)/(1000-AW21*DV21))/(100*DN21)</f>
        <v>0</v>
      </c>
      <c r="AJ21">
        <f>1000*DZ21*AW21*(DV21-DW21)/(100*DN21*(1000-AW21*DV21))</f>
        <v>0</v>
      </c>
      <c r="AK21">
        <f>(AL21 - AM21 - EA21*1E3/(8.314*(EC21+273.15)) * AO21/DZ21 * AN21) * DZ21/(100*DN21) * (1000 - DW21)/1000</f>
        <v>0</v>
      </c>
      <c r="AL21">
        <v>424.745959658012</v>
      </c>
      <c r="AM21">
        <v>419.915787878788</v>
      </c>
      <c r="AN21">
        <v>-0.00937863894188456</v>
      </c>
      <c r="AO21">
        <v>66.111918729525</v>
      </c>
      <c r="AP21">
        <f>(AR21 - AQ21 + EA21*1E3/(8.314*(EC21+273.15)) * AT21/DZ21 * AS21) * DZ21/(100*DN21) * 1000/(1000 - AR21)</f>
        <v>0</v>
      </c>
      <c r="AQ21">
        <v>11.1479311882731</v>
      </c>
      <c r="AR21">
        <v>12.5289637362637</v>
      </c>
      <c r="AS21">
        <v>-4.62565694596016e-05</v>
      </c>
      <c r="AT21">
        <v>85.4368916189537</v>
      </c>
      <c r="AU21">
        <v>0</v>
      </c>
      <c r="AV21">
        <v>0</v>
      </c>
      <c r="AW21">
        <f>IF(AU21*$H$13&gt;=AY21,1.0,(AY21/(AY21-AU21*$H$13)))</f>
        <v>0</v>
      </c>
      <c r="AX21">
        <f>(AW21-1)*100</f>
        <v>0</v>
      </c>
      <c r="AY21">
        <f>MAX(0,($B$13+$C$13*EH21)/(1+$D$13*EH21)*EA21/(EC21+273)*$E$13)</f>
        <v>0</v>
      </c>
      <c r="AZ21" t="s">
        <v>436</v>
      </c>
      <c r="BA21" t="s">
        <v>436</v>
      </c>
      <c r="BB21">
        <v>0</v>
      </c>
      <c r="BC21">
        <v>0</v>
      </c>
      <c r="BD21">
        <f>1-BB21/BC21</f>
        <v>0</v>
      </c>
      <c r="BE21">
        <v>0</v>
      </c>
      <c r="BF21" t="s">
        <v>436</v>
      </c>
      <c r="BG21" t="s">
        <v>436</v>
      </c>
      <c r="BH21">
        <v>0</v>
      </c>
      <c r="BI21">
        <v>0</v>
      </c>
      <c r="BJ21">
        <f>1-BH21/BI21</f>
        <v>0</v>
      </c>
      <c r="BK21">
        <v>0.5</v>
      </c>
      <c r="BL21">
        <f>DK21</f>
        <v>0</v>
      </c>
      <c r="BM21">
        <f>N21</f>
        <v>0</v>
      </c>
      <c r="BN21">
        <f>BJ21*BK21*BL21</f>
        <v>0</v>
      </c>
      <c r="BO21">
        <f>(BM21-BE21)/BL21</f>
        <v>0</v>
      </c>
      <c r="BP21">
        <f>(BC21-BI21)/BI21</f>
        <v>0</v>
      </c>
      <c r="BQ21">
        <f>BB21/(BD21+BB21/BI21)</f>
        <v>0</v>
      </c>
      <c r="BR21" t="s">
        <v>436</v>
      </c>
      <c r="BS21">
        <v>0</v>
      </c>
      <c r="BT21">
        <f>IF(BS21&lt;&gt;0, BS21, BQ21)</f>
        <v>0</v>
      </c>
      <c r="BU21">
        <f>1-BT21/BI21</f>
        <v>0</v>
      </c>
      <c r="BV21">
        <f>(BI21-BH21)/(BI21-BT21)</f>
        <v>0</v>
      </c>
      <c r="BW21">
        <f>(BC21-BI21)/(BC21-BT21)</f>
        <v>0</v>
      </c>
      <c r="BX21">
        <f>(BI21-BH21)/(BI21-BB21)</f>
        <v>0</v>
      </c>
      <c r="BY21">
        <f>(BC21-BI21)/(BC21-BB21)</f>
        <v>0</v>
      </c>
      <c r="BZ21">
        <f>(BV21*BT21/BH21)</f>
        <v>0</v>
      </c>
      <c r="CA21">
        <f>(1-BZ21)</f>
        <v>0</v>
      </c>
      <c r="DJ21">
        <f>$B$11*EI21+$C$11*EJ21+$F$11*EU21*(1-EX21)</f>
        <v>0</v>
      </c>
      <c r="DK21">
        <f>DJ21*DL21</f>
        <v>0</v>
      </c>
      <c r="DL21">
        <f>($B$11*$D$9+$C$11*$D$9+$F$11*((FH21+EZ21)/MAX(FH21+EZ21+FI21, 0.1)*$I$9+FI21/MAX(FH21+EZ21+FI21, 0.1)*$J$9))/($B$11+$C$11+$F$11)</f>
        <v>0</v>
      </c>
      <c r="DM21">
        <f>($B$11*$K$9+$C$11*$K$9+$F$11*((FH21+EZ21)/MAX(FH21+EZ21+FI21, 0.1)*$P$9+FI21/MAX(FH21+EZ21+FI21, 0.1)*$Q$9))/($B$11+$C$11+$F$11)</f>
        <v>0</v>
      </c>
      <c r="DN21">
        <v>6</v>
      </c>
      <c r="DO21">
        <v>0.5</v>
      </c>
      <c r="DP21" t="s">
        <v>437</v>
      </c>
      <c r="DQ21">
        <v>2</v>
      </c>
      <c r="DR21" t="b">
        <v>1</v>
      </c>
      <c r="DS21">
        <v>1701977692.5</v>
      </c>
      <c r="DT21">
        <v>414.6615</v>
      </c>
      <c r="DU21">
        <v>419.9985</v>
      </c>
      <c r="DV21">
        <v>12.5292</v>
      </c>
      <c r="DW21">
        <v>11.1472</v>
      </c>
      <c r="DX21">
        <v>415.175</v>
      </c>
      <c r="DY21">
        <v>12.4972</v>
      </c>
      <c r="DZ21">
        <v>600.03</v>
      </c>
      <c r="EA21">
        <v>78.9303</v>
      </c>
      <c r="EB21">
        <v>0.100156</v>
      </c>
      <c r="EC21">
        <v>23.03985</v>
      </c>
      <c r="ED21">
        <v>23.02085</v>
      </c>
      <c r="EE21">
        <v>999.9</v>
      </c>
      <c r="EF21">
        <v>0</v>
      </c>
      <c r="EG21">
        <v>0</v>
      </c>
      <c r="EH21">
        <v>9989.69</v>
      </c>
      <c r="EI21">
        <v>0</v>
      </c>
      <c r="EJ21">
        <v>0.904641</v>
      </c>
      <c r="EK21">
        <v>-5.336885</v>
      </c>
      <c r="EL21">
        <v>419.923</v>
      </c>
      <c r="EM21">
        <v>424.7335</v>
      </c>
      <c r="EN21">
        <v>1.381985</v>
      </c>
      <c r="EO21">
        <v>419.9985</v>
      </c>
      <c r="EP21">
        <v>11.1472</v>
      </c>
      <c r="EQ21">
        <v>0.9889315</v>
      </c>
      <c r="ER21">
        <v>0.8798505</v>
      </c>
      <c r="ES21">
        <v>6.754315</v>
      </c>
      <c r="ET21">
        <v>5.06532</v>
      </c>
      <c r="EU21">
        <v>1800.065</v>
      </c>
      <c r="EV21">
        <v>0.978008</v>
      </c>
      <c r="EW21">
        <v>0.0219924</v>
      </c>
      <c r="EX21">
        <v>0</v>
      </c>
      <c r="EY21">
        <v>387.025</v>
      </c>
      <c r="EZ21">
        <v>4.99951</v>
      </c>
      <c r="FA21">
        <v>7027.01</v>
      </c>
      <c r="FB21">
        <v>14717.5</v>
      </c>
      <c r="FC21">
        <v>43.187</v>
      </c>
      <c r="FD21">
        <v>44.906</v>
      </c>
      <c r="FE21">
        <v>44.687</v>
      </c>
      <c r="FF21">
        <v>44</v>
      </c>
      <c r="FG21">
        <v>44.562</v>
      </c>
      <c r="FH21">
        <v>1755.585</v>
      </c>
      <c r="FI21">
        <v>39.48</v>
      </c>
      <c r="FJ21">
        <v>0</v>
      </c>
      <c r="FK21">
        <v>1701977695.5</v>
      </c>
      <c r="FL21">
        <v>0</v>
      </c>
      <c r="FM21">
        <v>387.0864</v>
      </c>
      <c r="FN21">
        <v>0.112692301997426</v>
      </c>
      <c r="FO21">
        <v>-4.48769232831891</v>
      </c>
      <c r="FP21">
        <v>7026.9456</v>
      </c>
      <c r="FQ21">
        <v>15</v>
      </c>
      <c r="FR21">
        <v>1701977635</v>
      </c>
      <c r="FS21" t="s">
        <v>438</v>
      </c>
      <c r="FT21">
        <v>1701977633</v>
      </c>
      <c r="FU21">
        <v>1701977635</v>
      </c>
      <c r="FV21">
        <v>4</v>
      </c>
      <c r="FW21">
        <v>-0.012</v>
      </c>
      <c r="FX21">
        <v>0.003</v>
      </c>
      <c r="FY21">
        <v>-0.515</v>
      </c>
      <c r="FZ21">
        <v>0.012</v>
      </c>
      <c r="GA21">
        <v>420</v>
      </c>
      <c r="GB21">
        <v>11</v>
      </c>
      <c r="GC21">
        <v>0.38</v>
      </c>
      <c r="GD21">
        <v>0.07</v>
      </c>
      <c r="GE21">
        <v>-5.33716523809524</v>
      </c>
      <c r="GF21">
        <v>0.1592812987013</v>
      </c>
      <c r="GG21">
        <v>0.0357007598450612</v>
      </c>
      <c r="GH21">
        <v>1</v>
      </c>
      <c r="GI21">
        <v>387.061205882353</v>
      </c>
      <c r="GJ21">
        <v>0.56016806537267</v>
      </c>
      <c r="GK21">
        <v>0.187592765979267</v>
      </c>
      <c r="GL21">
        <v>1</v>
      </c>
      <c r="GM21">
        <v>1.38691714285714</v>
      </c>
      <c r="GN21">
        <v>-0.0315584415584398</v>
      </c>
      <c r="GO21">
        <v>0.00343215071105587</v>
      </c>
      <c r="GP21">
        <v>1</v>
      </c>
      <c r="GQ21">
        <v>3</v>
      </c>
      <c r="GR21">
        <v>3</v>
      </c>
      <c r="GS21" t="s">
        <v>439</v>
      </c>
      <c r="GT21">
        <v>3.24972</v>
      </c>
      <c r="GU21">
        <v>2.89235</v>
      </c>
      <c r="GV21">
        <v>0.0823086</v>
      </c>
      <c r="GW21">
        <v>0.0829113</v>
      </c>
      <c r="GX21">
        <v>0.0596145</v>
      </c>
      <c r="GY21">
        <v>0.0541643</v>
      </c>
      <c r="GZ21">
        <v>30269.5</v>
      </c>
      <c r="HA21">
        <v>23311.3</v>
      </c>
      <c r="HB21">
        <v>30707.4</v>
      </c>
      <c r="HC21">
        <v>23890.2</v>
      </c>
      <c r="HD21">
        <v>38247.4</v>
      </c>
      <c r="HE21">
        <v>31540.5</v>
      </c>
      <c r="HF21">
        <v>43449.7</v>
      </c>
      <c r="HG21">
        <v>36054.6</v>
      </c>
      <c r="HH21">
        <v>2.35138</v>
      </c>
      <c r="HI21">
        <v>2.25465</v>
      </c>
      <c r="HJ21">
        <v>0.147745</v>
      </c>
      <c r="HK21">
        <v>0</v>
      </c>
      <c r="HL21">
        <v>20.574</v>
      </c>
      <c r="HM21">
        <v>999.9</v>
      </c>
      <c r="HN21">
        <v>45.733</v>
      </c>
      <c r="HO21">
        <v>26.848</v>
      </c>
      <c r="HP21">
        <v>20.5539</v>
      </c>
      <c r="HQ21">
        <v>54.5666</v>
      </c>
      <c r="HR21">
        <v>21.4062</v>
      </c>
      <c r="HS21">
        <v>2</v>
      </c>
      <c r="HT21">
        <v>-0.29498</v>
      </c>
      <c r="HU21">
        <v>0.736827</v>
      </c>
      <c r="HV21">
        <v>20.3427</v>
      </c>
      <c r="HW21">
        <v>5.24619</v>
      </c>
      <c r="HX21">
        <v>11.9223</v>
      </c>
      <c r="HY21">
        <v>4.96975</v>
      </c>
      <c r="HZ21">
        <v>3.29015</v>
      </c>
      <c r="IA21">
        <v>9999</v>
      </c>
      <c r="IB21">
        <v>999.9</v>
      </c>
      <c r="IC21">
        <v>9999</v>
      </c>
      <c r="ID21">
        <v>9999</v>
      </c>
      <c r="IE21">
        <v>4.97214</v>
      </c>
      <c r="IF21">
        <v>1.87348</v>
      </c>
      <c r="IG21">
        <v>1.88034</v>
      </c>
      <c r="IH21">
        <v>1.87651</v>
      </c>
      <c r="II21">
        <v>1.87608</v>
      </c>
      <c r="IJ21">
        <v>1.87607</v>
      </c>
      <c r="IK21">
        <v>1.87504</v>
      </c>
      <c r="IL21">
        <v>1.87543</v>
      </c>
      <c r="IM21">
        <v>0</v>
      </c>
      <c r="IN21">
        <v>0</v>
      </c>
      <c r="IO21">
        <v>0</v>
      </c>
      <c r="IP21">
        <v>0</v>
      </c>
      <c r="IQ21" t="s">
        <v>440</v>
      </c>
      <c r="IR21" t="s">
        <v>441</v>
      </c>
      <c r="IS21" t="s">
        <v>442</v>
      </c>
      <c r="IT21" t="s">
        <v>442</v>
      </c>
      <c r="IU21" t="s">
        <v>442</v>
      </c>
      <c r="IV21" t="s">
        <v>442</v>
      </c>
      <c r="IW21">
        <v>0</v>
      </c>
      <c r="IX21">
        <v>100</v>
      </c>
      <c r="IY21">
        <v>100</v>
      </c>
      <c r="IZ21">
        <v>-0.513</v>
      </c>
      <c r="JA21">
        <v>0.0319</v>
      </c>
      <c r="JB21">
        <v>-0.436505064677801</v>
      </c>
      <c r="JC21">
        <v>-0.000204251658391556</v>
      </c>
      <c r="JD21">
        <v>8.11882707142039e-08</v>
      </c>
      <c r="JE21">
        <v>-8.824596126216e-11</v>
      </c>
      <c r="JF21">
        <v>-0.0823044458403542</v>
      </c>
      <c r="JG21">
        <v>6.98166786572007e-05</v>
      </c>
      <c r="JH21">
        <v>0.00104944809816257</v>
      </c>
      <c r="JI21">
        <v>-2.5878658862803e-05</v>
      </c>
      <c r="JJ21">
        <v>28</v>
      </c>
      <c r="JK21">
        <v>2090</v>
      </c>
      <c r="JL21">
        <v>2</v>
      </c>
      <c r="JM21">
        <v>19</v>
      </c>
      <c r="JN21">
        <v>1</v>
      </c>
      <c r="JO21">
        <v>1</v>
      </c>
      <c r="JP21">
        <v>1.35986</v>
      </c>
      <c r="JQ21">
        <v>2.55493</v>
      </c>
      <c r="JR21">
        <v>2.24365</v>
      </c>
      <c r="JS21">
        <v>2.85034</v>
      </c>
      <c r="JT21">
        <v>2.49756</v>
      </c>
      <c r="JU21">
        <v>2.36938</v>
      </c>
      <c r="JV21">
        <v>31.1504</v>
      </c>
      <c r="JW21">
        <v>24.0612</v>
      </c>
      <c r="JX21">
        <v>18</v>
      </c>
      <c r="JY21">
        <v>634.441</v>
      </c>
      <c r="JZ21">
        <v>659.219</v>
      </c>
      <c r="KA21">
        <v>19.9996</v>
      </c>
      <c r="KB21">
        <v>23.4592</v>
      </c>
      <c r="KC21">
        <v>30.0001</v>
      </c>
      <c r="KD21">
        <v>23.6634</v>
      </c>
      <c r="KE21">
        <v>23.6421</v>
      </c>
      <c r="KF21">
        <v>27.2764</v>
      </c>
      <c r="KG21">
        <v>38.1193</v>
      </c>
      <c r="KH21">
        <v>0</v>
      </c>
      <c r="KI21">
        <v>20</v>
      </c>
      <c r="KJ21">
        <v>420</v>
      </c>
      <c r="KK21">
        <v>11.1095</v>
      </c>
      <c r="KL21">
        <v>101.958</v>
      </c>
      <c r="KM21">
        <v>101.005</v>
      </c>
    </row>
    <row r="22" spans="1:299">
      <c r="A22">
        <v>6</v>
      </c>
      <c r="B22">
        <v>1701977699</v>
      </c>
      <c r="C22">
        <v>25</v>
      </c>
      <c r="D22" t="s">
        <v>452</v>
      </c>
      <c r="E22" t="s">
        <v>453</v>
      </c>
      <c r="F22">
        <v>15</v>
      </c>
      <c r="H22" t="s">
        <v>435</v>
      </c>
      <c r="K22">
        <v>1701977697.5</v>
      </c>
      <c r="L22">
        <f>(M22)/1000</f>
        <v>0</v>
      </c>
      <c r="M22">
        <f>IF(DR22, AP22, AJ22)</f>
        <v>0</v>
      </c>
      <c r="N22">
        <f>IF(DR22, AK22, AI22)</f>
        <v>0</v>
      </c>
      <c r="O22">
        <f>DT22 - IF(AW22&gt;1, N22*DN22*100.0/(AY22*EH22), 0)</f>
        <v>0</v>
      </c>
      <c r="P22">
        <f>((V22-L22/2)*O22-N22)/(V22+L22/2)</f>
        <v>0</v>
      </c>
      <c r="Q22">
        <f>P22*(EA22+EB22)/1000.0</f>
        <v>0</v>
      </c>
      <c r="R22">
        <f>(DT22 - IF(AW22&gt;1, N22*DN22*100.0/(AY22*EH22), 0))*(EA22+EB22)/1000.0</f>
        <v>0</v>
      </c>
      <c r="S22">
        <f>2.0/((1/U22-1/T22)+SIGN(U22)*SQRT((1/U22-1/T22)*(1/U22-1/T22) + 4*DO22/((DO22+1)*(DO22+1))*(2*1/U22*1/T22-1/T22*1/T22)))</f>
        <v>0</v>
      </c>
      <c r="T22">
        <f>IF(LEFT(DP22,1)&lt;&gt;"0",IF(LEFT(DP22,1)="1",3.0,DQ22),$D$5+$E$5*(EH22*EA22/($K$5*1000))+$F$5*(EH22*EA22/($K$5*1000))*MAX(MIN(DN22,$J$5),$I$5)*MAX(MIN(DN22,$J$5),$I$5)+$G$5*MAX(MIN(DN22,$J$5),$I$5)*(EH22*EA22/($K$5*1000))+$H$5*(EH22*EA22/($K$5*1000))*(EH22*EA22/($K$5*1000)))</f>
        <v>0</v>
      </c>
      <c r="U22">
        <f>L22*(1000-(1000*0.61365*exp(17.502*Y22/(240.97+Y22))/(EA22+EB22)+DV22)/2)/(1000*0.61365*exp(17.502*Y22/(240.97+Y22))/(EA22+EB22)-DV22)</f>
        <v>0</v>
      </c>
      <c r="V22">
        <f>1/((DO22+1)/(S22/1.6)+1/(T22/1.37)) + DO22/((DO22+1)/(S22/1.6) + DO22/(T22/1.37))</f>
        <v>0</v>
      </c>
      <c r="W22">
        <f>(DJ22*DM22)</f>
        <v>0</v>
      </c>
      <c r="X22">
        <f>(EC22+(W22+2*0.95*5.67E-8*(((EC22+$B$7)+273)^4-(EC22+273)^4)-44100*L22)/(1.84*29.3*T22+8*0.95*5.67E-8*(EC22+273)^3))</f>
        <v>0</v>
      </c>
      <c r="Y22">
        <f>($C$7*ED22+$D$7*EE22+$E$7*X22)</f>
        <v>0</v>
      </c>
      <c r="Z22">
        <f>0.61365*exp(17.502*Y22/(240.97+Y22))</f>
        <v>0</v>
      </c>
      <c r="AA22">
        <f>(AB22/AC22*100)</f>
        <v>0</v>
      </c>
      <c r="AB22">
        <f>DV22*(EA22+EB22)/1000</f>
        <v>0</v>
      </c>
      <c r="AC22">
        <f>0.61365*exp(17.502*EC22/(240.97+EC22))</f>
        <v>0</v>
      </c>
      <c r="AD22">
        <f>(Z22-DV22*(EA22+EB22)/1000)</f>
        <v>0</v>
      </c>
      <c r="AE22">
        <f>(-L22*44100)</f>
        <v>0</v>
      </c>
      <c r="AF22">
        <f>2*29.3*T22*0.92*(EC22-Y22)</f>
        <v>0</v>
      </c>
      <c r="AG22">
        <f>2*0.95*5.67E-8*(((EC22+$B$7)+273)^4-(Y22+273)^4)</f>
        <v>0</v>
      </c>
      <c r="AH22">
        <f>W22+AG22+AE22+AF22</f>
        <v>0</v>
      </c>
      <c r="AI22">
        <f>DZ22*AW22*(DU22-DT22*(1000-AW22*DW22)/(1000-AW22*DV22))/(100*DN22)</f>
        <v>0</v>
      </c>
      <c r="AJ22">
        <f>1000*DZ22*AW22*(DV22-DW22)/(100*DN22*(1000-AW22*DV22))</f>
        <v>0</v>
      </c>
      <c r="AK22">
        <f>(AL22 - AM22 - EA22*1E3/(8.314*(EC22+273.15)) * AO22/DZ22 * AN22) * DZ22/(100*DN22) * (1000 - DW22)/1000</f>
        <v>0</v>
      </c>
      <c r="AL22">
        <v>424.756876921202</v>
      </c>
      <c r="AM22">
        <v>419.939533333333</v>
      </c>
      <c r="AN22">
        <v>0.000553967233850355</v>
      </c>
      <c r="AO22">
        <v>66.111918729525</v>
      </c>
      <c r="AP22">
        <f>(AR22 - AQ22 + EA22*1E3/(8.314*(EC22+273.15)) * AT22/DZ22 * AS22) * DZ22/(100*DN22) * 1000/(1000 - AR22)</f>
        <v>0</v>
      </c>
      <c r="AQ22">
        <v>11.1479127162959</v>
      </c>
      <c r="AR22">
        <v>12.5288428571429</v>
      </c>
      <c r="AS22">
        <v>-1.83997128123903e-05</v>
      </c>
      <c r="AT22">
        <v>85.4368916189537</v>
      </c>
      <c r="AU22">
        <v>0</v>
      </c>
      <c r="AV22">
        <v>0</v>
      </c>
      <c r="AW22">
        <f>IF(AU22*$H$13&gt;=AY22,1.0,(AY22/(AY22-AU22*$H$13)))</f>
        <v>0</v>
      </c>
      <c r="AX22">
        <f>(AW22-1)*100</f>
        <v>0</v>
      </c>
      <c r="AY22">
        <f>MAX(0,($B$13+$C$13*EH22)/(1+$D$13*EH22)*EA22/(EC22+273)*$E$13)</f>
        <v>0</v>
      </c>
      <c r="AZ22" t="s">
        <v>436</v>
      </c>
      <c r="BA22" t="s">
        <v>436</v>
      </c>
      <c r="BB22">
        <v>0</v>
      </c>
      <c r="BC22">
        <v>0</v>
      </c>
      <c r="BD22">
        <f>1-BB22/BC22</f>
        <v>0</v>
      </c>
      <c r="BE22">
        <v>0</v>
      </c>
      <c r="BF22" t="s">
        <v>436</v>
      </c>
      <c r="BG22" t="s">
        <v>436</v>
      </c>
      <c r="BH22">
        <v>0</v>
      </c>
      <c r="BI22">
        <v>0</v>
      </c>
      <c r="BJ22">
        <f>1-BH22/BI22</f>
        <v>0</v>
      </c>
      <c r="BK22">
        <v>0.5</v>
      </c>
      <c r="BL22">
        <f>DK22</f>
        <v>0</v>
      </c>
      <c r="BM22">
        <f>N22</f>
        <v>0</v>
      </c>
      <c r="BN22">
        <f>BJ22*BK22*BL22</f>
        <v>0</v>
      </c>
      <c r="BO22">
        <f>(BM22-BE22)/BL22</f>
        <v>0</v>
      </c>
      <c r="BP22">
        <f>(BC22-BI22)/BI22</f>
        <v>0</v>
      </c>
      <c r="BQ22">
        <f>BB22/(BD22+BB22/BI22)</f>
        <v>0</v>
      </c>
      <c r="BR22" t="s">
        <v>436</v>
      </c>
      <c r="BS22">
        <v>0</v>
      </c>
      <c r="BT22">
        <f>IF(BS22&lt;&gt;0, BS22, BQ22)</f>
        <v>0</v>
      </c>
      <c r="BU22">
        <f>1-BT22/BI22</f>
        <v>0</v>
      </c>
      <c r="BV22">
        <f>(BI22-BH22)/(BI22-BT22)</f>
        <v>0</v>
      </c>
      <c r="BW22">
        <f>(BC22-BI22)/(BC22-BT22)</f>
        <v>0</v>
      </c>
      <c r="BX22">
        <f>(BI22-BH22)/(BI22-BB22)</f>
        <v>0</v>
      </c>
      <c r="BY22">
        <f>(BC22-BI22)/(BC22-BB22)</f>
        <v>0</v>
      </c>
      <c r="BZ22">
        <f>(BV22*BT22/BH22)</f>
        <v>0</v>
      </c>
      <c r="CA22">
        <f>(1-BZ22)</f>
        <v>0</v>
      </c>
      <c r="DJ22">
        <f>$B$11*EI22+$C$11*EJ22+$F$11*EU22*(1-EX22)</f>
        <v>0</v>
      </c>
      <c r="DK22">
        <f>DJ22*DL22</f>
        <v>0</v>
      </c>
      <c r="DL22">
        <f>($B$11*$D$9+$C$11*$D$9+$F$11*((FH22+EZ22)/MAX(FH22+EZ22+FI22, 0.1)*$I$9+FI22/MAX(FH22+EZ22+FI22, 0.1)*$J$9))/($B$11+$C$11+$F$11)</f>
        <v>0</v>
      </c>
      <c r="DM22">
        <f>($B$11*$K$9+$C$11*$K$9+$F$11*((FH22+EZ22)/MAX(FH22+EZ22+FI22, 0.1)*$P$9+FI22/MAX(FH22+EZ22+FI22, 0.1)*$Q$9))/($B$11+$C$11+$F$11)</f>
        <v>0</v>
      </c>
      <c r="DN22">
        <v>6</v>
      </c>
      <c r="DO22">
        <v>0.5</v>
      </c>
      <c r="DP22" t="s">
        <v>437</v>
      </c>
      <c r="DQ22">
        <v>2</v>
      </c>
      <c r="DR22" t="b">
        <v>1</v>
      </c>
      <c r="DS22">
        <v>1701977697.5</v>
      </c>
      <c r="DT22">
        <v>414.6735</v>
      </c>
      <c r="DU22">
        <v>420.011</v>
      </c>
      <c r="DV22">
        <v>12.52905</v>
      </c>
      <c r="DW22">
        <v>11.14885</v>
      </c>
      <c r="DX22">
        <v>415.1865</v>
      </c>
      <c r="DY22">
        <v>12.49705</v>
      </c>
      <c r="DZ22">
        <v>599.972</v>
      </c>
      <c r="EA22">
        <v>78.92745</v>
      </c>
      <c r="EB22">
        <v>0.09994445</v>
      </c>
      <c r="EC22">
        <v>23.0396</v>
      </c>
      <c r="ED22">
        <v>22.99815</v>
      </c>
      <c r="EE22">
        <v>999.9</v>
      </c>
      <c r="EF22">
        <v>0</v>
      </c>
      <c r="EG22">
        <v>0</v>
      </c>
      <c r="EH22">
        <v>9996.86</v>
      </c>
      <c r="EI22">
        <v>0</v>
      </c>
      <c r="EJ22">
        <v>0.904641</v>
      </c>
      <c r="EK22">
        <v>-5.337815</v>
      </c>
      <c r="EL22">
        <v>419.9345</v>
      </c>
      <c r="EM22">
        <v>424.7465</v>
      </c>
      <c r="EN22">
        <v>1.380155</v>
      </c>
      <c r="EO22">
        <v>420.011</v>
      </c>
      <c r="EP22">
        <v>11.14885</v>
      </c>
      <c r="EQ22">
        <v>0.9888845</v>
      </c>
      <c r="ER22">
        <v>0.8799525</v>
      </c>
      <c r="ES22">
        <v>6.75363</v>
      </c>
      <c r="ET22">
        <v>5.066975</v>
      </c>
      <c r="EU22">
        <v>1799.91</v>
      </c>
      <c r="EV22">
        <v>0.978006</v>
      </c>
      <c r="EW22">
        <v>0.0219943</v>
      </c>
      <c r="EX22">
        <v>0</v>
      </c>
      <c r="EY22">
        <v>387.0425</v>
      </c>
      <c r="EZ22">
        <v>4.99951</v>
      </c>
      <c r="FA22">
        <v>7025.81</v>
      </c>
      <c r="FB22">
        <v>14716.2</v>
      </c>
      <c r="FC22">
        <v>43.187</v>
      </c>
      <c r="FD22">
        <v>44.937</v>
      </c>
      <c r="FE22">
        <v>44.687</v>
      </c>
      <c r="FF22">
        <v>44</v>
      </c>
      <c r="FG22">
        <v>44.562</v>
      </c>
      <c r="FH22">
        <v>1755.43</v>
      </c>
      <c r="FI22">
        <v>39.48</v>
      </c>
      <c r="FJ22">
        <v>0</v>
      </c>
      <c r="FK22">
        <v>1701977700.3</v>
      </c>
      <c r="FL22">
        <v>0</v>
      </c>
      <c r="FM22">
        <v>387.0352</v>
      </c>
      <c r="FN22">
        <v>-0.310384618992711</v>
      </c>
      <c r="FO22">
        <v>-2.58692309949886</v>
      </c>
      <c r="FP22">
        <v>7026.5212</v>
      </c>
      <c r="FQ22">
        <v>15</v>
      </c>
      <c r="FR22">
        <v>1701977635</v>
      </c>
      <c r="FS22" t="s">
        <v>438</v>
      </c>
      <c r="FT22">
        <v>1701977633</v>
      </c>
      <c r="FU22">
        <v>1701977635</v>
      </c>
      <c r="FV22">
        <v>4</v>
      </c>
      <c r="FW22">
        <v>-0.012</v>
      </c>
      <c r="FX22">
        <v>0.003</v>
      </c>
      <c r="FY22">
        <v>-0.515</v>
      </c>
      <c r="FZ22">
        <v>0.012</v>
      </c>
      <c r="GA22">
        <v>420</v>
      </c>
      <c r="GB22">
        <v>11</v>
      </c>
      <c r="GC22">
        <v>0.38</v>
      </c>
      <c r="GD22">
        <v>0.07</v>
      </c>
      <c r="GE22">
        <v>-5.3349675</v>
      </c>
      <c r="GF22">
        <v>0.00794932330827099</v>
      </c>
      <c r="GG22">
        <v>0.0303078761834279</v>
      </c>
      <c r="GH22">
        <v>1</v>
      </c>
      <c r="GI22">
        <v>387.063058823529</v>
      </c>
      <c r="GJ22">
        <v>-0.138395725200081</v>
      </c>
      <c r="GK22">
        <v>0.184570079338043</v>
      </c>
      <c r="GL22">
        <v>1</v>
      </c>
      <c r="GM22">
        <v>1.384256</v>
      </c>
      <c r="GN22">
        <v>-0.0369410526315789</v>
      </c>
      <c r="GO22">
        <v>0.00372589506025063</v>
      </c>
      <c r="GP22">
        <v>1</v>
      </c>
      <c r="GQ22">
        <v>3</v>
      </c>
      <c r="GR22">
        <v>3</v>
      </c>
      <c r="GS22" t="s">
        <v>439</v>
      </c>
      <c r="GT22">
        <v>3.24965</v>
      </c>
      <c r="GU22">
        <v>2.89212</v>
      </c>
      <c r="GV22">
        <v>0.0823064</v>
      </c>
      <c r="GW22">
        <v>0.0829087</v>
      </c>
      <c r="GX22">
        <v>0.0596128</v>
      </c>
      <c r="GY22">
        <v>0.0541667</v>
      </c>
      <c r="GZ22">
        <v>30269.9</v>
      </c>
      <c r="HA22">
        <v>23311</v>
      </c>
      <c r="HB22">
        <v>30707.7</v>
      </c>
      <c r="HC22">
        <v>23889.8</v>
      </c>
      <c r="HD22">
        <v>38248</v>
      </c>
      <c r="HE22">
        <v>31540</v>
      </c>
      <c r="HF22">
        <v>43450.3</v>
      </c>
      <c r="HG22">
        <v>36054.2</v>
      </c>
      <c r="HH22">
        <v>2.35127</v>
      </c>
      <c r="HI22">
        <v>2.2548</v>
      </c>
      <c r="HJ22">
        <v>0.147484</v>
      </c>
      <c r="HK22">
        <v>0</v>
      </c>
      <c r="HL22">
        <v>20.5718</v>
      </c>
      <c r="HM22">
        <v>999.9</v>
      </c>
      <c r="HN22">
        <v>45.733</v>
      </c>
      <c r="HO22">
        <v>26.848</v>
      </c>
      <c r="HP22">
        <v>20.5552</v>
      </c>
      <c r="HQ22">
        <v>54.3366</v>
      </c>
      <c r="HR22">
        <v>21.4223</v>
      </c>
      <c r="HS22">
        <v>2</v>
      </c>
      <c r="HT22">
        <v>-0.29514</v>
      </c>
      <c r="HU22">
        <v>0.734995</v>
      </c>
      <c r="HV22">
        <v>20.3424</v>
      </c>
      <c r="HW22">
        <v>5.24574</v>
      </c>
      <c r="HX22">
        <v>11.9213</v>
      </c>
      <c r="HY22">
        <v>4.96975</v>
      </c>
      <c r="HZ22">
        <v>3.29008</v>
      </c>
      <c r="IA22">
        <v>9999</v>
      </c>
      <c r="IB22">
        <v>999.9</v>
      </c>
      <c r="IC22">
        <v>9999</v>
      </c>
      <c r="ID22">
        <v>9999</v>
      </c>
      <c r="IE22">
        <v>4.97215</v>
      </c>
      <c r="IF22">
        <v>1.87347</v>
      </c>
      <c r="IG22">
        <v>1.88034</v>
      </c>
      <c r="IH22">
        <v>1.8765</v>
      </c>
      <c r="II22">
        <v>1.87608</v>
      </c>
      <c r="IJ22">
        <v>1.87607</v>
      </c>
      <c r="IK22">
        <v>1.87503</v>
      </c>
      <c r="IL22">
        <v>1.87543</v>
      </c>
      <c r="IM22">
        <v>0</v>
      </c>
      <c r="IN22">
        <v>0</v>
      </c>
      <c r="IO22">
        <v>0</v>
      </c>
      <c r="IP22">
        <v>0</v>
      </c>
      <c r="IQ22" t="s">
        <v>440</v>
      </c>
      <c r="IR22" t="s">
        <v>441</v>
      </c>
      <c r="IS22" t="s">
        <v>442</v>
      </c>
      <c r="IT22" t="s">
        <v>442</v>
      </c>
      <c r="IU22" t="s">
        <v>442</v>
      </c>
      <c r="IV22" t="s">
        <v>442</v>
      </c>
      <c r="IW22">
        <v>0</v>
      </c>
      <c r="IX22">
        <v>100</v>
      </c>
      <c r="IY22">
        <v>100</v>
      </c>
      <c r="IZ22">
        <v>-0.513</v>
      </c>
      <c r="JA22">
        <v>0.0319</v>
      </c>
      <c r="JB22">
        <v>-0.436505064677801</v>
      </c>
      <c r="JC22">
        <v>-0.000204251658391556</v>
      </c>
      <c r="JD22">
        <v>8.11882707142039e-08</v>
      </c>
      <c r="JE22">
        <v>-8.824596126216e-11</v>
      </c>
      <c r="JF22">
        <v>-0.0823044458403542</v>
      </c>
      <c r="JG22">
        <v>6.98166786572007e-05</v>
      </c>
      <c r="JH22">
        <v>0.00104944809816257</v>
      </c>
      <c r="JI22">
        <v>-2.5878658862803e-05</v>
      </c>
      <c r="JJ22">
        <v>28</v>
      </c>
      <c r="JK22">
        <v>2090</v>
      </c>
      <c r="JL22">
        <v>2</v>
      </c>
      <c r="JM22">
        <v>19</v>
      </c>
      <c r="JN22">
        <v>1.1</v>
      </c>
      <c r="JO22">
        <v>1.1</v>
      </c>
      <c r="JP22">
        <v>1.36108</v>
      </c>
      <c r="JQ22">
        <v>2.55493</v>
      </c>
      <c r="JR22">
        <v>2.24365</v>
      </c>
      <c r="JS22">
        <v>2.84912</v>
      </c>
      <c r="JT22">
        <v>2.49756</v>
      </c>
      <c r="JU22">
        <v>2.3877</v>
      </c>
      <c r="JV22">
        <v>31.1504</v>
      </c>
      <c r="JW22">
        <v>24.0612</v>
      </c>
      <c r="JX22">
        <v>18</v>
      </c>
      <c r="JY22">
        <v>634.36</v>
      </c>
      <c r="JZ22">
        <v>659.344</v>
      </c>
      <c r="KA22">
        <v>19.9995</v>
      </c>
      <c r="KB22">
        <v>23.4572</v>
      </c>
      <c r="KC22">
        <v>29.9999</v>
      </c>
      <c r="KD22">
        <v>23.6628</v>
      </c>
      <c r="KE22">
        <v>23.6419</v>
      </c>
      <c r="KF22">
        <v>27.2757</v>
      </c>
      <c r="KG22">
        <v>38.1193</v>
      </c>
      <c r="KH22">
        <v>0</v>
      </c>
      <c r="KI22">
        <v>20</v>
      </c>
      <c r="KJ22">
        <v>420</v>
      </c>
      <c r="KK22">
        <v>11.1095</v>
      </c>
      <c r="KL22">
        <v>101.959</v>
      </c>
      <c r="KM22">
        <v>101.004</v>
      </c>
    </row>
    <row r="23" spans="1:299">
      <c r="A23">
        <v>7</v>
      </c>
      <c r="B23">
        <v>1701977704</v>
      </c>
      <c r="C23">
        <v>30</v>
      </c>
      <c r="D23" t="s">
        <v>454</v>
      </c>
      <c r="E23" t="s">
        <v>455</v>
      </c>
      <c r="F23">
        <v>15</v>
      </c>
      <c r="H23" t="s">
        <v>435</v>
      </c>
      <c r="K23">
        <v>1701977702.5</v>
      </c>
      <c r="L23">
        <f>(M23)/1000</f>
        <v>0</v>
      </c>
      <c r="M23">
        <f>IF(DR23, AP23, AJ23)</f>
        <v>0</v>
      </c>
      <c r="N23">
        <f>IF(DR23, AK23, AI23)</f>
        <v>0</v>
      </c>
      <c r="O23">
        <f>DT23 - IF(AW23&gt;1, N23*DN23*100.0/(AY23*EH23), 0)</f>
        <v>0</v>
      </c>
      <c r="P23">
        <f>((V23-L23/2)*O23-N23)/(V23+L23/2)</f>
        <v>0</v>
      </c>
      <c r="Q23">
        <f>P23*(EA23+EB23)/1000.0</f>
        <v>0</v>
      </c>
      <c r="R23">
        <f>(DT23 - IF(AW23&gt;1, N23*DN23*100.0/(AY23*EH23), 0))*(EA23+EB23)/1000.0</f>
        <v>0</v>
      </c>
      <c r="S23">
        <f>2.0/((1/U23-1/T23)+SIGN(U23)*SQRT((1/U23-1/T23)*(1/U23-1/T23) + 4*DO23/((DO23+1)*(DO23+1))*(2*1/U23*1/T23-1/T23*1/T23)))</f>
        <v>0</v>
      </c>
      <c r="T23">
        <f>IF(LEFT(DP23,1)&lt;&gt;"0",IF(LEFT(DP23,1)="1",3.0,DQ23),$D$5+$E$5*(EH23*EA23/($K$5*1000))+$F$5*(EH23*EA23/($K$5*1000))*MAX(MIN(DN23,$J$5),$I$5)*MAX(MIN(DN23,$J$5),$I$5)+$G$5*MAX(MIN(DN23,$J$5),$I$5)*(EH23*EA23/($K$5*1000))+$H$5*(EH23*EA23/($K$5*1000))*(EH23*EA23/($K$5*1000)))</f>
        <v>0</v>
      </c>
      <c r="U23">
        <f>L23*(1000-(1000*0.61365*exp(17.502*Y23/(240.97+Y23))/(EA23+EB23)+DV23)/2)/(1000*0.61365*exp(17.502*Y23/(240.97+Y23))/(EA23+EB23)-DV23)</f>
        <v>0</v>
      </c>
      <c r="V23">
        <f>1/((DO23+1)/(S23/1.6)+1/(T23/1.37)) + DO23/((DO23+1)/(S23/1.6) + DO23/(T23/1.37))</f>
        <v>0</v>
      </c>
      <c r="W23">
        <f>(DJ23*DM23)</f>
        <v>0</v>
      </c>
      <c r="X23">
        <f>(EC23+(W23+2*0.95*5.67E-8*(((EC23+$B$7)+273)^4-(EC23+273)^4)-44100*L23)/(1.84*29.3*T23+8*0.95*5.67E-8*(EC23+273)^3))</f>
        <v>0</v>
      </c>
      <c r="Y23">
        <f>($C$7*ED23+$D$7*EE23+$E$7*X23)</f>
        <v>0</v>
      </c>
      <c r="Z23">
        <f>0.61365*exp(17.502*Y23/(240.97+Y23))</f>
        <v>0</v>
      </c>
      <c r="AA23">
        <f>(AB23/AC23*100)</f>
        <v>0</v>
      </c>
      <c r="AB23">
        <f>DV23*(EA23+EB23)/1000</f>
        <v>0</v>
      </c>
      <c r="AC23">
        <f>0.61365*exp(17.502*EC23/(240.97+EC23))</f>
        <v>0</v>
      </c>
      <c r="AD23">
        <f>(Z23-DV23*(EA23+EB23)/1000)</f>
        <v>0</v>
      </c>
      <c r="AE23">
        <f>(-L23*44100)</f>
        <v>0</v>
      </c>
      <c r="AF23">
        <f>2*29.3*T23*0.92*(EC23-Y23)</f>
        <v>0</v>
      </c>
      <c r="AG23">
        <f>2*0.95*5.67E-8*(((EC23+$B$7)+273)^4-(Y23+273)^4)</f>
        <v>0</v>
      </c>
      <c r="AH23">
        <f>W23+AG23+AE23+AF23</f>
        <v>0</v>
      </c>
      <c r="AI23">
        <f>DZ23*AW23*(DU23-DT23*(1000-AW23*DW23)/(1000-AW23*DV23))/(100*DN23)</f>
        <v>0</v>
      </c>
      <c r="AJ23">
        <f>1000*DZ23*AW23*(DV23-DW23)/(100*DN23*(1000-AW23*DV23))</f>
        <v>0</v>
      </c>
      <c r="AK23">
        <f>(AL23 - AM23 - EA23*1E3/(8.314*(EC23+273.15)) * AO23/DZ23 * AN23) * DZ23/(100*DN23) * (1000 - DW23)/1000</f>
        <v>0</v>
      </c>
      <c r="AL23">
        <v>424.728765387981</v>
      </c>
      <c r="AM23">
        <v>419.975593939394</v>
      </c>
      <c r="AN23">
        <v>0.00220137762224463</v>
      </c>
      <c r="AO23">
        <v>66.111918729525</v>
      </c>
      <c r="AP23">
        <f>(AR23 - AQ23 + EA23*1E3/(8.314*(EC23+273.15)) * AT23/DZ23 * AS23) * DZ23/(100*DN23) * 1000/(1000 - AR23)</f>
        <v>0</v>
      </c>
      <c r="AQ23">
        <v>11.1492077329252</v>
      </c>
      <c r="AR23">
        <v>12.5248384615385</v>
      </c>
      <c r="AS23">
        <v>-2.90649029290191e-05</v>
      </c>
      <c r="AT23">
        <v>85.4368916189537</v>
      </c>
      <c r="AU23">
        <v>0</v>
      </c>
      <c r="AV23">
        <v>0</v>
      </c>
      <c r="AW23">
        <f>IF(AU23*$H$13&gt;=AY23,1.0,(AY23/(AY23-AU23*$H$13)))</f>
        <v>0</v>
      </c>
      <c r="AX23">
        <f>(AW23-1)*100</f>
        <v>0</v>
      </c>
      <c r="AY23">
        <f>MAX(0,($B$13+$C$13*EH23)/(1+$D$13*EH23)*EA23/(EC23+273)*$E$13)</f>
        <v>0</v>
      </c>
      <c r="AZ23" t="s">
        <v>436</v>
      </c>
      <c r="BA23" t="s">
        <v>436</v>
      </c>
      <c r="BB23">
        <v>0</v>
      </c>
      <c r="BC23">
        <v>0</v>
      </c>
      <c r="BD23">
        <f>1-BB23/BC23</f>
        <v>0</v>
      </c>
      <c r="BE23">
        <v>0</v>
      </c>
      <c r="BF23" t="s">
        <v>436</v>
      </c>
      <c r="BG23" t="s">
        <v>436</v>
      </c>
      <c r="BH23">
        <v>0</v>
      </c>
      <c r="BI23">
        <v>0</v>
      </c>
      <c r="BJ23">
        <f>1-BH23/BI23</f>
        <v>0</v>
      </c>
      <c r="BK23">
        <v>0.5</v>
      </c>
      <c r="BL23">
        <f>DK23</f>
        <v>0</v>
      </c>
      <c r="BM23">
        <f>N23</f>
        <v>0</v>
      </c>
      <c r="BN23">
        <f>BJ23*BK23*BL23</f>
        <v>0</v>
      </c>
      <c r="BO23">
        <f>(BM23-BE23)/BL23</f>
        <v>0</v>
      </c>
      <c r="BP23">
        <f>(BC23-BI23)/BI23</f>
        <v>0</v>
      </c>
      <c r="BQ23">
        <f>BB23/(BD23+BB23/BI23)</f>
        <v>0</v>
      </c>
      <c r="BR23" t="s">
        <v>436</v>
      </c>
      <c r="BS23">
        <v>0</v>
      </c>
      <c r="BT23">
        <f>IF(BS23&lt;&gt;0, BS23, BQ23)</f>
        <v>0</v>
      </c>
      <c r="BU23">
        <f>1-BT23/BI23</f>
        <v>0</v>
      </c>
      <c r="BV23">
        <f>(BI23-BH23)/(BI23-BT23)</f>
        <v>0</v>
      </c>
      <c r="BW23">
        <f>(BC23-BI23)/(BC23-BT23)</f>
        <v>0</v>
      </c>
      <c r="BX23">
        <f>(BI23-BH23)/(BI23-BB23)</f>
        <v>0</v>
      </c>
      <c r="BY23">
        <f>(BC23-BI23)/(BC23-BB23)</f>
        <v>0</v>
      </c>
      <c r="BZ23">
        <f>(BV23*BT23/BH23)</f>
        <v>0</v>
      </c>
      <c r="CA23">
        <f>(1-BZ23)</f>
        <v>0</v>
      </c>
      <c r="DJ23">
        <f>$B$11*EI23+$C$11*EJ23+$F$11*EU23*(1-EX23)</f>
        <v>0</v>
      </c>
      <c r="DK23">
        <f>DJ23*DL23</f>
        <v>0</v>
      </c>
      <c r="DL23">
        <f>($B$11*$D$9+$C$11*$D$9+$F$11*((FH23+EZ23)/MAX(FH23+EZ23+FI23, 0.1)*$I$9+FI23/MAX(FH23+EZ23+FI23, 0.1)*$J$9))/($B$11+$C$11+$F$11)</f>
        <v>0</v>
      </c>
      <c r="DM23">
        <f>($B$11*$K$9+$C$11*$K$9+$F$11*((FH23+EZ23)/MAX(FH23+EZ23+FI23, 0.1)*$P$9+FI23/MAX(FH23+EZ23+FI23, 0.1)*$Q$9))/($B$11+$C$11+$F$11)</f>
        <v>0</v>
      </c>
      <c r="DN23">
        <v>6</v>
      </c>
      <c r="DO23">
        <v>0.5</v>
      </c>
      <c r="DP23" t="s">
        <v>437</v>
      </c>
      <c r="DQ23">
        <v>2</v>
      </c>
      <c r="DR23" t="b">
        <v>1</v>
      </c>
      <c r="DS23">
        <v>1701977702.5</v>
      </c>
      <c r="DT23">
        <v>414.708</v>
      </c>
      <c r="DU23">
        <v>419.971</v>
      </c>
      <c r="DV23">
        <v>12.5253</v>
      </c>
      <c r="DW23">
        <v>11.1486</v>
      </c>
      <c r="DX23">
        <v>415.222</v>
      </c>
      <c r="DY23">
        <v>12.4934</v>
      </c>
      <c r="DZ23">
        <v>600.045</v>
      </c>
      <c r="EA23">
        <v>78.92705</v>
      </c>
      <c r="EB23">
        <v>0.09997085</v>
      </c>
      <c r="EC23">
        <v>23.0367</v>
      </c>
      <c r="ED23">
        <v>23.00595</v>
      </c>
      <c r="EE23">
        <v>999.9</v>
      </c>
      <c r="EF23">
        <v>0</v>
      </c>
      <c r="EG23">
        <v>0</v>
      </c>
      <c r="EH23">
        <v>10009.05</v>
      </c>
      <c r="EI23">
        <v>0</v>
      </c>
      <c r="EJ23">
        <v>0.904641</v>
      </c>
      <c r="EK23">
        <v>-5.263185</v>
      </c>
      <c r="EL23">
        <v>419.968</v>
      </c>
      <c r="EM23">
        <v>424.7065</v>
      </c>
      <c r="EN23">
        <v>1.37672</v>
      </c>
      <c r="EO23">
        <v>419.971</v>
      </c>
      <c r="EP23">
        <v>11.1486</v>
      </c>
      <c r="EQ23">
        <v>0.9885865</v>
      </c>
      <c r="ER23">
        <v>0.8799255</v>
      </c>
      <c r="ES23">
        <v>6.74924</v>
      </c>
      <c r="ET23">
        <v>5.066545</v>
      </c>
      <c r="EU23">
        <v>1800.075</v>
      </c>
      <c r="EV23">
        <v>0.978008</v>
      </c>
      <c r="EW23">
        <v>0.0219924</v>
      </c>
      <c r="EX23">
        <v>0</v>
      </c>
      <c r="EY23">
        <v>387.0365</v>
      </c>
      <c r="EZ23">
        <v>4.99951</v>
      </c>
      <c r="FA23">
        <v>7026.06</v>
      </c>
      <c r="FB23">
        <v>14717.65</v>
      </c>
      <c r="FC23">
        <v>43.187</v>
      </c>
      <c r="FD23">
        <v>44.875</v>
      </c>
      <c r="FE23">
        <v>44.687</v>
      </c>
      <c r="FF23">
        <v>44</v>
      </c>
      <c r="FG23">
        <v>44.562</v>
      </c>
      <c r="FH23">
        <v>1755.595</v>
      </c>
      <c r="FI23">
        <v>39.48</v>
      </c>
      <c r="FJ23">
        <v>0</v>
      </c>
      <c r="FK23">
        <v>1701977705.1</v>
      </c>
      <c r="FL23">
        <v>0</v>
      </c>
      <c r="FM23">
        <v>387.04612</v>
      </c>
      <c r="FN23">
        <v>-1.28069231616711</v>
      </c>
      <c r="FO23">
        <v>-5.80461540421216</v>
      </c>
      <c r="FP23">
        <v>7026.2476</v>
      </c>
      <c r="FQ23">
        <v>15</v>
      </c>
      <c r="FR23">
        <v>1701977635</v>
      </c>
      <c r="FS23" t="s">
        <v>438</v>
      </c>
      <c r="FT23">
        <v>1701977633</v>
      </c>
      <c r="FU23">
        <v>1701977635</v>
      </c>
      <c r="FV23">
        <v>4</v>
      </c>
      <c r="FW23">
        <v>-0.012</v>
      </c>
      <c r="FX23">
        <v>0.003</v>
      </c>
      <c r="FY23">
        <v>-0.515</v>
      </c>
      <c r="FZ23">
        <v>0.012</v>
      </c>
      <c r="GA23">
        <v>420</v>
      </c>
      <c r="GB23">
        <v>11</v>
      </c>
      <c r="GC23">
        <v>0.38</v>
      </c>
      <c r="GD23">
        <v>0.07</v>
      </c>
      <c r="GE23">
        <v>-5.31913047619048</v>
      </c>
      <c r="GF23">
        <v>-0.0232550649350615</v>
      </c>
      <c r="GG23">
        <v>0.0300125372971253</v>
      </c>
      <c r="GH23">
        <v>1</v>
      </c>
      <c r="GI23">
        <v>387.022</v>
      </c>
      <c r="GJ23">
        <v>-0.263987778390829</v>
      </c>
      <c r="GK23">
        <v>0.176414618575273</v>
      </c>
      <c r="GL23">
        <v>1</v>
      </c>
      <c r="GM23">
        <v>1.38154380952381</v>
      </c>
      <c r="GN23">
        <v>-0.0345981818181832</v>
      </c>
      <c r="GO23">
        <v>0.00367268096729467</v>
      </c>
      <c r="GP23">
        <v>1</v>
      </c>
      <c r="GQ23">
        <v>3</v>
      </c>
      <c r="GR23">
        <v>3</v>
      </c>
      <c r="GS23" t="s">
        <v>439</v>
      </c>
      <c r="GT23">
        <v>3.24963</v>
      </c>
      <c r="GU23">
        <v>2.89216</v>
      </c>
      <c r="GV23">
        <v>0.0823077</v>
      </c>
      <c r="GW23">
        <v>0.0828999</v>
      </c>
      <c r="GX23">
        <v>0.0596071</v>
      </c>
      <c r="GY23">
        <v>0.0541668</v>
      </c>
      <c r="GZ23">
        <v>30269.8</v>
      </c>
      <c r="HA23">
        <v>23311.6</v>
      </c>
      <c r="HB23">
        <v>30707.6</v>
      </c>
      <c r="HC23">
        <v>23890.2</v>
      </c>
      <c r="HD23">
        <v>38248.2</v>
      </c>
      <c r="HE23">
        <v>31540.6</v>
      </c>
      <c r="HF23">
        <v>43450.3</v>
      </c>
      <c r="HG23">
        <v>36054.9</v>
      </c>
      <c r="HH23">
        <v>2.3514</v>
      </c>
      <c r="HI23">
        <v>2.25475</v>
      </c>
      <c r="HJ23">
        <v>0.14782</v>
      </c>
      <c r="HK23">
        <v>0</v>
      </c>
      <c r="HL23">
        <v>20.5689</v>
      </c>
      <c r="HM23">
        <v>999.9</v>
      </c>
      <c r="HN23">
        <v>45.733</v>
      </c>
      <c r="HO23">
        <v>26.848</v>
      </c>
      <c r="HP23">
        <v>20.5526</v>
      </c>
      <c r="HQ23">
        <v>54.4066</v>
      </c>
      <c r="HR23">
        <v>21.4343</v>
      </c>
      <c r="HS23">
        <v>2</v>
      </c>
      <c r="HT23">
        <v>-0.295328</v>
      </c>
      <c r="HU23">
        <v>0.734458</v>
      </c>
      <c r="HV23">
        <v>20.3426</v>
      </c>
      <c r="HW23">
        <v>5.24604</v>
      </c>
      <c r="HX23">
        <v>11.9211</v>
      </c>
      <c r="HY23">
        <v>4.9697</v>
      </c>
      <c r="HZ23">
        <v>3.29005</v>
      </c>
      <c r="IA23">
        <v>9999</v>
      </c>
      <c r="IB23">
        <v>999.9</v>
      </c>
      <c r="IC23">
        <v>9999</v>
      </c>
      <c r="ID23">
        <v>9999</v>
      </c>
      <c r="IE23">
        <v>4.97214</v>
      </c>
      <c r="IF23">
        <v>1.87347</v>
      </c>
      <c r="IG23">
        <v>1.88034</v>
      </c>
      <c r="IH23">
        <v>1.87652</v>
      </c>
      <c r="II23">
        <v>1.87609</v>
      </c>
      <c r="IJ23">
        <v>1.87607</v>
      </c>
      <c r="IK23">
        <v>1.87503</v>
      </c>
      <c r="IL23">
        <v>1.87543</v>
      </c>
      <c r="IM23">
        <v>0</v>
      </c>
      <c r="IN23">
        <v>0</v>
      </c>
      <c r="IO23">
        <v>0</v>
      </c>
      <c r="IP23">
        <v>0</v>
      </c>
      <c r="IQ23" t="s">
        <v>440</v>
      </c>
      <c r="IR23" t="s">
        <v>441</v>
      </c>
      <c r="IS23" t="s">
        <v>442</v>
      </c>
      <c r="IT23" t="s">
        <v>442</v>
      </c>
      <c r="IU23" t="s">
        <v>442</v>
      </c>
      <c r="IV23" t="s">
        <v>442</v>
      </c>
      <c r="IW23">
        <v>0</v>
      </c>
      <c r="IX23">
        <v>100</v>
      </c>
      <c r="IY23">
        <v>100</v>
      </c>
      <c r="IZ23">
        <v>-0.514</v>
      </c>
      <c r="JA23">
        <v>0.0319</v>
      </c>
      <c r="JB23">
        <v>-0.436505064677801</v>
      </c>
      <c r="JC23">
        <v>-0.000204251658391556</v>
      </c>
      <c r="JD23">
        <v>8.11882707142039e-08</v>
      </c>
      <c r="JE23">
        <v>-8.824596126216e-11</v>
      </c>
      <c r="JF23">
        <v>-0.0823044458403542</v>
      </c>
      <c r="JG23">
        <v>6.98166786572007e-05</v>
      </c>
      <c r="JH23">
        <v>0.00104944809816257</v>
      </c>
      <c r="JI23">
        <v>-2.5878658862803e-05</v>
      </c>
      <c r="JJ23">
        <v>28</v>
      </c>
      <c r="JK23">
        <v>2090</v>
      </c>
      <c r="JL23">
        <v>2</v>
      </c>
      <c r="JM23">
        <v>19</v>
      </c>
      <c r="JN23">
        <v>1.2</v>
      </c>
      <c r="JO23">
        <v>1.1</v>
      </c>
      <c r="JP23">
        <v>1.36108</v>
      </c>
      <c r="JQ23">
        <v>2.55859</v>
      </c>
      <c r="JR23">
        <v>2.24365</v>
      </c>
      <c r="JS23">
        <v>2.85034</v>
      </c>
      <c r="JT23">
        <v>2.49756</v>
      </c>
      <c r="JU23">
        <v>2.37671</v>
      </c>
      <c r="JV23">
        <v>31.1504</v>
      </c>
      <c r="JW23">
        <v>24.0612</v>
      </c>
      <c r="JX23">
        <v>18</v>
      </c>
      <c r="JY23">
        <v>634.43</v>
      </c>
      <c r="JZ23">
        <v>659.278</v>
      </c>
      <c r="KA23">
        <v>19.9998</v>
      </c>
      <c r="KB23">
        <v>23.4567</v>
      </c>
      <c r="KC23">
        <v>30</v>
      </c>
      <c r="KD23">
        <v>23.6609</v>
      </c>
      <c r="KE23">
        <v>23.6401</v>
      </c>
      <c r="KF23">
        <v>27.2774</v>
      </c>
      <c r="KG23">
        <v>38.1193</v>
      </c>
      <c r="KH23">
        <v>0</v>
      </c>
      <c r="KI23">
        <v>20</v>
      </c>
      <c r="KJ23">
        <v>420</v>
      </c>
      <c r="KK23">
        <v>11.1095</v>
      </c>
      <c r="KL23">
        <v>101.959</v>
      </c>
      <c r="KM23">
        <v>101.006</v>
      </c>
    </row>
    <row r="24" spans="1:299">
      <c r="A24">
        <v>8</v>
      </c>
      <c r="B24">
        <v>1701977709</v>
      </c>
      <c r="C24">
        <v>35</v>
      </c>
      <c r="D24" t="s">
        <v>456</v>
      </c>
      <c r="E24" t="s">
        <v>457</v>
      </c>
      <c r="F24">
        <v>15</v>
      </c>
      <c r="H24" t="s">
        <v>435</v>
      </c>
      <c r="K24">
        <v>1701977707.5</v>
      </c>
      <c r="L24">
        <f>(M24)/1000</f>
        <v>0</v>
      </c>
      <c r="M24">
        <f>IF(DR24, AP24, AJ24)</f>
        <v>0</v>
      </c>
      <c r="N24">
        <f>IF(DR24, AK24, AI24)</f>
        <v>0</v>
      </c>
      <c r="O24">
        <f>DT24 - IF(AW24&gt;1, N24*DN24*100.0/(AY24*EH24), 0)</f>
        <v>0</v>
      </c>
      <c r="P24">
        <f>((V24-L24/2)*O24-N24)/(V24+L24/2)</f>
        <v>0</v>
      </c>
      <c r="Q24">
        <f>P24*(EA24+EB24)/1000.0</f>
        <v>0</v>
      </c>
      <c r="R24">
        <f>(DT24 - IF(AW24&gt;1, N24*DN24*100.0/(AY24*EH24), 0))*(EA24+EB24)/1000.0</f>
        <v>0</v>
      </c>
      <c r="S24">
        <f>2.0/((1/U24-1/T24)+SIGN(U24)*SQRT((1/U24-1/T24)*(1/U24-1/T24) + 4*DO24/((DO24+1)*(DO24+1))*(2*1/U24*1/T24-1/T24*1/T24)))</f>
        <v>0</v>
      </c>
      <c r="T24">
        <f>IF(LEFT(DP24,1)&lt;&gt;"0",IF(LEFT(DP24,1)="1",3.0,DQ24),$D$5+$E$5*(EH24*EA24/($K$5*1000))+$F$5*(EH24*EA24/($K$5*1000))*MAX(MIN(DN24,$J$5),$I$5)*MAX(MIN(DN24,$J$5),$I$5)+$G$5*MAX(MIN(DN24,$J$5),$I$5)*(EH24*EA24/($K$5*1000))+$H$5*(EH24*EA24/($K$5*1000))*(EH24*EA24/($K$5*1000)))</f>
        <v>0</v>
      </c>
      <c r="U24">
        <f>L24*(1000-(1000*0.61365*exp(17.502*Y24/(240.97+Y24))/(EA24+EB24)+DV24)/2)/(1000*0.61365*exp(17.502*Y24/(240.97+Y24))/(EA24+EB24)-DV24)</f>
        <v>0</v>
      </c>
      <c r="V24">
        <f>1/((DO24+1)/(S24/1.6)+1/(T24/1.37)) + DO24/((DO24+1)/(S24/1.6) + DO24/(T24/1.37))</f>
        <v>0</v>
      </c>
      <c r="W24">
        <f>(DJ24*DM24)</f>
        <v>0</v>
      </c>
      <c r="X24">
        <f>(EC24+(W24+2*0.95*5.67E-8*(((EC24+$B$7)+273)^4-(EC24+273)^4)-44100*L24)/(1.84*29.3*T24+8*0.95*5.67E-8*(EC24+273)^3))</f>
        <v>0</v>
      </c>
      <c r="Y24">
        <f>($C$7*ED24+$D$7*EE24+$E$7*X24)</f>
        <v>0</v>
      </c>
      <c r="Z24">
        <f>0.61365*exp(17.502*Y24/(240.97+Y24))</f>
        <v>0</v>
      </c>
      <c r="AA24">
        <f>(AB24/AC24*100)</f>
        <v>0</v>
      </c>
      <c r="AB24">
        <f>DV24*(EA24+EB24)/1000</f>
        <v>0</v>
      </c>
      <c r="AC24">
        <f>0.61365*exp(17.502*EC24/(240.97+EC24))</f>
        <v>0</v>
      </c>
      <c r="AD24">
        <f>(Z24-DV24*(EA24+EB24)/1000)</f>
        <v>0</v>
      </c>
      <c r="AE24">
        <f>(-L24*44100)</f>
        <v>0</v>
      </c>
      <c r="AF24">
        <f>2*29.3*T24*0.92*(EC24-Y24)</f>
        <v>0</v>
      </c>
      <c r="AG24">
        <f>2*0.95*5.67E-8*(((EC24+$B$7)+273)^4-(Y24+273)^4)</f>
        <v>0</v>
      </c>
      <c r="AH24">
        <f>W24+AG24+AE24+AF24</f>
        <v>0</v>
      </c>
      <c r="AI24">
        <f>DZ24*AW24*(DU24-DT24*(1000-AW24*DW24)/(1000-AW24*DV24))/(100*DN24)</f>
        <v>0</v>
      </c>
      <c r="AJ24">
        <f>1000*DZ24*AW24*(DV24-DW24)/(100*DN24*(1000-AW24*DV24))</f>
        <v>0</v>
      </c>
      <c r="AK24">
        <f>(AL24 - AM24 - EA24*1E3/(8.314*(EC24+273.15)) * AO24/DZ24 * AN24) * DZ24/(100*DN24) * (1000 - DW24)/1000</f>
        <v>0</v>
      </c>
      <c r="AL24">
        <v>424.714180808439</v>
      </c>
      <c r="AM24">
        <v>419.981212121212</v>
      </c>
      <c r="AN24">
        <v>0.00170578711031705</v>
      </c>
      <c r="AO24">
        <v>66.111918729525</v>
      </c>
      <c r="AP24">
        <f>(AR24 - AQ24 + EA24*1E3/(8.314*(EC24+273.15)) * AT24/DZ24 * AS24) * DZ24/(100*DN24) * 1000/(1000 - AR24)</f>
        <v>0</v>
      </c>
      <c r="AQ24">
        <v>11.1486481738714</v>
      </c>
      <c r="AR24">
        <v>12.5254153846154</v>
      </c>
      <c r="AS24">
        <v>-2.13142867052487e-05</v>
      </c>
      <c r="AT24">
        <v>85.4368916189537</v>
      </c>
      <c r="AU24">
        <v>0</v>
      </c>
      <c r="AV24">
        <v>0</v>
      </c>
      <c r="AW24">
        <f>IF(AU24*$H$13&gt;=AY24,1.0,(AY24/(AY24-AU24*$H$13)))</f>
        <v>0</v>
      </c>
      <c r="AX24">
        <f>(AW24-1)*100</f>
        <v>0</v>
      </c>
      <c r="AY24">
        <f>MAX(0,($B$13+$C$13*EH24)/(1+$D$13*EH24)*EA24/(EC24+273)*$E$13)</f>
        <v>0</v>
      </c>
      <c r="AZ24" t="s">
        <v>436</v>
      </c>
      <c r="BA24" t="s">
        <v>436</v>
      </c>
      <c r="BB24">
        <v>0</v>
      </c>
      <c r="BC24">
        <v>0</v>
      </c>
      <c r="BD24">
        <f>1-BB24/BC24</f>
        <v>0</v>
      </c>
      <c r="BE24">
        <v>0</v>
      </c>
      <c r="BF24" t="s">
        <v>436</v>
      </c>
      <c r="BG24" t="s">
        <v>436</v>
      </c>
      <c r="BH24">
        <v>0</v>
      </c>
      <c r="BI24">
        <v>0</v>
      </c>
      <c r="BJ24">
        <f>1-BH24/BI24</f>
        <v>0</v>
      </c>
      <c r="BK24">
        <v>0.5</v>
      </c>
      <c r="BL24">
        <f>DK24</f>
        <v>0</v>
      </c>
      <c r="BM24">
        <f>N24</f>
        <v>0</v>
      </c>
      <c r="BN24">
        <f>BJ24*BK24*BL24</f>
        <v>0</v>
      </c>
      <c r="BO24">
        <f>(BM24-BE24)/BL24</f>
        <v>0</v>
      </c>
      <c r="BP24">
        <f>(BC24-BI24)/BI24</f>
        <v>0</v>
      </c>
      <c r="BQ24">
        <f>BB24/(BD24+BB24/BI24)</f>
        <v>0</v>
      </c>
      <c r="BR24" t="s">
        <v>436</v>
      </c>
      <c r="BS24">
        <v>0</v>
      </c>
      <c r="BT24">
        <f>IF(BS24&lt;&gt;0, BS24, BQ24)</f>
        <v>0</v>
      </c>
      <c r="BU24">
        <f>1-BT24/BI24</f>
        <v>0</v>
      </c>
      <c r="BV24">
        <f>(BI24-BH24)/(BI24-BT24)</f>
        <v>0</v>
      </c>
      <c r="BW24">
        <f>(BC24-BI24)/(BC24-BT24)</f>
        <v>0</v>
      </c>
      <c r="BX24">
        <f>(BI24-BH24)/(BI24-BB24)</f>
        <v>0</v>
      </c>
      <c r="BY24">
        <f>(BC24-BI24)/(BC24-BB24)</f>
        <v>0</v>
      </c>
      <c r="BZ24">
        <f>(BV24*BT24/BH24)</f>
        <v>0</v>
      </c>
      <c r="CA24">
        <f>(1-BZ24)</f>
        <v>0</v>
      </c>
      <c r="DJ24">
        <f>$B$11*EI24+$C$11*EJ24+$F$11*EU24*(1-EX24)</f>
        <v>0</v>
      </c>
      <c r="DK24">
        <f>DJ24*DL24</f>
        <v>0</v>
      </c>
      <c r="DL24">
        <f>($B$11*$D$9+$C$11*$D$9+$F$11*((FH24+EZ24)/MAX(FH24+EZ24+FI24, 0.1)*$I$9+FI24/MAX(FH24+EZ24+FI24, 0.1)*$J$9))/($B$11+$C$11+$F$11)</f>
        <v>0</v>
      </c>
      <c r="DM24">
        <f>($B$11*$K$9+$C$11*$K$9+$F$11*((FH24+EZ24)/MAX(FH24+EZ24+FI24, 0.1)*$P$9+FI24/MAX(FH24+EZ24+FI24, 0.1)*$Q$9))/($B$11+$C$11+$F$11)</f>
        <v>0</v>
      </c>
      <c r="DN24">
        <v>6</v>
      </c>
      <c r="DO24">
        <v>0.5</v>
      </c>
      <c r="DP24" t="s">
        <v>437</v>
      </c>
      <c r="DQ24">
        <v>2</v>
      </c>
      <c r="DR24" t="b">
        <v>1</v>
      </c>
      <c r="DS24">
        <v>1701977707.5</v>
      </c>
      <c r="DT24">
        <v>414.7175</v>
      </c>
      <c r="DU24">
        <v>419.9915</v>
      </c>
      <c r="DV24">
        <v>12.52495</v>
      </c>
      <c r="DW24">
        <v>11.1498</v>
      </c>
      <c r="DX24">
        <v>415.2315</v>
      </c>
      <c r="DY24">
        <v>12.49305</v>
      </c>
      <c r="DZ24">
        <v>599.945</v>
      </c>
      <c r="EA24">
        <v>78.92805</v>
      </c>
      <c r="EB24">
        <v>0.09976905</v>
      </c>
      <c r="EC24">
        <v>23.03205</v>
      </c>
      <c r="ED24">
        <v>23.01945</v>
      </c>
      <c r="EE24">
        <v>999.9</v>
      </c>
      <c r="EF24">
        <v>0</v>
      </c>
      <c r="EG24">
        <v>0</v>
      </c>
      <c r="EH24">
        <v>10017.475</v>
      </c>
      <c r="EI24">
        <v>0</v>
      </c>
      <c r="EJ24">
        <v>0.904641</v>
      </c>
      <c r="EK24">
        <v>-5.27376</v>
      </c>
      <c r="EL24">
        <v>419.978</v>
      </c>
      <c r="EM24">
        <v>424.727</v>
      </c>
      <c r="EN24">
        <v>1.375155</v>
      </c>
      <c r="EO24">
        <v>419.9915</v>
      </c>
      <c r="EP24">
        <v>11.1498</v>
      </c>
      <c r="EQ24">
        <v>0.9885705</v>
      </c>
      <c r="ER24">
        <v>0.880032</v>
      </c>
      <c r="ES24">
        <v>6.74901</v>
      </c>
      <c r="ET24">
        <v>5.068285</v>
      </c>
      <c r="EU24">
        <v>1800.07</v>
      </c>
      <c r="EV24">
        <v>0.978008</v>
      </c>
      <c r="EW24">
        <v>0.0219924</v>
      </c>
      <c r="EX24">
        <v>0</v>
      </c>
      <c r="EY24">
        <v>387.0985</v>
      </c>
      <c r="EZ24">
        <v>4.99951</v>
      </c>
      <c r="FA24">
        <v>7025.46</v>
      </c>
      <c r="FB24">
        <v>14717.6</v>
      </c>
      <c r="FC24">
        <v>43.187</v>
      </c>
      <c r="FD24">
        <v>44.906</v>
      </c>
      <c r="FE24">
        <v>44.687</v>
      </c>
      <c r="FF24">
        <v>44</v>
      </c>
      <c r="FG24">
        <v>44.562</v>
      </c>
      <c r="FH24">
        <v>1755.59</v>
      </c>
      <c r="FI24">
        <v>39.48</v>
      </c>
      <c r="FJ24">
        <v>0</v>
      </c>
      <c r="FK24">
        <v>1701977710.5</v>
      </c>
      <c r="FL24">
        <v>0</v>
      </c>
      <c r="FM24">
        <v>386.9875</v>
      </c>
      <c r="FN24">
        <v>0.156683747092216</v>
      </c>
      <c r="FO24">
        <v>-6.1808546996001</v>
      </c>
      <c r="FP24">
        <v>7025.76115384615</v>
      </c>
      <c r="FQ24">
        <v>15</v>
      </c>
      <c r="FR24">
        <v>1701977635</v>
      </c>
      <c r="FS24" t="s">
        <v>438</v>
      </c>
      <c r="FT24">
        <v>1701977633</v>
      </c>
      <c r="FU24">
        <v>1701977635</v>
      </c>
      <c r="FV24">
        <v>4</v>
      </c>
      <c r="FW24">
        <v>-0.012</v>
      </c>
      <c r="FX24">
        <v>0.003</v>
      </c>
      <c r="FY24">
        <v>-0.515</v>
      </c>
      <c r="FZ24">
        <v>0.012</v>
      </c>
      <c r="GA24">
        <v>420</v>
      </c>
      <c r="GB24">
        <v>11</v>
      </c>
      <c r="GC24">
        <v>0.38</v>
      </c>
      <c r="GD24">
        <v>0.07</v>
      </c>
      <c r="GE24">
        <v>-5.3157925</v>
      </c>
      <c r="GF24">
        <v>0.273424511278214</v>
      </c>
      <c r="GG24">
        <v>0.0334296612120136</v>
      </c>
      <c r="GH24">
        <v>1</v>
      </c>
      <c r="GI24">
        <v>387.043676470588</v>
      </c>
      <c r="GJ24">
        <v>-0.363651646668926</v>
      </c>
      <c r="GK24">
        <v>0.180581205553922</v>
      </c>
      <c r="GL24">
        <v>1</v>
      </c>
      <c r="GM24">
        <v>1.3789225</v>
      </c>
      <c r="GN24">
        <v>-0.0228329323308281</v>
      </c>
      <c r="GO24">
        <v>0.00239304591472876</v>
      </c>
      <c r="GP24">
        <v>1</v>
      </c>
      <c r="GQ24">
        <v>3</v>
      </c>
      <c r="GR24">
        <v>3</v>
      </c>
      <c r="GS24" t="s">
        <v>439</v>
      </c>
      <c r="GT24">
        <v>3.24963</v>
      </c>
      <c r="GU24">
        <v>2.89214</v>
      </c>
      <c r="GV24">
        <v>0.0823125</v>
      </c>
      <c r="GW24">
        <v>0.0829034</v>
      </c>
      <c r="GX24">
        <v>0.0595984</v>
      </c>
      <c r="GY24">
        <v>0.0541696</v>
      </c>
      <c r="GZ24">
        <v>30269.8</v>
      </c>
      <c r="HA24">
        <v>23311.6</v>
      </c>
      <c r="HB24">
        <v>30707.8</v>
      </c>
      <c r="HC24">
        <v>23890.3</v>
      </c>
      <c r="HD24">
        <v>38248.3</v>
      </c>
      <c r="HE24">
        <v>31540.5</v>
      </c>
      <c r="HF24">
        <v>43450</v>
      </c>
      <c r="HG24">
        <v>36054.8</v>
      </c>
      <c r="HH24">
        <v>2.35142</v>
      </c>
      <c r="HI24">
        <v>2.25463</v>
      </c>
      <c r="HJ24">
        <v>0.148751</v>
      </c>
      <c r="HK24">
        <v>0</v>
      </c>
      <c r="HL24">
        <v>20.5624</v>
      </c>
      <c r="HM24">
        <v>999.9</v>
      </c>
      <c r="HN24">
        <v>45.758</v>
      </c>
      <c r="HO24">
        <v>26.848</v>
      </c>
      <c r="HP24">
        <v>20.5658</v>
      </c>
      <c r="HQ24">
        <v>54.2666</v>
      </c>
      <c r="HR24">
        <v>21.4143</v>
      </c>
      <c r="HS24">
        <v>2</v>
      </c>
      <c r="HT24">
        <v>-0.295523</v>
      </c>
      <c r="HU24">
        <v>0.733352</v>
      </c>
      <c r="HV24">
        <v>20.3425</v>
      </c>
      <c r="HW24">
        <v>5.24619</v>
      </c>
      <c r="HX24">
        <v>11.9234</v>
      </c>
      <c r="HY24">
        <v>4.9698</v>
      </c>
      <c r="HZ24">
        <v>3.2901</v>
      </c>
      <c r="IA24">
        <v>9999</v>
      </c>
      <c r="IB24">
        <v>999.9</v>
      </c>
      <c r="IC24">
        <v>9999</v>
      </c>
      <c r="ID24">
        <v>9999</v>
      </c>
      <c r="IE24">
        <v>4.97217</v>
      </c>
      <c r="IF24">
        <v>1.87347</v>
      </c>
      <c r="IG24">
        <v>1.88034</v>
      </c>
      <c r="IH24">
        <v>1.87652</v>
      </c>
      <c r="II24">
        <v>1.87608</v>
      </c>
      <c r="IJ24">
        <v>1.87607</v>
      </c>
      <c r="IK24">
        <v>1.87502</v>
      </c>
      <c r="IL24">
        <v>1.87545</v>
      </c>
      <c r="IM24">
        <v>0</v>
      </c>
      <c r="IN24">
        <v>0</v>
      </c>
      <c r="IO24">
        <v>0</v>
      </c>
      <c r="IP24">
        <v>0</v>
      </c>
      <c r="IQ24" t="s">
        <v>440</v>
      </c>
      <c r="IR24" t="s">
        <v>441</v>
      </c>
      <c r="IS24" t="s">
        <v>442</v>
      </c>
      <c r="IT24" t="s">
        <v>442</v>
      </c>
      <c r="IU24" t="s">
        <v>442</v>
      </c>
      <c r="IV24" t="s">
        <v>442</v>
      </c>
      <c r="IW24">
        <v>0</v>
      </c>
      <c r="IX24">
        <v>100</v>
      </c>
      <c r="IY24">
        <v>100</v>
      </c>
      <c r="IZ24">
        <v>-0.514</v>
      </c>
      <c r="JA24">
        <v>0.0318</v>
      </c>
      <c r="JB24">
        <v>-0.436505064677801</v>
      </c>
      <c r="JC24">
        <v>-0.000204251658391556</v>
      </c>
      <c r="JD24">
        <v>8.11882707142039e-08</v>
      </c>
      <c r="JE24">
        <v>-8.824596126216e-11</v>
      </c>
      <c r="JF24">
        <v>-0.0823044458403542</v>
      </c>
      <c r="JG24">
        <v>6.98166786572007e-05</v>
      </c>
      <c r="JH24">
        <v>0.00104944809816257</v>
      </c>
      <c r="JI24">
        <v>-2.5878658862803e-05</v>
      </c>
      <c r="JJ24">
        <v>28</v>
      </c>
      <c r="JK24">
        <v>2090</v>
      </c>
      <c r="JL24">
        <v>2</v>
      </c>
      <c r="JM24">
        <v>19</v>
      </c>
      <c r="JN24">
        <v>1.3</v>
      </c>
      <c r="JO24">
        <v>1.2</v>
      </c>
      <c r="JP24">
        <v>1.36108</v>
      </c>
      <c r="JQ24">
        <v>2.55371</v>
      </c>
      <c r="JR24">
        <v>2.24365</v>
      </c>
      <c r="JS24">
        <v>2.85034</v>
      </c>
      <c r="JT24">
        <v>2.49756</v>
      </c>
      <c r="JU24">
        <v>2.39014</v>
      </c>
      <c r="JV24">
        <v>31.1287</v>
      </c>
      <c r="JW24">
        <v>24.07</v>
      </c>
      <c r="JX24">
        <v>18</v>
      </c>
      <c r="JY24">
        <v>634.442</v>
      </c>
      <c r="JZ24">
        <v>659.165</v>
      </c>
      <c r="KA24">
        <v>19.9997</v>
      </c>
      <c r="KB24">
        <v>23.4553</v>
      </c>
      <c r="KC24">
        <v>30.0001</v>
      </c>
      <c r="KD24">
        <v>23.6604</v>
      </c>
      <c r="KE24">
        <v>23.6396</v>
      </c>
      <c r="KF24">
        <v>27.2763</v>
      </c>
      <c r="KG24">
        <v>38.1193</v>
      </c>
      <c r="KH24">
        <v>0</v>
      </c>
      <c r="KI24">
        <v>20</v>
      </c>
      <c r="KJ24">
        <v>420</v>
      </c>
      <c r="KK24">
        <v>11.1095</v>
      </c>
      <c r="KL24">
        <v>101.959</v>
      </c>
      <c r="KM24">
        <v>101.006</v>
      </c>
    </row>
    <row r="25" spans="1:299">
      <c r="A25">
        <v>9</v>
      </c>
      <c r="B25">
        <v>1701977714</v>
      </c>
      <c r="C25">
        <v>40</v>
      </c>
      <c r="D25" t="s">
        <v>458</v>
      </c>
      <c r="E25" t="s">
        <v>459</v>
      </c>
      <c r="F25">
        <v>15</v>
      </c>
      <c r="H25" t="s">
        <v>435</v>
      </c>
      <c r="K25">
        <v>1701977712.5</v>
      </c>
      <c r="L25">
        <f>(M25)/1000</f>
        <v>0</v>
      </c>
      <c r="M25">
        <f>IF(DR25, AP25, AJ25)</f>
        <v>0</v>
      </c>
      <c r="N25">
        <f>IF(DR25, AK25, AI25)</f>
        <v>0</v>
      </c>
      <c r="O25">
        <f>DT25 - IF(AW25&gt;1, N25*DN25*100.0/(AY25*EH25), 0)</f>
        <v>0</v>
      </c>
      <c r="P25">
        <f>((V25-L25/2)*O25-N25)/(V25+L25/2)</f>
        <v>0</v>
      </c>
      <c r="Q25">
        <f>P25*(EA25+EB25)/1000.0</f>
        <v>0</v>
      </c>
      <c r="R25">
        <f>(DT25 - IF(AW25&gt;1, N25*DN25*100.0/(AY25*EH25), 0))*(EA25+EB25)/1000.0</f>
        <v>0</v>
      </c>
      <c r="S25">
        <f>2.0/((1/U25-1/T25)+SIGN(U25)*SQRT((1/U25-1/T25)*(1/U25-1/T25) + 4*DO25/((DO25+1)*(DO25+1))*(2*1/U25*1/T25-1/T25*1/T25)))</f>
        <v>0</v>
      </c>
      <c r="T25">
        <f>IF(LEFT(DP25,1)&lt;&gt;"0",IF(LEFT(DP25,1)="1",3.0,DQ25),$D$5+$E$5*(EH25*EA25/($K$5*1000))+$F$5*(EH25*EA25/($K$5*1000))*MAX(MIN(DN25,$J$5),$I$5)*MAX(MIN(DN25,$J$5),$I$5)+$G$5*MAX(MIN(DN25,$J$5),$I$5)*(EH25*EA25/($K$5*1000))+$H$5*(EH25*EA25/($K$5*1000))*(EH25*EA25/($K$5*1000)))</f>
        <v>0</v>
      </c>
      <c r="U25">
        <f>L25*(1000-(1000*0.61365*exp(17.502*Y25/(240.97+Y25))/(EA25+EB25)+DV25)/2)/(1000*0.61365*exp(17.502*Y25/(240.97+Y25))/(EA25+EB25)-DV25)</f>
        <v>0</v>
      </c>
      <c r="V25">
        <f>1/((DO25+1)/(S25/1.6)+1/(T25/1.37)) + DO25/((DO25+1)/(S25/1.6) + DO25/(T25/1.37))</f>
        <v>0</v>
      </c>
      <c r="W25">
        <f>(DJ25*DM25)</f>
        <v>0</v>
      </c>
      <c r="X25">
        <f>(EC25+(W25+2*0.95*5.67E-8*(((EC25+$B$7)+273)^4-(EC25+273)^4)-44100*L25)/(1.84*29.3*T25+8*0.95*5.67E-8*(EC25+273)^3))</f>
        <v>0</v>
      </c>
      <c r="Y25">
        <f>($C$7*ED25+$D$7*EE25+$E$7*X25)</f>
        <v>0</v>
      </c>
      <c r="Z25">
        <f>0.61365*exp(17.502*Y25/(240.97+Y25))</f>
        <v>0</v>
      </c>
      <c r="AA25">
        <f>(AB25/AC25*100)</f>
        <v>0</v>
      </c>
      <c r="AB25">
        <f>DV25*(EA25+EB25)/1000</f>
        <v>0</v>
      </c>
      <c r="AC25">
        <f>0.61365*exp(17.502*EC25/(240.97+EC25))</f>
        <v>0</v>
      </c>
      <c r="AD25">
        <f>(Z25-DV25*(EA25+EB25)/1000)</f>
        <v>0</v>
      </c>
      <c r="AE25">
        <f>(-L25*44100)</f>
        <v>0</v>
      </c>
      <c r="AF25">
        <f>2*29.3*T25*0.92*(EC25-Y25)</f>
        <v>0</v>
      </c>
      <c r="AG25">
        <f>2*0.95*5.67E-8*(((EC25+$B$7)+273)^4-(Y25+273)^4)</f>
        <v>0</v>
      </c>
      <c r="AH25">
        <f>W25+AG25+AE25+AF25</f>
        <v>0</v>
      </c>
      <c r="AI25">
        <f>DZ25*AW25*(DU25-DT25*(1000-AW25*DW25)/(1000-AW25*DV25))/(100*DN25)</f>
        <v>0</v>
      </c>
      <c r="AJ25">
        <f>1000*DZ25*AW25*(DV25-DW25)/(100*DN25*(1000-AW25*DV25))</f>
        <v>0</v>
      </c>
      <c r="AK25">
        <f>(AL25 - AM25 - EA25*1E3/(8.314*(EC25+273.15)) * AO25/DZ25 * AN25) * DZ25/(100*DN25) * (1000 - DW25)/1000</f>
        <v>0</v>
      </c>
      <c r="AL25">
        <v>424.719171471889</v>
      </c>
      <c r="AM25">
        <v>419.976709090909</v>
      </c>
      <c r="AN25">
        <v>0.000113577387617101</v>
      </c>
      <c r="AO25">
        <v>66.111918729525</v>
      </c>
      <c r="AP25">
        <f>(AR25 - AQ25 + EA25*1E3/(8.314*(EC25+273.15)) * AT25/DZ25 * AS25) * DZ25/(100*DN25) * 1000/(1000 - AR25)</f>
        <v>0</v>
      </c>
      <c r="AQ25">
        <v>11.1498703711317</v>
      </c>
      <c r="AR25">
        <v>12.5236593406593</v>
      </c>
      <c r="AS25">
        <v>-1.01694696975992e-05</v>
      </c>
      <c r="AT25">
        <v>85.4368916189537</v>
      </c>
      <c r="AU25">
        <v>0</v>
      </c>
      <c r="AV25">
        <v>0</v>
      </c>
      <c r="AW25">
        <f>IF(AU25*$H$13&gt;=AY25,1.0,(AY25/(AY25-AU25*$H$13)))</f>
        <v>0</v>
      </c>
      <c r="AX25">
        <f>(AW25-1)*100</f>
        <v>0</v>
      </c>
      <c r="AY25">
        <f>MAX(0,($B$13+$C$13*EH25)/(1+$D$13*EH25)*EA25/(EC25+273)*$E$13)</f>
        <v>0</v>
      </c>
      <c r="AZ25" t="s">
        <v>436</v>
      </c>
      <c r="BA25" t="s">
        <v>436</v>
      </c>
      <c r="BB25">
        <v>0</v>
      </c>
      <c r="BC25">
        <v>0</v>
      </c>
      <c r="BD25">
        <f>1-BB25/BC25</f>
        <v>0</v>
      </c>
      <c r="BE25">
        <v>0</v>
      </c>
      <c r="BF25" t="s">
        <v>436</v>
      </c>
      <c r="BG25" t="s">
        <v>436</v>
      </c>
      <c r="BH25">
        <v>0</v>
      </c>
      <c r="BI25">
        <v>0</v>
      </c>
      <c r="BJ25">
        <f>1-BH25/BI25</f>
        <v>0</v>
      </c>
      <c r="BK25">
        <v>0.5</v>
      </c>
      <c r="BL25">
        <f>DK25</f>
        <v>0</v>
      </c>
      <c r="BM25">
        <f>N25</f>
        <v>0</v>
      </c>
      <c r="BN25">
        <f>BJ25*BK25*BL25</f>
        <v>0</v>
      </c>
      <c r="BO25">
        <f>(BM25-BE25)/BL25</f>
        <v>0</v>
      </c>
      <c r="BP25">
        <f>(BC25-BI25)/BI25</f>
        <v>0</v>
      </c>
      <c r="BQ25">
        <f>BB25/(BD25+BB25/BI25)</f>
        <v>0</v>
      </c>
      <c r="BR25" t="s">
        <v>436</v>
      </c>
      <c r="BS25">
        <v>0</v>
      </c>
      <c r="BT25">
        <f>IF(BS25&lt;&gt;0, BS25, BQ25)</f>
        <v>0</v>
      </c>
      <c r="BU25">
        <f>1-BT25/BI25</f>
        <v>0</v>
      </c>
      <c r="BV25">
        <f>(BI25-BH25)/(BI25-BT25)</f>
        <v>0</v>
      </c>
      <c r="BW25">
        <f>(BC25-BI25)/(BC25-BT25)</f>
        <v>0</v>
      </c>
      <c r="BX25">
        <f>(BI25-BH25)/(BI25-BB25)</f>
        <v>0</v>
      </c>
      <c r="BY25">
        <f>(BC25-BI25)/(BC25-BB25)</f>
        <v>0</v>
      </c>
      <c r="BZ25">
        <f>(BV25*BT25/BH25)</f>
        <v>0</v>
      </c>
      <c r="CA25">
        <f>(1-BZ25)</f>
        <v>0</v>
      </c>
      <c r="DJ25">
        <f>$B$11*EI25+$C$11*EJ25+$F$11*EU25*(1-EX25)</f>
        <v>0</v>
      </c>
      <c r="DK25">
        <f>DJ25*DL25</f>
        <v>0</v>
      </c>
      <c r="DL25">
        <f>($B$11*$D$9+$C$11*$D$9+$F$11*((FH25+EZ25)/MAX(FH25+EZ25+FI25, 0.1)*$I$9+FI25/MAX(FH25+EZ25+FI25, 0.1)*$J$9))/($B$11+$C$11+$F$11)</f>
        <v>0</v>
      </c>
      <c r="DM25">
        <f>($B$11*$K$9+$C$11*$K$9+$F$11*((FH25+EZ25)/MAX(FH25+EZ25+FI25, 0.1)*$P$9+FI25/MAX(FH25+EZ25+FI25, 0.1)*$Q$9))/($B$11+$C$11+$F$11)</f>
        <v>0</v>
      </c>
      <c r="DN25">
        <v>6</v>
      </c>
      <c r="DO25">
        <v>0.5</v>
      </c>
      <c r="DP25" t="s">
        <v>437</v>
      </c>
      <c r="DQ25">
        <v>2</v>
      </c>
      <c r="DR25" t="b">
        <v>1</v>
      </c>
      <c r="DS25">
        <v>1701977712.5</v>
      </c>
      <c r="DT25">
        <v>414.719</v>
      </c>
      <c r="DU25">
        <v>419.985</v>
      </c>
      <c r="DV25">
        <v>12.5241</v>
      </c>
      <c r="DW25">
        <v>11.1505</v>
      </c>
      <c r="DX25">
        <v>415.2325</v>
      </c>
      <c r="DY25">
        <v>12.4922</v>
      </c>
      <c r="DZ25">
        <v>599.973</v>
      </c>
      <c r="EA25">
        <v>78.9294</v>
      </c>
      <c r="EB25">
        <v>0.0999001</v>
      </c>
      <c r="EC25">
        <v>23.03255</v>
      </c>
      <c r="ED25">
        <v>23.0081</v>
      </c>
      <c r="EE25">
        <v>999.9</v>
      </c>
      <c r="EF25">
        <v>0</v>
      </c>
      <c r="EG25">
        <v>0</v>
      </c>
      <c r="EH25">
        <v>9999.39</v>
      </c>
      <c r="EI25">
        <v>0</v>
      </c>
      <c r="EJ25">
        <v>0.904641</v>
      </c>
      <c r="EK25">
        <v>-5.265795</v>
      </c>
      <c r="EL25">
        <v>419.9785</v>
      </c>
      <c r="EM25">
        <v>424.7205</v>
      </c>
      <c r="EN25">
        <v>1.37364</v>
      </c>
      <c r="EO25">
        <v>419.985</v>
      </c>
      <c r="EP25">
        <v>11.1505</v>
      </c>
      <c r="EQ25">
        <v>0.988519</v>
      </c>
      <c r="ER25">
        <v>0.8800985</v>
      </c>
      <c r="ES25">
        <v>6.748255</v>
      </c>
      <c r="ET25">
        <v>5.069375</v>
      </c>
      <c r="EU25">
        <v>1800.07</v>
      </c>
      <c r="EV25">
        <v>0.978008</v>
      </c>
      <c r="EW25">
        <v>0.0219924</v>
      </c>
      <c r="EX25">
        <v>0</v>
      </c>
      <c r="EY25">
        <v>386.771</v>
      </c>
      <c r="EZ25">
        <v>4.99951</v>
      </c>
      <c r="FA25">
        <v>7024.95</v>
      </c>
      <c r="FB25">
        <v>14717.6</v>
      </c>
      <c r="FC25">
        <v>43.187</v>
      </c>
      <c r="FD25">
        <v>44.937</v>
      </c>
      <c r="FE25">
        <v>44.687</v>
      </c>
      <c r="FF25">
        <v>44</v>
      </c>
      <c r="FG25">
        <v>44.562</v>
      </c>
      <c r="FH25">
        <v>1755.59</v>
      </c>
      <c r="FI25">
        <v>39.48</v>
      </c>
      <c r="FJ25">
        <v>0</v>
      </c>
      <c r="FK25">
        <v>1701977715.3</v>
      </c>
      <c r="FL25">
        <v>0</v>
      </c>
      <c r="FM25">
        <v>386.971576923077</v>
      </c>
      <c r="FN25">
        <v>-0.424923082122418</v>
      </c>
      <c r="FO25">
        <v>-8.24444446149953</v>
      </c>
      <c r="FP25">
        <v>7025.15884615385</v>
      </c>
      <c r="FQ25">
        <v>15</v>
      </c>
      <c r="FR25">
        <v>1701977635</v>
      </c>
      <c r="FS25" t="s">
        <v>438</v>
      </c>
      <c r="FT25">
        <v>1701977633</v>
      </c>
      <c r="FU25">
        <v>1701977635</v>
      </c>
      <c r="FV25">
        <v>4</v>
      </c>
      <c r="FW25">
        <v>-0.012</v>
      </c>
      <c r="FX25">
        <v>0.003</v>
      </c>
      <c r="FY25">
        <v>-0.515</v>
      </c>
      <c r="FZ25">
        <v>0.012</v>
      </c>
      <c r="GA25">
        <v>420</v>
      </c>
      <c r="GB25">
        <v>11</v>
      </c>
      <c r="GC25">
        <v>0.38</v>
      </c>
      <c r="GD25">
        <v>0.07</v>
      </c>
      <c r="GE25">
        <v>-5.30132476190476</v>
      </c>
      <c r="GF25">
        <v>0.310177402597396</v>
      </c>
      <c r="GG25">
        <v>0.0359781627709349</v>
      </c>
      <c r="GH25">
        <v>1</v>
      </c>
      <c r="GI25">
        <v>386.975852941176</v>
      </c>
      <c r="GJ25">
        <v>-0.0198472147292809</v>
      </c>
      <c r="GK25">
        <v>0.153679600305872</v>
      </c>
      <c r="GL25">
        <v>1</v>
      </c>
      <c r="GM25">
        <v>1.37718904761905</v>
      </c>
      <c r="GN25">
        <v>-0.0226332467532486</v>
      </c>
      <c r="GO25">
        <v>0.00249452143470619</v>
      </c>
      <c r="GP25">
        <v>1</v>
      </c>
      <c r="GQ25">
        <v>3</v>
      </c>
      <c r="GR25">
        <v>3</v>
      </c>
      <c r="GS25" t="s">
        <v>439</v>
      </c>
      <c r="GT25">
        <v>3.24967</v>
      </c>
      <c r="GU25">
        <v>2.89213</v>
      </c>
      <c r="GV25">
        <v>0.0823155</v>
      </c>
      <c r="GW25">
        <v>0.0829066</v>
      </c>
      <c r="GX25">
        <v>0.0595995</v>
      </c>
      <c r="GY25">
        <v>0.0541786</v>
      </c>
      <c r="GZ25">
        <v>30269.9</v>
      </c>
      <c r="HA25">
        <v>23311.4</v>
      </c>
      <c r="HB25">
        <v>30708</v>
      </c>
      <c r="HC25">
        <v>23890.2</v>
      </c>
      <c r="HD25">
        <v>38248.7</v>
      </c>
      <c r="HE25">
        <v>31539.9</v>
      </c>
      <c r="HF25">
        <v>43450.5</v>
      </c>
      <c r="HG25">
        <v>36054.5</v>
      </c>
      <c r="HH25">
        <v>2.35145</v>
      </c>
      <c r="HI25">
        <v>2.25468</v>
      </c>
      <c r="HJ25">
        <v>0.148974</v>
      </c>
      <c r="HK25">
        <v>0</v>
      </c>
      <c r="HL25">
        <v>20.5578</v>
      </c>
      <c r="HM25">
        <v>999.9</v>
      </c>
      <c r="HN25">
        <v>45.733</v>
      </c>
      <c r="HO25">
        <v>26.848</v>
      </c>
      <c r="HP25">
        <v>20.5552</v>
      </c>
      <c r="HQ25">
        <v>54.4266</v>
      </c>
      <c r="HR25">
        <v>21.4223</v>
      </c>
      <c r="HS25">
        <v>2</v>
      </c>
      <c r="HT25">
        <v>-0.295267</v>
      </c>
      <c r="HU25">
        <v>0.732568</v>
      </c>
      <c r="HV25">
        <v>20.3426</v>
      </c>
      <c r="HW25">
        <v>5.24604</v>
      </c>
      <c r="HX25">
        <v>11.9243</v>
      </c>
      <c r="HY25">
        <v>4.96965</v>
      </c>
      <c r="HZ25">
        <v>3.29005</v>
      </c>
      <c r="IA25">
        <v>9999</v>
      </c>
      <c r="IB25">
        <v>999.9</v>
      </c>
      <c r="IC25">
        <v>9999</v>
      </c>
      <c r="ID25">
        <v>9999</v>
      </c>
      <c r="IE25">
        <v>4.97215</v>
      </c>
      <c r="IF25">
        <v>1.87347</v>
      </c>
      <c r="IG25">
        <v>1.88034</v>
      </c>
      <c r="IH25">
        <v>1.87651</v>
      </c>
      <c r="II25">
        <v>1.87607</v>
      </c>
      <c r="IJ25">
        <v>1.87607</v>
      </c>
      <c r="IK25">
        <v>1.87503</v>
      </c>
      <c r="IL25">
        <v>1.87543</v>
      </c>
      <c r="IM25">
        <v>0</v>
      </c>
      <c r="IN25">
        <v>0</v>
      </c>
      <c r="IO25">
        <v>0</v>
      </c>
      <c r="IP25">
        <v>0</v>
      </c>
      <c r="IQ25" t="s">
        <v>440</v>
      </c>
      <c r="IR25" t="s">
        <v>441</v>
      </c>
      <c r="IS25" t="s">
        <v>442</v>
      </c>
      <c r="IT25" t="s">
        <v>442</v>
      </c>
      <c r="IU25" t="s">
        <v>442</v>
      </c>
      <c r="IV25" t="s">
        <v>442</v>
      </c>
      <c r="IW25">
        <v>0</v>
      </c>
      <c r="IX25">
        <v>100</v>
      </c>
      <c r="IY25">
        <v>100</v>
      </c>
      <c r="IZ25">
        <v>-0.513</v>
      </c>
      <c r="JA25">
        <v>0.0319</v>
      </c>
      <c r="JB25">
        <v>-0.436505064677801</v>
      </c>
      <c r="JC25">
        <v>-0.000204251658391556</v>
      </c>
      <c r="JD25">
        <v>8.11882707142039e-08</v>
      </c>
      <c r="JE25">
        <v>-8.824596126216e-11</v>
      </c>
      <c r="JF25">
        <v>-0.0823044458403542</v>
      </c>
      <c r="JG25">
        <v>6.98166786572007e-05</v>
      </c>
      <c r="JH25">
        <v>0.00104944809816257</v>
      </c>
      <c r="JI25">
        <v>-2.5878658862803e-05</v>
      </c>
      <c r="JJ25">
        <v>28</v>
      </c>
      <c r="JK25">
        <v>2090</v>
      </c>
      <c r="JL25">
        <v>2</v>
      </c>
      <c r="JM25">
        <v>19</v>
      </c>
      <c r="JN25">
        <v>1.4</v>
      </c>
      <c r="JO25">
        <v>1.3</v>
      </c>
      <c r="JP25">
        <v>1.36108</v>
      </c>
      <c r="JQ25">
        <v>2.55859</v>
      </c>
      <c r="JR25">
        <v>2.24365</v>
      </c>
      <c r="JS25">
        <v>2.85034</v>
      </c>
      <c r="JT25">
        <v>2.49756</v>
      </c>
      <c r="JU25">
        <v>2.39014</v>
      </c>
      <c r="JV25">
        <v>31.1504</v>
      </c>
      <c r="JW25">
        <v>24.07</v>
      </c>
      <c r="JX25">
        <v>18</v>
      </c>
      <c r="JY25">
        <v>634.441</v>
      </c>
      <c r="JZ25">
        <v>659.186</v>
      </c>
      <c r="KA25">
        <v>19.9997</v>
      </c>
      <c r="KB25">
        <v>23.4543</v>
      </c>
      <c r="KC25">
        <v>30</v>
      </c>
      <c r="KD25">
        <v>23.6589</v>
      </c>
      <c r="KE25">
        <v>23.638</v>
      </c>
      <c r="KF25">
        <v>27.2775</v>
      </c>
      <c r="KG25">
        <v>38.1193</v>
      </c>
      <c r="KH25">
        <v>0</v>
      </c>
      <c r="KI25">
        <v>20</v>
      </c>
      <c r="KJ25">
        <v>420</v>
      </c>
      <c r="KK25">
        <v>11.1095</v>
      </c>
      <c r="KL25">
        <v>101.96</v>
      </c>
      <c r="KM25">
        <v>101.005</v>
      </c>
    </row>
    <row r="26" spans="1:299">
      <c r="A26">
        <v>10</v>
      </c>
      <c r="B26">
        <v>1701977719</v>
      </c>
      <c r="C26">
        <v>45</v>
      </c>
      <c r="D26" t="s">
        <v>460</v>
      </c>
      <c r="E26" t="s">
        <v>461</v>
      </c>
      <c r="F26">
        <v>15</v>
      </c>
      <c r="H26" t="s">
        <v>435</v>
      </c>
      <c r="K26">
        <v>1701977717.5</v>
      </c>
      <c r="L26">
        <f>(M26)/1000</f>
        <v>0</v>
      </c>
      <c r="M26">
        <f>IF(DR26, AP26, AJ26)</f>
        <v>0</v>
      </c>
      <c r="N26">
        <f>IF(DR26, AK26, AI26)</f>
        <v>0</v>
      </c>
      <c r="O26">
        <f>DT26 - IF(AW26&gt;1, N26*DN26*100.0/(AY26*EH26), 0)</f>
        <v>0</v>
      </c>
      <c r="P26">
        <f>((V26-L26/2)*O26-N26)/(V26+L26/2)</f>
        <v>0</v>
      </c>
      <c r="Q26">
        <f>P26*(EA26+EB26)/1000.0</f>
        <v>0</v>
      </c>
      <c r="R26">
        <f>(DT26 - IF(AW26&gt;1, N26*DN26*100.0/(AY26*EH26), 0))*(EA26+EB26)/1000.0</f>
        <v>0</v>
      </c>
      <c r="S26">
        <f>2.0/((1/U26-1/T26)+SIGN(U26)*SQRT((1/U26-1/T26)*(1/U26-1/T26) + 4*DO26/((DO26+1)*(DO26+1))*(2*1/U26*1/T26-1/T26*1/T26)))</f>
        <v>0</v>
      </c>
      <c r="T26">
        <f>IF(LEFT(DP26,1)&lt;&gt;"0",IF(LEFT(DP26,1)="1",3.0,DQ26),$D$5+$E$5*(EH26*EA26/($K$5*1000))+$F$5*(EH26*EA26/($K$5*1000))*MAX(MIN(DN26,$J$5),$I$5)*MAX(MIN(DN26,$J$5),$I$5)+$G$5*MAX(MIN(DN26,$J$5),$I$5)*(EH26*EA26/($K$5*1000))+$H$5*(EH26*EA26/($K$5*1000))*(EH26*EA26/($K$5*1000)))</f>
        <v>0</v>
      </c>
      <c r="U26">
        <f>L26*(1000-(1000*0.61365*exp(17.502*Y26/(240.97+Y26))/(EA26+EB26)+DV26)/2)/(1000*0.61365*exp(17.502*Y26/(240.97+Y26))/(EA26+EB26)-DV26)</f>
        <v>0</v>
      </c>
      <c r="V26">
        <f>1/((DO26+1)/(S26/1.6)+1/(T26/1.37)) + DO26/((DO26+1)/(S26/1.6) + DO26/(T26/1.37))</f>
        <v>0</v>
      </c>
      <c r="W26">
        <f>(DJ26*DM26)</f>
        <v>0</v>
      </c>
      <c r="X26">
        <f>(EC26+(W26+2*0.95*5.67E-8*(((EC26+$B$7)+273)^4-(EC26+273)^4)-44100*L26)/(1.84*29.3*T26+8*0.95*5.67E-8*(EC26+273)^3))</f>
        <v>0</v>
      </c>
      <c r="Y26">
        <f>($C$7*ED26+$D$7*EE26+$E$7*X26)</f>
        <v>0</v>
      </c>
      <c r="Z26">
        <f>0.61365*exp(17.502*Y26/(240.97+Y26))</f>
        <v>0</v>
      </c>
      <c r="AA26">
        <f>(AB26/AC26*100)</f>
        <v>0</v>
      </c>
      <c r="AB26">
        <f>DV26*(EA26+EB26)/1000</f>
        <v>0</v>
      </c>
      <c r="AC26">
        <f>0.61365*exp(17.502*EC26/(240.97+EC26))</f>
        <v>0</v>
      </c>
      <c r="AD26">
        <f>(Z26-DV26*(EA26+EB26)/1000)</f>
        <v>0</v>
      </c>
      <c r="AE26">
        <f>(-L26*44100)</f>
        <v>0</v>
      </c>
      <c r="AF26">
        <f>2*29.3*T26*0.92*(EC26-Y26)</f>
        <v>0</v>
      </c>
      <c r="AG26">
        <f>2*0.95*5.67E-8*(((EC26+$B$7)+273)^4-(Y26+273)^4)</f>
        <v>0</v>
      </c>
      <c r="AH26">
        <f>W26+AG26+AE26+AF26</f>
        <v>0</v>
      </c>
      <c r="AI26">
        <f>DZ26*AW26*(DU26-DT26*(1000-AW26*DW26)/(1000-AW26*DV26))/(100*DN26)</f>
        <v>0</v>
      </c>
      <c r="AJ26">
        <f>1000*DZ26*AW26*(DV26-DW26)/(100*DN26*(1000-AW26*DV26))</f>
        <v>0</v>
      </c>
      <c r="AK26">
        <f>(AL26 - AM26 - EA26*1E3/(8.314*(EC26+273.15)) * AO26/DZ26 * AN26) * DZ26/(100*DN26) * (1000 - DW26)/1000</f>
        <v>0</v>
      </c>
      <c r="AL26">
        <v>424.73959344012</v>
      </c>
      <c r="AM26">
        <v>419.925393939394</v>
      </c>
      <c r="AN26">
        <v>-0.00222831061983548</v>
      </c>
      <c r="AO26">
        <v>66.111918729525</v>
      </c>
      <c r="AP26">
        <f>(AR26 - AQ26 + EA26*1E3/(8.314*(EC26+273.15)) * AT26/DZ26 * AS26) * DZ26/(100*DN26) * 1000/(1000 - AR26)</f>
        <v>0</v>
      </c>
      <c r="AQ26">
        <v>11.1515665084367</v>
      </c>
      <c r="AR26">
        <v>12.5239263736264</v>
      </c>
      <c r="AS26">
        <v>-8.32650649247121e-06</v>
      </c>
      <c r="AT26">
        <v>85.4368916189537</v>
      </c>
      <c r="AU26">
        <v>0</v>
      </c>
      <c r="AV26">
        <v>0</v>
      </c>
      <c r="AW26">
        <f>IF(AU26*$H$13&gt;=AY26,1.0,(AY26/(AY26-AU26*$H$13)))</f>
        <v>0</v>
      </c>
      <c r="AX26">
        <f>(AW26-1)*100</f>
        <v>0</v>
      </c>
      <c r="AY26">
        <f>MAX(0,($B$13+$C$13*EH26)/(1+$D$13*EH26)*EA26/(EC26+273)*$E$13)</f>
        <v>0</v>
      </c>
      <c r="AZ26" t="s">
        <v>436</v>
      </c>
      <c r="BA26" t="s">
        <v>436</v>
      </c>
      <c r="BB26">
        <v>0</v>
      </c>
      <c r="BC26">
        <v>0</v>
      </c>
      <c r="BD26">
        <f>1-BB26/BC26</f>
        <v>0</v>
      </c>
      <c r="BE26">
        <v>0</v>
      </c>
      <c r="BF26" t="s">
        <v>436</v>
      </c>
      <c r="BG26" t="s">
        <v>436</v>
      </c>
      <c r="BH26">
        <v>0</v>
      </c>
      <c r="BI26">
        <v>0</v>
      </c>
      <c r="BJ26">
        <f>1-BH26/BI26</f>
        <v>0</v>
      </c>
      <c r="BK26">
        <v>0.5</v>
      </c>
      <c r="BL26">
        <f>DK26</f>
        <v>0</v>
      </c>
      <c r="BM26">
        <f>N26</f>
        <v>0</v>
      </c>
      <c r="BN26">
        <f>BJ26*BK26*BL26</f>
        <v>0</v>
      </c>
      <c r="BO26">
        <f>(BM26-BE26)/BL26</f>
        <v>0</v>
      </c>
      <c r="BP26">
        <f>(BC26-BI26)/BI26</f>
        <v>0</v>
      </c>
      <c r="BQ26">
        <f>BB26/(BD26+BB26/BI26)</f>
        <v>0</v>
      </c>
      <c r="BR26" t="s">
        <v>436</v>
      </c>
      <c r="BS26">
        <v>0</v>
      </c>
      <c r="BT26">
        <f>IF(BS26&lt;&gt;0, BS26, BQ26)</f>
        <v>0</v>
      </c>
      <c r="BU26">
        <f>1-BT26/BI26</f>
        <v>0</v>
      </c>
      <c r="BV26">
        <f>(BI26-BH26)/(BI26-BT26)</f>
        <v>0</v>
      </c>
      <c r="BW26">
        <f>(BC26-BI26)/(BC26-BT26)</f>
        <v>0</v>
      </c>
      <c r="BX26">
        <f>(BI26-BH26)/(BI26-BB26)</f>
        <v>0</v>
      </c>
      <c r="BY26">
        <f>(BC26-BI26)/(BC26-BB26)</f>
        <v>0</v>
      </c>
      <c r="BZ26">
        <f>(BV26*BT26/BH26)</f>
        <v>0</v>
      </c>
      <c r="CA26">
        <f>(1-BZ26)</f>
        <v>0</v>
      </c>
      <c r="DJ26">
        <f>$B$11*EI26+$C$11*EJ26+$F$11*EU26*(1-EX26)</f>
        <v>0</v>
      </c>
      <c r="DK26">
        <f>DJ26*DL26</f>
        <v>0</v>
      </c>
      <c r="DL26">
        <f>($B$11*$D$9+$C$11*$D$9+$F$11*((FH26+EZ26)/MAX(FH26+EZ26+FI26, 0.1)*$I$9+FI26/MAX(FH26+EZ26+FI26, 0.1)*$J$9))/($B$11+$C$11+$F$11)</f>
        <v>0</v>
      </c>
      <c r="DM26">
        <f>($B$11*$K$9+$C$11*$K$9+$F$11*((FH26+EZ26)/MAX(FH26+EZ26+FI26, 0.1)*$P$9+FI26/MAX(FH26+EZ26+FI26, 0.1)*$Q$9))/($B$11+$C$11+$F$11)</f>
        <v>0</v>
      </c>
      <c r="DN26">
        <v>6</v>
      </c>
      <c r="DO26">
        <v>0.5</v>
      </c>
      <c r="DP26" t="s">
        <v>437</v>
      </c>
      <c r="DQ26">
        <v>2</v>
      </c>
      <c r="DR26" t="b">
        <v>1</v>
      </c>
      <c r="DS26">
        <v>1701977717.5</v>
      </c>
      <c r="DT26">
        <v>414.673</v>
      </c>
      <c r="DU26">
        <v>420.005</v>
      </c>
      <c r="DV26">
        <v>12.5243</v>
      </c>
      <c r="DW26">
        <v>11.15185</v>
      </c>
      <c r="DX26">
        <v>415.187</v>
      </c>
      <c r="DY26">
        <v>12.4924</v>
      </c>
      <c r="DZ26">
        <v>600.01</v>
      </c>
      <c r="EA26">
        <v>78.92965</v>
      </c>
      <c r="EB26">
        <v>0.1002995</v>
      </c>
      <c r="EC26">
        <v>23.03105</v>
      </c>
      <c r="ED26">
        <v>23.01105</v>
      </c>
      <c r="EE26">
        <v>999.9</v>
      </c>
      <c r="EF26">
        <v>0</v>
      </c>
      <c r="EG26">
        <v>0</v>
      </c>
      <c r="EH26">
        <v>9982.185</v>
      </c>
      <c r="EI26">
        <v>0</v>
      </c>
      <c r="EJ26">
        <v>0.904641</v>
      </c>
      <c r="EK26">
        <v>-5.33188</v>
      </c>
      <c r="EL26">
        <v>419.933</v>
      </c>
      <c r="EM26">
        <v>424.742</v>
      </c>
      <c r="EN26">
        <v>1.372445</v>
      </c>
      <c r="EO26">
        <v>420.005</v>
      </c>
      <c r="EP26">
        <v>11.15185</v>
      </c>
      <c r="EQ26">
        <v>0.98854</v>
      </c>
      <c r="ER26">
        <v>0.880213</v>
      </c>
      <c r="ES26">
        <v>6.748555</v>
      </c>
      <c r="ET26">
        <v>5.07124</v>
      </c>
      <c r="EU26">
        <v>1799.92</v>
      </c>
      <c r="EV26">
        <v>0.978006</v>
      </c>
      <c r="EW26">
        <v>0.0219943</v>
      </c>
      <c r="EX26">
        <v>0</v>
      </c>
      <c r="EY26">
        <v>386.721</v>
      </c>
      <c r="EZ26">
        <v>4.99951</v>
      </c>
      <c r="FA26">
        <v>7023.48</v>
      </c>
      <c r="FB26">
        <v>14716.35</v>
      </c>
      <c r="FC26">
        <v>43.187</v>
      </c>
      <c r="FD26">
        <v>44.906</v>
      </c>
      <c r="FE26">
        <v>44.687</v>
      </c>
      <c r="FF26">
        <v>44</v>
      </c>
      <c r="FG26">
        <v>44.562</v>
      </c>
      <c r="FH26">
        <v>1755.44</v>
      </c>
      <c r="FI26">
        <v>39.48</v>
      </c>
      <c r="FJ26">
        <v>0</v>
      </c>
      <c r="FK26">
        <v>1701977720.1</v>
      </c>
      <c r="FL26">
        <v>0</v>
      </c>
      <c r="FM26">
        <v>386.927538461539</v>
      </c>
      <c r="FN26">
        <v>-1.43042734478657</v>
      </c>
      <c r="FO26">
        <v>-5.91589745087425</v>
      </c>
      <c r="FP26">
        <v>7024.60384615385</v>
      </c>
      <c r="FQ26">
        <v>15</v>
      </c>
      <c r="FR26">
        <v>1701977635</v>
      </c>
      <c r="FS26" t="s">
        <v>438</v>
      </c>
      <c r="FT26">
        <v>1701977633</v>
      </c>
      <c r="FU26">
        <v>1701977635</v>
      </c>
      <c r="FV26">
        <v>4</v>
      </c>
      <c r="FW26">
        <v>-0.012</v>
      </c>
      <c r="FX26">
        <v>0.003</v>
      </c>
      <c r="FY26">
        <v>-0.515</v>
      </c>
      <c r="FZ26">
        <v>0.012</v>
      </c>
      <c r="GA26">
        <v>420</v>
      </c>
      <c r="GB26">
        <v>11</v>
      </c>
      <c r="GC26">
        <v>0.38</v>
      </c>
      <c r="GD26">
        <v>0.07</v>
      </c>
      <c r="GE26">
        <v>-5.2890595</v>
      </c>
      <c r="GF26">
        <v>0.00452977443607896</v>
      </c>
      <c r="GG26">
        <v>0.0267303452044676</v>
      </c>
      <c r="GH26">
        <v>1</v>
      </c>
      <c r="GI26">
        <v>386.946058823529</v>
      </c>
      <c r="GJ26">
        <v>-0.500106951062693</v>
      </c>
      <c r="GK26">
        <v>0.188165437405253</v>
      </c>
      <c r="GL26">
        <v>1</v>
      </c>
      <c r="GM26">
        <v>1.3748335</v>
      </c>
      <c r="GN26">
        <v>-0.0222374436090255</v>
      </c>
      <c r="GO26">
        <v>0.00244460687023497</v>
      </c>
      <c r="GP26">
        <v>1</v>
      </c>
      <c r="GQ26">
        <v>3</v>
      </c>
      <c r="GR26">
        <v>3</v>
      </c>
      <c r="GS26" t="s">
        <v>439</v>
      </c>
      <c r="GT26">
        <v>3.24968</v>
      </c>
      <c r="GU26">
        <v>2.89223</v>
      </c>
      <c r="GV26">
        <v>0.0823091</v>
      </c>
      <c r="GW26">
        <v>0.0829107</v>
      </c>
      <c r="GX26">
        <v>0.0596033</v>
      </c>
      <c r="GY26">
        <v>0.0541813</v>
      </c>
      <c r="GZ26">
        <v>30270.3</v>
      </c>
      <c r="HA26">
        <v>23311.8</v>
      </c>
      <c r="HB26">
        <v>30708.1</v>
      </c>
      <c r="HC26">
        <v>23890.7</v>
      </c>
      <c r="HD26">
        <v>38248.9</v>
      </c>
      <c r="HE26">
        <v>31540.6</v>
      </c>
      <c r="HF26">
        <v>43450.8</v>
      </c>
      <c r="HG26">
        <v>36055.5</v>
      </c>
      <c r="HH26">
        <v>2.3515</v>
      </c>
      <c r="HI26">
        <v>2.25458</v>
      </c>
      <c r="HJ26">
        <v>0.149012</v>
      </c>
      <c r="HK26">
        <v>0</v>
      </c>
      <c r="HL26">
        <v>20.5556</v>
      </c>
      <c r="HM26">
        <v>999.9</v>
      </c>
      <c r="HN26">
        <v>45.733</v>
      </c>
      <c r="HO26">
        <v>26.858</v>
      </c>
      <c r="HP26">
        <v>20.5683</v>
      </c>
      <c r="HQ26">
        <v>54.2266</v>
      </c>
      <c r="HR26">
        <v>21.4263</v>
      </c>
      <c r="HS26">
        <v>2</v>
      </c>
      <c r="HT26">
        <v>-0.295587</v>
      </c>
      <c r="HU26">
        <v>0.731193</v>
      </c>
      <c r="HV26">
        <v>20.3426</v>
      </c>
      <c r="HW26">
        <v>5.24589</v>
      </c>
      <c r="HX26">
        <v>11.924</v>
      </c>
      <c r="HY26">
        <v>4.9697</v>
      </c>
      <c r="HZ26">
        <v>3.29013</v>
      </c>
      <c r="IA26">
        <v>9999</v>
      </c>
      <c r="IB26">
        <v>999.9</v>
      </c>
      <c r="IC26">
        <v>9999</v>
      </c>
      <c r="ID26">
        <v>9999</v>
      </c>
      <c r="IE26">
        <v>4.97216</v>
      </c>
      <c r="IF26">
        <v>1.87348</v>
      </c>
      <c r="IG26">
        <v>1.88034</v>
      </c>
      <c r="IH26">
        <v>1.87652</v>
      </c>
      <c r="II26">
        <v>1.87607</v>
      </c>
      <c r="IJ26">
        <v>1.87607</v>
      </c>
      <c r="IK26">
        <v>1.87506</v>
      </c>
      <c r="IL26">
        <v>1.87543</v>
      </c>
      <c r="IM26">
        <v>0</v>
      </c>
      <c r="IN26">
        <v>0</v>
      </c>
      <c r="IO26">
        <v>0</v>
      </c>
      <c r="IP26">
        <v>0</v>
      </c>
      <c r="IQ26" t="s">
        <v>440</v>
      </c>
      <c r="IR26" t="s">
        <v>441</v>
      </c>
      <c r="IS26" t="s">
        <v>442</v>
      </c>
      <c r="IT26" t="s">
        <v>442</v>
      </c>
      <c r="IU26" t="s">
        <v>442</v>
      </c>
      <c r="IV26" t="s">
        <v>442</v>
      </c>
      <c r="IW26">
        <v>0</v>
      </c>
      <c r="IX26">
        <v>100</v>
      </c>
      <c r="IY26">
        <v>100</v>
      </c>
      <c r="IZ26">
        <v>-0.514</v>
      </c>
      <c r="JA26">
        <v>0.0319</v>
      </c>
      <c r="JB26">
        <v>-0.436505064677801</v>
      </c>
      <c r="JC26">
        <v>-0.000204251658391556</v>
      </c>
      <c r="JD26">
        <v>8.11882707142039e-08</v>
      </c>
      <c r="JE26">
        <v>-8.824596126216e-11</v>
      </c>
      <c r="JF26">
        <v>-0.0823044458403542</v>
      </c>
      <c r="JG26">
        <v>6.98166786572007e-05</v>
      </c>
      <c r="JH26">
        <v>0.00104944809816257</v>
      </c>
      <c r="JI26">
        <v>-2.5878658862803e-05</v>
      </c>
      <c r="JJ26">
        <v>28</v>
      </c>
      <c r="JK26">
        <v>2090</v>
      </c>
      <c r="JL26">
        <v>2</v>
      </c>
      <c r="JM26">
        <v>19</v>
      </c>
      <c r="JN26">
        <v>1.4</v>
      </c>
      <c r="JO26">
        <v>1.4</v>
      </c>
      <c r="JP26">
        <v>1.36108</v>
      </c>
      <c r="JQ26">
        <v>2.55371</v>
      </c>
      <c r="JR26">
        <v>2.24365</v>
      </c>
      <c r="JS26">
        <v>2.85034</v>
      </c>
      <c r="JT26">
        <v>2.49756</v>
      </c>
      <c r="JU26">
        <v>2.37793</v>
      </c>
      <c r="JV26">
        <v>31.1504</v>
      </c>
      <c r="JW26">
        <v>24.07</v>
      </c>
      <c r="JX26">
        <v>18</v>
      </c>
      <c r="JY26">
        <v>634.461</v>
      </c>
      <c r="JZ26">
        <v>659.084</v>
      </c>
      <c r="KA26">
        <v>19.9997</v>
      </c>
      <c r="KB26">
        <v>23.4528</v>
      </c>
      <c r="KC26">
        <v>30</v>
      </c>
      <c r="KD26">
        <v>23.6574</v>
      </c>
      <c r="KE26">
        <v>23.6367</v>
      </c>
      <c r="KF26">
        <v>27.2766</v>
      </c>
      <c r="KG26">
        <v>38.1193</v>
      </c>
      <c r="KH26">
        <v>0</v>
      </c>
      <c r="KI26">
        <v>20</v>
      </c>
      <c r="KJ26">
        <v>420</v>
      </c>
      <c r="KK26">
        <v>11.1095</v>
      </c>
      <c r="KL26">
        <v>101.961</v>
      </c>
      <c r="KM26">
        <v>101.008</v>
      </c>
    </row>
    <row r="27" spans="1:299">
      <c r="A27">
        <v>11</v>
      </c>
      <c r="B27">
        <v>1701977724</v>
      </c>
      <c r="C27">
        <v>50</v>
      </c>
      <c r="D27" t="s">
        <v>462</v>
      </c>
      <c r="E27" t="s">
        <v>463</v>
      </c>
      <c r="F27">
        <v>15</v>
      </c>
      <c r="H27" t="s">
        <v>435</v>
      </c>
      <c r="K27">
        <v>1701977722.5</v>
      </c>
      <c r="L27">
        <f>(M27)/1000</f>
        <v>0</v>
      </c>
      <c r="M27">
        <f>IF(DR27, AP27, AJ27)</f>
        <v>0</v>
      </c>
      <c r="N27">
        <f>IF(DR27, AK27, AI27)</f>
        <v>0</v>
      </c>
      <c r="O27">
        <f>DT27 - IF(AW27&gt;1, N27*DN27*100.0/(AY27*EH27), 0)</f>
        <v>0</v>
      </c>
      <c r="P27">
        <f>((V27-L27/2)*O27-N27)/(V27+L27/2)</f>
        <v>0</v>
      </c>
      <c r="Q27">
        <f>P27*(EA27+EB27)/1000.0</f>
        <v>0</v>
      </c>
      <c r="R27">
        <f>(DT27 - IF(AW27&gt;1, N27*DN27*100.0/(AY27*EH27), 0))*(EA27+EB27)/1000.0</f>
        <v>0</v>
      </c>
      <c r="S27">
        <f>2.0/((1/U27-1/T27)+SIGN(U27)*SQRT((1/U27-1/T27)*(1/U27-1/T27) + 4*DO27/((DO27+1)*(DO27+1))*(2*1/U27*1/T27-1/T27*1/T27)))</f>
        <v>0</v>
      </c>
      <c r="T27">
        <f>IF(LEFT(DP27,1)&lt;&gt;"0",IF(LEFT(DP27,1)="1",3.0,DQ27),$D$5+$E$5*(EH27*EA27/($K$5*1000))+$F$5*(EH27*EA27/($K$5*1000))*MAX(MIN(DN27,$J$5),$I$5)*MAX(MIN(DN27,$J$5),$I$5)+$G$5*MAX(MIN(DN27,$J$5),$I$5)*(EH27*EA27/($K$5*1000))+$H$5*(EH27*EA27/($K$5*1000))*(EH27*EA27/($K$5*1000)))</f>
        <v>0</v>
      </c>
      <c r="U27">
        <f>L27*(1000-(1000*0.61365*exp(17.502*Y27/(240.97+Y27))/(EA27+EB27)+DV27)/2)/(1000*0.61365*exp(17.502*Y27/(240.97+Y27))/(EA27+EB27)-DV27)</f>
        <v>0</v>
      </c>
      <c r="V27">
        <f>1/((DO27+1)/(S27/1.6)+1/(T27/1.37)) + DO27/((DO27+1)/(S27/1.6) + DO27/(T27/1.37))</f>
        <v>0</v>
      </c>
      <c r="W27">
        <f>(DJ27*DM27)</f>
        <v>0</v>
      </c>
      <c r="X27">
        <f>(EC27+(W27+2*0.95*5.67E-8*(((EC27+$B$7)+273)^4-(EC27+273)^4)-44100*L27)/(1.84*29.3*T27+8*0.95*5.67E-8*(EC27+273)^3))</f>
        <v>0</v>
      </c>
      <c r="Y27">
        <f>($C$7*ED27+$D$7*EE27+$E$7*X27)</f>
        <v>0</v>
      </c>
      <c r="Z27">
        <f>0.61365*exp(17.502*Y27/(240.97+Y27))</f>
        <v>0</v>
      </c>
      <c r="AA27">
        <f>(AB27/AC27*100)</f>
        <v>0</v>
      </c>
      <c r="AB27">
        <f>DV27*(EA27+EB27)/1000</f>
        <v>0</v>
      </c>
      <c r="AC27">
        <f>0.61365*exp(17.502*EC27/(240.97+EC27))</f>
        <v>0</v>
      </c>
      <c r="AD27">
        <f>(Z27-DV27*(EA27+EB27)/1000)</f>
        <v>0</v>
      </c>
      <c r="AE27">
        <f>(-L27*44100)</f>
        <v>0</v>
      </c>
      <c r="AF27">
        <f>2*29.3*T27*0.92*(EC27-Y27)</f>
        <v>0</v>
      </c>
      <c r="AG27">
        <f>2*0.95*5.67E-8*(((EC27+$B$7)+273)^4-(Y27+273)^4)</f>
        <v>0</v>
      </c>
      <c r="AH27">
        <f>W27+AG27+AE27+AF27</f>
        <v>0</v>
      </c>
      <c r="AI27">
        <f>DZ27*AW27*(DU27-DT27*(1000-AW27*DW27)/(1000-AW27*DV27))/(100*DN27)</f>
        <v>0</v>
      </c>
      <c r="AJ27">
        <f>1000*DZ27*AW27*(DV27-DW27)/(100*DN27*(1000-AW27*DV27))</f>
        <v>0</v>
      </c>
      <c r="AK27">
        <f>(AL27 - AM27 - EA27*1E3/(8.314*(EC27+273.15)) * AO27/DZ27 * AN27) * DZ27/(100*DN27) * (1000 - DW27)/1000</f>
        <v>0</v>
      </c>
      <c r="AL27">
        <v>424.733738036684</v>
      </c>
      <c r="AM27">
        <v>420.000236363637</v>
      </c>
      <c r="AN27">
        <v>0.0219157367996666</v>
      </c>
      <c r="AO27">
        <v>66.111918729525</v>
      </c>
      <c r="AP27">
        <f>(AR27 - AQ27 + EA27*1E3/(8.314*(EC27+273.15)) * AT27/DZ27 * AS27) * DZ27/(100*DN27) * 1000/(1000 - AR27)</f>
        <v>0</v>
      </c>
      <c r="AQ27">
        <v>11.1523848501414</v>
      </c>
      <c r="AR27">
        <v>12.5214505494506</v>
      </c>
      <c r="AS27">
        <v>-1.26909473975041e-05</v>
      </c>
      <c r="AT27">
        <v>85.4368916189537</v>
      </c>
      <c r="AU27">
        <v>0</v>
      </c>
      <c r="AV27">
        <v>0</v>
      </c>
      <c r="AW27">
        <f>IF(AU27*$H$13&gt;=AY27,1.0,(AY27/(AY27-AU27*$H$13)))</f>
        <v>0</v>
      </c>
      <c r="AX27">
        <f>(AW27-1)*100</f>
        <v>0</v>
      </c>
      <c r="AY27">
        <f>MAX(0,($B$13+$C$13*EH27)/(1+$D$13*EH27)*EA27/(EC27+273)*$E$13)</f>
        <v>0</v>
      </c>
      <c r="AZ27" t="s">
        <v>436</v>
      </c>
      <c r="BA27" t="s">
        <v>436</v>
      </c>
      <c r="BB27">
        <v>0</v>
      </c>
      <c r="BC27">
        <v>0</v>
      </c>
      <c r="BD27">
        <f>1-BB27/BC27</f>
        <v>0</v>
      </c>
      <c r="BE27">
        <v>0</v>
      </c>
      <c r="BF27" t="s">
        <v>436</v>
      </c>
      <c r="BG27" t="s">
        <v>436</v>
      </c>
      <c r="BH27">
        <v>0</v>
      </c>
      <c r="BI27">
        <v>0</v>
      </c>
      <c r="BJ27">
        <f>1-BH27/BI27</f>
        <v>0</v>
      </c>
      <c r="BK27">
        <v>0.5</v>
      </c>
      <c r="BL27">
        <f>DK27</f>
        <v>0</v>
      </c>
      <c r="BM27">
        <f>N27</f>
        <v>0</v>
      </c>
      <c r="BN27">
        <f>BJ27*BK27*BL27</f>
        <v>0</v>
      </c>
      <c r="BO27">
        <f>(BM27-BE27)/BL27</f>
        <v>0</v>
      </c>
      <c r="BP27">
        <f>(BC27-BI27)/BI27</f>
        <v>0</v>
      </c>
      <c r="BQ27">
        <f>BB27/(BD27+BB27/BI27)</f>
        <v>0</v>
      </c>
      <c r="BR27" t="s">
        <v>436</v>
      </c>
      <c r="BS27">
        <v>0</v>
      </c>
      <c r="BT27">
        <f>IF(BS27&lt;&gt;0, BS27, BQ27)</f>
        <v>0</v>
      </c>
      <c r="BU27">
        <f>1-BT27/BI27</f>
        <v>0</v>
      </c>
      <c r="BV27">
        <f>(BI27-BH27)/(BI27-BT27)</f>
        <v>0</v>
      </c>
      <c r="BW27">
        <f>(BC27-BI27)/(BC27-BT27)</f>
        <v>0</v>
      </c>
      <c r="BX27">
        <f>(BI27-BH27)/(BI27-BB27)</f>
        <v>0</v>
      </c>
      <c r="BY27">
        <f>(BC27-BI27)/(BC27-BB27)</f>
        <v>0</v>
      </c>
      <c r="BZ27">
        <f>(BV27*BT27/BH27)</f>
        <v>0</v>
      </c>
      <c r="CA27">
        <f>(1-BZ27)</f>
        <v>0</v>
      </c>
      <c r="DJ27">
        <f>$B$11*EI27+$C$11*EJ27+$F$11*EU27*(1-EX27)</f>
        <v>0</v>
      </c>
      <c r="DK27">
        <f>DJ27*DL27</f>
        <v>0</v>
      </c>
      <c r="DL27">
        <f>($B$11*$D$9+$C$11*$D$9+$F$11*((FH27+EZ27)/MAX(FH27+EZ27+FI27, 0.1)*$I$9+FI27/MAX(FH27+EZ27+FI27, 0.1)*$J$9))/($B$11+$C$11+$F$11)</f>
        <v>0</v>
      </c>
      <c r="DM27">
        <f>($B$11*$K$9+$C$11*$K$9+$F$11*((FH27+EZ27)/MAX(FH27+EZ27+FI27, 0.1)*$P$9+FI27/MAX(FH27+EZ27+FI27, 0.1)*$Q$9))/($B$11+$C$11+$F$11)</f>
        <v>0</v>
      </c>
      <c r="DN27">
        <v>6</v>
      </c>
      <c r="DO27">
        <v>0.5</v>
      </c>
      <c r="DP27" t="s">
        <v>437</v>
      </c>
      <c r="DQ27">
        <v>2</v>
      </c>
      <c r="DR27" t="b">
        <v>1</v>
      </c>
      <c r="DS27">
        <v>1701977722.5</v>
      </c>
      <c r="DT27">
        <v>414.7305</v>
      </c>
      <c r="DU27">
        <v>419.988</v>
      </c>
      <c r="DV27">
        <v>12.52085</v>
      </c>
      <c r="DW27">
        <v>11.15295</v>
      </c>
      <c r="DX27">
        <v>415.2445</v>
      </c>
      <c r="DY27">
        <v>12.489</v>
      </c>
      <c r="DZ27">
        <v>600.007</v>
      </c>
      <c r="EA27">
        <v>78.9292</v>
      </c>
      <c r="EB27">
        <v>0.0997984</v>
      </c>
      <c r="EC27">
        <v>23.0313</v>
      </c>
      <c r="ED27">
        <v>22.9986</v>
      </c>
      <c r="EE27">
        <v>999.9</v>
      </c>
      <c r="EF27">
        <v>0</v>
      </c>
      <c r="EG27">
        <v>0</v>
      </c>
      <c r="EH27">
        <v>10013.45</v>
      </c>
      <c r="EI27">
        <v>0</v>
      </c>
      <c r="EJ27">
        <v>0.904641</v>
      </c>
      <c r="EK27">
        <v>-5.257565</v>
      </c>
      <c r="EL27">
        <v>419.989</v>
      </c>
      <c r="EM27">
        <v>424.725</v>
      </c>
      <c r="EN27">
        <v>1.36787</v>
      </c>
      <c r="EO27">
        <v>419.988</v>
      </c>
      <c r="EP27">
        <v>11.15295</v>
      </c>
      <c r="EQ27">
        <v>0.988261</v>
      </c>
      <c r="ER27">
        <v>0.880296</v>
      </c>
      <c r="ES27">
        <v>6.74445</v>
      </c>
      <c r="ET27">
        <v>5.07259</v>
      </c>
      <c r="EU27">
        <v>1800.07</v>
      </c>
      <c r="EV27">
        <v>0.978008</v>
      </c>
      <c r="EW27">
        <v>0.0219924</v>
      </c>
      <c r="EX27">
        <v>0</v>
      </c>
      <c r="EY27">
        <v>386.7995</v>
      </c>
      <c r="EZ27">
        <v>4.99951</v>
      </c>
      <c r="FA27">
        <v>7023.615</v>
      </c>
      <c r="FB27">
        <v>14717.6</v>
      </c>
      <c r="FC27">
        <v>43.187</v>
      </c>
      <c r="FD27">
        <v>44.937</v>
      </c>
      <c r="FE27">
        <v>44.687</v>
      </c>
      <c r="FF27">
        <v>44</v>
      </c>
      <c r="FG27">
        <v>44.562</v>
      </c>
      <c r="FH27">
        <v>1755.59</v>
      </c>
      <c r="FI27">
        <v>39.48</v>
      </c>
      <c r="FJ27">
        <v>0</v>
      </c>
      <c r="FK27">
        <v>1701977725.5</v>
      </c>
      <c r="FL27">
        <v>0</v>
      </c>
      <c r="FM27">
        <v>386.87516</v>
      </c>
      <c r="FN27">
        <v>-0.657999977700452</v>
      </c>
      <c r="FO27">
        <v>-6.86153847709508</v>
      </c>
      <c r="FP27">
        <v>7023.9008</v>
      </c>
      <c r="FQ27">
        <v>15</v>
      </c>
      <c r="FR27">
        <v>1701977635</v>
      </c>
      <c r="FS27" t="s">
        <v>438</v>
      </c>
      <c r="FT27">
        <v>1701977633</v>
      </c>
      <c r="FU27">
        <v>1701977635</v>
      </c>
      <c r="FV27">
        <v>4</v>
      </c>
      <c r="FW27">
        <v>-0.012</v>
      </c>
      <c r="FX27">
        <v>0.003</v>
      </c>
      <c r="FY27">
        <v>-0.515</v>
      </c>
      <c r="FZ27">
        <v>0.012</v>
      </c>
      <c r="GA27">
        <v>420</v>
      </c>
      <c r="GB27">
        <v>11</v>
      </c>
      <c r="GC27">
        <v>0.38</v>
      </c>
      <c r="GD27">
        <v>0.07</v>
      </c>
      <c r="GE27">
        <v>-5.28544857142857</v>
      </c>
      <c r="GF27">
        <v>-0.103651168831187</v>
      </c>
      <c r="GG27">
        <v>0.0269767653618397</v>
      </c>
      <c r="GH27">
        <v>1</v>
      </c>
      <c r="GI27">
        <v>386.921970588235</v>
      </c>
      <c r="GJ27">
        <v>-0.841482044297699</v>
      </c>
      <c r="GK27">
        <v>0.207826919687306</v>
      </c>
      <c r="GL27">
        <v>1</v>
      </c>
      <c r="GM27">
        <v>1.37327428571429</v>
      </c>
      <c r="GN27">
        <v>-0.0269010389610356</v>
      </c>
      <c r="GO27">
        <v>0.00292326557682552</v>
      </c>
      <c r="GP27">
        <v>1</v>
      </c>
      <c r="GQ27">
        <v>3</v>
      </c>
      <c r="GR27">
        <v>3</v>
      </c>
      <c r="GS27" t="s">
        <v>439</v>
      </c>
      <c r="GT27">
        <v>3.24968</v>
      </c>
      <c r="GU27">
        <v>2.89215</v>
      </c>
      <c r="GV27">
        <v>0.0823143</v>
      </c>
      <c r="GW27">
        <v>0.082905</v>
      </c>
      <c r="GX27">
        <v>0.0595898</v>
      </c>
      <c r="GY27">
        <v>0.0541851</v>
      </c>
      <c r="GZ27">
        <v>30270.9</v>
      </c>
      <c r="HA27">
        <v>23311.4</v>
      </c>
      <c r="HB27">
        <v>30708.9</v>
      </c>
      <c r="HC27">
        <v>23890.1</v>
      </c>
      <c r="HD27">
        <v>38250.4</v>
      </c>
      <c r="HE27">
        <v>31539.9</v>
      </c>
      <c r="HF27">
        <v>43451.9</v>
      </c>
      <c r="HG27">
        <v>36054.8</v>
      </c>
      <c r="HH27">
        <v>2.35148</v>
      </c>
      <c r="HI27">
        <v>2.25475</v>
      </c>
      <c r="HJ27">
        <v>0.147931</v>
      </c>
      <c r="HK27">
        <v>0</v>
      </c>
      <c r="HL27">
        <v>20.5548</v>
      </c>
      <c r="HM27">
        <v>999.9</v>
      </c>
      <c r="HN27">
        <v>45.733</v>
      </c>
      <c r="HO27">
        <v>26.858</v>
      </c>
      <c r="HP27">
        <v>20.5641</v>
      </c>
      <c r="HQ27">
        <v>54.7166</v>
      </c>
      <c r="HR27">
        <v>21.4143</v>
      </c>
      <c r="HS27">
        <v>2</v>
      </c>
      <c r="HT27">
        <v>-0.29563</v>
      </c>
      <c r="HU27">
        <v>0.727925</v>
      </c>
      <c r="HV27">
        <v>20.3424</v>
      </c>
      <c r="HW27">
        <v>5.24619</v>
      </c>
      <c r="HX27">
        <v>11.9232</v>
      </c>
      <c r="HY27">
        <v>4.96975</v>
      </c>
      <c r="HZ27">
        <v>3.29003</v>
      </c>
      <c r="IA27">
        <v>9999</v>
      </c>
      <c r="IB27">
        <v>999.9</v>
      </c>
      <c r="IC27">
        <v>9999</v>
      </c>
      <c r="ID27">
        <v>9999</v>
      </c>
      <c r="IE27">
        <v>4.97212</v>
      </c>
      <c r="IF27">
        <v>1.87347</v>
      </c>
      <c r="IG27">
        <v>1.88034</v>
      </c>
      <c r="IH27">
        <v>1.87653</v>
      </c>
      <c r="II27">
        <v>1.87607</v>
      </c>
      <c r="IJ27">
        <v>1.87607</v>
      </c>
      <c r="IK27">
        <v>1.87503</v>
      </c>
      <c r="IL27">
        <v>1.8754</v>
      </c>
      <c r="IM27">
        <v>0</v>
      </c>
      <c r="IN27">
        <v>0</v>
      </c>
      <c r="IO27">
        <v>0</v>
      </c>
      <c r="IP27">
        <v>0</v>
      </c>
      <c r="IQ27" t="s">
        <v>440</v>
      </c>
      <c r="IR27" t="s">
        <v>441</v>
      </c>
      <c r="IS27" t="s">
        <v>442</v>
      </c>
      <c r="IT27" t="s">
        <v>442</v>
      </c>
      <c r="IU27" t="s">
        <v>442</v>
      </c>
      <c r="IV27" t="s">
        <v>442</v>
      </c>
      <c r="IW27">
        <v>0</v>
      </c>
      <c r="IX27">
        <v>100</v>
      </c>
      <c r="IY27">
        <v>100</v>
      </c>
      <c r="IZ27">
        <v>-0.513</v>
      </c>
      <c r="JA27">
        <v>0.0319</v>
      </c>
      <c r="JB27">
        <v>-0.436505064677801</v>
      </c>
      <c r="JC27">
        <v>-0.000204251658391556</v>
      </c>
      <c r="JD27">
        <v>8.11882707142039e-08</v>
      </c>
      <c r="JE27">
        <v>-8.824596126216e-11</v>
      </c>
      <c r="JF27">
        <v>-0.0823044458403542</v>
      </c>
      <c r="JG27">
        <v>6.98166786572007e-05</v>
      </c>
      <c r="JH27">
        <v>0.00104944809816257</v>
      </c>
      <c r="JI27">
        <v>-2.5878658862803e-05</v>
      </c>
      <c r="JJ27">
        <v>28</v>
      </c>
      <c r="JK27">
        <v>2090</v>
      </c>
      <c r="JL27">
        <v>2</v>
      </c>
      <c r="JM27">
        <v>19</v>
      </c>
      <c r="JN27">
        <v>1.5</v>
      </c>
      <c r="JO27">
        <v>1.5</v>
      </c>
      <c r="JP27">
        <v>1.36108</v>
      </c>
      <c r="JQ27">
        <v>2.55005</v>
      </c>
      <c r="JR27">
        <v>2.24365</v>
      </c>
      <c r="JS27">
        <v>2.85034</v>
      </c>
      <c r="JT27">
        <v>2.49756</v>
      </c>
      <c r="JU27">
        <v>2.35962</v>
      </c>
      <c r="JV27">
        <v>31.1504</v>
      </c>
      <c r="JW27">
        <v>24.07</v>
      </c>
      <c r="JX27">
        <v>18</v>
      </c>
      <c r="JY27">
        <v>634.431</v>
      </c>
      <c r="JZ27">
        <v>659.224</v>
      </c>
      <c r="KA27">
        <v>19.9993</v>
      </c>
      <c r="KB27">
        <v>23.4513</v>
      </c>
      <c r="KC27">
        <v>30</v>
      </c>
      <c r="KD27">
        <v>23.6565</v>
      </c>
      <c r="KE27">
        <v>23.636</v>
      </c>
      <c r="KF27">
        <v>27.2786</v>
      </c>
      <c r="KG27">
        <v>38.1193</v>
      </c>
      <c r="KH27">
        <v>0</v>
      </c>
      <c r="KI27">
        <v>20</v>
      </c>
      <c r="KJ27">
        <v>420</v>
      </c>
      <c r="KK27">
        <v>11.1095</v>
      </c>
      <c r="KL27">
        <v>101.963</v>
      </c>
      <c r="KM27">
        <v>101.006</v>
      </c>
    </row>
    <row r="28" spans="1:299">
      <c r="A28">
        <v>12</v>
      </c>
      <c r="B28">
        <v>1701977729</v>
      </c>
      <c r="C28">
        <v>55</v>
      </c>
      <c r="D28" t="s">
        <v>464</v>
      </c>
      <c r="E28" t="s">
        <v>465</v>
      </c>
      <c r="F28">
        <v>15</v>
      </c>
      <c r="H28" t="s">
        <v>435</v>
      </c>
      <c r="K28">
        <v>1701977727.5</v>
      </c>
      <c r="L28">
        <f>(M28)/1000</f>
        <v>0</v>
      </c>
      <c r="M28">
        <f>IF(DR28, AP28, AJ28)</f>
        <v>0</v>
      </c>
      <c r="N28">
        <f>IF(DR28, AK28, AI28)</f>
        <v>0</v>
      </c>
      <c r="O28">
        <f>DT28 - IF(AW28&gt;1, N28*DN28*100.0/(AY28*EH28), 0)</f>
        <v>0</v>
      </c>
      <c r="P28">
        <f>((V28-L28/2)*O28-N28)/(V28+L28/2)</f>
        <v>0</v>
      </c>
      <c r="Q28">
        <f>P28*(EA28+EB28)/1000.0</f>
        <v>0</v>
      </c>
      <c r="R28">
        <f>(DT28 - IF(AW28&gt;1, N28*DN28*100.0/(AY28*EH28), 0))*(EA28+EB28)/1000.0</f>
        <v>0</v>
      </c>
      <c r="S28">
        <f>2.0/((1/U28-1/T28)+SIGN(U28)*SQRT((1/U28-1/T28)*(1/U28-1/T28) + 4*DO28/((DO28+1)*(DO28+1))*(2*1/U28*1/T28-1/T28*1/T28)))</f>
        <v>0</v>
      </c>
      <c r="T28">
        <f>IF(LEFT(DP28,1)&lt;&gt;"0",IF(LEFT(DP28,1)="1",3.0,DQ28),$D$5+$E$5*(EH28*EA28/($K$5*1000))+$F$5*(EH28*EA28/($K$5*1000))*MAX(MIN(DN28,$J$5),$I$5)*MAX(MIN(DN28,$J$5),$I$5)+$G$5*MAX(MIN(DN28,$J$5),$I$5)*(EH28*EA28/($K$5*1000))+$H$5*(EH28*EA28/($K$5*1000))*(EH28*EA28/($K$5*1000)))</f>
        <v>0</v>
      </c>
      <c r="U28">
        <f>L28*(1000-(1000*0.61365*exp(17.502*Y28/(240.97+Y28))/(EA28+EB28)+DV28)/2)/(1000*0.61365*exp(17.502*Y28/(240.97+Y28))/(EA28+EB28)-DV28)</f>
        <v>0</v>
      </c>
      <c r="V28">
        <f>1/((DO28+1)/(S28/1.6)+1/(T28/1.37)) + DO28/((DO28+1)/(S28/1.6) + DO28/(T28/1.37))</f>
        <v>0</v>
      </c>
      <c r="W28">
        <f>(DJ28*DM28)</f>
        <v>0</v>
      </c>
      <c r="X28">
        <f>(EC28+(W28+2*0.95*5.67E-8*(((EC28+$B$7)+273)^4-(EC28+273)^4)-44100*L28)/(1.84*29.3*T28+8*0.95*5.67E-8*(EC28+273)^3))</f>
        <v>0</v>
      </c>
      <c r="Y28">
        <f>($C$7*ED28+$D$7*EE28+$E$7*X28)</f>
        <v>0</v>
      </c>
      <c r="Z28">
        <f>0.61365*exp(17.502*Y28/(240.97+Y28))</f>
        <v>0</v>
      </c>
      <c r="AA28">
        <f>(AB28/AC28*100)</f>
        <v>0</v>
      </c>
      <c r="AB28">
        <f>DV28*(EA28+EB28)/1000</f>
        <v>0</v>
      </c>
      <c r="AC28">
        <f>0.61365*exp(17.502*EC28/(240.97+EC28))</f>
        <v>0</v>
      </c>
      <c r="AD28">
        <f>(Z28-DV28*(EA28+EB28)/1000)</f>
        <v>0</v>
      </c>
      <c r="AE28">
        <f>(-L28*44100)</f>
        <v>0</v>
      </c>
      <c r="AF28">
        <f>2*29.3*T28*0.92*(EC28-Y28)</f>
        <v>0</v>
      </c>
      <c r="AG28">
        <f>2*0.95*5.67E-8*(((EC28+$B$7)+273)^4-(Y28+273)^4)</f>
        <v>0</v>
      </c>
      <c r="AH28">
        <f>W28+AG28+AE28+AF28</f>
        <v>0</v>
      </c>
      <c r="AI28">
        <f>DZ28*AW28*(DU28-DT28*(1000-AW28*DW28)/(1000-AW28*DV28))/(100*DN28)</f>
        <v>0</v>
      </c>
      <c r="AJ28">
        <f>1000*DZ28*AW28*(DV28-DW28)/(100*DN28*(1000-AW28*DV28))</f>
        <v>0</v>
      </c>
      <c r="AK28">
        <f>(AL28 - AM28 - EA28*1E3/(8.314*(EC28+273.15)) * AO28/DZ28 * AN28) * DZ28/(100*DN28) * (1000 - DW28)/1000</f>
        <v>0</v>
      </c>
      <c r="AL28">
        <v>424.729197917066</v>
      </c>
      <c r="AM28">
        <v>419.968436363636</v>
      </c>
      <c r="AN28">
        <v>-0.00105659955468122</v>
      </c>
      <c r="AO28">
        <v>66.111918729525</v>
      </c>
      <c r="AP28">
        <f>(AR28 - AQ28 + EA28*1E3/(8.314*(EC28+273.15)) * AT28/DZ28 * AS28) * DZ28/(100*DN28) * 1000/(1000 - AR28)</f>
        <v>0</v>
      </c>
      <c r="AQ28">
        <v>11.1538152500502</v>
      </c>
      <c r="AR28">
        <v>12.5199516483517</v>
      </c>
      <c r="AS28">
        <v>-1.87408143461376e-05</v>
      </c>
      <c r="AT28">
        <v>85.4368916189537</v>
      </c>
      <c r="AU28">
        <v>0</v>
      </c>
      <c r="AV28">
        <v>0</v>
      </c>
      <c r="AW28">
        <f>IF(AU28*$H$13&gt;=AY28,1.0,(AY28/(AY28-AU28*$H$13)))</f>
        <v>0</v>
      </c>
      <c r="AX28">
        <f>(AW28-1)*100</f>
        <v>0</v>
      </c>
      <c r="AY28">
        <f>MAX(0,($B$13+$C$13*EH28)/(1+$D$13*EH28)*EA28/(EC28+273)*$E$13)</f>
        <v>0</v>
      </c>
      <c r="AZ28" t="s">
        <v>436</v>
      </c>
      <c r="BA28" t="s">
        <v>436</v>
      </c>
      <c r="BB28">
        <v>0</v>
      </c>
      <c r="BC28">
        <v>0</v>
      </c>
      <c r="BD28">
        <f>1-BB28/BC28</f>
        <v>0</v>
      </c>
      <c r="BE28">
        <v>0</v>
      </c>
      <c r="BF28" t="s">
        <v>436</v>
      </c>
      <c r="BG28" t="s">
        <v>436</v>
      </c>
      <c r="BH28">
        <v>0</v>
      </c>
      <c r="BI28">
        <v>0</v>
      </c>
      <c r="BJ28">
        <f>1-BH28/BI28</f>
        <v>0</v>
      </c>
      <c r="BK28">
        <v>0.5</v>
      </c>
      <c r="BL28">
        <f>DK28</f>
        <v>0</v>
      </c>
      <c r="BM28">
        <f>N28</f>
        <v>0</v>
      </c>
      <c r="BN28">
        <f>BJ28*BK28*BL28</f>
        <v>0</v>
      </c>
      <c r="BO28">
        <f>(BM28-BE28)/BL28</f>
        <v>0</v>
      </c>
      <c r="BP28">
        <f>(BC28-BI28)/BI28</f>
        <v>0</v>
      </c>
      <c r="BQ28">
        <f>BB28/(BD28+BB28/BI28)</f>
        <v>0</v>
      </c>
      <c r="BR28" t="s">
        <v>436</v>
      </c>
      <c r="BS28">
        <v>0</v>
      </c>
      <c r="BT28">
        <f>IF(BS28&lt;&gt;0, BS28, BQ28)</f>
        <v>0</v>
      </c>
      <c r="BU28">
        <f>1-BT28/BI28</f>
        <v>0</v>
      </c>
      <c r="BV28">
        <f>(BI28-BH28)/(BI28-BT28)</f>
        <v>0</v>
      </c>
      <c r="BW28">
        <f>(BC28-BI28)/(BC28-BT28)</f>
        <v>0</v>
      </c>
      <c r="BX28">
        <f>(BI28-BH28)/(BI28-BB28)</f>
        <v>0</v>
      </c>
      <c r="BY28">
        <f>(BC28-BI28)/(BC28-BB28)</f>
        <v>0</v>
      </c>
      <c r="BZ28">
        <f>(BV28*BT28/BH28)</f>
        <v>0</v>
      </c>
      <c r="CA28">
        <f>(1-BZ28)</f>
        <v>0</v>
      </c>
      <c r="DJ28">
        <f>$B$11*EI28+$C$11*EJ28+$F$11*EU28*(1-EX28)</f>
        <v>0</v>
      </c>
      <c r="DK28">
        <f>DJ28*DL28</f>
        <v>0</v>
      </c>
      <c r="DL28">
        <f>($B$11*$D$9+$C$11*$D$9+$F$11*((FH28+EZ28)/MAX(FH28+EZ28+FI28, 0.1)*$I$9+FI28/MAX(FH28+EZ28+FI28, 0.1)*$J$9))/($B$11+$C$11+$F$11)</f>
        <v>0</v>
      </c>
      <c r="DM28">
        <f>($B$11*$K$9+$C$11*$K$9+$F$11*((FH28+EZ28)/MAX(FH28+EZ28+FI28, 0.1)*$P$9+FI28/MAX(FH28+EZ28+FI28, 0.1)*$Q$9))/($B$11+$C$11+$F$11)</f>
        <v>0</v>
      </c>
      <c r="DN28">
        <v>6</v>
      </c>
      <c r="DO28">
        <v>0.5</v>
      </c>
      <c r="DP28" t="s">
        <v>437</v>
      </c>
      <c r="DQ28">
        <v>2</v>
      </c>
      <c r="DR28" t="b">
        <v>1</v>
      </c>
      <c r="DS28">
        <v>1701977727.5</v>
      </c>
      <c r="DT28">
        <v>414.7175</v>
      </c>
      <c r="DU28">
        <v>419.987</v>
      </c>
      <c r="DV28">
        <v>12.5206</v>
      </c>
      <c r="DW28">
        <v>11.1551</v>
      </c>
      <c r="DX28">
        <v>415.2315</v>
      </c>
      <c r="DY28">
        <v>12.48875</v>
      </c>
      <c r="DZ28">
        <v>600.0035</v>
      </c>
      <c r="EA28">
        <v>78.92925</v>
      </c>
      <c r="EB28">
        <v>0.1003715</v>
      </c>
      <c r="EC28">
        <v>23.02725</v>
      </c>
      <c r="ED28">
        <v>23.00455</v>
      </c>
      <c r="EE28">
        <v>999.9</v>
      </c>
      <c r="EF28">
        <v>0</v>
      </c>
      <c r="EG28">
        <v>0</v>
      </c>
      <c r="EH28">
        <v>9962.5</v>
      </c>
      <c r="EI28">
        <v>0</v>
      </c>
      <c r="EJ28">
        <v>0.904641</v>
      </c>
      <c r="EK28">
        <v>-5.269395</v>
      </c>
      <c r="EL28">
        <v>419.9755</v>
      </c>
      <c r="EM28">
        <v>424.725</v>
      </c>
      <c r="EN28">
        <v>1.36548</v>
      </c>
      <c r="EO28">
        <v>419.987</v>
      </c>
      <c r="EP28">
        <v>11.1551</v>
      </c>
      <c r="EQ28">
        <v>0.988242</v>
      </c>
      <c r="ER28">
        <v>0.880466</v>
      </c>
      <c r="ES28">
        <v>6.74417</v>
      </c>
      <c r="ET28">
        <v>5.075355</v>
      </c>
      <c r="EU28">
        <v>1799.915</v>
      </c>
      <c r="EV28">
        <v>0.978006</v>
      </c>
      <c r="EW28">
        <v>0.0219943</v>
      </c>
      <c r="EX28">
        <v>0</v>
      </c>
      <c r="EY28">
        <v>386.793</v>
      </c>
      <c r="EZ28">
        <v>4.99951</v>
      </c>
      <c r="FA28">
        <v>7022.605</v>
      </c>
      <c r="FB28">
        <v>14716.3</v>
      </c>
      <c r="FC28">
        <v>43.156</v>
      </c>
      <c r="FD28">
        <v>44.906</v>
      </c>
      <c r="FE28">
        <v>44.687</v>
      </c>
      <c r="FF28">
        <v>44</v>
      </c>
      <c r="FG28">
        <v>44.562</v>
      </c>
      <c r="FH28">
        <v>1755.435</v>
      </c>
      <c r="FI28">
        <v>39.48</v>
      </c>
      <c r="FJ28">
        <v>0</v>
      </c>
      <c r="FK28">
        <v>1701977730.3</v>
      </c>
      <c r="FL28">
        <v>0</v>
      </c>
      <c r="FM28">
        <v>386.84248</v>
      </c>
      <c r="FN28">
        <v>-0.526769211794613</v>
      </c>
      <c r="FO28">
        <v>-6.20307695220334</v>
      </c>
      <c r="FP28">
        <v>7023.4988</v>
      </c>
      <c r="FQ28">
        <v>15</v>
      </c>
      <c r="FR28">
        <v>1701977635</v>
      </c>
      <c r="FS28" t="s">
        <v>438</v>
      </c>
      <c r="FT28">
        <v>1701977633</v>
      </c>
      <c r="FU28">
        <v>1701977635</v>
      </c>
      <c r="FV28">
        <v>4</v>
      </c>
      <c r="FW28">
        <v>-0.012</v>
      </c>
      <c r="FX28">
        <v>0.003</v>
      </c>
      <c r="FY28">
        <v>-0.515</v>
      </c>
      <c r="FZ28">
        <v>0.012</v>
      </c>
      <c r="GA28">
        <v>420</v>
      </c>
      <c r="GB28">
        <v>11</v>
      </c>
      <c r="GC28">
        <v>0.38</v>
      </c>
      <c r="GD28">
        <v>0.07</v>
      </c>
      <c r="GE28">
        <v>-5.2887565</v>
      </c>
      <c r="GF28">
        <v>-0.0213514285714328</v>
      </c>
      <c r="GG28">
        <v>0.0268008162702183</v>
      </c>
      <c r="GH28">
        <v>1</v>
      </c>
      <c r="GI28">
        <v>386.876117647059</v>
      </c>
      <c r="GJ28">
        <v>-0.370939641623996</v>
      </c>
      <c r="GK28">
        <v>0.198551484611734</v>
      </c>
      <c r="GL28">
        <v>1</v>
      </c>
      <c r="GM28">
        <v>1.3704705</v>
      </c>
      <c r="GN28">
        <v>-0.0302007518796998</v>
      </c>
      <c r="GO28">
        <v>0.00311356945482191</v>
      </c>
      <c r="GP28">
        <v>1</v>
      </c>
      <c r="GQ28">
        <v>3</v>
      </c>
      <c r="GR28">
        <v>3</v>
      </c>
      <c r="GS28" t="s">
        <v>439</v>
      </c>
      <c r="GT28">
        <v>3.24963</v>
      </c>
      <c r="GU28">
        <v>2.89224</v>
      </c>
      <c r="GV28">
        <v>0.0823178</v>
      </c>
      <c r="GW28">
        <v>0.0829089</v>
      </c>
      <c r="GX28">
        <v>0.0595888</v>
      </c>
      <c r="GY28">
        <v>0.0541911</v>
      </c>
      <c r="GZ28">
        <v>30270.6</v>
      </c>
      <c r="HA28">
        <v>23311.9</v>
      </c>
      <c r="HB28">
        <v>30708.7</v>
      </c>
      <c r="HC28">
        <v>23890.7</v>
      </c>
      <c r="HD28">
        <v>38250.4</v>
      </c>
      <c r="HE28">
        <v>31540.3</v>
      </c>
      <c r="HF28">
        <v>43451.9</v>
      </c>
      <c r="HG28">
        <v>36055.5</v>
      </c>
      <c r="HH28">
        <v>2.3512</v>
      </c>
      <c r="HI28">
        <v>2.25485</v>
      </c>
      <c r="HJ28">
        <v>0.148118</v>
      </c>
      <c r="HK28">
        <v>0</v>
      </c>
      <c r="HL28">
        <v>20.548</v>
      </c>
      <c r="HM28">
        <v>999.9</v>
      </c>
      <c r="HN28">
        <v>45.733</v>
      </c>
      <c r="HO28">
        <v>26.858</v>
      </c>
      <c r="HP28">
        <v>20.5652</v>
      </c>
      <c r="HQ28">
        <v>54.6666</v>
      </c>
      <c r="HR28">
        <v>21.4103</v>
      </c>
      <c r="HS28">
        <v>2</v>
      </c>
      <c r="HT28">
        <v>-0.295788</v>
      </c>
      <c r="HU28">
        <v>0.722119</v>
      </c>
      <c r="HV28">
        <v>20.3425</v>
      </c>
      <c r="HW28">
        <v>5.24604</v>
      </c>
      <c r="HX28">
        <v>11.9234</v>
      </c>
      <c r="HY28">
        <v>4.96975</v>
      </c>
      <c r="HZ28">
        <v>3.29013</v>
      </c>
      <c r="IA28">
        <v>9999</v>
      </c>
      <c r="IB28">
        <v>999.9</v>
      </c>
      <c r="IC28">
        <v>9999</v>
      </c>
      <c r="ID28">
        <v>9999</v>
      </c>
      <c r="IE28">
        <v>4.97213</v>
      </c>
      <c r="IF28">
        <v>1.87349</v>
      </c>
      <c r="IG28">
        <v>1.88034</v>
      </c>
      <c r="IH28">
        <v>1.87652</v>
      </c>
      <c r="II28">
        <v>1.87607</v>
      </c>
      <c r="IJ28">
        <v>1.87607</v>
      </c>
      <c r="IK28">
        <v>1.87502</v>
      </c>
      <c r="IL28">
        <v>1.87543</v>
      </c>
      <c r="IM28">
        <v>0</v>
      </c>
      <c r="IN28">
        <v>0</v>
      </c>
      <c r="IO28">
        <v>0</v>
      </c>
      <c r="IP28">
        <v>0</v>
      </c>
      <c r="IQ28" t="s">
        <v>440</v>
      </c>
      <c r="IR28" t="s">
        <v>441</v>
      </c>
      <c r="IS28" t="s">
        <v>442</v>
      </c>
      <c r="IT28" t="s">
        <v>442</v>
      </c>
      <c r="IU28" t="s">
        <v>442</v>
      </c>
      <c r="IV28" t="s">
        <v>442</v>
      </c>
      <c r="IW28">
        <v>0</v>
      </c>
      <c r="IX28">
        <v>100</v>
      </c>
      <c r="IY28">
        <v>100</v>
      </c>
      <c r="IZ28">
        <v>-0.513</v>
      </c>
      <c r="JA28">
        <v>0.0318</v>
      </c>
      <c r="JB28">
        <v>-0.436505064677801</v>
      </c>
      <c r="JC28">
        <v>-0.000204251658391556</v>
      </c>
      <c r="JD28">
        <v>8.11882707142039e-08</v>
      </c>
      <c r="JE28">
        <v>-8.824596126216e-11</v>
      </c>
      <c r="JF28">
        <v>-0.0823044458403542</v>
      </c>
      <c r="JG28">
        <v>6.98166786572007e-05</v>
      </c>
      <c r="JH28">
        <v>0.00104944809816257</v>
      </c>
      <c r="JI28">
        <v>-2.5878658862803e-05</v>
      </c>
      <c r="JJ28">
        <v>28</v>
      </c>
      <c r="JK28">
        <v>2090</v>
      </c>
      <c r="JL28">
        <v>2</v>
      </c>
      <c r="JM28">
        <v>19</v>
      </c>
      <c r="JN28">
        <v>1.6</v>
      </c>
      <c r="JO28">
        <v>1.6</v>
      </c>
      <c r="JP28">
        <v>1.36108</v>
      </c>
      <c r="JQ28">
        <v>2.55371</v>
      </c>
      <c r="JR28">
        <v>2.24365</v>
      </c>
      <c r="JS28">
        <v>2.85034</v>
      </c>
      <c r="JT28">
        <v>2.49756</v>
      </c>
      <c r="JU28">
        <v>2.39014</v>
      </c>
      <c r="JV28">
        <v>31.1504</v>
      </c>
      <c r="JW28">
        <v>24.07</v>
      </c>
      <c r="JX28">
        <v>18</v>
      </c>
      <c r="JY28">
        <v>634.21</v>
      </c>
      <c r="JZ28">
        <v>659.284</v>
      </c>
      <c r="KA28">
        <v>19.999</v>
      </c>
      <c r="KB28">
        <v>23.4498</v>
      </c>
      <c r="KC28">
        <v>29.9999</v>
      </c>
      <c r="KD28">
        <v>23.6549</v>
      </c>
      <c r="KE28">
        <v>23.634</v>
      </c>
      <c r="KF28">
        <v>27.278</v>
      </c>
      <c r="KG28">
        <v>38.1193</v>
      </c>
      <c r="KH28">
        <v>0</v>
      </c>
      <c r="KI28">
        <v>20</v>
      </c>
      <c r="KJ28">
        <v>420</v>
      </c>
      <c r="KK28">
        <v>11.1095</v>
      </c>
      <c r="KL28">
        <v>101.963</v>
      </c>
      <c r="KM28">
        <v>101.008</v>
      </c>
    </row>
    <row r="29" spans="1:299">
      <c r="A29">
        <v>13</v>
      </c>
      <c r="B29">
        <v>1701977734</v>
      </c>
      <c r="C29">
        <v>60</v>
      </c>
      <c r="D29" t="s">
        <v>466</v>
      </c>
      <c r="E29" t="s">
        <v>467</v>
      </c>
      <c r="F29">
        <v>15</v>
      </c>
      <c r="H29" t="s">
        <v>435</v>
      </c>
      <c r="K29">
        <v>1701977732.5</v>
      </c>
      <c r="L29">
        <f>(M29)/1000</f>
        <v>0</v>
      </c>
      <c r="M29">
        <f>IF(DR29, AP29, AJ29)</f>
        <v>0</v>
      </c>
      <c r="N29">
        <f>IF(DR29, AK29, AI29)</f>
        <v>0</v>
      </c>
      <c r="O29">
        <f>DT29 - IF(AW29&gt;1, N29*DN29*100.0/(AY29*EH29), 0)</f>
        <v>0</v>
      </c>
      <c r="P29">
        <f>((V29-L29/2)*O29-N29)/(V29+L29/2)</f>
        <v>0</v>
      </c>
      <c r="Q29">
        <f>P29*(EA29+EB29)/1000.0</f>
        <v>0</v>
      </c>
      <c r="R29">
        <f>(DT29 - IF(AW29&gt;1, N29*DN29*100.0/(AY29*EH29), 0))*(EA29+EB29)/1000.0</f>
        <v>0</v>
      </c>
      <c r="S29">
        <f>2.0/((1/U29-1/T29)+SIGN(U29)*SQRT((1/U29-1/T29)*(1/U29-1/T29) + 4*DO29/((DO29+1)*(DO29+1))*(2*1/U29*1/T29-1/T29*1/T29)))</f>
        <v>0</v>
      </c>
      <c r="T29">
        <f>IF(LEFT(DP29,1)&lt;&gt;"0",IF(LEFT(DP29,1)="1",3.0,DQ29),$D$5+$E$5*(EH29*EA29/($K$5*1000))+$F$5*(EH29*EA29/($K$5*1000))*MAX(MIN(DN29,$J$5),$I$5)*MAX(MIN(DN29,$J$5),$I$5)+$G$5*MAX(MIN(DN29,$J$5),$I$5)*(EH29*EA29/($K$5*1000))+$H$5*(EH29*EA29/($K$5*1000))*(EH29*EA29/($K$5*1000)))</f>
        <v>0</v>
      </c>
      <c r="U29">
        <f>L29*(1000-(1000*0.61365*exp(17.502*Y29/(240.97+Y29))/(EA29+EB29)+DV29)/2)/(1000*0.61365*exp(17.502*Y29/(240.97+Y29))/(EA29+EB29)-DV29)</f>
        <v>0</v>
      </c>
      <c r="V29">
        <f>1/((DO29+1)/(S29/1.6)+1/(T29/1.37)) + DO29/((DO29+1)/(S29/1.6) + DO29/(T29/1.37))</f>
        <v>0</v>
      </c>
      <c r="W29">
        <f>(DJ29*DM29)</f>
        <v>0</v>
      </c>
      <c r="X29">
        <f>(EC29+(W29+2*0.95*5.67E-8*(((EC29+$B$7)+273)^4-(EC29+273)^4)-44100*L29)/(1.84*29.3*T29+8*0.95*5.67E-8*(EC29+273)^3))</f>
        <v>0</v>
      </c>
      <c r="Y29">
        <f>($C$7*ED29+$D$7*EE29+$E$7*X29)</f>
        <v>0</v>
      </c>
      <c r="Z29">
        <f>0.61365*exp(17.502*Y29/(240.97+Y29))</f>
        <v>0</v>
      </c>
      <c r="AA29">
        <f>(AB29/AC29*100)</f>
        <v>0</v>
      </c>
      <c r="AB29">
        <f>DV29*(EA29+EB29)/1000</f>
        <v>0</v>
      </c>
      <c r="AC29">
        <f>0.61365*exp(17.502*EC29/(240.97+EC29))</f>
        <v>0</v>
      </c>
      <c r="AD29">
        <f>(Z29-DV29*(EA29+EB29)/1000)</f>
        <v>0</v>
      </c>
      <c r="AE29">
        <f>(-L29*44100)</f>
        <v>0</v>
      </c>
      <c r="AF29">
        <f>2*29.3*T29*0.92*(EC29-Y29)</f>
        <v>0</v>
      </c>
      <c r="AG29">
        <f>2*0.95*5.67E-8*(((EC29+$B$7)+273)^4-(Y29+273)^4)</f>
        <v>0</v>
      </c>
      <c r="AH29">
        <f>W29+AG29+AE29+AF29</f>
        <v>0</v>
      </c>
      <c r="AI29">
        <f>DZ29*AW29*(DU29-DT29*(1000-AW29*DW29)/(1000-AW29*DV29))/(100*DN29)</f>
        <v>0</v>
      </c>
      <c r="AJ29">
        <f>1000*DZ29*AW29*(DV29-DW29)/(100*DN29*(1000-AW29*DV29))</f>
        <v>0</v>
      </c>
      <c r="AK29">
        <f>(AL29 - AM29 - EA29*1E3/(8.314*(EC29+273.15)) * AO29/DZ29 * AN29) * DZ29/(100*DN29) * (1000 - DW29)/1000</f>
        <v>0</v>
      </c>
      <c r="AL29">
        <v>424.719315505551</v>
      </c>
      <c r="AM29">
        <v>419.999957575758</v>
      </c>
      <c r="AN29">
        <v>0.00194094595144825</v>
      </c>
      <c r="AO29">
        <v>66.111918729525</v>
      </c>
      <c r="AP29">
        <f>(AR29 - AQ29 + EA29*1E3/(8.314*(EC29+273.15)) * AT29/DZ29 * AS29) * DZ29/(100*DN29) * 1000/(1000 - AR29)</f>
        <v>0</v>
      </c>
      <c r="AQ29">
        <v>11.1552023492864</v>
      </c>
      <c r="AR29">
        <v>12.5193714285714</v>
      </c>
      <c r="AS29">
        <v>-1.07918441789144e-05</v>
      </c>
      <c r="AT29">
        <v>85.4368916189537</v>
      </c>
      <c r="AU29">
        <v>0</v>
      </c>
      <c r="AV29">
        <v>0</v>
      </c>
      <c r="AW29">
        <f>IF(AU29*$H$13&gt;=AY29,1.0,(AY29/(AY29-AU29*$H$13)))</f>
        <v>0</v>
      </c>
      <c r="AX29">
        <f>(AW29-1)*100</f>
        <v>0</v>
      </c>
      <c r="AY29">
        <f>MAX(0,($B$13+$C$13*EH29)/(1+$D$13*EH29)*EA29/(EC29+273)*$E$13)</f>
        <v>0</v>
      </c>
      <c r="AZ29" t="s">
        <v>436</v>
      </c>
      <c r="BA29" t="s">
        <v>436</v>
      </c>
      <c r="BB29">
        <v>0</v>
      </c>
      <c r="BC29">
        <v>0</v>
      </c>
      <c r="BD29">
        <f>1-BB29/BC29</f>
        <v>0</v>
      </c>
      <c r="BE29">
        <v>0</v>
      </c>
      <c r="BF29" t="s">
        <v>436</v>
      </c>
      <c r="BG29" t="s">
        <v>436</v>
      </c>
      <c r="BH29">
        <v>0</v>
      </c>
      <c r="BI29">
        <v>0</v>
      </c>
      <c r="BJ29">
        <f>1-BH29/BI29</f>
        <v>0</v>
      </c>
      <c r="BK29">
        <v>0.5</v>
      </c>
      <c r="BL29">
        <f>DK29</f>
        <v>0</v>
      </c>
      <c r="BM29">
        <f>N29</f>
        <v>0</v>
      </c>
      <c r="BN29">
        <f>BJ29*BK29*BL29</f>
        <v>0</v>
      </c>
      <c r="BO29">
        <f>(BM29-BE29)/BL29</f>
        <v>0</v>
      </c>
      <c r="BP29">
        <f>(BC29-BI29)/BI29</f>
        <v>0</v>
      </c>
      <c r="BQ29">
        <f>BB29/(BD29+BB29/BI29)</f>
        <v>0</v>
      </c>
      <c r="BR29" t="s">
        <v>436</v>
      </c>
      <c r="BS29">
        <v>0</v>
      </c>
      <c r="BT29">
        <f>IF(BS29&lt;&gt;0, BS29, BQ29)</f>
        <v>0</v>
      </c>
      <c r="BU29">
        <f>1-BT29/BI29</f>
        <v>0</v>
      </c>
      <c r="BV29">
        <f>(BI29-BH29)/(BI29-BT29)</f>
        <v>0</v>
      </c>
      <c r="BW29">
        <f>(BC29-BI29)/(BC29-BT29)</f>
        <v>0</v>
      </c>
      <c r="BX29">
        <f>(BI29-BH29)/(BI29-BB29)</f>
        <v>0</v>
      </c>
      <c r="BY29">
        <f>(BC29-BI29)/(BC29-BB29)</f>
        <v>0</v>
      </c>
      <c r="BZ29">
        <f>(BV29*BT29/BH29)</f>
        <v>0</v>
      </c>
      <c r="CA29">
        <f>(1-BZ29)</f>
        <v>0</v>
      </c>
      <c r="DJ29">
        <f>$B$11*EI29+$C$11*EJ29+$F$11*EU29*(1-EX29)</f>
        <v>0</v>
      </c>
      <c r="DK29">
        <f>DJ29*DL29</f>
        <v>0</v>
      </c>
      <c r="DL29">
        <f>($B$11*$D$9+$C$11*$D$9+$F$11*((FH29+EZ29)/MAX(FH29+EZ29+FI29, 0.1)*$I$9+FI29/MAX(FH29+EZ29+FI29, 0.1)*$J$9))/($B$11+$C$11+$F$11)</f>
        <v>0</v>
      </c>
      <c r="DM29">
        <f>($B$11*$K$9+$C$11*$K$9+$F$11*((FH29+EZ29)/MAX(FH29+EZ29+FI29, 0.1)*$P$9+FI29/MAX(FH29+EZ29+FI29, 0.1)*$Q$9))/($B$11+$C$11+$F$11)</f>
        <v>0</v>
      </c>
      <c r="DN29">
        <v>6</v>
      </c>
      <c r="DO29">
        <v>0.5</v>
      </c>
      <c r="DP29" t="s">
        <v>437</v>
      </c>
      <c r="DQ29">
        <v>2</v>
      </c>
      <c r="DR29" t="b">
        <v>1</v>
      </c>
      <c r="DS29">
        <v>1701977732.5</v>
      </c>
      <c r="DT29">
        <v>414.742</v>
      </c>
      <c r="DU29">
        <v>419.9825</v>
      </c>
      <c r="DV29">
        <v>12.5191</v>
      </c>
      <c r="DW29">
        <v>11.1561</v>
      </c>
      <c r="DX29">
        <v>415.256</v>
      </c>
      <c r="DY29">
        <v>12.48725</v>
      </c>
      <c r="DZ29">
        <v>600.0105</v>
      </c>
      <c r="EA29">
        <v>78.92905</v>
      </c>
      <c r="EB29">
        <v>0.10003455</v>
      </c>
      <c r="EC29">
        <v>23.02215</v>
      </c>
      <c r="ED29">
        <v>22.99865</v>
      </c>
      <c r="EE29">
        <v>999.9</v>
      </c>
      <c r="EF29">
        <v>0</v>
      </c>
      <c r="EG29">
        <v>0</v>
      </c>
      <c r="EH29">
        <v>10000.94</v>
      </c>
      <c r="EI29">
        <v>0</v>
      </c>
      <c r="EJ29">
        <v>0.8834385</v>
      </c>
      <c r="EK29">
        <v>-5.24039</v>
      </c>
      <c r="EL29">
        <v>420</v>
      </c>
      <c r="EM29">
        <v>424.721</v>
      </c>
      <c r="EN29">
        <v>1.363005</v>
      </c>
      <c r="EO29">
        <v>419.9825</v>
      </c>
      <c r="EP29">
        <v>11.1561</v>
      </c>
      <c r="EQ29">
        <v>0.9881185</v>
      </c>
      <c r="ER29">
        <v>0.8805385</v>
      </c>
      <c r="ES29">
        <v>6.742355</v>
      </c>
      <c r="ET29">
        <v>5.07653</v>
      </c>
      <c r="EU29">
        <v>1800.08</v>
      </c>
      <c r="EV29">
        <v>0.978008</v>
      </c>
      <c r="EW29">
        <v>0.0219924</v>
      </c>
      <c r="EX29">
        <v>0</v>
      </c>
      <c r="EY29">
        <v>386.853</v>
      </c>
      <c r="EZ29">
        <v>4.99951</v>
      </c>
      <c r="FA29">
        <v>7022.935</v>
      </c>
      <c r="FB29">
        <v>14717.65</v>
      </c>
      <c r="FC29">
        <v>43.187</v>
      </c>
      <c r="FD29">
        <v>44.906</v>
      </c>
      <c r="FE29">
        <v>44.687</v>
      </c>
      <c r="FF29">
        <v>44</v>
      </c>
      <c r="FG29">
        <v>44.562</v>
      </c>
      <c r="FH29">
        <v>1755.6</v>
      </c>
      <c r="FI29">
        <v>39.48</v>
      </c>
      <c r="FJ29">
        <v>0</v>
      </c>
      <c r="FK29">
        <v>1701977735.1</v>
      </c>
      <c r="FL29">
        <v>0</v>
      </c>
      <c r="FM29">
        <v>386.84744</v>
      </c>
      <c r="FN29">
        <v>-0.599923069984902</v>
      </c>
      <c r="FO29">
        <v>-4.64384615198344</v>
      </c>
      <c r="FP29">
        <v>7022.9628</v>
      </c>
      <c r="FQ29">
        <v>15</v>
      </c>
      <c r="FR29">
        <v>1701977635</v>
      </c>
      <c r="FS29" t="s">
        <v>438</v>
      </c>
      <c r="FT29">
        <v>1701977633</v>
      </c>
      <c r="FU29">
        <v>1701977635</v>
      </c>
      <c r="FV29">
        <v>4</v>
      </c>
      <c r="FW29">
        <v>-0.012</v>
      </c>
      <c r="FX29">
        <v>0.003</v>
      </c>
      <c r="FY29">
        <v>-0.515</v>
      </c>
      <c r="FZ29">
        <v>0.012</v>
      </c>
      <c r="GA29">
        <v>420</v>
      </c>
      <c r="GB29">
        <v>11</v>
      </c>
      <c r="GC29">
        <v>0.38</v>
      </c>
      <c r="GD29">
        <v>0.07</v>
      </c>
      <c r="GE29">
        <v>-5.28404952380952</v>
      </c>
      <c r="GF29">
        <v>0.152510649350649</v>
      </c>
      <c r="GG29">
        <v>0.0302981370598433</v>
      </c>
      <c r="GH29">
        <v>1</v>
      </c>
      <c r="GI29">
        <v>386.84</v>
      </c>
      <c r="GJ29">
        <v>-0.262979365414156</v>
      </c>
      <c r="GK29">
        <v>0.190677121611069</v>
      </c>
      <c r="GL29">
        <v>1</v>
      </c>
      <c r="GM29">
        <v>1.36821142857143</v>
      </c>
      <c r="GN29">
        <v>-0.0303194805194821</v>
      </c>
      <c r="GO29">
        <v>0.00323115088697847</v>
      </c>
      <c r="GP29">
        <v>1</v>
      </c>
      <c r="GQ29">
        <v>3</v>
      </c>
      <c r="GR29">
        <v>3</v>
      </c>
      <c r="GS29" t="s">
        <v>439</v>
      </c>
      <c r="GT29">
        <v>3.2497</v>
      </c>
      <c r="GU29">
        <v>2.89219</v>
      </c>
      <c r="GV29">
        <v>0.0823199</v>
      </c>
      <c r="GW29">
        <v>0.0829098</v>
      </c>
      <c r="GX29">
        <v>0.0595796</v>
      </c>
      <c r="GY29">
        <v>0.0541927</v>
      </c>
      <c r="GZ29">
        <v>30270.5</v>
      </c>
      <c r="HA29">
        <v>23311.8</v>
      </c>
      <c r="HB29">
        <v>30708.7</v>
      </c>
      <c r="HC29">
        <v>23890.6</v>
      </c>
      <c r="HD29">
        <v>38250.6</v>
      </c>
      <c r="HE29">
        <v>31540.1</v>
      </c>
      <c r="HF29">
        <v>43451.7</v>
      </c>
      <c r="HG29">
        <v>36055.3</v>
      </c>
      <c r="HH29">
        <v>2.35142</v>
      </c>
      <c r="HI29">
        <v>2.25478</v>
      </c>
      <c r="HJ29">
        <v>0.149049</v>
      </c>
      <c r="HK29">
        <v>0</v>
      </c>
      <c r="HL29">
        <v>20.5393</v>
      </c>
      <c r="HM29">
        <v>999.9</v>
      </c>
      <c r="HN29">
        <v>45.733</v>
      </c>
      <c r="HO29">
        <v>26.848</v>
      </c>
      <c r="HP29">
        <v>20.5536</v>
      </c>
      <c r="HQ29">
        <v>54.7066</v>
      </c>
      <c r="HR29">
        <v>21.3862</v>
      </c>
      <c r="HS29">
        <v>2</v>
      </c>
      <c r="HT29">
        <v>-0.296128</v>
      </c>
      <c r="HU29">
        <v>0.717549</v>
      </c>
      <c r="HV29">
        <v>20.3427</v>
      </c>
      <c r="HW29">
        <v>5.24499</v>
      </c>
      <c r="HX29">
        <v>11.9225</v>
      </c>
      <c r="HY29">
        <v>4.9697</v>
      </c>
      <c r="HZ29">
        <v>3.29028</v>
      </c>
      <c r="IA29">
        <v>9999</v>
      </c>
      <c r="IB29">
        <v>999.9</v>
      </c>
      <c r="IC29">
        <v>9999</v>
      </c>
      <c r="ID29">
        <v>9999</v>
      </c>
      <c r="IE29">
        <v>4.97214</v>
      </c>
      <c r="IF29">
        <v>1.87348</v>
      </c>
      <c r="IG29">
        <v>1.88034</v>
      </c>
      <c r="IH29">
        <v>1.87652</v>
      </c>
      <c r="II29">
        <v>1.87607</v>
      </c>
      <c r="IJ29">
        <v>1.87607</v>
      </c>
      <c r="IK29">
        <v>1.87504</v>
      </c>
      <c r="IL29">
        <v>1.87545</v>
      </c>
      <c r="IM29">
        <v>0</v>
      </c>
      <c r="IN29">
        <v>0</v>
      </c>
      <c r="IO29">
        <v>0</v>
      </c>
      <c r="IP29">
        <v>0</v>
      </c>
      <c r="IQ29" t="s">
        <v>440</v>
      </c>
      <c r="IR29" t="s">
        <v>441</v>
      </c>
      <c r="IS29" t="s">
        <v>442</v>
      </c>
      <c r="IT29" t="s">
        <v>442</v>
      </c>
      <c r="IU29" t="s">
        <v>442</v>
      </c>
      <c r="IV29" t="s">
        <v>442</v>
      </c>
      <c r="IW29">
        <v>0</v>
      </c>
      <c r="IX29">
        <v>100</v>
      </c>
      <c r="IY29">
        <v>100</v>
      </c>
      <c r="IZ29">
        <v>-0.513</v>
      </c>
      <c r="JA29">
        <v>0.0318</v>
      </c>
      <c r="JB29">
        <v>-0.436505064677801</v>
      </c>
      <c r="JC29">
        <v>-0.000204251658391556</v>
      </c>
      <c r="JD29">
        <v>8.11882707142039e-08</v>
      </c>
      <c r="JE29">
        <v>-8.824596126216e-11</v>
      </c>
      <c r="JF29">
        <v>-0.0823044458403542</v>
      </c>
      <c r="JG29">
        <v>6.98166786572007e-05</v>
      </c>
      <c r="JH29">
        <v>0.00104944809816257</v>
      </c>
      <c r="JI29">
        <v>-2.5878658862803e-05</v>
      </c>
      <c r="JJ29">
        <v>28</v>
      </c>
      <c r="JK29">
        <v>2090</v>
      </c>
      <c r="JL29">
        <v>2</v>
      </c>
      <c r="JM29">
        <v>19</v>
      </c>
      <c r="JN29">
        <v>1.7</v>
      </c>
      <c r="JO29">
        <v>1.6</v>
      </c>
      <c r="JP29">
        <v>1.36108</v>
      </c>
      <c r="JQ29">
        <v>2.54883</v>
      </c>
      <c r="JR29">
        <v>2.24365</v>
      </c>
      <c r="JS29">
        <v>2.84912</v>
      </c>
      <c r="JT29">
        <v>2.49756</v>
      </c>
      <c r="JU29">
        <v>2.37183</v>
      </c>
      <c r="JV29">
        <v>31.1504</v>
      </c>
      <c r="JW29">
        <v>24.0612</v>
      </c>
      <c r="JX29">
        <v>18</v>
      </c>
      <c r="JY29">
        <v>634.353</v>
      </c>
      <c r="JZ29">
        <v>659.204</v>
      </c>
      <c r="KA29">
        <v>19.999</v>
      </c>
      <c r="KB29">
        <v>23.4483</v>
      </c>
      <c r="KC29">
        <v>29.9998</v>
      </c>
      <c r="KD29">
        <v>23.653</v>
      </c>
      <c r="KE29">
        <v>23.6327</v>
      </c>
      <c r="KF29">
        <v>27.2777</v>
      </c>
      <c r="KG29">
        <v>38.1193</v>
      </c>
      <c r="KH29">
        <v>0</v>
      </c>
      <c r="KI29">
        <v>20</v>
      </c>
      <c r="KJ29">
        <v>420</v>
      </c>
      <c r="KK29">
        <v>11.1095</v>
      </c>
      <c r="KL29">
        <v>101.963</v>
      </c>
      <c r="KM29">
        <v>101.007</v>
      </c>
    </row>
    <row r="30" spans="1:299">
      <c r="A30">
        <v>14</v>
      </c>
      <c r="B30">
        <v>1701977739</v>
      </c>
      <c r="C30">
        <v>65</v>
      </c>
      <c r="D30" t="s">
        <v>468</v>
      </c>
      <c r="E30" t="s">
        <v>469</v>
      </c>
      <c r="F30">
        <v>15</v>
      </c>
      <c r="H30" t="s">
        <v>435</v>
      </c>
      <c r="K30">
        <v>1701977737.5</v>
      </c>
      <c r="L30">
        <f>(M30)/1000</f>
        <v>0</v>
      </c>
      <c r="M30">
        <f>IF(DR30, AP30, AJ30)</f>
        <v>0</v>
      </c>
      <c r="N30">
        <f>IF(DR30, AK30, AI30)</f>
        <v>0</v>
      </c>
      <c r="O30">
        <f>DT30 - IF(AW30&gt;1, N30*DN30*100.0/(AY30*EH30), 0)</f>
        <v>0</v>
      </c>
      <c r="P30">
        <f>((V30-L30/2)*O30-N30)/(V30+L30/2)</f>
        <v>0</v>
      </c>
      <c r="Q30">
        <f>P30*(EA30+EB30)/1000.0</f>
        <v>0</v>
      </c>
      <c r="R30">
        <f>(DT30 - IF(AW30&gt;1, N30*DN30*100.0/(AY30*EH30), 0))*(EA30+EB30)/1000.0</f>
        <v>0</v>
      </c>
      <c r="S30">
        <f>2.0/((1/U30-1/T30)+SIGN(U30)*SQRT((1/U30-1/T30)*(1/U30-1/T30) + 4*DO30/((DO30+1)*(DO30+1))*(2*1/U30*1/T30-1/T30*1/T30)))</f>
        <v>0</v>
      </c>
      <c r="T30">
        <f>IF(LEFT(DP30,1)&lt;&gt;"0",IF(LEFT(DP30,1)="1",3.0,DQ30),$D$5+$E$5*(EH30*EA30/($K$5*1000))+$F$5*(EH30*EA30/($K$5*1000))*MAX(MIN(DN30,$J$5),$I$5)*MAX(MIN(DN30,$J$5),$I$5)+$G$5*MAX(MIN(DN30,$J$5),$I$5)*(EH30*EA30/($K$5*1000))+$H$5*(EH30*EA30/($K$5*1000))*(EH30*EA30/($K$5*1000)))</f>
        <v>0</v>
      </c>
      <c r="U30">
        <f>L30*(1000-(1000*0.61365*exp(17.502*Y30/(240.97+Y30))/(EA30+EB30)+DV30)/2)/(1000*0.61365*exp(17.502*Y30/(240.97+Y30))/(EA30+EB30)-DV30)</f>
        <v>0</v>
      </c>
      <c r="V30">
        <f>1/((DO30+1)/(S30/1.6)+1/(T30/1.37)) + DO30/((DO30+1)/(S30/1.6) + DO30/(T30/1.37))</f>
        <v>0</v>
      </c>
      <c r="W30">
        <f>(DJ30*DM30)</f>
        <v>0</v>
      </c>
      <c r="X30">
        <f>(EC30+(W30+2*0.95*5.67E-8*(((EC30+$B$7)+273)^4-(EC30+273)^4)-44100*L30)/(1.84*29.3*T30+8*0.95*5.67E-8*(EC30+273)^3))</f>
        <v>0</v>
      </c>
      <c r="Y30">
        <f>($C$7*ED30+$D$7*EE30+$E$7*X30)</f>
        <v>0</v>
      </c>
      <c r="Z30">
        <f>0.61365*exp(17.502*Y30/(240.97+Y30))</f>
        <v>0</v>
      </c>
      <c r="AA30">
        <f>(AB30/AC30*100)</f>
        <v>0</v>
      </c>
      <c r="AB30">
        <f>DV30*(EA30+EB30)/1000</f>
        <v>0</v>
      </c>
      <c r="AC30">
        <f>0.61365*exp(17.502*EC30/(240.97+EC30))</f>
        <v>0</v>
      </c>
      <c r="AD30">
        <f>(Z30-DV30*(EA30+EB30)/1000)</f>
        <v>0</v>
      </c>
      <c r="AE30">
        <f>(-L30*44100)</f>
        <v>0</v>
      </c>
      <c r="AF30">
        <f>2*29.3*T30*0.92*(EC30-Y30)</f>
        <v>0</v>
      </c>
      <c r="AG30">
        <f>2*0.95*5.67E-8*(((EC30+$B$7)+273)^4-(Y30+273)^4)</f>
        <v>0</v>
      </c>
      <c r="AH30">
        <f>W30+AG30+AE30+AF30</f>
        <v>0</v>
      </c>
      <c r="AI30">
        <f>DZ30*AW30*(DU30-DT30*(1000-AW30*DW30)/(1000-AW30*DV30))/(100*DN30)</f>
        <v>0</v>
      </c>
      <c r="AJ30">
        <f>1000*DZ30*AW30*(DV30-DW30)/(100*DN30*(1000-AW30*DV30))</f>
        <v>0</v>
      </c>
      <c r="AK30">
        <f>(AL30 - AM30 - EA30*1E3/(8.314*(EC30+273.15)) * AO30/DZ30 * AN30) * DZ30/(100*DN30) * (1000 - DW30)/1000</f>
        <v>0</v>
      </c>
      <c r="AL30">
        <v>424.759792073929</v>
      </c>
      <c r="AM30">
        <v>420.04383030303</v>
      </c>
      <c r="AN30">
        <v>0.00194866570967424</v>
      </c>
      <c r="AO30">
        <v>66.111918729525</v>
      </c>
      <c r="AP30">
        <f>(AR30 - AQ30 + EA30*1E3/(8.314*(EC30+273.15)) * AT30/DZ30 * AS30) * DZ30/(100*DN30) * 1000/(1000 - AR30)</f>
        <v>0</v>
      </c>
      <c r="AQ30">
        <v>11.15571481972</v>
      </c>
      <c r="AR30">
        <v>12.5151978021978</v>
      </c>
      <c r="AS30">
        <v>-2.19381736438976e-05</v>
      </c>
      <c r="AT30">
        <v>85.4368916189537</v>
      </c>
      <c r="AU30">
        <v>0</v>
      </c>
      <c r="AV30">
        <v>0</v>
      </c>
      <c r="AW30">
        <f>IF(AU30*$H$13&gt;=AY30,1.0,(AY30/(AY30-AU30*$H$13)))</f>
        <v>0</v>
      </c>
      <c r="AX30">
        <f>(AW30-1)*100</f>
        <v>0</v>
      </c>
      <c r="AY30">
        <f>MAX(0,($B$13+$C$13*EH30)/(1+$D$13*EH30)*EA30/(EC30+273)*$E$13)</f>
        <v>0</v>
      </c>
      <c r="AZ30" t="s">
        <v>436</v>
      </c>
      <c r="BA30" t="s">
        <v>436</v>
      </c>
      <c r="BB30">
        <v>0</v>
      </c>
      <c r="BC30">
        <v>0</v>
      </c>
      <c r="BD30">
        <f>1-BB30/BC30</f>
        <v>0</v>
      </c>
      <c r="BE30">
        <v>0</v>
      </c>
      <c r="BF30" t="s">
        <v>436</v>
      </c>
      <c r="BG30" t="s">
        <v>436</v>
      </c>
      <c r="BH30">
        <v>0</v>
      </c>
      <c r="BI30">
        <v>0</v>
      </c>
      <c r="BJ30">
        <f>1-BH30/BI30</f>
        <v>0</v>
      </c>
      <c r="BK30">
        <v>0.5</v>
      </c>
      <c r="BL30">
        <f>DK30</f>
        <v>0</v>
      </c>
      <c r="BM30">
        <f>N30</f>
        <v>0</v>
      </c>
      <c r="BN30">
        <f>BJ30*BK30*BL30</f>
        <v>0</v>
      </c>
      <c r="BO30">
        <f>(BM30-BE30)/BL30</f>
        <v>0</v>
      </c>
      <c r="BP30">
        <f>(BC30-BI30)/BI30</f>
        <v>0</v>
      </c>
      <c r="BQ30">
        <f>BB30/(BD30+BB30/BI30)</f>
        <v>0</v>
      </c>
      <c r="BR30" t="s">
        <v>436</v>
      </c>
      <c r="BS30">
        <v>0</v>
      </c>
      <c r="BT30">
        <f>IF(BS30&lt;&gt;0, BS30, BQ30)</f>
        <v>0</v>
      </c>
      <c r="BU30">
        <f>1-BT30/BI30</f>
        <v>0</v>
      </c>
      <c r="BV30">
        <f>(BI30-BH30)/(BI30-BT30)</f>
        <v>0</v>
      </c>
      <c r="BW30">
        <f>(BC30-BI30)/(BC30-BT30)</f>
        <v>0</v>
      </c>
      <c r="BX30">
        <f>(BI30-BH30)/(BI30-BB30)</f>
        <v>0</v>
      </c>
      <c r="BY30">
        <f>(BC30-BI30)/(BC30-BB30)</f>
        <v>0</v>
      </c>
      <c r="BZ30">
        <f>(BV30*BT30/BH30)</f>
        <v>0</v>
      </c>
      <c r="CA30">
        <f>(1-BZ30)</f>
        <v>0</v>
      </c>
      <c r="DJ30">
        <f>$B$11*EI30+$C$11*EJ30+$F$11*EU30*(1-EX30)</f>
        <v>0</v>
      </c>
      <c r="DK30">
        <f>DJ30*DL30</f>
        <v>0</v>
      </c>
      <c r="DL30">
        <f>($B$11*$D$9+$C$11*$D$9+$F$11*((FH30+EZ30)/MAX(FH30+EZ30+FI30, 0.1)*$I$9+FI30/MAX(FH30+EZ30+FI30, 0.1)*$J$9))/($B$11+$C$11+$F$11)</f>
        <v>0</v>
      </c>
      <c r="DM30">
        <f>($B$11*$K$9+$C$11*$K$9+$F$11*((FH30+EZ30)/MAX(FH30+EZ30+FI30, 0.1)*$P$9+FI30/MAX(FH30+EZ30+FI30, 0.1)*$Q$9))/($B$11+$C$11+$F$11)</f>
        <v>0</v>
      </c>
      <c r="DN30">
        <v>6</v>
      </c>
      <c r="DO30">
        <v>0.5</v>
      </c>
      <c r="DP30" t="s">
        <v>437</v>
      </c>
      <c r="DQ30">
        <v>2</v>
      </c>
      <c r="DR30" t="b">
        <v>1</v>
      </c>
      <c r="DS30">
        <v>1701977737.5</v>
      </c>
      <c r="DT30">
        <v>414.779</v>
      </c>
      <c r="DU30">
        <v>420.0275</v>
      </c>
      <c r="DV30">
        <v>12.51565</v>
      </c>
      <c r="DW30">
        <v>11.1559</v>
      </c>
      <c r="DX30">
        <v>415.293</v>
      </c>
      <c r="DY30">
        <v>12.48385</v>
      </c>
      <c r="DZ30">
        <v>599.976</v>
      </c>
      <c r="EA30">
        <v>78.9283</v>
      </c>
      <c r="EB30">
        <v>0.09988325</v>
      </c>
      <c r="EC30">
        <v>23.01995</v>
      </c>
      <c r="ED30">
        <v>22.9995</v>
      </c>
      <c r="EE30">
        <v>999.9</v>
      </c>
      <c r="EF30">
        <v>0</v>
      </c>
      <c r="EG30">
        <v>0</v>
      </c>
      <c r="EH30">
        <v>10008.4</v>
      </c>
      <c r="EI30">
        <v>0</v>
      </c>
      <c r="EJ30">
        <v>0.904641</v>
      </c>
      <c r="EK30">
        <v>-5.24846</v>
      </c>
      <c r="EL30">
        <v>420.0365</v>
      </c>
      <c r="EM30">
        <v>424.7665</v>
      </c>
      <c r="EN30">
        <v>1.359735</v>
      </c>
      <c r="EO30">
        <v>420.0275</v>
      </c>
      <c r="EP30">
        <v>11.1559</v>
      </c>
      <c r="EQ30">
        <v>0.987838</v>
      </c>
      <c r="ER30">
        <v>0.8805165</v>
      </c>
      <c r="ES30">
        <v>6.73822</v>
      </c>
      <c r="ET30">
        <v>5.07617</v>
      </c>
      <c r="EU30">
        <v>1800.08</v>
      </c>
      <c r="EV30">
        <v>0.978008</v>
      </c>
      <c r="EW30">
        <v>0.0219924</v>
      </c>
      <c r="EX30">
        <v>0</v>
      </c>
      <c r="EY30">
        <v>386.8965</v>
      </c>
      <c r="EZ30">
        <v>4.99951</v>
      </c>
      <c r="FA30">
        <v>7022.735</v>
      </c>
      <c r="FB30">
        <v>14717.65</v>
      </c>
      <c r="FC30">
        <v>43.187</v>
      </c>
      <c r="FD30">
        <v>44.906</v>
      </c>
      <c r="FE30">
        <v>44.687</v>
      </c>
      <c r="FF30">
        <v>44</v>
      </c>
      <c r="FG30">
        <v>44.562</v>
      </c>
      <c r="FH30">
        <v>1755.6</v>
      </c>
      <c r="FI30">
        <v>39.48</v>
      </c>
      <c r="FJ30">
        <v>0</v>
      </c>
      <c r="FK30">
        <v>1701977740.5</v>
      </c>
      <c r="FL30">
        <v>0</v>
      </c>
      <c r="FM30">
        <v>386.830230769231</v>
      </c>
      <c r="FN30">
        <v>0.223658123251016</v>
      </c>
      <c r="FO30">
        <v>-2.95042732339033</v>
      </c>
      <c r="FP30">
        <v>7022.66846153846</v>
      </c>
      <c r="FQ30">
        <v>15</v>
      </c>
      <c r="FR30">
        <v>1701977635</v>
      </c>
      <c r="FS30" t="s">
        <v>438</v>
      </c>
      <c r="FT30">
        <v>1701977633</v>
      </c>
      <c r="FU30">
        <v>1701977635</v>
      </c>
      <c r="FV30">
        <v>4</v>
      </c>
      <c r="FW30">
        <v>-0.012</v>
      </c>
      <c r="FX30">
        <v>0.003</v>
      </c>
      <c r="FY30">
        <v>-0.515</v>
      </c>
      <c r="FZ30">
        <v>0.012</v>
      </c>
      <c r="GA30">
        <v>420</v>
      </c>
      <c r="GB30">
        <v>11</v>
      </c>
      <c r="GC30">
        <v>0.38</v>
      </c>
      <c r="GD30">
        <v>0.07</v>
      </c>
      <c r="GE30">
        <v>-5.2722815</v>
      </c>
      <c r="GF30">
        <v>0.209903007518787</v>
      </c>
      <c r="GG30">
        <v>0.0282446855664919</v>
      </c>
      <c r="GH30">
        <v>1</v>
      </c>
      <c r="GI30">
        <v>386.831558823529</v>
      </c>
      <c r="GJ30">
        <v>0.0402291875027563</v>
      </c>
      <c r="GK30">
        <v>0.167500516448104</v>
      </c>
      <c r="GL30">
        <v>1</v>
      </c>
      <c r="GM30">
        <v>1.3653695</v>
      </c>
      <c r="GN30">
        <v>-0.0352858646616529</v>
      </c>
      <c r="GO30">
        <v>0.00346197266742533</v>
      </c>
      <c r="GP30">
        <v>1</v>
      </c>
      <c r="GQ30">
        <v>3</v>
      </c>
      <c r="GR30">
        <v>3</v>
      </c>
      <c r="GS30" t="s">
        <v>439</v>
      </c>
      <c r="GT30">
        <v>3.24973</v>
      </c>
      <c r="GU30">
        <v>2.8922</v>
      </c>
      <c r="GV30">
        <v>0.0823244</v>
      </c>
      <c r="GW30">
        <v>0.082912</v>
      </c>
      <c r="GX30">
        <v>0.0595729</v>
      </c>
      <c r="GY30">
        <v>0.0541943</v>
      </c>
      <c r="GZ30">
        <v>30270.5</v>
      </c>
      <c r="HA30">
        <v>23311.7</v>
      </c>
      <c r="HB30">
        <v>30708.8</v>
      </c>
      <c r="HC30">
        <v>23890.6</v>
      </c>
      <c r="HD30">
        <v>38250.9</v>
      </c>
      <c r="HE30">
        <v>31540.1</v>
      </c>
      <c r="HF30">
        <v>43451.7</v>
      </c>
      <c r="HG30">
        <v>36055.3</v>
      </c>
      <c r="HH30">
        <v>2.35152</v>
      </c>
      <c r="HI30">
        <v>2.2548</v>
      </c>
      <c r="HJ30">
        <v>0.150129</v>
      </c>
      <c r="HK30">
        <v>0</v>
      </c>
      <c r="HL30">
        <v>20.5305</v>
      </c>
      <c r="HM30">
        <v>999.9</v>
      </c>
      <c r="HN30">
        <v>45.733</v>
      </c>
      <c r="HO30">
        <v>26.878</v>
      </c>
      <c r="HP30">
        <v>20.5898</v>
      </c>
      <c r="HQ30">
        <v>54.3866</v>
      </c>
      <c r="HR30">
        <v>21.4103</v>
      </c>
      <c r="HS30">
        <v>2</v>
      </c>
      <c r="HT30">
        <v>-0.296253</v>
      </c>
      <c r="HU30">
        <v>0.713739</v>
      </c>
      <c r="HV30">
        <v>20.3426</v>
      </c>
      <c r="HW30">
        <v>5.2432</v>
      </c>
      <c r="HX30">
        <v>11.9234</v>
      </c>
      <c r="HY30">
        <v>4.9698</v>
      </c>
      <c r="HZ30">
        <v>3.29013</v>
      </c>
      <c r="IA30">
        <v>9999</v>
      </c>
      <c r="IB30">
        <v>999.9</v>
      </c>
      <c r="IC30">
        <v>9999</v>
      </c>
      <c r="ID30">
        <v>9999</v>
      </c>
      <c r="IE30">
        <v>4.97212</v>
      </c>
      <c r="IF30">
        <v>1.87348</v>
      </c>
      <c r="IG30">
        <v>1.88034</v>
      </c>
      <c r="IH30">
        <v>1.87651</v>
      </c>
      <c r="II30">
        <v>1.87607</v>
      </c>
      <c r="IJ30">
        <v>1.87607</v>
      </c>
      <c r="IK30">
        <v>1.875</v>
      </c>
      <c r="IL30">
        <v>1.87542</v>
      </c>
      <c r="IM30">
        <v>0</v>
      </c>
      <c r="IN30">
        <v>0</v>
      </c>
      <c r="IO30">
        <v>0</v>
      </c>
      <c r="IP30">
        <v>0</v>
      </c>
      <c r="IQ30" t="s">
        <v>440</v>
      </c>
      <c r="IR30" t="s">
        <v>441</v>
      </c>
      <c r="IS30" t="s">
        <v>442</v>
      </c>
      <c r="IT30" t="s">
        <v>442</v>
      </c>
      <c r="IU30" t="s">
        <v>442</v>
      </c>
      <c r="IV30" t="s">
        <v>442</v>
      </c>
      <c r="IW30">
        <v>0</v>
      </c>
      <c r="IX30">
        <v>100</v>
      </c>
      <c r="IY30">
        <v>100</v>
      </c>
      <c r="IZ30">
        <v>-0.514</v>
      </c>
      <c r="JA30">
        <v>0.0317</v>
      </c>
      <c r="JB30">
        <v>-0.436505064677801</v>
      </c>
      <c r="JC30">
        <v>-0.000204251658391556</v>
      </c>
      <c r="JD30">
        <v>8.11882707142039e-08</v>
      </c>
      <c r="JE30">
        <v>-8.824596126216e-11</v>
      </c>
      <c r="JF30">
        <v>-0.0823044458403542</v>
      </c>
      <c r="JG30">
        <v>6.98166786572007e-05</v>
      </c>
      <c r="JH30">
        <v>0.00104944809816257</v>
      </c>
      <c r="JI30">
        <v>-2.5878658862803e-05</v>
      </c>
      <c r="JJ30">
        <v>28</v>
      </c>
      <c r="JK30">
        <v>2090</v>
      </c>
      <c r="JL30">
        <v>2</v>
      </c>
      <c r="JM30">
        <v>19</v>
      </c>
      <c r="JN30">
        <v>1.8</v>
      </c>
      <c r="JO30">
        <v>1.7</v>
      </c>
      <c r="JP30">
        <v>1.36108</v>
      </c>
      <c r="JQ30">
        <v>2.55371</v>
      </c>
      <c r="JR30">
        <v>2.24365</v>
      </c>
      <c r="JS30">
        <v>2.85034</v>
      </c>
      <c r="JT30">
        <v>2.49756</v>
      </c>
      <c r="JU30">
        <v>2.35718</v>
      </c>
      <c r="JV30">
        <v>31.1504</v>
      </c>
      <c r="JW30">
        <v>24.0525</v>
      </c>
      <c r="JX30">
        <v>18</v>
      </c>
      <c r="JY30">
        <v>634.414</v>
      </c>
      <c r="JZ30">
        <v>659.206</v>
      </c>
      <c r="KA30">
        <v>19.9991</v>
      </c>
      <c r="KB30">
        <v>23.4464</v>
      </c>
      <c r="KC30">
        <v>30</v>
      </c>
      <c r="KD30">
        <v>23.652</v>
      </c>
      <c r="KE30">
        <v>23.6312</v>
      </c>
      <c r="KF30">
        <v>27.2777</v>
      </c>
      <c r="KG30">
        <v>38.1193</v>
      </c>
      <c r="KH30">
        <v>0</v>
      </c>
      <c r="KI30">
        <v>20</v>
      </c>
      <c r="KJ30">
        <v>420</v>
      </c>
      <c r="KK30">
        <v>11.1095</v>
      </c>
      <c r="KL30">
        <v>101.963</v>
      </c>
      <c r="KM30">
        <v>101.007</v>
      </c>
    </row>
    <row r="31" spans="1:299">
      <c r="A31">
        <v>15</v>
      </c>
      <c r="B31">
        <v>1701977744</v>
      </c>
      <c r="C31">
        <v>70</v>
      </c>
      <c r="D31" t="s">
        <v>470</v>
      </c>
      <c r="E31" t="s">
        <v>471</v>
      </c>
      <c r="F31">
        <v>15</v>
      </c>
      <c r="H31" t="s">
        <v>435</v>
      </c>
      <c r="K31">
        <v>1701977742.5</v>
      </c>
      <c r="L31">
        <f>(M31)/1000</f>
        <v>0</v>
      </c>
      <c r="M31">
        <f>IF(DR31, AP31, AJ31)</f>
        <v>0</v>
      </c>
      <c r="N31">
        <f>IF(DR31, AK31, AI31)</f>
        <v>0</v>
      </c>
      <c r="O31">
        <f>DT31 - IF(AW31&gt;1, N31*DN31*100.0/(AY31*EH31), 0)</f>
        <v>0</v>
      </c>
      <c r="P31">
        <f>((V31-L31/2)*O31-N31)/(V31+L31/2)</f>
        <v>0</v>
      </c>
      <c r="Q31">
        <f>P31*(EA31+EB31)/1000.0</f>
        <v>0</v>
      </c>
      <c r="R31">
        <f>(DT31 - IF(AW31&gt;1, N31*DN31*100.0/(AY31*EH31), 0))*(EA31+EB31)/1000.0</f>
        <v>0</v>
      </c>
      <c r="S31">
        <f>2.0/((1/U31-1/T31)+SIGN(U31)*SQRT((1/U31-1/T31)*(1/U31-1/T31) + 4*DO31/((DO31+1)*(DO31+1))*(2*1/U31*1/T31-1/T31*1/T31)))</f>
        <v>0</v>
      </c>
      <c r="T31">
        <f>IF(LEFT(DP31,1)&lt;&gt;"0",IF(LEFT(DP31,1)="1",3.0,DQ31),$D$5+$E$5*(EH31*EA31/($K$5*1000))+$F$5*(EH31*EA31/($K$5*1000))*MAX(MIN(DN31,$J$5),$I$5)*MAX(MIN(DN31,$J$5),$I$5)+$G$5*MAX(MIN(DN31,$J$5),$I$5)*(EH31*EA31/($K$5*1000))+$H$5*(EH31*EA31/($K$5*1000))*(EH31*EA31/($K$5*1000)))</f>
        <v>0</v>
      </c>
      <c r="U31">
        <f>L31*(1000-(1000*0.61365*exp(17.502*Y31/(240.97+Y31))/(EA31+EB31)+DV31)/2)/(1000*0.61365*exp(17.502*Y31/(240.97+Y31))/(EA31+EB31)-DV31)</f>
        <v>0</v>
      </c>
      <c r="V31">
        <f>1/((DO31+1)/(S31/1.6)+1/(T31/1.37)) + DO31/((DO31+1)/(S31/1.6) + DO31/(T31/1.37))</f>
        <v>0</v>
      </c>
      <c r="W31">
        <f>(DJ31*DM31)</f>
        <v>0</v>
      </c>
      <c r="X31">
        <f>(EC31+(W31+2*0.95*5.67E-8*(((EC31+$B$7)+273)^4-(EC31+273)^4)-44100*L31)/(1.84*29.3*T31+8*0.95*5.67E-8*(EC31+273)^3))</f>
        <v>0</v>
      </c>
      <c r="Y31">
        <f>($C$7*ED31+$D$7*EE31+$E$7*X31)</f>
        <v>0</v>
      </c>
      <c r="Z31">
        <f>0.61365*exp(17.502*Y31/(240.97+Y31))</f>
        <v>0</v>
      </c>
      <c r="AA31">
        <f>(AB31/AC31*100)</f>
        <v>0</v>
      </c>
      <c r="AB31">
        <f>DV31*(EA31+EB31)/1000</f>
        <v>0</v>
      </c>
      <c r="AC31">
        <f>0.61365*exp(17.502*EC31/(240.97+EC31))</f>
        <v>0</v>
      </c>
      <c r="AD31">
        <f>(Z31-DV31*(EA31+EB31)/1000)</f>
        <v>0</v>
      </c>
      <c r="AE31">
        <f>(-L31*44100)</f>
        <v>0</v>
      </c>
      <c r="AF31">
        <f>2*29.3*T31*0.92*(EC31-Y31)</f>
        <v>0</v>
      </c>
      <c r="AG31">
        <f>2*0.95*5.67E-8*(((EC31+$B$7)+273)^4-(Y31+273)^4)</f>
        <v>0</v>
      </c>
      <c r="AH31">
        <f>W31+AG31+AE31+AF31</f>
        <v>0</v>
      </c>
      <c r="AI31">
        <f>DZ31*AW31*(DU31-DT31*(1000-AW31*DW31)/(1000-AW31*DV31))/(100*DN31)</f>
        <v>0</v>
      </c>
      <c r="AJ31">
        <f>1000*DZ31*AW31*(DV31-DW31)/(100*DN31*(1000-AW31*DV31))</f>
        <v>0</v>
      </c>
      <c r="AK31">
        <f>(AL31 - AM31 - EA31*1E3/(8.314*(EC31+273.15)) * AO31/DZ31 * AN31) * DZ31/(100*DN31) * (1000 - DW31)/1000</f>
        <v>0</v>
      </c>
      <c r="AL31">
        <v>424.734820530153</v>
      </c>
      <c r="AM31">
        <v>420.036121212121</v>
      </c>
      <c r="AN31">
        <v>8.07888481532676e-06</v>
      </c>
      <c r="AO31">
        <v>66.111918729525</v>
      </c>
      <c r="AP31">
        <f>(AR31 - AQ31 + EA31*1E3/(8.314*(EC31+273.15)) * AT31/DZ31 * AS31) * DZ31/(100*DN31) * 1000/(1000 - AR31)</f>
        <v>0</v>
      </c>
      <c r="AQ31">
        <v>11.155981101391</v>
      </c>
      <c r="AR31">
        <v>12.5154912087912</v>
      </c>
      <c r="AS31">
        <v>-1.60041718973001e-05</v>
      </c>
      <c r="AT31">
        <v>85.4368916189537</v>
      </c>
      <c r="AU31">
        <v>0</v>
      </c>
      <c r="AV31">
        <v>0</v>
      </c>
      <c r="AW31">
        <f>IF(AU31*$H$13&gt;=AY31,1.0,(AY31/(AY31-AU31*$H$13)))</f>
        <v>0</v>
      </c>
      <c r="AX31">
        <f>(AW31-1)*100</f>
        <v>0</v>
      </c>
      <c r="AY31">
        <f>MAX(0,($B$13+$C$13*EH31)/(1+$D$13*EH31)*EA31/(EC31+273)*$E$13)</f>
        <v>0</v>
      </c>
      <c r="AZ31" t="s">
        <v>436</v>
      </c>
      <c r="BA31" t="s">
        <v>436</v>
      </c>
      <c r="BB31">
        <v>0</v>
      </c>
      <c r="BC31">
        <v>0</v>
      </c>
      <c r="BD31">
        <f>1-BB31/BC31</f>
        <v>0</v>
      </c>
      <c r="BE31">
        <v>0</v>
      </c>
      <c r="BF31" t="s">
        <v>436</v>
      </c>
      <c r="BG31" t="s">
        <v>436</v>
      </c>
      <c r="BH31">
        <v>0</v>
      </c>
      <c r="BI31">
        <v>0</v>
      </c>
      <c r="BJ31">
        <f>1-BH31/BI31</f>
        <v>0</v>
      </c>
      <c r="BK31">
        <v>0.5</v>
      </c>
      <c r="BL31">
        <f>DK31</f>
        <v>0</v>
      </c>
      <c r="BM31">
        <f>N31</f>
        <v>0</v>
      </c>
      <c r="BN31">
        <f>BJ31*BK31*BL31</f>
        <v>0</v>
      </c>
      <c r="BO31">
        <f>(BM31-BE31)/BL31</f>
        <v>0</v>
      </c>
      <c r="BP31">
        <f>(BC31-BI31)/BI31</f>
        <v>0</v>
      </c>
      <c r="BQ31">
        <f>BB31/(BD31+BB31/BI31)</f>
        <v>0</v>
      </c>
      <c r="BR31" t="s">
        <v>436</v>
      </c>
      <c r="BS31">
        <v>0</v>
      </c>
      <c r="BT31">
        <f>IF(BS31&lt;&gt;0, BS31, BQ31)</f>
        <v>0</v>
      </c>
      <c r="BU31">
        <f>1-BT31/BI31</f>
        <v>0</v>
      </c>
      <c r="BV31">
        <f>(BI31-BH31)/(BI31-BT31)</f>
        <v>0</v>
      </c>
      <c r="BW31">
        <f>(BC31-BI31)/(BC31-BT31)</f>
        <v>0</v>
      </c>
      <c r="BX31">
        <f>(BI31-BH31)/(BI31-BB31)</f>
        <v>0</v>
      </c>
      <c r="BY31">
        <f>(BC31-BI31)/(BC31-BB31)</f>
        <v>0</v>
      </c>
      <c r="BZ31">
        <f>(BV31*BT31/BH31)</f>
        <v>0</v>
      </c>
      <c r="CA31">
        <f>(1-BZ31)</f>
        <v>0</v>
      </c>
      <c r="DJ31">
        <f>$B$11*EI31+$C$11*EJ31+$F$11*EU31*(1-EX31)</f>
        <v>0</v>
      </c>
      <c r="DK31">
        <f>DJ31*DL31</f>
        <v>0</v>
      </c>
      <c r="DL31">
        <f>($B$11*$D$9+$C$11*$D$9+$F$11*((FH31+EZ31)/MAX(FH31+EZ31+FI31, 0.1)*$I$9+FI31/MAX(FH31+EZ31+FI31, 0.1)*$J$9))/($B$11+$C$11+$F$11)</f>
        <v>0</v>
      </c>
      <c r="DM31">
        <f>($B$11*$K$9+$C$11*$K$9+$F$11*((FH31+EZ31)/MAX(FH31+EZ31+FI31, 0.1)*$P$9+FI31/MAX(FH31+EZ31+FI31, 0.1)*$Q$9))/($B$11+$C$11+$F$11)</f>
        <v>0</v>
      </c>
      <c r="DN31">
        <v>6</v>
      </c>
      <c r="DO31">
        <v>0.5</v>
      </c>
      <c r="DP31" t="s">
        <v>437</v>
      </c>
      <c r="DQ31">
        <v>2</v>
      </c>
      <c r="DR31" t="b">
        <v>1</v>
      </c>
      <c r="DS31">
        <v>1701977742.5</v>
      </c>
      <c r="DT31">
        <v>414.776</v>
      </c>
      <c r="DU31">
        <v>419.97</v>
      </c>
      <c r="DV31">
        <v>12.5156</v>
      </c>
      <c r="DW31">
        <v>11.15675</v>
      </c>
      <c r="DX31">
        <v>415.29</v>
      </c>
      <c r="DY31">
        <v>12.48385</v>
      </c>
      <c r="DZ31">
        <v>600.0075</v>
      </c>
      <c r="EA31">
        <v>78.9281</v>
      </c>
      <c r="EB31">
        <v>0.1000165</v>
      </c>
      <c r="EC31">
        <v>23.01635</v>
      </c>
      <c r="ED31">
        <v>22.988</v>
      </c>
      <c r="EE31">
        <v>999.9</v>
      </c>
      <c r="EF31">
        <v>0</v>
      </c>
      <c r="EG31">
        <v>0</v>
      </c>
      <c r="EH31">
        <v>10014.36</v>
      </c>
      <c r="EI31">
        <v>0</v>
      </c>
      <c r="EJ31">
        <v>0.8919195</v>
      </c>
      <c r="EK31">
        <v>-5.19394</v>
      </c>
      <c r="EL31">
        <v>420.033</v>
      </c>
      <c r="EM31">
        <v>424.7085</v>
      </c>
      <c r="EN31">
        <v>1.35889</v>
      </c>
      <c r="EO31">
        <v>419.97</v>
      </c>
      <c r="EP31">
        <v>11.15675</v>
      </c>
      <c r="EQ31">
        <v>0.9878345</v>
      </c>
      <c r="ER31">
        <v>0.88058</v>
      </c>
      <c r="ES31">
        <v>6.738175</v>
      </c>
      <c r="ET31">
        <v>5.077215</v>
      </c>
      <c r="EU31">
        <v>1799.77</v>
      </c>
      <c r="EV31">
        <v>0.978004</v>
      </c>
      <c r="EW31">
        <v>0.0219962</v>
      </c>
      <c r="EX31">
        <v>0</v>
      </c>
      <c r="EY31">
        <v>386.797</v>
      </c>
      <c r="EZ31">
        <v>4.99951</v>
      </c>
      <c r="FA31">
        <v>7020.79</v>
      </c>
      <c r="FB31">
        <v>14715.1</v>
      </c>
      <c r="FC31">
        <v>43.187</v>
      </c>
      <c r="FD31">
        <v>44.875</v>
      </c>
      <c r="FE31">
        <v>44.687</v>
      </c>
      <c r="FF31">
        <v>44</v>
      </c>
      <c r="FG31">
        <v>44.562</v>
      </c>
      <c r="FH31">
        <v>1755.29</v>
      </c>
      <c r="FI31">
        <v>39.48</v>
      </c>
      <c r="FJ31">
        <v>0</v>
      </c>
      <c r="FK31">
        <v>1701977745.3</v>
      </c>
      <c r="FL31">
        <v>0</v>
      </c>
      <c r="FM31">
        <v>386.836230769231</v>
      </c>
      <c r="FN31">
        <v>0.346598295503531</v>
      </c>
      <c r="FO31">
        <v>-4.5353845751807</v>
      </c>
      <c r="FP31">
        <v>7022.32692307692</v>
      </c>
      <c r="FQ31">
        <v>15</v>
      </c>
      <c r="FR31">
        <v>1701977635</v>
      </c>
      <c r="FS31" t="s">
        <v>438</v>
      </c>
      <c r="FT31">
        <v>1701977633</v>
      </c>
      <c r="FU31">
        <v>1701977635</v>
      </c>
      <c r="FV31">
        <v>4</v>
      </c>
      <c r="FW31">
        <v>-0.012</v>
      </c>
      <c r="FX31">
        <v>0.003</v>
      </c>
      <c r="FY31">
        <v>-0.515</v>
      </c>
      <c r="FZ31">
        <v>0.012</v>
      </c>
      <c r="GA31">
        <v>420</v>
      </c>
      <c r="GB31">
        <v>11</v>
      </c>
      <c r="GC31">
        <v>0.38</v>
      </c>
      <c r="GD31">
        <v>0.07</v>
      </c>
      <c r="GE31">
        <v>-5.25496238095238</v>
      </c>
      <c r="GF31">
        <v>0.211457922077926</v>
      </c>
      <c r="GG31">
        <v>0.0293285206395156</v>
      </c>
      <c r="GH31">
        <v>1</v>
      </c>
      <c r="GI31">
        <v>386.826970588235</v>
      </c>
      <c r="GJ31">
        <v>-0.0341176434774869</v>
      </c>
      <c r="GK31">
        <v>0.143966598514686</v>
      </c>
      <c r="GL31">
        <v>1</v>
      </c>
      <c r="GM31">
        <v>1.36293238095238</v>
      </c>
      <c r="GN31">
        <v>-0.0291740259740255</v>
      </c>
      <c r="GO31">
        <v>0.00298570866559811</v>
      </c>
      <c r="GP31">
        <v>1</v>
      </c>
      <c r="GQ31">
        <v>3</v>
      </c>
      <c r="GR31">
        <v>3</v>
      </c>
      <c r="GS31" t="s">
        <v>439</v>
      </c>
      <c r="GT31">
        <v>3.24977</v>
      </c>
      <c r="GU31">
        <v>2.89235</v>
      </c>
      <c r="GV31">
        <v>0.082324</v>
      </c>
      <c r="GW31">
        <v>0.0829045</v>
      </c>
      <c r="GX31">
        <v>0.0595719</v>
      </c>
      <c r="GY31">
        <v>0.0541995</v>
      </c>
      <c r="GZ31">
        <v>30271.1</v>
      </c>
      <c r="HA31">
        <v>23311.8</v>
      </c>
      <c r="HB31">
        <v>30709.4</v>
      </c>
      <c r="HC31">
        <v>23890.4</v>
      </c>
      <c r="HD31">
        <v>38252.2</v>
      </c>
      <c r="HE31">
        <v>31539.7</v>
      </c>
      <c r="HF31">
        <v>43453.1</v>
      </c>
      <c r="HG31">
        <v>36055.1</v>
      </c>
      <c r="HH31">
        <v>2.35142</v>
      </c>
      <c r="HI31">
        <v>2.2547</v>
      </c>
      <c r="HJ31">
        <v>0.149421</v>
      </c>
      <c r="HK31">
        <v>0</v>
      </c>
      <c r="HL31">
        <v>20.5218</v>
      </c>
      <c r="HM31">
        <v>999.9</v>
      </c>
      <c r="HN31">
        <v>45.733</v>
      </c>
      <c r="HO31">
        <v>26.858</v>
      </c>
      <c r="HP31">
        <v>20.5647</v>
      </c>
      <c r="HQ31">
        <v>54.5466</v>
      </c>
      <c r="HR31">
        <v>21.4223</v>
      </c>
      <c r="HS31">
        <v>2</v>
      </c>
      <c r="HT31">
        <v>-0.296397</v>
      </c>
      <c r="HU31">
        <v>0.709965</v>
      </c>
      <c r="HV31">
        <v>20.3425</v>
      </c>
      <c r="HW31">
        <v>5.24425</v>
      </c>
      <c r="HX31">
        <v>11.9249</v>
      </c>
      <c r="HY31">
        <v>4.96965</v>
      </c>
      <c r="HZ31">
        <v>3.2901</v>
      </c>
      <c r="IA31">
        <v>9999</v>
      </c>
      <c r="IB31">
        <v>999.9</v>
      </c>
      <c r="IC31">
        <v>9999</v>
      </c>
      <c r="ID31">
        <v>9999</v>
      </c>
      <c r="IE31">
        <v>4.97213</v>
      </c>
      <c r="IF31">
        <v>1.87348</v>
      </c>
      <c r="IG31">
        <v>1.88034</v>
      </c>
      <c r="IH31">
        <v>1.87651</v>
      </c>
      <c r="II31">
        <v>1.87609</v>
      </c>
      <c r="IJ31">
        <v>1.87607</v>
      </c>
      <c r="IK31">
        <v>1.87501</v>
      </c>
      <c r="IL31">
        <v>1.87537</v>
      </c>
      <c r="IM31">
        <v>0</v>
      </c>
      <c r="IN31">
        <v>0</v>
      </c>
      <c r="IO31">
        <v>0</v>
      </c>
      <c r="IP31">
        <v>0</v>
      </c>
      <c r="IQ31" t="s">
        <v>440</v>
      </c>
      <c r="IR31" t="s">
        <v>441</v>
      </c>
      <c r="IS31" t="s">
        <v>442</v>
      </c>
      <c r="IT31" t="s">
        <v>442</v>
      </c>
      <c r="IU31" t="s">
        <v>442</v>
      </c>
      <c r="IV31" t="s">
        <v>442</v>
      </c>
      <c r="IW31">
        <v>0</v>
      </c>
      <c r="IX31">
        <v>100</v>
      </c>
      <c r="IY31">
        <v>100</v>
      </c>
      <c r="IZ31">
        <v>-0.514</v>
      </c>
      <c r="JA31">
        <v>0.0318</v>
      </c>
      <c r="JB31">
        <v>-0.436505064677801</v>
      </c>
      <c r="JC31">
        <v>-0.000204251658391556</v>
      </c>
      <c r="JD31">
        <v>8.11882707142039e-08</v>
      </c>
      <c r="JE31">
        <v>-8.824596126216e-11</v>
      </c>
      <c r="JF31">
        <v>-0.0823044458403542</v>
      </c>
      <c r="JG31">
        <v>6.98166786572007e-05</v>
      </c>
      <c r="JH31">
        <v>0.00104944809816257</v>
      </c>
      <c r="JI31">
        <v>-2.5878658862803e-05</v>
      </c>
      <c r="JJ31">
        <v>28</v>
      </c>
      <c r="JK31">
        <v>2090</v>
      </c>
      <c r="JL31">
        <v>2</v>
      </c>
      <c r="JM31">
        <v>19</v>
      </c>
      <c r="JN31">
        <v>1.9</v>
      </c>
      <c r="JO31">
        <v>1.8</v>
      </c>
      <c r="JP31">
        <v>1.36108</v>
      </c>
      <c r="JQ31">
        <v>2.55371</v>
      </c>
      <c r="JR31">
        <v>2.24365</v>
      </c>
      <c r="JS31">
        <v>2.85034</v>
      </c>
      <c r="JT31">
        <v>2.49756</v>
      </c>
      <c r="JU31">
        <v>2.35107</v>
      </c>
      <c r="JV31">
        <v>31.1504</v>
      </c>
      <c r="JW31">
        <v>24.0612</v>
      </c>
      <c r="JX31">
        <v>18</v>
      </c>
      <c r="JY31">
        <v>634.323</v>
      </c>
      <c r="JZ31">
        <v>659.101</v>
      </c>
      <c r="KA31">
        <v>19.9991</v>
      </c>
      <c r="KB31">
        <v>23.4449</v>
      </c>
      <c r="KC31">
        <v>29.9999</v>
      </c>
      <c r="KD31">
        <v>23.6505</v>
      </c>
      <c r="KE31">
        <v>23.6298</v>
      </c>
      <c r="KF31">
        <v>27.2773</v>
      </c>
      <c r="KG31">
        <v>38.1193</v>
      </c>
      <c r="KH31">
        <v>0</v>
      </c>
      <c r="KI31">
        <v>20</v>
      </c>
      <c r="KJ31">
        <v>420</v>
      </c>
      <c r="KK31">
        <v>11.1095</v>
      </c>
      <c r="KL31">
        <v>101.965</v>
      </c>
      <c r="KM31">
        <v>101.007</v>
      </c>
    </row>
    <row r="32" spans="1:299">
      <c r="A32">
        <v>16</v>
      </c>
      <c r="B32">
        <v>1701977749</v>
      </c>
      <c r="C32">
        <v>75</v>
      </c>
      <c r="D32" t="s">
        <v>472</v>
      </c>
      <c r="E32" t="s">
        <v>473</v>
      </c>
      <c r="F32">
        <v>15</v>
      </c>
      <c r="H32" t="s">
        <v>435</v>
      </c>
      <c r="K32">
        <v>1701977747.5</v>
      </c>
      <c r="L32">
        <f>(M32)/1000</f>
        <v>0</v>
      </c>
      <c r="M32">
        <f>IF(DR32, AP32, AJ32)</f>
        <v>0</v>
      </c>
      <c r="N32">
        <f>IF(DR32, AK32, AI32)</f>
        <v>0</v>
      </c>
      <c r="O32">
        <f>DT32 - IF(AW32&gt;1, N32*DN32*100.0/(AY32*EH32), 0)</f>
        <v>0</v>
      </c>
      <c r="P32">
        <f>((V32-L32/2)*O32-N32)/(V32+L32/2)</f>
        <v>0</v>
      </c>
      <c r="Q32">
        <f>P32*(EA32+EB32)/1000.0</f>
        <v>0</v>
      </c>
      <c r="R32">
        <f>(DT32 - IF(AW32&gt;1, N32*DN32*100.0/(AY32*EH32), 0))*(EA32+EB32)/1000.0</f>
        <v>0</v>
      </c>
      <c r="S32">
        <f>2.0/((1/U32-1/T32)+SIGN(U32)*SQRT((1/U32-1/T32)*(1/U32-1/T32) + 4*DO32/((DO32+1)*(DO32+1))*(2*1/U32*1/T32-1/T32*1/T32)))</f>
        <v>0</v>
      </c>
      <c r="T32">
        <f>IF(LEFT(DP32,1)&lt;&gt;"0",IF(LEFT(DP32,1)="1",3.0,DQ32),$D$5+$E$5*(EH32*EA32/($K$5*1000))+$F$5*(EH32*EA32/($K$5*1000))*MAX(MIN(DN32,$J$5),$I$5)*MAX(MIN(DN32,$J$5),$I$5)+$G$5*MAX(MIN(DN32,$J$5),$I$5)*(EH32*EA32/($K$5*1000))+$H$5*(EH32*EA32/($K$5*1000))*(EH32*EA32/($K$5*1000)))</f>
        <v>0</v>
      </c>
      <c r="U32">
        <f>L32*(1000-(1000*0.61365*exp(17.502*Y32/(240.97+Y32))/(EA32+EB32)+DV32)/2)/(1000*0.61365*exp(17.502*Y32/(240.97+Y32))/(EA32+EB32)-DV32)</f>
        <v>0</v>
      </c>
      <c r="V32">
        <f>1/((DO32+1)/(S32/1.6)+1/(T32/1.37)) + DO32/((DO32+1)/(S32/1.6) + DO32/(T32/1.37))</f>
        <v>0</v>
      </c>
      <c r="W32">
        <f>(DJ32*DM32)</f>
        <v>0</v>
      </c>
      <c r="X32">
        <f>(EC32+(W32+2*0.95*5.67E-8*(((EC32+$B$7)+273)^4-(EC32+273)^4)-44100*L32)/(1.84*29.3*T32+8*0.95*5.67E-8*(EC32+273)^3))</f>
        <v>0</v>
      </c>
      <c r="Y32">
        <f>($C$7*ED32+$D$7*EE32+$E$7*X32)</f>
        <v>0</v>
      </c>
      <c r="Z32">
        <f>0.61365*exp(17.502*Y32/(240.97+Y32))</f>
        <v>0</v>
      </c>
      <c r="AA32">
        <f>(AB32/AC32*100)</f>
        <v>0</v>
      </c>
      <c r="AB32">
        <f>DV32*(EA32+EB32)/1000</f>
        <v>0</v>
      </c>
      <c r="AC32">
        <f>0.61365*exp(17.502*EC32/(240.97+EC32))</f>
        <v>0</v>
      </c>
      <c r="AD32">
        <f>(Z32-DV32*(EA32+EB32)/1000)</f>
        <v>0</v>
      </c>
      <c r="AE32">
        <f>(-L32*44100)</f>
        <v>0</v>
      </c>
      <c r="AF32">
        <f>2*29.3*T32*0.92*(EC32-Y32)</f>
        <v>0</v>
      </c>
      <c r="AG32">
        <f>2*0.95*5.67E-8*(((EC32+$B$7)+273)^4-(Y32+273)^4)</f>
        <v>0</v>
      </c>
      <c r="AH32">
        <f>W32+AG32+AE32+AF32</f>
        <v>0</v>
      </c>
      <c r="AI32">
        <f>DZ32*AW32*(DU32-DT32*(1000-AW32*DW32)/(1000-AW32*DV32))/(100*DN32)</f>
        <v>0</v>
      </c>
      <c r="AJ32">
        <f>1000*DZ32*AW32*(DV32-DW32)/(100*DN32*(1000-AW32*DV32))</f>
        <v>0</v>
      </c>
      <c r="AK32">
        <f>(AL32 - AM32 - EA32*1E3/(8.314*(EC32+273.15)) * AO32/DZ32 * AN32) * DZ32/(100*DN32) * (1000 - DW32)/1000</f>
        <v>0</v>
      </c>
      <c r="AL32">
        <v>424.740776966183</v>
      </c>
      <c r="AM32">
        <v>420.045048484848</v>
      </c>
      <c r="AN32">
        <v>0.000186992031888698</v>
      </c>
      <c r="AO32">
        <v>66.111918729525</v>
      </c>
      <c r="AP32">
        <f>(AR32 - AQ32 + EA32*1E3/(8.314*(EC32+273.15)) * AT32/DZ32 * AS32) * DZ32/(100*DN32) * 1000/(1000 - AR32)</f>
        <v>0</v>
      </c>
      <c r="AQ32">
        <v>11.1575592584559</v>
      </c>
      <c r="AR32">
        <v>12.5154263736264</v>
      </c>
      <c r="AS32">
        <v>-2.08687417201466e-06</v>
      </c>
      <c r="AT32">
        <v>85.4368916189537</v>
      </c>
      <c r="AU32">
        <v>0</v>
      </c>
      <c r="AV32">
        <v>0</v>
      </c>
      <c r="AW32">
        <f>IF(AU32*$H$13&gt;=AY32,1.0,(AY32/(AY32-AU32*$H$13)))</f>
        <v>0</v>
      </c>
      <c r="AX32">
        <f>(AW32-1)*100</f>
        <v>0</v>
      </c>
      <c r="AY32">
        <f>MAX(0,($B$13+$C$13*EH32)/(1+$D$13*EH32)*EA32/(EC32+273)*$E$13)</f>
        <v>0</v>
      </c>
      <c r="AZ32" t="s">
        <v>436</v>
      </c>
      <c r="BA32" t="s">
        <v>436</v>
      </c>
      <c r="BB32">
        <v>0</v>
      </c>
      <c r="BC32">
        <v>0</v>
      </c>
      <c r="BD32">
        <f>1-BB32/BC32</f>
        <v>0</v>
      </c>
      <c r="BE32">
        <v>0</v>
      </c>
      <c r="BF32" t="s">
        <v>436</v>
      </c>
      <c r="BG32" t="s">
        <v>436</v>
      </c>
      <c r="BH32">
        <v>0</v>
      </c>
      <c r="BI32">
        <v>0</v>
      </c>
      <c r="BJ32">
        <f>1-BH32/BI32</f>
        <v>0</v>
      </c>
      <c r="BK32">
        <v>0.5</v>
      </c>
      <c r="BL32">
        <f>DK32</f>
        <v>0</v>
      </c>
      <c r="BM32">
        <f>N32</f>
        <v>0</v>
      </c>
      <c r="BN32">
        <f>BJ32*BK32*BL32</f>
        <v>0</v>
      </c>
      <c r="BO32">
        <f>(BM32-BE32)/BL32</f>
        <v>0</v>
      </c>
      <c r="BP32">
        <f>(BC32-BI32)/BI32</f>
        <v>0</v>
      </c>
      <c r="BQ32">
        <f>BB32/(BD32+BB32/BI32)</f>
        <v>0</v>
      </c>
      <c r="BR32" t="s">
        <v>436</v>
      </c>
      <c r="BS32">
        <v>0</v>
      </c>
      <c r="BT32">
        <f>IF(BS32&lt;&gt;0, BS32, BQ32)</f>
        <v>0</v>
      </c>
      <c r="BU32">
        <f>1-BT32/BI32</f>
        <v>0</v>
      </c>
      <c r="BV32">
        <f>(BI32-BH32)/(BI32-BT32)</f>
        <v>0</v>
      </c>
      <c r="BW32">
        <f>(BC32-BI32)/(BC32-BT32)</f>
        <v>0</v>
      </c>
      <c r="BX32">
        <f>(BI32-BH32)/(BI32-BB32)</f>
        <v>0</v>
      </c>
      <c r="BY32">
        <f>(BC32-BI32)/(BC32-BB32)</f>
        <v>0</v>
      </c>
      <c r="BZ32">
        <f>(BV32*BT32/BH32)</f>
        <v>0</v>
      </c>
      <c r="CA32">
        <f>(1-BZ32)</f>
        <v>0</v>
      </c>
      <c r="DJ32">
        <f>$B$11*EI32+$C$11*EJ32+$F$11*EU32*(1-EX32)</f>
        <v>0</v>
      </c>
      <c r="DK32">
        <f>DJ32*DL32</f>
        <v>0</v>
      </c>
      <c r="DL32">
        <f>($B$11*$D$9+$C$11*$D$9+$F$11*((FH32+EZ32)/MAX(FH32+EZ32+FI32, 0.1)*$I$9+FI32/MAX(FH32+EZ32+FI32, 0.1)*$J$9))/($B$11+$C$11+$F$11)</f>
        <v>0</v>
      </c>
      <c r="DM32">
        <f>($B$11*$K$9+$C$11*$K$9+$F$11*((FH32+EZ32)/MAX(FH32+EZ32+FI32, 0.1)*$P$9+FI32/MAX(FH32+EZ32+FI32, 0.1)*$Q$9))/($B$11+$C$11+$F$11)</f>
        <v>0</v>
      </c>
      <c r="DN32">
        <v>6</v>
      </c>
      <c r="DO32">
        <v>0.5</v>
      </c>
      <c r="DP32" t="s">
        <v>437</v>
      </c>
      <c r="DQ32">
        <v>2</v>
      </c>
      <c r="DR32" t="b">
        <v>1</v>
      </c>
      <c r="DS32">
        <v>1701977747.5</v>
      </c>
      <c r="DT32">
        <v>414.7875</v>
      </c>
      <c r="DU32">
        <v>420.0235</v>
      </c>
      <c r="DV32">
        <v>12.5151</v>
      </c>
      <c r="DW32">
        <v>11.15825</v>
      </c>
      <c r="DX32">
        <v>415.301</v>
      </c>
      <c r="DY32">
        <v>12.4833</v>
      </c>
      <c r="DZ32">
        <v>599.971</v>
      </c>
      <c r="EA32">
        <v>78.92855</v>
      </c>
      <c r="EB32">
        <v>0.0999756</v>
      </c>
      <c r="EC32">
        <v>23.01465</v>
      </c>
      <c r="ED32">
        <v>22.9894</v>
      </c>
      <c r="EE32">
        <v>999.9</v>
      </c>
      <c r="EF32">
        <v>0</v>
      </c>
      <c r="EG32">
        <v>0</v>
      </c>
      <c r="EH32">
        <v>10004.675</v>
      </c>
      <c r="EI32">
        <v>0</v>
      </c>
      <c r="EJ32">
        <v>0.8862655</v>
      </c>
      <c r="EK32">
        <v>-5.23587</v>
      </c>
      <c r="EL32">
        <v>420.044</v>
      </c>
      <c r="EM32">
        <v>424.763</v>
      </c>
      <c r="EN32">
        <v>1.356875</v>
      </c>
      <c r="EO32">
        <v>420.0235</v>
      </c>
      <c r="EP32">
        <v>11.15825</v>
      </c>
      <c r="EQ32">
        <v>0.987799</v>
      </c>
      <c r="ER32">
        <v>0.880703</v>
      </c>
      <c r="ES32">
        <v>6.73765</v>
      </c>
      <c r="ET32">
        <v>5.07922</v>
      </c>
      <c r="EU32">
        <v>1800.085</v>
      </c>
      <c r="EV32">
        <v>0.978008</v>
      </c>
      <c r="EW32">
        <v>0.0219924</v>
      </c>
      <c r="EX32">
        <v>0</v>
      </c>
      <c r="EY32">
        <v>386.688</v>
      </c>
      <c r="EZ32">
        <v>4.99951</v>
      </c>
      <c r="FA32">
        <v>7021.715</v>
      </c>
      <c r="FB32">
        <v>14717.65</v>
      </c>
      <c r="FC32">
        <v>43.187</v>
      </c>
      <c r="FD32">
        <v>44.875</v>
      </c>
      <c r="FE32">
        <v>44.687</v>
      </c>
      <c r="FF32">
        <v>44</v>
      </c>
      <c r="FG32">
        <v>44.562</v>
      </c>
      <c r="FH32">
        <v>1755.605</v>
      </c>
      <c r="FI32">
        <v>39.48</v>
      </c>
      <c r="FJ32">
        <v>0</v>
      </c>
      <c r="FK32">
        <v>1701977750.1</v>
      </c>
      <c r="FL32">
        <v>0</v>
      </c>
      <c r="FM32">
        <v>386.824807692308</v>
      </c>
      <c r="FN32">
        <v>-0.555111099474004</v>
      </c>
      <c r="FO32">
        <v>-6.22393156999608</v>
      </c>
      <c r="FP32">
        <v>7021.94038461539</v>
      </c>
      <c r="FQ32">
        <v>15</v>
      </c>
      <c r="FR32">
        <v>1701977635</v>
      </c>
      <c r="FS32" t="s">
        <v>438</v>
      </c>
      <c r="FT32">
        <v>1701977633</v>
      </c>
      <c r="FU32">
        <v>1701977635</v>
      </c>
      <c r="FV32">
        <v>4</v>
      </c>
      <c r="FW32">
        <v>-0.012</v>
      </c>
      <c r="FX32">
        <v>0.003</v>
      </c>
      <c r="FY32">
        <v>-0.515</v>
      </c>
      <c r="FZ32">
        <v>0.012</v>
      </c>
      <c r="GA32">
        <v>420</v>
      </c>
      <c r="GB32">
        <v>11</v>
      </c>
      <c r="GC32">
        <v>0.38</v>
      </c>
      <c r="GD32">
        <v>0.07</v>
      </c>
      <c r="GE32">
        <v>-5.238688</v>
      </c>
      <c r="GF32">
        <v>0.183350075187974</v>
      </c>
      <c r="GG32">
        <v>0.0267036678379581</v>
      </c>
      <c r="GH32">
        <v>1</v>
      </c>
      <c r="GI32">
        <v>386.826882352941</v>
      </c>
      <c r="GJ32">
        <v>0.0375859483702847</v>
      </c>
      <c r="GK32">
        <v>0.151760214251819</v>
      </c>
      <c r="GL32">
        <v>1</v>
      </c>
      <c r="GM32">
        <v>1.3605575</v>
      </c>
      <c r="GN32">
        <v>-0.0263751879699268</v>
      </c>
      <c r="GO32">
        <v>0.00260540759767063</v>
      </c>
      <c r="GP32">
        <v>1</v>
      </c>
      <c r="GQ32">
        <v>3</v>
      </c>
      <c r="GR32">
        <v>3</v>
      </c>
      <c r="GS32" t="s">
        <v>439</v>
      </c>
      <c r="GT32">
        <v>3.24974</v>
      </c>
      <c r="GU32">
        <v>2.89223</v>
      </c>
      <c r="GV32">
        <v>0.0823231</v>
      </c>
      <c r="GW32">
        <v>0.0829128</v>
      </c>
      <c r="GX32">
        <v>0.0595655</v>
      </c>
      <c r="GY32">
        <v>0.0542043</v>
      </c>
      <c r="GZ32">
        <v>30271.1</v>
      </c>
      <c r="HA32">
        <v>23312.3</v>
      </c>
      <c r="HB32">
        <v>30709.4</v>
      </c>
      <c r="HC32">
        <v>23891.2</v>
      </c>
      <c r="HD32">
        <v>38252.2</v>
      </c>
      <c r="HE32">
        <v>31540.6</v>
      </c>
      <c r="HF32">
        <v>43452.8</v>
      </c>
      <c r="HG32">
        <v>36056.3</v>
      </c>
      <c r="HH32">
        <v>2.35168</v>
      </c>
      <c r="HI32">
        <v>2.25472</v>
      </c>
      <c r="HJ32">
        <v>0.150055</v>
      </c>
      <c r="HK32">
        <v>0</v>
      </c>
      <c r="HL32">
        <v>20.513</v>
      </c>
      <c r="HM32">
        <v>999.9</v>
      </c>
      <c r="HN32">
        <v>45.733</v>
      </c>
      <c r="HO32">
        <v>26.878</v>
      </c>
      <c r="HP32">
        <v>20.5905</v>
      </c>
      <c r="HQ32">
        <v>54.9466</v>
      </c>
      <c r="HR32">
        <v>21.4062</v>
      </c>
      <c r="HS32">
        <v>2</v>
      </c>
      <c r="HT32">
        <v>-0.296811</v>
      </c>
      <c r="HU32">
        <v>0.705784</v>
      </c>
      <c r="HV32">
        <v>20.3427</v>
      </c>
      <c r="HW32">
        <v>5.24365</v>
      </c>
      <c r="HX32">
        <v>11.9237</v>
      </c>
      <c r="HY32">
        <v>4.9697</v>
      </c>
      <c r="HZ32">
        <v>3.29013</v>
      </c>
      <c r="IA32">
        <v>9999</v>
      </c>
      <c r="IB32">
        <v>999.9</v>
      </c>
      <c r="IC32">
        <v>9999</v>
      </c>
      <c r="ID32">
        <v>9999</v>
      </c>
      <c r="IE32">
        <v>4.97211</v>
      </c>
      <c r="IF32">
        <v>1.87348</v>
      </c>
      <c r="IG32">
        <v>1.88034</v>
      </c>
      <c r="IH32">
        <v>1.87651</v>
      </c>
      <c r="II32">
        <v>1.87608</v>
      </c>
      <c r="IJ32">
        <v>1.87606</v>
      </c>
      <c r="IK32">
        <v>1.875</v>
      </c>
      <c r="IL32">
        <v>1.87538</v>
      </c>
      <c r="IM32">
        <v>0</v>
      </c>
      <c r="IN32">
        <v>0</v>
      </c>
      <c r="IO32">
        <v>0</v>
      </c>
      <c r="IP32">
        <v>0</v>
      </c>
      <c r="IQ32" t="s">
        <v>440</v>
      </c>
      <c r="IR32" t="s">
        <v>441</v>
      </c>
      <c r="IS32" t="s">
        <v>442</v>
      </c>
      <c r="IT32" t="s">
        <v>442</v>
      </c>
      <c r="IU32" t="s">
        <v>442</v>
      </c>
      <c r="IV32" t="s">
        <v>442</v>
      </c>
      <c r="IW32">
        <v>0</v>
      </c>
      <c r="IX32">
        <v>100</v>
      </c>
      <c r="IY32">
        <v>100</v>
      </c>
      <c r="IZ32">
        <v>-0.514</v>
      </c>
      <c r="JA32">
        <v>0.0317</v>
      </c>
      <c r="JB32">
        <v>-0.436505064677801</v>
      </c>
      <c r="JC32">
        <v>-0.000204251658391556</v>
      </c>
      <c r="JD32">
        <v>8.11882707142039e-08</v>
      </c>
      <c r="JE32">
        <v>-8.824596126216e-11</v>
      </c>
      <c r="JF32">
        <v>-0.0823044458403542</v>
      </c>
      <c r="JG32">
        <v>6.98166786572007e-05</v>
      </c>
      <c r="JH32">
        <v>0.00104944809816257</v>
      </c>
      <c r="JI32">
        <v>-2.5878658862803e-05</v>
      </c>
      <c r="JJ32">
        <v>28</v>
      </c>
      <c r="JK32">
        <v>2090</v>
      </c>
      <c r="JL32">
        <v>2</v>
      </c>
      <c r="JM32">
        <v>19</v>
      </c>
      <c r="JN32">
        <v>1.9</v>
      </c>
      <c r="JO32">
        <v>1.9</v>
      </c>
      <c r="JP32">
        <v>1.36108</v>
      </c>
      <c r="JQ32">
        <v>2.55493</v>
      </c>
      <c r="JR32">
        <v>2.24365</v>
      </c>
      <c r="JS32">
        <v>2.85034</v>
      </c>
      <c r="JT32">
        <v>2.49756</v>
      </c>
      <c r="JU32">
        <v>2.35962</v>
      </c>
      <c r="JV32">
        <v>31.1504</v>
      </c>
      <c r="JW32">
        <v>24.0612</v>
      </c>
      <c r="JX32">
        <v>18</v>
      </c>
      <c r="JY32">
        <v>634.486</v>
      </c>
      <c r="JZ32">
        <v>659.101</v>
      </c>
      <c r="KA32">
        <v>19.9991</v>
      </c>
      <c r="KB32">
        <v>23.4429</v>
      </c>
      <c r="KC32">
        <v>29.9999</v>
      </c>
      <c r="KD32">
        <v>23.649</v>
      </c>
      <c r="KE32">
        <v>23.6281</v>
      </c>
      <c r="KF32">
        <v>27.2771</v>
      </c>
      <c r="KG32">
        <v>38.1193</v>
      </c>
      <c r="KH32">
        <v>0</v>
      </c>
      <c r="KI32">
        <v>20</v>
      </c>
      <c r="KJ32">
        <v>420</v>
      </c>
      <c r="KK32">
        <v>11.1095</v>
      </c>
      <c r="KL32">
        <v>101.965</v>
      </c>
      <c r="KM32">
        <v>101.01</v>
      </c>
    </row>
    <row r="33" spans="1:299">
      <c r="A33">
        <v>17</v>
      </c>
      <c r="B33">
        <v>1701977754</v>
      </c>
      <c r="C33">
        <v>80</v>
      </c>
      <c r="D33" t="s">
        <v>474</v>
      </c>
      <c r="E33" t="s">
        <v>475</v>
      </c>
      <c r="F33">
        <v>15</v>
      </c>
      <c r="H33" t="s">
        <v>435</v>
      </c>
      <c r="K33">
        <v>1701977752.5</v>
      </c>
      <c r="L33">
        <f>(M33)/1000</f>
        <v>0</v>
      </c>
      <c r="M33">
        <f>IF(DR33, AP33, AJ33)</f>
        <v>0</v>
      </c>
      <c r="N33">
        <f>IF(DR33, AK33, AI33)</f>
        <v>0</v>
      </c>
      <c r="O33">
        <f>DT33 - IF(AW33&gt;1, N33*DN33*100.0/(AY33*EH33), 0)</f>
        <v>0</v>
      </c>
      <c r="P33">
        <f>((V33-L33/2)*O33-N33)/(V33+L33/2)</f>
        <v>0</v>
      </c>
      <c r="Q33">
        <f>P33*(EA33+EB33)/1000.0</f>
        <v>0</v>
      </c>
      <c r="R33">
        <f>(DT33 - IF(AW33&gt;1, N33*DN33*100.0/(AY33*EH33), 0))*(EA33+EB33)/1000.0</f>
        <v>0</v>
      </c>
      <c r="S33">
        <f>2.0/((1/U33-1/T33)+SIGN(U33)*SQRT((1/U33-1/T33)*(1/U33-1/T33) + 4*DO33/((DO33+1)*(DO33+1))*(2*1/U33*1/T33-1/T33*1/T33)))</f>
        <v>0</v>
      </c>
      <c r="T33">
        <f>IF(LEFT(DP33,1)&lt;&gt;"0",IF(LEFT(DP33,1)="1",3.0,DQ33),$D$5+$E$5*(EH33*EA33/($K$5*1000))+$F$5*(EH33*EA33/($K$5*1000))*MAX(MIN(DN33,$J$5),$I$5)*MAX(MIN(DN33,$J$5),$I$5)+$G$5*MAX(MIN(DN33,$J$5),$I$5)*(EH33*EA33/($K$5*1000))+$H$5*(EH33*EA33/($K$5*1000))*(EH33*EA33/($K$5*1000)))</f>
        <v>0</v>
      </c>
      <c r="U33">
        <f>L33*(1000-(1000*0.61365*exp(17.502*Y33/(240.97+Y33))/(EA33+EB33)+DV33)/2)/(1000*0.61365*exp(17.502*Y33/(240.97+Y33))/(EA33+EB33)-DV33)</f>
        <v>0</v>
      </c>
      <c r="V33">
        <f>1/((DO33+1)/(S33/1.6)+1/(T33/1.37)) + DO33/((DO33+1)/(S33/1.6) + DO33/(T33/1.37))</f>
        <v>0</v>
      </c>
      <c r="W33">
        <f>(DJ33*DM33)</f>
        <v>0</v>
      </c>
      <c r="X33">
        <f>(EC33+(W33+2*0.95*5.67E-8*(((EC33+$B$7)+273)^4-(EC33+273)^4)-44100*L33)/(1.84*29.3*T33+8*0.95*5.67E-8*(EC33+273)^3))</f>
        <v>0</v>
      </c>
      <c r="Y33">
        <f>($C$7*ED33+$D$7*EE33+$E$7*X33)</f>
        <v>0</v>
      </c>
      <c r="Z33">
        <f>0.61365*exp(17.502*Y33/(240.97+Y33))</f>
        <v>0</v>
      </c>
      <c r="AA33">
        <f>(AB33/AC33*100)</f>
        <v>0</v>
      </c>
      <c r="AB33">
        <f>DV33*(EA33+EB33)/1000</f>
        <v>0</v>
      </c>
      <c r="AC33">
        <f>0.61365*exp(17.502*EC33/(240.97+EC33))</f>
        <v>0</v>
      </c>
      <c r="AD33">
        <f>(Z33-DV33*(EA33+EB33)/1000)</f>
        <v>0</v>
      </c>
      <c r="AE33">
        <f>(-L33*44100)</f>
        <v>0</v>
      </c>
      <c r="AF33">
        <f>2*29.3*T33*0.92*(EC33-Y33)</f>
        <v>0</v>
      </c>
      <c r="AG33">
        <f>2*0.95*5.67E-8*(((EC33+$B$7)+273)^4-(Y33+273)^4)</f>
        <v>0</v>
      </c>
      <c r="AH33">
        <f>W33+AG33+AE33+AF33</f>
        <v>0</v>
      </c>
      <c r="AI33">
        <f>DZ33*AW33*(DU33-DT33*(1000-AW33*DW33)/(1000-AW33*DV33))/(100*DN33)</f>
        <v>0</v>
      </c>
      <c r="AJ33">
        <f>1000*DZ33*AW33*(DV33-DW33)/(100*DN33*(1000-AW33*DV33))</f>
        <v>0</v>
      </c>
      <c r="AK33">
        <f>(AL33 - AM33 - EA33*1E3/(8.314*(EC33+273.15)) * AO33/DZ33 * AN33) * DZ33/(100*DN33) * (1000 - DW33)/1000</f>
        <v>0</v>
      </c>
      <c r="AL33">
        <v>424.758794084455</v>
      </c>
      <c r="AM33">
        <v>420.032818181818</v>
      </c>
      <c r="AN33">
        <v>0.000325524985314381</v>
      </c>
      <c r="AO33">
        <v>66.111918729525</v>
      </c>
      <c r="AP33">
        <f>(AR33 - AQ33 + EA33*1E3/(8.314*(EC33+273.15)) * AT33/DZ33 * AS33) * DZ33/(100*DN33) * 1000/(1000 - AR33)</f>
        <v>0</v>
      </c>
      <c r="AQ33">
        <v>11.1585619565198</v>
      </c>
      <c r="AR33">
        <v>12.5112703296703</v>
      </c>
      <c r="AS33">
        <v>-1.46256375570828e-05</v>
      </c>
      <c r="AT33">
        <v>85.4368916189537</v>
      </c>
      <c r="AU33">
        <v>0</v>
      </c>
      <c r="AV33">
        <v>0</v>
      </c>
      <c r="AW33">
        <f>IF(AU33*$H$13&gt;=AY33,1.0,(AY33/(AY33-AU33*$H$13)))</f>
        <v>0</v>
      </c>
      <c r="AX33">
        <f>(AW33-1)*100</f>
        <v>0</v>
      </c>
      <c r="AY33">
        <f>MAX(0,($B$13+$C$13*EH33)/(1+$D$13*EH33)*EA33/(EC33+273)*$E$13)</f>
        <v>0</v>
      </c>
      <c r="AZ33" t="s">
        <v>436</v>
      </c>
      <c r="BA33" t="s">
        <v>436</v>
      </c>
      <c r="BB33">
        <v>0</v>
      </c>
      <c r="BC33">
        <v>0</v>
      </c>
      <c r="BD33">
        <f>1-BB33/BC33</f>
        <v>0</v>
      </c>
      <c r="BE33">
        <v>0</v>
      </c>
      <c r="BF33" t="s">
        <v>436</v>
      </c>
      <c r="BG33" t="s">
        <v>436</v>
      </c>
      <c r="BH33">
        <v>0</v>
      </c>
      <c r="BI33">
        <v>0</v>
      </c>
      <c r="BJ33">
        <f>1-BH33/BI33</f>
        <v>0</v>
      </c>
      <c r="BK33">
        <v>0.5</v>
      </c>
      <c r="BL33">
        <f>DK33</f>
        <v>0</v>
      </c>
      <c r="BM33">
        <f>N33</f>
        <v>0</v>
      </c>
      <c r="BN33">
        <f>BJ33*BK33*BL33</f>
        <v>0</v>
      </c>
      <c r="BO33">
        <f>(BM33-BE33)/BL33</f>
        <v>0</v>
      </c>
      <c r="BP33">
        <f>(BC33-BI33)/BI33</f>
        <v>0</v>
      </c>
      <c r="BQ33">
        <f>BB33/(BD33+BB33/BI33)</f>
        <v>0</v>
      </c>
      <c r="BR33" t="s">
        <v>436</v>
      </c>
      <c r="BS33">
        <v>0</v>
      </c>
      <c r="BT33">
        <f>IF(BS33&lt;&gt;0, BS33, BQ33)</f>
        <v>0</v>
      </c>
      <c r="BU33">
        <f>1-BT33/BI33</f>
        <v>0</v>
      </c>
      <c r="BV33">
        <f>(BI33-BH33)/(BI33-BT33)</f>
        <v>0</v>
      </c>
      <c r="BW33">
        <f>(BC33-BI33)/(BC33-BT33)</f>
        <v>0</v>
      </c>
      <c r="BX33">
        <f>(BI33-BH33)/(BI33-BB33)</f>
        <v>0</v>
      </c>
      <c r="BY33">
        <f>(BC33-BI33)/(BC33-BB33)</f>
        <v>0</v>
      </c>
      <c r="BZ33">
        <f>(BV33*BT33/BH33)</f>
        <v>0</v>
      </c>
      <c r="CA33">
        <f>(1-BZ33)</f>
        <v>0</v>
      </c>
      <c r="DJ33">
        <f>$B$11*EI33+$C$11*EJ33+$F$11*EU33*(1-EX33)</f>
        <v>0</v>
      </c>
      <c r="DK33">
        <f>DJ33*DL33</f>
        <v>0</v>
      </c>
      <c r="DL33">
        <f>($B$11*$D$9+$C$11*$D$9+$F$11*((FH33+EZ33)/MAX(FH33+EZ33+FI33, 0.1)*$I$9+FI33/MAX(FH33+EZ33+FI33, 0.1)*$J$9))/($B$11+$C$11+$F$11)</f>
        <v>0</v>
      </c>
      <c r="DM33">
        <f>($B$11*$K$9+$C$11*$K$9+$F$11*((FH33+EZ33)/MAX(FH33+EZ33+FI33, 0.1)*$P$9+FI33/MAX(FH33+EZ33+FI33, 0.1)*$Q$9))/($B$11+$C$11+$F$11)</f>
        <v>0</v>
      </c>
      <c r="DN33">
        <v>6</v>
      </c>
      <c r="DO33">
        <v>0.5</v>
      </c>
      <c r="DP33" t="s">
        <v>437</v>
      </c>
      <c r="DQ33">
        <v>2</v>
      </c>
      <c r="DR33" t="b">
        <v>1</v>
      </c>
      <c r="DS33">
        <v>1701977752.5</v>
      </c>
      <c r="DT33">
        <v>414.775</v>
      </c>
      <c r="DU33">
        <v>420.0155</v>
      </c>
      <c r="DV33">
        <v>12.51185</v>
      </c>
      <c r="DW33">
        <v>11.15945</v>
      </c>
      <c r="DX33">
        <v>415.2885</v>
      </c>
      <c r="DY33">
        <v>12.48015</v>
      </c>
      <c r="DZ33">
        <v>600</v>
      </c>
      <c r="EA33">
        <v>78.92705</v>
      </c>
      <c r="EB33">
        <v>0.0998453</v>
      </c>
      <c r="EC33">
        <v>23.0105</v>
      </c>
      <c r="ED33">
        <v>22.973</v>
      </c>
      <c r="EE33">
        <v>999.9</v>
      </c>
      <c r="EF33">
        <v>0</v>
      </c>
      <c r="EG33">
        <v>0</v>
      </c>
      <c r="EH33">
        <v>10013.45</v>
      </c>
      <c r="EI33">
        <v>0</v>
      </c>
      <c r="EJ33">
        <v>0.862236</v>
      </c>
      <c r="EK33">
        <v>-5.24062</v>
      </c>
      <c r="EL33">
        <v>420.0305</v>
      </c>
      <c r="EM33">
        <v>424.7555</v>
      </c>
      <c r="EN33">
        <v>1.35239</v>
      </c>
      <c r="EO33">
        <v>420.0155</v>
      </c>
      <c r="EP33">
        <v>11.15945</v>
      </c>
      <c r="EQ33">
        <v>0.987523</v>
      </c>
      <c r="ER33">
        <v>0.880783</v>
      </c>
      <c r="ES33">
        <v>6.733585</v>
      </c>
      <c r="ET33">
        <v>5.08053</v>
      </c>
      <c r="EU33">
        <v>1800.09</v>
      </c>
      <c r="EV33">
        <v>0.978008</v>
      </c>
      <c r="EW33">
        <v>0.0219924</v>
      </c>
      <c r="EX33">
        <v>0</v>
      </c>
      <c r="EY33">
        <v>387.083</v>
      </c>
      <c r="EZ33">
        <v>4.99951</v>
      </c>
      <c r="FA33">
        <v>7021.035</v>
      </c>
      <c r="FB33">
        <v>14717.7</v>
      </c>
      <c r="FC33">
        <v>43.187</v>
      </c>
      <c r="FD33">
        <v>44.875</v>
      </c>
      <c r="FE33">
        <v>44.687</v>
      </c>
      <c r="FF33">
        <v>44</v>
      </c>
      <c r="FG33">
        <v>44.562</v>
      </c>
      <c r="FH33">
        <v>1755.61</v>
      </c>
      <c r="FI33">
        <v>39.48</v>
      </c>
      <c r="FJ33">
        <v>0</v>
      </c>
      <c r="FK33">
        <v>1701977755.5</v>
      </c>
      <c r="FL33">
        <v>0</v>
      </c>
      <c r="FM33">
        <v>386.81432</v>
      </c>
      <c r="FN33">
        <v>-0.0901538399440575</v>
      </c>
      <c r="FO33">
        <v>-6.29999994182851</v>
      </c>
      <c r="FP33">
        <v>7021.3832</v>
      </c>
      <c r="FQ33">
        <v>15</v>
      </c>
      <c r="FR33">
        <v>1701977635</v>
      </c>
      <c r="FS33" t="s">
        <v>438</v>
      </c>
      <c r="FT33">
        <v>1701977633</v>
      </c>
      <c r="FU33">
        <v>1701977635</v>
      </c>
      <c r="FV33">
        <v>4</v>
      </c>
      <c r="FW33">
        <v>-0.012</v>
      </c>
      <c r="FX33">
        <v>0.003</v>
      </c>
      <c r="FY33">
        <v>-0.515</v>
      </c>
      <c r="FZ33">
        <v>0.012</v>
      </c>
      <c r="GA33">
        <v>420</v>
      </c>
      <c r="GB33">
        <v>11</v>
      </c>
      <c r="GC33">
        <v>0.38</v>
      </c>
      <c r="GD33">
        <v>0.07</v>
      </c>
      <c r="GE33">
        <v>-5.23617476190476</v>
      </c>
      <c r="GF33">
        <v>0.0406215584415486</v>
      </c>
      <c r="GG33">
        <v>0.0249077394013621</v>
      </c>
      <c r="GH33">
        <v>1</v>
      </c>
      <c r="GI33">
        <v>386.837235294118</v>
      </c>
      <c r="GJ33">
        <v>-0.126997704571859</v>
      </c>
      <c r="GK33">
        <v>0.156456921119172</v>
      </c>
      <c r="GL33">
        <v>1</v>
      </c>
      <c r="GM33">
        <v>1.35818714285714</v>
      </c>
      <c r="GN33">
        <v>-0.0286519480519461</v>
      </c>
      <c r="GO33">
        <v>0.00298175426609929</v>
      </c>
      <c r="GP33">
        <v>1</v>
      </c>
      <c r="GQ33">
        <v>3</v>
      </c>
      <c r="GR33">
        <v>3</v>
      </c>
      <c r="GS33" t="s">
        <v>439</v>
      </c>
      <c r="GT33">
        <v>3.24968</v>
      </c>
      <c r="GU33">
        <v>2.89229</v>
      </c>
      <c r="GV33">
        <v>0.0823268</v>
      </c>
      <c r="GW33">
        <v>0.0829149</v>
      </c>
      <c r="GX33">
        <v>0.0595557</v>
      </c>
      <c r="GY33">
        <v>0.054209</v>
      </c>
      <c r="GZ33">
        <v>30271.1</v>
      </c>
      <c r="HA33">
        <v>23312.1</v>
      </c>
      <c r="HB33">
        <v>30709.5</v>
      </c>
      <c r="HC33">
        <v>23891</v>
      </c>
      <c r="HD33">
        <v>38252.7</v>
      </c>
      <c r="HE33">
        <v>31540.2</v>
      </c>
      <c r="HF33">
        <v>43452.9</v>
      </c>
      <c r="HG33">
        <v>36056</v>
      </c>
      <c r="HH33">
        <v>2.35152</v>
      </c>
      <c r="HI33">
        <v>2.2548</v>
      </c>
      <c r="HJ33">
        <v>0.149198</v>
      </c>
      <c r="HK33">
        <v>0</v>
      </c>
      <c r="HL33">
        <v>20.5055</v>
      </c>
      <c r="HM33">
        <v>999.9</v>
      </c>
      <c r="HN33">
        <v>45.733</v>
      </c>
      <c r="HO33">
        <v>26.848</v>
      </c>
      <c r="HP33">
        <v>20.5542</v>
      </c>
      <c r="HQ33">
        <v>54.5666</v>
      </c>
      <c r="HR33">
        <v>21.4103</v>
      </c>
      <c r="HS33">
        <v>2</v>
      </c>
      <c r="HT33">
        <v>-0.296796</v>
      </c>
      <c r="HU33">
        <v>0.702067</v>
      </c>
      <c r="HV33">
        <v>20.3427</v>
      </c>
      <c r="HW33">
        <v>5.2432</v>
      </c>
      <c r="HX33">
        <v>11.9222</v>
      </c>
      <c r="HY33">
        <v>4.9698</v>
      </c>
      <c r="HZ33">
        <v>3.29005</v>
      </c>
      <c r="IA33">
        <v>9999</v>
      </c>
      <c r="IB33">
        <v>999.9</v>
      </c>
      <c r="IC33">
        <v>9999</v>
      </c>
      <c r="ID33">
        <v>9999</v>
      </c>
      <c r="IE33">
        <v>4.97213</v>
      </c>
      <c r="IF33">
        <v>1.87348</v>
      </c>
      <c r="IG33">
        <v>1.88034</v>
      </c>
      <c r="IH33">
        <v>1.87649</v>
      </c>
      <c r="II33">
        <v>1.87607</v>
      </c>
      <c r="IJ33">
        <v>1.87607</v>
      </c>
      <c r="IK33">
        <v>1.87503</v>
      </c>
      <c r="IL33">
        <v>1.87542</v>
      </c>
      <c r="IM33">
        <v>0</v>
      </c>
      <c r="IN33">
        <v>0</v>
      </c>
      <c r="IO33">
        <v>0</v>
      </c>
      <c r="IP33">
        <v>0</v>
      </c>
      <c r="IQ33" t="s">
        <v>440</v>
      </c>
      <c r="IR33" t="s">
        <v>441</v>
      </c>
      <c r="IS33" t="s">
        <v>442</v>
      </c>
      <c r="IT33" t="s">
        <v>442</v>
      </c>
      <c r="IU33" t="s">
        <v>442</v>
      </c>
      <c r="IV33" t="s">
        <v>442</v>
      </c>
      <c r="IW33">
        <v>0</v>
      </c>
      <c r="IX33">
        <v>100</v>
      </c>
      <c r="IY33">
        <v>100</v>
      </c>
      <c r="IZ33">
        <v>-0.514</v>
      </c>
      <c r="JA33">
        <v>0.0317</v>
      </c>
      <c r="JB33">
        <v>-0.436505064677801</v>
      </c>
      <c r="JC33">
        <v>-0.000204251658391556</v>
      </c>
      <c r="JD33">
        <v>8.11882707142039e-08</v>
      </c>
      <c r="JE33">
        <v>-8.824596126216e-11</v>
      </c>
      <c r="JF33">
        <v>-0.0823044458403542</v>
      </c>
      <c r="JG33">
        <v>6.98166786572007e-05</v>
      </c>
      <c r="JH33">
        <v>0.00104944809816257</v>
      </c>
      <c r="JI33">
        <v>-2.5878658862803e-05</v>
      </c>
      <c r="JJ33">
        <v>28</v>
      </c>
      <c r="JK33">
        <v>2090</v>
      </c>
      <c r="JL33">
        <v>2</v>
      </c>
      <c r="JM33">
        <v>19</v>
      </c>
      <c r="JN33">
        <v>2</v>
      </c>
      <c r="JO33">
        <v>2</v>
      </c>
      <c r="JP33">
        <v>1.36108</v>
      </c>
      <c r="JQ33">
        <v>2.54761</v>
      </c>
      <c r="JR33">
        <v>2.24365</v>
      </c>
      <c r="JS33">
        <v>2.85034</v>
      </c>
      <c r="JT33">
        <v>2.49756</v>
      </c>
      <c r="JU33">
        <v>2.38403</v>
      </c>
      <c r="JV33">
        <v>31.1504</v>
      </c>
      <c r="JW33">
        <v>24.07</v>
      </c>
      <c r="JX33">
        <v>18</v>
      </c>
      <c r="JY33">
        <v>634.353</v>
      </c>
      <c r="JZ33">
        <v>659.138</v>
      </c>
      <c r="KA33">
        <v>19.9992</v>
      </c>
      <c r="KB33">
        <v>23.4405</v>
      </c>
      <c r="KC33">
        <v>30</v>
      </c>
      <c r="KD33">
        <v>23.647</v>
      </c>
      <c r="KE33">
        <v>23.6261</v>
      </c>
      <c r="KF33">
        <v>27.2753</v>
      </c>
      <c r="KG33">
        <v>38.1193</v>
      </c>
      <c r="KH33">
        <v>0</v>
      </c>
      <c r="KI33">
        <v>20</v>
      </c>
      <c r="KJ33">
        <v>420</v>
      </c>
      <c r="KK33">
        <v>11.1095</v>
      </c>
      <c r="KL33">
        <v>101.965</v>
      </c>
      <c r="KM33">
        <v>101.009</v>
      </c>
    </row>
    <row r="34" spans="1:299">
      <c r="A34">
        <v>18</v>
      </c>
      <c r="B34">
        <v>1701977759</v>
      </c>
      <c r="C34">
        <v>85</v>
      </c>
      <c r="D34" t="s">
        <v>476</v>
      </c>
      <c r="E34" t="s">
        <v>477</v>
      </c>
      <c r="F34">
        <v>15</v>
      </c>
      <c r="H34" t="s">
        <v>435</v>
      </c>
      <c r="K34">
        <v>1701977757.5</v>
      </c>
      <c r="L34">
        <f>(M34)/1000</f>
        <v>0</v>
      </c>
      <c r="M34">
        <f>IF(DR34, AP34, AJ34)</f>
        <v>0</v>
      </c>
      <c r="N34">
        <f>IF(DR34, AK34, AI34)</f>
        <v>0</v>
      </c>
      <c r="O34">
        <f>DT34 - IF(AW34&gt;1, N34*DN34*100.0/(AY34*EH34), 0)</f>
        <v>0</v>
      </c>
      <c r="P34">
        <f>((V34-L34/2)*O34-N34)/(V34+L34/2)</f>
        <v>0</v>
      </c>
      <c r="Q34">
        <f>P34*(EA34+EB34)/1000.0</f>
        <v>0</v>
      </c>
      <c r="R34">
        <f>(DT34 - IF(AW34&gt;1, N34*DN34*100.0/(AY34*EH34), 0))*(EA34+EB34)/1000.0</f>
        <v>0</v>
      </c>
      <c r="S34">
        <f>2.0/((1/U34-1/T34)+SIGN(U34)*SQRT((1/U34-1/T34)*(1/U34-1/T34) + 4*DO34/((DO34+1)*(DO34+1))*(2*1/U34*1/T34-1/T34*1/T34)))</f>
        <v>0</v>
      </c>
      <c r="T34">
        <f>IF(LEFT(DP34,1)&lt;&gt;"0",IF(LEFT(DP34,1)="1",3.0,DQ34),$D$5+$E$5*(EH34*EA34/($K$5*1000))+$F$5*(EH34*EA34/($K$5*1000))*MAX(MIN(DN34,$J$5),$I$5)*MAX(MIN(DN34,$J$5),$I$5)+$G$5*MAX(MIN(DN34,$J$5),$I$5)*(EH34*EA34/($K$5*1000))+$H$5*(EH34*EA34/($K$5*1000))*(EH34*EA34/($K$5*1000)))</f>
        <v>0</v>
      </c>
      <c r="U34">
        <f>L34*(1000-(1000*0.61365*exp(17.502*Y34/(240.97+Y34))/(EA34+EB34)+DV34)/2)/(1000*0.61365*exp(17.502*Y34/(240.97+Y34))/(EA34+EB34)-DV34)</f>
        <v>0</v>
      </c>
      <c r="V34">
        <f>1/((DO34+1)/(S34/1.6)+1/(T34/1.37)) + DO34/((DO34+1)/(S34/1.6) + DO34/(T34/1.37))</f>
        <v>0</v>
      </c>
      <c r="W34">
        <f>(DJ34*DM34)</f>
        <v>0</v>
      </c>
      <c r="X34">
        <f>(EC34+(W34+2*0.95*5.67E-8*(((EC34+$B$7)+273)^4-(EC34+273)^4)-44100*L34)/(1.84*29.3*T34+8*0.95*5.67E-8*(EC34+273)^3))</f>
        <v>0</v>
      </c>
      <c r="Y34">
        <f>($C$7*ED34+$D$7*EE34+$E$7*X34)</f>
        <v>0</v>
      </c>
      <c r="Z34">
        <f>0.61365*exp(17.502*Y34/(240.97+Y34))</f>
        <v>0</v>
      </c>
      <c r="AA34">
        <f>(AB34/AC34*100)</f>
        <v>0</v>
      </c>
      <c r="AB34">
        <f>DV34*(EA34+EB34)/1000</f>
        <v>0</v>
      </c>
      <c r="AC34">
        <f>0.61365*exp(17.502*EC34/(240.97+EC34))</f>
        <v>0</v>
      </c>
      <c r="AD34">
        <f>(Z34-DV34*(EA34+EB34)/1000)</f>
        <v>0</v>
      </c>
      <c r="AE34">
        <f>(-L34*44100)</f>
        <v>0</v>
      </c>
      <c r="AF34">
        <f>2*29.3*T34*0.92*(EC34-Y34)</f>
        <v>0</v>
      </c>
      <c r="AG34">
        <f>2*0.95*5.67E-8*(((EC34+$B$7)+273)^4-(Y34+273)^4)</f>
        <v>0</v>
      </c>
      <c r="AH34">
        <f>W34+AG34+AE34+AF34</f>
        <v>0</v>
      </c>
      <c r="AI34">
        <f>DZ34*AW34*(DU34-DT34*(1000-AW34*DW34)/(1000-AW34*DV34))/(100*DN34)</f>
        <v>0</v>
      </c>
      <c r="AJ34">
        <f>1000*DZ34*AW34*(DV34-DW34)/(100*DN34*(1000-AW34*DV34))</f>
        <v>0</v>
      </c>
      <c r="AK34">
        <f>(AL34 - AM34 - EA34*1E3/(8.314*(EC34+273.15)) * AO34/DZ34 * AN34) * DZ34/(100*DN34) * (1000 - DW34)/1000</f>
        <v>0</v>
      </c>
      <c r="AL34">
        <v>424.769367122939</v>
      </c>
      <c r="AM34">
        <v>419.9636</v>
      </c>
      <c r="AN34">
        <v>-0.0204044666556718</v>
      </c>
      <c r="AO34">
        <v>66.111918729525</v>
      </c>
      <c r="AP34">
        <f>(AR34 - AQ34 + EA34*1E3/(8.314*(EC34+273.15)) * AT34/DZ34 * AS34) * DZ34/(100*DN34) * 1000/(1000 - AR34)</f>
        <v>0</v>
      </c>
      <c r="AQ34">
        <v>11.159876011013</v>
      </c>
      <c r="AR34">
        <v>12.5119659340659</v>
      </c>
      <c r="AS34">
        <v>-1.18926388971984e-05</v>
      </c>
      <c r="AT34">
        <v>85.4368916189537</v>
      </c>
      <c r="AU34">
        <v>0</v>
      </c>
      <c r="AV34">
        <v>0</v>
      </c>
      <c r="AW34">
        <f>IF(AU34*$H$13&gt;=AY34,1.0,(AY34/(AY34-AU34*$H$13)))</f>
        <v>0</v>
      </c>
      <c r="AX34">
        <f>(AW34-1)*100</f>
        <v>0</v>
      </c>
      <c r="AY34">
        <f>MAX(0,($B$13+$C$13*EH34)/(1+$D$13*EH34)*EA34/(EC34+273)*$E$13)</f>
        <v>0</v>
      </c>
      <c r="AZ34" t="s">
        <v>436</v>
      </c>
      <c r="BA34" t="s">
        <v>436</v>
      </c>
      <c r="BB34">
        <v>0</v>
      </c>
      <c r="BC34">
        <v>0</v>
      </c>
      <c r="BD34">
        <f>1-BB34/BC34</f>
        <v>0</v>
      </c>
      <c r="BE34">
        <v>0</v>
      </c>
      <c r="BF34" t="s">
        <v>436</v>
      </c>
      <c r="BG34" t="s">
        <v>436</v>
      </c>
      <c r="BH34">
        <v>0</v>
      </c>
      <c r="BI34">
        <v>0</v>
      </c>
      <c r="BJ34">
        <f>1-BH34/BI34</f>
        <v>0</v>
      </c>
      <c r="BK34">
        <v>0.5</v>
      </c>
      <c r="BL34">
        <f>DK34</f>
        <v>0</v>
      </c>
      <c r="BM34">
        <f>N34</f>
        <v>0</v>
      </c>
      <c r="BN34">
        <f>BJ34*BK34*BL34</f>
        <v>0</v>
      </c>
      <c r="BO34">
        <f>(BM34-BE34)/BL34</f>
        <v>0</v>
      </c>
      <c r="BP34">
        <f>(BC34-BI34)/BI34</f>
        <v>0</v>
      </c>
      <c r="BQ34">
        <f>BB34/(BD34+BB34/BI34)</f>
        <v>0</v>
      </c>
      <c r="BR34" t="s">
        <v>436</v>
      </c>
      <c r="BS34">
        <v>0</v>
      </c>
      <c r="BT34">
        <f>IF(BS34&lt;&gt;0, BS34, BQ34)</f>
        <v>0</v>
      </c>
      <c r="BU34">
        <f>1-BT34/BI34</f>
        <v>0</v>
      </c>
      <c r="BV34">
        <f>(BI34-BH34)/(BI34-BT34)</f>
        <v>0</v>
      </c>
      <c r="BW34">
        <f>(BC34-BI34)/(BC34-BT34)</f>
        <v>0</v>
      </c>
      <c r="BX34">
        <f>(BI34-BH34)/(BI34-BB34)</f>
        <v>0</v>
      </c>
      <c r="BY34">
        <f>(BC34-BI34)/(BC34-BB34)</f>
        <v>0</v>
      </c>
      <c r="BZ34">
        <f>(BV34*BT34/BH34)</f>
        <v>0</v>
      </c>
      <c r="CA34">
        <f>(1-BZ34)</f>
        <v>0</v>
      </c>
      <c r="DJ34">
        <f>$B$11*EI34+$C$11*EJ34+$F$11*EU34*(1-EX34)</f>
        <v>0</v>
      </c>
      <c r="DK34">
        <f>DJ34*DL34</f>
        <v>0</v>
      </c>
      <c r="DL34">
        <f>($B$11*$D$9+$C$11*$D$9+$F$11*((FH34+EZ34)/MAX(FH34+EZ34+FI34, 0.1)*$I$9+FI34/MAX(FH34+EZ34+FI34, 0.1)*$J$9))/($B$11+$C$11+$F$11)</f>
        <v>0</v>
      </c>
      <c r="DM34">
        <f>($B$11*$K$9+$C$11*$K$9+$F$11*((FH34+EZ34)/MAX(FH34+EZ34+FI34, 0.1)*$P$9+FI34/MAX(FH34+EZ34+FI34, 0.1)*$Q$9))/($B$11+$C$11+$F$11)</f>
        <v>0</v>
      </c>
      <c r="DN34">
        <v>6</v>
      </c>
      <c r="DO34">
        <v>0.5</v>
      </c>
      <c r="DP34" t="s">
        <v>437</v>
      </c>
      <c r="DQ34">
        <v>2</v>
      </c>
      <c r="DR34" t="b">
        <v>1</v>
      </c>
      <c r="DS34">
        <v>1701977757.5</v>
      </c>
      <c r="DT34">
        <v>414.719</v>
      </c>
      <c r="DU34">
        <v>420.022</v>
      </c>
      <c r="DV34">
        <v>12.51185</v>
      </c>
      <c r="DW34">
        <v>11.15975</v>
      </c>
      <c r="DX34">
        <v>415.233</v>
      </c>
      <c r="DY34">
        <v>12.48015</v>
      </c>
      <c r="DZ34">
        <v>600.0115</v>
      </c>
      <c r="EA34">
        <v>78.92715</v>
      </c>
      <c r="EB34">
        <v>0.10010215</v>
      </c>
      <c r="EC34">
        <v>23.0125</v>
      </c>
      <c r="ED34">
        <v>22.982</v>
      </c>
      <c r="EE34">
        <v>999.9</v>
      </c>
      <c r="EF34">
        <v>0</v>
      </c>
      <c r="EG34">
        <v>0</v>
      </c>
      <c r="EH34">
        <v>9975.94</v>
      </c>
      <c r="EI34">
        <v>0</v>
      </c>
      <c r="EJ34">
        <v>0.8749575</v>
      </c>
      <c r="EK34">
        <v>-5.302855</v>
      </c>
      <c r="EL34">
        <v>419.974</v>
      </c>
      <c r="EM34">
        <v>424.7625</v>
      </c>
      <c r="EN34">
        <v>1.3521</v>
      </c>
      <c r="EO34">
        <v>420.022</v>
      </c>
      <c r="EP34">
        <v>11.15975</v>
      </c>
      <c r="EQ34">
        <v>0.9875245</v>
      </c>
      <c r="ER34">
        <v>0.8808075</v>
      </c>
      <c r="ES34">
        <v>6.73361</v>
      </c>
      <c r="ET34">
        <v>5.080925</v>
      </c>
      <c r="EU34">
        <v>1799.935</v>
      </c>
      <c r="EV34">
        <v>0.978006</v>
      </c>
      <c r="EW34">
        <v>0.0219943</v>
      </c>
      <c r="EX34">
        <v>0</v>
      </c>
      <c r="EY34">
        <v>386.895</v>
      </c>
      <c r="EZ34">
        <v>4.99951</v>
      </c>
      <c r="FA34">
        <v>7020.145</v>
      </c>
      <c r="FB34">
        <v>14716.45</v>
      </c>
      <c r="FC34">
        <v>43.187</v>
      </c>
      <c r="FD34">
        <v>44.875</v>
      </c>
      <c r="FE34">
        <v>44.687</v>
      </c>
      <c r="FF34">
        <v>44</v>
      </c>
      <c r="FG34">
        <v>44.562</v>
      </c>
      <c r="FH34">
        <v>1755.455</v>
      </c>
      <c r="FI34">
        <v>39.48</v>
      </c>
      <c r="FJ34">
        <v>0</v>
      </c>
      <c r="FK34">
        <v>1701977760.3</v>
      </c>
      <c r="FL34">
        <v>0</v>
      </c>
      <c r="FM34">
        <v>386.79388</v>
      </c>
      <c r="FN34">
        <v>-0.152153846148089</v>
      </c>
      <c r="FO34">
        <v>-5.46384610050727</v>
      </c>
      <c r="FP34">
        <v>7020.948</v>
      </c>
      <c r="FQ34">
        <v>15</v>
      </c>
      <c r="FR34">
        <v>1701977635</v>
      </c>
      <c r="FS34" t="s">
        <v>438</v>
      </c>
      <c r="FT34">
        <v>1701977633</v>
      </c>
      <c r="FU34">
        <v>1701977635</v>
      </c>
      <c r="FV34">
        <v>4</v>
      </c>
      <c r="FW34">
        <v>-0.012</v>
      </c>
      <c r="FX34">
        <v>0.003</v>
      </c>
      <c r="FY34">
        <v>-0.515</v>
      </c>
      <c r="FZ34">
        <v>0.012</v>
      </c>
      <c r="GA34">
        <v>420</v>
      </c>
      <c r="GB34">
        <v>11</v>
      </c>
      <c r="GC34">
        <v>0.38</v>
      </c>
      <c r="GD34">
        <v>0.07</v>
      </c>
      <c r="GE34">
        <v>-5.244411</v>
      </c>
      <c r="GF34">
        <v>-0.231088421052645</v>
      </c>
      <c r="GG34">
        <v>0.0340404772146338</v>
      </c>
      <c r="GH34">
        <v>1</v>
      </c>
      <c r="GI34">
        <v>386.827411764706</v>
      </c>
      <c r="GJ34">
        <v>-0.0145760103937659</v>
      </c>
      <c r="GK34">
        <v>0.166386530430352</v>
      </c>
      <c r="GL34">
        <v>1</v>
      </c>
      <c r="GM34">
        <v>1.3556365</v>
      </c>
      <c r="GN34">
        <v>-0.0308052631578957</v>
      </c>
      <c r="GO34">
        <v>0.00306544168921871</v>
      </c>
      <c r="GP34">
        <v>1</v>
      </c>
      <c r="GQ34">
        <v>3</v>
      </c>
      <c r="GR34">
        <v>3</v>
      </c>
      <c r="GS34" t="s">
        <v>439</v>
      </c>
      <c r="GT34">
        <v>3.24971</v>
      </c>
      <c r="GU34">
        <v>2.8921</v>
      </c>
      <c r="GV34">
        <v>0.0823162</v>
      </c>
      <c r="GW34">
        <v>0.0829058</v>
      </c>
      <c r="GX34">
        <v>0.0595597</v>
      </c>
      <c r="GY34">
        <v>0.0542086</v>
      </c>
      <c r="GZ34">
        <v>30270.9</v>
      </c>
      <c r="HA34">
        <v>23312.3</v>
      </c>
      <c r="HB34">
        <v>30709</v>
      </c>
      <c r="HC34">
        <v>23891</v>
      </c>
      <c r="HD34">
        <v>38251.9</v>
      </c>
      <c r="HE34">
        <v>31540</v>
      </c>
      <c r="HF34">
        <v>43452.2</v>
      </c>
      <c r="HG34">
        <v>36055.8</v>
      </c>
      <c r="HH34">
        <v>2.35182</v>
      </c>
      <c r="HI34">
        <v>2.25478</v>
      </c>
      <c r="HJ34">
        <v>0.151023</v>
      </c>
      <c r="HK34">
        <v>0</v>
      </c>
      <c r="HL34">
        <v>20.4985</v>
      </c>
      <c r="HM34">
        <v>999.9</v>
      </c>
      <c r="HN34">
        <v>45.733</v>
      </c>
      <c r="HO34">
        <v>26.858</v>
      </c>
      <c r="HP34">
        <v>20.5659</v>
      </c>
      <c r="HQ34">
        <v>55.0266</v>
      </c>
      <c r="HR34">
        <v>21.4103</v>
      </c>
      <c r="HS34">
        <v>2</v>
      </c>
      <c r="HT34">
        <v>-0.296939</v>
      </c>
      <c r="HU34">
        <v>0.700419</v>
      </c>
      <c r="HV34">
        <v>20.3426</v>
      </c>
      <c r="HW34">
        <v>5.242</v>
      </c>
      <c r="HX34">
        <v>11.9228</v>
      </c>
      <c r="HY34">
        <v>4.9697</v>
      </c>
      <c r="HZ34">
        <v>3.29008</v>
      </c>
      <c r="IA34">
        <v>9999</v>
      </c>
      <c r="IB34">
        <v>999.9</v>
      </c>
      <c r="IC34">
        <v>9999</v>
      </c>
      <c r="ID34">
        <v>9999</v>
      </c>
      <c r="IE34">
        <v>4.9721</v>
      </c>
      <c r="IF34">
        <v>1.87347</v>
      </c>
      <c r="IG34">
        <v>1.88034</v>
      </c>
      <c r="IH34">
        <v>1.8765</v>
      </c>
      <c r="II34">
        <v>1.87607</v>
      </c>
      <c r="IJ34">
        <v>1.87607</v>
      </c>
      <c r="IK34">
        <v>1.87501</v>
      </c>
      <c r="IL34">
        <v>1.87538</v>
      </c>
      <c r="IM34">
        <v>0</v>
      </c>
      <c r="IN34">
        <v>0</v>
      </c>
      <c r="IO34">
        <v>0</v>
      </c>
      <c r="IP34">
        <v>0</v>
      </c>
      <c r="IQ34" t="s">
        <v>440</v>
      </c>
      <c r="IR34" t="s">
        <v>441</v>
      </c>
      <c r="IS34" t="s">
        <v>442</v>
      </c>
      <c r="IT34" t="s">
        <v>442</v>
      </c>
      <c r="IU34" t="s">
        <v>442</v>
      </c>
      <c r="IV34" t="s">
        <v>442</v>
      </c>
      <c r="IW34">
        <v>0</v>
      </c>
      <c r="IX34">
        <v>100</v>
      </c>
      <c r="IY34">
        <v>100</v>
      </c>
      <c r="IZ34">
        <v>-0.513</v>
      </c>
      <c r="JA34">
        <v>0.0318</v>
      </c>
      <c r="JB34">
        <v>-0.436505064677801</v>
      </c>
      <c r="JC34">
        <v>-0.000204251658391556</v>
      </c>
      <c r="JD34">
        <v>8.11882707142039e-08</v>
      </c>
      <c r="JE34">
        <v>-8.824596126216e-11</v>
      </c>
      <c r="JF34">
        <v>-0.0823044458403542</v>
      </c>
      <c r="JG34">
        <v>6.98166786572007e-05</v>
      </c>
      <c r="JH34">
        <v>0.00104944809816257</v>
      </c>
      <c r="JI34">
        <v>-2.5878658862803e-05</v>
      </c>
      <c r="JJ34">
        <v>28</v>
      </c>
      <c r="JK34">
        <v>2090</v>
      </c>
      <c r="JL34">
        <v>2</v>
      </c>
      <c r="JM34">
        <v>19</v>
      </c>
      <c r="JN34">
        <v>2.1</v>
      </c>
      <c r="JO34">
        <v>2.1</v>
      </c>
      <c r="JP34">
        <v>1.36108</v>
      </c>
      <c r="JQ34">
        <v>2.55493</v>
      </c>
      <c r="JR34">
        <v>2.24365</v>
      </c>
      <c r="JS34">
        <v>2.85034</v>
      </c>
      <c r="JT34">
        <v>2.49756</v>
      </c>
      <c r="JU34">
        <v>2.36084</v>
      </c>
      <c r="JV34">
        <v>31.1504</v>
      </c>
      <c r="JW34">
        <v>24.07</v>
      </c>
      <c r="JX34">
        <v>18</v>
      </c>
      <c r="JY34">
        <v>634.55</v>
      </c>
      <c r="JZ34">
        <v>659.095</v>
      </c>
      <c r="KA34">
        <v>19.9995</v>
      </c>
      <c r="KB34">
        <v>23.4385</v>
      </c>
      <c r="KC34">
        <v>29.9999</v>
      </c>
      <c r="KD34">
        <v>23.6451</v>
      </c>
      <c r="KE34">
        <v>23.6244</v>
      </c>
      <c r="KF34">
        <v>27.2772</v>
      </c>
      <c r="KG34">
        <v>38.1193</v>
      </c>
      <c r="KH34">
        <v>0</v>
      </c>
      <c r="KI34">
        <v>20</v>
      </c>
      <c r="KJ34">
        <v>420</v>
      </c>
      <c r="KK34">
        <v>11.1095</v>
      </c>
      <c r="KL34">
        <v>101.964</v>
      </c>
      <c r="KM34">
        <v>101.009</v>
      </c>
    </row>
    <row r="35" spans="1:299">
      <c r="A35">
        <v>19</v>
      </c>
      <c r="B35">
        <v>1701977764</v>
      </c>
      <c r="C35">
        <v>90</v>
      </c>
      <c r="D35" t="s">
        <v>478</v>
      </c>
      <c r="E35" t="s">
        <v>479</v>
      </c>
      <c r="F35">
        <v>15</v>
      </c>
      <c r="H35" t="s">
        <v>435</v>
      </c>
      <c r="K35">
        <v>1701977762.5</v>
      </c>
      <c r="L35">
        <f>(M35)/1000</f>
        <v>0</v>
      </c>
      <c r="M35">
        <f>IF(DR35, AP35, AJ35)</f>
        <v>0</v>
      </c>
      <c r="N35">
        <f>IF(DR35, AK35, AI35)</f>
        <v>0</v>
      </c>
      <c r="O35">
        <f>DT35 - IF(AW35&gt;1, N35*DN35*100.0/(AY35*EH35), 0)</f>
        <v>0</v>
      </c>
      <c r="P35">
        <f>((V35-L35/2)*O35-N35)/(V35+L35/2)</f>
        <v>0</v>
      </c>
      <c r="Q35">
        <f>P35*(EA35+EB35)/1000.0</f>
        <v>0</v>
      </c>
      <c r="R35">
        <f>(DT35 - IF(AW35&gt;1, N35*DN35*100.0/(AY35*EH35), 0))*(EA35+EB35)/1000.0</f>
        <v>0</v>
      </c>
      <c r="S35">
        <f>2.0/((1/U35-1/T35)+SIGN(U35)*SQRT((1/U35-1/T35)*(1/U35-1/T35) + 4*DO35/((DO35+1)*(DO35+1))*(2*1/U35*1/T35-1/T35*1/T35)))</f>
        <v>0</v>
      </c>
      <c r="T35">
        <f>IF(LEFT(DP35,1)&lt;&gt;"0",IF(LEFT(DP35,1)="1",3.0,DQ35),$D$5+$E$5*(EH35*EA35/($K$5*1000))+$F$5*(EH35*EA35/($K$5*1000))*MAX(MIN(DN35,$J$5),$I$5)*MAX(MIN(DN35,$J$5),$I$5)+$G$5*MAX(MIN(DN35,$J$5),$I$5)*(EH35*EA35/($K$5*1000))+$H$5*(EH35*EA35/($K$5*1000))*(EH35*EA35/($K$5*1000)))</f>
        <v>0</v>
      </c>
      <c r="U35">
        <f>L35*(1000-(1000*0.61365*exp(17.502*Y35/(240.97+Y35))/(EA35+EB35)+DV35)/2)/(1000*0.61365*exp(17.502*Y35/(240.97+Y35))/(EA35+EB35)-DV35)</f>
        <v>0</v>
      </c>
      <c r="V35">
        <f>1/((DO35+1)/(S35/1.6)+1/(T35/1.37)) + DO35/((DO35+1)/(S35/1.6) + DO35/(T35/1.37))</f>
        <v>0</v>
      </c>
      <c r="W35">
        <f>(DJ35*DM35)</f>
        <v>0</v>
      </c>
      <c r="X35">
        <f>(EC35+(W35+2*0.95*5.67E-8*(((EC35+$B$7)+273)^4-(EC35+273)^4)-44100*L35)/(1.84*29.3*T35+8*0.95*5.67E-8*(EC35+273)^3))</f>
        <v>0</v>
      </c>
      <c r="Y35">
        <f>($C$7*ED35+$D$7*EE35+$E$7*X35)</f>
        <v>0</v>
      </c>
      <c r="Z35">
        <f>0.61365*exp(17.502*Y35/(240.97+Y35))</f>
        <v>0</v>
      </c>
      <c r="AA35">
        <f>(AB35/AC35*100)</f>
        <v>0</v>
      </c>
      <c r="AB35">
        <f>DV35*(EA35+EB35)/1000</f>
        <v>0</v>
      </c>
      <c r="AC35">
        <f>0.61365*exp(17.502*EC35/(240.97+EC35))</f>
        <v>0</v>
      </c>
      <c r="AD35">
        <f>(Z35-DV35*(EA35+EB35)/1000)</f>
        <v>0</v>
      </c>
      <c r="AE35">
        <f>(-L35*44100)</f>
        <v>0</v>
      </c>
      <c r="AF35">
        <f>2*29.3*T35*0.92*(EC35-Y35)</f>
        <v>0</v>
      </c>
      <c r="AG35">
        <f>2*0.95*5.67E-8*(((EC35+$B$7)+273)^4-(Y35+273)^4)</f>
        <v>0</v>
      </c>
      <c r="AH35">
        <f>W35+AG35+AE35+AF35</f>
        <v>0</v>
      </c>
      <c r="AI35">
        <f>DZ35*AW35*(DU35-DT35*(1000-AW35*DW35)/(1000-AW35*DV35))/(100*DN35)</f>
        <v>0</v>
      </c>
      <c r="AJ35">
        <f>1000*DZ35*AW35*(DV35-DW35)/(100*DN35*(1000-AW35*DV35))</f>
        <v>0</v>
      </c>
      <c r="AK35">
        <f>(AL35 - AM35 - EA35*1E3/(8.314*(EC35+273.15)) * AO35/DZ35 * AN35) * DZ35/(100*DN35) * (1000 - DW35)/1000</f>
        <v>0</v>
      </c>
      <c r="AL35">
        <v>424.715315275795</v>
      </c>
      <c r="AM35">
        <v>420.028872727273</v>
      </c>
      <c r="AN35">
        <v>0.022869083186828</v>
      </c>
      <c r="AO35">
        <v>66.111918729525</v>
      </c>
      <c r="AP35">
        <f>(AR35 - AQ35 + EA35*1E3/(8.314*(EC35+273.15)) * AT35/DZ35 * AS35) * DZ35/(100*DN35) * 1000/(1000 - AR35)</f>
        <v>0</v>
      </c>
      <c r="AQ35">
        <v>11.1600290494884</v>
      </c>
      <c r="AR35">
        <v>12.5123098901099</v>
      </c>
      <c r="AS35">
        <v>9.55714961160762e-07</v>
      </c>
      <c r="AT35">
        <v>85.4368916189537</v>
      </c>
      <c r="AU35">
        <v>0</v>
      </c>
      <c r="AV35">
        <v>0</v>
      </c>
      <c r="AW35">
        <f>IF(AU35*$H$13&gt;=AY35,1.0,(AY35/(AY35-AU35*$H$13)))</f>
        <v>0</v>
      </c>
      <c r="AX35">
        <f>(AW35-1)*100</f>
        <v>0</v>
      </c>
      <c r="AY35">
        <f>MAX(0,($B$13+$C$13*EH35)/(1+$D$13*EH35)*EA35/(EC35+273)*$E$13)</f>
        <v>0</v>
      </c>
      <c r="AZ35" t="s">
        <v>436</v>
      </c>
      <c r="BA35" t="s">
        <v>436</v>
      </c>
      <c r="BB35">
        <v>0</v>
      </c>
      <c r="BC35">
        <v>0</v>
      </c>
      <c r="BD35">
        <f>1-BB35/BC35</f>
        <v>0</v>
      </c>
      <c r="BE35">
        <v>0</v>
      </c>
      <c r="BF35" t="s">
        <v>436</v>
      </c>
      <c r="BG35" t="s">
        <v>436</v>
      </c>
      <c r="BH35">
        <v>0</v>
      </c>
      <c r="BI35">
        <v>0</v>
      </c>
      <c r="BJ35">
        <f>1-BH35/BI35</f>
        <v>0</v>
      </c>
      <c r="BK35">
        <v>0.5</v>
      </c>
      <c r="BL35">
        <f>DK35</f>
        <v>0</v>
      </c>
      <c r="BM35">
        <f>N35</f>
        <v>0</v>
      </c>
      <c r="BN35">
        <f>BJ35*BK35*BL35</f>
        <v>0</v>
      </c>
      <c r="BO35">
        <f>(BM35-BE35)/BL35</f>
        <v>0</v>
      </c>
      <c r="BP35">
        <f>(BC35-BI35)/BI35</f>
        <v>0</v>
      </c>
      <c r="BQ35">
        <f>BB35/(BD35+BB35/BI35)</f>
        <v>0</v>
      </c>
      <c r="BR35" t="s">
        <v>436</v>
      </c>
      <c r="BS35">
        <v>0</v>
      </c>
      <c r="BT35">
        <f>IF(BS35&lt;&gt;0, BS35, BQ35)</f>
        <v>0</v>
      </c>
      <c r="BU35">
        <f>1-BT35/BI35</f>
        <v>0</v>
      </c>
      <c r="BV35">
        <f>(BI35-BH35)/(BI35-BT35)</f>
        <v>0</v>
      </c>
      <c r="BW35">
        <f>(BC35-BI35)/(BC35-BT35)</f>
        <v>0</v>
      </c>
      <c r="BX35">
        <f>(BI35-BH35)/(BI35-BB35)</f>
        <v>0</v>
      </c>
      <c r="BY35">
        <f>(BC35-BI35)/(BC35-BB35)</f>
        <v>0</v>
      </c>
      <c r="BZ35">
        <f>(BV35*BT35/BH35)</f>
        <v>0</v>
      </c>
      <c r="CA35">
        <f>(1-BZ35)</f>
        <v>0</v>
      </c>
      <c r="DJ35">
        <f>$B$11*EI35+$C$11*EJ35+$F$11*EU35*(1-EX35)</f>
        <v>0</v>
      </c>
      <c r="DK35">
        <f>DJ35*DL35</f>
        <v>0</v>
      </c>
      <c r="DL35">
        <f>($B$11*$D$9+$C$11*$D$9+$F$11*((FH35+EZ35)/MAX(FH35+EZ35+FI35, 0.1)*$I$9+FI35/MAX(FH35+EZ35+FI35, 0.1)*$J$9))/($B$11+$C$11+$F$11)</f>
        <v>0</v>
      </c>
      <c r="DM35">
        <f>($B$11*$K$9+$C$11*$K$9+$F$11*((FH35+EZ35)/MAX(FH35+EZ35+FI35, 0.1)*$P$9+FI35/MAX(FH35+EZ35+FI35, 0.1)*$Q$9))/($B$11+$C$11+$F$11)</f>
        <v>0</v>
      </c>
      <c r="DN35">
        <v>6</v>
      </c>
      <c r="DO35">
        <v>0.5</v>
      </c>
      <c r="DP35" t="s">
        <v>437</v>
      </c>
      <c r="DQ35">
        <v>2</v>
      </c>
      <c r="DR35" t="b">
        <v>1</v>
      </c>
      <c r="DS35">
        <v>1701977762.5</v>
      </c>
      <c r="DT35">
        <v>414.762</v>
      </c>
      <c r="DU35">
        <v>419.988</v>
      </c>
      <c r="DV35">
        <v>12.5118</v>
      </c>
      <c r="DW35">
        <v>11.16115</v>
      </c>
      <c r="DX35">
        <v>415.2755</v>
      </c>
      <c r="DY35">
        <v>12.4801</v>
      </c>
      <c r="DZ35">
        <v>599.968</v>
      </c>
      <c r="EA35">
        <v>78.92875</v>
      </c>
      <c r="EB35">
        <v>0.0995829</v>
      </c>
      <c r="EC35">
        <v>23.01005</v>
      </c>
      <c r="ED35">
        <v>22.9872</v>
      </c>
      <c r="EE35">
        <v>999.9</v>
      </c>
      <c r="EF35">
        <v>0</v>
      </c>
      <c r="EG35">
        <v>0</v>
      </c>
      <c r="EH35">
        <v>10035</v>
      </c>
      <c r="EI35">
        <v>0</v>
      </c>
      <c r="EJ35">
        <v>0.862236</v>
      </c>
      <c r="EK35">
        <v>-5.226335</v>
      </c>
      <c r="EL35">
        <v>420.017</v>
      </c>
      <c r="EM35">
        <v>424.7285</v>
      </c>
      <c r="EN35">
        <v>1.35066</v>
      </c>
      <c r="EO35">
        <v>419.988</v>
      </c>
      <c r="EP35">
        <v>11.16115</v>
      </c>
      <c r="EQ35">
        <v>0.9875415</v>
      </c>
      <c r="ER35">
        <v>0.8809355</v>
      </c>
      <c r="ES35">
        <v>6.733855</v>
      </c>
      <c r="ET35">
        <v>5.08301</v>
      </c>
      <c r="EU35">
        <v>1799.935</v>
      </c>
      <c r="EV35">
        <v>0.978006</v>
      </c>
      <c r="EW35">
        <v>0.0219943</v>
      </c>
      <c r="EX35">
        <v>0</v>
      </c>
      <c r="EY35">
        <v>386.7035</v>
      </c>
      <c r="EZ35">
        <v>4.99951</v>
      </c>
      <c r="FA35">
        <v>7019.8</v>
      </c>
      <c r="FB35">
        <v>14716.5</v>
      </c>
      <c r="FC35">
        <v>43.187</v>
      </c>
      <c r="FD35">
        <v>44.875</v>
      </c>
      <c r="FE35">
        <v>44.687</v>
      </c>
      <c r="FF35">
        <v>44</v>
      </c>
      <c r="FG35">
        <v>44.562</v>
      </c>
      <c r="FH35">
        <v>1755.455</v>
      </c>
      <c r="FI35">
        <v>39.48</v>
      </c>
      <c r="FJ35">
        <v>0</v>
      </c>
      <c r="FK35">
        <v>1701977765.1</v>
      </c>
      <c r="FL35">
        <v>0</v>
      </c>
      <c r="FM35">
        <v>386.80048</v>
      </c>
      <c r="FN35">
        <v>-0.328307708013057</v>
      </c>
      <c r="FO35">
        <v>-4.71615381184605</v>
      </c>
      <c r="FP35">
        <v>7020.542</v>
      </c>
      <c r="FQ35">
        <v>15</v>
      </c>
      <c r="FR35">
        <v>1701977635</v>
      </c>
      <c r="FS35" t="s">
        <v>438</v>
      </c>
      <c r="FT35">
        <v>1701977633</v>
      </c>
      <c r="FU35">
        <v>1701977635</v>
      </c>
      <c r="FV35">
        <v>4</v>
      </c>
      <c r="FW35">
        <v>-0.012</v>
      </c>
      <c r="FX35">
        <v>0.003</v>
      </c>
      <c r="FY35">
        <v>-0.515</v>
      </c>
      <c r="FZ35">
        <v>0.012</v>
      </c>
      <c r="GA35">
        <v>420</v>
      </c>
      <c r="GB35">
        <v>11</v>
      </c>
      <c r="GC35">
        <v>0.38</v>
      </c>
      <c r="GD35">
        <v>0.07</v>
      </c>
      <c r="GE35">
        <v>-5.24478761904762</v>
      </c>
      <c r="GF35">
        <v>-0.14757038961039</v>
      </c>
      <c r="GG35">
        <v>0.0316741880648765</v>
      </c>
      <c r="GH35">
        <v>1</v>
      </c>
      <c r="GI35">
        <v>386.794382352941</v>
      </c>
      <c r="GJ35">
        <v>-0.417249808316436</v>
      </c>
      <c r="GK35">
        <v>0.179296995596014</v>
      </c>
      <c r="GL35">
        <v>1</v>
      </c>
      <c r="GM35">
        <v>1.35396666666667</v>
      </c>
      <c r="GN35">
        <v>-0.0244340259740248</v>
      </c>
      <c r="GO35">
        <v>0.00269377471630838</v>
      </c>
      <c r="GP35">
        <v>1</v>
      </c>
      <c r="GQ35">
        <v>3</v>
      </c>
      <c r="GR35">
        <v>3</v>
      </c>
      <c r="GS35" t="s">
        <v>439</v>
      </c>
      <c r="GT35">
        <v>3.24966</v>
      </c>
      <c r="GU35">
        <v>2.89221</v>
      </c>
      <c r="GV35">
        <v>0.0823307</v>
      </c>
      <c r="GW35">
        <v>0.0829113</v>
      </c>
      <c r="GX35">
        <v>0.0595592</v>
      </c>
      <c r="GY35">
        <v>0.0542171</v>
      </c>
      <c r="GZ35">
        <v>30270.8</v>
      </c>
      <c r="HA35">
        <v>23312.7</v>
      </c>
      <c r="HB35">
        <v>30709.3</v>
      </c>
      <c r="HC35">
        <v>23891.5</v>
      </c>
      <c r="HD35">
        <v>38252</v>
      </c>
      <c r="HE35">
        <v>31540.4</v>
      </c>
      <c r="HF35">
        <v>43452.3</v>
      </c>
      <c r="HG35">
        <v>36056.6</v>
      </c>
      <c r="HH35">
        <v>2.35135</v>
      </c>
      <c r="HI35">
        <v>2.25505</v>
      </c>
      <c r="HJ35">
        <v>0.151396</v>
      </c>
      <c r="HK35">
        <v>0</v>
      </c>
      <c r="HL35">
        <v>20.4937</v>
      </c>
      <c r="HM35">
        <v>999.9</v>
      </c>
      <c r="HN35">
        <v>45.733</v>
      </c>
      <c r="HO35">
        <v>26.858</v>
      </c>
      <c r="HP35">
        <v>20.5663</v>
      </c>
      <c r="HQ35">
        <v>54.7666</v>
      </c>
      <c r="HR35">
        <v>21.4143</v>
      </c>
      <c r="HS35">
        <v>2</v>
      </c>
      <c r="HT35">
        <v>-0.29719</v>
      </c>
      <c r="HU35">
        <v>0.699627</v>
      </c>
      <c r="HV35">
        <v>20.3428</v>
      </c>
      <c r="HW35">
        <v>5.242</v>
      </c>
      <c r="HX35">
        <v>11.9231</v>
      </c>
      <c r="HY35">
        <v>4.96995</v>
      </c>
      <c r="HZ35">
        <v>3.29005</v>
      </c>
      <c r="IA35">
        <v>9999</v>
      </c>
      <c r="IB35">
        <v>999.9</v>
      </c>
      <c r="IC35">
        <v>9999</v>
      </c>
      <c r="ID35">
        <v>9999</v>
      </c>
      <c r="IE35">
        <v>4.97209</v>
      </c>
      <c r="IF35">
        <v>1.87348</v>
      </c>
      <c r="IG35">
        <v>1.88034</v>
      </c>
      <c r="IH35">
        <v>1.8765</v>
      </c>
      <c r="II35">
        <v>1.87607</v>
      </c>
      <c r="IJ35">
        <v>1.87607</v>
      </c>
      <c r="IK35">
        <v>1.87502</v>
      </c>
      <c r="IL35">
        <v>1.8754</v>
      </c>
      <c r="IM35">
        <v>0</v>
      </c>
      <c r="IN35">
        <v>0</v>
      </c>
      <c r="IO35">
        <v>0</v>
      </c>
      <c r="IP35">
        <v>0</v>
      </c>
      <c r="IQ35" t="s">
        <v>440</v>
      </c>
      <c r="IR35" t="s">
        <v>441</v>
      </c>
      <c r="IS35" t="s">
        <v>442</v>
      </c>
      <c r="IT35" t="s">
        <v>442</v>
      </c>
      <c r="IU35" t="s">
        <v>442</v>
      </c>
      <c r="IV35" t="s">
        <v>442</v>
      </c>
      <c r="IW35">
        <v>0</v>
      </c>
      <c r="IX35">
        <v>100</v>
      </c>
      <c r="IY35">
        <v>100</v>
      </c>
      <c r="IZ35">
        <v>-0.514</v>
      </c>
      <c r="JA35">
        <v>0.0317</v>
      </c>
      <c r="JB35">
        <v>-0.436505064677801</v>
      </c>
      <c r="JC35">
        <v>-0.000204251658391556</v>
      </c>
      <c r="JD35">
        <v>8.11882707142039e-08</v>
      </c>
      <c r="JE35">
        <v>-8.824596126216e-11</v>
      </c>
      <c r="JF35">
        <v>-0.0823044458403542</v>
      </c>
      <c r="JG35">
        <v>6.98166786572007e-05</v>
      </c>
      <c r="JH35">
        <v>0.00104944809816257</v>
      </c>
      <c r="JI35">
        <v>-2.5878658862803e-05</v>
      </c>
      <c r="JJ35">
        <v>28</v>
      </c>
      <c r="JK35">
        <v>2090</v>
      </c>
      <c r="JL35">
        <v>2</v>
      </c>
      <c r="JM35">
        <v>19</v>
      </c>
      <c r="JN35">
        <v>2.2</v>
      </c>
      <c r="JO35">
        <v>2.1</v>
      </c>
      <c r="JP35">
        <v>1.36108</v>
      </c>
      <c r="JQ35">
        <v>2.55615</v>
      </c>
      <c r="JR35">
        <v>2.24365</v>
      </c>
      <c r="JS35">
        <v>2.85034</v>
      </c>
      <c r="JT35">
        <v>2.49756</v>
      </c>
      <c r="JU35">
        <v>2.35962</v>
      </c>
      <c r="JV35">
        <v>31.1722</v>
      </c>
      <c r="JW35">
        <v>24.0612</v>
      </c>
      <c r="JX35">
        <v>18</v>
      </c>
      <c r="JY35">
        <v>634.184</v>
      </c>
      <c r="JZ35">
        <v>659.304</v>
      </c>
      <c r="KA35">
        <v>19.9997</v>
      </c>
      <c r="KB35">
        <v>23.4361</v>
      </c>
      <c r="KC35">
        <v>29.9998</v>
      </c>
      <c r="KD35">
        <v>23.6436</v>
      </c>
      <c r="KE35">
        <v>23.6224</v>
      </c>
      <c r="KF35">
        <v>27.2774</v>
      </c>
      <c r="KG35">
        <v>38.1193</v>
      </c>
      <c r="KH35">
        <v>0</v>
      </c>
      <c r="KI35">
        <v>20</v>
      </c>
      <c r="KJ35">
        <v>420</v>
      </c>
      <c r="KK35">
        <v>11.1095</v>
      </c>
      <c r="KL35">
        <v>101.964</v>
      </c>
      <c r="KM35">
        <v>101.011</v>
      </c>
    </row>
    <row r="36" spans="1:299">
      <c r="A36">
        <v>20</v>
      </c>
      <c r="B36">
        <v>1701977769</v>
      </c>
      <c r="C36">
        <v>95</v>
      </c>
      <c r="D36" t="s">
        <v>480</v>
      </c>
      <c r="E36" t="s">
        <v>481</v>
      </c>
      <c r="F36">
        <v>15</v>
      </c>
      <c r="H36" t="s">
        <v>435</v>
      </c>
      <c r="K36">
        <v>1701977767.5</v>
      </c>
      <c r="L36">
        <f>(M36)/1000</f>
        <v>0</v>
      </c>
      <c r="M36">
        <f>IF(DR36, AP36, AJ36)</f>
        <v>0</v>
      </c>
      <c r="N36">
        <f>IF(DR36, AK36, AI36)</f>
        <v>0</v>
      </c>
      <c r="O36">
        <f>DT36 - IF(AW36&gt;1, N36*DN36*100.0/(AY36*EH36), 0)</f>
        <v>0</v>
      </c>
      <c r="P36">
        <f>((V36-L36/2)*O36-N36)/(V36+L36/2)</f>
        <v>0</v>
      </c>
      <c r="Q36">
        <f>P36*(EA36+EB36)/1000.0</f>
        <v>0</v>
      </c>
      <c r="R36">
        <f>(DT36 - IF(AW36&gt;1, N36*DN36*100.0/(AY36*EH36), 0))*(EA36+EB36)/1000.0</f>
        <v>0</v>
      </c>
      <c r="S36">
        <f>2.0/((1/U36-1/T36)+SIGN(U36)*SQRT((1/U36-1/T36)*(1/U36-1/T36) + 4*DO36/((DO36+1)*(DO36+1))*(2*1/U36*1/T36-1/T36*1/T36)))</f>
        <v>0</v>
      </c>
      <c r="T36">
        <f>IF(LEFT(DP36,1)&lt;&gt;"0",IF(LEFT(DP36,1)="1",3.0,DQ36),$D$5+$E$5*(EH36*EA36/($K$5*1000))+$F$5*(EH36*EA36/($K$5*1000))*MAX(MIN(DN36,$J$5),$I$5)*MAX(MIN(DN36,$J$5),$I$5)+$G$5*MAX(MIN(DN36,$J$5),$I$5)*(EH36*EA36/($K$5*1000))+$H$5*(EH36*EA36/($K$5*1000))*(EH36*EA36/($K$5*1000)))</f>
        <v>0</v>
      </c>
      <c r="U36">
        <f>L36*(1000-(1000*0.61365*exp(17.502*Y36/(240.97+Y36))/(EA36+EB36)+DV36)/2)/(1000*0.61365*exp(17.502*Y36/(240.97+Y36))/(EA36+EB36)-DV36)</f>
        <v>0</v>
      </c>
      <c r="V36">
        <f>1/((DO36+1)/(S36/1.6)+1/(T36/1.37)) + DO36/((DO36+1)/(S36/1.6) + DO36/(T36/1.37))</f>
        <v>0</v>
      </c>
      <c r="W36">
        <f>(DJ36*DM36)</f>
        <v>0</v>
      </c>
      <c r="X36">
        <f>(EC36+(W36+2*0.95*5.67E-8*(((EC36+$B$7)+273)^4-(EC36+273)^4)-44100*L36)/(1.84*29.3*T36+8*0.95*5.67E-8*(EC36+273)^3))</f>
        <v>0</v>
      </c>
      <c r="Y36">
        <f>($C$7*ED36+$D$7*EE36+$E$7*X36)</f>
        <v>0</v>
      </c>
      <c r="Z36">
        <f>0.61365*exp(17.502*Y36/(240.97+Y36))</f>
        <v>0</v>
      </c>
      <c r="AA36">
        <f>(AB36/AC36*100)</f>
        <v>0</v>
      </c>
      <c r="AB36">
        <f>DV36*(EA36+EB36)/1000</f>
        <v>0</v>
      </c>
      <c r="AC36">
        <f>0.61365*exp(17.502*EC36/(240.97+EC36))</f>
        <v>0</v>
      </c>
      <c r="AD36">
        <f>(Z36-DV36*(EA36+EB36)/1000)</f>
        <v>0</v>
      </c>
      <c r="AE36">
        <f>(-L36*44100)</f>
        <v>0</v>
      </c>
      <c r="AF36">
        <f>2*29.3*T36*0.92*(EC36-Y36)</f>
        <v>0</v>
      </c>
      <c r="AG36">
        <f>2*0.95*5.67E-8*(((EC36+$B$7)+273)^4-(Y36+273)^4)</f>
        <v>0</v>
      </c>
      <c r="AH36">
        <f>W36+AG36+AE36+AF36</f>
        <v>0</v>
      </c>
      <c r="AI36">
        <f>DZ36*AW36*(DU36-DT36*(1000-AW36*DW36)/(1000-AW36*DV36))/(100*DN36)</f>
        <v>0</v>
      </c>
      <c r="AJ36">
        <f>1000*DZ36*AW36*(DV36-DW36)/(100*DN36*(1000-AW36*DV36))</f>
        <v>0</v>
      </c>
      <c r="AK36">
        <f>(AL36 - AM36 - EA36*1E3/(8.314*(EC36+273.15)) * AO36/DZ36 * AN36) * DZ36/(100*DN36) * (1000 - DW36)/1000</f>
        <v>0</v>
      </c>
      <c r="AL36">
        <v>424.750824990933</v>
      </c>
      <c r="AM36">
        <v>420.039042424242</v>
      </c>
      <c r="AN36">
        <v>-0.00183994316447385</v>
      </c>
      <c r="AO36">
        <v>66.111918729525</v>
      </c>
      <c r="AP36">
        <f>(AR36 - AQ36 + EA36*1E3/(8.314*(EC36+273.15)) * AT36/DZ36 * AS36) * DZ36/(100*DN36) * 1000/(1000 - AR36)</f>
        <v>0</v>
      </c>
      <c r="AQ36">
        <v>11.1619679871402</v>
      </c>
      <c r="AR36">
        <v>12.5120054945055</v>
      </c>
      <c r="AS36">
        <v>1.27806207412061e-07</v>
      </c>
      <c r="AT36">
        <v>85.4368916189537</v>
      </c>
      <c r="AU36">
        <v>0</v>
      </c>
      <c r="AV36">
        <v>0</v>
      </c>
      <c r="AW36">
        <f>IF(AU36*$H$13&gt;=AY36,1.0,(AY36/(AY36-AU36*$H$13)))</f>
        <v>0</v>
      </c>
      <c r="AX36">
        <f>(AW36-1)*100</f>
        <v>0</v>
      </c>
      <c r="AY36">
        <f>MAX(0,($B$13+$C$13*EH36)/(1+$D$13*EH36)*EA36/(EC36+273)*$E$13)</f>
        <v>0</v>
      </c>
      <c r="AZ36" t="s">
        <v>436</v>
      </c>
      <c r="BA36" t="s">
        <v>436</v>
      </c>
      <c r="BB36">
        <v>0</v>
      </c>
      <c r="BC36">
        <v>0</v>
      </c>
      <c r="BD36">
        <f>1-BB36/BC36</f>
        <v>0</v>
      </c>
      <c r="BE36">
        <v>0</v>
      </c>
      <c r="BF36" t="s">
        <v>436</v>
      </c>
      <c r="BG36" t="s">
        <v>436</v>
      </c>
      <c r="BH36">
        <v>0</v>
      </c>
      <c r="BI36">
        <v>0</v>
      </c>
      <c r="BJ36">
        <f>1-BH36/BI36</f>
        <v>0</v>
      </c>
      <c r="BK36">
        <v>0.5</v>
      </c>
      <c r="BL36">
        <f>DK36</f>
        <v>0</v>
      </c>
      <c r="BM36">
        <f>N36</f>
        <v>0</v>
      </c>
      <c r="BN36">
        <f>BJ36*BK36*BL36</f>
        <v>0</v>
      </c>
      <c r="BO36">
        <f>(BM36-BE36)/BL36</f>
        <v>0</v>
      </c>
      <c r="BP36">
        <f>(BC36-BI36)/BI36</f>
        <v>0</v>
      </c>
      <c r="BQ36">
        <f>BB36/(BD36+BB36/BI36)</f>
        <v>0</v>
      </c>
      <c r="BR36" t="s">
        <v>436</v>
      </c>
      <c r="BS36">
        <v>0</v>
      </c>
      <c r="BT36">
        <f>IF(BS36&lt;&gt;0, BS36, BQ36)</f>
        <v>0</v>
      </c>
      <c r="BU36">
        <f>1-BT36/BI36</f>
        <v>0</v>
      </c>
      <c r="BV36">
        <f>(BI36-BH36)/(BI36-BT36)</f>
        <v>0</v>
      </c>
      <c r="BW36">
        <f>(BC36-BI36)/(BC36-BT36)</f>
        <v>0</v>
      </c>
      <c r="BX36">
        <f>(BI36-BH36)/(BI36-BB36)</f>
        <v>0</v>
      </c>
      <c r="BY36">
        <f>(BC36-BI36)/(BC36-BB36)</f>
        <v>0</v>
      </c>
      <c r="BZ36">
        <f>(BV36*BT36/BH36)</f>
        <v>0</v>
      </c>
      <c r="CA36">
        <f>(1-BZ36)</f>
        <v>0</v>
      </c>
      <c r="DJ36">
        <f>$B$11*EI36+$C$11*EJ36+$F$11*EU36*(1-EX36)</f>
        <v>0</v>
      </c>
      <c r="DK36">
        <f>DJ36*DL36</f>
        <v>0</v>
      </c>
      <c r="DL36">
        <f>($B$11*$D$9+$C$11*$D$9+$F$11*((FH36+EZ36)/MAX(FH36+EZ36+FI36, 0.1)*$I$9+FI36/MAX(FH36+EZ36+FI36, 0.1)*$J$9))/($B$11+$C$11+$F$11)</f>
        <v>0</v>
      </c>
      <c r="DM36">
        <f>($B$11*$K$9+$C$11*$K$9+$F$11*((FH36+EZ36)/MAX(FH36+EZ36+FI36, 0.1)*$P$9+FI36/MAX(FH36+EZ36+FI36, 0.1)*$Q$9))/($B$11+$C$11+$F$11)</f>
        <v>0</v>
      </c>
      <c r="DN36">
        <v>6</v>
      </c>
      <c r="DO36">
        <v>0.5</v>
      </c>
      <c r="DP36" t="s">
        <v>437</v>
      </c>
      <c r="DQ36">
        <v>2</v>
      </c>
      <c r="DR36" t="b">
        <v>1</v>
      </c>
      <c r="DS36">
        <v>1701977767.5</v>
      </c>
      <c r="DT36">
        <v>414.784</v>
      </c>
      <c r="DU36">
        <v>420.0065</v>
      </c>
      <c r="DV36">
        <v>12.5121</v>
      </c>
      <c r="DW36">
        <v>11.1639</v>
      </c>
      <c r="DX36">
        <v>415.298</v>
      </c>
      <c r="DY36">
        <v>12.48035</v>
      </c>
      <c r="DZ36">
        <v>600.0055</v>
      </c>
      <c r="EA36">
        <v>78.92935</v>
      </c>
      <c r="EB36">
        <v>0.10005175</v>
      </c>
      <c r="EC36">
        <v>23.012</v>
      </c>
      <c r="ED36">
        <v>22.9921</v>
      </c>
      <c r="EE36">
        <v>999.9</v>
      </c>
      <c r="EF36">
        <v>0</v>
      </c>
      <c r="EG36">
        <v>0</v>
      </c>
      <c r="EH36">
        <v>9990</v>
      </c>
      <c r="EI36">
        <v>0</v>
      </c>
      <c r="EJ36">
        <v>0.848101</v>
      </c>
      <c r="EK36">
        <v>-5.222125</v>
      </c>
      <c r="EL36">
        <v>420.04</v>
      </c>
      <c r="EM36">
        <v>424.748</v>
      </c>
      <c r="EN36">
        <v>1.348175</v>
      </c>
      <c r="EO36">
        <v>420.0065</v>
      </c>
      <c r="EP36">
        <v>11.1639</v>
      </c>
      <c r="EQ36">
        <v>0.987571</v>
      </c>
      <c r="ER36">
        <v>0.881161</v>
      </c>
      <c r="ES36">
        <v>6.73429</v>
      </c>
      <c r="ET36">
        <v>5.086675</v>
      </c>
      <c r="EU36">
        <v>1799.95</v>
      </c>
      <c r="EV36">
        <v>0.978006</v>
      </c>
      <c r="EW36">
        <v>0.0219943</v>
      </c>
      <c r="EX36">
        <v>0</v>
      </c>
      <c r="EY36">
        <v>386.3925</v>
      </c>
      <c r="EZ36">
        <v>4.99951</v>
      </c>
      <c r="FA36">
        <v>7019.38</v>
      </c>
      <c r="FB36">
        <v>14716.6</v>
      </c>
      <c r="FC36">
        <v>43.125</v>
      </c>
      <c r="FD36">
        <v>44.875</v>
      </c>
      <c r="FE36">
        <v>44.687</v>
      </c>
      <c r="FF36">
        <v>43.9685</v>
      </c>
      <c r="FG36">
        <v>44.562</v>
      </c>
      <c r="FH36">
        <v>1755.47</v>
      </c>
      <c r="FI36">
        <v>39.48</v>
      </c>
      <c r="FJ36">
        <v>0</v>
      </c>
      <c r="FK36">
        <v>1701977770.5</v>
      </c>
      <c r="FL36">
        <v>0</v>
      </c>
      <c r="FM36">
        <v>386.720076923077</v>
      </c>
      <c r="FN36">
        <v>-1.05223932067175</v>
      </c>
      <c r="FO36">
        <v>-4.02290595091397</v>
      </c>
      <c r="FP36">
        <v>7020.10423076923</v>
      </c>
      <c r="FQ36">
        <v>15</v>
      </c>
      <c r="FR36">
        <v>1701977635</v>
      </c>
      <c r="FS36" t="s">
        <v>438</v>
      </c>
      <c r="FT36">
        <v>1701977633</v>
      </c>
      <c r="FU36">
        <v>1701977635</v>
      </c>
      <c r="FV36">
        <v>4</v>
      </c>
      <c r="FW36">
        <v>-0.012</v>
      </c>
      <c r="FX36">
        <v>0.003</v>
      </c>
      <c r="FY36">
        <v>-0.515</v>
      </c>
      <c r="FZ36">
        <v>0.012</v>
      </c>
      <c r="GA36">
        <v>420</v>
      </c>
      <c r="GB36">
        <v>11</v>
      </c>
      <c r="GC36">
        <v>0.38</v>
      </c>
      <c r="GD36">
        <v>0.07</v>
      </c>
      <c r="GE36">
        <v>-5.248209</v>
      </c>
      <c r="GF36">
        <v>0.148030375939853</v>
      </c>
      <c r="GG36">
        <v>0.0286492828706061</v>
      </c>
      <c r="GH36">
        <v>1</v>
      </c>
      <c r="GI36">
        <v>386.745029411765</v>
      </c>
      <c r="GJ36">
        <v>-0.580825060680007</v>
      </c>
      <c r="GK36">
        <v>0.212709479488715</v>
      </c>
      <c r="GL36">
        <v>1</v>
      </c>
      <c r="GM36">
        <v>1.3516195</v>
      </c>
      <c r="GN36">
        <v>-0.0174103759398464</v>
      </c>
      <c r="GO36">
        <v>0.00186303106522677</v>
      </c>
      <c r="GP36">
        <v>1</v>
      </c>
      <c r="GQ36">
        <v>3</v>
      </c>
      <c r="GR36">
        <v>3</v>
      </c>
      <c r="GS36" t="s">
        <v>439</v>
      </c>
      <c r="GT36">
        <v>3.24966</v>
      </c>
      <c r="GU36">
        <v>2.89218</v>
      </c>
      <c r="GV36">
        <v>0.0823282</v>
      </c>
      <c r="GW36">
        <v>0.0829107</v>
      </c>
      <c r="GX36">
        <v>0.0595606</v>
      </c>
      <c r="GY36">
        <v>0.0542255</v>
      </c>
      <c r="GZ36">
        <v>30271.1</v>
      </c>
      <c r="HA36">
        <v>23312.8</v>
      </c>
      <c r="HB36">
        <v>30709.5</v>
      </c>
      <c r="HC36">
        <v>23891.6</v>
      </c>
      <c r="HD36">
        <v>38252.5</v>
      </c>
      <c r="HE36">
        <v>31540.4</v>
      </c>
      <c r="HF36">
        <v>43452.9</v>
      </c>
      <c r="HG36">
        <v>36056.9</v>
      </c>
      <c r="HH36">
        <v>2.35142</v>
      </c>
      <c r="HI36">
        <v>2.25495</v>
      </c>
      <c r="HJ36">
        <v>0.151694</v>
      </c>
      <c r="HK36">
        <v>0</v>
      </c>
      <c r="HL36">
        <v>20.491</v>
      </c>
      <c r="HM36">
        <v>999.9</v>
      </c>
      <c r="HN36">
        <v>45.733</v>
      </c>
      <c r="HO36">
        <v>26.858</v>
      </c>
      <c r="HP36">
        <v>20.5652</v>
      </c>
      <c r="HQ36">
        <v>54.6266</v>
      </c>
      <c r="HR36">
        <v>21.4343</v>
      </c>
      <c r="HS36">
        <v>2</v>
      </c>
      <c r="HT36">
        <v>-0.297528</v>
      </c>
      <c r="HU36">
        <v>0.699837</v>
      </c>
      <c r="HV36">
        <v>20.3427</v>
      </c>
      <c r="HW36">
        <v>5.2417</v>
      </c>
      <c r="HX36">
        <v>11.9231</v>
      </c>
      <c r="HY36">
        <v>4.96995</v>
      </c>
      <c r="HZ36">
        <v>3.29005</v>
      </c>
      <c r="IA36">
        <v>9999</v>
      </c>
      <c r="IB36">
        <v>999.9</v>
      </c>
      <c r="IC36">
        <v>9999</v>
      </c>
      <c r="ID36">
        <v>9999</v>
      </c>
      <c r="IE36">
        <v>4.97208</v>
      </c>
      <c r="IF36">
        <v>1.87347</v>
      </c>
      <c r="IG36">
        <v>1.88034</v>
      </c>
      <c r="IH36">
        <v>1.87651</v>
      </c>
      <c r="II36">
        <v>1.87607</v>
      </c>
      <c r="IJ36">
        <v>1.87607</v>
      </c>
      <c r="IK36">
        <v>1.87501</v>
      </c>
      <c r="IL36">
        <v>1.87539</v>
      </c>
      <c r="IM36">
        <v>0</v>
      </c>
      <c r="IN36">
        <v>0</v>
      </c>
      <c r="IO36">
        <v>0</v>
      </c>
      <c r="IP36">
        <v>0</v>
      </c>
      <c r="IQ36" t="s">
        <v>440</v>
      </c>
      <c r="IR36" t="s">
        <v>441</v>
      </c>
      <c r="IS36" t="s">
        <v>442</v>
      </c>
      <c r="IT36" t="s">
        <v>442</v>
      </c>
      <c r="IU36" t="s">
        <v>442</v>
      </c>
      <c r="IV36" t="s">
        <v>442</v>
      </c>
      <c r="IW36">
        <v>0</v>
      </c>
      <c r="IX36">
        <v>100</v>
      </c>
      <c r="IY36">
        <v>100</v>
      </c>
      <c r="IZ36">
        <v>-0.514</v>
      </c>
      <c r="JA36">
        <v>0.0317</v>
      </c>
      <c r="JB36">
        <v>-0.436505064677801</v>
      </c>
      <c r="JC36">
        <v>-0.000204251658391556</v>
      </c>
      <c r="JD36">
        <v>8.11882707142039e-08</v>
      </c>
      <c r="JE36">
        <v>-8.824596126216e-11</v>
      </c>
      <c r="JF36">
        <v>-0.0823044458403542</v>
      </c>
      <c r="JG36">
        <v>6.98166786572007e-05</v>
      </c>
      <c r="JH36">
        <v>0.00104944809816257</v>
      </c>
      <c r="JI36">
        <v>-2.5878658862803e-05</v>
      </c>
      <c r="JJ36">
        <v>28</v>
      </c>
      <c r="JK36">
        <v>2090</v>
      </c>
      <c r="JL36">
        <v>2</v>
      </c>
      <c r="JM36">
        <v>19</v>
      </c>
      <c r="JN36">
        <v>2.3</v>
      </c>
      <c r="JO36">
        <v>2.2</v>
      </c>
      <c r="JP36">
        <v>1.36108</v>
      </c>
      <c r="JQ36">
        <v>2.55615</v>
      </c>
      <c r="JR36">
        <v>2.24365</v>
      </c>
      <c r="JS36">
        <v>2.85034</v>
      </c>
      <c r="JT36">
        <v>2.49756</v>
      </c>
      <c r="JU36">
        <v>2.37427</v>
      </c>
      <c r="JV36">
        <v>31.1504</v>
      </c>
      <c r="JW36">
        <v>24.0612</v>
      </c>
      <c r="JX36">
        <v>18</v>
      </c>
      <c r="JY36">
        <v>634.221</v>
      </c>
      <c r="JZ36">
        <v>659.199</v>
      </c>
      <c r="KA36">
        <v>19.9999</v>
      </c>
      <c r="KB36">
        <v>23.4341</v>
      </c>
      <c r="KC36">
        <v>29.9999</v>
      </c>
      <c r="KD36">
        <v>23.6422</v>
      </c>
      <c r="KE36">
        <v>23.6209</v>
      </c>
      <c r="KF36">
        <v>27.2772</v>
      </c>
      <c r="KG36">
        <v>38.1193</v>
      </c>
      <c r="KH36">
        <v>0</v>
      </c>
      <c r="KI36">
        <v>20</v>
      </c>
      <c r="KJ36">
        <v>420</v>
      </c>
      <c r="KK36">
        <v>11.1095</v>
      </c>
      <c r="KL36">
        <v>101.965</v>
      </c>
      <c r="KM36">
        <v>101.011</v>
      </c>
    </row>
    <row r="37" spans="1:299">
      <c r="A37">
        <v>21</v>
      </c>
      <c r="B37">
        <v>1701977774</v>
      </c>
      <c r="C37">
        <v>100</v>
      </c>
      <c r="D37" t="s">
        <v>482</v>
      </c>
      <c r="E37" t="s">
        <v>483</v>
      </c>
      <c r="F37">
        <v>15</v>
      </c>
      <c r="H37" t="s">
        <v>435</v>
      </c>
      <c r="K37">
        <v>1701977772.5</v>
      </c>
      <c r="L37">
        <f>(M37)/1000</f>
        <v>0</v>
      </c>
      <c r="M37">
        <f>IF(DR37, AP37, AJ37)</f>
        <v>0</v>
      </c>
      <c r="N37">
        <f>IF(DR37, AK37, AI37)</f>
        <v>0</v>
      </c>
      <c r="O37">
        <f>DT37 - IF(AW37&gt;1, N37*DN37*100.0/(AY37*EH37), 0)</f>
        <v>0</v>
      </c>
      <c r="P37">
        <f>((V37-L37/2)*O37-N37)/(V37+L37/2)</f>
        <v>0</v>
      </c>
      <c r="Q37">
        <f>P37*(EA37+EB37)/1000.0</f>
        <v>0</v>
      </c>
      <c r="R37">
        <f>(DT37 - IF(AW37&gt;1, N37*DN37*100.0/(AY37*EH37), 0))*(EA37+EB37)/1000.0</f>
        <v>0</v>
      </c>
      <c r="S37">
        <f>2.0/((1/U37-1/T37)+SIGN(U37)*SQRT((1/U37-1/T37)*(1/U37-1/T37) + 4*DO37/((DO37+1)*(DO37+1))*(2*1/U37*1/T37-1/T37*1/T37)))</f>
        <v>0</v>
      </c>
      <c r="T37">
        <f>IF(LEFT(DP37,1)&lt;&gt;"0",IF(LEFT(DP37,1)="1",3.0,DQ37),$D$5+$E$5*(EH37*EA37/($K$5*1000))+$F$5*(EH37*EA37/($K$5*1000))*MAX(MIN(DN37,$J$5),$I$5)*MAX(MIN(DN37,$J$5),$I$5)+$G$5*MAX(MIN(DN37,$J$5),$I$5)*(EH37*EA37/($K$5*1000))+$H$5*(EH37*EA37/($K$5*1000))*(EH37*EA37/($K$5*1000)))</f>
        <v>0</v>
      </c>
      <c r="U37">
        <f>L37*(1000-(1000*0.61365*exp(17.502*Y37/(240.97+Y37))/(EA37+EB37)+DV37)/2)/(1000*0.61365*exp(17.502*Y37/(240.97+Y37))/(EA37+EB37)-DV37)</f>
        <v>0</v>
      </c>
      <c r="V37">
        <f>1/((DO37+1)/(S37/1.6)+1/(T37/1.37)) + DO37/((DO37+1)/(S37/1.6) + DO37/(T37/1.37))</f>
        <v>0</v>
      </c>
      <c r="W37">
        <f>(DJ37*DM37)</f>
        <v>0</v>
      </c>
      <c r="X37">
        <f>(EC37+(W37+2*0.95*5.67E-8*(((EC37+$B$7)+273)^4-(EC37+273)^4)-44100*L37)/(1.84*29.3*T37+8*0.95*5.67E-8*(EC37+273)^3))</f>
        <v>0</v>
      </c>
      <c r="Y37">
        <f>($C$7*ED37+$D$7*EE37+$E$7*X37)</f>
        <v>0</v>
      </c>
      <c r="Z37">
        <f>0.61365*exp(17.502*Y37/(240.97+Y37))</f>
        <v>0</v>
      </c>
      <c r="AA37">
        <f>(AB37/AC37*100)</f>
        <v>0</v>
      </c>
      <c r="AB37">
        <f>DV37*(EA37+EB37)/1000</f>
        <v>0</v>
      </c>
      <c r="AC37">
        <f>0.61365*exp(17.502*EC37/(240.97+EC37))</f>
        <v>0</v>
      </c>
      <c r="AD37">
        <f>(Z37-DV37*(EA37+EB37)/1000)</f>
        <v>0</v>
      </c>
      <c r="AE37">
        <f>(-L37*44100)</f>
        <v>0</v>
      </c>
      <c r="AF37">
        <f>2*29.3*T37*0.92*(EC37-Y37)</f>
        <v>0</v>
      </c>
      <c r="AG37">
        <f>2*0.95*5.67E-8*(((EC37+$B$7)+273)^4-(Y37+273)^4)</f>
        <v>0</v>
      </c>
      <c r="AH37">
        <f>W37+AG37+AE37+AF37</f>
        <v>0</v>
      </c>
      <c r="AI37">
        <f>DZ37*AW37*(DU37-DT37*(1000-AW37*DW37)/(1000-AW37*DV37))/(100*DN37)</f>
        <v>0</v>
      </c>
      <c r="AJ37">
        <f>1000*DZ37*AW37*(DV37-DW37)/(100*DN37*(1000-AW37*DV37))</f>
        <v>0</v>
      </c>
      <c r="AK37">
        <f>(AL37 - AM37 - EA37*1E3/(8.314*(EC37+273.15)) * AO37/DZ37 * AN37) * DZ37/(100*DN37) * (1000 - DW37)/1000</f>
        <v>0</v>
      </c>
      <c r="AL37">
        <v>424.713483144789</v>
      </c>
      <c r="AM37">
        <v>420.028387878788</v>
      </c>
      <c r="AN37">
        <v>0.000109839919932448</v>
      </c>
      <c r="AO37">
        <v>66.111918729525</v>
      </c>
      <c r="AP37">
        <f>(AR37 - AQ37 + EA37*1E3/(8.314*(EC37+273.15)) * AT37/DZ37 * AS37) * DZ37/(100*DN37) * 1000/(1000 - AR37)</f>
        <v>0</v>
      </c>
      <c r="AQ37">
        <v>11.1638008427575</v>
      </c>
      <c r="AR37">
        <v>12.5110813186813</v>
      </c>
      <c r="AS37">
        <v>-2.87495084105018e-06</v>
      </c>
      <c r="AT37">
        <v>85.4368916189537</v>
      </c>
      <c r="AU37">
        <v>0</v>
      </c>
      <c r="AV37">
        <v>0</v>
      </c>
      <c r="AW37">
        <f>IF(AU37*$H$13&gt;=AY37,1.0,(AY37/(AY37-AU37*$H$13)))</f>
        <v>0</v>
      </c>
      <c r="AX37">
        <f>(AW37-1)*100</f>
        <v>0</v>
      </c>
      <c r="AY37">
        <f>MAX(0,($B$13+$C$13*EH37)/(1+$D$13*EH37)*EA37/(EC37+273)*$E$13)</f>
        <v>0</v>
      </c>
      <c r="AZ37" t="s">
        <v>436</v>
      </c>
      <c r="BA37" t="s">
        <v>436</v>
      </c>
      <c r="BB37">
        <v>0</v>
      </c>
      <c r="BC37">
        <v>0</v>
      </c>
      <c r="BD37">
        <f>1-BB37/BC37</f>
        <v>0</v>
      </c>
      <c r="BE37">
        <v>0</v>
      </c>
      <c r="BF37" t="s">
        <v>436</v>
      </c>
      <c r="BG37" t="s">
        <v>436</v>
      </c>
      <c r="BH37">
        <v>0</v>
      </c>
      <c r="BI37">
        <v>0</v>
      </c>
      <c r="BJ37">
        <f>1-BH37/BI37</f>
        <v>0</v>
      </c>
      <c r="BK37">
        <v>0.5</v>
      </c>
      <c r="BL37">
        <f>DK37</f>
        <v>0</v>
      </c>
      <c r="BM37">
        <f>N37</f>
        <v>0</v>
      </c>
      <c r="BN37">
        <f>BJ37*BK37*BL37</f>
        <v>0</v>
      </c>
      <c r="BO37">
        <f>(BM37-BE37)/BL37</f>
        <v>0</v>
      </c>
      <c r="BP37">
        <f>(BC37-BI37)/BI37</f>
        <v>0</v>
      </c>
      <c r="BQ37">
        <f>BB37/(BD37+BB37/BI37)</f>
        <v>0</v>
      </c>
      <c r="BR37" t="s">
        <v>436</v>
      </c>
      <c r="BS37">
        <v>0</v>
      </c>
      <c r="BT37">
        <f>IF(BS37&lt;&gt;0, BS37, BQ37)</f>
        <v>0</v>
      </c>
      <c r="BU37">
        <f>1-BT37/BI37</f>
        <v>0</v>
      </c>
      <c r="BV37">
        <f>(BI37-BH37)/(BI37-BT37)</f>
        <v>0</v>
      </c>
      <c r="BW37">
        <f>(BC37-BI37)/(BC37-BT37)</f>
        <v>0</v>
      </c>
      <c r="BX37">
        <f>(BI37-BH37)/(BI37-BB37)</f>
        <v>0</v>
      </c>
      <c r="BY37">
        <f>(BC37-BI37)/(BC37-BB37)</f>
        <v>0</v>
      </c>
      <c r="BZ37">
        <f>(BV37*BT37/BH37)</f>
        <v>0</v>
      </c>
      <c r="CA37">
        <f>(1-BZ37)</f>
        <v>0</v>
      </c>
      <c r="DJ37">
        <f>$B$11*EI37+$C$11*EJ37+$F$11*EU37*(1-EX37)</f>
        <v>0</v>
      </c>
      <c r="DK37">
        <f>DJ37*DL37</f>
        <v>0</v>
      </c>
      <c r="DL37">
        <f>($B$11*$D$9+$C$11*$D$9+$F$11*((FH37+EZ37)/MAX(FH37+EZ37+FI37, 0.1)*$I$9+FI37/MAX(FH37+EZ37+FI37, 0.1)*$J$9))/($B$11+$C$11+$F$11)</f>
        <v>0</v>
      </c>
      <c r="DM37">
        <f>($B$11*$K$9+$C$11*$K$9+$F$11*((FH37+EZ37)/MAX(FH37+EZ37+FI37, 0.1)*$P$9+FI37/MAX(FH37+EZ37+FI37, 0.1)*$Q$9))/($B$11+$C$11+$F$11)</f>
        <v>0</v>
      </c>
      <c r="DN37">
        <v>6</v>
      </c>
      <c r="DO37">
        <v>0.5</v>
      </c>
      <c r="DP37" t="s">
        <v>437</v>
      </c>
      <c r="DQ37">
        <v>2</v>
      </c>
      <c r="DR37" t="b">
        <v>1</v>
      </c>
      <c r="DS37">
        <v>1701977772.5</v>
      </c>
      <c r="DT37">
        <v>414.7715</v>
      </c>
      <c r="DU37">
        <v>419.966</v>
      </c>
      <c r="DV37">
        <v>12.511</v>
      </c>
      <c r="DW37">
        <v>11.16305</v>
      </c>
      <c r="DX37">
        <v>415.285</v>
      </c>
      <c r="DY37">
        <v>12.4793</v>
      </c>
      <c r="DZ37">
        <v>600.006</v>
      </c>
      <c r="EA37">
        <v>78.92935</v>
      </c>
      <c r="EB37">
        <v>0.09984965</v>
      </c>
      <c r="EC37">
        <v>23.0132</v>
      </c>
      <c r="ED37">
        <v>23.0156</v>
      </c>
      <c r="EE37">
        <v>999.9</v>
      </c>
      <c r="EF37">
        <v>0</v>
      </c>
      <c r="EG37">
        <v>0</v>
      </c>
      <c r="EH37">
        <v>10018.75</v>
      </c>
      <c r="EI37">
        <v>0</v>
      </c>
      <c r="EJ37">
        <v>0.862236</v>
      </c>
      <c r="EK37">
        <v>-5.19484</v>
      </c>
      <c r="EL37">
        <v>420.026</v>
      </c>
      <c r="EM37">
        <v>424.7075</v>
      </c>
      <c r="EN37">
        <v>1.347925</v>
      </c>
      <c r="EO37">
        <v>419.966</v>
      </c>
      <c r="EP37">
        <v>11.16305</v>
      </c>
      <c r="EQ37">
        <v>0.9874845</v>
      </c>
      <c r="ER37">
        <v>0.8810935</v>
      </c>
      <c r="ES37">
        <v>6.733015</v>
      </c>
      <c r="ET37">
        <v>5.085585</v>
      </c>
      <c r="EU37">
        <v>1800.1</v>
      </c>
      <c r="EV37">
        <v>0.978008</v>
      </c>
      <c r="EW37">
        <v>0.0219924</v>
      </c>
      <c r="EX37">
        <v>0</v>
      </c>
      <c r="EY37">
        <v>386.912</v>
      </c>
      <c r="EZ37">
        <v>4.99951</v>
      </c>
      <c r="FA37">
        <v>7019.02</v>
      </c>
      <c r="FB37">
        <v>14717.8</v>
      </c>
      <c r="FC37">
        <v>43.187</v>
      </c>
      <c r="FD37">
        <v>44.875</v>
      </c>
      <c r="FE37">
        <v>44.687</v>
      </c>
      <c r="FF37">
        <v>43.9685</v>
      </c>
      <c r="FG37">
        <v>44.562</v>
      </c>
      <c r="FH37">
        <v>1755.62</v>
      </c>
      <c r="FI37">
        <v>39.48</v>
      </c>
      <c r="FJ37">
        <v>0</v>
      </c>
      <c r="FK37">
        <v>1701977775.3</v>
      </c>
      <c r="FL37">
        <v>0</v>
      </c>
      <c r="FM37">
        <v>386.683730769231</v>
      </c>
      <c r="FN37">
        <v>-0.527145302903264</v>
      </c>
      <c r="FO37">
        <v>-8.71726497807018</v>
      </c>
      <c r="FP37">
        <v>7019.59692307692</v>
      </c>
      <c r="FQ37">
        <v>15</v>
      </c>
      <c r="FR37">
        <v>1701977635</v>
      </c>
      <c r="FS37" t="s">
        <v>438</v>
      </c>
      <c r="FT37">
        <v>1701977633</v>
      </c>
      <c r="FU37">
        <v>1701977635</v>
      </c>
      <c r="FV37">
        <v>4</v>
      </c>
      <c r="FW37">
        <v>-0.012</v>
      </c>
      <c r="FX37">
        <v>0.003</v>
      </c>
      <c r="FY37">
        <v>-0.515</v>
      </c>
      <c r="FZ37">
        <v>0.012</v>
      </c>
      <c r="GA37">
        <v>420</v>
      </c>
      <c r="GB37">
        <v>11</v>
      </c>
      <c r="GC37">
        <v>0.38</v>
      </c>
      <c r="GD37">
        <v>0.07</v>
      </c>
      <c r="GE37">
        <v>-5.23639238095238</v>
      </c>
      <c r="GF37">
        <v>0.252184675324668</v>
      </c>
      <c r="GG37">
        <v>0.0336455278150026</v>
      </c>
      <c r="GH37">
        <v>1</v>
      </c>
      <c r="GI37">
        <v>386.734852941176</v>
      </c>
      <c r="GJ37">
        <v>-0.495385795879538</v>
      </c>
      <c r="GK37">
        <v>0.218362506525401</v>
      </c>
      <c r="GL37">
        <v>1</v>
      </c>
      <c r="GM37">
        <v>1.35031809523809</v>
      </c>
      <c r="GN37">
        <v>-0.0156194805194826</v>
      </c>
      <c r="GO37">
        <v>0.00173455804456851</v>
      </c>
      <c r="GP37">
        <v>1</v>
      </c>
      <c r="GQ37">
        <v>3</v>
      </c>
      <c r="GR37">
        <v>3</v>
      </c>
      <c r="GS37" t="s">
        <v>439</v>
      </c>
      <c r="GT37">
        <v>3.24962</v>
      </c>
      <c r="GU37">
        <v>2.89226</v>
      </c>
      <c r="GV37">
        <v>0.0823282</v>
      </c>
      <c r="GW37">
        <v>0.0829132</v>
      </c>
      <c r="GX37">
        <v>0.0595546</v>
      </c>
      <c r="GY37">
        <v>0.0542229</v>
      </c>
      <c r="GZ37">
        <v>30271.5</v>
      </c>
      <c r="HA37">
        <v>23312.8</v>
      </c>
      <c r="HB37">
        <v>30709.9</v>
      </c>
      <c r="HC37">
        <v>23891.6</v>
      </c>
      <c r="HD37">
        <v>38253.2</v>
      </c>
      <c r="HE37">
        <v>31540.2</v>
      </c>
      <c r="HF37">
        <v>43453.4</v>
      </c>
      <c r="HG37">
        <v>36056.5</v>
      </c>
      <c r="HH37">
        <v>2.35135</v>
      </c>
      <c r="HI37">
        <v>2.25525</v>
      </c>
      <c r="HJ37">
        <v>0.152774</v>
      </c>
      <c r="HK37">
        <v>0</v>
      </c>
      <c r="HL37">
        <v>20.4909</v>
      </c>
      <c r="HM37">
        <v>999.9</v>
      </c>
      <c r="HN37">
        <v>45.733</v>
      </c>
      <c r="HO37">
        <v>26.878</v>
      </c>
      <c r="HP37">
        <v>20.5913</v>
      </c>
      <c r="HQ37">
        <v>54.5766</v>
      </c>
      <c r="HR37">
        <v>21.4463</v>
      </c>
      <c r="HS37">
        <v>2</v>
      </c>
      <c r="HT37">
        <v>-0.297548</v>
      </c>
      <c r="HU37">
        <v>0.700218</v>
      </c>
      <c r="HV37">
        <v>20.3427</v>
      </c>
      <c r="HW37">
        <v>5.2429</v>
      </c>
      <c r="HX37">
        <v>11.9229</v>
      </c>
      <c r="HY37">
        <v>4.96995</v>
      </c>
      <c r="HZ37">
        <v>3.29018</v>
      </c>
      <c r="IA37">
        <v>9999</v>
      </c>
      <c r="IB37">
        <v>999.9</v>
      </c>
      <c r="IC37">
        <v>9999</v>
      </c>
      <c r="ID37">
        <v>9999</v>
      </c>
      <c r="IE37">
        <v>4.9721</v>
      </c>
      <c r="IF37">
        <v>1.87347</v>
      </c>
      <c r="IG37">
        <v>1.88034</v>
      </c>
      <c r="IH37">
        <v>1.87649</v>
      </c>
      <c r="II37">
        <v>1.87607</v>
      </c>
      <c r="IJ37">
        <v>1.87607</v>
      </c>
      <c r="IK37">
        <v>1.87502</v>
      </c>
      <c r="IL37">
        <v>1.87538</v>
      </c>
      <c r="IM37">
        <v>0</v>
      </c>
      <c r="IN37">
        <v>0</v>
      </c>
      <c r="IO37">
        <v>0</v>
      </c>
      <c r="IP37">
        <v>0</v>
      </c>
      <c r="IQ37" t="s">
        <v>440</v>
      </c>
      <c r="IR37" t="s">
        <v>441</v>
      </c>
      <c r="IS37" t="s">
        <v>442</v>
      </c>
      <c r="IT37" t="s">
        <v>442</v>
      </c>
      <c r="IU37" t="s">
        <v>442</v>
      </c>
      <c r="IV37" t="s">
        <v>442</v>
      </c>
      <c r="IW37">
        <v>0</v>
      </c>
      <c r="IX37">
        <v>100</v>
      </c>
      <c r="IY37">
        <v>100</v>
      </c>
      <c r="IZ37">
        <v>-0.514</v>
      </c>
      <c r="JA37">
        <v>0.0317</v>
      </c>
      <c r="JB37">
        <v>-0.436505064677801</v>
      </c>
      <c r="JC37">
        <v>-0.000204251658391556</v>
      </c>
      <c r="JD37">
        <v>8.11882707142039e-08</v>
      </c>
      <c r="JE37">
        <v>-8.824596126216e-11</v>
      </c>
      <c r="JF37">
        <v>-0.0823044458403542</v>
      </c>
      <c r="JG37">
        <v>6.98166786572007e-05</v>
      </c>
      <c r="JH37">
        <v>0.00104944809816257</v>
      </c>
      <c r="JI37">
        <v>-2.5878658862803e-05</v>
      </c>
      <c r="JJ37">
        <v>28</v>
      </c>
      <c r="JK37">
        <v>2090</v>
      </c>
      <c r="JL37">
        <v>2</v>
      </c>
      <c r="JM37">
        <v>19</v>
      </c>
      <c r="JN37">
        <v>2.4</v>
      </c>
      <c r="JO37">
        <v>2.3</v>
      </c>
      <c r="JP37">
        <v>1.36108</v>
      </c>
      <c r="JQ37">
        <v>2.55371</v>
      </c>
      <c r="JR37">
        <v>2.24365</v>
      </c>
      <c r="JS37">
        <v>2.85034</v>
      </c>
      <c r="JT37">
        <v>2.49756</v>
      </c>
      <c r="JU37">
        <v>2.40479</v>
      </c>
      <c r="JV37">
        <v>31.1504</v>
      </c>
      <c r="JW37">
        <v>24.0612</v>
      </c>
      <c r="JX37">
        <v>18</v>
      </c>
      <c r="JY37">
        <v>634.149</v>
      </c>
      <c r="JZ37">
        <v>659.436</v>
      </c>
      <c r="KA37">
        <v>19.9999</v>
      </c>
      <c r="KB37">
        <v>23.4321</v>
      </c>
      <c r="KC37">
        <v>29.9999</v>
      </c>
      <c r="KD37">
        <v>23.6407</v>
      </c>
      <c r="KE37">
        <v>23.6195</v>
      </c>
      <c r="KF37">
        <v>27.277</v>
      </c>
      <c r="KG37">
        <v>38.1193</v>
      </c>
      <c r="KH37">
        <v>0</v>
      </c>
      <c r="KI37">
        <v>20</v>
      </c>
      <c r="KJ37">
        <v>420</v>
      </c>
      <c r="KK37">
        <v>11.1095</v>
      </c>
      <c r="KL37">
        <v>101.967</v>
      </c>
      <c r="KM37">
        <v>101.011</v>
      </c>
    </row>
    <row r="38" spans="1:299">
      <c r="A38">
        <v>22</v>
      </c>
      <c r="B38">
        <v>1701977779</v>
      </c>
      <c r="C38">
        <v>105</v>
      </c>
      <c r="D38" t="s">
        <v>484</v>
      </c>
      <c r="E38" t="s">
        <v>485</v>
      </c>
      <c r="F38">
        <v>15</v>
      </c>
      <c r="H38" t="s">
        <v>435</v>
      </c>
      <c r="K38">
        <v>1701977777.5</v>
      </c>
      <c r="L38">
        <f>(M38)/1000</f>
        <v>0</v>
      </c>
      <c r="M38">
        <f>IF(DR38, AP38, AJ38)</f>
        <v>0</v>
      </c>
      <c r="N38">
        <f>IF(DR38, AK38, AI38)</f>
        <v>0</v>
      </c>
      <c r="O38">
        <f>DT38 - IF(AW38&gt;1, N38*DN38*100.0/(AY38*EH38), 0)</f>
        <v>0</v>
      </c>
      <c r="P38">
        <f>((V38-L38/2)*O38-N38)/(V38+L38/2)</f>
        <v>0</v>
      </c>
      <c r="Q38">
        <f>P38*(EA38+EB38)/1000.0</f>
        <v>0</v>
      </c>
      <c r="R38">
        <f>(DT38 - IF(AW38&gt;1, N38*DN38*100.0/(AY38*EH38), 0))*(EA38+EB38)/1000.0</f>
        <v>0</v>
      </c>
      <c r="S38">
        <f>2.0/((1/U38-1/T38)+SIGN(U38)*SQRT((1/U38-1/T38)*(1/U38-1/T38) + 4*DO38/((DO38+1)*(DO38+1))*(2*1/U38*1/T38-1/T38*1/T38)))</f>
        <v>0</v>
      </c>
      <c r="T38">
        <f>IF(LEFT(DP38,1)&lt;&gt;"0",IF(LEFT(DP38,1)="1",3.0,DQ38),$D$5+$E$5*(EH38*EA38/($K$5*1000))+$F$5*(EH38*EA38/($K$5*1000))*MAX(MIN(DN38,$J$5),$I$5)*MAX(MIN(DN38,$J$5),$I$5)+$G$5*MAX(MIN(DN38,$J$5),$I$5)*(EH38*EA38/($K$5*1000))+$H$5*(EH38*EA38/($K$5*1000))*(EH38*EA38/($K$5*1000)))</f>
        <v>0</v>
      </c>
      <c r="U38">
        <f>L38*(1000-(1000*0.61365*exp(17.502*Y38/(240.97+Y38))/(EA38+EB38)+DV38)/2)/(1000*0.61365*exp(17.502*Y38/(240.97+Y38))/(EA38+EB38)-DV38)</f>
        <v>0</v>
      </c>
      <c r="V38">
        <f>1/((DO38+1)/(S38/1.6)+1/(T38/1.37)) + DO38/((DO38+1)/(S38/1.6) + DO38/(T38/1.37))</f>
        <v>0</v>
      </c>
      <c r="W38">
        <f>(DJ38*DM38)</f>
        <v>0</v>
      </c>
      <c r="X38">
        <f>(EC38+(W38+2*0.95*5.67E-8*(((EC38+$B$7)+273)^4-(EC38+273)^4)-44100*L38)/(1.84*29.3*T38+8*0.95*5.67E-8*(EC38+273)^3))</f>
        <v>0</v>
      </c>
      <c r="Y38">
        <f>($C$7*ED38+$D$7*EE38+$E$7*X38)</f>
        <v>0</v>
      </c>
      <c r="Z38">
        <f>0.61365*exp(17.502*Y38/(240.97+Y38))</f>
        <v>0</v>
      </c>
      <c r="AA38">
        <f>(AB38/AC38*100)</f>
        <v>0</v>
      </c>
      <c r="AB38">
        <f>DV38*(EA38+EB38)/1000</f>
        <v>0</v>
      </c>
      <c r="AC38">
        <f>0.61365*exp(17.502*EC38/(240.97+EC38))</f>
        <v>0</v>
      </c>
      <c r="AD38">
        <f>(Z38-DV38*(EA38+EB38)/1000)</f>
        <v>0</v>
      </c>
      <c r="AE38">
        <f>(-L38*44100)</f>
        <v>0</v>
      </c>
      <c r="AF38">
        <f>2*29.3*T38*0.92*(EC38-Y38)</f>
        <v>0</v>
      </c>
      <c r="AG38">
        <f>2*0.95*5.67E-8*(((EC38+$B$7)+273)^4-(Y38+273)^4)</f>
        <v>0</v>
      </c>
      <c r="AH38">
        <f>W38+AG38+AE38+AF38</f>
        <v>0</v>
      </c>
      <c r="AI38">
        <f>DZ38*AW38*(DU38-DT38*(1000-AW38*DW38)/(1000-AW38*DV38))/(100*DN38)</f>
        <v>0</v>
      </c>
      <c r="AJ38">
        <f>1000*DZ38*AW38*(DV38-DW38)/(100*DN38*(1000-AW38*DV38))</f>
        <v>0</v>
      </c>
      <c r="AK38">
        <f>(AL38 - AM38 - EA38*1E3/(8.314*(EC38+273.15)) * AO38/DZ38 * AN38) * DZ38/(100*DN38) * (1000 - DW38)/1000</f>
        <v>0</v>
      </c>
      <c r="AL38">
        <v>424.738838169445</v>
      </c>
      <c r="AM38">
        <v>420.125472727273</v>
      </c>
      <c r="AN38">
        <v>0.0224677860339099</v>
      </c>
      <c r="AO38">
        <v>66.111918729525</v>
      </c>
      <c r="AP38">
        <f>(AR38 - AQ38 + EA38*1E3/(8.314*(EC38+273.15)) * AT38/DZ38 * AS38) * DZ38/(100*DN38) * 1000/(1000 - AR38)</f>
        <v>0</v>
      </c>
      <c r="AQ38">
        <v>11.1636491915104</v>
      </c>
      <c r="AR38">
        <v>12.5120835164835</v>
      </c>
      <c r="AS38">
        <v>-9.53284458581157e-07</v>
      </c>
      <c r="AT38">
        <v>85.4368916189537</v>
      </c>
      <c r="AU38">
        <v>0</v>
      </c>
      <c r="AV38">
        <v>0</v>
      </c>
      <c r="AW38">
        <f>IF(AU38*$H$13&gt;=AY38,1.0,(AY38/(AY38-AU38*$H$13)))</f>
        <v>0</v>
      </c>
      <c r="AX38">
        <f>(AW38-1)*100</f>
        <v>0</v>
      </c>
      <c r="AY38">
        <f>MAX(0,($B$13+$C$13*EH38)/(1+$D$13*EH38)*EA38/(EC38+273)*$E$13)</f>
        <v>0</v>
      </c>
      <c r="AZ38" t="s">
        <v>436</v>
      </c>
      <c r="BA38" t="s">
        <v>436</v>
      </c>
      <c r="BB38">
        <v>0</v>
      </c>
      <c r="BC38">
        <v>0</v>
      </c>
      <c r="BD38">
        <f>1-BB38/BC38</f>
        <v>0</v>
      </c>
      <c r="BE38">
        <v>0</v>
      </c>
      <c r="BF38" t="s">
        <v>436</v>
      </c>
      <c r="BG38" t="s">
        <v>436</v>
      </c>
      <c r="BH38">
        <v>0</v>
      </c>
      <c r="BI38">
        <v>0</v>
      </c>
      <c r="BJ38">
        <f>1-BH38/BI38</f>
        <v>0</v>
      </c>
      <c r="BK38">
        <v>0.5</v>
      </c>
      <c r="BL38">
        <f>DK38</f>
        <v>0</v>
      </c>
      <c r="BM38">
        <f>N38</f>
        <v>0</v>
      </c>
      <c r="BN38">
        <f>BJ38*BK38*BL38</f>
        <v>0</v>
      </c>
      <c r="BO38">
        <f>(BM38-BE38)/BL38</f>
        <v>0</v>
      </c>
      <c r="BP38">
        <f>(BC38-BI38)/BI38</f>
        <v>0</v>
      </c>
      <c r="BQ38">
        <f>BB38/(BD38+BB38/BI38)</f>
        <v>0</v>
      </c>
      <c r="BR38" t="s">
        <v>436</v>
      </c>
      <c r="BS38">
        <v>0</v>
      </c>
      <c r="BT38">
        <f>IF(BS38&lt;&gt;0, BS38, BQ38)</f>
        <v>0</v>
      </c>
      <c r="BU38">
        <f>1-BT38/BI38</f>
        <v>0</v>
      </c>
      <c r="BV38">
        <f>(BI38-BH38)/(BI38-BT38)</f>
        <v>0</v>
      </c>
      <c r="BW38">
        <f>(BC38-BI38)/(BC38-BT38)</f>
        <v>0</v>
      </c>
      <c r="BX38">
        <f>(BI38-BH38)/(BI38-BB38)</f>
        <v>0</v>
      </c>
      <c r="BY38">
        <f>(BC38-BI38)/(BC38-BB38)</f>
        <v>0</v>
      </c>
      <c r="BZ38">
        <f>(BV38*BT38/BH38)</f>
        <v>0</v>
      </c>
      <c r="CA38">
        <f>(1-BZ38)</f>
        <v>0</v>
      </c>
      <c r="DJ38">
        <f>$B$11*EI38+$C$11*EJ38+$F$11*EU38*(1-EX38)</f>
        <v>0</v>
      </c>
      <c r="DK38">
        <f>DJ38*DL38</f>
        <v>0</v>
      </c>
      <c r="DL38">
        <f>($B$11*$D$9+$C$11*$D$9+$F$11*((FH38+EZ38)/MAX(FH38+EZ38+FI38, 0.1)*$I$9+FI38/MAX(FH38+EZ38+FI38, 0.1)*$J$9))/($B$11+$C$11+$F$11)</f>
        <v>0</v>
      </c>
      <c r="DM38">
        <f>($B$11*$K$9+$C$11*$K$9+$F$11*((FH38+EZ38)/MAX(FH38+EZ38+FI38, 0.1)*$P$9+FI38/MAX(FH38+EZ38+FI38, 0.1)*$Q$9))/($B$11+$C$11+$F$11)</f>
        <v>0</v>
      </c>
      <c r="DN38">
        <v>6</v>
      </c>
      <c r="DO38">
        <v>0.5</v>
      </c>
      <c r="DP38" t="s">
        <v>437</v>
      </c>
      <c r="DQ38">
        <v>2</v>
      </c>
      <c r="DR38" t="b">
        <v>1</v>
      </c>
      <c r="DS38">
        <v>1701977777.5</v>
      </c>
      <c r="DT38">
        <v>414.8515</v>
      </c>
      <c r="DU38">
        <v>419.978</v>
      </c>
      <c r="DV38">
        <v>12.51185</v>
      </c>
      <c r="DW38">
        <v>11.16435</v>
      </c>
      <c r="DX38">
        <v>415.3655</v>
      </c>
      <c r="DY38">
        <v>12.48015</v>
      </c>
      <c r="DZ38">
        <v>600.032</v>
      </c>
      <c r="EA38">
        <v>78.9271</v>
      </c>
      <c r="EB38">
        <v>0.10004965</v>
      </c>
      <c r="EC38">
        <v>23.0154</v>
      </c>
      <c r="ED38">
        <v>22.99995</v>
      </c>
      <c r="EE38">
        <v>999.9</v>
      </c>
      <c r="EF38">
        <v>0</v>
      </c>
      <c r="EG38">
        <v>0</v>
      </c>
      <c r="EH38">
        <v>9995.64</v>
      </c>
      <c r="EI38">
        <v>0</v>
      </c>
      <c r="EJ38">
        <v>0.848101</v>
      </c>
      <c r="EK38">
        <v>-5.12636</v>
      </c>
      <c r="EL38">
        <v>420.108</v>
      </c>
      <c r="EM38">
        <v>424.72</v>
      </c>
      <c r="EN38">
        <v>1.347525</v>
      </c>
      <c r="EO38">
        <v>419.978</v>
      </c>
      <c r="EP38">
        <v>11.16435</v>
      </c>
      <c r="EQ38">
        <v>0.9875265</v>
      </c>
      <c r="ER38">
        <v>0.881169</v>
      </c>
      <c r="ES38">
        <v>6.733625</v>
      </c>
      <c r="ET38">
        <v>5.08682</v>
      </c>
      <c r="EU38">
        <v>1799.935</v>
      </c>
      <c r="EV38">
        <v>0.978006</v>
      </c>
      <c r="EW38">
        <v>0.0219943</v>
      </c>
      <c r="EX38">
        <v>0</v>
      </c>
      <c r="EY38">
        <v>386.5575</v>
      </c>
      <c r="EZ38">
        <v>4.99951</v>
      </c>
      <c r="FA38">
        <v>7018.14</v>
      </c>
      <c r="FB38">
        <v>14716.5</v>
      </c>
      <c r="FC38">
        <v>43.187</v>
      </c>
      <c r="FD38">
        <v>44.875</v>
      </c>
      <c r="FE38">
        <v>44.687</v>
      </c>
      <c r="FF38">
        <v>44</v>
      </c>
      <c r="FG38">
        <v>44.562</v>
      </c>
      <c r="FH38">
        <v>1755.455</v>
      </c>
      <c r="FI38">
        <v>39.48</v>
      </c>
      <c r="FJ38">
        <v>0</v>
      </c>
      <c r="FK38">
        <v>1701977780.1</v>
      </c>
      <c r="FL38">
        <v>0</v>
      </c>
      <c r="FM38">
        <v>386.661653846154</v>
      </c>
      <c r="FN38">
        <v>-0.109641032547177</v>
      </c>
      <c r="FO38">
        <v>-8.34905983286109</v>
      </c>
      <c r="FP38">
        <v>7019.04115384615</v>
      </c>
      <c r="FQ38">
        <v>15</v>
      </c>
      <c r="FR38">
        <v>1701977635</v>
      </c>
      <c r="FS38" t="s">
        <v>438</v>
      </c>
      <c r="FT38">
        <v>1701977633</v>
      </c>
      <c r="FU38">
        <v>1701977635</v>
      </c>
      <c r="FV38">
        <v>4</v>
      </c>
      <c r="FW38">
        <v>-0.012</v>
      </c>
      <c r="FX38">
        <v>0.003</v>
      </c>
      <c r="FY38">
        <v>-0.515</v>
      </c>
      <c r="FZ38">
        <v>0.012</v>
      </c>
      <c r="GA38">
        <v>420</v>
      </c>
      <c r="GB38">
        <v>11</v>
      </c>
      <c r="GC38">
        <v>0.38</v>
      </c>
      <c r="GD38">
        <v>0.07</v>
      </c>
      <c r="GE38">
        <v>-5.2090995</v>
      </c>
      <c r="GF38">
        <v>0.282060902255653</v>
      </c>
      <c r="GG38">
        <v>0.0353997312807597</v>
      </c>
      <c r="GH38">
        <v>1</v>
      </c>
      <c r="GI38">
        <v>386.661088235294</v>
      </c>
      <c r="GJ38">
        <v>-0.298563790852113</v>
      </c>
      <c r="GK38">
        <v>0.203420221050369</v>
      </c>
      <c r="GL38">
        <v>1</v>
      </c>
      <c r="GM38">
        <v>1.3491395</v>
      </c>
      <c r="GN38">
        <v>-0.0162879699248124</v>
      </c>
      <c r="GO38">
        <v>0.00171596175656684</v>
      </c>
      <c r="GP38">
        <v>1</v>
      </c>
      <c r="GQ38">
        <v>3</v>
      </c>
      <c r="GR38">
        <v>3</v>
      </c>
      <c r="GS38" t="s">
        <v>439</v>
      </c>
      <c r="GT38">
        <v>3.24969</v>
      </c>
      <c r="GU38">
        <v>2.89226</v>
      </c>
      <c r="GV38">
        <v>0.0823349</v>
      </c>
      <c r="GW38">
        <v>0.0829045</v>
      </c>
      <c r="GX38">
        <v>0.0595573</v>
      </c>
      <c r="GY38">
        <v>0.0542254</v>
      </c>
      <c r="GZ38">
        <v>30271.4</v>
      </c>
      <c r="HA38">
        <v>23312.8</v>
      </c>
      <c r="HB38">
        <v>30710</v>
      </c>
      <c r="HC38">
        <v>23891.4</v>
      </c>
      <c r="HD38">
        <v>38253.1</v>
      </c>
      <c r="HE38">
        <v>31540</v>
      </c>
      <c r="HF38">
        <v>43453.5</v>
      </c>
      <c r="HG38">
        <v>36056.4</v>
      </c>
      <c r="HH38">
        <v>2.3516</v>
      </c>
      <c r="HI38">
        <v>2.25507</v>
      </c>
      <c r="HJ38">
        <v>0.15229</v>
      </c>
      <c r="HK38">
        <v>0</v>
      </c>
      <c r="HL38">
        <v>20.4912</v>
      </c>
      <c r="HM38">
        <v>999.9</v>
      </c>
      <c r="HN38">
        <v>45.733</v>
      </c>
      <c r="HO38">
        <v>26.878</v>
      </c>
      <c r="HP38">
        <v>20.5924</v>
      </c>
      <c r="HQ38">
        <v>54.6766</v>
      </c>
      <c r="HR38">
        <v>21.4022</v>
      </c>
      <c r="HS38">
        <v>2</v>
      </c>
      <c r="HT38">
        <v>-0.297619</v>
      </c>
      <c r="HU38">
        <v>0.699455</v>
      </c>
      <c r="HV38">
        <v>20.3427</v>
      </c>
      <c r="HW38">
        <v>5.24439</v>
      </c>
      <c r="HX38">
        <v>11.9228</v>
      </c>
      <c r="HY38">
        <v>4.96975</v>
      </c>
      <c r="HZ38">
        <v>3.29008</v>
      </c>
      <c r="IA38">
        <v>9999</v>
      </c>
      <c r="IB38">
        <v>999.9</v>
      </c>
      <c r="IC38">
        <v>9999</v>
      </c>
      <c r="ID38">
        <v>9999</v>
      </c>
      <c r="IE38">
        <v>4.97211</v>
      </c>
      <c r="IF38">
        <v>1.87348</v>
      </c>
      <c r="IG38">
        <v>1.88034</v>
      </c>
      <c r="IH38">
        <v>1.87652</v>
      </c>
      <c r="II38">
        <v>1.87607</v>
      </c>
      <c r="IJ38">
        <v>1.87607</v>
      </c>
      <c r="IK38">
        <v>1.87501</v>
      </c>
      <c r="IL38">
        <v>1.87543</v>
      </c>
      <c r="IM38">
        <v>0</v>
      </c>
      <c r="IN38">
        <v>0</v>
      </c>
      <c r="IO38">
        <v>0</v>
      </c>
      <c r="IP38">
        <v>0</v>
      </c>
      <c r="IQ38" t="s">
        <v>440</v>
      </c>
      <c r="IR38" t="s">
        <v>441</v>
      </c>
      <c r="IS38" t="s">
        <v>442</v>
      </c>
      <c r="IT38" t="s">
        <v>442</v>
      </c>
      <c r="IU38" t="s">
        <v>442</v>
      </c>
      <c r="IV38" t="s">
        <v>442</v>
      </c>
      <c r="IW38">
        <v>0</v>
      </c>
      <c r="IX38">
        <v>100</v>
      </c>
      <c r="IY38">
        <v>100</v>
      </c>
      <c r="IZ38">
        <v>-0.513</v>
      </c>
      <c r="JA38">
        <v>0.0318</v>
      </c>
      <c r="JB38">
        <v>-0.436505064677801</v>
      </c>
      <c r="JC38">
        <v>-0.000204251658391556</v>
      </c>
      <c r="JD38">
        <v>8.11882707142039e-08</v>
      </c>
      <c r="JE38">
        <v>-8.824596126216e-11</v>
      </c>
      <c r="JF38">
        <v>-0.0823044458403542</v>
      </c>
      <c r="JG38">
        <v>6.98166786572007e-05</v>
      </c>
      <c r="JH38">
        <v>0.00104944809816257</v>
      </c>
      <c r="JI38">
        <v>-2.5878658862803e-05</v>
      </c>
      <c r="JJ38">
        <v>28</v>
      </c>
      <c r="JK38">
        <v>2090</v>
      </c>
      <c r="JL38">
        <v>2</v>
      </c>
      <c r="JM38">
        <v>19</v>
      </c>
      <c r="JN38">
        <v>2.4</v>
      </c>
      <c r="JO38">
        <v>2.4</v>
      </c>
      <c r="JP38">
        <v>1.36108</v>
      </c>
      <c r="JQ38">
        <v>2.55249</v>
      </c>
      <c r="JR38">
        <v>2.24365</v>
      </c>
      <c r="JS38">
        <v>2.85034</v>
      </c>
      <c r="JT38">
        <v>2.49756</v>
      </c>
      <c r="JU38">
        <v>2.36694</v>
      </c>
      <c r="JV38">
        <v>31.1722</v>
      </c>
      <c r="JW38">
        <v>24.07</v>
      </c>
      <c r="JX38">
        <v>18</v>
      </c>
      <c r="JY38">
        <v>634.312</v>
      </c>
      <c r="JZ38">
        <v>659.268</v>
      </c>
      <c r="KA38">
        <v>19.9999</v>
      </c>
      <c r="KB38">
        <v>23.4301</v>
      </c>
      <c r="KC38">
        <v>29.9999</v>
      </c>
      <c r="KD38">
        <v>23.6391</v>
      </c>
      <c r="KE38">
        <v>23.618</v>
      </c>
      <c r="KF38">
        <v>27.2784</v>
      </c>
      <c r="KG38">
        <v>38.1193</v>
      </c>
      <c r="KH38">
        <v>0</v>
      </c>
      <c r="KI38">
        <v>20</v>
      </c>
      <c r="KJ38">
        <v>420</v>
      </c>
      <c r="KK38">
        <v>11.1095</v>
      </c>
      <c r="KL38">
        <v>101.967</v>
      </c>
      <c r="KM38">
        <v>101.01</v>
      </c>
    </row>
    <row r="39" spans="1:299">
      <c r="A39">
        <v>23</v>
      </c>
      <c r="B39">
        <v>1701977784</v>
      </c>
      <c r="C39">
        <v>110</v>
      </c>
      <c r="D39" t="s">
        <v>486</v>
      </c>
      <c r="E39" t="s">
        <v>487</v>
      </c>
      <c r="F39">
        <v>15</v>
      </c>
      <c r="H39" t="s">
        <v>435</v>
      </c>
      <c r="K39">
        <v>1701977782.5</v>
      </c>
      <c r="L39">
        <f>(M39)/1000</f>
        <v>0</v>
      </c>
      <c r="M39">
        <f>IF(DR39, AP39, AJ39)</f>
        <v>0</v>
      </c>
      <c r="N39">
        <f>IF(DR39, AK39, AI39)</f>
        <v>0</v>
      </c>
      <c r="O39">
        <f>DT39 - IF(AW39&gt;1, N39*DN39*100.0/(AY39*EH39), 0)</f>
        <v>0</v>
      </c>
      <c r="P39">
        <f>((V39-L39/2)*O39-N39)/(V39+L39/2)</f>
        <v>0</v>
      </c>
      <c r="Q39">
        <f>P39*(EA39+EB39)/1000.0</f>
        <v>0</v>
      </c>
      <c r="R39">
        <f>(DT39 - IF(AW39&gt;1, N39*DN39*100.0/(AY39*EH39), 0))*(EA39+EB39)/1000.0</f>
        <v>0</v>
      </c>
      <c r="S39">
        <f>2.0/((1/U39-1/T39)+SIGN(U39)*SQRT((1/U39-1/T39)*(1/U39-1/T39) + 4*DO39/((DO39+1)*(DO39+1))*(2*1/U39*1/T39-1/T39*1/T39)))</f>
        <v>0</v>
      </c>
      <c r="T39">
        <f>IF(LEFT(DP39,1)&lt;&gt;"0",IF(LEFT(DP39,1)="1",3.0,DQ39),$D$5+$E$5*(EH39*EA39/($K$5*1000))+$F$5*(EH39*EA39/($K$5*1000))*MAX(MIN(DN39,$J$5),$I$5)*MAX(MIN(DN39,$J$5),$I$5)+$G$5*MAX(MIN(DN39,$J$5),$I$5)*(EH39*EA39/($K$5*1000))+$H$5*(EH39*EA39/($K$5*1000))*(EH39*EA39/($K$5*1000)))</f>
        <v>0</v>
      </c>
      <c r="U39">
        <f>L39*(1000-(1000*0.61365*exp(17.502*Y39/(240.97+Y39))/(EA39+EB39)+DV39)/2)/(1000*0.61365*exp(17.502*Y39/(240.97+Y39))/(EA39+EB39)-DV39)</f>
        <v>0</v>
      </c>
      <c r="V39">
        <f>1/((DO39+1)/(S39/1.6)+1/(T39/1.37)) + DO39/((DO39+1)/(S39/1.6) + DO39/(T39/1.37))</f>
        <v>0</v>
      </c>
      <c r="W39">
        <f>(DJ39*DM39)</f>
        <v>0</v>
      </c>
      <c r="X39">
        <f>(EC39+(W39+2*0.95*5.67E-8*(((EC39+$B$7)+273)^4-(EC39+273)^4)-44100*L39)/(1.84*29.3*T39+8*0.95*5.67E-8*(EC39+273)^3))</f>
        <v>0</v>
      </c>
      <c r="Y39">
        <f>($C$7*ED39+$D$7*EE39+$E$7*X39)</f>
        <v>0</v>
      </c>
      <c r="Z39">
        <f>0.61365*exp(17.502*Y39/(240.97+Y39))</f>
        <v>0</v>
      </c>
      <c r="AA39">
        <f>(AB39/AC39*100)</f>
        <v>0</v>
      </c>
      <c r="AB39">
        <f>DV39*(EA39+EB39)/1000</f>
        <v>0</v>
      </c>
      <c r="AC39">
        <f>0.61365*exp(17.502*EC39/(240.97+EC39))</f>
        <v>0</v>
      </c>
      <c r="AD39">
        <f>(Z39-DV39*(EA39+EB39)/1000)</f>
        <v>0</v>
      </c>
      <c r="AE39">
        <f>(-L39*44100)</f>
        <v>0</v>
      </c>
      <c r="AF39">
        <f>2*29.3*T39*0.92*(EC39-Y39)</f>
        <v>0</v>
      </c>
      <c r="AG39">
        <f>2*0.95*5.67E-8*(((EC39+$B$7)+273)^4-(Y39+273)^4)</f>
        <v>0</v>
      </c>
      <c r="AH39">
        <f>W39+AG39+AE39+AF39</f>
        <v>0</v>
      </c>
      <c r="AI39">
        <f>DZ39*AW39*(DU39-DT39*(1000-AW39*DW39)/(1000-AW39*DV39))/(100*DN39)</f>
        <v>0</v>
      </c>
      <c r="AJ39">
        <f>1000*DZ39*AW39*(DV39-DW39)/(100*DN39*(1000-AW39*DV39))</f>
        <v>0</v>
      </c>
      <c r="AK39">
        <f>(AL39 - AM39 - EA39*1E3/(8.314*(EC39+273.15)) * AO39/DZ39 * AN39) * DZ39/(100*DN39) * (1000 - DW39)/1000</f>
        <v>0</v>
      </c>
      <c r="AL39">
        <v>424.734953850885</v>
      </c>
      <c r="AM39">
        <v>420.066987878788</v>
      </c>
      <c r="AN39">
        <v>-0.00375073164048402</v>
      </c>
      <c r="AO39">
        <v>66.111918729525</v>
      </c>
      <c r="AP39">
        <f>(AR39 - AQ39 + EA39*1E3/(8.314*(EC39+273.15)) * AT39/DZ39 * AS39) * DZ39/(100*DN39) * 1000/(1000 - AR39)</f>
        <v>0</v>
      </c>
      <c r="AQ39">
        <v>11.1643925660151</v>
      </c>
      <c r="AR39">
        <v>12.5103967032967</v>
      </c>
      <c r="AS39">
        <v>-1.66426414490342e-06</v>
      </c>
      <c r="AT39">
        <v>85.4368916189537</v>
      </c>
      <c r="AU39">
        <v>0</v>
      </c>
      <c r="AV39">
        <v>0</v>
      </c>
      <c r="AW39">
        <f>IF(AU39*$H$13&gt;=AY39,1.0,(AY39/(AY39-AU39*$H$13)))</f>
        <v>0</v>
      </c>
      <c r="AX39">
        <f>(AW39-1)*100</f>
        <v>0</v>
      </c>
      <c r="AY39">
        <f>MAX(0,($B$13+$C$13*EH39)/(1+$D$13*EH39)*EA39/(EC39+273)*$E$13)</f>
        <v>0</v>
      </c>
      <c r="AZ39" t="s">
        <v>436</v>
      </c>
      <c r="BA39" t="s">
        <v>436</v>
      </c>
      <c r="BB39">
        <v>0</v>
      </c>
      <c r="BC39">
        <v>0</v>
      </c>
      <c r="BD39">
        <f>1-BB39/BC39</f>
        <v>0</v>
      </c>
      <c r="BE39">
        <v>0</v>
      </c>
      <c r="BF39" t="s">
        <v>436</v>
      </c>
      <c r="BG39" t="s">
        <v>436</v>
      </c>
      <c r="BH39">
        <v>0</v>
      </c>
      <c r="BI39">
        <v>0</v>
      </c>
      <c r="BJ39">
        <f>1-BH39/BI39</f>
        <v>0</v>
      </c>
      <c r="BK39">
        <v>0.5</v>
      </c>
      <c r="BL39">
        <f>DK39</f>
        <v>0</v>
      </c>
      <c r="BM39">
        <f>N39</f>
        <v>0</v>
      </c>
      <c r="BN39">
        <f>BJ39*BK39*BL39</f>
        <v>0</v>
      </c>
      <c r="BO39">
        <f>(BM39-BE39)/BL39</f>
        <v>0</v>
      </c>
      <c r="BP39">
        <f>(BC39-BI39)/BI39</f>
        <v>0</v>
      </c>
      <c r="BQ39">
        <f>BB39/(BD39+BB39/BI39)</f>
        <v>0</v>
      </c>
      <c r="BR39" t="s">
        <v>436</v>
      </c>
      <c r="BS39">
        <v>0</v>
      </c>
      <c r="BT39">
        <f>IF(BS39&lt;&gt;0, BS39, BQ39)</f>
        <v>0</v>
      </c>
      <c r="BU39">
        <f>1-BT39/BI39</f>
        <v>0</v>
      </c>
      <c r="BV39">
        <f>(BI39-BH39)/(BI39-BT39)</f>
        <v>0</v>
      </c>
      <c r="BW39">
        <f>(BC39-BI39)/(BC39-BT39)</f>
        <v>0</v>
      </c>
      <c r="BX39">
        <f>(BI39-BH39)/(BI39-BB39)</f>
        <v>0</v>
      </c>
      <c r="BY39">
        <f>(BC39-BI39)/(BC39-BB39)</f>
        <v>0</v>
      </c>
      <c r="BZ39">
        <f>(BV39*BT39/BH39)</f>
        <v>0</v>
      </c>
      <c r="CA39">
        <f>(1-BZ39)</f>
        <v>0</v>
      </c>
      <c r="DJ39">
        <f>$B$11*EI39+$C$11*EJ39+$F$11*EU39*(1-EX39)</f>
        <v>0</v>
      </c>
      <c r="DK39">
        <f>DJ39*DL39</f>
        <v>0</v>
      </c>
      <c r="DL39">
        <f>($B$11*$D$9+$C$11*$D$9+$F$11*((FH39+EZ39)/MAX(FH39+EZ39+FI39, 0.1)*$I$9+FI39/MAX(FH39+EZ39+FI39, 0.1)*$J$9))/($B$11+$C$11+$F$11)</f>
        <v>0</v>
      </c>
      <c r="DM39">
        <f>($B$11*$K$9+$C$11*$K$9+$F$11*((FH39+EZ39)/MAX(FH39+EZ39+FI39, 0.1)*$P$9+FI39/MAX(FH39+EZ39+FI39, 0.1)*$Q$9))/($B$11+$C$11+$F$11)</f>
        <v>0</v>
      </c>
      <c r="DN39">
        <v>6</v>
      </c>
      <c r="DO39">
        <v>0.5</v>
      </c>
      <c r="DP39" t="s">
        <v>437</v>
      </c>
      <c r="DQ39">
        <v>2</v>
      </c>
      <c r="DR39" t="b">
        <v>1</v>
      </c>
      <c r="DS39">
        <v>1701977782.5</v>
      </c>
      <c r="DT39">
        <v>414.8225</v>
      </c>
      <c r="DU39">
        <v>420.0135</v>
      </c>
      <c r="DV39">
        <v>12.5105</v>
      </c>
      <c r="DW39">
        <v>11.16465</v>
      </c>
      <c r="DX39">
        <v>415.336</v>
      </c>
      <c r="DY39">
        <v>12.4788</v>
      </c>
      <c r="DZ39">
        <v>599.9995</v>
      </c>
      <c r="EA39">
        <v>78.9247</v>
      </c>
      <c r="EB39">
        <v>0.1000829</v>
      </c>
      <c r="EC39">
        <v>23.01655</v>
      </c>
      <c r="ED39">
        <v>23.0047</v>
      </c>
      <c r="EE39">
        <v>999.9</v>
      </c>
      <c r="EF39">
        <v>0</v>
      </c>
      <c r="EG39">
        <v>0</v>
      </c>
      <c r="EH39">
        <v>9988.74</v>
      </c>
      <c r="EI39">
        <v>0</v>
      </c>
      <c r="EJ39">
        <v>0.848101</v>
      </c>
      <c r="EK39">
        <v>-5.19084</v>
      </c>
      <c r="EL39">
        <v>420.0775</v>
      </c>
      <c r="EM39">
        <v>424.7555</v>
      </c>
      <c r="EN39">
        <v>1.34587</v>
      </c>
      <c r="EO39">
        <v>420.0135</v>
      </c>
      <c r="EP39">
        <v>11.16465</v>
      </c>
      <c r="EQ39">
        <v>0.9873895</v>
      </c>
      <c r="ER39">
        <v>0.881167</v>
      </c>
      <c r="ES39">
        <v>6.731615</v>
      </c>
      <c r="ET39">
        <v>5.086785</v>
      </c>
      <c r="EU39">
        <v>1799.935</v>
      </c>
      <c r="EV39">
        <v>0.978006</v>
      </c>
      <c r="EW39">
        <v>0.0219943</v>
      </c>
      <c r="EX39">
        <v>0</v>
      </c>
      <c r="EY39">
        <v>386.707</v>
      </c>
      <c r="EZ39">
        <v>4.99951</v>
      </c>
      <c r="FA39">
        <v>7017.595</v>
      </c>
      <c r="FB39">
        <v>14716.45</v>
      </c>
      <c r="FC39">
        <v>43.125</v>
      </c>
      <c r="FD39">
        <v>44.875</v>
      </c>
      <c r="FE39">
        <v>44.687</v>
      </c>
      <c r="FF39">
        <v>43.937</v>
      </c>
      <c r="FG39">
        <v>44.562</v>
      </c>
      <c r="FH39">
        <v>1755.455</v>
      </c>
      <c r="FI39">
        <v>39.48</v>
      </c>
      <c r="FJ39">
        <v>0</v>
      </c>
      <c r="FK39">
        <v>1701977785.5</v>
      </c>
      <c r="FL39">
        <v>0</v>
      </c>
      <c r="FM39">
        <v>386.68788</v>
      </c>
      <c r="FN39">
        <v>0.0600769150420945</v>
      </c>
      <c r="FO39">
        <v>-6.05230766385502</v>
      </c>
      <c r="FP39">
        <v>7018.3552</v>
      </c>
      <c r="FQ39">
        <v>15</v>
      </c>
      <c r="FR39">
        <v>1701977635</v>
      </c>
      <c r="FS39" t="s">
        <v>438</v>
      </c>
      <c r="FT39">
        <v>1701977633</v>
      </c>
      <c r="FU39">
        <v>1701977635</v>
      </c>
      <c r="FV39">
        <v>4</v>
      </c>
      <c r="FW39">
        <v>-0.012</v>
      </c>
      <c r="FX39">
        <v>0.003</v>
      </c>
      <c r="FY39">
        <v>-0.515</v>
      </c>
      <c r="FZ39">
        <v>0.012</v>
      </c>
      <c r="GA39">
        <v>420</v>
      </c>
      <c r="GB39">
        <v>11</v>
      </c>
      <c r="GC39">
        <v>0.38</v>
      </c>
      <c r="GD39">
        <v>0.07</v>
      </c>
      <c r="GE39">
        <v>-5.19349904761905</v>
      </c>
      <c r="GF39">
        <v>0.212037662337663</v>
      </c>
      <c r="GG39">
        <v>0.034085248157379</v>
      </c>
      <c r="GH39">
        <v>1</v>
      </c>
      <c r="GI39">
        <v>386.684647058824</v>
      </c>
      <c r="GJ39">
        <v>0.229977077694702</v>
      </c>
      <c r="GK39">
        <v>0.220131228555759</v>
      </c>
      <c r="GL39">
        <v>1</v>
      </c>
      <c r="GM39">
        <v>1.34794619047619</v>
      </c>
      <c r="GN39">
        <v>-0.0114919480519484</v>
      </c>
      <c r="GO39">
        <v>0.00126975241752639</v>
      </c>
      <c r="GP39">
        <v>1</v>
      </c>
      <c r="GQ39">
        <v>3</v>
      </c>
      <c r="GR39">
        <v>3</v>
      </c>
      <c r="GS39" t="s">
        <v>439</v>
      </c>
      <c r="GT39">
        <v>3.24966</v>
      </c>
      <c r="GU39">
        <v>2.89213</v>
      </c>
      <c r="GV39">
        <v>0.0823361</v>
      </c>
      <c r="GW39">
        <v>0.0829097</v>
      </c>
      <c r="GX39">
        <v>0.0595518</v>
      </c>
      <c r="GY39">
        <v>0.0542275</v>
      </c>
      <c r="GZ39">
        <v>30272.3</v>
      </c>
      <c r="HA39">
        <v>23312.7</v>
      </c>
      <c r="HB39">
        <v>30710.9</v>
      </c>
      <c r="HC39">
        <v>23891.4</v>
      </c>
      <c r="HD39">
        <v>38254.6</v>
      </c>
      <c r="HE39">
        <v>31539.9</v>
      </c>
      <c r="HF39">
        <v>43454.9</v>
      </c>
      <c r="HG39">
        <v>36056.4</v>
      </c>
      <c r="HH39">
        <v>2.35165</v>
      </c>
      <c r="HI39">
        <v>2.2551</v>
      </c>
      <c r="HJ39">
        <v>0.152104</v>
      </c>
      <c r="HK39">
        <v>0</v>
      </c>
      <c r="HL39">
        <v>20.4938</v>
      </c>
      <c r="HM39">
        <v>999.9</v>
      </c>
      <c r="HN39">
        <v>45.745</v>
      </c>
      <c r="HO39">
        <v>26.888</v>
      </c>
      <c r="HP39">
        <v>20.6068</v>
      </c>
      <c r="HQ39">
        <v>54.5966</v>
      </c>
      <c r="HR39">
        <v>21.4143</v>
      </c>
      <c r="HS39">
        <v>2</v>
      </c>
      <c r="HT39">
        <v>-0.29813</v>
      </c>
      <c r="HU39">
        <v>0.699278</v>
      </c>
      <c r="HV39">
        <v>20.3427</v>
      </c>
      <c r="HW39">
        <v>5.24425</v>
      </c>
      <c r="HX39">
        <v>11.9229</v>
      </c>
      <c r="HY39">
        <v>4.9697</v>
      </c>
      <c r="HZ39">
        <v>3.29008</v>
      </c>
      <c r="IA39">
        <v>9999</v>
      </c>
      <c r="IB39">
        <v>999.9</v>
      </c>
      <c r="IC39">
        <v>9999</v>
      </c>
      <c r="ID39">
        <v>9999</v>
      </c>
      <c r="IE39">
        <v>4.97213</v>
      </c>
      <c r="IF39">
        <v>1.87348</v>
      </c>
      <c r="IG39">
        <v>1.88034</v>
      </c>
      <c r="IH39">
        <v>1.87651</v>
      </c>
      <c r="II39">
        <v>1.87607</v>
      </c>
      <c r="IJ39">
        <v>1.87607</v>
      </c>
      <c r="IK39">
        <v>1.87502</v>
      </c>
      <c r="IL39">
        <v>1.87544</v>
      </c>
      <c r="IM39">
        <v>0</v>
      </c>
      <c r="IN39">
        <v>0</v>
      </c>
      <c r="IO39">
        <v>0</v>
      </c>
      <c r="IP39">
        <v>0</v>
      </c>
      <c r="IQ39" t="s">
        <v>440</v>
      </c>
      <c r="IR39" t="s">
        <v>441</v>
      </c>
      <c r="IS39" t="s">
        <v>442</v>
      </c>
      <c r="IT39" t="s">
        <v>442</v>
      </c>
      <c r="IU39" t="s">
        <v>442</v>
      </c>
      <c r="IV39" t="s">
        <v>442</v>
      </c>
      <c r="IW39">
        <v>0</v>
      </c>
      <c r="IX39">
        <v>100</v>
      </c>
      <c r="IY39">
        <v>100</v>
      </c>
      <c r="IZ39">
        <v>-0.514</v>
      </c>
      <c r="JA39">
        <v>0.0317</v>
      </c>
      <c r="JB39">
        <v>-0.436505064677801</v>
      </c>
      <c r="JC39">
        <v>-0.000204251658391556</v>
      </c>
      <c r="JD39">
        <v>8.11882707142039e-08</v>
      </c>
      <c r="JE39">
        <v>-8.824596126216e-11</v>
      </c>
      <c r="JF39">
        <v>-0.0823044458403542</v>
      </c>
      <c r="JG39">
        <v>6.98166786572007e-05</v>
      </c>
      <c r="JH39">
        <v>0.00104944809816257</v>
      </c>
      <c r="JI39">
        <v>-2.5878658862803e-05</v>
      </c>
      <c r="JJ39">
        <v>28</v>
      </c>
      <c r="JK39">
        <v>2090</v>
      </c>
      <c r="JL39">
        <v>2</v>
      </c>
      <c r="JM39">
        <v>19</v>
      </c>
      <c r="JN39">
        <v>2.5</v>
      </c>
      <c r="JO39">
        <v>2.5</v>
      </c>
      <c r="JP39">
        <v>1.36108</v>
      </c>
      <c r="JQ39">
        <v>2.54883</v>
      </c>
      <c r="JR39">
        <v>2.24365</v>
      </c>
      <c r="JS39">
        <v>2.85034</v>
      </c>
      <c r="JT39">
        <v>2.49756</v>
      </c>
      <c r="JU39">
        <v>2.36084</v>
      </c>
      <c r="JV39">
        <v>31.1504</v>
      </c>
      <c r="JW39">
        <v>24.0612</v>
      </c>
      <c r="JX39">
        <v>18</v>
      </c>
      <c r="JY39">
        <v>634.325</v>
      </c>
      <c r="JZ39">
        <v>659.266</v>
      </c>
      <c r="KA39">
        <v>19.9999</v>
      </c>
      <c r="KB39">
        <v>23.4282</v>
      </c>
      <c r="KC39">
        <v>29.9999</v>
      </c>
      <c r="KD39">
        <v>23.6371</v>
      </c>
      <c r="KE39">
        <v>23.6163</v>
      </c>
      <c r="KF39">
        <v>27.2788</v>
      </c>
      <c r="KG39">
        <v>38.1193</v>
      </c>
      <c r="KH39">
        <v>0</v>
      </c>
      <c r="KI39">
        <v>20</v>
      </c>
      <c r="KJ39">
        <v>420</v>
      </c>
      <c r="KK39">
        <v>11.1095</v>
      </c>
      <c r="KL39">
        <v>101.97</v>
      </c>
      <c r="KM39">
        <v>101.01</v>
      </c>
    </row>
    <row r="40" spans="1:299">
      <c r="A40">
        <v>24</v>
      </c>
      <c r="B40">
        <v>1701977789</v>
      </c>
      <c r="C40">
        <v>115</v>
      </c>
      <c r="D40" t="s">
        <v>488</v>
      </c>
      <c r="E40" t="s">
        <v>489</v>
      </c>
      <c r="F40">
        <v>15</v>
      </c>
      <c r="H40" t="s">
        <v>435</v>
      </c>
      <c r="K40">
        <v>1701977787.5</v>
      </c>
      <c r="L40">
        <f>(M40)/1000</f>
        <v>0</v>
      </c>
      <c r="M40">
        <f>IF(DR40, AP40, AJ40)</f>
        <v>0</v>
      </c>
      <c r="N40">
        <f>IF(DR40, AK40, AI40)</f>
        <v>0</v>
      </c>
      <c r="O40">
        <f>DT40 - IF(AW40&gt;1, N40*DN40*100.0/(AY40*EH40), 0)</f>
        <v>0</v>
      </c>
      <c r="P40">
        <f>((V40-L40/2)*O40-N40)/(V40+L40/2)</f>
        <v>0</v>
      </c>
      <c r="Q40">
        <f>P40*(EA40+EB40)/1000.0</f>
        <v>0</v>
      </c>
      <c r="R40">
        <f>(DT40 - IF(AW40&gt;1, N40*DN40*100.0/(AY40*EH40), 0))*(EA40+EB40)/1000.0</f>
        <v>0</v>
      </c>
      <c r="S40">
        <f>2.0/((1/U40-1/T40)+SIGN(U40)*SQRT((1/U40-1/T40)*(1/U40-1/T40) + 4*DO40/((DO40+1)*(DO40+1))*(2*1/U40*1/T40-1/T40*1/T40)))</f>
        <v>0</v>
      </c>
      <c r="T40">
        <f>IF(LEFT(DP40,1)&lt;&gt;"0",IF(LEFT(DP40,1)="1",3.0,DQ40),$D$5+$E$5*(EH40*EA40/($K$5*1000))+$F$5*(EH40*EA40/($K$5*1000))*MAX(MIN(DN40,$J$5),$I$5)*MAX(MIN(DN40,$J$5),$I$5)+$G$5*MAX(MIN(DN40,$J$5),$I$5)*(EH40*EA40/($K$5*1000))+$H$5*(EH40*EA40/($K$5*1000))*(EH40*EA40/($K$5*1000)))</f>
        <v>0</v>
      </c>
      <c r="U40">
        <f>L40*(1000-(1000*0.61365*exp(17.502*Y40/(240.97+Y40))/(EA40+EB40)+DV40)/2)/(1000*0.61365*exp(17.502*Y40/(240.97+Y40))/(EA40+EB40)-DV40)</f>
        <v>0</v>
      </c>
      <c r="V40">
        <f>1/((DO40+1)/(S40/1.6)+1/(T40/1.37)) + DO40/((DO40+1)/(S40/1.6) + DO40/(T40/1.37))</f>
        <v>0</v>
      </c>
      <c r="W40">
        <f>(DJ40*DM40)</f>
        <v>0</v>
      </c>
      <c r="X40">
        <f>(EC40+(W40+2*0.95*5.67E-8*(((EC40+$B$7)+273)^4-(EC40+273)^4)-44100*L40)/(1.84*29.3*T40+8*0.95*5.67E-8*(EC40+273)^3))</f>
        <v>0</v>
      </c>
      <c r="Y40">
        <f>($C$7*ED40+$D$7*EE40+$E$7*X40)</f>
        <v>0</v>
      </c>
      <c r="Z40">
        <f>0.61365*exp(17.502*Y40/(240.97+Y40))</f>
        <v>0</v>
      </c>
      <c r="AA40">
        <f>(AB40/AC40*100)</f>
        <v>0</v>
      </c>
      <c r="AB40">
        <f>DV40*(EA40+EB40)/1000</f>
        <v>0</v>
      </c>
      <c r="AC40">
        <f>0.61365*exp(17.502*EC40/(240.97+EC40))</f>
        <v>0</v>
      </c>
      <c r="AD40">
        <f>(Z40-DV40*(EA40+EB40)/1000)</f>
        <v>0</v>
      </c>
      <c r="AE40">
        <f>(-L40*44100)</f>
        <v>0</v>
      </c>
      <c r="AF40">
        <f>2*29.3*T40*0.92*(EC40-Y40)</f>
        <v>0</v>
      </c>
      <c r="AG40">
        <f>2*0.95*5.67E-8*(((EC40+$B$7)+273)^4-(Y40+273)^4)</f>
        <v>0</v>
      </c>
      <c r="AH40">
        <f>W40+AG40+AE40+AF40</f>
        <v>0</v>
      </c>
      <c r="AI40">
        <f>DZ40*AW40*(DU40-DT40*(1000-AW40*DW40)/(1000-AW40*DV40))/(100*DN40)</f>
        <v>0</v>
      </c>
      <c r="AJ40">
        <f>1000*DZ40*AW40*(DV40-DW40)/(100*DN40*(1000-AW40*DV40))</f>
        <v>0</v>
      </c>
      <c r="AK40">
        <f>(AL40 - AM40 - EA40*1E3/(8.314*(EC40+273.15)) * AO40/DZ40 * AN40) * DZ40/(100*DN40) * (1000 - DW40)/1000</f>
        <v>0</v>
      </c>
      <c r="AL40">
        <v>424.738962032723</v>
      </c>
      <c r="AM40">
        <v>420.112775757576</v>
      </c>
      <c r="AN40">
        <v>0.00066057958094415</v>
      </c>
      <c r="AO40">
        <v>66.111918729525</v>
      </c>
      <c r="AP40">
        <f>(AR40 - AQ40 + EA40*1E3/(8.314*(EC40+273.15)) * AT40/DZ40 * AS40) * DZ40/(100*DN40) * 1000/(1000 - AR40)</f>
        <v>0</v>
      </c>
      <c r="AQ40">
        <v>11.1655013626436</v>
      </c>
      <c r="AR40">
        <v>12.5114560439561</v>
      </c>
      <c r="AS40">
        <v>-1.8624601798617e-06</v>
      </c>
      <c r="AT40">
        <v>85.4368916189537</v>
      </c>
      <c r="AU40">
        <v>0</v>
      </c>
      <c r="AV40">
        <v>0</v>
      </c>
      <c r="AW40">
        <f>IF(AU40*$H$13&gt;=AY40,1.0,(AY40/(AY40-AU40*$H$13)))</f>
        <v>0</v>
      </c>
      <c r="AX40">
        <f>(AW40-1)*100</f>
        <v>0</v>
      </c>
      <c r="AY40">
        <f>MAX(0,($B$13+$C$13*EH40)/(1+$D$13*EH40)*EA40/(EC40+273)*$E$13)</f>
        <v>0</v>
      </c>
      <c r="AZ40" t="s">
        <v>436</v>
      </c>
      <c r="BA40" t="s">
        <v>436</v>
      </c>
      <c r="BB40">
        <v>0</v>
      </c>
      <c r="BC40">
        <v>0</v>
      </c>
      <c r="BD40">
        <f>1-BB40/BC40</f>
        <v>0</v>
      </c>
      <c r="BE40">
        <v>0</v>
      </c>
      <c r="BF40" t="s">
        <v>436</v>
      </c>
      <c r="BG40" t="s">
        <v>436</v>
      </c>
      <c r="BH40">
        <v>0</v>
      </c>
      <c r="BI40">
        <v>0</v>
      </c>
      <c r="BJ40">
        <f>1-BH40/BI40</f>
        <v>0</v>
      </c>
      <c r="BK40">
        <v>0.5</v>
      </c>
      <c r="BL40">
        <f>DK40</f>
        <v>0</v>
      </c>
      <c r="BM40">
        <f>N40</f>
        <v>0</v>
      </c>
      <c r="BN40">
        <f>BJ40*BK40*BL40</f>
        <v>0</v>
      </c>
      <c r="BO40">
        <f>(BM40-BE40)/BL40</f>
        <v>0</v>
      </c>
      <c r="BP40">
        <f>(BC40-BI40)/BI40</f>
        <v>0</v>
      </c>
      <c r="BQ40">
        <f>BB40/(BD40+BB40/BI40)</f>
        <v>0</v>
      </c>
      <c r="BR40" t="s">
        <v>436</v>
      </c>
      <c r="BS40">
        <v>0</v>
      </c>
      <c r="BT40">
        <f>IF(BS40&lt;&gt;0, BS40, BQ40)</f>
        <v>0</v>
      </c>
      <c r="BU40">
        <f>1-BT40/BI40</f>
        <v>0</v>
      </c>
      <c r="BV40">
        <f>(BI40-BH40)/(BI40-BT40)</f>
        <v>0</v>
      </c>
      <c r="BW40">
        <f>(BC40-BI40)/(BC40-BT40)</f>
        <v>0</v>
      </c>
      <c r="BX40">
        <f>(BI40-BH40)/(BI40-BB40)</f>
        <v>0</v>
      </c>
      <c r="BY40">
        <f>(BC40-BI40)/(BC40-BB40)</f>
        <v>0</v>
      </c>
      <c r="BZ40">
        <f>(BV40*BT40/BH40)</f>
        <v>0</v>
      </c>
      <c r="CA40">
        <f>(1-BZ40)</f>
        <v>0</v>
      </c>
      <c r="DJ40">
        <f>$B$11*EI40+$C$11*EJ40+$F$11*EU40*(1-EX40)</f>
        <v>0</v>
      </c>
      <c r="DK40">
        <f>DJ40*DL40</f>
        <v>0</v>
      </c>
      <c r="DL40">
        <f>($B$11*$D$9+$C$11*$D$9+$F$11*((FH40+EZ40)/MAX(FH40+EZ40+FI40, 0.1)*$I$9+FI40/MAX(FH40+EZ40+FI40, 0.1)*$J$9))/($B$11+$C$11+$F$11)</f>
        <v>0</v>
      </c>
      <c r="DM40">
        <f>($B$11*$K$9+$C$11*$K$9+$F$11*((FH40+EZ40)/MAX(FH40+EZ40+FI40, 0.1)*$P$9+FI40/MAX(FH40+EZ40+FI40, 0.1)*$Q$9))/($B$11+$C$11+$F$11)</f>
        <v>0</v>
      </c>
      <c r="DN40">
        <v>6</v>
      </c>
      <c r="DO40">
        <v>0.5</v>
      </c>
      <c r="DP40" t="s">
        <v>437</v>
      </c>
      <c r="DQ40">
        <v>2</v>
      </c>
      <c r="DR40" t="b">
        <v>1</v>
      </c>
      <c r="DS40">
        <v>1701977787.5</v>
      </c>
      <c r="DT40">
        <v>414.856</v>
      </c>
      <c r="DU40">
        <v>419.985</v>
      </c>
      <c r="DV40">
        <v>12.5116</v>
      </c>
      <c r="DW40">
        <v>11.1664</v>
      </c>
      <c r="DX40">
        <v>415.3695</v>
      </c>
      <c r="DY40">
        <v>12.4799</v>
      </c>
      <c r="DZ40">
        <v>599.989</v>
      </c>
      <c r="EA40">
        <v>78.92445</v>
      </c>
      <c r="EB40">
        <v>0.09979135</v>
      </c>
      <c r="EC40">
        <v>23.0161</v>
      </c>
      <c r="ED40">
        <v>22.99645</v>
      </c>
      <c r="EE40">
        <v>999.9</v>
      </c>
      <c r="EF40">
        <v>0</v>
      </c>
      <c r="EG40">
        <v>0</v>
      </c>
      <c r="EH40">
        <v>10012.8</v>
      </c>
      <c r="EI40">
        <v>0</v>
      </c>
      <c r="EJ40">
        <v>0.848101</v>
      </c>
      <c r="EK40">
        <v>-5.129255</v>
      </c>
      <c r="EL40">
        <v>420.1125</v>
      </c>
      <c r="EM40">
        <v>424.728</v>
      </c>
      <c r="EN40">
        <v>1.34515</v>
      </c>
      <c r="EO40">
        <v>419.985</v>
      </c>
      <c r="EP40">
        <v>11.1664</v>
      </c>
      <c r="EQ40">
        <v>0.9874695</v>
      </c>
      <c r="ER40">
        <v>0.8813045</v>
      </c>
      <c r="ES40">
        <v>6.7328</v>
      </c>
      <c r="ET40">
        <v>5.08902</v>
      </c>
      <c r="EU40">
        <v>1799.935</v>
      </c>
      <c r="EV40">
        <v>0.978006</v>
      </c>
      <c r="EW40">
        <v>0.0219943</v>
      </c>
      <c r="EX40">
        <v>0</v>
      </c>
      <c r="EY40">
        <v>386.4195</v>
      </c>
      <c r="EZ40">
        <v>4.99951</v>
      </c>
      <c r="FA40">
        <v>7017.1</v>
      </c>
      <c r="FB40">
        <v>14716.5</v>
      </c>
      <c r="FC40">
        <v>43.156</v>
      </c>
      <c r="FD40">
        <v>44.875</v>
      </c>
      <c r="FE40">
        <v>44.687</v>
      </c>
      <c r="FF40">
        <v>43.937</v>
      </c>
      <c r="FG40">
        <v>44.562</v>
      </c>
      <c r="FH40">
        <v>1755.455</v>
      </c>
      <c r="FI40">
        <v>39.48</v>
      </c>
      <c r="FJ40">
        <v>0</v>
      </c>
      <c r="FK40">
        <v>1701977790.3</v>
      </c>
      <c r="FL40">
        <v>0</v>
      </c>
      <c r="FM40">
        <v>386.66464</v>
      </c>
      <c r="FN40">
        <v>-0.338615396917502</v>
      </c>
      <c r="FO40">
        <v>-6.51769228707107</v>
      </c>
      <c r="FP40">
        <v>7017.9156</v>
      </c>
      <c r="FQ40">
        <v>15</v>
      </c>
      <c r="FR40">
        <v>1701977635</v>
      </c>
      <c r="FS40" t="s">
        <v>438</v>
      </c>
      <c r="FT40">
        <v>1701977633</v>
      </c>
      <c r="FU40">
        <v>1701977635</v>
      </c>
      <c r="FV40">
        <v>4</v>
      </c>
      <c r="FW40">
        <v>-0.012</v>
      </c>
      <c r="FX40">
        <v>0.003</v>
      </c>
      <c r="FY40">
        <v>-0.515</v>
      </c>
      <c r="FZ40">
        <v>0.012</v>
      </c>
      <c r="GA40">
        <v>420</v>
      </c>
      <c r="GB40">
        <v>11</v>
      </c>
      <c r="GC40">
        <v>0.38</v>
      </c>
      <c r="GD40">
        <v>0.07</v>
      </c>
      <c r="GE40">
        <v>-5.172316</v>
      </c>
      <c r="GF40">
        <v>0.23759909774436</v>
      </c>
      <c r="GG40">
        <v>0.035057977893769</v>
      </c>
      <c r="GH40">
        <v>1</v>
      </c>
      <c r="GI40">
        <v>386.648823529412</v>
      </c>
      <c r="GJ40">
        <v>-0.22340718662184</v>
      </c>
      <c r="GK40">
        <v>0.208072452113967</v>
      </c>
      <c r="GL40">
        <v>1</v>
      </c>
      <c r="GM40">
        <v>1.346716</v>
      </c>
      <c r="GN40">
        <v>-0.0130754887218074</v>
      </c>
      <c r="GO40">
        <v>0.00138724330958918</v>
      </c>
      <c r="GP40">
        <v>1</v>
      </c>
      <c r="GQ40">
        <v>3</v>
      </c>
      <c r="GR40">
        <v>3</v>
      </c>
      <c r="GS40" t="s">
        <v>439</v>
      </c>
      <c r="GT40">
        <v>3.24971</v>
      </c>
      <c r="GU40">
        <v>2.89221</v>
      </c>
      <c r="GV40">
        <v>0.0823349</v>
      </c>
      <c r="GW40">
        <v>0.082906</v>
      </c>
      <c r="GX40">
        <v>0.0595584</v>
      </c>
      <c r="GY40">
        <v>0.0542316</v>
      </c>
      <c r="GZ40">
        <v>30271.9</v>
      </c>
      <c r="HA40">
        <v>23313.2</v>
      </c>
      <c r="HB40">
        <v>30710.5</v>
      </c>
      <c r="HC40">
        <v>23891.8</v>
      </c>
      <c r="HD40">
        <v>38254.1</v>
      </c>
      <c r="HE40">
        <v>31540.3</v>
      </c>
      <c r="HF40">
        <v>43454.7</v>
      </c>
      <c r="HG40">
        <v>36057</v>
      </c>
      <c r="HH40">
        <v>2.35177</v>
      </c>
      <c r="HI40">
        <v>2.25507</v>
      </c>
      <c r="HJ40">
        <v>0.151433</v>
      </c>
      <c r="HK40">
        <v>0</v>
      </c>
      <c r="HL40">
        <v>20.4964</v>
      </c>
      <c r="HM40">
        <v>999.9</v>
      </c>
      <c r="HN40">
        <v>45.733</v>
      </c>
      <c r="HO40">
        <v>26.878</v>
      </c>
      <c r="HP40">
        <v>20.5922</v>
      </c>
      <c r="HQ40">
        <v>54.5166</v>
      </c>
      <c r="HR40">
        <v>21.4062</v>
      </c>
      <c r="HS40">
        <v>2</v>
      </c>
      <c r="HT40">
        <v>-0.29813</v>
      </c>
      <c r="HU40">
        <v>0.696825</v>
      </c>
      <c r="HV40">
        <v>20.3428</v>
      </c>
      <c r="HW40">
        <v>5.24559</v>
      </c>
      <c r="HX40">
        <v>11.9247</v>
      </c>
      <c r="HY40">
        <v>4.96975</v>
      </c>
      <c r="HZ40">
        <v>3.29008</v>
      </c>
      <c r="IA40">
        <v>9999</v>
      </c>
      <c r="IB40">
        <v>999.9</v>
      </c>
      <c r="IC40">
        <v>9999</v>
      </c>
      <c r="ID40">
        <v>9999</v>
      </c>
      <c r="IE40">
        <v>4.97211</v>
      </c>
      <c r="IF40">
        <v>1.87347</v>
      </c>
      <c r="IG40">
        <v>1.88034</v>
      </c>
      <c r="IH40">
        <v>1.87653</v>
      </c>
      <c r="II40">
        <v>1.87608</v>
      </c>
      <c r="IJ40">
        <v>1.87607</v>
      </c>
      <c r="IK40">
        <v>1.87503</v>
      </c>
      <c r="IL40">
        <v>1.87543</v>
      </c>
      <c r="IM40">
        <v>0</v>
      </c>
      <c r="IN40">
        <v>0</v>
      </c>
      <c r="IO40">
        <v>0</v>
      </c>
      <c r="IP40">
        <v>0</v>
      </c>
      <c r="IQ40" t="s">
        <v>440</v>
      </c>
      <c r="IR40" t="s">
        <v>441</v>
      </c>
      <c r="IS40" t="s">
        <v>442</v>
      </c>
      <c r="IT40" t="s">
        <v>442</v>
      </c>
      <c r="IU40" t="s">
        <v>442</v>
      </c>
      <c r="IV40" t="s">
        <v>442</v>
      </c>
      <c r="IW40">
        <v>0</v>
      </c>
      <c r="IX40">
        <v>100</v>
      </c>
      <c r="IY40">
        <v>100</v>
      </c>
      <c r="IZ40">
        <v>-0.514</v>
      </c>
      <c r="JA40">
        <v>0.0317</v>
      </c>
      <c r="JB40">
        <v>-0.436505064677801</v>
      </c>
      <c r="JC40">
        <v>-0.000204251658391556</v>
      </c>
      <c r="JD40">
        <v>8.11882707142039e-08</v>
      </c>
      <c r="JE40">
        <v>-8.824596126216e-11</v>
      </c>
      <c r="JF40">
        <v>-0.0823044458403542</v>
      </c>
      <c r="JG40">
        <v>6.98166786572007e-05</v>
      </c>
      <c r="JH40">
        <v>0.00104944809816257</v>
      </c>
      <c r="JI40">
        <v>-2.5878658862803e-05</v>
      </c>
      <c r="JJ40">
        <v>28</v>
      </c>
      <c r="JK40">
        <v>2090</v>
      </c>
      <c r="JL40">
        <v>2</v>
      </c>
      <c r="JM40">
        <v>19</v>
      </c>
      <c r="JN40">
        <v>2.6</v>
      </c>
      <c r="JO40">
        <v>2.6</v>
      </c>
      <c r="JP40">
        <v>1.36108</v>
      </c>
      <c r="JQ40">
        <v>2.54883</v>
      </c>
      <c r="JR40">
        <v>2.24365</v>
      </c>
      <c r="JS40">
        <v>2.85034</v>
      </c>
      <c r="JT40">
        <v>2.49756</v>
      </c>
      <c r="JU40">
        <v>2.34741</v>
      </c>
      <c r="JV40">
        <v>31.1722</v>
      </c>
      <c r="JW40">
        <v>24.0612</v>
      </c>
      <c r="JX40">
        <v>18</v>
      </c>
      <c r="JY40">
        <v>634.394</v>
      </c>
      <c r="JZ40">
        <v>659.22</v>
      </c>
      <c r="KA40">
        <v>19.9996</v>
      </c>
      <c r="KB40">
        <v>23.4262</v>
      </c>
      <c r="KC40">
        <v>29.9999</v>
      </c>
      <c r="KD40">
        <v>23.6352</v>
      </c>
      <c r="KE40">
        <v>23.6144</v>
      </c>
      <c r="KF40">
        <v>27.2789</v>
      </c>
      <c r="KG40">
        <v>38.1193</v>
      </c>
      <c r="KH40">
        <v>0</v>
      </c>
      <c r="KI40">
        <v>20</v>
      </c>
      <c r="KJ40">
        <v>420</v>
      </c>
      <c r="KK40">
        <v>11.1095</v>
      </c>
      <c r="KL40">
        <v>101.969</v>
      </c>
      <c r="KM40">
        <v>101.012</v>
      </c>
    </row>
    <row r="41" spans="1:299">
      <c r="A41">
        <v>25</v>
      </c>
      <c r="B41">
        <v>1701977794</v>
      </c>
      <c r="C41">
        <v>120</v>
      </c>
      <c r="D41" t="s">
        <v>490</v>
      </c>
      <c r="E41" t="s">
        <v>491</v>
      </c>
      <c r="F41">
        <v>15</v>
      </c>
      <c r="H41" t="s">
        <v>435</v>
      </c>
      <c r="K41">
        <v>1701977792.5</v>
      </c>
      <c r="L41">
        <f>(M41)/1000</f>
        <v>0</v>
      </c>
      <c r="M41">
        <f>IF(DR41, AP41, AJ41)</f>
        <v>0</v>
      </c>
      <c r="N41">
        <f>IF(DR41, AK41, AI41)</f>
        <v>0</v>
      </c>
      <c r="O41">
        <f>DT41 - IF(AW41&gt;1, N41*DN41*100.0/(AY41*EH41), 0)</f>
        <v>0</v>
      </c>
      <c r="P41">
        <f>((V41-L41/2)*O41-N41)/(V41+L41/2)</f>
        <v>0</v>
      </c>
      <c r="Q41">
        <f>P41*(EA41+EB41)/1000.0</f>
        <v>0</v>
      </c>
      <c r="R41">
        <f>(DT41 - IF(AW41&gt;1, N41*DN41*100.0/(AY41*EH41), 0))*(EA41+EB41)/1000.0</f>
        <v>0</v>
      </c>
      <c r="S41">
        <f>2.0/((1/U41-1/T41)+SIGN(U41)*SQRT((1/U41-1/T41)*(1/U41-1/T41) + 4*DO41/((DO41+1)*(DO41+1))*(2*1/U41*1/T41-1/T41*1/T41)))</f>
        <v>0</v>
      </c>
      <c r="T41">
        <f>IF(LEFT(DP41,1)&lt;&gt;"0",IF(LEFT(DP41,1)="1",3.0,DQ41),$D$5+$E$5*(EH41*EA41/($K$5*1000))+$F$5*(EH41*EA41/($K$5*1000))*MAX(MIN(DN41,$J$5),$I$5)*MAX(MIN(DN41,$J$5),$I$5)+$G$5*MAX(MIN(DN41,$J$5),$I$5)*(EH41*EA41/($K$5*1000))+$H$5*(EH41*EA41/($K$5*1000))*(EH41*EA41/($K$5*1000)))</f>
        <v>0</v>
      </c>
      <c r="U41">
        <f>L41*(1000-(1000*0.61365*exp(17.502*Y41/(240.97+Y41))/(EA41+EB41)+DV41)/2)/(1000*0.61365*exp(17.502*Y41/(240.97+Y41))/(EA41+EB41)-DV41)</f>
        <v>0</v>
      </c>
      <c r="V41">
        <f>1/((DO41+1)/(S41/1.6)+1/(T41/1.37)) + DO41/((DO41+1)/(S41/1.6) + DO41/(T41/1.37))</f>
        <v>0</v>
      </c>
      <c r="W41">
        <f>(DJ41*DM41)</f>
        <v>0</v>
      </c>
      <c r="X41">
        <f>(EC41+(W41+2*0.95*5.67E-8*(((EC41+$B$7)+273)^4-(EC41+273)^4)-44100*L41)/(1.84*29.3*T41+8*0.95*5.67E-8*(EC41+273)^3))</f>
        <v>0</v>
      </c>
      <c r="Y41">
        <f>($C$7*ED41+$D$7*EE41+$E$7*X41)</f>
        <v>0</v>
      </c>
      <c r="Z41">
        <f>0.61365*exp(17.502*Y41/(240.97+Y41))</f>
        <v>0</v>
      </c>
      <c r="AA41">
        <f>(AB41/AC41*100)</f>
        <v>0</v>
      </c>
      <c r="AB41">
        <f>DV41*(EA41+EB41)/1000</f>
        <v>0</v>
      </c>
      <c r="AC41">
        <f>0.61365*exp(17.502*EC41/(240.97+EC41))</f>
        <v>0</v>
      </c>
      <c r="AD41">
        <f>(Z41-DV41*(EA41+EB41)/1000)</f>
        <v>0</v>
      </c>
      <c r="AE41">
        <f>(-L41*44100)</f>
        <v>0</v>
      </c>
      <c r="AF41">
        <f>2*29.3*T41*0.92*(EC41-Y41)</f>
        <v>0</v>
      </c>
      <c r="AG41">
        <f>2*0.95*5.67E-8*(((EC41+$B$7)+273)^4-(Y41+273)^4)</f>
        <v>0</v>
      </c>
      <c r="AH41">
        <f>W41+AG41+AE41+AF41</f>
        <v>0</v>
      </c>
      <c r="AI41">
        <f>DZ41*AW41*(DU41-DT41*(1000-AW41*DW41)/(1000-AW41*DV41))/(100*DN41)</f>
        <v>0</v>
      </c>
      <c r="AJ41">
        <f>1000*DZ41*AW41*(DV41-DW41)/(100*DN41*(1000-AW41*DV41))</f>
        <v>0</v>
      </c>
      <c r="AK41">
        <f>(AL41 - AM41 - EA41*1E3/(8.314*(EC41+273.15)) * AO41/DZ41 * AN41) * DZ41/(100*DN41) * (1000 - DW41)/1000</f>
        <v>0</v>
      </c>
      <c r="AL41">
        <v>424.73352504218</v>
      </c>
      <c r="AM41">
        <v>420.099678787879</v>
      </c>
      <c r="AN41">
        <v>-0.000619557874081302</v>
      </c>
      <c r="AO41">
        <v>66.111918729525</v>
      </c>
      <c r="AP41">
        <f>(AR41 - AQ41 + EA41*1E3/(8.314*(EC41+273.15)) * AT41/DZ41 * AS41) * DZ41/(100*DN41) * 1000/(1000 - AR41)</f>
        <v>0</v>
      </c>
      <c r="AQ41">
        <v>11.1663989089289</v>
      </c>
      <c r="AR41">
        <v>12.5099791208791</v>
      </c>
      <c r="AS41">
        <v>-1.40187844178961e-06</v>
      </c>
      <c r="AT41">
        <v>85.4368916189537</v>
      </c>
      <c r="AU41">
        <v>0</v>
      </c>
      <c r="AV41">
        <v>0</v>
      </c>
      <c r="AW41">
        <f>IF(AU41*$H$13&gt;=AY41,1.0,(AY41/(AY41-AU41*$H$13)))</f>
        <v>0</v>
      </c>
      <c r="AX41">
        <f>(AW41-1)*100</f>
        <v>0</v>
      </c>
      <c r="AY41">
        <f>MAX(0,($B$13+$C$13*EH41)/(1+$D$13*EH41)*EA41/(EC41+273)*$E$13)</f>
        <v>0</v>
      </c>
      <c r="AZ41" t="s">
        <v>436</v>
      </c>
      <c r="BA41" t="s">
        <v>436</v>
      </c>
      <c r="BB41">
        <v>0</v>
      </c>
      <c r="BC41">
        <v>0</v>
      </c>
      <c r="BD41">
        <f>1-BB41/BC41</f>
        <v>0</v>
      </c>
      <c r="BE41">
        <v>0</v>
      </c>
      <c r="BF41" t="s">
        <v>436</v>
      </c>
      <c r="BG41" t="s">
        <v>436</v>
      </c>
      <c r="BH41">
        <v>0</v>
      </c>
      <c r="BI41">
        <v>0</v>
      </c>
      <c r="BJ41">
        <f>1-BH41/BI41</f>
        <v>0</v>
      </c>
      <c r="BK41">
        <v>0.5</v>
      </c>
      <c r="BL41">
        <f>DK41</f>
        <v>0</v>
      </c>
      <c r="BM41">
        <f>N41</f>
        <v>0</v>
      </c>
      <c r="BN41">
        <f>BJ41*BK41*BL41</f>
        <v>0</v>
      </c>
      <c r="BO41">
        <f>(BM41-BE41)/BL41</f>
        <v>0</v>
      </c>
      <c r="BP41">
        <f>(BC41-BI41)/BI41</f>
        <v>0</v>
      </c>
      <c r="BQ41">
        <f>BB41/(BD41+BB41/BI41)</f>
        <v>0</v>
      </c>
      <c r="BR41" t="s">
        <v>436</v>
      </c>
      <c r="BS41">
        <v>0</v>
      </c>
      <c r="BT41">
        <f>IF(BS41&lt;&gt;0, BS41, BQ41)</f>
        <v>0</v>
      </c>
      <c r="BU41">
        <f>1-BT41/BI41</f>
        <v>0</v>
      </c>
      <c r="BV41">
        <f>(BI41-BH41)/(BI41-BT41)</f>
        <v>0</v>
      </c>
      <c r="BW41">
        <f>(BC41-BI41)/(BC41-BT41)</f>
        <v>0</v>
      </c>
      <c r="BX41">
        <f>(BI41-BH41)/(BI41-BB41)</f>
        <v>0</v>
      </c>
      <c r="BY41">
        <f>(BC41-BI41)/(BC41-BB41)</f>
        <v>0</v>
      </c>
      <c r="BZ41">
        <f>(BV41*BT41/BH41)</f>
        <v>0</v>
      </c>
      <c r="CA41">
        <f>(1-BZ41)</f>
        <v>0</v>
      </c>
      <c r="DJ41">
        <f>$B$11*EI41+$C$11*EJ41+$F$11*EU41*(1-EX41)</f>
        <v>0</v>
      </c>
      <c r="DK41">
        <f>DJ41*DL41</f>
        <v>0</v>
      </c>
      <c r="DL41">
        <f>($B$11*$D$9+$C$11*$D$9+$F$11*((FH41+EZ41)/MAX(FH41+EZ41+FI41, 0.1)*$I$9+FI41/MAX(FH41+EZ41+FI41, 0.1)*$J$9))/($B$11+$C$11+$F$11)</f>
        <v>0</v>
      </c>
      <c r="DM41">
        <f>($B$11*$K$9+$C$11*$K$9+$F$11*((FH41+EZ41)/MAX(FH41+EZ41+FI41, 0.1)*$P$9+FI41/MAX(FH41+EZ41+FI41, 0.1)*$Q$9))/($B$11+$C$11+$F$11)</f>
        <v>0</v>
      </c>
      <c r="DN41">
        <v>6</v>
      </c>
      <c r="DO41">
        <v>0.5</v>
      </c>
      <c r="DP41" t="s">
        <v>437</v>
      </c>
      <c r="DQ41">
        <v>2</v>
      </c>
      <c r="DR41" t="b">
        <v>1</v>
      </c>
      <c r="DS41">
        <v>1701977792.5</v>
      </c>
      <c r="DT41">
        <v>414.845</v>
      </c>
      <c r="DU41">
        <v>419.984</v>
      </c>
      <c r="DV41">
        <v>12.50995</v>
      </c>
      <c r="DW41">
        <v>11.1671</v>
      </c>
      <c r="DX41">
        <v>415.3585</v>
      </c>
      <c r="DY41">
        <v>12.47825</v>
      </c>
      <c r="DZ41">
        <v>600.0115</v>
      </c>
      <c r="EA41">
        <v>78.9269</v>
      </c>
      <c r="EB41">
        <v>0.10018</v>
      </c>
      <c r="EC41">
        <v>23.01905</v>
      </c>
      <c r="ED41">
        <v>22.99585</v>
      </c>
      <c r="EE41">
        <v>999.9</v>
      </c>
      <c r="EF41">
        <v>0</v>
      </c>
      <c r="EG41">
        <v>0</v>
      </c>
      <c r="EH41">
        <v>9982.815</v>
      </c>
      <c r="EI41">
        <v>0</v>
      </c>
      <c r="EJ41">
        <v>0.848101</v>
      </c>
      <c r="EK41">
        <v>-5.13931</v>
      </c>
      <c r="EL41">
        <v>420.1005</v>
      </c>
      <c r="EM41">
        <v>424.727</v>
      </c>
      <c r="EN41">
        <v>1.34287</v>
      </c>
      <c r="EO41">
        <v>419.984</v>
      </c>
      <c r="EP41">
        <v>11.1671</v>
      </c>
      <c r="EQ41">
        <v>0.9873725</v>
      </c>
      <c r="ER41">
        <v>0.881384</v>
      </c>
      <c r="ES41">
        <v>6.731365</v>
      </c>
      <c r="ET41">
        <v>5.090315</v>
      </c>
      <c r="EU41">
        <v>1799.94</v>
      </c>
      <c r="EV41">
        <v>0.978006</v>
      </c>
      <c r="EW41">
        <v>0.0219943</v>
      </c>
      <c r="EX41">
        <v>0</v>
      </c>
      <c r="EY41">
        <v>386.573</v>
      </c>
      <c r="EZ41">
        <v>4.99951</v>
      </c>
      <c r="FA41">
        <v>7016.6</v>
      </c>
      <c r="FB41">
        <v>14716.45</v>
      </c>
      <c r="FC41">
        <v>43.125</v>
      </c>
      <c r="FD41">
        <v>44.875</v>
      </c>
      <c r="FE41">
        <v>44.687</v>
      </c>
      <c r="FF41">
        <v>43.937</v>
      </c>
      <c r="FG41">
        <v>44.562</v>
      </c>
      <c r="FH41">
        <v>1755.46</v>
      </c>
      <c r="FI41">
        <v>39.48</v>
      </c>
      <c r="FJ41">
        <v>0</v>
      </c>
      <c r="FK41">
        <v>1701977795.1</v>
      </c>
      <c r="FL41">
        <v>0</v>
      </c>
      <c r="FM41">
        <v>386.65328</v>
      </c>
      <c r="FN41">
        <v>-0.567230773397925</v>
      </c>
      <c r="FO41">
        <v>-6.70461538524323</v>
      </c>
      <c r="FP41">
        <v>7017.4016</v>
      </c>
      <c r="FQ41">
        <v>15</v>
      </c>
      <c r="FR41">
        <v>1701977635</v>
      </c>
      <c r="FS41" t="s">
        <v>438</v>
      </c>
      <c r="FT41">
        <v>1701977633</v>
      </c>
      <c r="FU41">
        <v>1701977635</v>
      </c>
      <c r="FV41">
        <v>4</v>
      </c>
      <c r="FW41">
        <v>-0.012</v>
      </c>
      <c r="FX41">
        <v>0.003</v>
      </c>
      <c r="FY41">
        <v>-0.515</v>
      </c>
      <c r="FZ41">
        <v>0.012</v>
      </c>
      <c r="GA41">
        <v>420</v>
      </c>
      <c r="GB41">
        <v>11</v>
      </c>
      <c r="GC41">
        <v>0.38</v>
      </c>
      <c r="GD41">
        <v>0.07</v>
      </c>
      <c r="GE41">
        <v>-5.15885714285714</v>
      </c>
      <c r="GF41">
        <v>0.15916909090908</v>
      </c>
      <c r="GG41">
        <v>0.0311266122769044</v>
      </c>
      <c r="GH41">
        <v>1</v>
      </c>
      <c r="GI41">
        <v>386.643058823529</v>
      </c>
      <c r="GJ41">
        <v>-0.0331856402518145</v>
      </c>
      <c r="GK41">
        <v>0.194454280302667</v>
      </c>
      <c r="GL41">
        <v>1</v>
      </c>
      <c r="GM41">
        <v>1.34571238095238</v>
      </c>
      <c r="GN41">
        <v>-0.0143867532467496</v>
      </c>
      <c r="GO41">
        <v>0.00160568011035199</v>
      </c>
      <c r="GP41">
        <v>1</v>
      </c>
      <c r="GQ41">
        <v>3</v>
      </c>
      <c r="GR41">
        <v>3</v>
      </c>
      <c r="GS41" t="s">
        <v>439</v>
      </c>
      <c r="GT41">
        <v>3.24973</v>
      </c>
      <c r="GU41">
        <v>2.89224</v>
      </c>
      <c r="GV41">
        <v>0.0823324</v>
      </c>
      <c r="GW41">
        <v>0.0829116</v>
      </c>
      <c r="GX41">
        <v>0.0595535</v>
      </c>
      <c r="GY41">
        <v>0.0542366</v>
      </c>
      <c r="GZ41">
        <v>30272.3</v>
      </c>
      <c r="HA41">
        <v>23313.7</v>
      </c>
      <c r="HB41">
        <v>30710.8</v>
      </c>
      <c r="HC41">
        <v>23892.5</v>
      </c>
      <c r="HD41">
        <v>38254.7</v>
      </c>
      <c r="HE41">
        <v>31541.1</v>
      </c>
      <c r="HF41">
        <v>43455.1</v>
      </c>
      <c r="HG41">
        <v>36058.2</v>
      </c>
      <c r="HH41">
        <v>2.3516</v>
      </c>
      <c r="HI41">
        <v>2.25505</v>
      </c>
      <c r="HJ41">
        <v>0.151619</v>
      </c>
      <c r="HK41">
        <v>0</v>
      </c>
      <c r="HL41">
        <v>20.4982</v>
      </c>
      <c r="HM41">
        <v>999.9</v>
      </c>
      <c r="HN41">
        <v>45.733</v>
      </c>
      <c r="HO41">
        <v>26.878</v>
      </c>
      <c r="HP41">
        <v>20.5892</v>
      </c>
      <c r="HQ41">
        <v>54.5266</v>
      </c>
      <c r="HR41">
        <v>21.3942</v>
      </c>
      <c r="HS41">
        <v>2</v>
      </c>
      <c r="HT41">
        <v>-0.298166</v>
      </c>
      <c r="HU41">
        <v>0.693442</v>
      </c>
      <c r="HV41">
        <v>20.3427</v>
      </c>
      <c r="HW41">
        <v>5.24604</v>
      </c>
      <c r="HX41">
        <v>11.9238</v>
      </c>
      <c r="HY41">
        <v>4.9698</v>
      </c>
      <c r="HZ41">
        <v>3.2902</v>
      </c>
      <c r="IA41">
        <v>9999</v>
      </c>
      <c r="IB41">
        <v>999.9</v>
      </c>
      <c r="IC41">
        <v>9999</v>
      </c>
      <c r="ID41">
        <v>9999</v>
      </c>
      <c r="IE41">
        <v>4.97211</v>
      </c>
      <c r="IF41">
        <v>1.87348</v>
      </c>
      <c r="IG41">
        <v>1.88034</v>
      </c>
      <c r="IH41">
        <v>1.87653</v>
      </c>
      <c r="II41">
        <v>1.87607</v>
      </c>
      <c r="IJ41">
        <v>1.87607</v>
      </c>
      <c r="IK41">
        <v>1.87502</v>
      </c>
      <c r="IL41">
        <v>1.87544</v>
      </c>
      <c r="IM41">
        <v>0</v>
      </c>
      <c r="IN41">
        <v>0</v>
      </c>
      <c r="IO41">
        <v>0</v>
      </c>
      <c r="IP41">
        <v>0</v>
      </c>
      <c r="IQ41" t="s">
        <v>440</v>
      </c>
      <c r="IR41" t="s">
        <v>441</v>
      </c>
      <c r="IS41" t="s">
        <v>442</v>
      </c>
      <c r="IT41" t="s">
        <v>442</v>
      </c>
      <c r="IU41" t="s">
        <v>442</v>
      </c>
      <c r="IV41" t="s">
        <v>442</v>
      </c>
      <c r="IW41">
        <v>0</v>
      </c>
      <c r="IX41">
        <v>100</v>
      </c>
      <c r="IY41">
        <v>100</v>
      </c>
      <c r="IZ41">
        <v>-0.514</v>
      </c>
      <c r="JA41">
        <v>0.0317</v>
      </c>
      <c r="JB41">
        <v>-0.436505064677801</v>
      </c>
      <c r="JC41">
        <v>-0.000204251658391556</v>
      </c>
      <c r="JD41">
        <v>8.11882707142039e-08</v>
      </c>
      <c r="JE41">
        <v>-8.824596126216e-11</v>
      </c>
      <c r="JF41">
        <v>-0.0823044458403542</v>
      </c>
      <c r="JG41">
        <v>6.98166786572007e-05</v>
      </c>
      <c r="JH41">
        <v>0.00104944809816257</v>
      </c>
      <c r="JI41">
        <v>-2.5878658862803e-05</v>
      </c>
      <c r="JJ41">
        <v>28</v>
      </c>
      <c r="JK41">
        <v>2090</v>
      </c>
      <c r="JL41">
        <v>2</v>
      </c>
      <c r="JM41">
        <v>19</v>
      </c>
      <c r="JN41">
        <v>2.7</v>
      </c>
      <c r="JO41">
        <v>2.6</v>
      </c>
      <c r="JP41">
        <v>1.36108</v>
      </c>
      <c r="JQ41">
        <v>2.55371</v>
      </c>
      <c r="JR41">
        <v>2.24365</v>
      </c>
      <c r="JS41">
        <v>2.85034</v>
      </c>
      <c r="JT41">
        <v>2.49756</v>
      </c>
      <c r="JU41">
        <v>2.34009</v>
      </c>
      <c r="JV41">
        <v>31.1504</v>
      </c>
      <c r="JW41">
        <v>24.0525</v>
      </c>
      <c r="JX41">
        <v>18</v>
      </c>
      <c r="JY41">
        <v>634.242</v>
      </c>
      <c r="JZ41">
        <v>659.176</v>
      </c>
      <c r="KA41">
        <v>19.9993</v>
      </c>
      <c r="KB41">
        <v>23.4237</v>
      </c>
      <c r="KC41">
        <v>29.9999</v>
      </c>
      <c r="KD41">
        <v>23.6333</v>
      </c>
      <c r="KE41">
        <v>23.6126</v>
      </c>
      <c r="KF41">
        <v>27.277</v>
      </c>
      <c r="KG41">
        <v>38.1193</v>
      </c>
      <c r="KH41">
        <v>0</v>
      </c>
      <c r="KI41">
        <v>20</v>
      </c>
      <c r="KJ41">
        <v>420</v>
      </c>
      <c r="KK41">
        <v>11.1095</v>
      </c>
      <c r="KL41">
        <v>101.97</v>
      </c>
      <c r="KM41">
        <v>101.015</v>
      </c>
    </row>
    <row r="42" spans="1:299">
      <c r="A42">
        <v>26</v>
      </c>
      <c r="B42">
        <v>1701977799</v>
      </c>
      <c r="C42">
        <v>125</v>
      </c>
      <c r="D42" t="s">
        <v>492</v>
      </c>
      <c r="E42" t="s">
        <v>493</v>
      </c>
      <c r="F42">
        <v>15</v>
      </c>
      <c r="H42" t="s">
        <v>435</v>
      </c>
      <c r="K42">
        <v>1701977797.5</v>
      </c>
      <c r="L42">
        <f>(M42)/1000</f>
        <v>0</v>
      </c>
      <c r="M42">
        <f>IF(DR42, AP42, AJ42)</f>
        <v>0</v>
      </c>
      <c r="N42">
        <f>IF(DR42, AK42, AI42)</f>
        <v>0</v>
      </c>
      <c r="O42">
        <f>DT42 - IF(AW42&gt;1, N42*DN42*100.0/(AY42*EH42), 0)</f>
        <v>0</v>
      </c>
      <c r="P42">
        <f>((V42-L42/2)*O42-N42)/(V42+L42/2)</f>
        <v>0</v>
      </c>
      <c r="Q42">
        <f>P42*(EA42+EB42)/1000.0</f>
        <v>0</v>
      </c>
      <c r="R42">
        <f>(DT42 - IF(AW42&gt;1, N42*DN42*100.0/(AY42*EH42), 0))*(EA42+EB42)/1000.0</f>
        <v>0</v>
      </c>
      <c r="S42">
        <f>2.0/((1/U42-1/T42)+SIGN(U42)*SQRT((1/U42-1/T42)*(1/U42-1/T42) + 4*DO42/((DO42+1)*(DO42+1))*(2*1/U42*1/T42-1/T42*1/T42)))</f>
        <v>0</v>
      </c>
      <c r="T42">
        <f>IF(LEFT(DP42,1)&lt;&gt;"0",IF(LEFT(DP42,1)="1",3.0,DQ42),$D$5+$E$5*(EH42*EA42/($K$5*1000))+$F$5*(EH42*EA42/($K$5*1000))*MAX(MIN(DN42,$J$5),$I$5)*MAX(MIN(DN42,$J$5),$I$5)+$G$5*MAX(MIN(DN42,$J$5),$I$5)*(EH42*EA42/($K$5*1000))+$H$5*(EH42*EA42/($K$5*1000))*(EH42*EA42/($K$5*1000)))</f>
        <v>0</v>
      </c>
      <c r="U42">
        <f>L42*(1000-(1000*0.61365*exp(17.502*Y42/(240.97+Y42))/(EA42+EB42)+DV42)/2)/(1000*0.61365*exp(17.502*Y42/(240.97+Y42))/(EA42+EB42)-DV42)</f>
        <v>0</v>
      </c>
      <c r="V42">
        <f>1/((DO42+1)/(S42/1.6)+1/(T42/1.37)) + DO42/((DO42+1)/(S42/1.6) + DO42/(T42/1.37))</f>
        <v>0</v>
      </c>
      <c r="W42">
        <f>(DJ42*DM42)</f>
        <v>0</v>
      </c>
      <c r="X42">
        <f>(EC42+(W42+2*0.95*5.67E-8*(((EC42+$B$7)+273)^4-(EC42+273)^4)-44100*L42)/(1.84*29.3*T42+8*0.95*5.67E-8*(EC42+273)^3))</f>
        <v>0</v>
      </c>
      <c r="Y42">
        <f>($C$7*ED42+$D$7*EE42+$E$7*X42)</f>
        <v>0</v>
      </c>
      <c r="Z42">
        <f>0.61365*exp(17.502*Y42/(240.97+Y42))</f>
        <v>0</v>
      </c>
      <c r="AA42">
        <f>(AB42/AC42*100)</f>
        <v>0</v>
      </c>
      <c r="AB42">
        <f>DV42*(EA42+EB42)/1000</f>
        <v>0</v>
      </c>
      <c r="AC42">
        <f>0.61365*exp(17.502*EC42/(240.97+EC42))</f>
        <v>0</v>
      </c>
      <c r="AD42">
        <f>(Z42-DV42*(EA42+EB42)/1000)</f>
        <v>0</v>
      </c>
      <c r="AE42">
        <f>(-L42*44100)</f>
        <v>0</v>
      </c>
      <c r="AF42">
        <f>2*29.3*T42*0.92*(EC42-Y42)</f>
        <v>0</v>
      </c>
      <c r="AG42">
        <f>2*0.95*5.67E-8*(((EC42+$B$7)+273)^4-(Y42+273)^4)</f>
        <v>0</v>
      </c>
      <c r="AH42">
        <f>W42+AG42+AE42+AF42</f>
        <v>0</v>
      </c>
      <c r="AI42">
        <f>DZ42*AW42*(DU42-DT42*(1000-AW42*DW42)/(1000-AW42*DV42))/(100*DN42)</f>
        <v>0</v>
      </c>
      <c r="AJ42">
        <f>1000*DZ42*AW42*(DV42-DW42)/(100*DN42*(1000-AW42*DV42))</f>
        <v>0</v>
      </c>
      <c r="AK42">
        <f>(AL42 - AM42 - EA42*1E3/(8.314*(EC42+273.15)) * AO42/DZ42 * AN42) * DZ42/(100*DN42) * (1000 - DW42)/1000</f>
        <v>0</v>
      </c>
      <c r="AL42">
        <v>424.752179392316</v>
      </c>
      <c r="AM42">
        <v>420.099533333333</v>
      </c>
      <c r="AN42">
        <v>0.00163825419443095</v>
      </c>
      <c r="AO42">
        <v>66.111918729525</v>
      </c>
      <c r="AP42">
        <f>(AR42 - AQ42 + EA42*1E3/(8.314*(EC42+273.15)) * AT42/DZ42 * AS42) * DZ42/(100*DN42) * 1000/(1000 - AR42)</f>
        <v>0</v>
      </c>
      <c r="AQ42">
        <v>11.1674110518669</v>
      </c>
      <c r="AR42">
        <v>12.5084516483517</v>
      </c>
      <c r="AS42">
        <v>-6.80003757446467e-06</v>
      </c>
      <c r="AT42">
        <v>85.4368916189537</v>
      </c>
      <c r="AU42">
        <v>0</v>
      </c>
      <c r="AV42">
        <v>0</v>
      </c>
      <c r="AW42">
        <f>IF(AU42*$H$13&gt;=AY42,1.0,(AY42/(AY42-AU42*$H$13)))</f>
        <v>0</v>
      </c>
      <c r="AX42">
        <f>(AW42-1)*100</f>
        <v>0</v>
      </c>
      <c r="AY42">
        <f>MAX(0,($B$13+$C$13*EH42)/(1+$D$13*EH42)*EA42/(EC42+273)*$E$13)</f>
        <v>0</v>
      </c>
      <c r="AZ42" t="s">
        <v>436</v>
      </c>
      <c r="BA42" t="s">
        <v>436</v>
      </c>
      <c r="BB42">
        <v>0</v>
      </c>
      <c r="BC42">
        <v>0</v>
      </c>
      <c r="BD42">
        <f>1-BB42/BC42</f>
        <v>0</v>
      </c>
      <c r="BE42">
        <v>0</v>
      </c>
      <c r="BF42" t="s">
        <v>436</v>
      </c>
      <c r="BG42" t="s">
        <v>436</v>
      </c>
      <c r="BH42">
        <v>0</v>
      </c>
      <c r="BI42">
        <v>0</v>
      </c>
      <c r="BJ42">
        <f>1-BH42/BI42</f>
        <v>0</v>
      </c>
      <c r="BK42">
        <v>0.5</v>
      </c>
      <c r="BL42">
        <f>DK42</f>
        <v>0</v>
      </c>
      <c r="BM42">
        <f>N42</f>
        <v>0</v>
      </c>
      <c r="BN42">
        <f>BJ42*BK42*BL42</f>
        <v>0</v>
      </c>
      <c r="BO42">
        <f>(BM42-BE42)/BL42</f>
        <v>0</v>
      </c>
      <c r="BP42">
        <f>(BC42-BI42)/BI42</f>
        <v>0</v>
      </c>
      <c r="BQ42">
        <f>BB42/(BD42+BB42/BI42)</f>
        <v>0</v>
      </c>
      <c r="BR42" t="s">
        <v>436</v>
      </c>
      <c r="BS42">
        <v>0</v>
      </c>
      <c r="BT42">
        <f>IF(BS42&lt;&gt;0, BS42, BQ42)</f>
        <v>0</v>
      </c>
      <c r="BU42">
        <f>1-BT42/BI42</f>
        <v>0</v>
      </c>
      <c r="BV42">
        <f>(BI42-BH42)/(BI42-BT42)</f>
        <v>0</v>
      </c>
      <c r="BW42">
        <f>(BC42-BI42)/(BC42-BT42)</f>
        <v>0</v>
      </c>
      <c r="BX42">
        <f>(BI42-BH42)/(BI42-BB42)</f>
        <v>0</v>
      </c>
      <c r="BY42">
        <f>(BC42-BI42)/(BC42-BB42)</f>
        <v>0</v>
      </c>
      <c r="BZ42">
        <f>(BV42*BT42/BH42)</f>
        <v>0</v>
      </c>
      <c r="CA42">
        <f>(1-BZ42)</f>
        <v>0</v>
      </c>
      <c r="DJ42">
        <f>$B$11*EI42+$C$11*EJ42+$F$11*EU42*(1-EX42)</f>
        <v>0</v>
      </c>
      <c r="DK42">
        <f>DJ42*DL42</f>
        <v>0</v>
      </c>
      <c r="DL42">
        <f>($B$11*$D$9+$C$11*$D$9+$F$11*((FH42+EZ42)/MAX(FH42+EZ42+FI42, 0.1)*$I$9+FI42/MAX(FH42+EZ42+FI42, 0.1)*$J$9))/($B$11+$C$11+$F$11)</f>
        <v>0</v>
      </c>
      <c r="DM42">
        <f>($B$11*$K$9+$C$11*$K$9+$F$11*((FH42+EZ42)/MAX(FH42+EZ42+FI42, 0.1)*$P$9+FI42/MAX(FH42+EZ42+FI42, 0.1)*$Q$9))/($B$11+$C$11+$F$11)</f>
        <v>0</v>
      </c>
      <c r="DN42">
        <v>6</v>
      </c>
      <c r="DO42">
        <v>0.5</v>
      </c>
      <c r="DP42" t="s">
        <v>437</v>
      </c>
      <c r="DQ42">
        <v>2</v>
      </c>
      <c r="DR42" t="b">
        <v>1</v>
      </c>
      <c r="DS42">
        <v>1701977797.5</v>
      </c>
      <c r="DT42">
        <v>414.8425</v>
      </c>
      <c r="DU42">
        <v>420.0185</v>
      </c>
      <c r="DV42">
        <v>12.50875</v>
      </c>
      <c r="DW42">
        <v>11.1682</v>
      </c>
      <c r="DX42">
        <v>415.3565</v>
      </c>
      <c r="DY42">
        <v>12.47705</v>
      </c>
      <c r="DZ42">
        <v>600.0055</v>
      </c>
      <c r="EA42">
        <v>78.92605</v>
      </c>
      <c r="EB42">
        <v>0.10002205</v>
      </c>
      <c r="EC42">
        <v>23.01925</v>
      </c>
      <c r="ED42">
        <v>23.016</v>
      </c>
      <c r="EE42">
        <v>999.9</v>
      </c>
      <c r="EF42">
        <v>0</v>
      </c>
      <c r="EG42">
        <v>0</v>
      </c>
      <c r="EH42">
        <v>10001.25</v>
      </c>
      <c r="EI42">
        <v>0</v>
      </c>
      <c r="EJ42">
        <v>0.848101</v>
      </c>
      <c r="EK42">
        <v>-5.17592</v>
      </c>
      <c r="EL42">
        <v>420.0975</v>
      </c>
      <c r="EM42">
        <v>424.7625</v>
      </c>
      <c r="EN42">
        <v>1.34051</v>
      </c>
      <c r="EO42">
        <v>420.0185</v>
      </c>
      <c r="EP42">
        <v>11.1682</v>
      </c>
      <c r="EQ42">
        <v>0.987265</v>
      </c>
      <c r="ER42">
        <v>0.8814635</v>
      </c>
      <c r="ES42">
        <v>6.72978</v>
      </c>
      <c r="ET42">
        <v>5.091615</v>
      </c>
      <c r="EU42">
        <v>1799.945</v>
      </c>
      <c r="EV42">
        <v>0.978006</v>
      </c>
      <c r="EW42">
        <v>0.0219943</v>
      </c>
      <c r="EX42">
        <v>0</v>
      </c>
      <c r="EY42">
        <v>386.684</v>
      </c>
      <c r="EZ42">
        <v>4.99951</v>
      </c>
      <c r="FA42">
        <v>7015.925</v>
      </c>
      <c r="FB42">
        <v>14716.55</v>
      </c>
      <c r="FC42">
        <v>43.156</v>
      </c>
      <c r="FD42">
        <v>44.875</v>
      </c>
      <c r="FE42">
        <v>44.687</v>
      </c>
      <c r="FF42">
        <v>43.937</v>
      </c>
      <c r="FG42">
        <v>44.562</v>
      </c>
      <c r="FH42">
        <v>1755.465</v>
      </c>
      <c r="FI42">
        <v>39.48</v>
      </c>
      <c r="FJ42">
        <v>0</v>
      </c>
      <c r="FK42">
        <v>1701977800.5</v>
      </c>
      <c r="FL42">
        <v>0</v>
      </c>
      <c r="FM42">
        <v>386.571230769231</v>
      </c>
      <c r="FN42">
        <v>-0.54639317048734</v>
      </c>
      <c r="FO42">
        <v>-4.63692306443045</v>
      </c>
      <c r="FP42">
        <v>7016.81807692308</v>
      </c>
      <c r="FQ42">
        <v>15</v>
      </c>
      <c r="FR42">
        <v>1701977635</v>
      </c>
      <c r="FS42" t="s">
        <v>438</v>
      </c>
      <c r="FT42">
        <v>1701977633</v>
      </c>
      <c r="FU42">
        <v>1701977635</v>
      </c>
      <c r="FV42">
        <v>4</v>
      </c>
      <c r="FW42">
        <v>-0.012</v>
      </c>
      <c r="FX42">
        <v>0.003</v>
      </c>
      <c r="FY42">
        <v>-0.515</v>
      </c>
      <c r="FZ42">
        <v>0.012</v>
      </c>
      <c r="GA42">
        <v>420</v>
      </c>
      <c r="GB42">
        <v>11</v>
      </c>
      <c r="GC42">
        <v>0.38</v>
      </c>
      <c r="GD42">
        <v>0.07</v>
      </c>
      <c r="GE42">
        <v>-5.1599655</v>
      </c>
      <c r="GF42">
        <v>-0.0480320300751805</v>
      </c>
      <c r="GG42">
        <v>0.0237274375934276</v>
      </c>
      <c r="GH42">
        <v>1</v>
      </c>
      <c r="GI42">
        <v>386.632558823529</v>
      </c>
      <c r="GJ42">
        <v>-0.681329265478909</v>
      </c>
      <c r="GK42">
        <v>0.20868667636611</v>
      </c>
      <c r="GL42">
        <v>1</v>
      </c>
      <c r="GM42">
        <v>1.3441285</v>
      </c>
      <c r="GN42">
        <v>-0.0191111278195502</v>
      </c>
      <c r="GO42">
        <v>0.00197411822087734</v>
      </c>
      <c r="GP42">
        <v>1</v>
      </c>
      <c r="GQ42">
        <v>3</v>
      </c>
      <c r="GR42">
        <v>3</v>
      </c>
      <c r="GS42" t="s">
        <v>439</v>
      </c>
      <c r="GT42">
        <v>3.24976</v>
      </c>
      <c r="GU42">
        <v>2.89221</v>
      </c>
      <c r="GV42">
        <v>0.0823344</v>
      </c>
      <c r="GW42">
        <v>0.0829116</v>
      </c>
      <c r="GX42">
        <v>0.0595455</v>
      </c>
      <c r="GY42">
        <v>0.0542406</v>
      </c>
      <c r="GZ42">
        <v>30272.4</v>
      </c>
      <c r="HA42">
        <v>23313.5</v>
      </c>
      <c r="HB42">
        <v>30711</v>
      </c>
      <c r="HC42">
        <v>23892.3</v>
      </c>
      <c r="HD42">
        <v>38255.3</v>
      </c>
      <c r="HE42">
        <v>31540.7</v>
      </c>
      <c r="HF42">
        <v>43455.4</v>
      </c>
      <c r="HG42">
        <v>36057.9</v>
      </c>
      <c r="HH42">
        <v>2.35177</v>
      </c>
      <c r="HI42">
        <v>2.25518</v>
      </c>
      <c r="HJ42">
        <v>0.152104</v>
      </c>
      <c r="HK42">
        <v>0</v>
      </c>
      <c r="HL42">
        <v>20.4996</v>
      </c>
      <c r="HM42">
        <v>999.9</v>
      </c>
      <c r="HN42">
        <v>45.733</v>
      </c>
      <c r="HO42">
        <v>26.878</v>
      </c>
      <c r="HP42">
        <v>20.5909</v>
      </c>
      <c r="HQ42">
        <v>54.3866</v>
      </c>
      <c r="HR42">
        <v>21.3982</v>
      </c>
      <c r="HS42">
        <v>2</v>
      </c>
      <c r="HT42">
        <v>-0.298638</v>
      </c>
      <c r="HU42">
        <v>0.691326</v>
      </c>
      <c r="HV42">
        <v>20.3428</v>
      </c>
      <c r="HW42">
        <v>5.24559</v>
      </c>
      <c r="HX42">
        <v>11.9223</v>
      </c>
      <c r="HY42">
        <v>4.96965</v>
      </c>
      <c r="HZ42">
        <v>3.29025</v>
      </c>
      <c r="IA42">
        <v>9999</v>
      </c>
      <c r="IB42">
        <v>999.9</v>
      </c>
      <c r="IC42">
        <v>9999</v>
      </c>
      <c r="ID42">
        <v>9999</v>
      </c>
      <c r="IE42">
        <v>4.97211</v>
      </c>
      <c r="IF42">
        <v>1.87347</v>
      </c>
      <c r="IG42">
        <v>1.88034</v>
      </c>
      <c r="IH42">
        <v>1.87652</v>
      </c>
      <c r="II42">
        <v>1.87608</v>
      </c>
      <c r="IJ42">
        <v>1.87607</v>
      </c>
      <c r="IK42">
        <v>1.87501</v>
      </c>
      <c r="IL42">
        <v>1.87543</v>
      </c>
      <c r="IM42">
        <v>0</v>
      </c>
      <c r="IN42">
        <v>0</v>
      </c>
      <c r="IO42">
        <v>0</v>
      </c>
      <c r="IP42">
        <v>0</v>
      </c>
      <c r="IQ42" t="s">
        <v>440</v>
      </c>
      <c r="IR42" t="s">
        <v>441</v>
      </c>
      <c r="IS42" t="s">
        <v>442</v>
      </c>
      <c r="IT42" t="s">
        <v>442</v>
      </c>
      <c r="IU42" t="s">
        <v>442</v>
      </c>
      <c r="IV42" t="s">
        <v>442</v>
      </c>
      <c r="IW42">
        <v>0</v>
      </c>
      <c r="IX42">
        <v>100</v>
      </c>
      <c r="IY42">
        <v>100</v>
      </c>
      <c r="IZ42">
        <v>-0.514</v>
      </c>
      <c r="JA42">
        <v>0.0317</v>
      </c>
      <c r="JB42">
        <v>-0.436505064677801</v>
      </c>
      <c r="JC42">
        <v>-0.000204251658391556</v>
      </c>
      <c r="JD42">
        <v>8.11882707142039e-08</v>
      </c>
      <c r="JE42">
        <v>-8.824596126216e-11</v>
      </c>
      <c r="JF42">
        <v>-0.0823044458403542</v>
      </c>
      <c r="JG42">
        <v>6.98166786572007e-05</v>
      </c>
      <c r="JH42">
        <v>0.00104944809816257</v>
      </c>
      <c r="JI42">
        <v>-2.5878658862803e-05</v>
      </c>
      <c r="JJ42">
        <v>28</v>
      </c>
      <c r="JK42">
        <v>2090</v>
      </c>
      <c r="JL42">
        <v>2</v>
      </c>
      <c r="JM42">
        <v>19</v>
      </c>
      <c r="JN42">
        <v>2.8</v>
      </c>
      <c r="JO42">
        <v>2.7</v>
      </c>
      <c r="JP42">
        <v>1.36108</v>
      </c>
      <c r="JQ42">
        <v>2.55615</v>
      </c>
      <c r="JR42">
        <v>2.24365</v>
      </c>
      <c r="JS42">
        <v>2.85034</v>
      </c>
      <c r="JT42">
        <v>2.49756</v>
      </c>
      <c r="JU42">
        <v>2.36084</v>
      </c>
      <c r="JV42">
        <v>31.1504</v>
      </c>
      <c r="JW42">
        <v>24.0525</v>
      </c>
      <c r="JX42">
        <v>18</v>
      </c>
      <c r="JY42">
        <v>634.352</v>
      </c>
      <c r="JZ42">
        <v>659.257</v>
      </c>
      <c r="KA42">
        <v>19.9994</v>
      </c>
      <c r="KB42">
        <v>23.4218</v>
      </c>
      <c r="KC42">
        <v>29.9999</v>
      </c>
      <c r="KD42">
        <v>23.6318</v>
      </c>
      <c r="KE42">
        <v>23.6106</v>
      </c>
      <c r="KF42">
        <v>27.2792</v>
      </c>
      <c r="KG42">
        <v>38.1193</v>
      </c>
      <c r="KH42">
        <v>0</v>
      </c>
      <c r="KI42">
        <v>20</v>
      </c>
      <c r="KJ42">
        <v>420</v>
      </c>
      <c r="KK42">
        <v>11.1095</v>
      </c>
      <c r="KL42">
        <v>101.971</v>
      </c>
      <c r="KM42">
        <v>101.014</v>
      </c>
    </row>
    <row r="43" spans="1:299">
      <c r="A43">
        <v>27</v>
      </c>
      <c r="B43">
        <v>1701977804</v>
      </c>
      <c r="C43">
        <v>130</v>
      </c>
      <c r="D43" t="s">
        <v>494</v>
      </c>
      <c r="E43" t="s">
        <v>495</v>
      </c>
      <c r="F43">
        <v>15</v>
      </c>
      <c r="H43" t="s">
        <v>435</v>
      </c>
      <c r="K43">
        <v>1701977802.5</v>
      </c>
      <c r="L43">
        <f>(M43)/1000</f>
        <v>0</v>
      </c>
      <c r="M43">
        <f>IF(DR43, AP43, AJ43)</f>
        <v>0</v>
      </c>
      <c r="N43">
        <f>IF(DR43, AK43, AI43)</f>
        <v>0</v>
      </c>
      <c r="O43">
        <f>DT43 - IF(AW43&gt;1, N43*DN43*100.0/(AY43*EH43), 0)</f>
        <v>0</v>
      </c>
      <c r="P43">
        <f>((V43-L43/2)*O43-N43)/(V43+L43/2)</f>
        <v>0</v>
      </c>
      <c r="Q43">
        <f>P43*(EA43+EB43)/1000.0</f>
        <v>0</v>
      </c>
      <c r="R43">
        <f>(DT43 - IF(AW43&gt;1, N43*DN43*100.0/(AY43*EH43), 0))*(EA43+EB43)/1000.0</f>
        <v>0</v>
      </c>
      <c r="S43">
        <f>2.0/((1/U43-1/T43)+SIGN(U43)*SQRT((1/U43-1/T43)*(1/U43-1/T43) + 4*DO43/((DO43+1)*(DO43+1))*(2*1/U43*1/T43-1/T43*1/T43)))</f>
        <v>0</v>
      </c>
      <c r="T43">
        <f>IF(LEFT(DP43,1)&lt;&gt;"0",IF(LEFT(DP43,1)="1",3.0,DQ43),$D$5+$E$5*(EH43*EA43/($K$5*1000))+$F$5*(EH43*EA43/($K$5*1000))*MAX(MIN(DN43,$J$5),$I$5)*MAX(MIN(DN43,$J$5),$I$5)+$G$5*MAX(MIN(DN43,$J$5),$I$5)*(EH43*EA43/($K$5*1000))+$H$5*(EH43*EA43/($K$5*1000))*(EH43*EA43/($K$5*1000)))</f>
        <v>0</v>
      </c>
      <c r="U43">
        <f>L43*(1000-(1000*0.61365*exp(17.502*Y43/(240.97+Y43))/(EA43+EB43)+DV43)/2)/(1000*0.61365*exp(17.502*Y43/(240.97+Y43))/(EA43+EB43)-DV43)</f>
        <v>0</v>
      </c>
      <c r="V43">
        <f>1/((DO43+1)/(S43/1.6)+1/(T43/1.37)) + DO43/((DO43+1)/(S43/1.6) + DO43/(T43/1.37))</f>
        <v>0</v>
      </c>
      <c r="W43">
        <f>(DJ43*DM43)</f>
        <v>0</v>
      </c>
      <c r="X43">
        <f>(EC43+(W43+2*0.95*5.67E-8*(((EC43+$B$7)+273)^4-(EC43+273)^4)-44100*L43)/(1.84*29.3*T43+8*0.95*5.67E-8*(EC43+273)^3))</f>
        <v>0</v>
      </c>
      <c r="Y43">
        <f>($C$7*ED43+$D$7*EE43+$E$7*X43)</f>
        <v>0</v>
      </c>
      <c r="Z43">
        <f>0.61365*exp(17.502*Y43/(240.97+Y43))</f>
        <v>0</v>
      </c>
      <c r="AA43">
        <f>(AB43/AC43*100)</f>
        <v>0</v>
      </c>
      <c r="AB43">
        <f>DV43*(EA43+EB43)/1000</f>
        <v>0</v>
      </c>
      <c r="AC43">
        <f>0.61365*exp(17.502*EC43/(240.97+EC43))</f>
        <v>0</v>
      </c>
      <c r="AD43">
        <f>(Z43-DV43*(EA43+EB43)/1000)</f>
        <v>0</v>
      </c>
      <c r="AE43">
        <f>(-L43*44100)</f>
        <v>0</v>
      </c>
      <c r="AF43">
        <f>2*29.3*T43*0.92*(EC43-Y43)</f>
        <v>0</v>
      </c>
      <c r="AG43">
        <f>2*0.95*5.67E-8*(((EC43+$B$7)+273)^4-(Y43+273)^4)</f>
        <v>0</v>
      </c>
      <c r="AH43">
        <f>W43+AG43+AE43+AF43</f>
        <v>0</v>
      </c>
      <c r="AI43">
        <f>DZ43*AW43*(DU43-DT43*(1000-AW43*DW43)/(1000-AW43*DV43))/(100*DN43)</f>
        <v>0</v>
      </c>
      <c r="AJ43">
        <f>1000*DZ43*AW43*(DV43-DW43)/(100*DN43*(1000-AW43*DV43))</f>
        <v>0</v>
      </c>
      <c r="AK43">
        <f>(AL43 - AM43 - EA43*1E3/(8.314*(EC43+273.15)) * AO43/DZ43 * AN43) * DZ43/(100*DN43) * (1000 - DW43)/1000</f>
        <v>0</v>
      </c>
      <c r="AL43">
        <v>424.75932866022</v>
      </c>
      <c r="AM43">
        <v>420.087721212121</v>
      </c>
      <c r="AN43">
        <v>2.43725962049336e-05</v>
      </c>
      <c r="AO43">
        <v>66.111918729525</v>
      </c>
      <c r="AP43">
        <f>(AR43 - AQ43 + EA43*1E3/(8.314*(EC43+273.15)) * AT43/DZ43 * AS43) * DZ43/(100*DN43) * 1000/(1000 - AR43)</f>
        <v>0</v>
      </c>
      <c r="AQ43">
        <v>11.1683799207001</v>
      </c>
      <c r="AR43">
        <v>12.5063472527473</v>
      </c>
      <c r="AS43">
        <v>-8.77580725496083e-06</v>
      </c>
      <c r="AT43">
        <v>85.4368916189537</v>
      </c>
      <c r="AU43">
        <v>0</v>
      </c>
      <c r="AV43">
        <v>0</v>
      </c>
      <c r="AW43">
        <f>IF(AU43*$H$13&gt;=AY43,1.0,(AY43/(AY43-AU43*$H$13)))</f>
        <v>0</v>
      </c>
      <c r="AX43">
        <f>(AW43-1)*100</f>
        <v>0</v>
      </c>
      <c r="AY43">
        <f>MAX(0,($B$13+$C$13*EH43)/(1+$D$13*EH43)*EA43/(EC43+273)*$E$13)</f>
        <v>0</v>
      </c>
      <c r="AZ43" t="s">
        <v>436</v>
      </c>
      <c r="BA43" t="s">
        <v>436</v>
      </c>
      <c r="BB43">
        <v>0</v>
      </c>
      <c r="BC43">
        <v>0</v>
      </c>
      <c r="BD43">
        <f>1-BB43/BC43</f>
        <v>0</v>
      </c>
      <c r="BE43">
        <v>0</v>
      </c>
      <c r="BF43" t="s">
        <v>436</v>
      </c>
      <c r="BG43" t="s">
        <v>436</v>
      </c>
      <c r="BH43">
        <v>0</v>
      </c>
      <c r="BI43">
        <v>0</v>
      </c>
      <c r="BJ43">
        <f>1-BH43/BI43</f>
        <v>0</v>
      </c>
      <c r="BK43">
        <v>0.5</v>
      </c>
      <c r="BL43">
        <f>DK43</f>
        <v>0</v>
      </c>
      <c r="BM43">
        <f>N43</f>
        <v>0</v>
      </c>
      <c r="BN43">
        <f>BJ43*BK43*BL43</f>
        <v>0</v>
      </c>
      <c r="BO43">
        <f>(BM43-BE43)/BL43</f>
        <v>0</v>
      </c>
      <c r="BP43">
        <f>(BC43-BI43)/BI43</f>
        <v>0</v>
      </c>
      <c r="BQ43">
        <f>BB43/(BD43+BB43/BI43)</f>
        <v>0</v>
      </c>
      <c r="BR43" t="s">
        <v>436</v>
      </c>
      <c r="BS43">
        <v>0</v>
      </c>
      <c r="BT43">
        <f>IF(BS43&lt;&gt;0, BS43, BQ43)</f>
        <v>0</v>
      </c>
      <c r="BU43">
        <f>1-BT43/BI43</f>
        <v>0</v>
      </c>
      <c r="BV43">
        <f>(BI43-BH43)/(BI43-BT43)</f>
        <v>0</v>
      </c>
      <c r="BW43">
        <f>(BC43-BI43)/(BC43-BT43)</f>
        <v>0</v>
      </c>
      <c r="BX43">
        <f>(BI43-BH43)/(BI43-BB43)</f>
        <v>0</v>
      </c>
      <c r="BY43">
        <f>(BC43-BI43)/(BC43-BB43)</f>
        <v>0</v>
      </c>
      <c r="BZ43">
        <f>(BV43*BT43/BH43)</f>
        <v>0</v>
      </c>
      <c r="CA43">
        <f>(1-BZ43)</f>
        <v>0</v>
      </c>
      <c r="DJ43">
        <f>$B$11*EI43+$C$11*EJ43+$F$11*EU43*(1-EX43)</f>
        <v>0</v>
      </c>
      <c r="DK43">
        <f>DJ43*DL43</f>
        <v>0</v>
      </c>
      <c r="DL43">
        <f>($B$11*$D$9+$C$11*$D$9+$F$11*((FH43+EZ43)/MAX(FH43+EZ43+FI43, 0.1)*$I$9+FI43/MAX(FH43+EZ43+FI43, 0.1)*$J$9))/($B$11+$C$11+$F$11)</f>
        <v>0</v>
      </c>
      <c r="DM43">
        <f>($B$11*$K$9+$C$11*$K$9+$F$11*((FH43+EZ43)/MAX(FH43+EZ43+FI43, 0.1)*$P$9+FI43/MAX(FH43+EZ43+FI43, 0.1)*$Q$9))/($B$11+$C$11+$F$11)</f>
        <v>0</v>
      </c>
      <c r="DN43">
        <v>6</v>
      </c>
      <c r="DO43">
        <v>0.5</v>
      </c>
      <c r="DP43" t="s">
        <v>437</v>
      </c>
      <c r="DQ43">
        <v>2</v>
      </c>
      <c r="DR43" t="b">
        <v>1</v>
      </c>
      <c r="DS43">
        <v>1701977802.5</v>
      </c>
      <c r="DT43">
        <v>414.8405</v>
      </c>
      <c r="DU43">
        <v>420.0145</v>
      </c>
      <c r="DV43">
        <v>12.5068</v>
      </c>
      <c r="DW43">
        <v>11.1687</v>
      </c>
      <c r="DX43">
        <v>415.3535</v>
      </c>
      <c r="DY43">
        <v>12.47515</v>
      </c>
      <c r="DZ43">
        <v>599.959</v>
      </c>
      <c r="EA43">
        <v>78.92685</v>
      </c>
      <c r="EB43">
        <v>0.10008255</v>
      </c>
      <c r="EC43">
        <v>23.0212</v>
      </c>
      <c r="ED43">
        <v>22.99085</v>
      </c>
      <c r="EE43">
        <v>999.9</v>
      </c>
      <c r="EF43">
        <v>0</v>
      </c>
      <c r="EG43">
        <v>0</v>
      </c>
      <c r="EH43">
        <v>9985.935</v>
      </c>
      <c r="EI43">
        <v>0</v>
      </c>
      <c r="EJ43">
        <v>0.848101</v>
      </c>
      <c r="EK43">
        <v>-5.17456</v>
      </c>
      <c r="EL43">
        <v>420.0945</v>
      </c>
      <c r="EM43">
        <v>424.759</v>
      </c>
      <c r="EN43">
        <v>1.33807</v>
      </c>
      <c r="EO43">
        <v>420.0145</v>
      </c>
      <c r="EP43">
        <v>11.1687</v>
      </c>
      <c r="EQ43">
        <v>0.9871215</v>
      </c>
      <c r="ER43">
        <v>0.881512</v>
      </c>
      <c r="ES43">
        <v>6.72767</v>
      </c>
      <c r="ET43">
        <v>5.092395</v>
      </c>
      <c r="EU43">
        <v>1800.11</v>
      </c>
      <c r="EV43">
        <v>0.978008</v>
      </c>
      <c r="EW43">
        <v>0.0219924</v>
      </c>
      <c r="EX43">
        <v>0</v>
      </c>
      <c r="EY43">
        <v>386.38</v>
      </c>
      <c r="EZ43">
        <v>4.99951</v>
      </c>
      <c r="FA43">
        <v>7016.23</v>
      </c>
      <c r="FB43">
        <v>14717.9</v>
      </c>
      <c r="FC43">
        <v>43.125</v>
      </c>
      <c r="FD43">
        <v>44.875</v>
      </c>
      <c r="FE43">
        <v>44.687</v>
      </c>
      <c r="FF43">
        <v>43.937</v>
      </c>
      <c r="FG43">
        <v>44.562</v>
      </c>
      <c r="FH43">
        <v>1755.63</v>
      </c>
      <c r="FI43">
        <v>39.48</v>
      </c>
      <c r="FJ43">
        <v>0</v>
      </c>
      <c r="FK43">
        <v>1701977805.3</v>
      </c>
      <c r="FL43">
        <v>0</v>
      </c>
      <c r="FM43">
        <v>386.557153846154</v>
      </c>
      <c r="FN43">
        <v>-0.745230772449736</v>
      </c>
      <c r="FO43">
        <v>-5.84615385096103</v>
      </c>
      <c r="FP43">
        <v>7016.38692307692</v>
      </c>
      <c r="FQ43">
        <v>15</v>
      </c>
      <c r="FR43">
        <v>1701977635</v>
      </c>
      <c r="FS43" t="s">
        <v>438</v>
      </c>
      <c r="FT43">
        <v>1701977633</v>
      </c>
      <c r="FU43">
        <v>1701977635</v>
      </c>
      <c r="FV43">
        <v>4</v>
      </c>
      <c r="FW43">
        <v>-0.012</v>
      </c>
      <c r="FX43">
        <v>0.003</v>
      </c>
      <c r="FY43">
        <v>-0.515</v>
      </c>
      <c r="FZ43">
        <v>0.012</v>
      </c>
      <c r="GA43">
        <v>420</v>
      </c>
      <c r="GB43">
        <v>11</v>
      </c>
      <c r="GC43">
        <v>0.38</v>
      </c>
      <c r="GD43">
        <v>0.07</v>
      </c>
      <c r="GE43">
        <v>-5.16528666666667</v>
      </c>
      <c r="GF43">
        <v>-0.124227272727265</v>
      </c>
      <c r="GG43">
        <v>0.0247533875186972</v>
      </c>
      <c r="GH43">
        <v>1</v>
      </c>
      <c r="GI43">
        <v>386.565823529412</v>
      </c>
      <c r="GJ43">
        <v>-0.482016811196455</v>
      </c>
      <c r="GK43">
        <v>0.181983915027459</v>
      </c>
      <c r="GL43">
        <v>1</v>
      </c>
      <c r="GM43">
        <v>1.34237380952381</v>
      </c>
      <c r="GN43">
        <v>-0.0238355844155825</v>
      </c>
      <c r="GO43">
        <v>0.00252785713164419</v>
      </c>
      <c r="GP43">
        <v>1</v>
      </c>
      <c r="GQ43">
        <v>3</v>
      </c>
      <c r="GR43">
        <v>3</v>
      </c>
      <c r="GS43" t="s">
        <v>439</v>
      </c>
      <c r="GT43">
        <v>3.24968</v>
      </c>
      <c r="GU43">
        <v>2.89215</v>
      </c>
      <c r="GV43">
        <v>0.0823385</v>
      </c>
      <c r="GW43">
        <v>0.0829133</v>
      </c>
      <c r="GX43">
        <v>0.0595421</v>
      </c>
      <c r="GY43">
        <v>0.0542237</v>
      </c>
      <c r="GZ43">
        <v>30272</v>
      </c>
      <c r="HA43">
        <v>23313.8</v>
      </c>
      <c r="HB43">
        <v>30710.7</v>
      </c>
      <c r="HC43">
        <v>23892.6</v>
      </c>
      <c r="HD43">
        <v>38255</v>
      </c>
      <c r="HE43">
        <v>31541.6</v>
      </c>
      <c r="HF43">
        <v>43454.9</v>
      </c>
      <c r="HG43">
        <v>36058.2</v>
      </c>
      <c r="HH43">
        <v>2.35162</v>
      </c>
      <c r="HI43">
        <v>2.25525</v>
      </c>
      <c r="HJ43">
        <v>0.151284</v>
      </c>
      <c r="HK43">
        <v>0</v>
      </c>
      <c r="HL43">
        <v>20.5008</v>
      </c>
      <c r="HM43">
        <v>999.9</v>
      </c>
      <c r="HN43">
        <v>45.733</v>
      </c>
      <c r="HO43">
        <v>26.878</v>
      </c>
      <c r="HP43">
        <v>20.5893</v>
      </c>
      <c r="HQ43">
        <v>54.0966</v>
      </c>
      <c r="HR43">
        <v>21.4303</v>
      </c>
      <c r="HS43">
        <v>2</v>
      </c>
      <c r="HT43">
        <v>-0.298519</v>
      </c>
      <c r="HU43">
        <v>0.688783</v>
      </c>
      <c r="HV43">
        <v>20.3426</v>
      </c>
      <c r="HW43">
        <v>5.24634</v>
      </c>
      <c r="HX43">
        <v>11.9243</v>
      </c>
      <c r="HY43">
        <v>4.96975</v>
      </c>
      <c r="HZ43">
        <v>3.29013</v>
      </c>
      <c r="IA43">
        <v>9999</v>
      </c>
      <c r="IB43">
        <v>999.9</v>
      </c>
      <c r="IC43">
        <v>9999</v>
      </c>
      <c r="ID43">
        <v>9999</v>
      </c>
      <c r="IE43">
        <v>4.97212</v>
      </c>
      <c r="IF43">
        <v>1.87348</v>
      </c>
      <c r="IG43">
        <v>1.88034</v>
      </c>
      <c r="IH43">
        <v>1.87653</v>
      </c>
      <c r="II43">
        <v>1.87608</v>
      </c>
      <c r="IJ43">
        <v>1.87607</v>
      </c>
      <c r="IK43">
        <v>1.87504</v>
      </c>
      <c r="IL43">
        <v>1.87545</v>
      </c>
      <c r="IM43">
        <v>0</v>
      </c>
      <c r="IN43">
        <v>0</v>
      </c>
      <c r="IO43">
        <v>0</v>
      </c>
      <c r="IP43">
        <v>0</v>
      </c>
      <c r="IQ43" t="s">
        <v>440</v>
      </c>
      <c r="IR43" t="s">
        <v>441</v>
      </c>
      <c r="IS43" t="s">
        <v>442</v>
      </c>
      <c r="IT43" t="s">
        <v>442</v>
      </c>
      <c r="IU43" t="s">
        <v>442</v>
      </c>
      <c r="IV43" t="s">
        <v>442</v>
      </c>
      <c r="IW43">
        <v>0</v>
      </c>
      <c r="IX43">
        <v>100</v>
      </c>
      <c r="IY43">
        <v>100</v>
      </c>
      <c r="IZ43">
        <v>-0.513</v>
      </c>
      <c r="JA43">
        <v>0.0316</v>
      </c>
      <c r="JB43">
        <v>-0.436505064677801</v>
      </c>
      <c r="JC43">
        <v>-0.000204251658391556</v>
      </c>
      <c r="JD43">
        <v>8.11882707142039e-08</v>
      </c>
      <c r="JE43">
        <v>-8.824596126216e-11</v>
      </c>
      <c r="JF43">
        <v>-0.0823044458403542</v>
      </c>
      <c r="JG43">
        <v>6.98166786572007e-05</v>
      </c>
      <c r="JH43">
        <v>0.00104944809816257</v>
      </c>
      <c r="JI43">
        <v>-2.5878658862803e-05</v>
      </c>
      <c r="JJ43">
        <v>28</v>
      </c>
      <c r="JK43">
        <v>2090</v>
      </c>
      <c r="JL43">
        <v>2</v>
      </c>
      <c r="JM43">
        <v>19</v>
      </c>
      <c r="JN43">
        <v>2.9</v>
      </c>
      <c r="JO43">
        <v>2.8</v>
      </c>
      <c r="JP43">
        <v>1.36108</v>
      </c>
      <c r="JQ43">
        <v>2.55249</v>
      </c>
      <c r="JR43">
        <v>2.24365</v>
      </c>
      <c r="JS43">
        <v>2.85034</v>
      </c>
      <c r="JT43">
        <v>2.49756</v>
      </c>
      <c r="JU43">
        <v>2.37549</v>
      </c>
      <c r="JV43">
        <v>31.1504</v>
      </c>
      <c r="JW43">
        <v>24.0612</v>
      </c>
      <c r="JX43">
        <v>18</v>
      </c>
      <c r="JY43">
        <v>634.225</v>
      </c>
      <c r="JZ43">
        <v>659.302</v>
      </c>
      <c r="KA43">
        <v>19.9994</v>
      </c>
      <c r="KB43">
        <v>23.4198</v>
      </c>
      <c r="KC43">
        <v>30.0001</v>
      </c>
      <c r="KD43">
        <v>23.6303</v>
      </c>
      <c r="KE43">
        <v>23.6091</v>
      </c>
      <c r="KF43">
        <v>27.2764</v>
      </c>
      <c r="KG43">
        <v>38.395</v>
      </c>
      <c r="KH43">
        <v>0</v>
      </c>
      <c r="KI43">
        <v>20</v>
      </c>
      <c r="KJ43">
        <v>420</v>
      </c>
      <c r="KK43">
        <v>11.1095</v>
      </c>
      <c r="KL43">
        <v>101.97</v>
      </c>
      <c r="KM43">
        <v>101.015</v>
      </c>
    </row>
    <row r="44" spans="1:299">
      <c r="A44">
        <v>28</v>
      </c>
      <c r="B44">
        <v>1701977809</v>
      </c>
      <c r="C44">
        <v>135</v>
      </c>
      <c r="D44" t="s">
        <v>496</v>
      </c>
      <c r="E44" t="s">
        <v>497</v>
      </c>
      <c r="F44">
        <v>15</v>
      </c>
      <c r="H44" t="s">
        <v>435</v>
      </c>
      <c r="K44">
        <v>1701977807.5</v>
      </c>
      <c r="L44">
        <f>(M44)/1000</f>
        <v>0</v>
      </c>
      <c r="M44">
        <f>IF(DR44, AP44, AJ44)</f>
        <v>0</v>
      </c>
      <c r="N44">
        <f>IF(DR44, AK44, AI44)</f>
        <v>0</v>
      </c>
      <c r="O44">
        <f>DT44 - IF(AW44&gt;1, N44*DN44*100.0/(AY44*EH44), 0)</f>
        <v>0</v>
      </c>
      <c r="P44">
        <f>((V44-L44/2)*O44-N44)/(V44+L44/2)</f>
        <v>0</v>
      </c>
      <c r="Q44">
        <f>P44*(EA44+EB44)/1000.0</f>
        <v>0</v>
      </c>
      <c r="R44">
        <f>(DT44 - IF(AW44&gt;1, N44*DN44*100.0/(AY44*EH44), 0))*(EA44+EB44)/1000.0</f>
        <v>0</v>
      </c>
      <c r="S44">
        <f>2.0/((1/U44-1/T44)+SIGN(U44)*SQRT((1/U44-1/T44)*(1/U44-1/T44) + 4*DO44/((DO44+1)*(DO44+1))*(2*1/U44*1/T44-1/T44*1/T44)))</f>
        <v>0</v>
      </c>
      <c r="T44">
        <f>IF(LEFT(DP44,1)&lt;&gt;"0",IF(LEFT(DP44,1)="1",3.0,DQ44),$D$5+$E$5*(EH44*EA44/($K$5*1000))+$F$5*(EH44*EA44/($K$5*1000))*MAX(MIN(DN44,$J$5),$I$5)*MAX(MIN(DN44,$J$5),$I$5)+$G$5*MAX(MIN(DN44,$J$5),$I$5)*(EH44*EA44/($K$5*1000))+$H$5*(EH44*EA44/($K$5*1000))*(EH44*EA44/($K$5*1000)))</f>
        <v>0</v>
      </c>
      <c r="U44">
        <f>L44*(1000-(1000*0.61365*exp(17.502*Y44/(240.97+Y44))/(EA44+EB44)+DV44)/2)/(1000*0.61365*exp(17.502*Y44/(240.97+Y44))/(EA44+EB44)-DV44)</f>
        <v>0</v>
      </c>
      <c r="V44">
        <f>1/((DO44+1)/(S44/1.6)+1/(T44/1.37)) + DO44/((DO44+1)/(S44/1.6) + DO44/(T44/1.37))</f>
        <v>0</v>
      </c>
      <c r="W44">
        <f>(DJ44*DM44)</f>
        <v>0</v>
      </c>
      <c r="X44">
        <f>(EC44+(W44+2*0.95*5.67E-8*(((EC44+$B$7)+273)^4-(EC44+273)^4)-44100*L44)/(1.84*29.3*T44+8*0.95*5.67E-8*(EC44+273)^3))</f>
        <v>0</v>
      </c>
      <c r="Y44">
        <f>($C$7*ED44+$D$7*EE44+$E$7*X44)</f>
        <v>0</v>
      </c>
      <c r="Z44">
        <f>0.61365*exp(17.502*Y44/(240.97+Y44))</f>
        <v>0</v>
      </c>
      <c r="AA44">
        <f>(AB44/AC44*100)</f>
        <v>0</v>
      </c>
      <c r="AB44">
        <f>DV44*(EA44+EB44)/1000</f>
        <v>0</v>
      </c>
      <c r="AC44">
        <f>0.61365*exp(17.502*EC44/(240.97+EC44))</f>
        <v>0</v>
      </c>
      <c r="AD44">
        <f>(Z44-DV44*(EA44+EB44)/1000)</f>
        <v>0</v>
      </c>
      <c r="AE44">
        <f>(-L44*44100)</f>
        <v>0</v>
      </c>
      <c r="AF44">
        <f>2*29.3*T44*0.92*(EC44-Y44)</f>
        <v>0</v>
      </c>
      <c r="AG44">
        <f>2*0.95*5.67E-8*(((EC44+$B$7)+273)^4-(Y44+273)^4)</f>
        <v>0</v>
      </c>
      <c r="AH44">
        <f>W44+AG44+AE44+AF44</f>
        <v>0</v>
      </c>
      <c r="AI44">
        <f>DZ44*AW44*(DU44-DT44*(1000-AW44*DW44)/(1000-AW44*DV44))/(100*DN44)</f>
        <v>0</v>
      </c>
      <c r="AJ44">
        <f>1000*DZ44*AW44*(DV44-DW44)/(100*DN44*(1000-AW44*DV44))</f>
        <v>0</v>
      </c>
      <c r="AK44">
        <f>(AL44 - AM44 - EA44*1E3/(8.314*(EC44+273.15)) * AO44/DZ44 * AN44) * DZ44/(100*DN44) * (1000 - DW44)/1000</f>
        <v>0</v>
      </c>
      <c r="AL44">
        <v>424.746276411463</v>
      </c>
      <c r="AM44">
        <v>420.128678787879</v>
      </c>
      <c r="AN44">
        <v>0.00099821882638129</v>
      </c>
      <c r="AO44">
        <v>66.111918729525</v>
      </c>
      <c r="AP44">
        <f>(AR44 - AQ44 + EA44*1E3/(8.314*(EC44+273.15)) * AT44/DZ44 * AS44) * DZ44/(100*DN44) * 1000/(1000 - AR44)</f>
        <v>0</v>
      </c>
      <c r="AQ44">
        <v>11.1593461522669</v>
      </c>
      <c r="AR44">
        <v>12.5012989010989</v>
      </c>
      <c r="AS44">
        <v>-1.6106466309204e-05</v>
      </c>
      <c r="AT44">
        <v>85.4368916189537</v>
      </c>
      <c r="AU44">
        <v>0</v>
      </c>
      <c r="AV44">
        <v>0</v>
      </c>
      <c r="AW44">
        <f>IF(AU44*$H$13&gt;=AY44,1.0,(AY44/(AY44-AU44*$H$13)))</f>
        <v>0</v>
      </c>
      <c r="AX44">
        <f>(AW44-1)*100</f>
        <v>0</v>
      </c>
      <c r="AY44">
        <f>MAX(0,($B$13+$C$13*EH44)/(1+$D$13*EH44)*EA44/(EC44+273)*$E$13)</f>
        <v>0</v>
      </c>
      <c r="AZ44" t="s">
        <v>436</v>
      </c>
      <c r="BA44" t="s">
        <v>436</v>
      </c>
      <c r="BB44">
        <v>0</v>
      </c>
      <c r="BC44">
        <v>0</v>
      </c>
      <c r="BD44">
        <f>1-BB44/BC44</f>
        <v>0</v>
      </c>
      <c r="BE44">
        <v>0</v>
      </c>
      <c r="BF44" t="s">
        <v>436</v>
      </c>
      <c r="BG44" t="s">
        <v>436</v>
      </c>
      <c r="BH44">
        <v>0</v>
      </c>
      <c r="BI44">
        <v>0</v>
      </c>
      <c r="BJ44">
        <f>1-BH44/BI44</f>
        <v>0</v>
      </c>
      <c r="BK44">
        <v>0.5</v>
      </c>
      <c r="BL44">
        <f>DK44</f>
        <v>0</v>
      </c>
      <c r="BM44">
        <f>N44</f>
        <v>0</v>
      </c>
      <c r="BN44">
        <f>BJ44*BK44*BL44</f>
        <v>0</v>
      </c>
      <c r="BO44">
        <f>(BM44-BE44)/BL44</f>
        <v>0</v>
      </c>
      <c r="BP44">
        <f>(BC44-BI44)/BI44</f>
        <v>0</v>
      </c>
      <c r="BQ44">
        <f>BB44/(BD44+BB44/BI44)</f>
        <v>0</v>
      </c>
      <c r="BR44" t="s">
        <v>436</v>
      </c>
      <c r="BS44">
        <v>0</v>
      </c>
      <c r="BT44">
        <f>IF(BS44&lt;&gt;0, BS44, BQ44)</f>
        <v>0</v>
      </c>
      <c r="BU44">
        <f>1-BT44/BI44</f>
        <v>0</v>
      </c>
      <c r="BV44">
        <f>(BI44-BH44)/(BI44-BT44)</f>
        <v>0</v>
      </c>
      <c r="BW44">
        <f>(BC44-BI44)/(BC44-BT44)</f>
        <v>0</v>
      </c>
      <c r="BX44">
        <f>(BI44-BH44)/(BI44-BB44)</f>
        <v>0</v>
      </c>
      <c r="BY44">
        <f>(BC44-BI44)/(BC44-BB44)</f>
        <v>0</v>
      </c>
      <c r="BZ44">
        <f>(BV44*BT44/BH44)</f>
        <v>0</v>
      </c>
      <c r="CA44">
        <f>(1-BZ44)</f>
        <v>0</v>
      </c>
      <c r="DJ44">
        <f>$B$11*EI44+$C$11*EJ44+$F$11*EU44*(1-EX44)</f>
        <v>0</v>
      </c>
      <c r="DK44">
        <f>DJ44*DL44</f>
        <v>0</v>
      </c>
      <c r="DL44">
        <f>($B$11*$D$9+$C$11*$D$9+$F$11*((FH44+EZ44)/MAX(FH44+EZ44+FI44, 0.1)*$I$9+FI44/MAX(FH44+EZ44+FI44, 0.1)*$J$9))/($B$11+$C$11+$F$11)</f>
        <v>0</v>
      </c>
      <c r="DM44">
        <f>($B$11*$K$9+$C$11*$K$9+$F$11*((FH44+EZ44)/MAX(FH44+EZ44+FI44, 0.1)*$P$9+FI44/MAX(FH44+EZ44+FI44, 0.1)*$Q$9))/($B$11+$C$11+$F$11)</f>
        <v>0</v>
      </c>
      <c r="DN44">
        <v>6</v>
      </c>
      <c r="DO44">
        <v>0.5</v>
      </c>
      <c r="DP44" t="s">
        <v>437</v>
      </c>
      <c r="DQ44">
        <v>2</v>
      </c>
      <c r="DR44" t="b">
        <v>1</v>
      </c>
      <c r="DS44">
        <v>1701977807.5</v>
      </c>
      <c r="DT44">
        <v>414.8745</v>
      </c>
      <c r="DU44">
        <v>420.0005</v>
      </c>
      <c r="DV44">
        <v>12.5013</v>
      </c>
      <c r="DW44">
        <v>11.13935</v>
      </c>
      <c r="DX44">
        <v>415.3885</v>
      </c>
      <c r="DY44">
        <v>12.4697</v>
      </c>
      <c r="DZ44">
        <v>599.979</v>
      </c>
      <c r="EA44">
        <v>78.92675</v>
      </c>
      <c r="EB44">
        <v>0.0998906</v>
      </c>
      <c r="EC44">
        <v>23.0207</v>
      </c>
      <c r="ED44">
        <v>23.0135</v>
      </c>
      <c r="EE44">
        <v>999.9</v>
      </c>
      <c r="EF44">
        <v>0</v>
      </c>
      <c r="EG44">
        <v>0</v>
      </c>
      <c r="EH44">
        <v>9994.05</v>
      </c>
      <c r="EI44">
        <v>0</v>
      </c>
      <c r="EJ44">
        <v>0.848101</v>
      </c>
      <c r="EK44">
        <v>-5.12584</v>
      </c>
      <c r="EL44">
        <v>420.1265</v>
      </c>
      <c r="EM44">
        <v>424.7315</v>
      </c>
      <c r="EN44">
        <v>1.361945</v>
      </c>
      <c r="EO44">
        <v>420.0005</v>
      </c>
      <c r="EP44">
        <v>11.13935</v>
      </c>
      <c r="EQ44">
        <v>0.986687</v>
      </c>
      <c r="ER44">
        <v>0.879193</v>
      </c>
      <c r="ES44">
        <v>6.721265</v>
      </c>
      <c r="ET44">
        <v>5.054595</v>
      </c>
      <c r="EU44">
        <v>1800.11</v>
      </c>
      <c r="EV44">
        <v>0.978008</v>
      </c>
      <c r="EW44">
        <v>0.0219924</v>
      </c>
      <c r="EX44">
        <v>0</v>
      </c>
      <c r="EY44">
        <v>386.3955</v>
      </c>
      <c r="EZ44">
        <v>4.99951</v>
      </c>
      <c r="FA44">
        <v>7014.98</v>
      </c>
      <c r="FB44">
        <v>14717.9</v>
      </c>
      <c r="FC44">
        <v>43.125</v>
      </c>
      <c r="FD44">
        <v>44.875</v>
      </c>
      <c r="FE44">
        <v>44.687</v>
      </c>
      <c r="FF44">
        <v>43.937</v>
      </c>
      <c r="FG44">
        <v>44.562</v>
      </c>
      <c r="FH44">
        <v>1755.63</v>
      </c>
      <c r="FI44">
        <v>39.48</v>
      </c>
      <c r="FJ44">
        <v>0</v>
      </c>
      <c r="FK44">
        <v>1701977810.1</v>
      </c>
      <c r="FL44">
        <v>0</v>
      </c>
      <c r="FM44">
        <v>386.469846153846</v>
      </c>
      <c r="FN44">
        <v>-0.806017107094425</v>
      </c>
      <c r="FO44">
        <v>-7.46940171315386</v>
      </c>
      <c r="FP44">
        <v>7015.91230769231</v>
      </c>
      <c r="FQ44">
        <v>15</v>
      </c>
      <c r="FR44">
        <v>1701977635</v>
      </c>
      <c r="FS44" t="s">
        <v>438</v>
      </c>
      <c r="FT44">
        <v>1701977633</v>
      </c>
      <c r="FU44">
        <v>1701977635</v>
      </c>
      <c r="FV44">
        <v>4</v>
      </c>
      <c r="FW44">
        <v>-0.012</v>
      </c>
      <c r="FX44">
        <v>0.003</v>
      </c>
      <c r="FY44">
        <v>-0.515</v>
      </c>
      <c r="FZ44">
        <v>0.012</v>
      </c>
      <c r="GA44">
        <v>420</v>
      </c>
      <c r="GB44">
        <v>11</v>
      </c>
      <c r="GC44">
        <v>0.38</v>
      </c>
      <c r="GD44">
        <v>0.07</v>
      </c>
      <c r="GE44">
        <v>-5.167036</v>
      </c>
      <c r="GF44">
        <v>-0.0187488721804512</v>
      </c>
      <c r="GG44">
        <v>0.0245548507224134</v>
      </c>
      <c r="GH44">
        <v>1</v>
      </c>
      <c r="GI44">
        <v>386.523294117647</v>
      </c>
      <c r="GJ44">
        <v>-1.09433155339158</v>
      </c>
      <c r="GK44">
        <v>0.196839816843064</v>
      </c>
      <c r="GL44">
        <v>0</v>
      </c>
      <c r="GM44">
        <v>1.344732</v>
      </c>
      <c r="GN44">
        <v>0.0366604511278214</v>
      </c>
      <c r="GO44">
        <v>0.00714860098201041</v>
      </c>
      <c r="GP44">
        <v>1</v>
      </c>
      <c r="GQ44">
        <v>2</v>
      </c>
      <c r="GR44">
        <v>3</v>
      </c>
      <c r="GS44" t="s">
        <v>498</v>
      </c>
      <c r="GT44">
        <v>3.24961</v>
      </c>
      <c r="GU44">
        <v>2.89204</v>
      </c>
      <c r="GV44">
        <v>0.0823484</v>
      </c>
      <c r="GW44">
        <v>0.08291</v>
      </c>
      <c r="GX44">
        <v>0.0595006</v>
      </c>
      <c r="GY44">
        <v>0.0541292</v>
      </c>
      <c r="GZ44">
        <v>30272.2</v>
      </c>
      <c r="HA44">
        <v>23313.2</v>
      </c>
      <c r="HB44">
        <v>30711.3</v>
      </c>
      <c r="HC44">
        <v>23891.9</v>
      </c>
      <c r="HD44">
        <v>38257.1</v>
      </c>
      <c r="HE44">
        <v>31544.1</v>
      </c>
      <c r="HF44">
        <v>43455.3</v>
      </c>
      <c r="HG44">
        <v>36057.4</v>
      </c>
      <c r="HH44">
        <v>2.3513</v>
      </c>
      <c r="HI44">
        <v>2.25535</v>
      </c>
      <c r="HJ44">
        <v>0.152662</v>
      </c>
      <c r="HK44">
        <v>0</v>
      </c>
      <c r="HL44">
        <v>20.5014</v>
      </c>
      <c r="HM44">
        <v>999.9</v>
      </c>
      <c r="HN44">
        <v>45.715</v>
      </c>
      <c r="HO44">
        <v>26.878</v>
      </c>
      <c r="HP44">
        <v>20.5819</v>
      </c>
      <c r="HQ44">
        <v>54.3166</v>
      </c>
      <c r="HR44">
        <v>21.4303</v>
      </c>
      <c r="HS44">
        <v>2</v>
      </c>
      <c r="HT44">
        <v>-0.298671</v>
      </c>
      <c r="HU44">
        <v>0.686253</v>
      </c>
      <c r="HV44">
        <v>20.3426</v>
      </c>
      <c r="HW44">
        <v>5.24649</v>
      </c>
      <c r="HX44">
        <v>11.9238</v>
      </c>
      <c r="HY44">
        <v>4.96985</v>
      </c>
      <c r="HZ44">
        <v>3.29003</v>
      </c>
      <c r="IA44">
        <v>9999</v>
      </c>
      <c r="IB44">
        <v>999.9</v>
      </c>
      <c r="IC44">
        <v>9999</v>
      </c>
      <c r="ID44">
        <v>9999</v>
      </c>
      <c r="IE44">
        <v>4.97211</v>
      </c>
      <c r="IF44">
        <v>1.87348</v>
      </c>
      <c r="IG44">
        <v>1.88034</v>
      </c>
      <c r="IH44">
        <v>1.87652</v>
      </c>
      <c r="II44">
        <v>1.87607</v>
      </c>
      <c r="IJ44">
        <v>1.87607</v>
      </c>
      <c r="IK44">
        <v>1.87506</v>
      </c>
      <c r="IL44">
        <v>1.87545</v>
      </c>
      <c r="IM44">
        <v>0</v>
      </c>
      <c r="IN44">
        <v>0</v>
      </c>
      <c r="IO44">
        <v>0</v>
      </c>
      <c r="IP44">
        <v>0</v>
      </c>
      <c r="IQ44" t="s">
        <v>440</v>
      </c>
      <c r="IR44" t="s">
        <v>441</v>
      </c>
      <c r="IS44" t="s">
        <v>442</v>
      </c>
      <c r="IT44" t="s">
        <v>442</v>
      </c>
      <c r="IU44" t="s">
        <v>442</v>
      </c>
      <c r="IV44" t="s">
        <v>442</v>
      </c>
      <c r="IW44">
        <v>0</v>
      </c>
      <c r="IX44">
        <v>100</v>
      </c>
      <c r="IY44">
        <v>100</v>
      </c>
      <c r="IZ44">
        <v>-0.514</v>
      </c>
      <c r="JA44">
        <v>0.0315</v>
      </c>
      <c r="JB44">
        <v>-0.436505064677801</v>
      </c>
      <c r="JC44">
        <v>-0.000204251658391556</v>
      </c>
      <c r="JD44">
        <v>8.11882707142039e-08</v>
      </c>
      <c r="JE44">
        <v>-8.824596126216e-11</v>
      </c>
      <c r="JF44">
        <v>-0.0823044458403542</v>
      </c>
      <c r="JG44">
        <v>6.98166786572007e-05</v>
      </c>
      <c r="JH44">
        <v>0.00104944809816257</v>
      </c>
      <c r="JI44">
        <v>-2.5878658862803e-05</v>
      </c>
      <c r="JJ44">
        <v>28</v>
      </c>
      <c r="JK44">
        <v>2090</v>
      </c>
      <c r="JL44">
        <v>2</v>
      </c>
      <c r="JM44">
        <v>19</v>
      </c>
      <c r="JN44">
        <v>2.9</v>
      </c>
      <c r="JO44">
        <v>2.9</v>
      </c>
      <c r="JP44">
        <v>1.36108</v>
      </c>
      <c r="JQ44">
        <v>2.54883</v>
      </c>
      <c r="JR44">
        <v>2.24365</v>
      </c>
      <c r="JS44">
        <v>2.85034</v>
      </c>
      <c r="JT44">
        <v>2.49756</v>
      </c>
      <c r="JU44">
        <v>2.34985</v>
      </c>
      <c r="JV44">
        <v>31.1504</v>
      </c>
      <c r="JW44">
        <v>24.07</v>
      </c>
      <c r="JX44">
        <v>18</v>
      </c>
      <c r="JY44">
        <v>633.963</v>
      </c>
      <c r="JZ44">
        <v>659.361</v>
      </c>
      <c r="KA44">
        <v>19.9994</v>
      </c>
      <c r="KB44">
        <v>23.4178</v>
      </c>
      <c r="KC44">
        <v>30</v>
      </c>
      <c r="KD44">
        <v>23.6283</v>
      </c>
      <c r="KE44">
        <v>23.6072</v>
      </c>
      <c r="KF44">
        <v>27.2765</v>
      </c>
      <c r="KG44">
        <v>38.395</v>
      </c>
      <c r="KH44">
        <v>0</v>
      </c>
      <c r="KI44">
        <v>20</v>
      </c>
      <c r="KJ44">
        <v>420</v>
      </c>
      <c r="KK44">
        <v>11.1095</v>
      </c>
      <c r="KL44">
        <v>101.971</v>
      </c>
      <c r="KM44">
        <v>101.013</v>
      </c>
    </row>
    <row r="45" spans="1:299">
      <c r="A45">
        <v>29</v>
      </c>
      <c r="B45">
        <v>1701977814</v>
      </c>
      <c r="C45">
        <v>140</v>
      </c>
      <c r="D45" t="s">
        <v>499</v>
      </c>
      <c r="E45" t="s">
        <v>500</v>
      </c>
      <c r="F45">
        <v>15</v>
      </c>
      <c r="H45" t="s">
        <v>435</v>
      </c>
      <c r="K45">
        <v>1701977812.5</v>
      </c>
      <c r="L45">
        <f>(M45)/1000</f>
        <v>0</v>
      </c>
      <c r="M45">
        <f>IF(DR45, AP45, AJ45)</f>
        <v>0</v>
      </c>
      <c r="N45">
        <f>IF(DR45, AK45, AI45)</f>
        <v>0</v>
      </c>
      <c r="O45">
        <f>DT45 - IF(AW45&gt;1, N45*DN45*100.0/(AY45*EH45), 0)</f>
        <v>0</v>
      </c>
      <c r="P45">
        <f>((V45-L45/2)*O45-N45)/(V45+L45/2)</f>
        <v>0</v>
      </c>
      <c r="Q45">
        <f>P45*(EA45+EB45)/1000.0</f>
        <v>0</v>
      </c>
      <c r="R45">
        <f>(DT45 - IF(AW45&gt;1, N45*DN45*100.0/(AY45*EH45), 0))*(EA45+EB45)/1000.0</f>
        <v>0</v>
      </c>
      <c r="S45">
        <f>2.0/((1/U45-1/T45)+SIGN(U45)*SQRT((1/U45-1/T45)*(1/U45-1/T45) + 4*DO45/((DO45+1)*(DO45+1))*(2*1/U45*1/T45-1/T45*1/T45)))</f>
        <v>0</v>
      </c>
      <c r="T45">
        <f>IF(LEFT(DP45,1)&lt;&gt;"0",IF(LEFT(DP45,1)="1",3.0,DQ45),$D$5+$E$5*(EH45*EA45/($K$5*1000))+$F$5*(EH45*EA45/($K$5*1000))*MAX(MIN(DN45,$J$5),$I$5)*MAX(MIN(DN45,$J$5),$I$5)+$G$5*MAX(MIN(DN45,$J$5),$I$5)*(EH45*EA45/($K$5*1000))+$H$5*(EH45*EA45/($K$5*1000))*(EH45*EA45/($K$5*1000)))</f>
        <v>0</v>
      </c>
      <c r="U45">
        <f>L45*(1000-(1000*0.61365*exp(17.502*Y45/(240.97+Y45))/(EA45+EB45)+DV45)/2)/(1000*0.61365*exp(17.502*Y45/(240.97+Y45))/(EA45+EB45)-DV45)</f>
        <v>0</v>
      </c>
      <c r="V45">
        <f>1/((DO45+1)/(S45/1.6)+1/(T45/1.37)) + DO45/((DO45+1)/(S45/1.6) + DO45/(T45/1.37))</f>
        <v>0</v>
      </c>
      <c r="W45">
        <f>(DJ45*DM45)</f>
        <v>0</v>
      </c>
      <c r="X45">
        <f>(EC45+(W45+2*0.95*5.67E-8*(((EC45+$B$7)+273)^4-(EC45+273)^4)-44100*L45)/(1.84*29.3*T45+8*0.95*5.67E-8*(EC45+273)^3))</f>
        <v>0</v>
      </c>
      <c r="Y45">
        <f>($C$7*ED45+$D$7*EE45+$E$7*X45)</f>
        <v>0</v>
      </c>
      <c r="Z45">
        <f>0.61365*exp(17.502*Y45/(240.97+Y45))</f>
        <v>0</v>
      </c>
      <c r="AA45">
        <f>(AB45/AC45*100)</f>
        <v>0</v>
      </c>
      <c r="AB45">
        <f>DV45*(EA45+EB45)/1000</f>
        <v>0</v>
      </c>
      <c r="AC45">
        <f>0.61365*exp(17.502*EC45/(240.97+EC45))</f>
        <v>0</v>
      </c>
      <c r="AD45">
        <f>(Z45-DV45*(EA45+EB45)/1000)</f>
        <v>0</v>
      </c>
      <c r="AE45">
        <f>(-L45*44100)</f>
        <v>0</v>
      </c>
      <c r="AF45">
        <f>2*29.3*T45*0.92*(EC45-Y45)</f>
        <v>0</v>
      </c>
      <c r="AG45">
        <f>2*0.95*5.67E-8*(((EC45+$B$7)+273)^4-(Y45+273)^4)</f>
        <v>0</v>
      </c>
      <c r="AH45">
        <f>W45+AG45+AE45+AF45</f>
        <v>0</v>
      </c>
      <c r="AI45">
        <f>DZ45*AW45*(DU45-DT45*(1000-AW45*DW45)/(1000-AW45*DV45))/(100*DN45)</f>
        <v>0</v>
      </c>
      <c r="AJ45">
        <f>1000*DZ45*AW45*(DV45-DW45)/(100*DN45*(1000-AW45*DV45))</f>
        <v>0</v>
      </c>
      <c r="AK45">
        <f>(AL45 - AM45 - EA45*1E3/(8.314*(EC45+273.15)) * AO45/DZ45 * AN45) * DZ45/(100*DN45) * (1000 - DW45)/1000</f>
        <v>0</v>
      </c>
      <c r="AL45">
        <v>424.719395703061</v>
      </c>
      <c r="AM45">
        <v>420.11976969697</v>
      </c>
      <c r="AN45">
        <v>-0.00100161375347121</v>
      </c>
      <c r="AO45">
        <v>66.111918729525</v>
      </c>
      <c r="AP45">
        <f>(AR45 - AQ45 + EA45*1E3/(8.314*(EC45+273.15)) * AT45/DZ45 * AS45) * DZ45/(100*DN45) * 1000/(1000 - AR45)</f>
        <v>0</v>
      </c>
      <c r="AQ45">
        <v>11.1359922594843</v>
      </c>
      <c r="AR45">
        <v>12.4821593406593</v>
      </c>
      <c r="AS45">
        <v>-5.45740750292224e-05</v>
      </c>
      <c r="AT45">
        <v>85.4368916189537</v>
      </c>
      <c r="AU45">
        <v>0</v>
      </c>
      <c r="AV45">
        <v>0</v>
      </c>
      <c r="AW45">
        <f>IF(AU45*$H$13&gt;=AY45,1.0,(AY45/(AY45-AU45*$H$13)))</f>
        <v>0</v>
      </c>
      <c r="AX45">
        <f>(AW45-1)*100</f>
        <v>0</v>
      </c>
      <c r="AY45">
        <f>MAX(0,($B$13+$C$13*EH45)/(1+$D$13*EH45)*EA45/(EC45+273)*$E$13)</f>
        <v>0</v>
      </c>
      <c r="AZ45" t="s">
        <v>436</v>
      </c>
      <c r="BA45" t="s">
        <v>436</v>
      </c>
      <c r="BB45">
        <v>0</v>
      </c>
      <c r="BC45">
        <v>0</v>
      </c>
      <c r="BD45">
        <f>1-BB45/BC45</f>
        <v>0</v>
      </c>
      <c r="BE45">
        <v>0</v>
      </c>
      <c r="BF45" t="s">
        <v>436</v>
      </c>
      <c r="BG45" t="s">
        <v>436</v>
      </c>
      <c r="BH45">
        <v>0</v>
      </c>
      <c r="BI45">
        <v>0</v>
      </c>
      <c r="BJ45">
        <f>1-BH45/BI45</f>
        <v>0</v>
      </c>
      <c r="BK45">
        <v>0.5</v>
      </c>
      <c r="BL45">
        <f>DK45</f>
        <v>0</v>
      </c>
      <c r="BM45">
        <f>N45</f>
        <v>0</v>
      </c>
      <c r="BN45">
        <f>BJ45*BK45*BL45</f>
        <v>0</v>
      </c>
      <c r="BO45">
        <f>(BM45-BE45)/BL45</f>
        <v>0</v>
      </c>
      <c r="BP45">
        <f>(BC45-BI45)/BI45</f>
        <v>0</v>
      </c>
      <c r="BQ45">
        <f>BB45/(BD45+BB45/BI45)</f>
        <v>0</v>
      </c>
      <c r="BR45" t="s">
        <v>436</v>
      </c>
      <c r="BS45">
        <v>0</v>
      </c>
      <c r="BT45">
        <f>IF(BS45&lt;&gt;0, BS45, BQ45)</f>
        <v>0</v>
      </c>
      <c r="BU45">
        <f>1-BT45/BI45</f>
        <v>0</v>
      </c>
      <c r="BV45">
        <f>(BI45-BH45)/(BI45-BT45)</f>
        <v>0</v>
      </c>
      <c r="BW45">
        <f>(BC45-BI45)/(BC45-BT45)</f>
        <v>0</v>
      </c>
      <c r="BX45">
        <f>(BI45-BH45)/(BI45-BB45)</f>
        <v>0</v>
      </c>
      <c r="BY45">
        <f>(BC45-BI45)/(BC45-BB45)</f>
        <v>0</v>
      </c>
      <c r="BZ45">
        <f>(BV45*BT45/BH45)</f>
        <v>0</v>
      </c>
      <c r="CA45">
        <f>(1-BZ45)</f>
        <v>0</v>
      </c>
      <c r="DJ45">
        <f>$B$11*EI45+$C$11*EJ45+$F$11*EU45*(1-EX45)</f>
        <v>0</v>
      </c>
      <c r="DK45">
        <f>DJ45*DL45</f>
        <v>0</v>
      </c>
      <c r="DL45">
        <f>($B$11*$D$9+$C$11*$D$9+$F$11*((FH45+EZ45)/MAX(FH45+EZ45+FI45, 0.1)*$I$9+FI45/MAX(FH45+EZ45+FI45, 0.1)*$J$9))/($B$11+$C$11+$F$11)</f>
        <v>0</v>
      </c>
      <c r="DM45">
        <f>($B$11*$K$9+$C$11*$K$9+$F$11*((FH45+EZ45)/MAX(FH45+EZ45+FI45, 0.1)*$P$9+FI45/MAX(FH45+EZ45+FI45, 0.1)*$Q$9))/($B$11+$C$11+$F$11)</f>
        <v>0</v>
      </c>
      <c r="DN45">
        <v>6</v>
      </c>
      <c r="DO45">
        <v>0.5</v>
      </c>
      <c r="DP45" t="s">
        <v>437</v>
      </c>
      <c r="DQ45">
        <v>2</v>
      </c>
      <c r="DR45" t="b">
        <v>1</v>
      </c>
      <c r="DS45">
        <v>1701977812.5</v>
      </c>
      <c r="DT45">
        <v>414.88</v>
      </c>
      <c r="DU45">
        <v>419.994</v>
      </c>
      <c r="DV45">
        <v>12.4855</v>
      </c>
      <c r="DW45">
        <v>11.1362</v>
      </c>
      <c r="DX45">
        <v>415.393</v>
      </c>
      <c r="DY45">
        <v>12.4541</v>
      </c>
      <c r="DZ45">
        <v>599.986</v>
      </c>
      <c r="EA45">
        <v>78.92705</v>
      </c>
      <c r="EB45">
        <v>0.1001395</v>
      </c>
      <c r="EC45">
        <v>23.0202</v>
      </c>
      <c r="ED45">
        <v>23.01785</v>
      </c>
      <c r="EE45">
        <v>999.9</v>
      </c>
      <c r="EF45">
        <v>0</v>
      </c>
      <c r="EG45">
        <v>0</v>
      </c>
      <c r="EH45">
        <v>9989.06</v>
      </c>
      <c r="EI45">
        <v>0</v>
      </c>
      <c r="EJ45">
        <v>0.848101</v>
      </c>
      <c r="EK45">
        <v>-5.114105</v>
      </c>
      <c r="EL45">
        <v>420.1255</v>
      </c>
      <c r="EM45">
        <v>424.7235</v>
      </c>
      <c r="EN45">
        <v>1.34927</v>
      </c>
      <c r="EO45">
        <v>419.994</v>
      </c>
      <c r="EP45">
        <v>11.1362</v>
      </c>
      <c r="EQ45">
        <v>0.9854415</v>
      </c>
      <c r="ER45">
        <v>0.878947</v>
      </c>
      <c r="ES45">
        <v>6.702885</v>
      </c>
      <c r="ET45">
        <v>5.05057</v>
      </c>
      <c r="EU45">
        <v>1799.97</v>
      </c>
      <c r="EV45">
        <v>0.978006</v>
      </c>
      <c r="EW45">
        <v>0.0219943</v>
      </c>
      <c r="EX45">
        <v>0</v>
      </c>
      <c r="EY45">
        <v>386.5255</v>
      </c>
      <c r="EZ45">
        <v>4.99951</v>
      </c>
      <c r="FA45">
        <v>7013.79</v>
      </c>
      <c r="FB45">
        <v>14716.75</v>
      </c>
      <c r="FC45">
        <v>43.125</v>
      </c>
      <c r="FD45">
        <v>44.875</v>
      </c>
      <c r="FE45">
        <v>44.687</v>
      </c>
      <c r="FF45">
        <v>43.937</v>
      </c>
      <c r="FG45">
        <v>44.562</v>
      </c>
      <c r="FH45">
        <v>1755.49</v>
      </c>
      <c r="FI45">
        <v>39.48</v>
      </c>
      <c r="FJ45">
        <v>0</v>
      </c>
      <c r="FK45">
        <v>1701977815.5</v>
      </c>
      <c r="FL45">
        <v>0</v>
      </c>
      <c r="FM45">
        <v>386.4726</v>
      </c>
      <c r="FN45">
        <v>0.128307689736637</v>
      </c>
      <c r="FO45">
        <v>-10.8799999858343</v>
      </c>
      <c r="FP45">
        <v>7015.026</v>
      </c>
      <c r="FQ45">
        <v>15</v>
      </c>
      <c r="FR45">
        <v>1701977635</v>
      </c>
      <c r="FS45" t="s">
        <v>438</v>
      </c>
      <c r="FT45">
        <v>1701977633</v>
      </c>
      <c r="FU45">
        <v>1701977635</v>
      </c>
      <c r="FV45">
        <v>4</v>
      </c>
      <c r="FW45">
        <v>-0.012</v>
      </c>
      <c r="FX45">
        <v>0.003</v>
      </c>
      <c r="FY45">
        <v>-0.515</v>
      </c>
      <c r="FZ45">
        <v>0.012</v>
      </c>
      <c r="GA45">
        <v>420</v>
      </c>
      <c r="GB45">
        <v>11</v>
      </c>
      <c r="GC45">
        <v>0.38</v>
      </c>
      <c r="GD45">
        <v>0.07</v>
      </c>
      <c r="GE45">
        <v>-5.15659952380952</v>
      </c>
      <c r="GF45">
        <v>0.273271168831165</v>
      </c>
      <c r="GG45">
        <v>0.0368246823897584</v>
      </c>
      <c r="GH45">
        <v>1</v>
      </c>
      <c r="GI45">
        <v>386.476323529412</v>
      </c>
      <c r="GJ45">
        <v>-0.348922848737548</v>
      </c>
      <c r="GK45">
        <v>0.164619654424487</v>
      </c>
      <c r="GL45">
        <v>1</v>
      </c>
      <c r="GM45">
        <v>1.34662952380952</v>
      </c>
      <c r="GN45">
        <v>0.0516007792207807</v>
      </c>
      <c r="GO45">
        <v>0.00780383024161274</v>
      </c>
      <c r="GP45">
        <v>1</v>
      </c>
      <c r="GQ45">
        <v>3</v>
      </c>
      <c r="GR45">
        <v>3</v>
      </c>
      <c r="GS45" t="s">
        <v>439</v>
      </c>
      <c r="GT45">
        <v>3.24971</v>
      </c>
      <c r="GU45">
        <v>2.89229</v>
      </c>
      <c r="GV45">
        <v>0.0823465</v>
      </c>
      <c r="GW45">
        <v>0.0829144</v>
      </c>
      <c r="GX45">
        <v>0.0594577</v>
      </c>
      <c r="GY45">
        <v>0.0541253</v>
      </c>
      <c r="GZ45">
        <v>30272.8</v>
      </c>
      <c r="HA45">
        <v>23313.4</v>
      </c>
      <c r="HB45">
        <v>30711.8</v>
      </c>
      <c r="HC45">
        <v>23892.2</v>
      </c>
      <c r="HD45">
        <v>38259.6</v>
      </c>
      <c r="HE45">
        <v>31544.4</v>
      </c>
      <c r="HF45">
        <v>43456.2</v>
      </c>
      <c r="HG45">
        <v>36057.6</v>
      </c>
      <c r="HH45">
        <v>2.3516</v>
      </c>
      <c r="HI45">
        <v>2.25538</v>
      </c>
      <c r="HJ45">
        <v>0.152476</v>
      </c>
      <c r="HK45">
        <v>0</v>
      </c>
      <c r="HL45">
        <v>20.503</v>
      </c>
      <c r="HM45">
        <v>999.9</v>
      </c>
      <c r="HN45">
        <v>45.733</v>
      </c>
      <c r="HO45">
        <v>26.878</v>
      </c>
      <c r="HP45">
        <v>20.5907</v>
      </c>
      <c r="HQ45">
        <v>54.4466</v>
      </c>
      <c r="HR45">
        <v>21.4503</v>
      </c>
      <c r="HS45">
        <v>2</v>
      </c>
      <c r="HT45">
        <v>-0.298798</v>
      </c>
      <c r="HU45">
        <v>0.683399</v>
      </c>
      <c r="HV45">
        <v>20.3428</v>
      </c>
      <c r="HW45">
        <v>5.24649</v>
      </c>
      <c r="HX45">
        <v>11.9237</v>
      </c>
      <c r="HY45">
        <v>4.9698</v>
      </c>
      <c r="HZ45">
        <v>3.29003</v>
      </c>
      <c r="IA45">
        <v>9999</v>
      </c>
      <c r="IB45">
        <v>999.9</v>
      </c>
      <c r="IC45">
        <v>9999</v>
      </c>
      <c r="ID45">
        <v>9999</v>
      </c>
      <c r="IE45">
        <v>4.97212</v>
      </c>
      <c r="IF45">
        <v>1.87348</v>
      </c>
      <c r="IG45">
        <v>1.88034</v>
      </c>
      <c r="IH45">
        <v>1.87651</v>
      </c>
      <c r="II45">
        <v>1.87608</v>
      </c>
      <c r="IJ45">
        <v>1.87607</v>
      </c>
      <c r="IK45">
        <v>1.87505</v>
      </c>
      <c r="IL45">
        <v>1.87542</v>
      </c>
      <c r="IM45">
        <v>0</v>
      </c>
      <c r="IN45">
        <v>0</v>
      </c>
      <c r="IO45">
        <v>0</v>
      </c>
      <c r="IP45">
        <v>0</v>
      </c>
      <c r="IQ45" t="s">
        <v>440</v>
      </c>
      <c r="IR45" t="s">
        <v>441</v>
      </c>
      <c r="IS45" t="s">
        <v>442</v>
      </c>
      <c r="IT45" t="s">
        <v>442</v>
      </c>
      <c r="IU45" t="s">
        <v>442</v>
      </c>
      <c r="IV45" t="s">
        <v>442</v>
      </c>
      <c r="IW45">
        <v>0</v>
      </c>
      <c r="IX45">
        <v>100</v>
      </c>
      <c r="IY45">
        <v>100</v>
      </c>
      <c r="IZ45">
        <v>-0.513</v>
      </c>
      <c r="JA45">
        <v>0.0313</v>
      </c>
      <c r="JB45">
        <v>-0.436505064677801</v>
      </c>
      <c r="JC45">
        <v>-0.000204251658391556</v>
      </c>
      <c r="JD45">
        <v>8.11882707142039e-08</v>
      </c>
      <c r="JE45">
        <v>-8.824596126216e-11</v>
      </c>
      <c r="JF45">
        <v>-0.0823044458403542</v>
      </c>
      <c r="JG45">
        <v>6.98166786572007e-05</v>
      </c>
      <c r="JH45">
        <v>0.00104944809816257</v>
      </c>
      <c r="JI45">
        <v>-2.5878658862803e-05</v>
      </c>
      <c r="JJ45">
        <v>28</v>
      </c>
      <c r="JK45">
        <v>2090</v>
      </c>
      <c r="JL45">
        <v>2</v>
      </c>
      <c r="JM45">
        <v>19</v>
      </c>
      <c r="JN45">
        <v>3</v>
      </c>
      <c r="JO45">
        <v>3</v>
      </c>
      <c r="JP45">
        <v>1.36108</v>
      </c>
      <c r="JQ45">
        <v>2.55371</v>
      </c>
      <c r="JR45">
        <v>2.24365</v>
      </c>
      <c r="JS45">
        <v>2.85034</v>
      </c>
      <c r="JT45">
        <v>2.49756</v>
      </c>
      <c r="JU45">
        <v>2.37671</v>
      </c>
      <c r="JV45">
        <v>31.1722</v>
      </c>
      <c r="JW45">
        <v>24.0612</v>
      </c>
      <c r="JX45">
        <v>18</v>
      </c>
      <c r="JY45">
        <v>634.159</v>
      </c>
      <c r="JZ45">
        <v>659.35</v>
      </c>
      <c r="KA45">
        <v>19.9993</v>
      </c>
      <c r="KB45">
        <v>23.4154</v>
      </c>
      <c r="KC45">
        <v>29.9999</v>
      </c>
      <c r="KD45">
        <v>23.6264</v>
      </c>
      <c r="KE45">
        <v>23.6047</v>
      </c>
      <c r="KF45">
        <v>27.2761</v>
      </c>
      <c r="KG45">
        <v>38.395</v>
      </c>
      <c r="KH45">
        <v>0</v>
      </c>
      <c r="KI45">
        <v>20</v>
      </c>
      <c r="KJ45">
        <v>420</v>
      </c>
      <c r="KK45">
        <v>11.11</v>
      </c>
      <c r="KL45">
        <v>101.973</v>
      </c>
      <c r="KM45">
        <v>101.014</v>
      </c>
    </row>
    <row r="46" spans="1:299">
      <c r="A46">
        <v>30</v>
      </c>
      <c r="B46">
        <v>1701977819</v>
      </c>
      <c r="C46">
        <v>145</v>
      </c>
      <c r="D46" t="s">
        <v>501</v>
      </c>
      <c r="E46" t="s">
        <v>502</v>
      </c>
      <c r="F46">
        <v>15</v>
      </c>
      <c r="H46" t="s">
        <v>435</v>
      </c>
      <c r="K46">
        <v>1701977817.5</v>
      </c>
      <c r="L46">
        <f>(M46)/1000</f>
        <v>0</v>
      </c>
      <c r="M46">
        <f>IF(DR46, AP46, AJ46)</f>
        <v>0</v>
      </c>
      <c r="N46">
        <f>IF(DR46, AK46, AI46)</f>
        <v>0</v>
      </c>
      <c r="O46">
        <f>DT46 - IF(AW46&gt;1, N46*DN46*100.0/(AY46*EH46), 0)</f>
        <v>0</v>
      </c>
      <c r="P46">
        <f>((V46-L46/2)*O46-N46)/(V46+L46/2)</f>
        <v>0</v>
      </c>
      <c r="Q46">
        <f>P46*(EA46+EB46)/1000.0</f>
        <v>0</v>
      </c>
      <c r="R46">
        <f>(DT46 - IF(AW46&gt;1, N46*DN46*100.0/(AY46*EH46), 0))*(EA46+EB46)/1000.0</f>
        <v>0</v>
      </c>
      <c r="S46">
        <f>2.0/((1/U46-1/T46)+SIGN(U46)*SQRT((1/U46-1/T46)*(1/U46-1/T46) + 4*DO46/((DO46+1)*(DO46+1))*(2*1/U46*1/T46-1/T46*1/T46)))</f>
        <v>0</v>
      </c>
      <c r="T46">
        <f>IF(LEFT(DP46,1)&lt;&gt;"0",IF(LEFT(DP46,1)="1",3.0,DQ46),$D$5+$E$5*(EH46*EA46/($K$5*1000))+$F$5*(EH46*EA46/($K$5*1000))*MAX(MIN(DN46,$J$5),$I$5)*MAX(MIN(DN46,$J$5),$I$5)+$G$5*MAX(MIN(DN46,$J$5),$I$5)*(EH46*EA46/($K$5*1000))+$H$5*(EH46*EA46/($K$5*1000))*(EH46*EA46/($K$5*1000)))</f>
        <v>0</v>
      </c>
      <c r="U46">
        <f>L46*(1000-(1000*0.61365*exp(17.502*Y46/(240.97+Y46))/(EA46+EB46)+DV46)/2)/(1000*0.61365*exp(17.502*Y46/(240.97+Y46))/(EA46+EB46)-DV46)</f>
        <v>0</v>
      </c>
      <c r="V46">
        <f>1/((DO46+1)/(S46/1.6)+1/(T46/1.37)) + DO46/((DO46+1)/(S46/1.6) + DO46/(T46/1.37))</f>
        <v>0</v>
      </c>
      <c r="W46">
        <f>(DJ46*DM46)</f>
        <v>0</v>
      </c>
      <c r="X46">
        <f>(EC46+(W46+2*0.95*5.67E-8*(((EC46+$B$7)+273)^4-(EC46+273)^4)-44100*L46)/(1.84*29.3*T46+8*0.95*5.67E-8*(EC46+273)^3))</f>
        <v>0</v>
      </c>
      <c r="Y46">
        <f>($C$7*ED46+$D$7*EE46+$E$7*X46)</f>
        <v>0</v>
      </c>
      <c r="Z46">
        <f>0.61365*exp(17.502*Y46/(240.97+Y46))</f>
        <v>0</v>
      </c>
      <c r="AA46">
        <f>(AB46/AC46*100)</f>
        <v>0</v>
      </c>
      <c r="AB46">
        <f>DV46*(EA46+EB46)/1000</f>
        <v>0</v>
      </c>
      <c r="AC46">
        <f>0.61365*exp(17.502*EC46/(240.97+EC46))</f>
        <v>0</v>
      </c>
      <c r="AD46">
        <f>(Z46-DV46*(EA46+EB46)/1000)</f>
        <v>0</v>
      </c>
      <c r="AE46">
        <f>(-L46*44100)</f>
        <v>0</v>
      </c>
      <c r="AF46">
        <f>2*29.3*T46*0.92*(EC46-Y46)</f>
        <v>0</v>
      </c>
      <c r="AG46">
        <f>2*0.95*5.67E-8*(((EC46+$B$7)+273)^4-(Y46+273)^4)</f>
        <v>0</v>
      </c>
      <c r="AH46">
        <f>W46+AG46+AE46+AF46</f>
        <v>0</v>
      </c>
      <c r="AI46">
        <f>DZ46*AW46*(DU46-DT46*(1000-AW46*DW46)/(1000-AW46*DV46))/(100*DN46)</f>
        <v>0</v>
      </c>
      <c r="AJ46">
        <f>1000*DZ46*AW46*(DV46-DW46)/(100*DN46*(1000-AW46*DV46))</f>
        <v>0</v>
      </c>
      <c r="AK46">
        <f>(AL46 - AM46 - EA46*1E3/(8.314*(EC46+273.15)) * AO46/DZ46 * AN46) * DZ46/(100*DN46) * (1000 - DW46)/1000</f>
        <v>0</v>
      </c>
      <c r="AL46">
        <v>424.746270909426</v>
      </c>
      <c r="AM46">
        <v>420.12606060606</v>
      </c>
      <c r="AN46">
        <v>-0.000291560078358985</v>
      </c>
      <c r="AO46">
        <v>66.111918729525</v>
      </c>
      <c r="AP46">
        <f>(AR46 - AQ46 + EA46*1E3/(8.314*(EC46+273.15)) * AT46/DZ46 * AS46) * DZ46/(100*DN46) * 1000/(1000 - AR46)</f>
        <v>0</v>
      </c>
      <c r="AQ46">
        <v>11.1361528053002</v>
      </c>
      <c r="AR46">
        <v>12.4788197802198</v>
      </c>
      <c r="AS46">
        <v>-5.23486463573955e-05</v>
      </c>
      <c r="AT46">
        <v>85.4368916189537</v>
      </c>
      <c r="AU46">
        <v>0</v>
      </c>
      <c r="AV46">
        <v>0</v>
      </c>
      <c r="AW46">
        <f>IF(AU46*$H$13&gt;=AY46,1.0,(AY46/(AY46-AU46*$H$13)))</f>
        <v>0</v>
      </c>
      <c r="AX46">
        <f>(AW46-1)*100</f>
        <v>0</v>
      </c>
      <c r="AY46">
        <f>MAX(0,($B$13+$C$13*EH46)/(1+$D$13*EH46)*EA46/(EC46+273)*$E$13)</f>
        <v>0</v>
      </c>
      <c r="AZ46" t="s">
        <v>436</v>
      </c>
      <c r="BA46" t="s">
        <v>436</v>
      </c>
      <c r="BB46">
        <v>0</v>
      </c>
      <c r="BC46">
        <v>0</v>
      </c>
      <c r="BD46">
        <f>1-BB46/BC46</f>
        <v>0</v>
      </c>
      <c r="BE46">
        <v>0</v>
      </c>
      <c r="BF46" t="s">
        <v>436</v>
      </c>
      <c r="BG46" t="s">
        <v>436</v>
      </c>
      <c r="BH46">
        <v>0</v>
      </c>
      <c r="BI46">
        <v>0</v>
      </c>
      <c r="BJ46">
        <f>1-BH46/BI46</f>
        <v>0</v>
      </c>
      <c r="BK46">
        <v>0.5</v>
      </c>
      <c r="BL46">
        <f>DK46</f>
        <v>0</v>
      </c>
      <c r="BM46">
        <f>N46</f>
        <v>0</v>
      </c>
      <c r="BN46">
        <f>BJ46*BK46*BL46</f>
        <v>0</v>
      </c>
      <c r="BO46">
        <f>(BM46-BE46)/BL46</f>
        <v>0</v>
      </c>
      <c r="BP46">
        <f>(BC46-BI46)/BI46</f>
        <v>0</v>
      </c>
      <c r="BQ46">
        <f>BB46/(BD46+BB46/BI46)</f>
        <v>0</v>
      </c>
      <c r="BR46" t="s">
        <v>436</v>
      </c>
      <c r="BS46">
        <v>0</v>
      </c>
      <c r="BT46">
        <f>IF(BS46&lt;&gt;0, BS46, BQ46)</f>
        <v>0</v>
      </c>
      <c r="BU46">
        <f>1-BT46/BI46</f>
        <v>0</v>
      </c>
      <c r="BV46">
        <f>(BI46-BH46)/(BI46-BT46)</f>
        <v>0</v>
      </c>
      <c r="BW46">
        <f>(BC46-BI46)/(BC46-BT46)</f>
        <v>0</v>
      </c>
      <c r="BX46">
        <f>(BI46-BH46)/(BI46-BB46)</f>
        <v>0</v>
      </c>
      <c r="BY46">
        <f>(BC46-BI46)/(BC46-BB46)</f>
        <v>0</v>
      </c>
      <c r="BZ46">
        <f>(BV46*BT46/BH46)</f>
        <v>0</v>
      </c>
      <c r="CA46">
        <f>(1-BZ46)</f>
        <v>0</v>
      </c>
      <c r="DJ46">
        <f>$B$11*EI46+$C$11*EJ46+$F$11*EU46*(1-EX46)</f>
        <v>0</v>
      </c>
      <c r="DK46">
        <f>DJ46*DL46</f>
        <v>0</v>
      </c>
      <c r="DL46">
        <f>($B$11*$D$9+$C$11*$D$9+$F$11*((FH46+EZ46)/MAX(FH46+EZ46+FI46, 0.1)*$I$9+FI46/MAX(FH46+EZ46+FI46, 0.1)*$J$9))/($B$11+$C$11+$F$11)</f>
        <v>0</v>
      </c>
      <c r="DM46">
        <f>($B$11*$K$9+$C$11*$K$9+$F$11*((FH46+EZ46)/MAX(FH46+EZ46+FI46, 0.1)*$P$9+FI46/MAX(FH46+EZ46+FI46, 0.1)*$Q$9))/($B$11+$C$11+$F$11)</f>
        <v>0</v>
      </c>
      <c r="DN46">
        <v>6</v>
      </c>
      <c r="DO46">
        <v>0.5</v>
      </c>
      <c r="DP46" t="s">
        <v>437</v>
      </c>
      <c r="DQ46">
        <v>2</v>
      </c>
      <c r="DR46" t="b">
        <v>1</v>
      </c>
      <c r="DS46">
        <v>1701977817.5</v>
      </c>
      <c r="DT46">
        <v>414.8815</v>
      </c>
      <c r="DU46">
        <v>420.014</v>
      </c>
      <c r="DV46">
        <v>12.4791</v>
      </c>
      <c r="DW46">
        <v>11.13645</v>
      </c>
      <c r="DX46">
        <v>415.3955</v>
      </c>
      <c r="DY46">
        <v>12.4479</v>
      </c>
      <c r="DZ46">
        <v>600.072</v>
      </c>
      <c r="EA46">
        <v>78.9266</v>
      </c>
      <c r="EB46">
        <v>0.1001595</v>
      </c>
      <c r="EC46">
        <v>23.0178</v>
      </c>
      <c r="ED46">
        <v>23.0102</v>
      </c>
      <c r="EE46">
        <v>999.9</v>
      </c>
      <c r="EF46">
        <v>0</v>
      </c>
      <c r="EG46">
        <v>0</v>
      </c>
      <c r="EH46">
        <v>9983.725</v>
      </c>
      <c r="EI46">
        <v>0</v>
      </c>
      <c r="EJ46">
        <v>0.848101</v>
      </c>
      <c r="EK46">
        <v>-5.132205</v>
      </c>
      <c r="EL46">
        <v>420.1245</v>
      </c>
      <c r="EM46">
        <v>424.744</v>
      </c>
      <c r="EN46">
        <v>1.34268</v>
      </c>
      <c r="EO46">
        <v>420.014</v>
      </c>
      <c r="EP46">
        <v>11.13645</v>
      </c>
      <c r="EQ46">
        <v>0.9849355</v>
      </c>
      <c r="ER46">
        <v>0.878962</v>
      </c>
      <c r="ES46">
        <v>6.69542</v>
      </c>
      <c r="ET46">
        <v>5.05082</v>
      </c>
      <c r="EU46">
        <v>1799.97</v>
      </c>
      <c r="EV46">
        <v>0.978006</v>
      </c>
      <c r="EW46">
        <v>0.0219943</v>
      </c>
      <c r="EX46">
        <v>0</v>
      </c>
      <c r="EY46">
        <v>386.317</v>
      </c>
      <c r="EZ46">
        <v>4.99951</v>
      </c>
      <c r="FA46">
        <v>7013.45</v>
      </c>
      <c r="FB46">
        <v>14716.75</v>
      </c>
      <c r="FC46">
        <v>43.125</v>
      </c>
      <c r="FD46">
        <v>44.875</v>
      </c>
      <c r="FE46">
        <v>44.687</v>
      </c>
      <c r="FF46">
        <v>43.937</v>
      </c>
      <c r="FG46">
        <v>44.562</v>
      </c>
      <c r="FH46">
        <v>1755.49</v>
      </c>
      <c r="FI46">
        <v>39.48</v>
      </c>
      <c r="FJ46">
        <v>0</v>
      </c>
      <c r="FK46">
        <v>1701977820.3</v>
      </c>
      <c r="FL46">
        <v>0</v>
      </c>
      <c r="FM46">
        <v>386.41096</v>
      </c>
      <c r="FN46">
        <v>0.0678461441379102</v>
      </c>
      <c r="FO46">
        <v>-9.54307691708914</v>
      </c>
      <c r="FP46">
        <v>7014.3144</v>
      </c>
      <c r="FQ46">
        <v>15</v>
      </c>
      <c r="FR46">
        <v>1701977635</v>
      </c>
      <c r="FS46" t="s">
        <v>438</v>
      </c>
      <c r="FT46">
        <v>1701977633</v>
      </c>
      <c r="FU46">
        <v>1701977635</v>
      </c>
      <c r="FV46">
        <v>4</v>
      </c>
      <c r="FW46">
        <v>-0.012</v>
      </c>
      <c r="FX46">
        <v>0.003</v>
      </c>
      <c r="FY46">
        <v>-0.515</v>
      </c>
      <c r="FZ46">
        <v>0.012</v>
      </c>
      <c r="GA46">
        <v>420</v>
      </c>
      <c r="GB46">
        <v>11</v>
      </c>
      <c r="GC46">
        <v>0.38</v>
      </c>
      <c r="GD46">
        <v>0.07</v>
      </c>
      <c r="GE46">
        <v>-5.142297</v>
      </c>
      <c r="GF46">
        <v>0.2672815037594</v>
      </c>
      <c r="GG46">
        <v>0.035264326322787</v>
      </c>
      <c r="GH46">
        <v>1</v>
      </c>
      <c r="GI46">
        <v>386.453264705882</v>
      </c>
      <c r="GJ46">
        <v>-0.359312455773902</v>
      </c>
      <c r="GK46">
        <v>0.164437778116748</v>
      </c>
      <c r="GL46">
        <v>1</v>
      </c>
      <c r="GM46">
        <v>1.3474955</v>
      </c>
      <c r="GN46">
        <v>0.0163421052631569</v>
      </c>
      <c r="GO46">
        <v>0.00758745311352895</v>
      </c>
      <c r="GP46">
        <v>1</v>
      </c>
      <c r="GQ46">
        <v>3</v>
      </c>
      <c r="GR46">
        <v>3</v>
      </c>
      <c r="GS46" t="s">
        <v>439</v>
      </c>
      <c r="GT46">
        <v>3.24971</v>
      </c>
      <c r="GU46">
        <v>2.8921</v>
      </c>
      <c r="GV46">
        <v>0.0823405</v>
      </c>
      <c r="GW46">
        <v>0.0829101</v>
      </c>
      <c r="GX46">
        <v>0.0594409</v>
      </c>
      <c r="GY46">
        <v>0.0541243</v>
      </c>
      <c r="GZ46">
        <v>30272.9</v>
      </c>
      <c r="HA46">
        <v>23313.7</v>
      </c>
      <c r="HB46">
        <v>30711.6</v>
      </c>
      <c r="HC46">
        <v>23892.5</v>
      </c>
      <c r="HD46">
        <v>38260.2</v>
      </c>
      <c r="HE46">
        <v>31544.9</v>
      </c>
      <c r="HF46">
        <v>43456.1</v>
      </c>
      <c r="HG46">
        <v>36058.1</v>
      </c>
      <c r="HH46">
        <v>2.35175</v>
      </c>
      <c r="HI46">
        <v>2.25542</v>
      </c>
      <c r="HJ46">
        <v>0.151545</v>
      </c>
      <c r="HK46">
        <v>0</v>
      </c>
      <c r="HL46">
        <v>20.5049</v>
      </c>
      <c r="HM46">
        <v>999.9</v>
      </c>
      <c r="HN46">
        <v>45.715</v>
      </c>
      <c r="HO46">
        <v>26.878</v>
      </c>
      <c r="HP46">
        <v>20.5849</v>
      </c>
      <c r="HQ46">
        <v>54.1266</v>
      </c>
      <c r="HR46">
        <v>21.4183</v>
      </c>
      <c r="HS46">
        <v>2</v>
      </c>
      <c r="HT46">
        <v>-0.298984</v>
      </c>
      <c r="HU46">
        <v>0.681441</v>
      </c>
      <c r="HV46">
        <v>20.3427</v>
      </c>
      <c r="HW46">
        <v>5.24619</v>
      </c>
      <c r="HX46">
        <v>11.9234</v>
      </c>
      <c r="HY46">
        <v>4.9695</v>
      </c>
      <c r="HZ46">
        <v>3.29</v>
      </c>
      <c r="IA46">
        <v>9999</v>
      </c>
      <c r="IB46">
        <v>999.9</v>
      </c>
      <c r="IC46">
        <v>9999</v>
      </c>
      <c r="ID46">
        <v>9999</v>
      </c>
      <c r="IE46">
        <v>4.97211</v>
      </c>
      <c r="IF46">
        <v>1.87347</v>
      </c>
      <c r="IG46">
        <v>1.88034</v>
      </c>
      <c r="IH46">
        <v>1.87651</v>
      </c>
      <c r="II46">
        <v>1.87607</v>
      </c>
      <c r="IJ46">
        <v>1.87607</v>
      </c>
      <c r="IK46">
        <v>1.87501</v>
      </c>
      <c r="IL46">
        <v>1.87544</v>
      </c>
      <c r="IM46">
        <v>0</v>
      </c>
      <c r="IN46">
        <v>0</v>
      </c>
      <c r="IO46">
        <v>0</v>
      </c>
      <c r="IP46">
        <v>0</v>
      </c>
      <c r="IQ46" t="s">
        <v>440</v>
      </c>
      <c r="IR46" t="s">
        <v>441</v>
      </c>
      <c r="IS46" t="s">
        <v>442</v>
      </c>
      <c r="IT46" t="s">
        <v>442</v>
      </c>
      <c r="IU46" t="s">
        <v>442</v>
      </c>
      <c r="IV46" t="s">
        <v>442</v>
      </c>
      <c r="IW46">
        <v>0</v>
      </c>
      <c r="IX46">
        <v>100</v>
      </c>
      <c r="IY46">
        <v>100</v>
      </c>
      <c r="IZ46">
        <v>-0.513</v>
      </c>
      <c r="JA46">
        <v>0.0312</v>
      </c>
      <c r="JB46">
        <v>-0.436505064677801</v>
      </c>
      <c r="JC46">
        <v>-0.000204251658391556</v>
      </c>
      <c r="JD46">
        <v>8.11882707142039e-08</v>
      </c>
      <c r="JE46">
        <v>-8.824596126216e-11</v>
      </c>
      <c r="JF46">
        <v>-0.0823044458403542</v>
      </c>
      <c r="JG46">
        <v>6.98166786572007e-05</v>
      </c>
      <c r="JH46">
        <v>0.00104944809816257</v>
      </c>
      <c r="JI46">
        <v>-2.5878658862803e-05</v>
      </c>
      <c r="JJ46">
        <v>28</v>
      </c>
      <c r="JK46">
        <v>2090</v>
      </c>
      <c r="JL46">
        <v>2</v>
      </c>
      <c r="JM46">
        <v>19</v>
      </c>
      <c r="JN46">
        <v>3.1</v>
      </c>
      <c r="JO46">
        <v>3.1</v>
      </c>
      <c r="JP46">
        <v>1.36108</v>
      </c>
      <c r="JQ46">
        <v>2.55249</v>
      </c>
      <c r="JR46">
        <v>2.24365</v>
      </c>
      <c r="JS46">
        <v>2.85034</v>
      </c>
      <c r="JT46">
        <v>2.49756</v>
      </c>
      <c r="JU46">
        <v>2.36572</v>
      </c>
      <c r="JV46">
        <v>31.1722</v>
      </c>
      <c r="JW46">
        <v>24.0612</v>
      </c>
      <c r="JX46">
        <v>18</v>
      </c>
      <c r="JY46">
        <v>634.245</v>
      </c>
      <c r="JZ46">
        <v>659.374</v>
      </c>
      <c r="KA46">
        <v>19.9995</v>
      </c>
      <c r="KB46">
        <v>23.4134</v>
      </c>
      <c r="KC46">
        <v>29.9999</v>
      </c>
      <c r="KD46">
        <v>23.6244</v>
      </c>
      <c r="KE46">
        <v>23.6032</v>
      </c>
      <c r="KF46">
        <v>27.278</v>
      </c>
      <c r="KG46">
        <v>38.395</v>
      </c>
      <c r="KH46">
        <v>0</v>
      </c>
      <c r="KI46">
        <v>20</v>
      </c>
      <c r="KJ46">
        <v>420</v>
      </c>
      <c r="KK46">
        <v>11.1155</v>
      </c>
      <c r="KL46">
        <v>101.973</v>
      </c>
      <c r="KM46">
        <v>101.015</v>
      </c>
    </row>
    <row r="47" spans="1:299">
      <c r="A47">
        <v>31</v>
      </c>
      <c r="B47">
        <v>1701977824</v>
      </c>
      <c r="C47">
        <v>150</v>
      </c>
      <c r="D47" t="s">
        <v>503</v>
      </c>
      <c r="E47" t="s">
        <v>504</v>
      </c>
      <c r="F47">
        <v>15</v>
      </c>
      <c r="H47" t="s">
        <v>435</v>
      </c>
      <c r="K47">
        <v>1701977822.5</v>
      </c>
      <c r="L47">
        <f>(M47)/1000</f>
        <v>0</v>
      </c>
      <c r="M47">
        <f>IF(DR47, AP47, AJ47)</f>
        <v>0</v>
      </c>
      <c r="N47">
        <f>IF(DR47, AK47, AI47)</f>
        <v>0</v>
      </c>
      <c r="O47">
        <f>DT47 - IF(AW47&gt;1, N47*DN47*100.0/(AY47*EH47), 0)</f>
        <v>0</v>
      </c>
      <c r="P47">
        <f>((V47-L47/2)*O47-N47)/(V47+L47/2)</f>
        <v>0</v>
      </c>
      <c r="Q47">
        <f>P47*(EA47+EB47)/1000.0</f>
        <v>0</v>
      </c>
      <c r="R47">
        <f>(DT47 - IF(AW47&gt;1, N47*DN47*100.0/(AY47*EH47), 0))*(EA47+EB47)/1000.0</f>
        <v>0</v>
      </c>
      <c r="S47">
        <f>2.0/((1/U47-1/T47)+SIGN(U47)*SQRT((1/U47-1/T47)*(1/U47-1/T47) + 4*DO47/((DO47+1)*(DO47+1))*(2*1/U47*1/T47-1/T47*1/T47)))</f>
        <v>0</v>
      </c>
      <c r="T47">
        <f>IF(LEFT(DP47,1)&lt;&gt;"0",IF(LEFT(DP47,1)="1",3.0,DQ47),$D$5+$E$5*(EH47*EA47/($K$5*1000))+$F$5*(EH47*EA47/($K$5*1000))*MAX(MIN(DN47,$J$5),$I$5)*MAX(MIN(DN47,$J$5),$I$5)+$G$5*MAX(MIN(DN47,$J$5),$I$5)*(EH47*EA47/($K$5*1000))+$H$5*(EH47*EA47/($K$5*1000))*(EH47*EA47/($K$5*1000)))</f>
        <v>0</v>
      </c>
      <c r="U47">
        <f>L47*(1000-(1000*0.61365*exp(17.502*Y47/(240.97+Y47))/(EA47+EB47)+DV47)/2)/(1000*0.61365*exp(17.502*Y47/(240.97+Y47))/(EA47+EB47)-DV47)</f>
        <v>0</v>
      </c>
      <c r="V47">
        <f>1/((DO47+1)/(S47/1.6)+1/(T47/1.37)) + DO47/((DO47+1)/(S47/1.6) + DO47/(T47/1.37))</f>
        <v>0</v>
      </c>
      <c r="W47">
        <f>(DJ47*DM47)</f>
        <v>0</v>
      </c>
      <c r="X47">
        <f>(EC47+(W47+2*0.95*5.67E-8*(((EC47+$B$7)+273)^4-(EC47+273)^4)-44100*L47)/(1.84*29.3*T47+8*0.95*5.67E-8*(EC47+273)^3))</f>
        <v>0</v>
      </c>
      <c r="Y47">
        <f>($C$7*ED47+$D$7*EE47+$E$7*X47)</f>
        <v>0</v>
      </c>
      <c r="Z47">
        <f>0.61365*exp(17.502*Y47/(240.97+Y47))</f>
        <v>0</v>
      </c>
      <c r="AA47">
        <f>(AB47/AC47*100)</f>
        <v>0</v>
      </c>
      <c r="AB47">
        <f>DV47*(EA47+EB47)/1000</f>
        <v>0</v>
      </c>
      <c r="AC47">
        <f>0.61365*exp(17.502*EC47/(240.97+EC47))</f>
        <v>0</v>
      </c>
      <c r="AD47">
        <f>(Z47-DV47*(EA47+EB47)/1000)</f>
        <v>0</v>
      </c>
      <c r="AE47">
        <f>(-L47*44100)</f>
        <v>0</v>
      </c>
      <c r="AF47">
        <f>2*29.3*T47*0.92*(EC47-Y47)</f>
        <v>0</v>
      </c>
      <c r="AG47">
        <f>2*0.95*5.67E-8*(((EC47+$B$7)+273)^4-(Y47+273)^4)</f>
        <v>0</v>
      </c>
      <c r="AH47">
        <f>W47+AG47+AE47+AF47</f>
        <v>0</v>
      </c>
      <c r="AI47">
        <f>DZ47*AW47*(DU47-DT47*(1000-AW47*DW47)/(1000-AW47*DV47))/(100*DN47)</f>
        <v>0</v>
      </c>
      <c r="AJ47">
        <f>1000*DZ47*AW47*(DV47-DW47)/(100*DN47*(1000-AW47*DV47))</f>
        <v>0</v>
      </c>
      <c r="AK47">
        <f>(AL47 - AM47 - EA47*1E3/(8.314*(EC47+273.15)) * AO47/DZ47 * AN47) * DZ47/(100*DN47) * (1000 - DW47)/1000</f>
        <v>0</v>
      </c>
      <c r="AL47">
        <v>424.719919396883</v>
      </c>
      <c r="AM47">
        <v>420.105866666667</v>
      </c>
      <c r="AN47">
        <v>0.00020057041483581</v>
      </c>
      <c r="AO47">
        <v>66.111918729525</v>
      </c>
      <c r="AP47">
        <f>(AR47 - AQ47 + EA47*1E3/(8.314*(EC47+273.15)) * AT47/DZ47 * AS47) * DZ47/(100*DN47) * 1000/(1000 - AR47)</f>
        <v>0</v>
      </c>
      <c r="AQ47">
        <v>11.1363176653039</v>
      </c>
      <c r="AR47">
        <v>12.4754098901099</v>
      </c>
      <c r="AS47">
        <v>-2.34921149118405e-05</v>
      </c>
      <c r="AT47">
        <v>85.4368916189537</v>
      </c>
      <c r="AU47">
        <v>0</v>
      </c>
      <c r="AV47">
        <v>0</v>
      </c>
      <c r="AW47">
        <f>IF(AU47*$H$13&gt;=AY47,1.0,(AY47/(AY47-AU47*$H$13)))</f>
        <v>0</v>
      </c>
      <c r="AX47">
        <f>(AW47-1)*100</f>
        <v>0</v>
      </c>
      <c r="AY47">
        <f>MAX(0,($B$13+$C$13*EH47)/(1+$D$13*EH47)*EA47/(EC47+273)*$E$13)</f>
        <v>0</v>
      </c>
      <c r="AZ47" t="s">
        <v>436</v>
      </c>
      <c r="BA47" t="s">
        <v>436</v>
      </c>
      <c r="BB47">
        <v>0</v>
      </c>
      <c r="BC47">
        <v>0</v>
      </c>
      <c r="BD47">
        <f>1-BB47/BC47</f>
        <v>0</v>
      </c>
      <c r="BE47">
        <v>0</v>
      </c>
      <c r="BF47" t="s">
        <v>436</v>
      </c>
      <c r="BG47" t="s">
        <v>436</v>
      </c>
      <c r="BH47">
        <v>0</v>
      </c>
      <c r="BI47">
        <v>0</v>
      </c>
      <c r="BJ47">
        <f>1-BH47/BI47</f>
        <v>0</v>
      </c>
      <c r="BK47">
        <v>0.5</v>
      </c>
      <c r="BL47">
        <f>DK47</f>
        <v>0</v>
      </c>
      <c r="BM47">
        <f>N47</f>
        <v>0</v>
      </c>
      <c r="BN47">
        <f>BJ47*BK47*BL47</f>
        <v>0</v>
      </c>
      <c r="BO47">
        <f>(BM47-BE47)/BL47</f>
        <v>0</v>
      </c>
      <c r="BP47">
        <f>(BC47-BI47)/BI47</f>
        <v>0</v>
      </c>
      <c r="BQ47">
        <f>BB47/(BD47+BB47/BI47)</f>
        <v>0</v>
      </c>
      <c r="BR47" t="s">
        <v>436</v>
      </c>
      <c r="BS47">
        <v>0</v>
      </c>
      <c r="BT47">
        <f>IF(BS47&lt;&gt;0, BS47, BQ47)</f>
        <v>0</v>
      </c>
      <c r="BU47">
        <f>1-BT47/BI47</f>
        <v>0</v>
      </c>
      <c r="BV47">
        <f>(BI47-BH47)/(BI47-BT47)</f>
        <v>0</v>
      </c>
      <c r="BW47">
        <f>(BC47-BI47)/(BC47-BT47)</f>
        <v>0</v>
      </c>
      <c r="BX47">
        <f>(BI47-BH47)/(BI47-BB47)</f>
        <v>0</v>
      </c>
      <c r="BY47">
        <f>(BC47-BI47)/(BC47-BB47)</f>
        <v>0</v>
      </c>
      <c r="BZ47">
        <f>(BV47*BT47/BH47)</f>
        <v>0</v>
      </c>
      <c r="CA47">
        <f>(1-BZ47)</f>
        <v>0</v>
      </c>
      <c r="DJ47">
        <f>$B$11*EI47+$C$11*EJ47+$F$11*EU47*(1-EX47)</f>
        <v>0</v>
      </c>
      <c r="DK47">
        <f>DJ47*DL47</f>
        <v>0</v>
      </c>
      <c r="DL47">
        <f>($B$11*$D$9+$C$11*$D$9+$F$11*((FH47+EZ47)/MAX(FH47+EZ47+FI47, 0.1)*$I$9+FI47/MAX(FH47+EZ47+FI47, 0.1)*$J$9))/($B$11+$C$11+$F$11)</f>
        <v>0</v>
      </c>
      <c r="DM47">
        <f>($B$11*$K$9+$C$11*$K$9+$F$11*((FH47+EZ47)/MAX(FH47+EZ47+FI47, 0.1)*$P$9+FI47/MAX(FH47+EZ47+FI47, 0.1)*$Q$9))/($B$11+$C$11+$F$11)</f>
        <v>0</v>
      </c>
      <c r="DN47">
        <v>6</v>
      </c>
      <c r="DO47">
        <v>0.5</v>
      </c>
      <c r="DP47" t="s">
        <v>437</v>
      </c>
      <c r="DQ47">
        <v>2</v>
      </c>
      <c r="DR47" t="b">
        <v>1</v>
      </c>
      <c r="DS47">
        <v>1701977822.5</v>
      </c>
      <c r="DT47">
        <v>414.865</v>
      </c>
      <c r="DU47">
        <v>419.9955</v>
      </c>
      <c r="DV47">
        <v>12.47525</v>
      </c>
      <c r="DW47">
        <v>11.13665</v>
      </c>
      <c r="DX47">
        <v>415.3785</v>
      </c>
      <c r="DY47">
        <v>12.44405</v>
      </c>
      <c r="DZ47">
        <v>599.944</v>
      </c>
      <c r="EA47">
        <v>78.9258</v>
      </c>
      <c r="EB47">
        <v>0.09985685</v>
      </c>
      <c r="EC47">
        <v>23.01905</v>
      </c>
      <c r="ED47">
        <v>23.00685</v>
      </c>
      <c r="EE47">
        <v>999.9</v>
      </c>
      <c r="EF47">
        <v>0</v>
      </c>
      <c r="EG47">
        <v>0</v>
      </c>
      <c r="EH47">
        <v>10019.71</v>
      </c>
      <c r="EI47">
        <v>0</v>
      </c>
      <c r="EJ47">
        <v>0.848101</v>
      </c>
      <c r="EK47">
        <v>-5.130445</v>
      </c>
      <c r="EL47">
        <v>420.106</v>
      </c>
      <c r="EM47">
        <v>424.7255</v>
      </c>
      <c r="EN47">
        <v>1.3386</v>
      </c>
      <c r="EO47">
        <v>419.9955</v>
      </c>
      <c r="EP47">
        <v>11.13665</v>
      </c>
      <c r="EQ47">
        <v>0.9846195</v>
      </c>
      <c r="ER47">
        <v>0.87897</v>
      </c>
      <c r="ES47">
        <v>6.690755</v>
      </c>
      <c r="ET47">
        <v>5.050945</v>
      </c>
      <c r="EU47">
        <v>1800.135</v>
      </c>
      <c r="EV47">
        <v>0.978008</v>
      </c>
      <c r="EW47">
        <v>0.0219924</v>
      </c>
      <c r="EX47">
        <v>0</v>
      </c>
      <c r="EY47">
        <v>386.205</v>
      </c>
      <c r="EZ47">
        <v>4.99951</v>
      </c>
      <c r="FA47">
        <v>7013.58</v>
      </c>
      <c r="FB47">
        <v>14718.15</v>
      </c>
      <c r="FC47">
        <v>43.125</v>
      </c>
      <c r="FD47">
        <v>44.875</v>
      </c>
      <c r="FE47">
        <v>44.687</v>
      </c>
      <c r="FF47">
        <v>43.937</v>
      </c>
      <c r="FG47">
        <v>44.562</v>
      </c>
      <c r="FH47">
        <v>1755.655</v>
      </c>
      <c r="FI47">
        <v>39.48</v>
      </c>
      <c r="FJ47">
        <v>0</v>
      </c>
      <c r="FK47">
        <v>1701977825.1</v>
      </c>
      <c r="FL47">
        <v>0</v>
      </c>
      <c r="FM47">
        <v>386.37028</v>
      </c>
      <c r="FN47">
        <v>-1.56107692918246</v>
      </c>
      <c r="FO47">
        <v>-6.10538459486567</v>
      </c>
      <c r="FP47">
        <v>7013.5784</v>
      </c>
      <c r="FQ47">
        <v>15</v>
      </c>
      <c r="FR47">
        <v>1701977635</v>
      </c>
      <c r="FS47" t="s">
        <v>438</v>
      </c>
      <c r="FT47">
        <v>1701977633</v>
      </c>
      <c r="FU47">
        <v>1701977635</v>
      </c>
      <c r="FV47">
        <v>4</v>
      </c>
      <c r="FW47">
        <v>-0.012</v>
      </c>
      <c r="FX47">
        <v>0.003</v>
      </c>
      <c r="FY47">
        <v>-0.515</v>
      </c>
      <c r="FZ47">
        <v>0.012</v>
      </c>
      <c r="GA47">
        <v>420</v>
      </c>
      <c r="GB47">
        <v>11</v>
      </c>
      <c r="GC47">
        <v>0.38</v>
      </c>
      <c r="GD47">
        <v>0.07</v>
      </c>
      <c r="GE47">
        <v>-5.13048761904762</v>
      </c>
      <c r="GF47">
        <v>0.0934433766233708</v>
      </c>
      <c r="GG47">
        <v>0.0260642601321394</v>
      </c>
      <c r="GH47">
        <v>1</v>
      </c>
      <c r="GI47">
        <v>386.383941176471</v>
      </c>
      <c r="GJ47">
        <v>-0.656898398214946</v>
      </c>
      <c r="GK47">
        <v>0.174811148718447</v>
      </c>
      <c r="GL47">
        <v>1</v>
      </c>
      <c r="GM47">
        <v>1.34733857142857</v>
      </c>
      <c r="GN47">
        <v>-0.0428836363636353</v>
      </c>
      <c r="GO47">
        <v>0.00739079755069603</v>
      </c>
      <c r="GP47">
        <v>1</v>
      </c>
      <c r="GQ47">
        <v>3</v>
      </c>
      <c r="GR47">
        <v>3</v>
      </c>
      <c r="GS47" t="s">
        <v>439</v>
      </c>
      <c r="GT47">
        <v>3.24966</v>
      </c>
      <c r="GU47">
        <v>2.89224</v>
      </c>
      <c r="GV47">
        <v>0.0823459</v>
      </c>
      <c r="GW47">
        <v>0.0829154</v>
      </c>
      <c r="GX47">
        <v>0.059427</v>
      </c>
      <c r="GY47">
        <v>0.0541269</v>
      </c>
      <c r="GZ47">
        <v>30272.8</v>
      </c>
      <c r="HA47">
        <v>23313.7</v>
      </c>
      <c r="HB47">
        <v>30711.7</v>
      </c>
      <c r="HC47">
        <v>23892.5</v>
      </c>
      <c r="HD47">
        <v>38260.7</v>
      </c>
      <c r="HE47">
        <v>31545</v>
      </c>
      <c r="HF47">
        <v>43456</v>
      </c>
      <c r="HG47">
        <v>36058.3</v>
      </c>
      <c r="HH47">
        <v>2.35173</v>
      </c>
      <c r="HI47">
        <v>2.2553</v>
      </c>
      <c r="HJ47">
        <v>0.151545</v>
      </c>
      <c r="HK47">
        <v>0</v>
      </c>
      <c r="HL47">
        <v>20.5049</v>
      </c>
      <c r="HM47">
        <v>999.9</v>
      </c>
      <c r="HN47">
        <v>45.715</v>
      </c>
      <c r="HO47">
        <v>26.878</v>
      </c>
      <c r="HP47">
        <v>20.5835</v>
      </c>
      <c r="HQ47">
        <v>54.4366</v>
      </c>
      <c r="HR47">
        <v>21.4103</v>
      </c>
      <c r="HS47">
        <v>2</v>
      </c>
      <c r="HT47">
        <v>-0.299271</v>
      </c>
      <c r="HU47">
        <v>0.679278</v>
      </c>
      <c r="HV47">
        <v>20.3426</v>
      </c>
      <c r="HW47">
        <v>5.24619</v>
      </c>
      <c r="HX47">
        <v>11.9229</v>
      </c>
      <c r="HY47">
        <v>4.96955</v>
      </c>
      <c r="HZ47">
        <v>3.29003</v>
      </c>
      <c r="IA47">
        <v>9999</v>
      </c>
      <c r="IB47">
        <v>999.9</v>
      </c>
      <c r="IC47">
        <v>9999</v>
      </c>
      <c r="ID47">
        <v>9999</v>
      </c>
      <c r="IE47">
        <v>4.97212</v>
      </c>
      <c r="IF47">
        <v>1.87347</v>
      </c>
      <c r="IG47">
        <v>1.88034</v>
      </c>
      <c r="IH47">
        <v>1.8765</v>
      </c>
      <c r="II47">
        <v>1.87608</v>
      </c>
      <c r="IJ47">
        <v>1.87607</v>
      </c>
      <c r="IK47">
        <v>1.87503</v>
      </c>
      <c r="IL47">
        <v>1.87541</v>
      </c>
      <c r="IM47">
        <v>0</v>
      </c>
      <c r="IN47">
        <v>0</v>
      </c>
      <c r="IO47">
        <v>0</v>
      </c>
      <c r="IP47">
        <v>0</v>
      </c>
      <c r="IQ47" t="s">
        <v>440</v>
      </c>
      <c r="IR47" t="s">
        <v>441</v>
      </c>
      <c r="IS47" t="s">
        <v>442</v>
      </c>
      <c r="IT47" t="s">
        <v>442</v>
      </c>
      <c r="IU47" t="s">
        <v>442</v>
      </c>
      <c r="IV47" t="s">
        <v>442</v>
      </c>
      <c r="IW47">
        <v>0</v>
      </c>
      <c r="IX47">
        <v>100</v>
      </c>
      <c r="IY47">
        <v>100</v>
      </c>
      <c r="IZ47">
        <v>-0.514</v>
      </c>
      <c r="JA47">
        <v>0.0312</v>
      </c>
      <c r="JB47">
        <v>-0.436505064677801</v>
      </c>
      <c r="JC47">
        <v>-0.000204251658391556</v>
      </c>
      <c r="JD47">
        <v>8.11882707142039e-08</v>
      </c>
      <c r="JE47">
        <v>-8.824596126216e-11</v>
      </c>
      <c r="JF47">
        <v>-0.0823044458403542</v>
      </c>
      <c r="JG47">
        <v>6.98166786572007e-05</v>
      </c>
      <c r="JH47">
        <v>0.00104944809816257</v>
      </c>
      <c r="JI47">
        <v>-2.5878658862803e-05</v>
      </c>
      <c r="JJ47">
        <v>28</v>
      </c>
      <c r="JK47">
        <v>2090</v>
      </c>
      <c r="JL47">
        <v>2</v>
      </c>
      <c r="JM47">
        <v>19</v>
      </c>
      <c r="JN47">
        <v>3.2</v>
      </c>
      <c r="JO47">
        <v>3.1</v>
      </c>
      <c r="JP47">
        <v>1.36108</v>
      </c>
      <c r="JQ47">
        <v>2.55127</v>
      </c>
      <c r="JR47">
        <v>2.24365</v>
      </c>
      <c r="JS47">
        <v>2.85034</v>
      </c>
      <c r="JT47">
        <v>2.49756</v>
      </c>
      <c r="JU47">
        <v>2.34863</v>
      </c>
      <c r="JV47">
        <v>31.1504</v>
      </c>
      <c r="JW47">
        <v>24.0612</v>
      </c>
      <c r="JX47">
        <v>18</v>
      </c>
      <c r="JY47">
        <v>634.202</v>
      </c>
      <c r="JZ47">
        <v>659.242</v>
      </c>
      <c r="KA47">
        <v>19.9995</v>
      </c>
      <c r="KB47">
        <v>23.4109</v>
      </c>
      <c r="KC47">
        <v>30</v>
      </c>
      <c r="KD47">
        <v>23.6224</v>
      </c>
      <c r="KE47">
        <v>23.6013</v>
      </c>
      <c r="KF47">
        <v>27.2759</v>
      </c>
      <c r="KG47">
        <v>38.395</v>
      </c>
      <c r="KH47">
        <v>0</v>
      </c>
      <c r="KI47">
        <v>20</v>
      </c>
      <c r="KJ47">
        <v>420</v>
      </c>
      <c r="KK47">
        <v>11.1181</v>
      </c>
      <c r="KL47">
        <v>101.973</v>
      </c>
      <c r="KM47">
        <v>101.015</v>
      </c>
    </row>
    <row r="48" spans="1:299">
      <c r="A48">
        <v>32</v>
      </c>
      <c r="B48">
        <v>1701977829</v>
      </c>
      <c r="C48">
        <v>155</v>
      </c>
      <c r="D48" t="s">
        <v>505</v>
      </c>
      <c r="E48" t="s">
        <v>506</v>
      </c>
      <c r="F48">
        <v>15</v>
      </c>
      <c r="H48" t="s">
        <v>435</v>
      </c>
      <c r="K48">
        <v>1701977827.5</v>
      </c>
      <c r="L48">
        <f>(M48)/1000</f>
        <v>0</v>
      </c>
      <c r="M48">
        <f>IF(DR48, AP48, AJ48)</f>
        <v>0</v>
      </c>
      <c r="N48">
        <f>IF(DR48, AK48, AI48)</f>
        <v>0</v>
      </c>
      <c r="O48">
        <f>DT48 - IF(AW48&gt;1, N48*DN48*100.0/(AY48*EH48), 0)</f>
        <v>0</v>
      </c>
      <c r="P48">
        <f>((V48-L48/2)*O48-N48)/(V48+L48/2)</f>
        <v>0</v>
      </c>
      <c r="Q48">
        <f>P48*(EA48+EB48)/1000.0</f>
        <v>0</v>
      </c>
      <c r="R48">
        <f>(DT48 - IF(AW48&gt;1, N48*DN48*100.0/(AY48*EH48), 0))*(EA48+EB48)/1000.0</f>
        <v>0</v>
      </c>
      <c r="S48">
        <f>2.0/((1/U48-1/T48)+SIGN(U48)*SQRT((1/U48-1/T48)*(1/U48-1/T48) + 4*DO48/((DO48+1)*(DO48+1))*(2*1/U48*1/T48-1/T48*1/T48)))</f>
        <v>0</v>
      </c>
      <c r="T48">
        <f>IF(LEFT(DP48,1)&lt;&gt;"0",IF(LEFT(DP48,1)="1",3.0,DQ48),$D$5+$E$5*(EH48*EA48/($K$5*1000))+$F$5*(EH48*EA48/($K$5*1000))*MAX(MIN(DN48,$J$5),$I$5)*MAX(MIN(DN48,$J$5),$I$5)+$G$5*MAX(MIN(DN48,$J$5),$I$5)*(EH48*EA48/($K$5*1000))+$H$5*(EH48*EA48/($K$5*1000))*(EH48*EA48/($K$5*1000)))</f>
        <v>0</v>
      </c>
      <c r="U48">
        <f>L48*(1000-(1000*0.61365*exp(17.502*Y48/(240.97+Y48))/(EA48+EB48)+DV48)/2)/(1000*0.61365*exp(17.502*Y48/(240.97+Y48))/(EA48+EB48)-DV48)</f>
        <v>0</v>
      </c>
      <c r="V48">
        <f>1/((DO48+1)/(S48/1.6)+1/(T48/1.37)) + DO48/((DO48+1)/(S48/1.6) + DO48/(T48/1.37))</f>
        <v>0</v>
      </c>
      <c r="W48">
        <f>(DJ48*DM48)</f>
        <v>0</v>
      </c>
      <c r="X48">
        <f>(EC48+(W48+2*0.95*5.67E-8*(((EC48+$B$7)+273)^4-(EC48+273)^4)-44100*L48)/(1.84*29.3*T48+8*0.95*5.67E-8*(EC48+273)^3))</f>
        <v>0</v>
      </c>
      <c r="Y48">
        <f>($C$7*ED48+$D$7*EE48+$E$7*X48)</f>
        <v>0</v>
      </c>
      <c r="Z48">
        <f>0.61365*exp(17.502*Y48/(240.97+Y48))</f>
        <v>0</v>
      </c>
      <c r="AA48">
        <f>(AB48/AC48*100)</f>
        <v>0</v>
      </c>
      <c r="AB48">
        <f>DV48*(EA48+EB48)/1000</f>
        <v>0</v>
      </c>
      <c r="AC48">
        <f>0.61365*exp(17.502*EC48/(240.97+EC48))</f>
        <v>0</v>
      </c>
      <c r="AD48">
        <f>(Z48-DV48*(EA48+EB48)/1000)</f>
        <v>0</v>
      </c>
      <c r="AE48">
        <f>(-L48*44100)</f>
        <v>0</v>
      </c>
      <c r="AF48">
        <f>2*29.3*T48*0.92*(EC48-Y48)</f>
        <v>0</v>
      </c>
      <c r="AG48">
        <f>2*0.95*5.67E-8*(((EC48+$B$7)+273)^4-(Y48+273)^4)</f>
        <v>0</v>
      </c>
      <c r="AH48">
        <f>W48+AG48+AE48+AF48</f>
        <v>0</v>
      </c>
      <c r="AI48">
        <f>DZ48*AW48*(DU48-DT48*(1000-AW48*DW48)/(1000-AW48*DV48))/(100*DN48)</f>
        <v>0</v>
      </c>
      <c r="AJ48">
        <f>1000*DZ48*AW48*(DV48-DW48)/(100*DN48*(1000-AW48*DV48))</f>
        <v>0</v>
      </c>
      <c r="AK48">
        <f>(AL48 - AM48 - EA48*1E3/(8.314*(EC48+273.15)) * AO48/DZ48 * AN48) * DZ48/(100*DN48) * (1000 - DW48)/1000</f>
        <v>0</v>
      </c>
      <c r="AL48">
        <v>424.73785236433</v>
      </c>
      <c r="AM48">
        <v>420.170218181818</v>
      </c>
      <c r="AN48">
        <v>0.00292980934070494</v>
      </c>
      <c r="AO48">
        <v>66.111918729525</v>
      </c>
      <c r="AP48">
        <f>(AR48 - AQ48 + EA48*1E3/(8.314*(EC48+273.15)) * AT48/DZ48 * AS48) * DZ48/(100*DN48) * 1000/(1000 - AR48)</f>
        <v>0</v>
      </c>
      <c r="AQ48">
        <v>11.1368596403447</v>
      </c>
      <c r="AR48">
        <v>12.4709868131868</v>
      </c>
      <c r="AS48">
        <v>-1.72492072081642e-05</v>
      </c>
      <c r="AT48">
        <v>85.4368916189537</v>
      </c>
      <c r="AU48">
        <v>0</v>
      </c>
      <c r="AV48">
        <v>0</v>
      </c>
      <c r="AW48">
        <f>IF(AU48*$H$13&gt;=AY48,1.0,(AY48/(AY48-AU48*$H$13)))</f>
        <v>0</v>
      </c>
      <c r="AX48">
        <f>(AW48-1)*100</f>
        <v>0</v>
      </c>
      <c r="AY48">
        <f>MAX(0,($B$13+$C$13*EH48)/(1+$D$13*EH48)*EA48/(EC48+273)*$E$13)</f>
        <v>0</v>
      </c>
      <c r="AZ48" t="s">
        <v>436</v>
      </c>
      <c r="BA48" t="s">
        <v>436</v>
      </c>
      <c r="BB48">
        <v>0</v>
      </c>
      <c r="BC48">
        <v>0</v>
      </c>
      <c r="BD48">
        <f>1-BB48/BC48</f>
        <v>0</v>
      </c>
      <c r="BE48">
        <v>0</v>
      </c>
      <c r="BF48" t="s">
        <v>436</v>
      </c>
      <c r="BG48" t="s">
        <v>436</v>
      </c>
      <c r="BH48">
        <v>0</v>
      </c>
      <c r="BI48">
        <v>0</v>
      </c>
      <c r="BJ48">
        <f>1-BH48/BI48</f>
        <v>0</v>
      </c>
      <c r="BK48">
        <v>0.5</v>
      </c>
      <c r="BL48">
        <f>DK48</f>
        <v>0</v>
      </c>
      <c r="BM48">
        <f>N48</f>
        <v>0</v>
      </c>
      <c r="BN48">
        <f>BJ48*BK48*BL48</f>
        <v>0</v>
      </c>
      <c r="BO48">
        <f>(BM48-BE48)/BL48</f>
        <v>0</v>
      </c>
      <c r="BP48">
        <f>(BC48-BI48)/BI48</f>
        <v>0</v>
      </c>
      <c r="BQ48">
        <f>BB48/(BD48+BB48/BI48)</f>
        <v>0</v>
      </c>
      <c r="BR48" t="s">
        <v>436</v>
      </c>
      <c r="BS48">
        <v>0</v>
      </c>
      <c r="BT48">
        <f>IF(BS48&lt;&gt;0, BS48, BQ48)</f>
        <v>0</v>
      </c>
      <c r="BU48">
        <f>1-BT48/BI48</f>
        <v>0</v>
      </c>
      <c r="BV48">
        <f>(BI48-BH48)/(BI48-BT48)</f>
        <v>0</v>
      </c>
      <c r="BW48">
        <f>(BC48-BI48)/(BC48-BT48)</f>
        <v>0</v>
      </c>
      <c r="BX48">
        <f>(BI48-BH48)/(BI48-BB48)</f>
        <v>0</v>
      </c>
      <c r="BY48">
        <f>(BC48-BI48)/(BC48-BB48)</f>
        <v>0</v>
      </c>
      <c r="BZ48">
        <f>(BV48*BT48/BH48)</f>
        <v>0</v>
      </c>
      <c r="CA48">
        <f>(1-BZ48)</f>
        <v>0</v>
      </c>
      <c r="DJ48">
        <f>$B$11*EI48+$C$11*EJ48+$F$11*EU48*(1-EX48)</f>
        <v>0</v>
      </c>
      <c r="DK48">
        <f>DJ48*DL48</f>
        <v>0</v>
      </c>
      <c r="DL48">
        <f>($B$11*$D$9+$C$11*$D$9+$F$11*((FH48+EZ48)/MAX(FH48+EZ48+FI48, 0.1)*$I$9+FI48/MAX(FH48+EZ48+FI48, 0.1)*$J$9))/($B$11+$C$11+$F$11)</f>
        <v>0</v>
      </c>
      <c r="DM48">
        <f>($B$11*$K$9+$C$11*$K$9+$F$11*((FH48+EZ48)/MAX(FH48+EZ48+FI48, 0.1)*$P$9+FI48/MAX(FH48+EZ48+FI48, 0.1)*$Q$9))/($B$11+$C$11+$F$11)</f>
        <v>0</v>
      </c>
      <c r="DN48">
        <v>6</v>
      </c>
      <c r="DO48">
        <v>0.5</v>
      </c>
      <c r="DP48" t="s">
        <v>437</v>
      </c>
      <c r="DQ48">
        <v>2</v>
      </c>
      <c r="DR48" t="b">
        <v>1</v>
      </c>
      <c r="DS48">
        <v>1701977827.5</v>
      </c>
      <c r="DT48">
        <v>414.9245</v>
      </c>
      <c r="DU48">
        <v>419.9945</v>
      </c>
      <c r="DV48">
        <v>12.4713</v>
      </c>
      <c r="DW48">
        <v>11.1375</v>
      </c>
      <c r="DX48">
        <v>415.438</v>
      </c>
      <c r="DY48">
        <v>12.4401</v>
      </c>
      <c r="DZ48">
        <v>600.0525</v>
      </c>
      <c r="EA48">
        <v>78.9237</v>
      </c>
      <c r="EB48">
        <v>0.09976215</v>
      </c>
      <c r="EC48">
        <v>23.01805</v>
      </c>
      <c r="ED48">
        <v>22.99695</v>
      </c>
      <c r="EE48">
        <v>999.9</v>
      </c>
      <c r="EF48">
        <v>0</v>
      </c>
      <c r="EG48">
        <v>0</v>
      </c>
      <c r="EH48">
        <v>10032.85</v>
      </c>
      <c r="EI48">
        <v>0</v>
      </c>
      <c r="EJ48">
        <v>0.848101</v>
      </c>
      <c r="EK48">
        <v>-5.070115</v>
      </c>
      <c r="EL48">
        <v>420.164</v>
      </c>
      <c r="EM48">
        <v>424.725</v>
      </c>
      <c r="EN48">
        <v>1.333785</v>
      </c>
      <c r="EO48">
        <v>419.9945</v>
      </c>
      <c r="EP48">
        <v>11.1375</v>
      </c>
      <c r="EQ48">
        <v>0.9842775</v>
      </c>
      <c r="ER48">
        <v>0.8790105</v>
      </c>
      <c r="ES48">
        <v>6.6857</v>
      </c>
      <c r="ET48">
        <v>5.051605</v>
      </c>
      <c r="EU48">
        <v>1799.82</v>
      </c>
      <c r="EV48">
        <v>0.978004</v>
      </c>
      <c r="EW48">
        <v>0.0219962</v>
      </c>
      <c r="EX48">
        <v>0</v>
      </c>
      <c r="EY48">
        <v>386.2385</v>
      </c>
      <c r="EZ48">
        <v>4.99951</v>
      </c>
      <c r="FA48">
        <v>7011.615</v>
      </c>
      <c r="FB48">
        <v>14715.5</v>
      </c>
      <c r="FC48">
        <v>43.125</v>
      </c>
      <c r="FD48">
        <v>44.875</v>
      </c>
      <c r="FE48">
        <v>44.687</v>
      </c>
      <c r="FF48">
        <v>43.937</v>
      </c>
      <c r="FG48">
        <v>44.531</v>
      </c>
      <c r="FH48">
        <v>1755.34</v>
      </c>
      <c r="FI48">
        <v>39.48</v>
      </c>
      <c r="FJ48">
        <v>0</v>
      </c>
      <c r="FK48">
        <v>1701977830.5</v>
      </c>
      <c r="FL48">
        <v>0</v>
      </c>
      <c r="FM48">
        <v>386.307884615385</v>
      </c>
      <c r="FN48">
        <v>-0.396820508251617</v>
      </c>
      <c r="FO48">
        <v>-7.16273500444485</v>
      </c>
      <c r="FP48">
        <v>7013.05423076923</v>
      </c>
      <c r="FQ48">
        <v>15</v>
      </c>
      <c r="FR48">
        <v>1701977635</v>
      </c>
      <c r="FS48" t="s">
        <v>438</v>
      </c>
      <c r="FT48">
        <v>1701977633</v>
      </c>
      <c r="FU48">
        <v>1701977635</v>
      </c>
      <c r="FV48">
        <v>4</v>
      </c>
      <c r="FW48">
        <v>-0.012</v>
      </c>
      <c r="FX48">
        <v>0.003</v>
      </c>
      <c r="FY48">
        <v>-0.515</v>
      </c>
      <c r="FZ48">
        <v>0.012</v>
      </c>
      <c r="GA48">
        <v>420</v>
      </c>
      <c r="GB48">
        <v>11</v>
      </c>
      <c r="GC48">
        <v>0.38</v>
      </c>
      <c r="GD48">
        <v>0.07</v>
      </c>
      <c r="GE48">
        <v>-5.110516</v>
      </c>
      <c r="GF48">
        <v>0.0563702255639145</v>
      </c>
      <c r="GG48">
        <v>0.0230827516557276</v>
      </c>
      <c r="GH48">
        <v>1</v>
      </c>
      <c r="GI48">
        <v>386.363617647059</v>
      </c>
      <c r="GJ48">
        <v>-0.892238349205529</v>
      </c>
      <c r="GK48">
        <v>0.158441121872909</v>
      </c>
      <c r="GL48">
        <v>1</v>
      </c>
      <c r="GM48">
        <v>1.342971</v>
      </c>
      <c r="GN48">
        <v>-0.0661425563909794</v>
      </c>
      <c r="GO48">
        <v>0.00650916115947364</v>
      </c>
      <c r="GP48">
        <v>1</v>
      </c>
      <c r="GQ48">
        <v>3</v>
      </c>
      <c r="GR48">
        <v>3</v>
      </c>
      <c r="GS48" t="s">
        <v>439</v>
      </c>
      <c r="GT48">
        <v>3.24971</v>
      </c>
      <c r="GU48">
        <v>2.89231</v>
      </c>
      <c r="GV48">
        <v>0.0823403</v>
      </c>
      <c r="GW48">
        <v>0.0829084</v>
      </c>
      <c r="GX48">
        <v>0.059414</v>
      </c>
      <c r="GY48">
        <v>0.0541309</v>
      </c>
      <c r="GZ48">
        <v>30272.5</v>
      </c>
      <c r="HA48">
        <v>23313.9</v>
      </c>
      <c r="HB48">
        <v>30711.2</v>
      </c>
      <c r="HC48">
        <v>23892.5</v>
      </c>
      <c r="HD48">
        <v>38260.9</v>
      </c>
      <c r="HE48">
        <v>31544.6</v>
      </c>
      <c r="HF48">
        <v>43455.6</v>
      </c>
      <c r="HG48">
        <v>36058.1</v>
      </c>
      <c r="HH48">
        <v>2.35177</v>
      </c>
      <c r="HI48">
        <v>2.2555</v>
      </c>
      <c r="HJ48">
        <v>0.151582</v>
      </c>
      <c r="HK48">
        <v>0</v>
      </c>
      <c r="HL48">
        <v>20.5062</v>
      </c>
      <c r="HM48">
        <v>999.9</v>
      </c>
      <c r="HN48">
        <v>45.715</v>
      </c>
      <c r="HO48">
        <v>26.878</v>
      </c>
      <c r="HP48">
        <v>20.5824</v>
      </c>
      <c r="HQ48">
        <v>54.5966</v>
      </c>
      <c r="HR48">
        <v>21.3902</v>
      </c>
      <c r="HS48">
        <v>2</v>
      </c>
      <c r="HT48">
        <v>-0.299357</v>
      </c>
      <c r="HU48">
        <v>0.676446</v>
      </c>
      <c r="HV48">
        <v>20.3426</v>
      </c>
      <c r="HW48">
        <v>5.24619</v>
      </c>
      <c r="HX48">
        <v>11.9226</v>
      </c>
      <c r="HY48">
        <v>4.9696</v>
      </c>
      <c r="HZ48">
        <v>3.29005</v>
      </c>
      <c r="IA48">
        <v>9999</v>
      </c>
      <c r="IB48">
        <v>999.9</v>
      </c>
      <c r="IC48">
        <v>9999</v>
      </c>
      <c r="ID48">
        <v>9999</v>
      </c>
      <c r="IE48">
        <v>4.97211</v>
      </c>
      <c r="IF48">
        <v>1.87347</v>
      </c>
      <c r="IG48">
        <v>1.88034</v>
      </c>
      <c r="IH48">
        <v>1.87651</v>
      </c>
      <c r="II48">
        <v>1.87607</v>
      </c>
      <c r="IJ48">
        <v>1.87607</v>
      </c>
      <c r="IK48">
        <v>1.87503</v>
      </c>
      <c r="IL48">
        <v>1.8754</v>
      </c>
      <c r="IM48">
        <v>0</v>
      </c>
      <c r="IN48">
        <v>0</v>
      </c>
      <c r="IO48">
        <v>0</v>
      </c>
      <c r="IP48">
        <v>0</v>
      </c>
      <c r="IQ48" t="s">
        <v>440</v>
      </c>
      <c r="IR48" t="s">
        <v>441</v>
      </c>
      <c r="IS48" t="s">
        <v>442</v>
      </c>
      <c r="IT48" t="s">
        <v>442</v>
      </c>
      <c r="IU48" t="s">
        <v>442</v>
      </c>
      <c r="IV48" t="s">
        <v>442</v>
      </c>
      <c r="IW48">
        <v>0</v>
      </c>
      <c r="IX48">
        <v>100</v>
      </c>
      <c r="IY48">
        <v>100</v>
      </c>
      <c r="IZ48">
        <v>-0.514</v>
      </c>
      <c r="JA48">
        <v>0.0311</v>
      </c>
      <c r="JB48">
        <v>-0.436505064677801</v>
      </c>
      <c r="JC48">
        <v>-0.000204251658391556</v>
      </c>
      <c r="JD48">
        <v>8.11882707142039e-08</v>
      </c>
      <c r="JE48">
        <v>-8.824596126216e-11</v>
      </c>
      <c r="JF48">
        <v>-0.0823044458403542</v>
      </c>
      <c r="JG48">
        <v>6.98166786572007e-05</v>
      </c>
      <c r="JH48">
        <v>0.00104944809816257</v>
      </c>
      <c r="JI48">
        <v>-2.5878658862803e-05</v>
      </c>
      <c r="JJ48">
        <v>28</v>
      </c>
      <c r="JK48">
        <v>2090</v>
      </c>
      <c r="JL48">
        <v>2</v>
      </c>
      <c r="JM48">
        <v>19</v>
      </c>
      <c r="JN48">
        <v>3.3</v>
      </c>
      <c r="JO48">
        <v>3.2</v>
      </c>
      <c r="JP48">
        <v>1.36108</v>
      </c>
      <c r="JQ48">
        <v>2.55859</v>
      </c>
      <c r="JR48">
        <v>2.24365</v>
      </c>
      <c r="JS48">
        <v>2.84912</v>
      </c>
      <c r="JT48">
        <v>2.49756</v>
      </c>
      <c r="JU48">
        <v>2.35107</v>
      </c>
      <c r="JV48">
        <v>31.1722</v>
      </c>
      <c r="JW48">
        <v>24.0612</v>
      </c>
      <c r="JX48">
        <v>18</v>
      </c>
      <c r="JY48">
        <v>634.215</v>
      </c>
      <c r="JZ48">
        <v>659.387</v>
      </c>
      <c r="KA48">
        <v>19.9994</v>
      </c>
      <c r="KB48">
        <v>23.4085</v>
      </c>
      <c r="KC48">
        <v>29.9999</v>
      </c>
      <c r="KD48">
        <v>23.6204</v>
      </c>
      <c r="KE48">
        <v>23.5993</v>
      </c>
      <c r="KF48">
        <v>27.2776</v>
      </c>
      <c r="KG48">
        <v>38.395</v>
      </c>
      <c r="KH48">
        <v>0</v>
      </c>
      <c r="KI48">
        <v>20</v>
      </c>
      <c r="KJ48">
        <v>420</v>
      </c>
      <c r="KK48">
        <v>11.1258</v>
      </c>
      <c r="KL48">
        <v>101.971</v>
      </c>
      <c r="KM48">
        <v>101.015</v>
      </c>
    </row>
    <row r="49" spans="1:299">
      <c r="A49">
        <v>33</v>
      </c>
      <c r="B49">
        <v>1701977834</v>
      </c>
      <c r="C49">
        <v>160</v>
      </c>
      <c r="D49" t="s">
        <v>507</v>
      </c>
      <c r="E49" t="s">
        <v>508</v>
      </c>
      <c r="F49">
        <v>15</v>
      </c>
      <c r="H49" t="s">
        <v>435</v>
      </c>
      <c r="K49">
        <v>1701977832.5</v>
      </c>
      <c r="L49">
        <f>(M49)/1000</f>
        <v>0</v>
      </c>
      <c r="M49">
        <f>IF(DR49, AP49, AJ49)</f>
        <v>0</v>
      </c>
      <c r="N49">
        <f>IF(DR49, AK49, AI49)</f>
        <v>0</v>
      </c>
      <c r="O49">
        <f>DT49 - IF(AW49&gt;1, N49*DN49*100.0/(AY49*EH49), 0)</f>
        <v>0</v>
      </c>
      <c r="P49">
        <f>((V49-L49/2)*O49-N49)/(V49+L49/2)</f>
        <v>0</v>
      </c>
      <c r="Q49">
        <f>P49*(EA49+EB49)/1000.0</f>
        <v>0</v>
      </c>
      <c r="R49">
        <f>(DT49 - IF(AW49&gt;1, N49*DN49*100.0/(AY49*EH49), 0))*(EA49+EB49)/1000.0</f>
        <v>0</v>
      </c>
      <c r="S49">
        <f>2.0/((1/U49-1/T49)+SIGN(U49)*SQRT((1/U49-1/T49)*(1/U49-1/T49) + 4*DO49/((DO49+1)*(DO49+1))*(2*1/U49*1/T49-1/T49*1/T49)))</f>
        <v>0</v>
      </c>
      <c r="T49">
        <f>IF(LEFT(DP49,1)&lt;&gt;"0",IF(LEFT(DP49,1)="1",3.0,DQ49),$D$5+$E$5*(EH49*EA49/($K$5*1000))+$F$5*(EH49*EA49/($K$5*1000))*MAX(MIN(DN49,$J$5),$I$5)*MAX(MIN(DN49,$J$5),$I$5)+$G$5*MAX(MIN(DN49,$J$5),$I$5)*(EH49*EA49/($K$5*1000))+$H$5*(EH49*EA49/($K$5*1000))*(EH49*EA49/($K$5*1000)))</f>
        <v>0</v>
      </c>
      <c r="U49">
        <f>L49*(1000-(1000*0.61365*exp(17.502*Y49/(240.97+Y49))/(EA49+EB49)+DV49)/2)/(1000*0.61365*exp(17.502*Y49/(240.97+Y49))/(EA49+EB49)-DV49)</f>
        <v>0</v>
      </c>
      <c r="V49">
        <f>1/((DO49+1)/(S49/1.6)+1/(T49/1.37)) + DO49/((DO49+1)/(S49/1.6) + DO49/(T49/1.37))</f>
        <v>0</v>
      </c>
      <c r="W49">
        <f>(DJ49*DM49)</f>
        <v>0</v>
      </c>
      <c r="X49">
        <f>(EC49+(W49+2*0.95*5.67E-8*(((EC49+$B$7)+273)^4-(EC49+273)^4)-44100*L49)/(1.84*29.3*T49+8*0.95*5.67E-8*(EC49+273)^3))</f>
        <v>0</v>
      </c>
      <c r="Y49">
        <f>($C$7*ED49+$D$7*EE49+$E$7*X49)</f>
        <v>0</v>
      </c>
      <c r="Z49">
        <f>0.61365*exp(17.502*Y49/(240.97+Y49))</f>
        <v>0</v>
      </c>
      <c r="AA49">
        <f>(AB49/AC49*100)</f>
        <v>0</v>
      </c>
      <c r="AB49">
        <f>DV49*(EA49+EB49)/1000</f>
        <v>0</v>
      </c>
      <c r="AC49">
        <f>0.61365*exp(17.502*EC49/(240.97+EC49))</f>
        <v>0</v>
      </c>
      <c r="AD49">
        <f>(Z49-DV49*(EA49+EB49)/1000)</f>
        <v>0</v>
      </c>
      <c r="AE49">
        <f>(-L49*44100)</f>
        <v>0</v>
      </c>
      <c r="AF49">
        <f>2*29.3*T49*0.92*(EC49-Y49)</f>
        <v>0</v>
      </c>
      <c r="AG49">
        <f>2*0.95*5.67E-8*(((EC49+$B$7)+273)^4-(Y49+273)^4)</f>
        <v>0</v>
      </c>
      <c r="AH49">
        <f>W49+AG49+AE49+AF49</f>
        <v>0</v>
      </c>
      <c r="AI49">
        <f>DZ49*AW49*(DU49-DT49*(1000-AW49*DW49)/(1000-AW49*DV49))/(100*DN49)</f>
        <v>0</v>
      </c>
      <c r="AJ49">
        <f>1000*DZ49*AW49*(DV49-DW49)/(100*DN49*(1000-AW49*DV49))</f>
        <v>0</v>
      </c>
      <c r="AK49">
        <f>(AL49 - AM49 - EA49*1E3/(8.314*(EC49+273.15)) * AO49/DZ49 * AN49) * DZ49/(100*DN49) * (1000 - DW49)/1000</f>
        <v>0</v>
      </c>
      <c r="AL49">
        <v>424.710230858582</v>
      </c>
      <c r="AM49">
        <v>420.118818181818</v>
      </c>
      <c r="AN49">
        <v>0.000650668530623571</v>
      </c>
      <c r="AO49">
        <v>66.111918729525</v>
      </c>
      <c r="AP49">
        <f>(AR49 - AQ49 + EA49*1E3/(8.314*(EC49+273.15)) * AT49/DZ49 * AS49) * DZ49/(100*DN49) * 1000/(1000 - AR49)</f>
        <v>0</v>
      </c>
      <c r="AQ49">
        <v>11.137939321326</v>
      </c>
      <c r="AR49">
        <v>12.4680978021978</v>
      </c>
      <c r="AS49">
        <v>-1.52290837308261e-05</v>
      </c>
      <c r="AT49">
        <v>85.4368916189537</v>
      </c>
      <c r="AU49">
        <v>0</v>
      </c>
      <c r="AV49">
        <v>0</v>
      </c>
      <c r="AW49">
        <f>IF(AU49*$H$13&gt;=AY49,1.0,(AY49/(AY49-AU49*$H$13)))</f>
        <v>0</v>
      </c>
      <c r="AX49">
        <f>(AW49-1)*100</f>
        <v>0</v>
      </c>
      <c r="AY49">
        <f>MAX(0,($B$13+$C$13*EH49)/(1+$D$13*EH49)*EA49/(EC49+273)*$E$13)</f>
        <v>0</v>
      </c>
      <c r="AZ49" t="s">
        <v>436</v>
      </c>
      <c r="BA49" t="s">
        <v>436</v>
      </c>
      <c r="BB49">
        <v>0</v>
      </c>
      <c r="BC49">
        <v>0</v>
      </c>
      <c r="BD49">
        <f>1-BB49/BC49</f>
        <v>0</v>
      </c>
      <c r="BE49">
        <v>0</v>
      </c>
      <c r="BF49" t="s">
        <v>436</v>
      </c>
      <c r="BG49" t="s">
        <v>436</v>
      </c>
      <c r="BH49">
        <v>0</v>
      </c>
      <c r="BI49">
        <v>0</v>
      </c>
      <c r="BJ49">
        <f>1-BH49/BI49</f>
        <v>0</v>
      </c>
      <c r="BK49">
        <v>0.5</v>
      </c>
      <c r="BL49">
        <f>DK49</f>
        <v>0</v>
      </c>
      <c r="BM49">
        <f>N49</f>
        <v>0</v>
      </c>
      <c r="BN49">
        <f>BJ49*BK49*BL49</f>
        <v>0</v>
      </c>
      <c r="BO49">
        <f>(BM49-BE49)/BL49</f>
        <v>0</v>
      </c>
      <c r="BP49">
        <f>(BC49-BI49)/BI49</f>
        <v>0</v>
      </c>
      <c r="BQ49">
        <f>BB49/(BD49+BB49/BI49)</f>
        <v>0</v>
      </c>
      <c r="BR49" t="s">
        <v>436</v>
      </c>
      <c r="BS49">
        <v>0</v>
      </c>
      <c r="BT49">
        <f>IF(BS49&lt;&gt;0, BS49, BQ49)</f>
        <v>0</v>
      </c>
      <c r="BU49">
        <f>1-BT49/BI49</f>
        <v>0</v>
      </c>
      <c r="BV49">
        <f>(BI49-BH49)/(BI49-BT49)</f>
        <v>0</v>
      </c>
      <c r="BW49">
        <f>(BC49-BI49)/(BC49-BT49)</f>
        <v>0</v>
      </c>
      <c r="BX49">
        <f>(BI49-BH49)/(BI49-BB49)</f>
        <v>0</v>
      </c>
      <c r="BY49">
        <f>(BC49-BI49)/(BC49-BB49)</f>
        <v>0</v>
      </c>
      <c r="BZ49">
        <f>(BV49*BT49/BH49)</f>
        <v>0</v>
      </c>
      <c r="CA49">
        <f>(1-BZ49)</f>
        <v>0</v>
      </c>
      <c r="DJ49">
        <f>$B$11*EI49+$C$11*EJ49+$F$11*EU49*(1-EX49)</f>
        <v>0</v>
      </c>
      <c r="DK49">
        <f>DJ49*DL49</f>
        <v>0</v>
      </c>
      <c r="DL49">
        <f>($B$11*$D$9+$C$11*$D$9+$F$11*((FH49+EZ49)/MAX(FH49+EZ49+FI49, 0.1)*$I$9+FI49/MAX(FH49+EZ49+FI49, 0.1)*$J$9))/($B$11+$C$11+$F$11)</f>
        <v>0</v>
      </c>
      <c r="DM49">
        <f>($B$11*$K$9+$C$11*$K$9+$F$11*((FH49+EZ49)/MAX(FH49+EZ49+FI49, 0.1)*$P$9+FI49/MAX(FH49+EZ49+FI49, 0.1)*$Q$9))/($B$11+$C$11+$F$11)</f>
        <v>0</v>
      </c>
      <c r="DN49">
        <v>6</v>
      </c>
      <c r="DO49">
        <v>0.5</v>
      </c>
      <c r="DP49" t="s">
        <v>437</v>
      </c>
      <c r="DQ49">
        <v>2</v>
      </c>
      <c r="DR49" t="b">
        <v>1</v>
      </c>
      <c r="DS49">
        <v>1701977832.5</v>
      </c>
      <c r="DT49">
        <v>414.8805</v>
      </c>
      <c r="DU49">
        <v>419.9895</v>
      </c>
      <c r="DV49">
        <v>12.46825</v>
      </c>
      <c r="DW49">
        <v>11.13795</v>
      </c>
      <c r="DX49">
        <v>415.394</v>
      </c>
      <c r="DY49">
        <v>12.4371</v>
      </c>
      <c r="DZ49">
        <v>599.9935</v>
      </c>
      <c r="EA49">
        <v>78.92445</v>
      </c>
      <c r="EB49">
        <v>0.100256</v>
      </c>
      <c r="EC49">
        <v>23.01295</v>
      </c>
      <c r="ED49">
        <v>23.0003</v>
      </c>
      <c r="EE49">
        <v>999.9</v>
      </c>
      <c r="EF49">
        <v>0</v>
      </c>
      <c r="EG49">
        <v>0</v>
      </c>
      <c r="EH49">
        <v>9968.44</v>
      </c>
      <c r="EI49">
        <v>0</v>
      </c>
      <c r="EJ49">
        <v>0.848101</v>
      </c>
      <c r="EK49">
        <v>-5.109055</v>
      </c>
      <c r="EL49">
        <v>420.119</v>
      </c>
      <c r="EM49">
        <v>424.72</v>
      </c>
      <c r="EN49">
        <v>1.330255</v>
      </c>
      <c r="EO49">
        <v>419.9895</v>
      </c>
      <c r="EP49">
        <v>11.13795</v>
      </c>
      <c r="EQ49">
        <v>0.984049</v>
      </c>
      <c r="ER49">
        <v>0.8790595</v>
      </c>
      <c r="ES49">
        <v>6.682325</v>
      </c>
      <c r="ET49">
        <v>5.05241</v>
      </c>
      <c r="EU49">
        <v>1799.97</v>
      </c>
      <c r="EV49">
        <v>0.978006</v>
      </c>
      <c r="EW49">
        <v>0.0219943</v>
      </c>
      <c r="EX49">
        <v>0</v>
      </c>
      <c r="EY49">
        <v>386.5295</v>
      </c>
      <c r="EZ49">
        <v>4.99951</v>
      </c>
      <c r="FA49">
        <v>7012.37</v>
      </c>
      <c r="FB49">
        <v>14716.8</v>
      </c>
      <c r="FC49">
        <v>43.125</v>
      </c>
      <c r="FD49">
        <v>44.875</v>
      </c>
      <c r="FE49">
        <v>44.687</v>
      </c>
      <c r="FF49">
        <v>43.937</v>
      </c>
      <c r="FG49">
        <v>44.562</v>
      </c>
      <c r="FH49">
        <v>1755.49</v>
      </c>
      <c r="FI49">
        <v>39.48</v>
      </c>
      <c r="FJ49">
        <v>0</v>
      </c>
      <c r="FK49">
        <v>1701977835.3</v>
      </c>
      <c r="FL49">
        <v>0</v>
      </c>
      <c r="FM49">
        <v>386.325384615385</v>
      </c>
      <c r="FN49">
        <v>0.803145315713095</v>
      </c>
      <c r="FO49">
        <v>-3.52034185590278</v>
      </c>
      <c r="FP49">
        <v>7012.57961538461</v>
      </c>
      <c r="FQ49">
        <v>15</v>
      </c>
      <c r="FR49">
        <v>1701977635</v>
      </c>
      <c r="FS49" t="s">
        <v>438</v>
      </c>
      <c r="FT49">
        <v>1701977633</v>
      </c>
      <c r="FU49">
        <v>1701977635</v>
      </c>
      <c r="FV49">
        <v>4</v>
      </c>
      <c r="FW49">
        <v>-0.012</v>
      </c>
      <c r="FX49">
        <v>0.003</v>
      </c>
      <c r="FY49">
        <v>-0.515</v>
      </c>
      <c r="FZ49">
        <v>0.012</v>
      </c>
      <c r="GA49">
        <v>420</v>
      </c>
      <c r="GB49">
        <v>11</v>
      </c>
      <c r="GC49">
        <v>0.38</v>
      </c>
      <c r="GD49">
        <v>0.07</v>
      </c>
      <c r="GE49">
        <v>-5.11102714285714</v>
      </c>
      <c r="GF49">
        <v>0.11662129870129</v>
      </c>
      <c r="GG49">
        <v>0.0224305153843633</v>
      </c>
      <c r="GH49">
        <v>1</v>
      </c>
      <c r="GI49">
        <v>386.340764705882</v>
      </c>
      <c r="GJ49">
        <v>-0.131245219204723</v>
      </c>
      <c r="GK49">
        <v>0.200296406655315</v>
      </c>
      <c r="GL49">
        <v>1</v>
      </c>
      <c r="GM49">
        <v>1.33823904761905</v>
      </c>
      <c r="GN49">
        <v>-0.0524181818181793</v>
      </c>
      <c r="GO49">
        <v>0.00531011066583804</v>
      </c>
      <c r="GP49">
        <v>1</v>
      </c>
      <c r="GQ49">
        <v>3</v>
      </c>
      <c r="GR49">
        <v>3</v>
      </c>
      <c r="GS49" t="s">
        <v>439</v>
      </c>
      <c r="GT49">
        <v>3.24968</v>
      </c>
      <c r="GU49">
        <v>2.89231</v>
      </c>
      <c r="GV49">
        <v>0.0823453</v>
      </c>
      <c r="GW49">
        <v>0.0829103</v>
      </c>
      <c r="GX49">
        <v>0.0594008</v>
      </c>
      <c r="GY49">
        <v>0.054131</v>
      </c>
      <c r="GZ49">
        <v>30272.6</v>
      </c>
      <c r="HA49">
        <v>23314.2</v>
      </c>
      <c r="HB49">
        <v>30711.5</v>
      </c>
      <c r="HC49">
        <v>23892.9</v>
      </c>
      <c r="HD49">
        <v>38261.5</v>
      </c>
      <c r="HE49">
        <v>31544.9</v>
      </c>
      <c r="HF49">
        <v>43455.6</v>
      </c>
      <c r="HG49">
        <v>36058.4</v>
      </c>
      <c r="HH49">
        <v>2.35175</v>
      </c>
      <c r="HI49">
        <v>2.25542</v>
      </c>
      <c r="HJ49">
        <v>0.151172</v>
      </c>
      <c r="HK49">
        <v>0</v>
      </c>
      <c r="HL49">
        <v>20.5013</v>
      </c>
      <c r="HM49">
        <v>999.9</v>
      </c>
      <c r="HN49">
        <v>45.727</v>
      </c>
      <c r="HO49">
        <v>26.888</v>
      </c>
      <c r="HP49">
        <v>20.6028</v>
      </c>
      <c r="HQ49">
        <v>54.6366</v>
      </c>
      <c r="HR49">
        <v>21.4143</v>
      </c>
      <c r="HS49">
        <v>2</v>
      </c>
      <c r="HT49">
        <v>-0.299677</v>
      </c>
      <c r="HU49">
        <v>0.672996</v>
      </c>
      <c r="HV49">
        <v>20.3427</v>
      </c>
      <c r="HW49">
        <v>5.24619</v>
      </c>
      <c r="HX49">
        <v>11.9231</v>
      </c>
      <c r="HY49">
        <v>4.96975</v>
      </c>
      <c r="HZ49">
        <v>3.29</v>
      </c>
      <c r="IA49">
        <v>9999</v>
      </c>
      <c r="IB49">
        <v>999.9</v>
      </c>
      <c r="IC49">
        <v>9999</v>
      </c>
      <c r="ID49">
        <v>9999</v>
      </c>
      <c r="IE49">
        <v>4.97213</v>
      </c>
      <c r="IF49">
        <v>1.87348</v>
      </c>
      <c r="IG49">
        <v>1.88034</v>
      </c>
      <c r="IH49">
        <v>1.87651</v>
      </c>
      <c r="II49">
        <v>1.87609</v>
      </c>
      <c r="IJ49">
        <v>1.87607</v>
      </c>
      <c r="IK49">
        <v>1.87505</v>
      </c>
      <c r="IL49">
        <v>1.87542</v>
      </c>
      <c r="IM49">
        <v>0</v>
      </c>
      <c r="IN49">
        <v>0</v>
      </c>
      <c r="IO49">
        <v>0</v>
      </c>
      <c r="IP49">
        <v>0</v>
      </c>
      <c r="IQ49" t="s">
        <v>440</v>
      </c>
      <c r="IR49" t="s">
        <v>441</v>
      </c>
      <c r="IS49" t="s">
        <v>442</v>
      </c>
      <c r="IT49" t="s">
        <v>442</v>
      </c>
      <c r="IU49" t="s">
        <v>442</v>
      </c>
      <c r="IV49" t="s">
        <v>442</v>
      </c>
      <c r="IW49">
        <v>0</v>
      </c>
      <c r="IX49">
        <v>100</v>
      </c>
      <c r="IY49">
        <v>100</v>
      </c>
      <c r="IZ49">
        <v>-0.514</v>
      </c>
      <c r="JA49">
        <v>0.0311</v>
      </c>
      <c r="JB49">
        <v>-0.436505064677801</v>
      </c>
      <c r="JC49">
        <v>-0.000204251658391556</v>
      </c>
      <c r="JD49">
        <v>8.11882707142039e-08</v>
      </c>
      <c r="JE49">
        <v>-8.824596126216e-11</v>
      </c>
      <c r="JF49">
        <v>-0.0823044458403542</v>
      </c>
      <c r="JG49">
        <v>6.98166786572007e-05</v>
      </c>
      <c r="JH49">
        <v>0.00104944809816257</v>
      </c>
      <c r="JI49">
        <v>-2.5878658862803e-05</v>
      </c>
      <c r="JJ49">
        <v>28</v>
      </c>
      <c r="JK49">
        <v>2090</v>
      </c>
      <c r="JL49">
        <v>2</v>
      </c>
      <c r="JM49">
        <v>19</v>
      </c>
      <c r="JN49">
        <v>3.4</v>
      </c>
      <c r="JO49">
        <v>3.3</v>
      </c>
      <c r="JP49">
        <v>1.36108</v>
      </c>
      <c r="JQ49">
        <v>2.55371</v>
      </c>
      <c r="JR49">
        <v>2.24365</v>
      </c>
      <c r="JS49">
        <v>2.85034</v>
      </c>
      <c r="JT49">
        <v>2.49756</v>
      </c>
      <c r="JU49">
        <v>2.39502</v>
      </c>
      <c r="JV49">
        <v>31.1722</v>
      </c>
      <c r="JW49">
        <v>24.0612</v>
      </c>
      <c r="JX49">
        <v>18</v>
      </c>
      <c r="JY49">
        <v>634.173</v>
      </c>
      <c r="JZ49">
        <v>659.297</v>
      </c>
      <c r="KA49">
        <v>19.9993</v>
      </c>
      <c r="KB49">
        <v>23.406</v>
      </c>
      <c r="KC49">
        <v>29.9998</v>
      </c>
      <c r="KD49">
        <v>23.6185</v>
      </c>
      <c r="KE49">
        <v>23.5973</v>
      </c>
      <c r="KF49">
        <v>27.2767</v>
      </c>
      <c r="KG49">
        <v>38.395</v>
      </c>
      <c r="KH49">
        <v>0</v>
      </c>
      <c r="KI49">
        <v>20</v>
      </c>
      <c r="KJ49">
        <v>420</v>
      </c>
      <c r="KK49">
        <v>11.1362</v>
      </c>
      <c r="KL49">
        <v>101.972</v>
      </c>
      <c r="KM49">
        <v>101.016</v>
      </c>
    </row>
    <row r="50" spans="1:299">
      <c r="A50">
        <v>34</v>
      </c>
      <c r="B50">
        <v>1701977839</v>
      </c>
      <c r="C50">
        <v>165</v>
      </c>
      <c r="D50" t="s">
        <v>509</v>
      </c>
      <c r="E50" t="s">
        <v>510</v>
      </c>
      <c r="F50">
        <v>15</v>
      </c>
      <c r="H50" t="s">
        <v>435</v>
      </c>
      <c r="K50">
        <v>1701977837.5</v>
      </c>
      <c r="L50">
        <f>(M50)/1000</f>
        <v>0</v>
      </c>
      <c r="M50">
        <f>IF(DR50, AP50, AJ50)</f>
        <v>0</v>
      </c>
      <c r="N50">
        <f>IF(DR50, AK50, AI50)</f>
        <v>0</v>
      </c>
      <c r="O50">
        <f>DT50 - IF(AW50&gt;1, N50*DN50*100.0/(AY50*EH50), 0)</f>
        <v>0</v>
      </c>
      <c r="P50">
        <f>((V50-L50/2)*O50-N50)/(V50+L50/2)</f>
        <v>0</v>
      </c>
      <c r="Q50">
        <f>P50*(EA50+EB50)/1000.0</f>
        <v>0</v>
      </c>
      <c r="R50">
        <f>(DT50 - IF(AW50&gt;1, N50*DN50*100.0/(AY50*EH50), 0))*(EA50+EB50)/1000.0</f>
        <v>0</v>
      </c>
      <c r="S50">
        <f>2.0/((1/U50-1/T50)+SIGN(U50)*SQRT((1/U50-1/T50)*(1/U50-1/T50) + 4*DO50/((DO50+1)*(DO50+1))*(2*1/U50*1/T50-1/T50*1/T50)))</f>
        <v>0</v>
      </c>
      <c r="T50">
        <f>IF(LEFT(DP50,1)&lt;&gt;"0",IF(LEFT(DP50,1)="1",3.0,DQ50),$D$5+$E$5*(EH50*EA50/($K$5*1000))+$F$5*(EH50*EA50/($K$5*1000))*MAX(MIN(DN50,$J$5),$I$5)*MAX(MIN(DN50,$J$5),$I$5)+$G$5*MAX(MIN(DN50,$J$5),$I$5)*(EH50*EA50/($K$5*1000))+$H$5*(EH50*EA50/($K$5*1000))*(EH50*EA50/($K$5*1000)))</f>
        <v>0</v>
      </c>
      <c r="U50">
        <f>L50*(1000-(1000*0.61365*exp(17.502*Y50/(240.97+Y50))/(EA50+EB50)+DV50)/2)/(1000*0.61365*exp(17.502*Y50/(240.97+Y50))/(EA50+EB50)-DV50)</f>
        <v>0</v>
      </c>
      <c r="V50">
        <f>1/((DO50+1)/(S50/1.6)+1/(T50/1.37)) + DO50/((DO50+1)/(S50/1.6) + DO50/(T50/1.37))</f>
        <v>0</v>
      </c>
      <c r="W50">
        <f>(DJ50*DM50)</f>
        <v>0</v>
      </c>
      <c r="X50">
        <f>(EC50+(W50+2*0.95*5.67E-8*(((EC50+$B$7)+273)^4-(EC50+273)^4)-44100*L50)/(1.84*29.3*T50+8*0.95*5.67E-8*(EC50+273)^3))</f>
        <v>0</v>
      </c>
      <c r="Y50">
        <f>($C$7*ED50+$D$7*EE50+$E$7*X50)</f>
        <v>0</v>
      </c>
      <c r="Z50">
        <f>0.61365*exp(17.502*Y50/(240.97+Y50))</f>
        <v>0</v>
      </c>
      <c r="AA50">
        <f>(AB50/AC50*100)</f>
        <v>0</v>
      </c>
      <c r="AB50">
        <f>DV50*(EA50+EB50)/1000</f>
        <v>0</v>
      </c>
      <c r="AC50">
        <f>0.61365*exp(17.502*EC50/(240.97+EC50))</f>
        <v>0</v>
      </c>
      <c r="AD50">
        <f>(Z50-DV50*(EA50+EB50)/1000)</f>
        <v>0</v>
      </c>
      <c r="AE50">
        <f>(-L50*44100)</f>
        <v>0</v>
      </c>
      <c r="AF50">
        <f>2*29.3*T50*0.92*(EC50-Y50)</f>
        <v>0</v>
      </c>
      <c r="AG50">
        <f>2*0.95*5.67E-8*(((EC50+$B$7)+273)^4-(Y50+273)^4)</f>
        <v>0</v>
      </c>
      <c r="AH50">
        <f>W50+AG50+AE50+AF50</f>
        <v>0</v>
      </c>
      <c r="AI50">
        <f>DZ50*AW50*(DU50-DT50*(1000-AW50*DW50)/(1000-AW50*DV50))/(100*DN50)</f>
        <v>0</v>
      </c>
      <c r="AJ50">
        <f>1000*DZ50*AW50*(DV50-DW50)/(100*DN50*(1000-AW50*DV50))</f>
        <v>0</v>
      </c>
      <c r="AK50">
        <f>(AL50 - AM50 - EA50*1E3/(8.314*(EC50+273.15)) * AO50/DZ50 * AN50) * DZ50/(100*DN50) * (1000 - DW50)/1000</f>
        <v>0</v>
      </c>
      <c r="AL50">
        <v>424.719166941631</v>
      </c>
      <c r="AM50">
        <v>420.207521212121</v>
      </c>
      <c r="AN50">
        <v>0.0158961533924861</v>
      </c>
      <c r="AO50">
        <v>66.111918729525</v>
      </c>
      <c r="AP50">
        <f>(AR50 - AQ50 + EA50*1E3/(8.314*(EC50+273.15)) * AT50/DZ50 * AS50) * DZ50/(100*DN50) * 1000/(1000 - AR50)</f>
        <v>0</v>
      </c>
      <c r="AQ50">
        <v>11.1385675642112</v>
      </c>
      <c r="AR50">
        <v>12.4657285714286</v>
      </c>
      <c r="AS50">
        <v>-1.22485115093108e-05</v>
      </c>
      <c r="AT50">
        <v>85.4368916189537</v>
      </c>
      <c r="AU50">
        <v>0</v>
      </c>
      <c r="AV50">
        <v>0</v>
      </c>
      <c r="AW50">
        <f>IF(AU50*$H$13&gt;=AY50,1.0,(AY50/(AY50-AU50*$H$13)))</f>
        <v>0</v>
      </c>
      <c r="AX50">
        <f>(AW50-1)*100</f>
        <v>0</v>
      </c>
      <c r="AY50">
        <f>MAX(0,($B$13+$C$13*EH50)/(1+$D$13*EH50)*EA50/(EC50+273)*$E$13)</f>
        <v>0</v>
      </c>
      <c r="AZ50" t="s">
        <v>436</v>
      </c>
      <c r="BA50" t="s">
        <v>436</v>
      </c>
      <c r="BB50">
        <v>0</v>
      </c>
      <c r="BC50">
        <v>0</v>
      </c>
      <c r="BD50">
        <f>1-BB50/BC50</f>
        <v>0</v>
      </c>
      <c r="BE50">
        <v>0</v>
      </c>
      <c r="BF50" t="s">
        <v>436</v>
      </c>
      <c r="BG50" t="s">
        <v>436</v>
      </c>
      <c r="BH50">
        <v>0</v>
      </c>
      <c r="BI50">
        <v>0</v>
      </c>
      <c r="BJ50">
        <f>1-BH50/BI50</f>
        <v>0</v>
      </c>
      <c r="BK50">
        <v>0.5</v>
      </c>
      <c r="BL50">
        <f>DK50</f>
        <v>0</v>
      </c>
      <c r="BM50">
        <f>N50</f>
        <v>0</v>
      </c>
      <c r="BN50">
        <f>BJ50*BK50*BL50</f>
        <v>0</v>
      </c>
      <c r="BO50">
        <f>(BM50-BE50)/BL50</f>
        <v>0</v>
      </c>
      <c r="BP50">
        <f>(BC50-BI50)/BI50</f>
        <v>0</v>
      </c>
      <c r="BQ50">
        <f>BB50/(BD50+BB50/BI50)</f>
        <v>0</v>
      </c>
      <c r="BR50" t="s">
        <v>436</v>
      </c>
      <c r="BS50">
        <v>0</v>
      </c>
      <c r="BT50">
        <f>IF(BS50&lt;&gt;0, BS50, BQ50)</f>
        <v>0</v>
      </c>
      <c r="BU50">
        <f>1-BT50/BI50</f>
        <v>0</v>
      </c>
      <c r="BV50">
        <f>(BI50-BH50)/(BI50-BT50)</f>
        <v>0</v>
      </c>
      <c r="BW50">
        <f>(BC50-BI50)/(BC50-BT50)</f>
        <v>0</v>
      </c>
      <c r="BX50">
        <f>(BI50-BH50)/(BI50-BB50)</f>
        <v>0</v>
      </c>
      <c r="BY50">
        <f>(BC50-BI50)/(BC50-BB50)</f>
        <v>0</v>
      </c>
      <c r="BZ50">
        <f>(BV50*BT50/BH50)</f>
        <v>0</v>
      </c>
      <c r="CA50">
        <f>(1-BZ50)</f>
        <v>0</v>
      </c>
      <c r="DJ50">
        <f>$B$11*EI50+$C$11*EJ50+$F$11*EU50*(1-EX50)</f>
        <v>0</v>
      </c>
      <c r="DK50">
        <f>DJ50*DL50</f>
        <v>0</v>
      </c>
      <c r="DL50">
        <f>($B$11*$D$9+$C$11*$D$9+$F$11*((FH50+EZ50)/MAX(FH50+EZ50+FI50, 0.1)*$I$9+FI50/MAX(FH50+EZ50+FI50, 0.1)*$J$9))/($B$11+$C$11+$F$11)</f>
        <v>0</v>
      </c>
      <c r="DM50">
        <f>($B$11*$K$9+$C$11*$K$9+$F$11*((FH50+EZ50)/MAX(FH50+EZ50+FI50, 0.1)*$P$9+FI50/MAX(FH50+EZ50+FI50, 0.1)*$Q$9))/($B$11+$C$11+$F$11)</f>
        <v>0</v>
      </c>
      <c r="DN50">
        <v>6</v>
      </c>
      <c r="DO50">
        <v>0.5</v>
      </c>
      <c r="DP50" t="s">
        <v>437</v>
      </c>
      <c r="DQ50">
        <v>2</v>
      </c>
      <c r="DR50" t="b">
        <v>1</v>
      </c>
      <c r="DS50">
        <v>1701977837.5</v>
      </c>
      <c r="DT50">
        <v>414.958</v>
      </c>
      <c r="DU50">
        <v>419.979</v>
      </c>
      <c r="DV50">
        <v>12.4662</v>
      </c>
      <c r="DW50">
        <v>11.13965</v>
      </c>
      <c r="DX50">
        <v>415.4715</v>
      </c>
      <c r="DY50">
        <v>12.4351</v>
      </c>
      <c r="DZ50">
        <v>599.926</v>
      </c>
      <c r="EA50">
        <v>78.92405</v>
      </c>
      <c r="EB50">
        <v>0.09976065</v>
      </c>
      <c r="EC50">
        <v>23.00645</v>
      </c>
      <c r="ED50">
        <v>22.9851</v>
      </c>
      <c r="EE50">
        <v>999.9</v>
      </c>
      <c r="EF50">
        <v>0</v>
      </c>
      <c r="EG50">
        <v>0</v>
      </c>
      <c r="EH50">
        <v>10003.125</v>
      </c>
      <c r="EI50">
        <v>0</v>
      </c>
      <c r="EJ50">
        <v>0.848101</v>
      </c>
      <c r="EK50">
        <v>-5.020965</v>
      </c>
      <c r="EL50">
        <v>420.196</v>
      </c>
      <c r="EM50">
        <v>424.7105</v>
      </c>
      <c r="EN50">
        <v>1.326515</v>
      </c>
      <c r="EO50">
        <v>419.979</v>
      </c>
      <c r="EP50">
        <v>11.13965</v>
      </c>
      <c r="EQ50">
        <v>0.983881</v>
      </c>
      <c r="ER50">
        <v>0.879187</v>
      </c>
      <c r="ES50">
        <v>6.67984</v>
      </c>
      <c r="ET50">
        <v>5.054495</v>
      </c>
      <c r="EU50">
        <v>1800.14</v>
      </c>
      <c r="EV50">
        <v>0.978008</v>
      </c>
      <c r="EW50">
        <v>0.0219924</v>
      </c>
      <c r="EX50">
        <v>0</v>
      </c>
      <c r="EY50">
        <v>386.153</v>
      </c>
      <c r="EZ50">
        <v>4.99951</v>
      </c>
      <c r="FA50">
        <v>7012.395</v>
      </c>
      <c r="FB50">
        <v>14718.1</v>
      </c>
      <c r="FC50">
        <v>43.125</v>
      </c>
      <c r="FD50">
        <v>44.875</v>
      </c>
      <c r="FE50">
        <v>44.687</v>
      </c>
      <c r="FF50">
        <v>43.937</v>
      </c>
      <c r="FG50">
        <v>44.562</v>
      </c>
      <c r="FH50">
        <v>1755.66</v>
      </c>
      <c r="FI50">
        <v>39.48</v>
      </c>
      <c r="FJ50">
        <v>0</v>
      </c>
      <c r="FK50">
        <v>1701977840.1</v>
      </c>
      <c r="FL50">
        <v>0</v>
      </c>
      <c r="FM50">
        <v>386.350038461538</v>
      </c>
      <c r="FN50">
        <v>0.247623948767181</v>
      </c>
      <c r="FO50">
        <v>-2.69743588247838</v>
      </c>
      <c r="FP50">
        <v>7012.26384615385</v>
      </c>
      <c r="FQ50">
        <v>15</v>
      </c>
      <c r="FR50">
        <v>1701977635</v>
      </c>
      <c r="FS50" t="s">
        <v>438</v>
      </c>
      <c r="FT50">
        <v>1701977633</v>
      </c>
      <c r="FU50">
        <v>1701977635</v>
      </c>
      <c r="FV50">
        <v>4</v>
      </c>
      <c r="FW50">
        <v>-0.012</v>
      </c>
      <c r="FX50">
        <v>0.003</v>
      </c>
      <c r="FY50">
        <v>-0.515</v>
      </c>
      <c r="FZ50">
        <v>0.012</v>
      </c>
      <c r="GA50">
        <v>420</v>
      </c>
      <c r="GB50">
        <v>11</v>
      </c>
      <c r="GC50">
        <v>0.38</v>
      </c>
      <c r="GD50">
        <v>0.07</v>
      </c>
      <c r="GE50">
        <v>-5.0934385</v>
      </c>
      <c r="GF50">
        <v>0.258512030075184</v>
      </c>
      <c r="GG50">
        <v>0.0361746012106561</v>
      </c>
      <c r="GH50">
        <v>1</v>
      </c>
      <c r="GI50">
        <v>386.321205882353</v>
      </c>
      <c r="GJ50">
        <v>0.372055012246309</v>
      </c>
      <c r="GK50">
        <v>0.187457254643131</v>
      </c>
      <c r="GL50">
        <v>1</v>
      </c>
      <c r="GM50">
        <v>1.333501</v>
      </c>
      <c r="GN50">
        <v>-0.0509178947368423</v>
      </c>
      <c r="GO50">
        <v>0.00491665323162007</v>
      </c>
      <c r="GP50">
        <v>1</v>
      </c>
      <c r="GQ50">
        <v>3</v>
      </c>
      <c r="GR50">
        <v>3</v>
      </c>
      <c r="GS50" t="s">
        <v>439</v>
      </c>
      <c r="GT50">
        <v>3.24969</v>
      </c>
      <c r="GU50">
        <v>2.8923</v>
      </c>
      <c r="GV50">
        <v>0.0823526</v>
      </c>
      <c r="GW50">
        <v>0.0829058</v>
      </c>
      <c r="GX50">
        <v>0.0593985</v>
      </c>
      <c r="GY50">
        <v>0.0541346</v>
      </c>
      <c r="GZ50">
        <v>30272.7</v>
      </c>
      <c r="HA50">
        <v>23313.9</v>
      </c>
      <c r="HB50">
        <v>30711.8</v>
      </c>
      <c r="HC50">
        <v>23892.5</v>
      </c>
      <c r="HD50">
        <v>38261.9</v>
      </c>
      <c r="HE50">
        <v>31544.2</v>
      </c>
      <c r="HF50">
        <v>43456</v>
      </c>
      <c r="HG50">
        <v>36057.7</v>
      </c>
      <c r="HH50">
        <v>2.35158</v>
      </c>
      <c r="HI50">
        <v>2.25553</v>
      </c>
      <c r="HJ50">
        <v>0.151172</v>
      </c>
      <c r="HK50">
        <v>0</v>
      </c>
      <c r="HL50">
        <v>20.4921</v>
      </c>
      <c r="HM50">
        <v>999.9</v>
      </c>
      <c r="HN50">
        <v>45.727</v>
      </c>
      <c r="HO50">
        <v>26.888</v>
      </c>
      <c r="HP50">
        <v>20.6019</v>
      </c>
      <c r="HQ50">
        <v>54.7066</v>
      </c>
      <c r="HR50">
        <v>21.4263</v>
      </c>
      <c r="HS50">
        <v>2</v>
      </c>
      <c r="HT50">
        <v>-0.363704</v>
      </c>
      <c r="HU50">
        <v>0.735057</v>
      </c>
      <c r="HV50">
        <v>20.3426</v>
      </c>
      <c r="HW50">
        <v>5.24604</v>
      </c>
      <c r="HX50">
        <v>11.9235</v>
      </c>
      <c r="HY50">
        <v>4.9697</v>
      </c>
      <c r="HZ50">
        <v>3.29008</v>
      </c>
      <c r="IA50">
        <v>9999</v>
      </c>
      <c r="IB50">
        <v>999.9</v>
      </c>
      <c r="IC50">
        <v>9999</v>
      </c>
      <c r="ID50">
        <v>9999</v>
      </c>
      <c r="IE50">
        <v>4.97213</v>
      </c>
      <c r="IF50">
        <v>1.87348</v>
      </c>
      <c r="IG50">
        <v>1.88034</v>
      </c>
      <c r="IH50">
        <v>1.87651</v>
      </c>
      <c r="II50">
        <v>1.87608</v>
      </c>
      <c r="IJ50">
        <v>1.87607</v>
      </c>
      <c r="IK50">
        <v>1.87507</v>
      </c>
      <c r="IL50">
        <v>1.87542</v>
      </c>
      <c r="IM50">
        <v>0</v>
      </c>
      <c r="IN50">
        <v>0</v>
      </c>
      <c r="IO50">
        <v>0</v>
      </c>
      <c r="IP50">
        <v>0</v>
      </c>
      <c r="IQ50" t="s">
        <v>440</v>
      </c>
      <c r="IR50" t="s">
        <v>441</v>
      </c>
      <c r="IS50" t="s">
        <v>442</v>
      </c>
      <c r="IT50" t="s">
        <v>442</v>
      </c>
      <c r="IU50" t="s">
        <v>442</v>
      </c>
      <c r="IV50" t="s">
        <v>442</v>
      </c>
      <c r="IW50">
        <v>0</v>
      </c>
      <c r="IX50">
        <v>100</v>
      </c>
      <c r="IY50">
        <v>100</v>
      </c>
      <c r="IZ50">
        <v>-0.513</v>
      </c>
      <c r="JA50">
        <v>0.0311</v>
      </c>
      <c r="JB50">
        <v>-0.436505064677801</v>
      </c>
      <c r="JC50">
        <v>-0.000204251658391556</v>
      </c>
      <c r="JD50">
        <v>8.11882707142039e-08</v>
      </c>
      <c r="JE50">
        <v>-8.824596126216e-11</v>
      </c>
      <c r="JF50">
        <v>-0.0823044458403542</v>
      </c>
      <c r="JG50">
        <v>6.98166786572007e-05</v>
      </c>
      <c r="JH50">
        <v>0.00104944809816257</v>
      </c>
      <c r="JI50">
        <v>-2.5878658862803e-05</v>
      </c>
      <c r="JJ50">
        <v>28</v>
      </c>
      <c r="JK50">
        <v>2090</v>
      </c>
      <c r="JL50">
        <v>2</v>
      </c>
      <c r="JM50">
        <v>19</v>
      </c>
      <c r="JN50">
        <v>3.4</v>
      </c>
      <c r="JO50">
        <v>3.4</v>
      </c>
      <c r="JP50">
        <v>1.36108</v>
      </c>
      <c r="JQ50">
        <v>2.55371</v>
      </c>
      <c r="JR50">
        <v>2.24365</v>
      </c>
      <c r="JS50">
        <v>2.85034</v>
      </c>
      <c r="JT50">
        <v>2.49756</v>
      </c>
      <c r="JU50">
        <v>2.39014</v>
      </c>
      <c r="JV50">
        <v>31.1504</v>
      </c>
      <c r="JW50">
        <v>24.07</v>
      </c>
      <c r="JX50">
        <v>18</v>
      </c>
      <c r="JY50">
        <v>634.021</v>
      </c>
      <c r="JZ50">
        <v>659.35</v>
      </c>
      <c r="KA50">
        <v>19.999</v>
      </c>
      <c r="KB50">
        <v>23.4036</v>
      </c>
      <c r="KC50">
        <v>29.9999</v>
      </c>
      <c r="KD50">
        <v>23.6165</v>
      </c>
      <c r="KE50">
        <v>23.5949</v>
      </c>
      <c r="KF50">
        <v>27.2784</v>
      </c>
      <c r="KG50">
        <v>38.395</v>
      </c>
      <c r="KH50">
        <v>0</v>
      </c>
      <c r="KI50">
        <v>20</v>
      </c>
      <c r="KJ50">
        <v>420</v>
      </c>
      <c r="KK50">
        <v>11.1391</v>
      </c>
      <c r="KL50">
        <v>101.973</v>
      </c>
      <c r="KM50">
        <v>101.014</v>
      </c>
    </row>
    <row r="51" spans="1:299">
      <c r="A51">
        <v>35</v>
      </c>
      <c r="B51">
        <v>1701977844</v>
      </c>
      <c r="C51">
        <v>170</v>
      </c>
      <c r="D51" t="s">
        <v>511</v>
      </c>
      <c r="E51" t="s">
        <v>512</v>
      </c>
      <c r="F51">
        <v>15</v>
      </c>
      <c r="H51" t="s">
        <v>435</v>
      </c>
      <c r="K51">
        <v>1701977842.5</v>
      </c>
      <c r="L51">
        <f>(M51)/1000</f>
        <v>0</v>
      </c>
      <c r="M51">
        <f>IF(DR51, AP51, AJ51)</f>
        <v>0</v>
      </c>
      <c r="N51">
        <f>IF(DR51, AK51, AI51)</f>
        <v>0</v>
      </c>
      <c r="O51">
        <f>DT51 - IF(AW51&gt;1, N51*DN51*100.0/(AY51*EH51), 0)</f>
        <v>0</v>
      </c>
      <c r="P51">
        <f>((V51-L51/2)*O51-N51)/(V51+L51/2)</f>
        <v>0</v>
      </c>
      <c r="Q51">
        <f>P51*(EA51+EB51)/1000.0</f>
        <v>0</v>
      </c>
      <c r="R51">
        <f>(DT51 - IF(AW51&gt;1, N51*DN51*100.0/(AY51*EH51), 0))*(EA51+EB51)/1000.0</f>
        <v>0</v>
      </c>
      <c r="S51">
        <f>2.0/((1/U51-1/T51)+SIGN(U51)*SQRT((1/U51-1/T51)*(1/U51-1/T51) + 4*DO51/((DO51+1)*(DO51+1))*(2*1/U51*1/T51-1/T51*1/T51)))</f>
        <v>0</v>
      </c>
      <c r="T51">
        <f>IF(LEFT(DP51,1)&lt;&gt;"0",IF(LEFT(DP51,1)="1",3.0,DQ51),$D$5+$E$5*(EH51*EA51/($K$5*1000))+$F$5*(EH51*EA51/($K$5*1000))*MAX(MIN(DN51,$J$5),$I$5)*MAX(MIN(DN51,$J$5),$I$5)+$G$5*MAX(MIN(DN51,$J$5),$I$5)*(EH51*EA51/($K$5*1000))+$H$5*(EH51*EA51/($K$5*1000))*(EH51*EA51/($K$5*1000)))</f>
        <v>0</v>
      </c>
      <c r="U51">
        <f>L51*(1000-(1000*0.61365*exp(17.502*Y51/(240.97+Y51))/(EA51+EB51)+DV51)/2)/(1000*0.61365*exp(17.502*Y51/(240.97+Y51))/(EA51+EB51)-DV51)</f>
        <v>0</v>
      </c>
      <c r="V51">
        <f>1/((DO51+1)/(S51/1.6)+1/(T51/1.37)) + DO51/((DO51+1)/(S51/1.6) + DO51/(T51/1.37))</f>
        <v>0</v>
      </c>
      <c r="W51">
        <f>(DJ51*DM51)</f>
        <v>0</v>
      </c>
      <c r="X51">
        <f>(EC51+(W51+2*0.95*5.67E-8*(((EC51+$B$7)+273)^4-(EC51+273)^4)-44100*L51)/(1.84*29.3*T51+8*0.95*5.67E-8*(EC51+273)^3))</f>
        <v>0</v>
      </c>
      <c r="Y51">
        <f>($C$7*ED51+$D$7*EE51+$E$7*X51)</f>
        <v>0</v>
      </c>
      <c r="Z51">
        <f>0.61365*exp(17.502*Y51/(240.97+Y51))</f>
        <v>0</v>
      </c>
      <c r="AA51">
        <f>(AB51/AC51*100)</f>
        <v>0</v>
      </c>
      <c r="AB51">
        <f>DV51*(EA51+EB51)/1000</f>
        <v>0</v>
      </c>
      <c r="AC51">
        <f>0.61365*exp(17.502*EC51/(240.97+EC51))</f>
        <v>0</v>
      </c>
      <c r="AD51">
        <f>(Z51-DV51*(EA51+EB51)/1000)</f>
        <v>0</v>
      </c>
      <c r="AE51">
        <f>(-L51*44100)</f>
        <v>0</v>
      </c>
      <c r="AF51">
        <f>2*29.3*T51*0.92*(EC51-Y51)</f>
        <v>0</v>
      </c>
      <c r="AG51">
        <f>2*0.95*5.67E-8*(((EC51+$B$7)+273)^4-(Y51+273)^4)</f>
        <v>0</v>
      </c>
      <c r="AH51">
        <f>W51+AG51+AE51+AF51</f>
        <v>0</v>
      </c>
      <c r="AI51">
        <f>DZ51*AW51*(DU51-DT51*(1000-AW51*DW51)/(1000-AW51*DV51))/(100*DN51)</f>
        <v>0</v>
      </c>
      <c r="AJ51">
        <f>1000*DZ51*AW51*(DV51-DW51)/(100*DN51*(1000-AW51*DV51))</f>
        <v>0</v>
      </c>
      <c r="AK51">
        <f>(AL51 - AM51 - EA51*1E3/(8.314*(EC51+273.15)) * AO51/DZ51 * AN51) * DZ51/(100*DN51) * (1000 - DW51)/1000</f>
        <v>0</v>
      </c>
      <c r="AL51">
        <v>424.703533240107</v>
      </c>
      <c r="AM51">
        <v>420.148696969697</v>
      </c>
      <c r="AN51">
        <v>-0.00944709299170412</v>
      </c>
      <c r="AO51">
        <v>66.111918729525</v>
      </c>
      <c r="AP51">
        <f>(AR51 - AQ51 + EA51*1E3/(8.314*(EC51+273.15)) * AT51/DZ51 * AS51) * DZ51/(100*DN51) * 1000/(1000 - AR51)</f>
        <v>0</v>
      </c>
      <c r="AQ51">
        <v>11.1390836119504</v>
      </c>
      <c r="AR51">
        <v>12.4644769230769</v>
      </c>
      <c r="AS51">
        <v>-7.93094958981885e-06</v>
      </c>
      <c r="AT51">
        <v>85.4368916189537</v>
      </c>
      <c r="AU51">
        <v>0</v>
      </c>
      <c r="AV51">
        <v>0</v>
      </c>
      <c r="AW51">
        <f>IF(AU51*$H$13&gt;=AY51,1.0,(AY51/(AY51-AU51*$H$13)))</f>
        <v>0</v>
      </c>
      <c r="AX51">
        <f>(AW51-1)*100</f>
        <v>0</v>
      </c>
      <c r="AY51">
        <f>MAX(0,($B$13+$C$13*EH51)/(1+$D$13*EH51)*EA51/(EC51+273)*$E$13)</f>
        <v>0</v>
      </c>
      <c r="AZ51" t="s">
        <v>436</v>
      </c>
      <c r="BA51" t="s">
        <v>436</v>
      </c>
      <c r="BB51">
        <v>0</v>
      </c>
      <c r="BC51">
        <v>0</v>
      </c>
      <c r="BD51">
        <f>1-BB51/BC51</f>
        <v>0</v>
      </c>
      <c r="BE51">
        <v>0</v>
      </c>
      <c r="BF51" t="s">
        <v>436</v>
      </c>
      <c r="BG51" t="s">
        <v>436</v>
      </c>
      <c r="BH51">
        <v>0</v>
      </c>
      <c r="BI51">
        <v>0</v>
      </c>
      <c r="BJ51">
        <f>1-BH51/BI51</f>
        <v>0</v>
      </c>
      <c r="BK51">
        <v>0.5</v>
      </c>
      <c r="BL51">
        <f>DK51</f>
        <v>0</v>
      </c>
      <c r="BM51">
        <f>N51</f>
        <v>0</v>
      </c>
      <c r="BN51">
        <f>BJ51*BK51*BL51</f>
        <v>0</v>
      </c>
      <c r="BO51">
        <f>(BM51-BE51)/BL51</f>
        <v>0</v>
      </c>
      <c r="BP51">
        <f>(BC51-BI51)/BI51</f>
        <v>0</v>
      </c>
      <c r="BQ51">
        <f>BB51/(BD51+BB51/BI51)</f>
        <v>0</v>
      </c>
      <c r="BR51" t="s">
        <v>436</v>
      </c>
      <c r="BS51">
        <v>0</v>
      </c>
      <c r="BT51">
        <f>IF(BS51&lt;&gt;0, BS51, BQ51)</f>
        <v>0</v>
      </c>
      <c r="BU51">
        <f>1-BT51/BI51</f>
        <v>0</v>
      </c>
      <c r="BV51">
        <f>(BI51-BH51)/(BI51-BT51)</f>
        <v>0</v>
      </c>
      <c r="BW51">
        <f>(BC51-BI51)/(BC51-BT51)</f>
        <v>0</v>
      </c>
      <c r="BX51">
        <f>(BI51-BH51)/(BI51-BB51)</f>
        <v>0</v>
      </c>
      <c r="BY51">
        <f>(BC51-BI51)/(BC51-BB51)</f>
        <v>0</v>
      </c>
      <c r="BZ51">
        <f>(BV51*BT51/BH51)</f>
        <v>0</v>
      </c>
      <c r="CA51">
        <f>(1-BZ51)</f>
        <v>0</v>
      </c>
      <c r="DJ51">
        <f>$B$11*EI51+$C$11*EJ51+$F$11*EU51*(1-EX51)</f>
        <v>0</v>
      </c>
      <c r="DK51">
        <f>DJ51*DL51</f>
        <v>0</v>
      </c>
      <c r="DL51">
        <f>($B$11*$D$9+$C$11*$D$9+$F$11*((FH51+EZ51)/MAX(FH51+EZ51+FI51, 0.1)*$I$9+FI51/MAX(FH51+EZ51+FI51, 0.1)*$J$9))/($B$11+$C$11+$F$11)</f>
        <v>0</v>
      </c>
      <c r="DM51">
        <f>($B$11*$K$9+$C$11*$K$9+$F$11*((FH51+EZ51)/MAX(FH51+EZ51+FI51, 0.1)*$P$9+FI51/MAX(FH51+EZ51+FI51, 0.1)*$Q$9))/($B$11+$C$11+$F$11)</f>
        <v>0</v>
      </c>
      <c r="DN51">
        <v>6</v>
      </c>
      <c r="DO51">
        <v>0.5</v>
      </c>
      <c r="DP51" t="s">
        <v>437</v>
      </c>
      <c r="DQ51">
        <v>2</v>
      </c>
      <c r="DR51" t="b">
        <v>1</v>
      </c>
      <c r="DS51">
        <v>1701977842.5</v>
      </c>
      <c r="DT51">
        <v>414.92</v>
      </c>
      <c r="DU51">
        <v>419.981</v>
      </c>
      <c r="DV51">
        <v>12.46435</v>
      </c>
      <c r="DW51">
        <v>11.13905</v>
      </c>
      <c r="DX51">
        <v>415.434</v>
      </c>
      <c r="DY51">
        <v>12.43325</v>
      </c>
      <c r="DZ51">
        <v>600.0265</v>
      </c>
      <c r="EA51">
        <v>78.9242</v>
      </c>
      <c r="EB51">
        <v>0.100039</v>
      </c>
      <c r="EC51">
        <v>23.00785</v>
      </c>
      <c r="ED51">
        <v>22.9857</v>
      </c>
      <c r="EE51">
        <v>999.9</v>
      </c>
      <c r="EF51">
        <v>0</v>
      </c>
      <c r="EG51">
        <v>0</v>
      </c>
      <c r="EH51">
        <v>10000.96</v>
      </c>
      <c r="EI51">
        <v>0</v>
      </c>
      <c r="EJ51">
        <v>0.848101</v>
      </c>
      <c r="EK51">
        <v>-5.06059</v>
      </c>
      <c r="EL51">
        <v>420.157</v>
      </c>
      <c r="EM51">
        <v>424.712</v>
      </c>
      <c r="EN51">
        <v>1.3253</v>
      </c>
      <c r="EO51">
        <v>419.981</v>
      </c>
      <c r="EP51">
        <v>11.13905</v>
      </c>
      <c r="EQ51">
        <v>0.983737</v>
      </c>
      <c r="ER51">
        <v>0.879139</v>
      </c>
      <c r="ES51">
        <v>6.67771</v>
      </c>
      <c r="ET51">
        <v>5.053705</v>
      </c>
      <c r="EU51">
        <v>1799.975</v>
      </c>
      <c r="EV51">
        <v>0.978006</v>
      </c>
      <c r="EW51">
        <v>0.0219943</v>
      </c>
      <c r="EX51">
        <v>0</v>
      </c>
      <c r="EY51">
        <v>386.552</v>
      </c>
      <c r="EZ51">
        <v>4.99951</v>
      </c>
      <c r="FA51">
        <v>7011.055</v>
      </c>
      <c r="FB51">
        <v>14716.75</v>
      </c>
      <c r="FC51">
        <v>43.125</v>
      </c>
      <c r="FD51">
        <v>44.875</v>
      </c>
      <c r="FE51">
        <v>44.687</v>
      </c>
      <c r="FF51">
        <v>43.937</v>
      </c>
      <c r="FG51">
        <v>44.531</v>
      </c>
      <c r="FH51">
        <v>1755.495</v>
      </c>
      <c r="FI51">
        <v>39.48</v>
      </c>
      <c r="FJ51">
        <v>0</v>
      </c>
      <c r="FK51">
        <v>1701977845.5</v>
      </c>
      <c r="FL51">
        <v>0</v>
      </c>
      <c r="FM51">
        <v>386.36408</v>
      </c>
      <c r="FN51">
        <v>-0.178230762591167</v>
      </c>
      <c r="FO51">
        <v>-7.22538463411734</v>
      </c>
      <c r="FP51">
        <v>7011.8072</v>
      </c>
      <c r="FQ51">
        <v>15</v>
      </c>
      <c r="FR51">
        <v>1701977635</v>
      </c>
      <c r="FS51" t="s">
        <v>438</v>
      </c>
      <c r="FT51">
        <v>1701977633</v>
      </c>
      <c r="FU51">
        <v>1701977635</v>
      </c>
      <c r="FV51">
        <v>4</v>
      </c>
      <c r="FW51">
        <v>-0.012</v>
      </c>
      <c r="FX51">
        <v>0.003</v>
      </c>
      <c r="FY51">
        <v>-0.515</v>
      </c>
      <c r="FZ51">
        <v>0.012</v>
      </c>
      <c r="GA51">
        <v>420</v>
      </c>
      <c r="GB51">
        <v>11</v>
      </c>
      <c r="GC51">
        <v>0.38</v>
      </c>
      <c r="GD51">
        <v>0.07</v>
      </c>
      <c r="GE51">
        <v>-5.07576190476191</v>
      </c>
      <c r="GF51">
        <v>0.233754545454546</v>
      </c>
      <c r="GG51">
        <v>0.036451944179524</v>
      </c>
      <c r="GH51">
        <v>1</v>
      </c>
      <c r="GI51">
        <v>386.344323529412</v>
      </c>
      <c r="GJ51">
        <v>0.0662032135447124</v>
      </c>
      <c r="GK51">
        <v>0.192308838710984</v>
      </c>
      <c r="GL51">
        <v>1</v>
      </c>
      <c r="GM51">
        <v>1.3304219047619</v>
      </c>
      <c r="GN51">
        <v>-0.0401462337662322</v>
      </c>
      <c r="GO51">
        <v>0.00417830065599428</v>
      </c>
      <c r="GP51">
        <v>1</v>
      </c>
      <c r="GQ51">
        <v>3</v>
      </c>
      <c r="GR51">
        <v>3</v>
      </c>
      <c r="GS51" t="s">
        <v>439</v>
      </c>
      <c r="GT51">
        <v>3.24968</v>
      </c>
      <c r="GU51">
        <v>2.89222</v>
      </c>
      <c r="GV51">
        <v>0.0823507</v>
      </c>
      <c r="GW51">
        <v>0.0829098</v>
      </c>
      <c r="GX51">
        <v>0.0593876</v>
      </c>
      <c r="GY51">
        <v>0.0541356</v>
      </c>
      <c r="GZ51">
        <v>30272.1</v>
      </c>
      <c r="HA51">
        <v>23313.9</v>
      </c>
      <c r="HB51">
        <v>30711.1</v>
      </c>
      <c r="HC51">
        <v>23892.5</v>
      </c>
      <c r="HD51">
        <v>38261.7</v>
      </c>
      <c r="HE51">
        <v>31544.4</v>
      </c>
      <c r="HF51">
        <v>43455.3</v>
      </c>
      <c r="HG51">
        <v>36058</v>
      </c>
      <c r="HH51">
        <v>2.35185</v>
      </c>
      <c r="HI51">
        <v>2.25548</v>
      </c>
      <c r="HJ51">
        <v>0.15188</v>
      </c>
      <c r="HK51">
        <v>0</v>
      </c>
      <c r="HL51">
        <v>20.4816</v>
      </c>
      <c r="HM51">
        <v>999.9</v>
      </c>
      <c r="HN51">
        <v>45.727</v>
      </c>
      <c r="HO51">
        <v>26.888</v>
      </c>
      <c r="HP51">
        <v>20.6024</v>
      </c>
      <c r="HQ51">
        <v>54.1766</v>
      </c>
      <c r="HR51">
        <v>21.4143</v>
      </c>
      <c r="HS51">
        <v>2</v>
      </c>
      <c r="HT51">
        <v>-0.300117</v>
      </c>
      <c r="HU51">
        <v>0.663712</v>
      </c>
      <c r="HV51">
        <v>20.3426</v>
      </c>
      <c r="HW51">
        <v>5.24619</v>
      </c>
      <c r="HX51">
        <v>11.9226</v>
      </c>
      <c r="HY51">
        <v>4.9697</v>
      </c>
      <c r="HZ51">
        <v>3.29008</v>
      </c>
      <c r="IA51">
        <v>9999</v>
      </c>
      <c r="IB51">
        <v>999.9</v>
      </c>
      <c r="IC51">
        <v>9999</v>
      </c>
      <c r="ID51">
        <v>9999</v>
      </c>
      <c r="IE51">
        <v>4.9721</v>
      </c>
      <c r="IF51">
        <v>1.87349</v>
      </c>
      <c r="IG51">
        <v>1.88034</v>
      </c>
      <c r="IH51">
        <v>1.87652</v>
      </c>
      <c r="II51">
        <v>1.87607</v>
      </c>
      <c r="IJ51">
        <v>1.87607</v>
      </c>
      <c r="IK51">
        <v>1.87505</v>
      </c>
      <c r="IL51">
        <v>1.87542</v>
      </c>
      <c r="IM51">
        <v>0</v>
      </c>
      <c r="IN51">
        <v>0</v>
      </c>
      <c r="IO51">
        <v>0</v>
      </c>
      <c r="IP51">
        <v>0</v>
      </c>
      <c r="IQ51" t="s">
        <v>440</v>
      </c>
      <c r="IR51" t="s">
        <v>441</v>
      </c>
      <c r="IS51" t="s">
        <v>442</v>
      </c>
      <c r="IT51" t="s">
        <v>442</v>
      </c>
      <c r="IU51" t="s">
        <v>442</v>
      </c>
      <c r="IV51" t="s">
        <v>442</v>
      </c>
      <c r="IW51">
        <v>0</v>
      </c>
      <c r="IX51">
        <v>100</v>
      </c>
      <c r="IY51">
        <v>100</v>
      </c>
      <c r="IZ51">
        <v>-0.513</v>
      </c>
      <c r="JA51">
        <v>0.031</v>
      </c>
      <c r="JB51">
        <v>-0.436505064677801</v>
      </c>
      <c r="JC51">
        <v>-0.000204251658391556</v>
      </c>
      <c r="JD51">
        <v>8.11882707142039e-08</v>
      </c>
      <c r="JE51">
        <v>-8.824596126216e-11</v>
      </c>
      <c r="JF51">
        <v>-0.0823044458403542</v>
      </c>
      <c r="JG51">
        <v>6.98166786572007e-05</v>
      </c>
      <c r="JH51">
        <v>0.00104944809816257</v>
      </c>
      <c r="JI51">
        <v>-2.5878658862803e-05</v>
      </c>
      <c r="JJ51">
        <v>28</v>
      </c>
      <c r="JK51">
        <v>2090</v>
      </c>
      <c r="JL51">
        <v>2</v>
      </c>
      <c r="JM51">
        <v>19</v>
      </c>
      <c r="JN51">
        <v>3.5</v>
      </c>
      <c r="JO51">
        <v>3.5</v>
      </c>
      <c r="JP51">
        <v>1.36108</v>
      </c>
      <c r="JQ51">
        <v>2.55249</v>
      </c>
      <c r="JR51">
        <v>2.24365</v>
      </c>
      <c r="JS51">
        <v>2.85034</v>
      </c>
      <c r="JT51">
        <v>2.49756</v>
      </c>
      <c r="JU51">
        <v>2.37305</v>
      </c>
      <c r="JV51">
        <v>31.1722</v>
      </c>
      <c r="JW51">
        <v>24.0612</v>
      </c>
      <c r="JX51">
        <v>18</v>
      </c>
      <c r="JY51">
        <v>634.199</v>
      </c>
      <c r="JZ51">
        <v>659.289</v>
      </c>
      <c r="KA51">
        <v>19.999</v>
      </c>
      <c r="KB51">
        <v>23.4011</v>
      </c>
      <c r="KC51">
        <v>29.9998</v>
      </c>
      <c r="KD51">
        <v>23.6146</v>
      </c>
      <c r="KE51">
        <v>23.5934</v>
      </c>
      <c r="KF51">
        <v>27.2791</v>
      </c>
      <c r="KG51">
        <v>38.395</v>
      </c>
      <c r="KH51">
        <v>0</v>
      </c>
      <c r="KI51">
        <v>20</v>
      </c>
      <c r="KJ51">
        <v>420</v>
      </c>
      <c r="KK51">
        <v>11.1519</v>
      </c>
      <c r="KL51">
        <v>101.971</v>
      </c>
      <c r="KM51">
        <v>101.015</v>
      </c>
    </row>
    <row r="52" spans="1:299">
      <c r="A52">
        <v>36</v>
      </c>
      <c r="B52">
        <v>1701977849</v>
      </c>
      <c r="C52">
        <v>175</v>
      </c>
      <c r="D52" t="s">
        <v>513</v>
      </c>
      <c r="E52" t="s">
        <v>514</v>
      </c>
      <c r="F52">
        <v>15</v>
      </c>
      <c r="H52" t="s">
        <v>435</v>
      </c>
      <c r="K52">
        <v>1701977847.5</v>
      </c>
      <c r="L52">
        <f>(M52)/1000</f>
        <v>0</v>
      </c>
      <c r="M52">
        <f>IF(DR52, AP52, AJ52)</f>
        <v>0</v>
      </c>
      <c r="N52">
        <f>IF(DR52, AK52, AI52)</f>
        <v>0</v>
      </c>
      <c r="O52">
        <f>DT52 - IF(AW52&gt;1, N52*DN52*100.0/(AY52*EH52), 0)</f>
        <v>0</v>
      </c>
      <c r="P52">
        <f>((V52-L52/2)*O52-N52)/(V52+L52/2)</f>
        <v>0</v>
      </c>
      <c r="Q52">
        <f>P52*(EA52+EB52)/1000.0</f>
        <v>0</v>
      </c>
      <c r="R52">
        <f>(DT52 - IF(AW52&gt;1, N52*DN52*100.0/(AY52*EH52), 0))*(EA52+EB52)/1000.0</f>
        <v>0</v>
      </c>
      <c r="S52">
        <f>2.0/((1/U52-1/T52)+SIGN(U52)*SQRT((1/U52-1/T52)*(1/U52-1/T52) + 4*DO52/((DO52+1)*(DO52+1))*(2*1/U52*1/T52-1/T52*1/T52)))</f>
        <v>0</v>
      </c>
      <c r="T52">
        <f>IF(LEFT(DP52,1)&lt;&gt;"0",IF(LEFT(DP52,1)="1",3.0,DQ52),$D$5+$E$5*(EH52*EA52/($K$5*1000))+$F$5*(EH52*EA52/($K$5*1000))*MAX(MIN(DN52,$J$5),$I$5)*MAX(MIN(DN52,$J$5),$I$5)+$G$5*MAX(MIN(DN52,$J$5),$I$5)*(EH52*EA52/($K$5*1000))+$H$5*(EH52*EA52/($K$5*1000))*(EH52*EA52/($K$5*1000)))</f>
        <v>0</v>
      </c>
      <c r="U52">
        <f>L52*(1000-(1000*0.61365*exp(17.502*Y52/(240.97+Y52))/(EA52+EB52)+DV52)/2)/(1000*0.61365*exp(17.502*Y52/(240.97+Y52))/(EA52+EB52)-DV52)</f>
        <v>0</v>
      </c>
      <c r="V52">
        <f>1/((DO52+1)/(S52/1.6)+1/(T52/1.37)) + DO52/((DO52+1)/(S52/1.6) + DO52/(T52/1.37))</f>
        <v>0</v>
      </c>
      <c r="W52">
        <f>(DJ52*DM52)</f>
        <v>0</v>
      </c>
      <c r="X52">
        <f>(EC52+(W52+2*0.95*5.67E-8*(((EC52+$B$7)+273)^4-(EC52+273)^4)-44100*L52)/(1.84*29.3*T52+8*0.95*5.67E-8*(EC52+273)^3))</f>
        <v>0</v>
      </c>
      <c r="Y52">
        <f>($C$7*ED52+$D$7*EE52+$E$7*X52)</f>
        <v>0</v>
      </c>
      <c r="Z52">
        <f>0.61365*exp(17.502*Y52/(240.97+Y52))</f>
        <v>0</v>
      </c>
      <c r="AA52">
        <f>(AB52/AC52*100)</f>
        <v>0</v>
      </c>
      <c r="AB52">
        <f>DV52*(EA52+EB52)/1000</f>
        <v>0</v>
      </c>
      <c r="AC52">
        <f>0.61365*exp(17.502*EC52/(240.97+EC52))</f>
        <v>0</v>
      </c>
      <c r="AD52">
        <f>(Z52-DV52*(EA52+EB52)/1000)</f>
        <v>0</v>
      </c>
      <c r="AE52">
        <f>(-L52*44100)</f>
        <v>0</v>
      </c>
      <c r="AF52">
        <f>2*29.3*T52*0.92*(EC52-Y52)</f>
        <v>0</v>
      </c>
      <c r="AG52">
        <f>2*0.95*5.67E-8*(((EC52+$B$7)+273)^4-(Y52+273)^4)</f>
        <v>0</v>
      </c>
      <c r="AH52">
        <f>W52+AG52+AE52+AF52</f>
        <v>0</v>
      </c>
      <c r="AI52">
        <f>DZ52*AW52*(DU52-DT52*(1000-AW52*DW52)/(1000-AW52*DV52))/(100*DN52)</f>
        <v>0</v>
      </c>
      <c r="AJ52">
        <f>1000*DZ52*AW52*(DV52-DW52)/(100*DN52*(1000-AW52*DV52))</f>
        <v>0</v>
      </c>
      <c r="AK52">
        <f>(AL52 - AM52 - EA52*1E3/(8.314*(EC52+273.15)) * AO52/DZ52 * AN52) * DZ52/(100*DN52) * (1000 - DW52)/1000</f>
        <v>0</v>
      </c>
      <c r="AL52">
        <v>424.744676751795</v>
      </c>
      <c r="AM52">
        <v>420.234109090909</v>
      </c>
      <c r="AN52">
        <v>0.0220357462489676</v>
      </c>
      <c r="AO52">
        <v>66.111918729525</v>
      </c>
      <c r="AP52">
        <f>(AR52 - AQ52 + EA52*1E3/(8.314*(EC52+273.15)) * AT52/DZ52 * AS52) * DZ52/(100*DN52) * 1000/(1000 - AR52)</f>
        <v>0</v>
      </c>
      <c r="AQ52">
        <v>11.1395905187695</v>
      </c>
      <c r="AR52">
        <v>12.4596637362637</v>
      </c>
      <c r="AS52">
        <v>-1.18782311536951e-05</v>
      </c>
      <c r="AT52">
        <v>85.4368916189537</v>
      </c>
      <c r="AU52">
        <v>0</v>
      </c>
      <c r="AV52">
        <v>0</v>
      </c>
      <c r="AW52">
        <f>IF(AU52*$H$13&gt;=AY52,1.0,(AY52/(AY52-AU52*$H$13)))</f>
        <v>0</v>
      </c>
      <c r="AX52">
        <f>(AW52-1)*100</f>
        <v>0</v>
      </c>
      <c r="AY52">
        <f>MAX(0,($B$13+$C$13*EH52)/(1+$D$13*EH52)*EA52/(EC52+273)*$E$13)</f>
        <v>0</v>
      </c>
      <c r="AZ52" t="s">
        <v>436</v>
      </c>
      <c r="BA52" t="s">
        <v>436</v>
      </c>
      <c r="BB52">
        <v>0</v>
      </c>
      <c r="BC52">
        <v>0</v>
      </c>
      <c r="BD52">
        <f>1-BB52/BC52</f>
        <v>0</v>
      </c>
      <c r="BE52">
        <v>0</v>
      </c>
      <c r="BF52" t="s">
        <v>436</v>
      </c>
      <c r="BG52" t="s">
        <v>436</v>
      </c>
      <c r="BH52">
        <v>0</v>
      </c>
      <c r="BI52">
        <v>0</v>
      </c>
      <c r="BJ52">
        <f>1-BH52/BI52</f>
        <v>0</v>
      </c>
      <c r="BK52">
        <v>0.5</v>
      </c>
      <c r="BL52">
        <f>DK52</f>
        <v>0</v>
      </c>
      <c r="BM52">
        <f>N52</f>
        <v>0</v>
      </c>
      <c r="BN52">
        <f>BJ52*BK52*BL52</f>
        <v>0</v>
      </c>
      <c r="BO52">
        <f>(BM52-BE52)/BL52</f>
        <v>0</v>
      </c>
      <c r="BP52">
        <f>(BC52-BI52)/BI52</f>
        <v>0</v>
      </c>
      <c r="BQ52">
        <f>BB52/(BD52+BB52/BI52)</f>
        <v>0</v>
      </c>
      <c r="BR52" t="s">
        <v>436</v>
      </c>
      <c r="BS52">
        <v>0</v>
      </c>
      <c r="BT52">
        <f>IF(BS52&lt;&gt;0, BS52, BQ52)</f>
        <v>0</v>
      </c>
      <c r="BU52">
        <f>1-BT52/BI52</f>
        <v>0</v>
      </c>
      <c r="BV52">
        <f>(BI52-BH52)/(BI52-BT52)</f>
        <v>0</v>
      </c>
      <c r="BW52">
        <f>(BC52-BI52)/(BC52-BT52)</f>
        <v>0</v>
      </c>
      <c r="BX52">
        <f>(BI52-BH52)/(BI52-BB52)</f>
        <v>0</v>
      </c>
      <c r="BY52">
        <f>(BC52-BI52)/(BC52-BB52)</f>
        <v>0</v>
      </c>
      <c r="BZ52">
        <f>(BV52*BT52/BH52)</f>
        <v>0</v>
      </c>
      <c r="CA52">
        <f>(1-BZ52)</f>
        <v>0</v>
      </c>
      <c r="DJ52">
        <f>$B$11*EI52+$C$11*EJ52+$F$11*EU52*(1-EX52)</f>
        <v>0</v>
      </c>
      <c r="DK52">
        <f>DJ52*DL52</f>
        <v>0</v>
      </c>
      <c r="DL52">
        <f>($B$11*$D$9+$C$11*$D$9+$F$11*((FH52+EZ52)/MAX(FH52+EZ52+FI52, 0.1)*$I$9+FI52/MAX(FH52+EZ52+FI52, 0.1)*$J$9))/($B$11+$C$11+$F$11)</f>
        <v>0</v>
      </c>
      <c r="DM52">
        <f>($B$11*$K$9+$C$11*$K$9+$F$11*((FH52+EZ52)/MAX(FH52+EZ52+FI52, 0.1)*$P$9+FI52/MAX(FH52+EZ52+FI52, 0.1)*$Q$9))/($B$11+$C$11+$F$11)</f>
        <v>0</v>
      </c>
      <c r="DN52">
        <v>6</v>
      </c>
      <c r="DO52">
        <v>0.5</v>
      </c>
      <c r="DP52" t="s">
        <v>437</v>
      </c>
      <c r="DQ52">
        <v>2</v>
      </c>
      <c r="DR52" t="b">
        <v>1</v>
      </c>
      <c r="DS52">
        <v>1701977847.5</v>
      </c>
      <c r="DT52">
        <v>414.983</v>
      </c>
      <c r="DU52">
        <v>420.0375</v>
      </c>
      <c r="DV52">
        <v>12.46045</v>
      </c>
      <c r="DW52">
        <v>11.1408</v>
      </c>
      <c r="DX52">
        <v>415.497</v>
      </c>
      <c r="DY52">
        <v>12.42945</v>
      </c>
      <c r="DZ52">
        <v>599.9985</v>
      </c>
      <c r="EA52">
        <v>78.9241</v>
      </c>
      <c r="EB52">
        <v>0.1002885</v>
      </c>
      <c r="EC52">
        <v>23.00595</v>
      </c>
      <c r="ED52">
        <v>22.9871</v>
      </c>
      <c r="EE52">
        <v>999.9</v>
      </c>
      <c r="EF52">
        <v>0</v>
      </c>
      <c r="EG52">
        <v>0</v>
      </c>
      <c r="EH52">
        <v>9981.25</v>
      </c>
      <c r="EI52">
        <v>0</v>
      </c>
      <c r="EJ52">
        <v>0.848101</v>
      </c>
      <c r="EK52">
        <v>-5.054215</v>
      </c>
      <c r="EL52">
        <v>420.219</v>
      </c>
      <c r="EM52">
        <v>424.77</v>
      </c>
      <c r="EN52">
        <v>1.319675</v>
      </c>
      <c r="EO52">
        <v>420.0375</v>
      </c>
      <c r="EP52">
        <v>11.1408</v>
      </c>
      <c r="EQ52">
        <v>0.983431</v>
      </c>
      <c r="ER52">
        <v>0.879277</v>
      </c>
      <c r="ES52">
        <v>6.673195</v>
      </c>
      <c r="ET52">
        <v>5.055965</v>
      </c>
      <c r="EU52">
        <v>1800.145</v>
      </c>
      <c r="EV52">
        <v>0.978008</v>
      </c>
      <c r="EW52">
        <v>0.0219924</v>
      </c>
      <c r="EX52">
        <v>0</v>
      </c>
      <c r="EY52">
        <v>386.232</v>
      </c>
      <c r="EZ52">
        <v>4.99951</v>
      </c>
      <c r="FA52">
        <v>7011.215</v>
      </c>
      <c r="FB52">
        <v>14718.15</v>
      </c>
      <c r="FC52">
        <v>43.125</v>
      </c>
      <c r="FD52">
        <v>44.875</v>
      </c>
      <c r="FE52">
        <v>44.687</v>
      </c>
      <c r="FF52">
        <v>43.937</v>
      </c>
      <c r="FG52">
        <v>44.531</v>
      </c>
      <c r="FH52">
        <v>1755.665</v>
      </c>
      <c r="FI52">
        <v>39.48</v>
      </c>
      <c r="FJ52">
        <v>0</v>
      </c>
      <c r="FK52">
        <v>1701977850.3</v>
      </c>
      <c r="FL52">
        <v>0</v>
      </c>
      <c r="FM52">
        <v>386.35432</v>
      </c>
      <c r="FN52">
        <v>0.331769233911644</v>
      </c>
      <c r="FO52">
        <v>-6.61000004966236</v>
      </c>
      <c r="FP52">
        <v>7011.3256</v>
      </c>
      <c r="FQ52">
        <v>15</v>
      </c>
      <c r="FR52">
        <v>1701977635</v>
      </c>
      <c r="FS52" t="s">
        <v>438</v>
      </c>
      <c r="FT52">
        <v>1701977633</v>
      </c>
      <c r="FU52">
        <v>1701977635</v>
      </c>
      <c r="FV52">
        <v>4</v>
      </c>
      <c r="FW52">
        <v>-0.012</v>
      </c>
      <c r="FX52">
        <v>0.003</v>
      </c>
      <c r="FY52">
        <v>-0.515</v>
      </c>
      <c r="FZ52">
        <v>0.012</v>
      </c>
      <c r="GA52">
        <v>420</v>
      </c>
      <c r="GB52">
        <v>11</v>
      </c>
      <c r="GC52">
        <v>0.38</v>
      </c>
      <c r="GD52">
        <v>0.07</v>
      </c>
      <c r="GE52">
        <v>-5.0636555</v>
      </c>
      <c r="GF52">
        <v>0.215748721804513</v>
      </c>
      <c r="GG52">
        <v>0.0332880794692336</v>
      </c>
      <c r="GH52">
        <v>1</v>
      </c>
      <c r="GI52">
        <v>386.364235294118</v>
      </c>
      <c r="GJ52">
        <v>0.0919786153577079</v>
      </c>
      <c r="GK52">
        <v>0.213247034159577</v>
      </c>
      <c r="GL52">
        <v>1</v>
      </c>
      <c r="GM52">
        <v>1.326439</v>
      </c>
      <c r="GN52">
        <v>-0.0385461654135357</v>
      </c>
      <c r="GO52">
        <v>0.00384263828638607</v>
      </c>
      <c r="GP52">
        <v>1</v>
      </c>
      <c r="GQ52">
        <v>3</v>
      </c>
      <c r="GR52">
        <v>3</v>
      </c>
      <c r="GS52" t="s">
        <v>439</v>
      </c>
      <c r="GT52">
        <v>3.2497</v>
      </c>
      <c r="GU52">
        <v>2.8923</v>
      </c>
      <c r="GV52">
        <v>0.0823638</v>
      </c>
      <c r="GW52">
        <v>0.0829224</v>
      </c>
      <c r="GX52">
        <v>0.0593809</v>
      </c>
      <c r="GY52">
        <v>0.0541434</v>
      </c>
      <c r="GZ52">
        <v>30272.4</v>
      </c>
      <c r="HA52">
        <v>23314.3</v>
      </c>
      <c r="HB52">
        <v>30711.9</v>
      </c>
      <c r="HC52">
        <v>23893.3</v>
      </c>
      <c r="HD52">
        <v>38262.7</v>
      </c>
      <c r="HE52">
        <v>31545.2</v>
      </c>
      <c r="HF52">
        <v>43456</v>
      </c>
      <c r="HG52">
        <v>36059.1</v>
      </c>
      <c r="HH52">
        <v>2.35165</v>
      </c>
      <c r="HI52">
        <v>2.2555</v>
      </c>
      <c r="HJ52">
        <v>0.152662</v>
      </c>
      <c r="HK52">
        <v>0</v>
      </c>
      <c r="HL52">
        <v>20.4729</v>
      </c>
      <c r="HM52">
        <v>999.9</v>
      </c>
      <c r="HN52">
        <v>45.715</v>
      </c>
      <c r="HO52">
        <v>26.878</v>
      </c>
      <c r="HP52">
        <v>20.5822</v>
      </c>
      <c r="HQ52">
        <v>54.2466</v>
      </c>
      <c r="HR52">
        <v>21.4022</v>
      </c>
      <c r="HS52">
        <v>2</v>
      </c>
      <c r="HT52">
        <v>-0.300574</v>
      </c>
      <c r="HU52">
        <v>0.65963</v>
      </c>
      <c r="HV52">
        <v>20.3427</v>
      </c>
      <c r="HW52">
        <v>5.24604</v>
      </c>
      <c r="HX52">
        <v>11.9238</v>
      </c>
      <c r="HY52">
        <v>4.96975</v>
      </c>
      <c r="HZ52">
        <v>3.29003</v>
      </c>
      <c r="IA52">
        <v>9999</v>
      </c>
      <c r="IB52">
        <v>999.9</v>
      </c>
      <c r="IC52">
        <v>9999</v>
      </c>
      <c r="ID52">
        <v>9999</v>
      </c>
      <c r="IE52">
        <v>4.97212</v>
      </c>
      <c r="IF52">
        <v>1.87347</v>
      </c>
      <c r="IG52">
        <v>1.88034</v>
      </c>
      <c r="IH52">
        <v>1.8765</v>
      </c>
      <c r="II52">
        <v>1.87607</v>
      </c>
      <c r="IJ52">
        <v>1.87607</v>
      </c>
      <c r="IK52">
        <v>1.87504</v>
      </c>
      <c r="IL52">
        <v>1.87543</v>
      </c>
      <c r="IM52">
        <v>0</v>
      </c>
      <c r="IN52">
        <v>0</v>
      </c>
      <c r="IO52">
        <v>0</v>
      </c>
      <c r="IP52">
        <v>0</v>
      </c>
      <c r="IQ52" t="s">
        <v>440</v>
      </c>
      <c r="IR52" t="s">
        <v>441</v>
      </c>
      <c r="IS52" t="s">
        <v>442</v>
      </c>
      <c r="IT52" t="s">
        <v>442</v>
      </c>
      <c r="IU52" t="s">
        <v>442</v>
      </c>
      <c r="IV52" t="s">
        <v>442</v>
      </c>
      <c r="IW52">
        <v>0</v>
      </c>
      <c r="IX52">
        <v>100</v>
      </c>
      <c r="IY52">
        <v>100</v>
      </c>
      <c r="IZ52">
        <v>-0.513</v>
      </c>
      <c r="JA52">
        <v>0.031</v>
      </c>
      <c r="JB52">
        <v>-0.436505064677801</v>
      </c>
      <c r="JC52">
        <v>-0.000204251658391556</v>
      </c>
      <c r="JD52">
        <v>8.11882707142039e-08</v>
      </c>
      <c r="JE52">
        <v>-8.824596126216e-11</v>
      </c>
      <c r="JF52">
        <v>-0.0823044458403542</v>
      </c>
      <c r="JG52">
        <v>6.98166786572007e-05</v>
      </c>
      <c r="JH52">
        <v>0.00104944809816257</v>
      </c>
      <c r="JI52">
        <v>-2.5878658862803e-05</v>
      </c>
      <c r="JJ52">
        <v>28</v>
      </c>
      <c r="JK52">
        <v>2090</v>
      </c>
      <c r="JL52">
        <v>2</v>
      </c>
      <c r="JM52">
        <v>19</v>
      </c>
      <c r="JN52">
        <v>3.6</v>
      </c>
      <c r="JO52">
        <v>3.6</v>
      </c>
      <c r="JP52">
        <v>1.36108</v>
      </c>
      <c r="JQ52">
        <v>2.55005</v>
      </c>
      <c r="JR52">
        <v>2.24365</v>
      </c>
      <c r="JS52">
        <v>2.85034</v>
      </c>
      <c r="JT52">
        <v>2.49756</v>
      </c>
      <c r="JU52">
        <v>2.3645</v>
      </c>
      <c r="JV52">
        <v>31.1504</v>
      </c>
      <c r="JW52">
        <v>24.0612</v>
      </c>
      <c r="JX52">
        <v>18</v>
      </c>
      <c r="JY52">
        <v>634.028</v>
      </c>
      <c r="JZ52">
        <v>659.285</v>
      </c>
      <c r="KA52">
        <v>19.9991</v>
      </c>
      <c r="KB52">
        <v>23.3987</v>
      </c>
      <c r="KC52">
        <v>29.9998</v>
      </c>
      <c r="KD52">
        <v>23.6126</v>
      </c>
      <c r="KE52">
        <v>23.5915</v>
      </c>
      <c r="KF52">
        <v>27.2775</v>
      </c>
      <c r="KG52">
        <v>38.395</v>
      </c>
      <c r="KH52">
        <v>0</v>
      </c>
      <c r="KI52">
        <v>20</v>
      </c>
      <c r="KJ52">
        <v>420</v>
      </c>
      <c r="KK52">
        <v>11.1621</v>
      </c>
      <c r="KL52">
        <v>101.973</v>
      </c>
      <c r="KM52">
        <v>101.018</v>
      </c>
    </row>
    <row r="53" spans="1:299">
      <c r="A53">
        <v>37</v>
      </c>
      <c r="B53">
        <v>1701977854</v>
      </c>
      <c r="C53">
        <v>180</v>
      </c>
      <c r="D53" t="s">
        <v>515</v>
      </c>
      <c r="E53" t="s">
        <v>516</v>
      </c>
      <c r="F53">
        <v>15</v>
      </c>
      <c r="H53" t="s">
        <v>435</v>
      </c>
      <c r="K53">
        <v>1701977852.5</v>
      </c>
      <c r="L53">
        <f>(M53)/1000</f>
        <v>0</v>
      </c>
      <c r="M53">
        <f>IF(DR53, AP53, AJ53)</f>
        <v>0</v>
      </c>
      <c r="N53">
        <f>IF(DR53, AK53, AI53)</f>
        <v>0</v>
      </c>
      <c r="O53">
        <f>DT53 - IF(AW53&gt;1, N53*DN53*100.0/(AY53*EH53), 0)</f>
        <v>0</v>
      </c>
      <c r="P53">
        <f>((V53-L53/2)*O53-N53)/(V53+L53/2)</f>
        <v>0</v>
      </c>
      <c r="Q53">
        <f>P53*(EA53+EB53)/1000.0</f>
        <v>0</v>
      </c>
      <c r="R53">
        <f>(DT53 - IF(AW53&gt;1, N53*DN53*100.0/(AY53*EH53), 0))*(EA53+EB53)/1000.0</f>
        <v>0</v>
      </c>
      <c r="S53">
        <f>2.0/((1/U53-1/T53)+SIGN(U53)*SQRT((1/U53-1/T53)*(1/U53-1/T53) + 4*DO53/((DO53+1)*(DO53+1))*(2*1/U53*1/T53-1/T53*1/T53)))</f>
        <v>0</v>
      </c>
      <c r="T53">
        <f>IF(LEFT(DP53,1)&lt;&gt;"0",IF(LEFT(DP53,1)="1",3.0,DQ53),$D$5+$E$5*(EH53*EA53/($K$5*1000))+$F$5*(EH53*EA53/($K$5*1000))*MAX(MIN(DN53,$J$5),$I$5)*MAX(MIN(DN53,$J$5),$I$5)+$G$5*MAX(MIN(DN53,$J$5),$I$5)*(EH53*EA53/($K$5*1000))+$H$5*(EH53*EA53/($K$5*1000))*(EH53*EA53/($K$5*1000)))</f>
        <v>0</v>
      </c>
      <c r="U53">
        <f>L53*(1000-(1000*0.61365*exp(17.502*Y53/(240.97+Y53))/(EA53+EB53)+DV53)/2)/(1000*0.61365*exp(17.502*Y53/(240.97+Y53))/(EA53+EB53)-DV53)</f>
        <v>0</v>
      </c>
      <c r="V53">
        <f>1/((DO53+1)/(S53/1.6)+1/(T53/1.37)) + DO53/((DO53+1)/(S53/1.6) + DO53/(T53/1.37))</f>
        <v>0</v>
      </c>
      <c r="W53">
        <f>(DJ53*DM53)</f>
        <v>0</v>
      </c>
      <c r="X53">
        <f>(EC53+(W53+2*0.95*5.67E-8*(((EC53+$B$7)+273)^4-(EC53+273)^4)-44100*L53)/(1.84*29.3*T53+8*0.95*5.67E-8*(EC53+273)^3))</f>
        <v>0</v>
      </c>
      <c r="Y53">
        <f>($C$7*ED53+$D$7*EE53+$E$7*X53)</f>
        <v>0</v>
      </c>
      <c r="Z53">
        <f>0.61365*exp(17.502*Y53/(240.97+Y53))</f>
        <v>0</v>
      </c>
      <c r="AA53">
        <f>(AB53/AC53*100)</f>
        <v>0</v>
      </c>
      <c r="AB53">
        <f>DV53*(EA53+EB53)/1000</f>
        <v>0</v>
      </c>
      <c r="AC53">
        <f>0.61365*exp(17.502*EC53/(240.97+EC53))</f>
        <v>0</v>
      </c>
      <c r="AD53">
        <f>(Z53-DV53*(EA53+EB53)/1000)</f>
        <v>0</v>
      </c>
      <c r="AE53">
        <f>(-L53*44100)</f>
        <v>0</v>
      </c>
      <c r="AF53">
        <f>2*29.3*T53*0.92*(EC53-Y53)</f>
        <v>0</v>
      </c>
      <c r="AG53">
        <f>2*0.95*5.67E-8*(((EC53+$B$7)+273)^4-(Y53+273)^4)</f>
        <v>0</v>
      </c>
      <c r="AH53">
        <f>W53+AG53+AE53+AF53</f>
        <v>0</v>
      </c>
      <c r="AI53">
        <f>DZ53*AW53*(DU53-DT53*(1000-AW53*DW53)/(1000-AW53*DV53))/(100*DN53)</f>
        <v>0</v>
      </c>
      <c r="AJ53">
        <f>1000*DZ53*AW53*(DV53-DW53)/(100*DN53*(1000-AW53*DV53))</f>
        <v>0</v>
      </c>
      <c r="AK53">
        <f>(AL53 - AM53 - EA53*1E3/(8.314*(EC53+273.15)) * AO53/DZ53 * AN53) * DZ53/(100*DN53) * (1000 - DW53)/1000</f>
        <v>0</v>
      </c>
      <c r="AL53">
        <v>424.749517207099</v>
      </c>
      <c r="AM53">
        <v>420.151109090909</v>
      </c>
      <c r="AN53">
        <v>-0.0324020100977261</v>
      </c>
      <c r="AO53">
        <v>66.111918729525</v>
      </c>
      <c r="AP53">
        <f>(AR53 - AQ53 + EA53*1E3/(8.314*(EC53+273.15)) * AT53/DZ53 * AS53) * DZ53/(100*DN53) * 1000/(1000 - AR53)</f>
        <v>0</v>
      </c>
      <c r="AQ53">
        <v>11.1412630911464</v>
      </c>
      <c r="AR53">
        <v>12.4634967032967</v>
      </c>
      <c r="AS53">
        <v>-2.59152935327413e-06</v>
      </c>
      <c r="AT53">
        <v>85.4368916189537</v>
      </c>
      <c r="AU53">
        <v>0</v>
      </c>
      <c r="AV53">
        <v>0</v>
      </c>
      <c r="AW53">
        <f>IF(AU53*$H$13&gt;=AY53,1.0,(AY53/(AY53-AU53*$H$13)))</f>
        <v>0</v>
      </c>
      <c r="AX53">
        <f>(AW53-1)*100</f>
        <v>0</v>
      </c>
      <c r="AY53">
        <f>MAX(0,($B$13+$C$13*EH53)/(1+$D$13*EH53)*EA53/(EC53+273)*$E$13)</f>
        <v>0</v>
      </c>
      <c r="AZ53" t="s">
        <v>436</v>
      </c>
      <c r="BA53" t="s">
        <v>436</v>
      </c>
      <c r="BB53">
        <v>0</v>
      </c>
      <c r="BC53">
        <v>0</v>
      </c>
      <c r="BD53">
        <f>1-BB53/BC53</f>
        <v>0</v>
      </c>
      <c r="BE53">
        <v>0</v>
      </c>
      <c r="BF53" t="s">
        <v>436</v>
      </c>
      <c r="BG53" t="s">
        <v>436</v>
      </c>
      <c r="BH53">
        <v>0</v>
      </c>
      <c r="BI53">
        <v>0</v>
      </c>
      <c r="BJ53">
        <f>1-BH53/BI53</f>
        <v>0</v>
      </c>
      <c r="BK53">
        <v>0.5</v>
      </c>
      <c r="BL53">
        <f>DK53</f>
        <v>0</v>
      </c>
      <c r="BM53">
        <f>N53</f>
        <v>0</v>
      </c>
      <c r="BN53">
        <f>BJ53*BK53*BL53</f>
        <v>0</v>
      </c>
      <c r="BO53">
        <f>(BM53-BE53)/BL53</f>
        <v>0</v>
      </c>
      <c r="BP53">
        <f>(BC53-BI53)/BI53</f>
        <v>0</v>
      </c>
      <c r="BQ53">
        <f>BB53/(BD53+BB53/BI53)</f>
        <v>0</v>
      </c>
      <c r="BR53" t="s">
        <v>436</v>
      </c>
      <c r="BS53">
        <v>0</v>
      </c>
      <c r="BT53">
        <f>IF(BS53&lt;&gt;0, BS53, BQ53)</f>
        <v>0</v>
      </c>
      <c r="BU53">
        <f>1-BT53/BI53</f>
        <v>0</v>
      </c>
      <c r="BV53">
        <f>(BI53-BH53)/(BI53-BT53)</f>
        <v>0</v>
      </c>
      <c r="BW53">
        <f>(BC53-BI53)/(BC53-BT53)</f>
        <v>0</v>
      </c>
      <c r="BX53">
        <f>(BI53-BH53)/(BI53-BB53)</f>
        <v>0</v>
      </c>
      <c r="BY53">
        <f>(BC53-BI53)/(BC53-BB53)</f>
        <v>0</v>
      </c>
      <c r="BZ53">
        <f>(BV53*BT53/BH53)</f>
        <v>0</v>
      </c>
      <c r="CA53">
        <f>(1-BZ53)</f>
        <v>0</v>
      </c>
      <c r="DJ53">
        <f>$B$11*EI53+$C$11*EJ53+$F$11*EU53*(1-EX53)</f>
        <v>0</v>
      </c>
      <c r="DK53">
        <f>DJ53*DL53</f>
        <v>0</v>
      </c>
      <c r="DL53">
        <f>($B$11*$D$9+$C$11*$D$9+$F$11*((FH53+EZ53)/MAX(FH53+EZ53+FI53, 0.1)*$I$9+FI53/MAX(FH53+EZ53+FI53, 0.1)*$J$9))/($B$11+$C$11+$F$11)</f>
        <v>0</v>
      </c>
      <c r="DM53">
        <f>($B$11*$K$9+$C$11*$K$9+$F$11*((FH53+EZ53)/MAX(FH53+EZ53+FI53, 0.1)*$P$9+FI53/MAX(FH53+EZ53+FI53, 0.1)*$Q$9))/($B$11+$C$11+$F$11)</f>
        <v>0</v>
      </c>
      <c r="DN53">
        <v>6</v>
      </c>
      <c r="DO53">
        <v>0.5</v>
      </c>
      <c r="DP53" t="s">
        <v>437</v>
      </c>
      <c r="DQ53">
        <v>2</v>
      </c>
      <c r="DR53" t="b">
        <v>1</v>
      </c>
      <c r="DS53">
        <v>1701977852.5</v>
      </c>
      <c r="DT53">
        <v>414.9275</v>
      </c>
      <c r="DU53">
        <v>419.9885</v>
      </c>
      <c r="DV53">
        <v>12.46295</v>
      </c>
      <c r="DW53">
        <v>11.14125</v>
      </c>
      <c r="DX53">
        <v>415.441</v>
      </c>
      <c r="DY53">
        <v>12.4319</v>
      </c>
      <c r="DZ53">
        <v>600.044</v>
      </c>
      <c r="EA53">
        <v>78.92415</v>
      </c>
      <c r="EB53">
        <v>0.100107</v>
      </c>
      <c r="EC53">
        <v>23.004</v>
      </c>
      <c r="ED53">
        <v>22.98725</v>
      </c>
      <c r="EE53">
        <v>999.9</v>
      </c>
      <c r="EF53">
        <v>0</v>
      </c>
      <c r="EG53">
        <v>0</v>
      </c>
      <c r="EH53">
        <v>9990.94</v>
      </c>
      <c r="EI53">
        <v>0</v>
      </c>
      <c r="EJ53">
        <v>0.848101</v>
      </c>
      <c r="EK53">
        <v>-5.06126</v>
      </c>
      <c r="EL53">
        <v>420.1635</v>
      </c>
      <c r="EM53">
        <v>424.7205</v>
      </c>
      <c r="EN53">
        <v>1.32167</v>
      </c>
      <c r="EO53">
        <v>419.9885</v>
      </c>
      <c r="EP53">
        <v>11.14125</v>
      </c>
      <c r="EQ53">
        <v>0.983627</v>
      </c>
      <c r="ER53">
        <v>0.879315</v>
      </c>
      <c r="ES53">
        <v>6.67608</v>
      </c>
      <c r="ET53">
        <v>5.05658</v>
      </c>
      <c r="EU53">
        <v>1799.99</v>
      </c>
      <c r="EV53">
        <v>0.978006</v>
      </c>
      <c r="EW53">
        <v>0.0219943</v>
      </c>
      <c r="EX53">
        <v>0</v>
      </c>
      <c r="EY53">
        <v>386.36</v>
      </c>
      <c r="EZ53">
        <v>4.99951</v>
      </c>
      <c r="FA53">
        <v>7010.045</v>
      </c>
      <c r="FB53">
        <v>14716.9</v>
      </c>
      <c r="FC53">
        <v>43.125</v>
      </c>
      <c r="FD53">
        <v>44.875</v>
      </c>
      <c r="FE53">
        <v>44.625</v>
      </c>
      <c r="FF53">
        <v>43.906</v>
      </c>
      <c r="FG53">
        <v>44.531</v>
      </c>
      <c r="FH53">
        <v>1755.51</v>
      </c>
      <c r="FI53">
        <v>39.48</v>
      </c>
      <c r="FJ53">
        <v>0</v>
      </c>
      <c r="FK53">
        <v>1701977855.1</v>
      </c>
      <c r="FL53">
        <v>0</v>
      </c>
      <c r="FM53">
        <v>386.3366</v>
      </c>
      <c r="FN53">
        <v>-0.191923081483771</v>
      </c>
      <c r="FO53">
        <v>-4.75538460031664</v>
      </c>
      <c r="FP53">
        <v>7010.812</v>
      </c>
      <c r="FQ53">
        <v>15</v>
      </c>
      <c r="FR53">
        <v>1701977635</v>
      </c>
      <c r="FS53" t="s">
        <v>438</v>
      </c>
      <c r="FT53">
        <v>1701977633</v>
      </c>
      <c r="FU53">
        <v>1701977635</v>
      </c>
      <c r="FV53">
        <v>4</v>
      </c>
      <c r="FW53">
        <v>-0.012</v>
      </c>
      <c r="FX53">
        <v>0.003</v>
      </c>
      <c r="FY53">
        <v>-0.515</v>
      </c>
      <c r="FZ53">
        <v>0.012</v>
      </c>
      <c r="GA53">
        <v>420</v>
      </c>
      <c r="GB53">
        <v>11</v>
      </c>
      <c r="GC53">
        <v>0.38</v>
      </c>
      <c r="GD53">
        <v>0.07</v>
      </c>
      <c r="GE53">
        <v>-5.0517680952381</v>
      </c>
      <c r="GF53">
        <v>0.0770774025973991</v>
      </c>
      <c r="GG53">
        <v>0.0267508948882887</v>
      </c>
      <c r="GH53">
        <v>1</v>
      </c>
      <c r="GI53">
        <v>386.344794117647</v>
      </c>
      <c r="GJ53">
        <v>-0.125607334824371</v>
      </c>
      <c r="GK53">
        <v>0.192779785889891</v>
      </c>
      <c r="GL53">
        <v>1</v>
      </c>
      <c r="GM53">
        <v>1.32409761904762</v>
      </c>
      <c r="GN53">
        <v>-0.029170129870127</v>
      </c>
      <c r="GO53">
        <v>0.0032496767674602</v>
      </c>
      <c r="GP53">
        <v>1</v>
      </c>
      <c r="GQ53">
        <v>3</v>
      </c>
      <c r="GR53">
        <v>3</v>
      </c>
      <c r="GS53" t="s">
        <v>439</v>
      </c>
      <c r="GT53">
        <v>3.24973</v>
      </c>
      <c r="GU53">
        <v>2.89221</v>
      </c>
      <c r="GV53">
        <v>0.0823493</v>
      </c>
      <c r="GW53">
        <v>0.0829099</v>
      </c>
      <c r="GX53">
        <v>0.0593866</v>
      </c>
      <c r="GY53">
        <v>0.0541452</v>
      </c>
      <c r="GZ53">
        <v>30272.6</v>
      </c>
      <c r="HA53">
        <v>23314.7</v>
      </c>
      <c r="HB53">
        <v>30711.5</v>
      </c>
      <c r="HC53">
        <v>23893.4</v>
      </c>
      <c r="HD53">
        <v>38262.2</v>
      </c>
      <c r="HE53">
        <v>31545.4</v>
      </c>
      <c r="HF53">
        <v>43455.8</v>
      </c>
      <c r="HG53">
        <v>36059.5</v>
      </c>
      <c r="HH53">
        <v>2.35197</v>
      </c>
      <c r="HI53">
        <v>2.2552</v>
      </c>
      <c r="HJ53">
        <v>0.152662</v>
      </c>
      <c r="HK53">
        <v>0</v>
      </c>
      <c r="HL53">
        <v>20.4657</v>
      </c>
      <c r="HM53">
        <v>999.9</v>
      </c>
      <c r="HN53">
        <v>45.727</v>
      </c>
      <c r="HO53">
        <v>26.888</v>
      </c>
      <c r="HP53">
        <v>20.6033</v>
      </c>
      <c r="HQ53">
        <v>54.3766</v>
      </c>
      <c r="HR53">
        <v>21.4103</v>
      </c>
      <c r="HS53">
        <v>2</v>
      </c>
      <c r="HT53">
        <v>-0.300633</v>
      </c>
      <c r="HU53">
        <v>0.657048</v>
      </c>
      <c r="HV53">
        <v>20.3427</v>
      </c>
      <c r="HW53">
        <v>5.24604</v>
      </c>
      <c r="HX53">
        <v>11.9219</v>
      </c>
      <c r="HY53">
        <v>4.9697</v>
      </c>
      <c r="HZ53">
        <v>3.29003</v>
      </c>
      <c r="IA53">
        <v>9999</v>
      </c>
      <c r="IB53">
        <v>999.9</v>
      </c>
      <c r="IC53">
        <v>9999</v>
      </c>
      <c r="ID53">
        <v>9999</v>
      </c>
      <c r="IE53">
        <v>4.97211</v>
      </c>
      <c r="IF53">
        <v>1.87348</v>
      </c>
      <c r="IG53">
        <v>1.88034</v>
      </c>
      <c r="IH53">
        <v>1.87649</v>
      </c>
      <c r="II53">
        <v>1.87608</v>
      </c>
      <c r="IJ53">
        <v>1.87607</v>
      </c>
      <c r="IK53">
        <v>1.87502</v>
      </c>
      <c r="IL53">
        <v>1.87539</v>
      </c>
      <c r="IM53">
        <v>0</v>
      </c>
      <c r="IN53">
        <v>0</v>
      </c>
      <c r="IO53">
        <v>0</v>
      </c>
      <c r="IP53">
        <v>0</v>
      </c>
      <c r="IQ53" t="s">
        <v>440</v>
      </c>
      <c r="IR53" t="s">
        <v>441</v>
      </c>
      <c r="IS53" t="s">
        <v>442</v>
      </c>
      <c r="IT53" t="s">
        <v>442</v>
      </c>
      <c r="IU53" t="s">
        <v>442</v>
      </c>
      <c r="IV53" t="s">
        <v>442</v>
      </c>
      <c r="IW53">
        <v>0</v>
      </c>
      <c r="IX53">
        <v>100</v>
      </c>
      <c r="IY53">
        <v>100</v>
      </c>
      <c r="IZ53">
        <v>-0.514</v>
      </c>
      <c r="JA53">
        <v>0.031</v>
      </c>
      <c r="JB53">
        <v>-0.436505064677801</v>
      </c>
      <c r="JC53">
        <v>-0.000204251658391556</v>
      </c>
      <c r="JD53">
        <v>8.11882707142039e-08</v>
      </c>
      <c r="JE53">
        <v>-8.824596126216e-11</v>
      </c>
      <c r="JF53">
        <v>-0.0823044458403542</v>
      </c>
      <c r="JG53">
        <v>6.98166786572007e-05</v>
      </c>
      <c r="JH53">
        <v>0.00104944809816257</v>
      </c>
      <c r="JI53">
        <v>-2.5878658862803e-05</v>
      </c>
      <c r="JJ53">
        <v>28</v>
      </c>
      <c r="JK53">
        <v>2090</v>
      </c>
      <c r="JL53">
        <v>2</v>
      </c>
      <c r="JM53">
        <v>19</v>
      </c>
      <c r="JN53">
        <v>3.7</v>
      </c>
      <c r="JO53">
        <v>3.6</v>
      </c>
      <c r="JP53">
        <v>1.36108</v>
      </c>
      <c r="JQ53">
        <v>2.55249</v>
      </c>
      <c r="JR53">
        <v>2.24365</v>
      </c>
      <c r="JS53">
        <v>2.85034</v>
      </c>
      <c r="JT53">
        <v>2.49756</v>
      </c>
      <c r="JU53">
        <v>2.35596</v>
      </c>
      <c r="JV53">
        <v>31.1504</v>
      </c>
      <c r="JW53">
        <v>24.0612</v>
      </c>
      <c r="JX53">
        <v>18</v>
      </c>
      <c r="JY53">
        <v>634.242</v>
      </c>
      <c r="JZ53">
        <v>658.997</v>
      </c>
      <c r="KA53">
        <v>19.9993</v>
      </c>
      <c r="KB53">
        <v>23.3962</v>
      </c>
      <c r="KC53">
        <v>29.9999</v>
      </c>
      <c r="KD53">
        <v>23.6106</v>
      </c>
      <c r="KE53">
        <v>23.589</v>
      </c>
      <c r="KF53">
        <v>27.2781</v>
      </c>
      <c r="KG53">
        <v>38.395</v>
      </c>
      <c r="KH53">
        <v>0</v>
      </c>
      <c r="KI53">
        <v>20</v>
      </c>
      <c r="KJ53">
        <v>420</v>
      </c>
      <c r="KK53">
        <v>11.1687</v>
      </c>
      <c r="KL53">
        <v>101.972</v>
      </c>
      <c r="KM53">
        <v>101.019</v>
      </c>
    </row>
    <row r="54" spans="1:299">
      <c r="A54">
        <v>38</v>
      </c>
      <c r="B54">
        <v>1701977859</v>
      </c>
      <c r="C54">
        <v>185</v>
      </c>
      <c r="D54" t="s">
        <v>517</v>
      </c>
      <c r="E54" t="s">
        <v>518</v>
      </c>
      <c r="F54">
        <v>15</v>
      </c>
      <c r="H54" t="s">
        <v>435</v>
      </c>
      <c r="K54">
        <v>1701977857.5</v>
      </c>
      <c r="L54">
        <f>(M54)/1000</f>
        <v>0</v>
      </c>
      <c r="M54">
        <f>IF(DR54, AP54, AJ54)</f>
        <v>0</v>
      </c>
      <c r="N54">
        <f>IF(DR54, AK54, AI54)</f>
        <v>0</v>
      </c>
      <c r="O54">
        <f>DT54 - IF(AW54&gt;1, N54*DN54*100.0/(AY54*EH54), 0)</f>
        <v>0</v>
      </c>
      <c r="P54">
        <f>((V54-L54/2)*O54-N54)/(V54+L54/2)</f>
        <v>0</v>
      </c>
      <c r="Q54">
        <f>P54*(EA54+EB54)/1000.0</f>
        <v>0</v>
      </c>
      <c r="R54">
        <f>(DT54 - IF(AW54&gt;1, N54*DN54*100.0/(AY54*EH54), 0))*(EA54+EB54)/1000.0</f>
        <v>0</v>
      </c>
      <c r="S54">
        <f>2.0/((1/U54-1/T54)+SIGN(U54)*SQRT((1/U54-1/T54)*(1/U54-1/T54) + 4*DO54/((DO54+1)*(DO54+1))*(2*1/U54*1/T54-1/T54*1/T54)))</f>
        <v>0</v>
      </c>
      <c r="T54">
        <f>IF(LEFT(DP54,1)&lt;&gt;"0",IF(LEFT(DP54,1)="1",3.0,DQ54),$D$5+$E$5*(EH54*EA54/($K$5*1000))+$F$5*(EH54*EA54/($K$5*1000))*MAX(MIN(DN54,$J$5),$I$5)*MAX(MIN(DN54,$J$5),$I$5)+$G$5*MAX(MIN(DN54,$J$5),$I$5)*(EH54*EA54/($K$5*1000))+$H$5*(EH54*EA54/($K$5*1000))*(EH54*EA54/($K$5*1000)))</f>
        <v>0</v>
      </c>
      <c r="U54">
        <f>L54*(1000-(1000*0.61365*exp(17.502*Y54/(240.97+Y54))/(EA54+EB54)+DV54)/2)/(1000*0.61365*exp(17.502*Y54/(240.97+Y54))/(EA54+EB54)-DV54)</f>
        <v>0</v>
      </c>
      <c r="V54">
        <f>1/((DO54+1)/(S54/1.6)+1/(T54/1.37)) + DO54/((DO54+1)/(S54/1.6) + DO54/(T54/1.37))</f>
        <v>0</v>
      </c>
      <c r="W54">
        <f>(DJ54*DM54)</f>
        <v>0</v>
      </c>
      <c r="X54">
        <f>(EC54+(W54+2*0.95*5.67E-8*(((EC54+$B$7)+273)^4-(EC54+273)^4)-44100*L54)/(1.84*29.3*T54+8*0.95*5.67E-8*(EC54+273)^3))</f>
        <v>0</v>
      </c>
      <c r="Y54">
        <f>($C$7*ED54+$D$7*EE54+$E$7*X54)</f>
        <v>0</v>
      </c>
      <c r="Z54">
        <f>0.61365*exp(17.502*Y54/(240.97+Y54))</f>
        <v>0</v>
      </c>
      <c r="AA54">
        <f>(AB54/AC54*100)</f>
        <v>0</v>
      </c>
      <c r="AB54">
        <f>DV54*(EA54+EB54)/1000</f>
        <v>0</v>
      </c>
      <c r="AC54">
        <f>0.61365*exp(17.502*EC54/(240.97+EC54))</f>
        <v>0</v>
      </c>
      <c r="AD54">
        <f>(Z54-DV54*(EA54+EB54)/1000)</f>
        <v>0</v>
      </c>
      <c r="AE54">
        <f>(-L54*44100)</f>
        <v>0</v>
      </c>
      <c r="AF54">
        <f>2*29.3*T54*0.92*(EC54-Y54)</f>
        <v>0</v>
      </c>
      <c r="AG54">
        <f>2*0.95*5.67E-8*(((EC54+$B$7)+273)^4-(Y54+273)^4)</f>
        <v>0</v>
      </c>
      <c r="AH54">
        <f>W54+AG54+AE54+AF54</f>
        <v>0</v>
      </c>
      <c r="AI54">
        <f>DZ54*AW54*(DU54-DT54*(1000-AW54*DW54)/(1000-AW54*DV54))/(100*DN54)</f>
        <v>0</v>
      </c>
      <c r="AJ54">
        <f>1000*DZ54*AW54*(DV54-DW54)/(100*DN54*(1000-AW54*DV54))</f>
        <v>0</v>
      </c>
      <c r="AK54">
        <f>(AL54 - AM54 - EA54*1E3/(8.314*(EC54+273.15)) * AO54/DZ54 * AN54) * DZ54/(100*DN54) * (1000 - DW54)/1000</f>
        <v>0</v>
      </c>
      <c r="AL54">
        <v>424.718362320863</v>
      </c>
      <c r="AM54">
        <v>420.199096969697</v>
      </c>
      <c r="AN54">
        <v>0.00780722342784123</v>
      </c>
      <c r="AO54">
        <v>66.111918729525</v>
      </c>
      <c r="AP54">
        <f>(AR54 - AQ54 + EA54*1E3/(8.314*(EC54+273.15)) * AT54/DZ54 * AS54) * DZ54/(100*DN54) * 1000/(1000 - AR54)</f>
        <v>0</v>
      </c>
      <c r="AQ54">
        <v>11.1420056764931</v>
      </c>
      <c r="AR54">
        <v>12.4603813186813</v>
      </c>
      <c r="AS54">
        <v>1.7282040258547e-07</v>
      </c>
      <c r="AT54">
        <v>85.4368916189537</v>
      </c>
      <c r="AU54">
        <v>0</v>
      </c>
      <c r="AV54">
        <v>0</v>
      </c>
      <c r="AW54">
        <f>IF(AU54*$H$13&gt;=AY54,1.0,(AY54/(AY54-AU54*$H$13)))</f>
        <v>0</v>
      </c>
      <c r="AX54">
        <f>(AW54-1)*100</f>
        <v>0</v>
      </c>
      <c r="AY54">
        <f>MAX(0,($B$13+$C$13*EH54)/(1+$D$13*EH54)*EA54/(EC54+273)*$E$13)</f>
        <v>0</v>
      </c>
      <c r="AZ54" t="s">
        <v>436</v>
      </c>
      <c r="BA54" t="s">
        <v>436</v>
      </c>
      <c r="BB54">
        <v>0</v>
      </c>
      <c r="BC54">
        <v>0</v>
      </c>
      <c r="BD54">
        <f>1-BB54/BC54</f>
        <v>0</v>
      </c>
      <c r="BE54">
        <v>0</v>
      </c>
      <c r="BF54" t="s">
        <v>436</v>
      </c>
      <c r="BG54" t="s">
        <v>436</v>
      </c>
      <c r="BH54">
        <v>0</v>
      </c>
      <c r="BI54">
        <v>0</v>
      </c>
      <c r="BJ54">
        <f>1-BH54/BI54</f>
        <v>0</v>
      </c>
      <c r="BK54">
        <v>0.5</v>
      </c>
      <c r="BL54">
        <f>DK54</f>
        <v>0</v>
      </c>
      <c r="BM54">
        <f>N54</f>
        <v>0</v>
      </c>
      <c r="BN54">
        <f>BJ54*BK54*BL54</f>
        <v>0</v>
      </c>
      <c r="BO54">
        <f>(BM54-BE54)/BL54</f>
        <v>0</v>
      </c>
      <c r="BP54">
        <f>(BC54-BI54)/BI54</f>
        <v>0</v>
      </c>
      <c r="BQ54">
        <f>BB54/(BD54+BB54/BI54)</f>
        <v>0</v>
      </c>
      <c r="BR54" t="s">
        <v>436</v>
      </c>
      <c r="BS54">
        <v>0</v>
      </c>
      <c r="BT54">
        <f>IF(BS54&lt;&gt;0, BS54, BQ54)</f>
        <v>0</v>
      </c>
      <c r="BU54">
        <f>1-BT54/BI54</f>
        <v>0</v>
      </c>
      <c r="BV54">
        <f>(BI54-BH54)/(BI54-BT54)</f>
        <v>0</v>
      </c>
      <c r="BW54">
        <f>(BC54-BI54)/(BC54-BT54)</f>
        <v>0</v>
      </c>
      <c r="BX54">
        <f>(BI54-BH54)/(BI54-BB54)</f>
        <v>0</v>
      </c>
      <c r="BY54">
        <f>(BC54-BI54)/(BC54-BB54)</f>
        <v>0</v>
      </c>
      <c r="BZ54">
        <f>(BV54*BT54/BH54)</f>
        <v>0</v>
      </c>
      <c r="CA54">
        <f>(1-BZ54)</f>
        <v>0</v>
      </c>
      <c r="DJ54">
        <f>$B$11*EI54+$C$11*EJ54+$F$11*EU54*(1-EX54)</f>
        <v>0</v>
      </c>
      <c r="DK54">
        <f>DJ54*DL54</f>
        <v>0</v>
      </c>
      <c r="DL54">
        <f>($B$11*$D$9+$C$11*$D$9+$F$11*((FH54+EZ54)/MAX(FH54+EZ54+FI54, 0.1)*$I$9+FI54/MAX(FH54+EZ54+FI54, 0.1)*$J$9))/($B$11+$C$11+$F$11)</f>
        <v>0</v>
      </c>
      <c r="DM54">
        <f>($B$11*$K$9+$C$11*$K$9+$F$11*((FH54+EZ54)/MAX(FH54+EZ54+FI54, 0.1)*$P$9+FI54/MAX(FH54+EZ54+FI54, 0.1)*$Q$9))/($B$11+$C$11+$F$11)</f>
        <v>0</v>
      </c>
      <c r="DN54">
        <v>6</v>
      </c>
      <c r="DO54">
        <v>0.5</v>
      </c>
      <c r="DP54" t="s">
        <v>437</v>
      </c>
      <c r="DQ54">
        <v>2</v>
      </c>
      <c r="DR54" t="b">
        <v>1</v>
      </c>
      <c r="DS54">
        <v>1701977857.5</v>
      </c>
      <c r="DT54">
        <v>414.9445</v>
      </c>
      <c r="DU54">
        <v>419.993</v>
      </c>
      <c r="DV54">
        <v>12.4605</v>
      </c>
      <c r="DW54">
        <v>11.1425</v>
      </c>
      <c r="DX54">
        <v>415.458</v>
      </c>
      <c r="DY54">
        <v>12.4295</v>
      </c>
      <c r="DZ54">
        <v>600</v>
      </c>
      <c r="EA54">
        <v>78.92415</v>
      </c>
      <c r="EB54">
        <v>0.09994975</v>
      </c>
      <c r="EC54">
        <v>23.00255</v>
      </c>
      <c r="ED54">
        <v>22.98295</v>
      </c>
      <c r="EE54">
        <v>999.9</v>
      </c>
      <c r="EF54">
        <v>0</v>
      </c>
      <c r="EG54">
        <v>0</v>
      </c>
      <c r="EH54">
        <v>10005.3</v>
      </c>
      <c r="EI54">
        <v>0</v>
      </c>
      <c r="EJ54">
        <v>0.848101</v>
      </c>
      <c r="EK54">
        <v>-5.048375</v>
      </c>
      <c r="EL54">
        <v>420.18</v>
      </c>
      <c r="EM54">
        <v>424.7255</v>
      </c>
      <c r="EN54">
        <v>1.31803</v>
      </c>
      <c r="EO54">
        <v>419.993</v>
      </c>
      <c r="EP54">
        <v>11.1425</v>
      </c>
      <c r="EQ54">
        <v>0.983435</v>
      </c>
      <c r="ER54">
        <v>0.87941</v>
      </c>
      <c r="ES54">
        <v>6.673245</v>
      </c>
      <c r="ET54">
        <v>5.05814</v>
      </c>
      <c r="EU54">
        <v>1799.99</v>
      </c>
      <c r="EV54">
        <v>0.978006</v>
      </c>
      <c r="EW54">
        <v>0.0219943</v>
      </c>
      <c r="EX54">
        <v>0</v>
      </c>
      <c r="EY54">
        <v>386.19</v>
      </c>
      <c r="EZ54">
        <v>4.99951</v>
      </c>
      <c r="FA54">
        <v>7009.92</v>
      </c>
      <c r="FB54">
        <v>14716.9</v>
      </c>
      <c r="FC54">
        <v>43.125</v>
      </c>
      <c r="FD54">
        <v>44.875</v>
      </c>
      <c r="FE54">
        <v>44.625</v>
      </c>
      <c r="FF54">
        <v>43.937</v>
      </c>
      <c r="FG54">
        <v>44.5</v>
      </c>
      <c r="FH54">
        <v>1755.51</v>
      </c>
      <c r="FI54">
        <v>39.48</v>
      </c>
      <c r="FJ54">
        <v>0</v>
      </c>
      <c r="FK54">
        <v>1701977860.5</v>
      </c>
      <c r="FL54">
        <v>0</v>
      </c>
      <c r="FM54">
        <v>386.290153846154</v>
      </c>
      <c r="FN54">
        <v>-1.01100854242979</v>
      </c>
      <c r="FO54">
        <v>-5.09982901380174</v>
      </c>
      <c r="FP54">
        <v>7010.46807692308</v>
      </c>
      <c r="FQ54">
        <v>15</v>
      </c>
      <c r="FR54">
        <v>1701977635</v>
      </c>
      <c r="FS54" t="s">
        <v>438</v>
      </c>
      <c r="FT54">
        <v>1701977633</v>
      </c>
      <c r="FU54">
        <v>1701977635</v>
      </c>
      <c r="FV54">
        <v>4</v>
      </c>
      <c r="FW54">
        <v>-0.012</v>
      </c>
      <c r="FX54">
        <v>0.003</v>
      </c>
      <c r="FY54">
        <v>-0.515</v>
      </c>
      <c r="FZ54">
        <v>0.012</v>
      </c>
      <c r="GA54">
        <v>420</v>
      </c>
      <c r="GB54">
        <v>11</v>
      </c>
      <c r="GC54">
        <v>0.38</v>
      </c>
      <c r="GD54">
        <v>0.07</v>
      </c>
      <c r="GE54">
        <v>-5.0465335</v>
      </c>
      <c r="GF54">
        <v>-0.00669789473683573</v>
      </c>
      <c r="GG54">
        <v>0.0158257515698308</v>
      </c>
      <c r="GH54">
        <v>1</v>
      </c>
      <c r="GI54">
        <v>386.305147058824</v>
      </c>
      <c r="GJ54">
        <v>-0.395401069800739</v>
      </c>
      <c r="GK54">
        <v>0.214358568806482</v>
      </c>
      <c r="GL54">
        <v>1</v>
      </c>
      <c r="GM54">
        <v>1.3217775</v>
      </c>
      <c r="GN54">
        <v>-0.0260828571428548</v>
      </c>
      <c r="GO54">
        <v>0.00289175357698404</v>
      </c>
      <c r="GP54">
        <v>1</v>
      </c>
      <c r="GQ54">
        <v>3</v>
      </c>
      <c r="GR54">
        <v>3</v>
      </c>
      <c r="GS54" t="s">
        <v>439</v>
      </c>
      <c r="GT54">
        <v>3.24964</v>
      </c>
      <c r="GU54">
        <v>2.89213</v>
      </c>
      <c r="GV54">
        <v>0.0823534</v>
      </c>
      <c r="GW54">
        <v>0.0829129</v>
      </c>
      <c r="GX54">
        <v>0.0593797</v>
      </c>
      <c r="GY54">
        <v>0.054147</v>
      </c>
      <c r="GZ54">
        <v>30272.7</v>
      </c>
      <c r="HA54">
        <v>23314.8</v>
      </c>
      <c r="HB54">
        <v>30711.8</v>
      </c>
      <c r="HC54">
        <v>23893.5</v>
      </c>
      <c r="HD54">
        <v>38262.4</v>
      </c>
      <c r="HE54">
        <v>31545.2</v>
      </c>
      <c r="HF54">
        <v>43455.6</v>
      </c>
      <c r="HG54">
        <v>36059.4</v>
      </c>
      <c r="HH54">
        <v>2.3518</v>
      </c>
      <c r="HI54">
        <v>2.25557</v>
      </c>
      <c r="HJ54">
        <v>0.152998</v>
      </c>
      <c r="HK54">
        <v>0</v>
      </c>
      <c r="HL54">
        <v>20.4617</v>
      </c>
      <c r="HM54">
        <v>999.9</v>
      </c>
      <c r="HN54">
        <v>45.727</v>
      </c>
      <c r="HO54">
        <v>26.888</v>
      </c>
      <c r="HP54">
        <v>20.6026</v>
      </c>
      <c r="HQ54">
        <v>54.5666</v>
      </c>
      <c r="HR54">
        <v>21.4383</v>
      </c>
      <c r="HS54">
        <v>2</v>
      </c>
      <c r="HT54">
        <v>-0.300549</v>
      </c>
      <c r="HU54">
        <v>0.655291</v>
      </c>
      <c r="HV54">
        <v>20.3426</v>
      </c>
      <c r="HW54">
        <v>5.24514</v>
      </c>
      <c r="HX54">
        <v>11.9217</v>
      </c>
      <c r="HY54">
        <v>4.96945</v>
      </c>
      <c r="HZ54">
        <v>3.28985</v>
      </c>
      <c r="IA54">
        <v>9999</v>
      </c>
      <c r="IB54">
        <v>999.9</v>
      </c>
      <c r="IC54">
        <v>9999</v>
      </c>
      <c r="ID54">
        <v>9999</v>
      </c>
      <c r="IE54">
        <v>4.97211</v>
      </c>
      <c r="IF54">
        <v>1.87349</v>
      </c>
      <c r="IG54">
        <v>1.88034</v>
      </c>
      <c r="IH54">
        <v>1.87652</v>
      </c>
      <c r="II54">
        <v>1.87609</v>
      </c>
      <c r="IJ54">
        <v>1.87607</v>
      </c>
      <c r="IK54">
        <v>1.87503</v>
      </c>
      <c r="IL54">
        <v>1.87543</v>
      </c>
      <c r="IM54">
        <v>0</v>
      </c>
      <c r="IN54">
        <v>0</v>
      </c>
      <c r="IO54">
        <v>0</v>
      </c>
      <c r="IP54">
        <v>0</v>
      </c>
      <c r="IQ54" t="s">
        <v>440</v>
      </c>
      <c r="IR54" t="s">
        <v>441</v>
      </c>
      <c r="IS54" t="s">
        <v>442</v>
      </c>
      <c r="IT54" t="s">
        <v>442</v>
      </c>
      <c r="IU54" t="s">
        <v>442</v>
      </c>
      <c r="IV54" t="s">
        <v>442</v>
      </c>
      <c r="IW54">
        <v>0</v>
      </c>
      <c r="IX54">
        <v>100</v>
      </c>
      <c r="IY54">
        <v>100</v>
      </c>
      <c r="IZ54">
        <v>-0.514</v>
      </c>
      <c r="JA54">
        <v>0.031</v>
      </c>
      <c r="JB54">
        <v>-0.436505064677801</v>
      </c>
      <c r="JC54">
        <v>-0.000204251658391556</v>
      </c>
      <c r="JD54">
        <v>8.11882707142039e-08</v>
      </c>
      <c r="JE54">
        <v>-8.824596126216e-11</v>
      </c>
      <c r="JF54">
        <v>-0.0823044458403542</v>
      </c>
      <c r="JG54">
        <v>6.98166786572007e-05</v>
      </c>
      <c r="JH54">
        <v>0.00104944809816257</v>
      </c>
      <c r="JI54">
        <v>-2.5878658862803e-05</v>
      </c>
      <c r="JJ54">
        <v>28</v>
      </c>
      <c r="JK54">
        <v>2090</v>
      </c>
      <c r="JL54">
        <v>2</v>
      </c>
      <c r="JM54">
        <v>19</v>
      </c>
      <c r="JN54">
        <v>3.8</v>
      </c>
      <c r="JO54">
        <v>3.7</v>
      </c>
      <c r="JP54">
        <v>1.36108</v>
      </c>
      <c r="JQ54">
        <v>2.55615</v>
      </c>
      <c r="JR54">
        <v>2.24365</v>
      </c>
      <c r="JS54">
        <v>2.85034</v>
      </c>
      <c r="JT54">
        <v>2.49756</v>
      </c>
      <c r="JU54">
        <v>2.38159</v>
      </c>
      <c r="JV54">
        <v>31.1504</v>
      </c>
      <c r="JW54">
        <v>24.0612</v>
      </c>
      <c r="JX54">
        <v>18</v>
      </c>
      <c r="JY54">
        <v>634.091</v>
      </c>
      <c r="JZ54">
        <v>659.291</v>
      </c>
      <c r="KA54">
        <v>19.9995</v>
      </c>
      <c r="KB54">
        <v>23.3938</v>
      </c>
      <c r="KC54">
        <v>30</v>
      </c>
      <c r="KD54">
        <v>23.6086</v>
      </c>
      <c r="KE54">
        <v>23.587</v>
      </c>
      <c r="KF54">
        <v>27.2779</v>
      </c>
      <c r="KG54">
        <v>38.395</v>
      </c>
      <c r="KH54">
        <v>0</v>
      </c>
      <c r="KI54">
        <v>20</v>
      </c>
      <c r="KJ54">
        <v>420</v>
      </c>
      <c r="KK54">
        <v>11.178</v>
      </c>
      <c r="KL54">
        <v>101.972</v>
      </c>
      <c r="KM54">
        <v>101.019</v>
      </c>
    </row>
    <row r="55" spans="1:299">
      <c r="A55">
        <v>39</v>
      </c>
      <c r="B55">
        <v>1701977864</v>
      </c>
      <c r="C55">
        <v>190</v>
      </c>
      <c r="D55" t="s">
        <v>519</v>
      </c>
      <c r="E55" t="s">
        <v>520</v>
      </c>
      <c r="F55">
        <v>15</v>
      </c>
      <c r="H55" t="s">
        <v>435</v>
      </c>
      <c r="K55">
        <v>1701977862.5</v>
      </c>
      <c r="L55">
        <f>(M55)/1000</f>
        <v>0</v>
      </c>
      <c r="M55">
        <f>IF(DR55, AP55, AJ55)</f>
        <v>0</v>
      </c>
      <c r="N55">
        <f>IF(DR55, AK55, AI55)</f>
        <v>0</v>
      </c>
      <c r="O55">
        <f>DT55 - IF(AW55&gt;1, N55*DN55*100.0/(AY55*EH55), 0)</f>
        <v>0</v>
      </c>
      <c r="P55">
        <f>((V55-L55/2)*O55-N55)/(V55+L55/2)</f>
        <v>0</v>
      </c>
      <c r="Q55">
        <f>P55*(EA55+EB55)/1000.0</f>
        <v>0</v>
      </c>
      <c r="R55">
        <f>(DT55 - IF(AW55&gt;1, N55*DN55*100.0/(AY55*EH55), 0))*(EA55+EB55)/1000.0</f>
        <v>0</v>
      </c>
      <c r="S55">
        <f>2.0/((1/U55-1/T55)+SIGN(U55)*SQRT((1/U55-1/T55)*(1/U55-1/T55) + 4*DO55/((DO55+1)*(DO55+1))*(2*1/U55*1/T55-1/T55*1/T55)))</f>
        <v>0</v>
      </c>
      <c r="T55">
        <f>IF(LEFT(DP55,1)&lt;&gt;"0",IF(LEFT(DP55,1)="1",3.0,DQ55),$D$5+$E$5*(EH55*EA55/($K$5*1000))+$F$5*(EH55*EA55/($K$5*1000))*MAX(MIN(DN55,$J$5),$I$5)*MAX(MIN(DN55,$J$5),$I$5)+$G$5*MAX(MIN(DN55,$J$5),$I$5)*(EH55*EA55/($K$5*1000))+$H$5*(EH55*EA55/($K$5*1000))*(EH55*EA55/($K$5*1000)))</f>
        <v>0</v>
      </c>
      <c r="U55">
        <f>L55*(1000-(1000*0.61365*exp(17.502*Y55/(240.97+Y55))/(EA55+EB55)+DV55)/2)/(1000*0.61365*exp(17.502*Y55/(240.97+Y55))/(EA55+EB55)-DV55)</f>
        <v>0</v>
      </c>
      <c r="V55">
        <f>1/((DO55+1)/(S55/1.6)+1/(T55/1.37)) + DO55/((DO55+1)/(S55/1.6) + DO55/(T55/1.37))</f>
        <v>0</v>
      </c>
      <c r="W55">
        <f>(DJ55*DM55)</f>
        <v>0</v>
      </c>
      <c r="X55">
        <f>(EC55+(W55+2*0.95*5.67E-8*(((EC55+$B$7)+273)^4-(EC55+273)^4)-44100*L55)/(1.84*29.3*T55+8*0.95*5.67E-8*(EC55+273)^3))</f>
        <v>0</v>
      </c>
      <c r="Y55">
        <f>($C$7*ED55+$D$7*EE55+$E$7*X55)</f>
        <v>0</v>
      </c>
      <c r="Z55">
        <f>0.61365*exp(17.502*Y55/(240.97+Y55))</f>
        <v>0</v>
      </c>
      <c r="AA55">
        <f>(AB55/AC55*100)</f>
        <v>0</v>
      </c>
      <c r="AB55">
        <f>DV55*(EA55+EB55)/1000</f>
        <v>0</v>
      </c>
      <c r="AC55">
        <f>0.61365*exp(17.502*EC55/(240.97+EC55))</f>
        <v>0</v>
      </c>
      <c r="AD55">
        <f>(Z55-DV55*(EA55+EB55)/1000)</f>
        <v>0</v>
      </c>
      <c r="AE55">
        <f>(-L55*44100)</f>
        <v>0</v>
      </c>
      <c r="AF55">
        <f>2*29.3*T55*0.92*(EC55-Y55)</f>
        <v>0</v>
      </c>
      <c r="AG55">
        <f>2*0.95*5.67E-8*(((EC55+$B$7)+273)^4-(Y55+273)^4)</f>
        <v>0</v>
      </c>
      <c r="AH55">
        <f>W55+AG55+AE55+AF55</f>
        <v>0</v>
      </c>
      <c r="AI55">
        <f>DZ55*AW55*(DU55-DT55*(1000-AW55*DW55)/(1000-AW55*DV55))/(100*DN55)</f>
        <v>0</v>
      </c>
      <c r="AJ55">
        <f>1000*DZ55*AW55*(DV55-DW55)/(100*DN55*(1000-AW55*DV55))</f>
        <v>0</v>
      </c>
      <c r="AK55">
        <f>(AL55 - AM55 - EA55*1E3/(8.314*(EC55+273.15)) * AO55/DZ55 * AN55) * DZ55/(100*DN55) * (1000 - DW55)/1000</f>
        <v>0</v>
      </c>
      <c r="AL55">
        <v>424.731834977533</v>
      </c>
      <c r="AM55">
        <v>420.186448484849</v>
      </c>
      <c r="AN55">
        <v>0.000222192262834401</v>
      </c>
      <c r="AO55">
        <v>66.111918729525</v>
      </c>
      <c r="AP55">
        <f>(AR55 - AQ55 + EA55*1E3/(8.314*(EC55+273.15)) * AT55/DZ55 * AS55) * DZ55/(100*DN55) * 1000/(1000 - AR55)</f>
        <v>0</v>
      </c>
      <c r="AQ55">
        <v>11.1427687779496</v>
      </c>
      <c r="AR55">
        <v>12.459954945055</v>
      </c>
      <c r="AS55">
        <v>-4.98923826536548e-06</v>
      </c>
      <c r="AT55">
        <v>85.4368916189537</v>
      </c>
      <c r="AU55">
        <v>0</v>
      </c>
      <c r="AV55">
        <v>0</v>
      </c>
      <c r="AW55">
        <f>IF(AU55*$H$13&gt;=AY55,1.0,(AY55/(AY55-AU55*$H$13)))</f>
        <v>0</v>
      </c>
      <c r="AX55">
        <f>(AW55-1)*100</f>
        <v>0</v>
      </c>
      <c r="AY55">
        <f>MAX(0,($B$13+$C$13*EH55)/(1+$D$13*EH55)*EA55/(EC55+273)*$E$13)</f>
        <v>0</v>
      </c>
      <c r="AZ55" t="s">
        <v>436</v>
      </c>
      <c r="BA55" t="s">
        <v>436</v>
      </c>
      <c r="BB55">
        <v>0</v>
      </c>
      <c r="BC55">
        <v>0</v>
      </c>
      <c r="BD55">
        <f>1-BB55/BC55</f>
        <v>0</v>
      </c>
      <c r="BE55">
        <v>0</v>
      </c>
      <c r="BF55" t="s">
        <v>436</v>
      </c>
      <c r="BG55" t="s">
        <v>436</v>
      </c>
      <c r="BH55">
        <v>0</v>
      </c>
      <c r="BI55">
        <v>0</v>
      </c>
      <c r="BJ55">
        <f>1-BH55/BI55</f>
        <v>0</v>
      </c>
      <c r="BK55">
        <v>0.5</v>
      </c>
      <c r="BL55">
        <f>DK55</f>
        <v>0</v>
      </c>
      <c r="BM55">
        <f>N55</f>
        <v>0</v>
      </c>
      <c r="BN55">
        <f>BJ55*BK55*BL55</f>
        <v>0</v>
      </c>
      <c r="BO55">
        <f>(BM55-BE55)/BL55</f>
        <v>0</v>
      </c>
      <c r="BP55">
        <f>(BC55-BI55)/BI55</f>
        <v>0</v>
      </c>
      <c r="BQ55">
        <f>BB55/(BD55+BB55/BI55)</f>
        <v>0</v>
      </c>
      <c r="BR55" t="s">
        <v>436</v>
      </c>
      <c r="BS55">
        <v>0</v>
      </c>
      <c r="BT55">
        <f>IF(BS55&lt;&gt;0, BS55, BQ55)</f>
        <v>0</v>
      </c>
      <c r="BU55">
        <f>1-BT55/BI55</f>
        <v>0</v>
      </c>
      <c r="BV55">
        <f>(BI55-BH55)/(BI55-BT55)</f>
        <v>0</v>
      </c>
      <c r="BW55">
        <f>(BC55-BI55)/(BC55-BT55)</f>
        <v>0</v>
      </c>
      <c r="BX55">
        <f>(BI55-BH55)/(BI55-BB55)</f>
        <v>0</v>
      </c>
      <c r="BY55">
        <f>(BC55-BI55)/(BC55-BB55)</f>
        <v>0</v>
      </c>
      <c r="BZ55">
        <f>(BV55*BT55/BH55)</f>
        <v>0</v>
      </c>
      <c r="CA55">
        <f>(1-BZ55)</f>
        <v>0</v>
      </c>
      <c r="DJ55">
        <f>$B$11*EI55+$C$11*EJ55+$F$11*EU55*(1-EX55)</f>
        <v>0</v>
      </c>
      <c r="DK55">
        <f>DJ55*DL55</f>
        <v>0</v>
      </c>
      <c r="DL55">
        <f>($B$11*$D$9+$C$11*$D$9+$F$11*((FH55+EZ55)/MAX(FH55+EZ55+FI55, 0.1)*$I$9+FI55/MAX(FH55+EZ55+FI55, 0.1)*$J$9))/($B$11+$C$11+$F$11)</f>
        <v>0</v>
      </c>
      <c r="DM55">
        <f>($B$11*$K$9+$C$11*$K$9+$F$11*((FH55+EZ55)/MAX(FH55+EZ55+FI55, 0.1)*$P$9+FI55/MAX(FH55+EZ55+FI55, 0.1)*$Q$9))/($B$11+$C$11+$F$11)</f>
        <v>0</v>
      </c>
      <c r="DN55">
        <v>6</v>
      </c>
      <c r="DO55">
        <v>0.5</v>
      </c>
      <c r="DP55" t="s">
        <v>437</v>
      </c>
      <c r="DQ55">
        <v>2</v>
      </c>
      <c r="DR55" t="b">
        <v>1</v>
      </c>
      <c r="DS55">
        <v>1701977862.5</v>
      </c>
      <c r="DT55">
        <v>414.9435</v>
      </c>
      <c r="DU55">
        <v>419.9815</v>
      </c>
      <c r="DV55">
        <v>12.46025</v>
      </c>
      <c r="DW55">
        <v>11.14415</v>
      </c>
      <c r="DX55">
        <v>415.4575</v>
      </c>
      <c r="DY55">
        <v>12.42925</v>
      </c>
      <c r="DZ55">
        <v>599.966</v>
      </c>
      <c r="EA55">
        <v>78.92335</v>
      </c>
      <c r="EB55">
        <v>0.10004285</v>
      </c>
      <c r="EC55">
        <v>23.00495</v>
      </c>
      <c r="ED55">
        <v>22.9625</v>
      </c>
      <c r="EE55">
        <v>999.9</v>
      </c>
      <c r="EF55">
        <v>0</v>
      </c>
      <c r="EG55">
        <v>0</v>
      </c>
      <c r="EH55">
        <v>9986.87</v>
      </c>
      <c r="EI55">
        <v>0</v>
      </c>
      <c r="EJ55">
        <v>0.848101</v>
      </c>
      <c r="EK55">
        <v>-5.037415</v>
      </c>
      <c r="EL55">
        <v>420.1795</v>
      </c>
      <c r="EM55">
        <v>424.7145</v>
      </c>
      <c r="EN55">
        <v>1.31607</v>
      </c>
      <c r="EO55">
        <v>419.9815</v>
      </c>
      <c r="EP55">
        <v>11.14415</v>
      </c>
      <c r="EQ55">
        <v>0.9834025</v>
      </c>
      <c r="ER55">
        <v>0.879534</v>
      </c>
      <c r="ES55">
        <v>6.67277</v>
      </c>
      <c r="ET55">
        <v>5.06016</v>
      </c>
      <c r="EU55">
        <v>1800.15</v>
      </c>
      <c r="EV55">
        <v>0.978008</v>
      </c>
      <c r="EW55">
        <v>0.0219924</v>
      </c>
      <c r="EX55">
        <v>0</v>
      </c>
      <c r="EY55">
        <v>386.149</v>
      </c>
      <c r="EZ55">
        <v>4.99951</v>
      </c>
      <c r="FA55">
        <v>7010.23</v>
      </c>
      <c r="FB55">
        <v>14718.2</v>
      </c>
      <c r="FC55">
        <v>43.125</v>
      </c>
      <c r="FD55">
        <v>44.875</v>
      </c>
      <c r="FE55">
        <v>44.656</v>
      </c>
      <c r="FF55">
        <v>43.937</v>
      </c>
      <c r="FG55">
        <v>44.5</v>
      </c>
      <c r="FH55">
        <v>1755.67</v>
      </c>
      <c r="FI55">
        <v>39.48</v>
      </c>
      <c r="FJ55">
        <v>0</v>
      </c>
      <c r="FK55">
        <v>1701977865.3</v>
      </c>
      <c r="FL55">
        <v>0</v>
      </c>
      <c r="FM55">
        <v>386.242153846154</v>
      </c>
      <c r="FN55">
        <v>-0.32936751678867</v>
      </c>
      <c r="FO55">
        <v>-5.00547005732949</v>
      </c>
      <c r="FP55">
        <v>7009.945</v>
      </c>
      <c r="FQ55">
        <v>15</v>
      </c>
      <c r="FR55">
        <v>1701977635</v>
      </c>
      <c r="FS55" t="s">
        <v>438</v>
      </c>
      <c r="FT55">
        <v>1701977633</v>
      </c>
      <c r="FU55">
        <v>1701977635</v>
      </c>
      <c r="FV55">
        <v>4</v>
      </c>
      <c r="FW55">
        <v>-0.012</v>
      </c>
      <c r="FX55">
        <v>0.003</v>
      </c>
      <c r="FY55">
        <v>-0.515</v>
      </c>
      <c r="FZ55">
        <v>0.012</v>
      </c>
      <c r="GA55">
        <v>420</v>
      </c>
      <c r="GB55">
        <v>11</v>
      </c>
      <c r="GC55">
        <v>0.38</v>
      </c>
      <c r="GD55">
        <v>0.07</v>
      </c>
      <c r="GE55">
        <v>-5.04794047619048</v>
      </c>
      <c r="GF55">
        <v>-0.0018490909090955</v>
      </c>
      <c r="GG55">
        <v>0.0171432753652689</v>
      </c>
      <c r="GH55">
        <v>1</v>
      </c>
      <c r="GI55">
        <v>386.295411764706</v>
      </c>
      <c r="GJ55">
        <v>-0.963819707190667</v>
      </c>
      <c r="GK55">
        <v>0.229953974633682</v>
      </c>
      <c r="GL55">
        <v>1</v>
      </c>
      <c r="GM55">
        <v>1.31965857142857</v>
      </c>
      <c r="GN55">
        <v>-0.0196238961038954</v>
      </c>
      <c r="GO55">
        <v>0.00227745322614512</v>
      </c>
      <c r="GP55">
        <v>1</v>
      </c>
      <c r="GQ55">
        <v>3</v>
      </c>
      <c r="GR55">
        <v>3</v>
      </c>
      <c r="GS55" t="s">
        <v>439</v>
      </c>
      <c r="GT55">
        <v>3.24969</v>
      </c>
      <c r="GU55">
        <v>2.89218</v>
      </c>
      <c r="GV55">
        <v>0.0823564</v>
      </c>
      <c r="GW55">
        <v>0.0829055</v>
      </c>
      <c r="GX55">
        <v>0.0593839</v>
      </c>
      <c r="GY55">
        <v>0.0541569</v>
      </c>
      <c r="GZ55">
        <v>30273.2</v>
      </c>
      <c r="HA55">
        <v>23314.8</v>
      </c>
      <c r="HB55">
        <v>30712.4</v>
      </c>
      <c r="HC55">
        <v>23893.3</v>
      </c>
      <c r="HD55">
        <v>38263.3</v>
      </c>
      <c r="HE55">
        <v>31544.9</v>
      </c>
      <c r="HF55">
        <v>43456.9</v>
      </c>
      <c r="HG55">
        <v>36059.4</v>
      </c>
      <c r="HH55">
        <v>2.35215</v>
      </c>
      <c r="HI55">
        <v>2.25535</v>
      </c>
      <c r="HJ55">
        <v>0.15147</v>
      </c>
      <c r="HK55">
        <v>0</v>
      </c>
      <c r="HL55">
        <v>20.4612</v>
      </c>
      <c r="HM55">
        <v>999.9</v>
      </c>
      <c r="HN55">
        <v>45.715</v>
      </c>
      <c r="HO55">
        <v>26.878</v>
      </c>
      <c r="HP55">
        <v>20.5835</v>
      </c>
      <c r="HQ55">
        <v>54.4566</v>
      </c>
      <c r="HR55">
        <v>21.4343</v>
      </c>
      <c r="HS55">
        <v>2</v>
      </c>
      <c r="HT55">
        <v>-0.301275</v>
      </c>
      <c r="HU55">
        <v>0.655256</v>
      </c>
      <c r="HV55">
        <v>20.3428</v>
      </c>
      <c r="HW55">
        <v>5.24634</v>
      </c>
      <c r="HX55">
        <v>11.9222</v>
      </c>
      <c r="HY55">
        <v>4.96965</v>
      </c>
      <c r="HZ55">
        <v>3.29005</v>
      </c>
      <c r="IA55">
        <v>9999</v>
      </c>
      <c r="IB55">
        <v>999.9</v>
      </c>
      <c r="IC55">
        <v>9999</v>
      </c>
      <c r="ID55">
        <v>9999</v>
      </c>
      <c r="IE55">
        <v>4.97213</v>
      </c>
      <c r="IF55">
        <v>1.87347</v>
      </c>
      <c r="IG55">
        <v>1.88034</v>
      </c>
      <c r="IH55">
        <v>1.8765</v>
      </c>
      <c r="II55">
        <v>1.87607</v>
      </c>
      <c r="IJ55">
        <v>1.87607</v>
      </c>
      <c r="IK55">
        <v>1.87502</v>
      </c>
      <c r="IL55">
        <v>1.87539</v>
      </c>
      <c r="IM55">
        <v>0</v>
      </c>
      <c r="IN55">
        <v>0</v>
      </c>
      <c r="IO55">
        <v>0</v>
      </c>
      <c r="IP55">
        <v>0</v>
      </c>
      <c r="IQ55" t="s">
        <v>440</v>
      </c>
      <c r="IR55" t="s">
        <v>441</v>
      </c>
      <c r="IS55" t="s">
        <v>442</v>
      </c>
      <c r="IT55" t="s">
        <v>442</v>
      </c>
      <c r="IU55" t="s">
        <v>442</v>
      </c>
      <c r="IV55" t="s">
        <v>442</v>
      </c>
      <c r="IW55">
        <v>0</v>
      </c>
      <c r="IX55">
        <v>100</v>
      </c>
      <c r="IY55">
        <v>100</v>
      </c>
      <c r="IZ55">
        <v>-0.514</v>
      </c>
      <c r="JA55">
        <v>0.031</v>
      </c>
      <c r="JB55">
        <v>-0.436505064677801</v>
      </c>
      <c r="JC55">
        <v>-0.000204251658391556</v>
      </c>
      <c r="JD55">
        <v>8.11882707142039e-08</v>
      </c>
      <c r="JE55">
        <v>-8.824596126216e-11</v>
      </c>
      <c r="JF55">
        <v>-0.0823044458403542</v>
      </c>
      <c r="JG55">
        <v>6.98166786572007e-05</v>
      </c>
      <c r="JH55">
        <v>0.00104944809816257</v>
      </c>
      <c r="JI55">
        <v>-2.5878658862803e-05</v>
      </c>
      <c r="JJ55">
        <v>28</v>
      </c>
      <c r="JK55">
        <v>2090</v>
      </c>
      <c r="JL55">
        <v>2</v>
      </c>
      <c r="JM55">
        <v>19</v>
      </c>
      <c r="JN55">
        <v>3.9</v>
      </c>
      <c r="JO55">
        <v>3.8</v>
      </c>
      <c r="JP55">
        <v>1.36108</v>
      </c>
      <c r="JQ55">
        <v>2.55493</v>
      </c>
      <c r="JR55">
        <v>2.24365</v>
      </c>
      <c r="JS55">
        <v>2.85034</v>
      </c>
      <c r="JT55">
        <v>2.49756</v>
      </c>
      <c r="JU55">
        <v>2.3938</v>
      </c>
      <c r="JV55">
        <v>31.1722</v>
      </c>
      <c r="JW55">
        <v>24.07</v>
      </c>
      <c r="JX55">
        <v>18</v>
      </c>
      <c r="JY55">
        <v>634.317</v>
      </c>
      <c r="JZ55">
        <v>659.074</v>
      </c>
      <c r="KA55">
        <v>19.9998</v>
      </c>
      <c r="KB55">
        <v>23.3908</v>
      </c>
      <c r="KC55">
        <v>29.9998</v>
      </c>
      <c r="KD55">
        <v>23.6062</v>
      </c>
      <c r="KE55">
        <v>23.5851</v>
      </c>
      <c r="KF55">
        <v>27.279</v>
      </c>
      <c r="KG55">
        <v>38.395</v>
      </c>
      <c r="KH55">
        <v>0</v>
      </c>
      <c r="KI55">
        <v>20</v>
      </c>
      <c r="KJ55">
        <v>420</v>
      </c>
      <c r="KK55">
        <v>11.185</v>
      </c>
      <c r="KL55">
        <v>101.975</v>
      </c>
      <c r="KM55">
        <v>101.019</v>
      </c>
    </row>
    <row r="56" spans="1:299">
      <c r="A56">
        <v>40</v>
      </c>
      <c r="B56">
        <v>1701977869</v>
      </c>
      <c r="C56">
        <v>195</v>
      </c>
      <c r="D56" t="s">
        <v>521</v>
      </c>
      <c r="E56" t="s">
        <v>522</v>
      </c>
      <c r="F56">
        <v>15</v>
      </c>
      <c r="H56" t="s">
        <v>435</v>
      </c>
      <c r="K56">
        <v>1701977867.5</v>
      </c>
      <c r="L56">
        <f>(M56)/1000</f>
        <v>0</v>
      </c>
      <c r="M56">
        <f>IF(DR56, AP56, AJ56)</f>
        <v>0</v>
      </c>
      <c r="N56">
        <f>IF(DR56, AK56, AI56)</f>
        <v>0</v>
      </c>
      <c r="O56">
        <f>DT56 - IF(AW56&gt;1, N56*DN56*100.0/(AY56*EH56), 0)</f>
        <v>0</v>
      </c>
      <c r="P56">
        <f>((V56-L56/2)*O56-N56)/(V56+L56/2)</f>
        <v>0</v>
      </c>
      <c r="Q56">
        <f>P56*(EA56+EB56)/1000.0</f>
        <v>0</v>
      </c>
      <c r="R56">
        <f>(DT56 - IF(AW56&gt;1, N56*DN56*100.0/(AY56*EH56), 0))*(EA56+EB56)/1000.0</f>
        <v>0</v>
      </c>
      <c r="S56">
        <f>2.0/((1/U56-1/T56)+SIGN(U56)*SQRT((1/U56-1/T56)*(1/U56-1/T56) + 4*DO56/((DO56+1)*(DO56+1))*(2*1/U56*1/T56-1/T56*1/T56)))</f>
        <v>0</v>
      </c>
      <c r="T56">
        <f>IF(LEFT(DP56,1)&lt;&gt;"0",IF(LEFT(DP56,1)="1",3.0,DQ56),$D$5+$E$5*(EH56*EA56/($K$5*1000))+$F$5*(EH56*EA56/($K$5*1000))*MAX(MIN(DN56,$J$5),$I$5)*MAX(MIN(DN56,$J$5),$I$5)+$G$5*MAX(MIN(DN56,$J$5),$I$5)*(EH56*EA56/($K$5*1000))+$H$5*(EH56*EA56/($K$5*1000))*(EH56*EA56/($K$5*1000)))</f>
        <v>0</v>
      </c>
      <c r="U56">
        <f>L56*(1000-(1000*0.61365*exp(17.502*Y56/(240.97+Y56))/(EA56+EB56)+DV56)/2)/(1000*0.61365*exp(17.502*Y56/(240.97+Y56))/(EA56+EB56)-DV56)</f>
        <v>0</v>
      </c>
      <c r="V56">
        <f>1/((DO56+1)/(S56/1.6)+1/(T56/1.37)) + DO56/((DO56+1)/(S56/1.6) + DO56/(T56/1.37))</f>
        <v>0</v>
      </c>
      <c r="W56">
        <f>(DJ56*DM56)</f>
        <v>0</v>
      </c>
      <c r="X56">
        <f>(EC56+(W56+2*0.95*5.67E-8*(((EC56+$B$7)+273)^4-(EC56+273)^4)-44100*L56)/(1.84*29.3*T56+8*0.95*5.67E-8*(EC56+273)^3))</f>
        <v>0</v>
      </c>
      <c r="Y56">
        <f>($C$7*ED56+$D$7*EE56+$E$7*X56)</f>
        <v>0</v>
      </c>
      <c r="Z56">
        <f>0.61365*exp(17.502*Y56/(240.97+Y56))</f>
        <v>0</v>
      </c>
      <c r="AA56">
        <f>(AB56/AC56*100)</f>
        <v>0</v>
      </c>
      <c r="AB56">
        <f>DV56*(EA56+EB56)/1000</f>
        <v>0</v>
      </c>
      <c r="AC56">
        <f>0.61365*exp(17.502*EC56/(240.97+EC56))</f>
        <v>0</v>
      </c>
      <c r="AD56">
        <f>(Z56-DV56*(EA56+EB56)/1000)</f>
        <v>0</v>
      </c>
      <c r="AE56">
        <f>(-L56*44100)</f>
        <v>0</v>
      </c>
      <c r="AF56">
        <f>2*29.3*T56*0.92*(EC56-Y56)</f>
        <v>0</v>
      </c>
      <c r="AG56">
        <f>2*0.95*5.67E-8*(((EC56+$B$7)+273)^4-(Y56+273)^4)</f>
        <v>0</v>
      </c>
      <c r="AH56">
        <f>W56+AG56+AE56+AF56</f>
        <v>0</v>
      </c>
      <c r="AI56">
        <f>DZ56*AW56*(DU56-DT56*(1000-AW56*DW56)/(1000-AW56*DV56))/(100*DN56)</f>
        <v>0</v>
      </c>
      <c r="AJ56">
        <f>1000*DZ56*AW56*(DV56-DW56)/(100*DN56*(1000-AW56*DV56))</f>
        <v>0</v>
      </c>
      <c r="AK56">
        <f>(AL56 - AM56 - EA56*1E3/(8.314*(EC56+273.15)) * AO56/DZ56 * AN56) * DZ56/(100*DN56) * (1000 - DW56)/1000</f>
        <v>0</v>
      </c>
      <c r="AL56">
        <v>424.694465528021</v>
      </c>
      <c r="AM56">
        <v>420.259812121212</v>
      </c>
      <c r="AN56">
        <v>0.00409413248626538</v>
      </c>
      <c r="AO56">
        <v>66.111918729525</v>
      </c>
      <c r="AP56">
        <f>(AR56 - AQ56 + EA56*1E3/(8.314*(EC56+273.15)) * AT56/DZ56 * AS56) * DZ56/(100*DN56) * 1000/(1000 - AR56)</f>
        <v>0</v>
      </c>
      <c r="AQ56">
        <v>11.1451074219533</v>
      </c>
      <c r="AR56">
        <v>12.4592989010989</v>
      </c>
      <c r="AS56">
        <v>-2.22867067544306e-06</v>
      </c>
      <c r="AT56">
        <v>85.4368916189537</v>
      </c>
      <c r="AU56">
        <v>0</v>
      </c>
      <c r="AV56">
        <v>0</v>
      </c>
      <c r="AW56">
        <f>IF(AU56*$H$13&gt;=AY56,1.0,(AY56/(AY56-AU56*$H$13)))</f>
        <v>0</v>
      </c>
      <c r="AX56">
        <f>(AW56-1)*100</f>
        <v>0</v>
      </c>
      <c r="AY56">
        <f>MAX(0,($B$13+$C$13*EH56)/(1+$D$13*EH56)*EA56/(EC56+273)*$E$13)</f>
        <v>0</v>
      </c>
      <c r="AZ56" t="s">
        <v>436</v>
      </c>
      <c r="BA56" t="s">
        <v>436</v>
      </c>
      <c r="BB56">
        <v>0</v>
      </c>
      <c r="BC56">
        <v>0</v>
      </c>
      <c r="BD56">
        <f>1-BB56/BC56</f>
        <v>0</v>
      </c>
      <c r="BE56">
        <v>0</v>
      </c>
      <c r="BF56" t="s">
        <v>436</v>
      </c>
      <c r="BG56" t="s">
        <v>436</v>
      </c>
      <c r="BH56">
        <v>0</v>
      </c>
      <c r="BI56">
        <v>0</v>
      </c>
      <c r="BJ56">
        <f>1-BH56/BI56</f>
        <v>0</v>
      </c>
      <c r="BK56">
        <v>0.5</v>
      </c>
      <c r="BL56">
        <f>DK56</f>
        <v>0</v>
      </c>
      <c r="BM56">
        <f>N56</f>
        <v>0</v>
      </c>
      <c r="BN56">
        <f>BJ56*BK56*BL56</f>
        <v>0</v>
      </c>
      <c r="BO56">
        <f>(BM56-BE56)/BL56</f>
        <v>0</v>
      </c>
      <c r="BP56">
        <f>(BC56-BI56)/BI56</f>
        <v>0</v>
      </c>
      <c r="BQ56">
        <f>BB56/(BD56+BB56/BI56)</f>
        <v>0</v>
      </c>
      <c r="BR56" t="s">
        <v>436</v>
      </c>
      <c r="BS56">
        <v>0</v>
      </c>
      <c r="BT56">
        <f>IF(BS56&lt;&gt;0, BS56, BQ56)</f>
        <v>0</v>
      </c>
      <c r="BU56">
        <f>1-BT56/BI56</f>
        <v>0</v>
      </c>
      <c r="BV56">
        <f>(BI56-BH56)/(BI56-BT56)</f>
        <v>0</v>
      </c>
      <c r="BW56">
        <f>(BC56-BI56)/(BC56-BT56)</f>
        <v>0</v>
      </c>
      <c r="BX56">
        <f>(BI56-BH56)/(BI56-BB56)</f>
        <v>0</v>
      </c>
      <c r="BY56">
        <f>(BC56-BI56)/(BC56-BB56)</f>
        <v>0</v>
      </c>
      <c r="BZ56">
        <f>(BV56*BT56/BH56)</f>
        <v>0</v>
      </c>
      <c r="CA56">
        <f>(1-BZ56)</f>
        <v>0</v>
      </c>
      <c r="DJ56">
        <f>$B$11*EI56+$C$11*EJ56+$F$11*EU56*(1-EX56)</f>
        <v>0</v>
      </c>
      <c r="DK56">
        <f>DJ56*DL56</f>
        <v>0</v>
      </c>
      <c r="DL56">
        <f>($B$11*$D$9+$C$11*$D$9+$F$11*((FH56+EZ56)/MAX(FH56+EZ56+FI56, 0.1)*$I$9+FI56/MAX(FH56+EZ56+FI56, 0.1)*$J$9))/($B$11+$C$11+$F$11)</f>
        <v>0</v>
      </c>
      <c r="DM56">
        <f>($B$11*$K$9+$C$11*$K$9+$F$11*((FH56+EZ56)/MAX(FH56+EZ56+FI56, 0.1)*$P$9+FI56/MAX(FH56+EZ56+FI56, 0.1)*$Q$9))/($B$11+$C$11+$F$11)</f>
        <v>0</v>
      </c>
      <c r="DN56">
        <v>6</v>
      </c>
      <c r="DO56">
        <v>0.5</v>
      </c>
      <c r="DP56" t="s">
        <v>437</v>
      </c>
      <c r="DQ56">
        <v>2</v>
      </c>
      <c r="DR56" t="b">
        <v>1</v>
      </c>
      <c r="DS56">
        <v>1701977867.5</v>
      </c>
      <c r="DT56">
        <v>415.0105</v>
      </c>
      <c r="DU56">
        <v>419.977</v>
      </c>
      <c r="DV56">
        <v>12.45915</v>
      </c>
      <c r="DW56">
        <v>11.1451</v>
      </c>
      <c r="DX56">
        <v>415.5245</v>
      </c>
      <c r="DY56">
        <v>12.4282</v>
      </c>
      <c r="DZ56">
        <v>599.9395</v>
      </c>
      <c r="EA56">
        <v>78.9233</v>
      </c>
      <c r="EB56">
        <v>0.10002675</v>
      </c>
      <c r="EC56">
        <v>23.0052</v>
      </c>
      <c r="ED56">
        <v>22.9692</v>
      </c>
      <c r="EE56">
        <v>999.9</v>
      </c>
      <c r="EF56">
        <v>0</v>
      </c>
      <c r="EG56">
        <v>0</v>
      </c>
      <c r="EH56">
        <v>9983.75</v>
      </c>
      <c r="EI56">
        <v>0</v>
      </c>
      <c r="EJ56">
        <v>0.848101</v>
      </c>
      <c r="EK56">
        <v>-4.966415</v>
      </c>
      <c r="EL56">
        <v>420.2465</v>
      </c>
      <c r="EM56">
        <v>424.7105</v>
      </c>
      <c r="EN56">
        <v>1.314095</v>
      </c>
      <c r="EO56">
        <v>419.977</v>
      </c>
      <c r="EP56">
        <v>11.1451</v>
      </c>
      <c r="EQ56">
        <v>0.9833185</v>
      </c>
      <c r="ER56">
        <v>0.8796055</v>
      </c>
      <c r="ES56">
        <v>6.671525</v>
      </c>
      <c r="ET56">
        <v>5.061325</v>
      </c>
      <c r="EU56">
        <v>1799.99</v>
      </c>
      <c r="EV56">
        <v>0.978006</v>
      </c>
      <c r="EW56">
        <v>0.0219943</v>
      </c>
      <c r="EX56">
        <v>0</v>
      </c>
      <c r="EY56">
        <v>386.399</v>
      </c>
      <c r="EZ56">
        <v>4.99951</v>
      </c>
      <c r="FA56">
        <v>7008.655</v>
      </c>
      <c r="FB56">
        <v>14716.95</v>
      </c>
      <c r="FC56">
        <v>43.125</v>
      </c>
      <c r="FD56">
        <v>44.875</v>
      </c>
      <c r="FE56">
        <v>44.656</v>
      </c>
      <c r="FF56">
        <v>43.906</v>
      </c>
      <c r="FG56">
        <v>44.531</v>
      </c>
      <c r="FH56">
        <v>1755.51</v>
      </c>
      <c r="FI56">
        <v>39.48</v>
      </c>
      <c r="FJ56">
        <v>0</v>
      </c>
      <c r="FK56">
        <v>1701977870.1</v>
      </c>
      <c r="FL56">
        <v>0</v>
      </c>
      <c r="FM56">
        <v>386.228884615385</v>
      </c>
      <c r="FN56">
        <v>0.136102571653764</v>
      </c>
      <c r="FO56">
        <v>-7.12034186997956</v>
      </c>
      <c r="FP56">
        <v>7009.42115384615</v>
      </c>
      <c r="FQ56">
        <v>15</v>
      </c>
      <c r="FR56">
        <v>1701977635</v>
      </c>
      <c r="FS56" t="s">
        <v>438</v>
      </c>
      <c r="FT56">
        <v>1701977633</v>
      </c>
      <c r="FU56">
        <v>1701977635</v>
      </c>
      <c r="FV56">
        <v>4</v>
      </c>
      <c r="FW56">
        <v>-0.012</v>
      </c>
      <c r="FX56">
        <v>0.003</v>
      </c>
      <c r="FY56">
        <v>-0.515</v>
      </c>
      <c r="FZ56">
        <v>0.012</v>
      </c>
      <c r="GA56">
        <v>420</v>
      </c>
      <c r="GB56">
        <v>11</v>
      </c>
      <c r="GC56">
        <v>0.38</v>
      </c>
      <c r="GD56">
        <v>0.07</v>
      </c>
      <c r="GE56">
        <v>-5.028462</v>
      </c>
      <c r="GF56">
        <v>0.261313984962402</v>
      </c>
      <c r="GG56">
        <v>0.0378358752508779</v>
      </c>
      <c r="GH56">
        <v>1</v>
      </c>
      <c r="GI56">
        <v>386.252058823529</v>
      </c>
      <c r="GJ56">
        <v>-0.0868143610205258</v>
      </c>
      <c r="GK56">
        <v>0.194223937032134</v>
      </c>
      <c r="GL56">
        <v>1</v>
      </c>
      <c r="GM56">
        <v>1.317859</v>
      </c>
      <c r="GN56">
        <v>-0.0244502255639084</v>
      </c>
      <c r="GO56">
        <v>0.00250442188937887</v>
      </c>
      <c r="GP56">
        <v>1</v>
      </c>
      <c r="GQ56">
        <v>3</v>
      </c>
      <c r="GR56">
        <v>3</v>
      </c>
      <c r="GS56" t="s">
        <v>439</v>
      </c>
      <c r="GT56">
        <v>3.24966</v>
      </c>
      <c r="GU56">
        <v>2.89222</v>
      </c>
      <c r="GV56">
        <v>0.0823655</v>
      </c>
      <c r="GW56">
        <v>0.0829127</v>
      </c>
      <c r="GX56">
        <v>0.0593771</v>
      </c>
      <c r="GY56">
        <v>0.0541581</v>
      </c>
      <c r="GZ56">
        <v>30273.1</v>
      </c>
      <c r="HA56">
        <v>23314.5</v>
      </c>
      <c r="HB56">
        <v>30712.6</v>
      </c>
      <c r="HC56">
        <v>23893.2</v>
      </c>
      <c r="HD56">
        <v>38263.5</v>
      </c>
      <c r="HE56">
        <v>31544.6</v>
      </c>
      <c r="HF56">
        <v>43456.8</v>
      </c>
      <c r="HG56">
        <v>36059.1</v>
      </c>
      <c r="HH56">
        <v>2.35203</v>
      </c>
      <c r="HI56">
        <v>2.25563</v>
      </c>
      <c r="HJ56">
        <v>0.152513</v>
      </c>
      <c r="HK56">
        <v>0</v>
      </c>
      <c r="HL56">
        <v>20.4612</v>
      </c>
      <c r="HM56">
        <v>999.9</v>
      </c>
      <c r="HN56">
        <v>45.727</v>
      </c>
      <c r="HO56">
        <v>26.888</v>
      </c>
      <c r="HP56">
        <v>20.6003</v>
      </c>
      <c r="HQ56">
        <v>54.5566</v>
      </c>
      <c r="HR56">
        <v>21.4704</v>
      </c>
      <c r="HS56">
        <v>2</v>
      </c>
      <c r="HT56">
        <v>-0.301293</v>
      </c>
      <c r="HU56">
        <v>0.655692</v>
      </c>
      <c r="HV56">
        <v>20.3424</v>
      </c>
      <c r="HW56">
        <v>5.24499</v>
      </c>
      <c r="HX56">
        <v>11.9216</v>
      </c>
      <c r="HY56">
        <v>4.9694</v>
      </c>
      <c r="HZ56">
        <v>3.28982</v>
      </c>
      <c r="IA56">
        <v>9999</v>
      </c>
      <c r="IB56">
        <v>999.9</v>
      </c>
      <c r="IC56">
        <v>9999</v>
      </c>
      <c r="ID56">
        <v>9999</v>
      </c>
      <c r="IE56">
        <v>4.9721</v>
      </c>
      <c r="IF56">
        <v>1.87347</v>
      </c>
      <c r="IG56">
        <v>1.88033</v>
      </c>
      <c r="IH56">
        <v>1.87651</v>
      </c>
      <c r="II56">
        <v>1.87608</v>
      </c>
      <c r="IJ56">
        <v>1.87607</v>
      </c>
      <c r="IK56">
        <v>1.87502</v>
      </c>
      <c r="IL56">
        <v>1.8754</v>
      </c>
      <c r="IM56">
        <v>0</v>
      </c>
      <c r="IN56">
        <v>0</v>
      </c>
      <c r="IO56">
        <v>0</v>
      </c>
      <c r="IP56">
        <v>0</v>
      </c>
      <c r="IQ56" t="s">
        <v>440</v>
      </c>
      <c r="IR56" t="s">
        <v>441</v>
      </c>
      <c r="IS56" t="s">
        <v>442</v>
      </c>
      <c r="IT56" t="s">
        <v>442</v>
      </c>
      <c r="IU56" t="s">
        <v>442</v>
      </c>
      <c r="IV56" t="s">
        <v>442</v>
      </c>
      <c r="IW56">
        <v>0</v>
      </c>
      <c r="IX56">
        <v>100</v>
      </c>
      <c r="IY56">
        <v>100</v>
      </c>
      <c r="IZ56">
        <v>-0.513</v>
      </c>
      <c r="JA56">
        <v>0.031</v>
      </c>
      <c r="JB56">
        <v>-0.436505064677801</v>
      </c>
      <c r="JC56">
        <v>-0.000204251658391556</v>
      </c>
      <c r="JD56">
        <v>8.11882707142039e-08</v>
      </c>
      <c r="JE56">
        <v>-8.824596126216e-11</v>
      </c>
      <c r="JF56">
        <v>-0.0823044458403542</v>
      </c>
      <c r="JG56">
        <v>6.98166786572007e-05</v>
      </c>
      <c r="JH56">
        <v>0.00104944809816257</v>
      </c>
      <c r="JI56">
        <v>-2.5878658862803e-05</v>
      </c>
      <c r="JJ56">
        <v>28</v>
      </c>
      <c r="JK56">
        <v>2090</v>
      </c>
      <c r="JL56">
        <v>2</v>
      </c>
      <c r="JM56">
        <v>19</v>
      </c>
      <c r="JN56">
        <v>3.9</v>
      </c>
      <c r="JO56">
        <v>3.9</v>
      </c>
      <c r="JP56">
        <v>1.36108</v>
      </c>
      <c r="JQ56">
        <v>2.55249</v>
      </c>
      <c r="JR56">
        <v>2.24365</v>
      </c>
      <c r="JS56">
        <v>2.85034</v>
      </c>
      <c r="JT56">
        <v>2.49756</v>
      </c>
      <c r="JU56">
        <v>2.37671</v>
      </c>
      <c r="JV56">
        <v>31.1504</v>
      </c>
      <c r="JW56">
        <v>24.07</v>
      </c>
      <c r="JX56">
        <v>18</v>
      </c>
      <c r="JY56">
        <v>634.208</v>
      </c>
      <c r="JZ56">
        <v>659.279</v>
      </c>
      <c r="KA56">
        <v>19.9999</v>
      </c>
      <c r="KB56">
        <v>23.3883</v>
      </c>
      <c r="KC56">
        <v>29.9999</v>
      </c>
      <c r="KD56">
        <v>23.6047</v>
      </c>
      <c r="KE56">
        <v>23.5829</v>
      </c>
      <c r="KF56">
        <v>27.2789</v>
      </c>
      <c r="KG56">
        <v>38.395</v>
      </c>
      <c r="KH56">
        <v>0</v>
      </c>
      <c r="KI56">
        <v>20</v>
      </c>
      <c r="KJ56">
        <v>420</v>
      </c>
      <c r="KK56">
        <v>11.1983</v>
      </c>
      <c r="KL56">
        <v>101.975</v>
      </c>
      <c r="KM56">
        <v>101.018</v>
      </c>
    </row>
    <row r="57" spans="1:299">
      <c r="A57">
        <v>41</v>
      </c>
      <c r="B57">
        <v>1701977874</v>
      </c>
      <c r="C57">
        <v>200</v>
      </c>
      <c r="D57" t="s">
        <v>523</v>
      </c>
      <c r="E57" t="s">
        <v>524</v>
      </c>
      <c r="F57">
        <v>15</v>
      </c>
      <c r="H57" t="s">
        <v>435</v>
      </c>
      <c r="K57">
        <v>1701977872.5</v>
      </c>
      <c r="L57">
        <f>(M57)/1000</f>
        <v>0</v>
      </c>
      <c r="M57">
        <f>IF(DR57, AP57, AJ57)</f>
        <v>0</v>
      </c>
      <c r="N57">
        <f>IF(DR57, AK57, AI57)</f>
        <v>0</v>
      </c>
      <c r="O57">
        <f>DT57 - IF(AW57&gt;1, N57*DN57*100.0/(AY57*EH57), 0)</f>
        <v>0</v>
      </c>
      <c r="P57">
        <f>((V57-L57/2)*O57-N57)/(V57+L57/2)</f>
        <v>0</v>
      </c>
      <c r="Q57">
        <f>P57*(EA57+EB57)/1000.0</f>
        <v>0</v>
      </c>
      <c r="R57">
        <f>(DT57 - IF(AW57&gt;1, N57*DN57*100.0/(AY57*EH57), 0))*(EA57+EB57)/1000.0</f>
        <v>0</v>
      </c>
      <c r="S57">
        <f>2.0/((1/U57-1/T57)+SIGN(U57)*SQRT((1/U57-1/T57)*(1/U57-1/T57) + 4*DO57/((DO57+1)*(DO57+1))*(2*1/U57*1/T57-1/T57*1/T57)))</f>
        <v>0</v>
      </c>
      <c r="T57">
        <f>IF(LEFT(DP57,1)&lt;&gt;"0",IF(LEFT(DP57,1)="1",3.0,DQ57),$D$5+$E$5*(EH57*EA57/($K$5*1000))+$F$5*(EH57*EA57/($K$5*1000))*MAX(MIN(DN57,$J$5),$I$5)*MAX(MIN(DN57,$J$5),$I$5)+$G$5*MAX(MIN(DN57,$J$5),$I$5)*(EH57*EA57/($K$5*1000))+$H$5*(EH57*EA57/($K$5*1000))*(EH57*EA57/($K$5*1000)))</f>
        <v>0</v>
      </c>
      <c r="U57">
        <f>L57*(1000-(1000*0.61365*exp(17.502*Y57/(240.97+Y57))/(EA57+EB57)+DV57)/2)/(1000*0.61365*exp(17.502*Y57/(240.97+Y57))/(EA57+EB57)-DV57)</f>
        <v>0</v>
      </c>
      <c r="V57">
        <f>1/((DO57+1)/(S57/1.6)+1/(T57/1.37)) + DO57/((DO57+1)/(S57/1.6) + DO57/(T57/1.37))</f>
        <v>0</v>
      </c>
      <c r="W57">
        <f>(DJ57*DM57)</f>
        <v>0</v>
      </c>
      <c r="X57">
        <f>(EC57+(W57+2*0.95*5.67E-8*(((EC57+$B$7)+273)^4-(EC57+273)^4)-44100*L57)/(1.84*29.3*T57+8*0.95*5.67E-8*(EC57+273)^3))</f>
        <v>0</v>
      </c>
      <c r="Y57">
        <f>($C$7*ED57+$D$7*EE57+$E$7*X57)</f>
        <v>0</v>
      </c>
      <c r="Z57">
        <f>0.61365*exp(17.502*Y57/(240.97+Y57))</f>
        <v>0</v>
      </c>
      <c r="AA57">
        <f>(AB57/AC57*100)</f>
        <v>0</v>
      </c>
      <c r="AB57">
        <f>DV57*(EA57+EB57)/1000</f>
        <v>0</v>
      </c>
      <c r="AC57">
        <f>0.61365*exp(17.502*EC57/(240.97+EC57))</f>
        <v>0</v>
      </c>
      <c r="AD57">
        <f>(Z57-DV57*(EA57+EB57)/1000)</f>
        <v>0</v>
      </c>
      <c r="AE57">
        <f>(-L57*44100)</f>
        <v>0</v>
      </c>
      <c r="AF57">
        <f>2*29.3*T57*0.92*(EC57-Y57)</f>
        <v>0</v>
      </c>
      <c r="AG57">
        <f>2*0.95*5.67E-8*(((EC57+$B$7)+273)^4-(Y57+273)^4)</f>
        <v>0</v>
      </c>
      <c r="AH57">
        <f>W57+AG57+AE57+AF57</f>
        <v>0</v>
      </c>
      <c r="AI57">
        <f>DZ57*AW57*(DU57-DT57*(1000-AW57*DW57)/(1000-AW57*DV57))/(100*DN57)</f>
        <v>0</v>
      </c>
      <c r="AJ57">
        <f>1000*DZ57*AW57*(DV57-DW57)/(100*DN57*(1000-AW57*DV57))</f>
        <v>0</v>
      </c>
      <c r="AK57">
        <f>(AL57 - AM57 - EA57*1E3/(8.314*(EC57+273.15)) * AO57/DZ57 * AN57) * DZ57/(100*DN57) * (1000 - DW57)/1000</f>
        <v>0</v>
      </c>
      <c r="AL57">
        <v>424.754853655878</v>
      </c>
      <c r="AM57">
        <v>420.268224242424</v>
      </c>
      <c r="AN57">
        <v>0.000174688285969289</v>
      </c>
      <c r="AO57">
        <v>66.111918729525</v>
      </c>
      <c r="AP57">
        <f>(AR57 - AQ57 + EA57*1E3/(8.314*(EC57+273.15)) * AT57/DZ57 * AS57) * DZ57/(100*DN57) * 1000/(1000 - AR57)</f>
        <v>0</v>
      </c>
      <c r="AQ57">
        <v>11.1454232573291</v>
      </c>
      <c r="AR57">
        <v>12.4574450549451</v>
      </c>
      <c r="AS57">
        <v>-4.60616564659826e-06</v>
      </c>
      <c r="AT57">
        <v>85.4368916189537</v>
      </c>
      <c r="AU57">
        <v>0</v>
      </c>
      <c r="AV57">
        <v>0</v>
      </c>
      <c r="AW57">
        <f>IF(AU57*$H$13&gt;=AY57,1.0,(AY57/(AY57-AU57*$H$13)))</f>
        <v>0</v>
      </c>
      <c r="AX57">
        <f>(AW57-1)*100</f>
        <v>0</v>
      </c>
      <c r="AY57">
        <f>MAX(0,($B$13+$C$13*EH57)/(1+$D$13*EH57)*EA57/(EC57+273)*$E$13)</f>
        <v>0</v>
      </c>
      <c r="AZ57" t="s">
        <v>436</v>
      </c>
      <c r="BA57" t="s">
        <v>436</v>
      </c>
      <c r="BB57">
        <v>0</v>
      </c>
      <c r="BC57">
        <v>0</v>
      </c>
      <c r="BD57">
        <f>1-BB57/BC57</f>
        <v>0</v>
      </c>
      <c r="BE57">
        <v>0</v>
      </c>
      <c r="BF57" t="s">
        <v>436</v>
      </c>
      <c r="BG57" t="s">
        <v>436</v>
      </c>
      <c r="BH57">
        <v>0</v>
      </c>
      <c r="BI57">
        <v>0</v>
      </c>
      <c r="BJ57">
        <f>1-BH57/BI57</f>
        <v>0</v>
      </c>
      <c r="BK57">
        <v>0.5</v>
      </c>
      <c r="BL57">
        <f>DK57</f>
        <v>0</v>
      </c>
      <c r="BM57">
        <f>N57</f>
        <v>0</v>
      </c>
      <c r="BN57">
        <f>BJ57*BK57*BL57</f>
        <v>0</v>
      </c>
      <c r="BO57">
        <f>(BM57-BE57)/BL57</f>
        <v>0</v>
      </c>
      <c r="BP57">
        <f>(BC57-BI57)/BI57</f>
        <v>0</v>
      </c>
      <c r="BQ57">
        <f>BB57/(BD57+BB57/BI57)</f>
        <v>0</v>
      </c>
      <c r="BR57" t="s">
        <v>436</v>
      </c>
      <c r="BS57">
        <v>0</v>
      </c>
      <c r="BT57">
        <f>IF(BS57&lt;&gt;0, BS57, BQ57)</f>
        <v>0</v>
      </c>
      <c r="BU57">
        <f>1-BT57/BI57</f>
        <v>0</v>
      </c>
      <c r="BV57">
        <f>(BI57-BH57)/(BI57-BT57)</f>
        <v>0</v>
      </c>
      <c r="BW57">
        <f>(BC57-BI57)/(BC57-BT57)</f>
        <v>0</v>
      </c>
      <c r="BX57">
        <f>(BI57-BH57)/(BI57-BB57)</f>
        <v>0</v>
      </c>
      <c r="BY57">
        <f>(BC57-BI57)/(BC57-BB57)</f>
        <v>0</v>
      </c>
      <c r="BZ57">
        <f>(BV57*BT57/BH57)</f>
        <v>0</v>
      </c>
      <c r="CA57">
        <f>(1-BZ57)</f>
        <v>0</v>
      </c>
      <c r="DJ57">
        <f>$B$11*EI57+$C$11*EJ57+$F$11*EU57*(1-EX57)</f>
        <v>0</v>
      </c>
      <c r="DK57">
        <f>DJ57*DL57</f>
        <v>0</v>
      </c>
      <c r="DL57">
        <f>($B$11*$D$9+$C$11*$D$9+$F$11*((FH57+EZ57)/MAX(FH57+EZ57+FI57, 0.1)*$I$9+FI57/MAX(FH57+EZ57+FI57, 0.1)*$J$9))/($B$11+$C$11+$F$11)</f>
        <v>0</v>
      </c>
      <c r="DM57">
        <f>($B$11*$K$9+$C$11*$K$9+$F$11*((FH57+EZ57)/MAX(FH57+EZ57+FI57, 0.1)*$P$9+FI57/MAX(FH57+EZ57+FI57, 0.1)*$Q$9))/($B$11+$C$11+$F$11)</f>
        <v>0</v>
      </c>
      <c r="DN57">
        <v>6</v>
      </c>
      <c r="DO57">
        <v>0.5</v>
      </c>
      <c r="DP57" t="s">
        <v>437</v>
      </c>
      <c r="DQ57">
        <v>2</v>
      </c>
      <c r="DR57" t="b">
        <v>1</v>
      </c>
      <c r="DS57">
        <v>1701977872.5</v>
      </c>
      <c r="DT57">
        <v>415.0365</v>
      </c>
      <c r="DU57">
        <v>420.0225</v>
      </c>
      <c r="DV57">
        <v>12.4576</v>
      </c>
      <c r="DW57">
        <v>11.14685</v>
      </c>
      <c r="DX57">
        <v>415.55</v>
      </c>
      <c r="DY57">
        <v>12.4266</v>
      </c>
      <c r="DZ57">
        <v>600.0365</v>
      </c>
      <c r="EA57">
        <v>78.92285</v>
      </c>
      <c r="EB57">
        <v>0.0998524</v>
      </c>
      <c r="EC57">
        <v>23.0052</v>
      </c>
      <c r="ED57">
        <v>22.97655</v>
      </c>
      <c r="EE57">
        <v>999.9</v>
      </c>
      <c r="EF57">
        <v>0</v>
      </c>
      <c r="EG57">
        <v>0</v>
      </c>
      <c r="EH57">
        <v>10013.75</v>
      </c>
      <c r="EI57">
        <v>0</v>
      </c>
      <c r="EJ57">
        <v>0.848101</v>
      </c>
      <c r="EK57">
        <v>-4.986025</v>
      </c>
      <c r="EL57">
        <v>420.272</v>
      </c>
      <c r="EM57">
        <v>424.757</v>
      </c>
      <c r="EN57">
        <v>1.310725</v>
      </c>
      <c r="EO57">
        <v>420.0225</v>
      </c>
      <c r="EP57">
        <v>11.14685</v>
      </c>
      <c r="EQ57">
        <v>0.9831865</v>
      </c>
      <c r="ER57">
        <v>0.879741</v>
      </c>
      <c r="ES57">
        <v>6.66958</v>
      </c>
      <c r="ET57">
        <v>5.06353</v>
      </c>
      <c r="EU57">
        <v>1799.99</v>
      </c>
      <c r="EV57">
        <v>0.978006</v>
      </c>
      <c r="EW57">
        <v>0.0219943</v>
      </c>
      <c r="EX57">
        <v>0</v>
      </c>
      <c r="EY57">
        <v>386.3745</v>
      </c>
      <c r="EZ57">
        <v>4.99951</v>
      </c>
      <c r="FA57">
        <v>7007.96</v>
      </c>
      <c r="FB57">
        <v>14716.95</v>
      </c>
      <c r="FC57">
        <v>43.125</v>
      </c>
      <c r="FD57">
        <v>44.875</v>
      </c>
      <c r="FE57">
        <v>44.656</v>
      </c>
      <c r="FF57">
        <v>43.937</v>
      </c>
      <c r="FG57">
        <v>44.5</v>
      </c>
      <c r="FH57">
        <v>1755.51</v>
      </c>
      <c r="FI57">
        <v>39.48</v>
      </c>
      <c r="FJ57">
        <v>0</v>
      </c>
      <c r="FK57">
        <v>1701977875.5</v>
      </c>
      <c r="FL57">
        <v>0</v>
      </c>
      <c r="FM57">
        <v>386.22268</v>
      </c>
      <c r="FN57">
        <v>-0.283230778807638</v>
      </c>
      <c r="FO57">
        <v>-6.73769229807498</v>
      </c>
      <c r="FP57">
        <v>7008.7608</v>
      </c>
      <c r="FQ57">
        <v>15</v>
      </c>
      <c r="FR57">
        <v>1701977635</v>
      </c>
      <c r="FS57" t="s">
        <v>438</v>
      </c>
      <c r="FT57">
        <v>1701977633</v>
      </c>
      <c r="FU57">
        <v>1701977635</v>
      </c>
      <c r="FV57">
        <v>4</v>
      </c>
      <c r="FW57">
        <v>-0.012</v>
      </c>
      <c r="FX57">
        <v>0.003</v>
      </c>
      <c r="FY57">
        <v>-0.515</v>
      </c>
      <c r="FZ57">
        <v>0.012</v>
      </c>
      <c r="GA57">
        <v>420</v>
      </c>
      <c r="GB57">
        <v>11</v>
      </c>
      <c r="GC57">
        <v>0.38</v>
      </c>
      <c r="GD57">
        <v>0.07</v>
      </c>
      <c r="GE57">
        <v>-5.01671190476191</v>
      </c>
      <c r="GF57">
        <v>0.300377142857134</v>
      </c>
      <c r="GG57">
        <v>0.039288522208455</v>
      </c>
      <c r="GH57">
        <v>1</v>
      </c>
      <c r="GI57">
        <v>386.219911764706</v>
      </c>
      <c r="GJ57">
        <v>0.148617263951093</v>
      </c>
      <c r="GK57">
        <v>0.204934619078586</v>
      </c>
      <c r="GL57">
        <v>1</v>
      </c>
      <c r="GM57">
        <v>1.3160319047619</v>
      </c>
      <c r="GN57">
        <v>-0.0276007792207781</v>
      </c>
      <c r="GO57">
        <v>0.00288070199620332</v>
      </c>
      <c r="GP57">
        <v>1</v>
      </c>
      <c r="GQ57">
        <v>3</v>
      </c>
      <c r="GR57">
        <v>3</v>
      </c>
      <c r="GS57" t="s">
        <v>439</v>
      </c>
      <c r="GT57">
        <v>3.24963</v>
      </c>
      <c r="GU57">
        <v>2.89229</v>
      </c>
      <c r="GV57">
        <v>0.082365</v>
      </c>
      <c r="GW57">
        <v>0.0829133</v>
      </c>
      <c r="GX57">
        <v>0.0593673</v>
      </c>
      <c r="GY57">
        <v>0.0541679</v>
      </c>
      <c r="GZ57">
        <v>30273.5</v>
      </c>
      <c r="HA57">
        <v>23314.7</v>
      </c>
      <c r="HB57">
        <v>30713</v>
      </c>
      <c r="HC57">
        <v>23893.4</v>
      </c>
      <c r="HD57">
        <v>38264.4</v>
      </c>
      <c r="HE57">
        <v>31544.6</v>
      </c>
      <c r="HF57">
        <v>43457.3</v>
      </c>
      <c r="HG57">
        <v>36059.4</v>
      </c>
      <c r="HH57">
        <v>2.35197</v>
      </c>
      <c r="HI57">
        <v>2.25573</v>
      </c>
      <c r="HJ57">
        <v>0.1527</v>
      </c>
      <c r="HK57">
        <v>0</v>
      </c>
      <c r="HL57">
        <v>20.4612</v>
      </c>
      <c r="HM57">
        <v>999.9</v>
      </c>
      <c r="HN57">
        <v>45.727</v>
      </c>
      <c r="HO57">
        <v>26.888</v>
      </c>
      <c r="HP57">
        <v>20.6016</v>
      </c>
      <c r="HQ57">
        <v>54.3566</v>
      </c>
      <c r="HR57">
        <v>21.4303</v>
      </c>
      <c r="HS57">
        <v>2</v>
      </c>
      <c r="HT57">
        <v>-0.301687</v>
      </c>
      <c r="HU57">
        <v>0.657116</v>
      </c>
      <c r="HV57">
        <v>20.3428</v>
      </c>
      <c r="HW57">
        <v>5.24634</v>
      </c>
      <c r="HX57">
        <v>11.9223</v>
      </c>
      <c r="HY57">
        <v>4.96955</v>
      </c>
      <c r="HZ57">
        <v>3.29003</v>
      </c>
      <c r="IA57">
        <v>9999</v>
      </c>
      <c r="IB57">
        <v>999.9</v>
      </c>
      <c r="IC57">
        <v>9999</v>
      </c>
      <c r="ID57">
        <v>9999</v>
      </c>
      <c r="IE57">
        <v>4.9721</v>
      </c>
      <c r="IF57">
        <v>1.87347</v>
      </c>
      <c r="IG57">
        <v>1.88034</v>
      </c>
      <c r="IH57">
        <v>1.87647</v>
      </c>
      <c r="II57">
        <v>1.87607</v>
      </c>
      <c r="IJ57">
        <v>1.87607</v>
      </c>
      <c r="IK57">
        <v>1.87502</v>
      </c>
      <c r="IL57">
        <v>1.87538</v>
      </c>
      <c r="IM57">
        <v>0</v>
      </c>
      <c r="IN57">
        <v>0</v>
      </c>
      <c r="IO57">
        <v>0</v>
      </c>
      <c r="IP57">
        <v>0</v>
      </c>
      <c r="IQ57" t="s">
        <v>440</v>
      </c>
      <c r="IR57" t="s">
        <v>441</v>
      </c>
      <c r="IS57" t="s">
        <v>442</v>
      </c>
      <c r="IT57" t="s">
        <v>442</v>
      </c>
      <c r="IU57" t="s">
        <v>442</v>
      </c>
      <c r="IV57" t="s">
        <v>442</v>
      </c>
      <c r="IW57">
        <v>0</v>
      </c>
      <c r="IX57">
        <v>100</v>
      </c>
      <c r="IY57">
        <v>100</v>
      </c>
      <c r="IZ57">
        <v>-0.514</v>
      </c>
      <c r="JA57">
        <v>0.031</v>
      </c>
      <c r="JB57">
        <v>-0.436505064677801</v>
      </c>
      <c r="JC57">
        <v>-0.000204251658391556</v>
      </c>
      <c r="JD57">
        <v>8.11882707142039e-08</v>
      </c>
      <c r="JE57">
        <v>-8.824596126216e-11</v>
      </c>
      <c r="JF57">
        <v>-0.0823044458403542</v>
      </c>
      <c r="JG57">
        <v>6.98166786572007e-05</v>
      </c>
      <c r="JH57">
        <v>0.00104944809816257</v>
      </c>
      <c r="JI57">
        <v>-2.5878658862803e-05</v>
      </c>
      <c r="JJ57">
        <v>28</v>
      </c>
      <c r="JK57">
        <v>2090</v>
      </c>
      <c r="JL57">
        <v>2</v>
      </c>
      <c r="JM57">
        <v>19</v>
      </c>
      <c r="JN57">
        <v>4</v>
      </c>
      <c r="JO57">
        <v>4</v>
      </c>
      <c r="JP57">
        <v>1.36108</v>
      </c>
      <c r="JQ57">
        <v>2.55127</v>
      </c>
      <c r="JR57">
        <v>2.24365</v>
      </c>
      <c r="JS57">
        <v>2.85034</v>
      </c>
      <c r="JT57">
        <v>2.49756</v>
      </c>
      <c r="JU57">
        <v>2.35596</v>
      </c>
      <c r="JV57">
        <v>31.1504</v>
      </c>
      <c r="JW57">
        <v>24.0612</v>
      </c>
      <c r="JX57">
        <v>18</v>
      </c>
      <c r="JY57">
        <v>634.141</v>
      </c>
      <c r="JZ57">
        <v>659.339</v>
      </c>
      <c r="KA57">
        <v>20.0002</v>
      </c>
      <c r="KB57">
        <v>23.3859</v>
      </c>
      <c r="KC57">
        <v>29.9999</v>
      </c>
      <c r="KD57">
        <v>23.6022</v>
      </c>
      <c r="KE57">
        <v>23.581</v>
      </c>
      <c r="KF57">
        <v>27.2799</v>
      </c>
      <c r="KG57">
        <v>38.395</v>
      </c>
      <c r="KH57">
        <v>0</v>
      </c>
      <c r="KI57">
        <v>20</v>
      </c>
      <c r="KJ57">
        <v>420</v>
      </c>
      <c r="KK57">
        <v>11.2081</v>
      </c>
      <c r="KL57">
        <v>101.976</v>
      </c>
      <c r="KM57">
        <v>101.019</v>
      </c>
    </row>
    <row r="58" spans="1:299">
      <c r="A58">
        <v>42</v>
      </c>
      <c r="B58">
        <v>1701977879</v>
      </c>
      <c r="C58">
        <v>205</v>
      </c>
      <c r="D58" t="s">
        <v>525</v>
      </c>
      <c r="E58" t="s">
        <v>526</v>
      </c>
      <c r="F58">
        <v>15</v>
      </c>
      <c r="H58" t="s">
        <v>435</v>
      </c>
      <c r="K58">
        <v>1701977877.5</v>
      </c>
      <c r="L58">
        <f>(M58)/1000</f>
        <v>0</v>
      </c>
      <c r="M58">
        <f>IF(DR58, AP58, AJ58)</f>
        <v>0</v>
      </c>
      <c r="N58">
        <f>IF(DR58, AK58, AI58)</f>
        <v>0</v>
      </c>
      <c r="O58">
        <f>DT58 - IF(AW58&gt;1, N58*DN58*100.0/(AY58*EH58), 0)</f>
        <v>0</v>
      </c>
      <c r="P58">
        <f>((V58-L58/2)*O58-N58)/(V58+L58/2)</f>
        <v>0</v>
      </c>
      <c r="Q58">
        <f>P58*(EA58+EB58)/1000.0</f>
        <v>0</v>
      </c>
      <c r="R58">
        <f>(DT58 - IF(AW58&gt;1, N58*DN58*100.0/(AY58*EH58), 0))*(EA58+EB58)/1000.0</f>
        <v>0</v>
      </c>
      <c r="S58">
        <f>2.0/((1/U58-1/T58)+SIGN(U58)*SQRT((1/U58-1/T58)*(1/U58-1/T58) + 4*DO58/((DO58+1)*(DO58+1))*(2*1/U58*1/T58-1/T58*1/T58)))</f>
        <v>0</v>
      </c>
      <c r="T58">
        <f>IF(LEFT(DP58,1)&lt;&gt;"0",IF(LEFT(DP58,1)="1",3.0,DQ58),$D$5+$E$5*(EH58*EA58/($K$5*1000))+$F$5*(EH58*EA58/($K$5*1000))*MAX(MIN(DN58,$J$5),$I$5)*MAX(MIN(DN58,$J$5),$I$5)+$G$5*MAX(MIN(DN58,$J$5),$I$5)*(EH58*EA58/($K$5*1000))+$H$5*(EH58*EA58/($K$5*1000))*(EH58*EA58/($K$5*1000)))</f>
        <v>0</v>
      </c>
      <c r="U58">
        <f>L58*(1000-(1000*0.61365*exp(17.502*Y58/(240.97+Y58))/(EA58+EB58)+DV58)/2)/(1000*0.61365*exp(17.502*Y58/(240.97+Y58))/(EA58+EB58)-DV58)</f>
        <v>0</v>
      </c>
      <c r="V58">
        <f>1/((DO58+1)/(S58/1.6)+1/(T58/1.37)) + DO58/((DO58+1)/(S58/1.6) + DO58/(T58/1.37))</f>
        <v>0</v>
      </c>
      <c r="W58">
        <f>(DJ58*DM58)</f>
        <v>0</v>
      </c>
      <c r="X58">
        <f>(EC58+(W58+2*0.95*5.67E-8*(((EC58+$B$7)+273)^4-(EC58+273)^4)-44100*L58)/(1.84*29.3*T58+8*0.95*5.67E-8*(EC58+273)^3))</f>
        <v>0</v>
      </c>
      <c r="Y58">
        <f>($C$7*ED58+$D$7*EE58+$E$7*X58)</f>
        <v>0</v>
      </c>
      <c r="Z58">
        <f>0.61365*exp(17.502*Y58/(240.97+Y58))</f>
        <v>0</v>
      </c>
      <c r="AA58">
        <f>(AB58/AC58*100)</f>
        <v>0</v>
      </c>
      <c r="AB58">
        <f>DV58*(EA58+EB58)/1000</f>
        <v>0</v>
      </c>
      <c r="AC58">
        <f>0.61365*exp(17.502*EC58/(240.97+EC58))</f>
        <v>0</v>
      </c>
      <c r="AD58">
        <f>(Z58-DV58*(EA58+EB58)/1000)</f>
        <v>0</v>
      </c>
      <c r="AE58">
        <f>(-L58*44100)</f>
        <v>0</v>
      </c>
      <c r="AF58">
        <f>2*29.3*T58*0.92*(EC58-Y58)</f>
        <v>0</v>
      </c>
      <c r="AG58">
        <f>2*0.95*5.67E-8*(((EC58+$B$7)+273)^4-(Y58+273)^4)</f>
        <v>0</v>
      </c>
      <c r="AH58">
        <f>W58+AG58+AE58+AF58</f>
        <v>0</v>
      </c>
      <c r="AI58">
        <f>DZ58*AW58*(DU58-DT58*(1000-AW58*DW58)/(1000-AW58*DV58))/(100*DN58)</f>
        <v>0</v>
      </c>
      <c r="AJ58">
        <f>1000*DZ58*AW58*(DV58-DW58)/(100*DN58*(1000-AW58*DV58))</f>
        <v>0</v>
      </c>
      <c r="AK58">
        <f>(AL58 - AM58 - EA58*1E3/(8.314*(EC58+273.15)) * AO58/DZ58 * AN58) * DZ58/(100*DN58) * (1000 - DW58)/1000</f>
        <v>0</v>
      </c>
      <c r="AL58">
        <v>424.744812810209</v>
      </c>
      <c r="AM58">
        <v>420.209727272727</v>
      </c>
      <c r="AN58">
        <v>-0.00175858518871268</v>
      </c>
      <c r="AO58">
        <v>66.111918729525</v>
      </c>
      <c r="AP58">
        <f>(AR58 - AQ58 + EA58*1E3/(8.314*(EC58+273.15)) * AT58/DZ58 * AS58) * DZ58/(100*DN58) * 1000/(1000 - AR58)</f>
        <v>0</v>
      </c>
      <c r="AQ58">
        <v>11.1473945211896</v>
      </c>
      <c r="AR58">
        <v>12.4559230769231</v>
      </c>
      <c r="AS58">
        <v>-6.06439878977634e-06</v>
      </c>
      <c r="AT58">
        <v>85.4368916189537</v>
      </c>
      <c r="AU58">
        <v>0</v>
      </c>
      <c r="AV58">
        <v>0</v>
      </c>
      <c r="AW58">
        <f>IF(AU58*$H$13&gt;=AY58,1.0,(AY58/(AY58-AU58*$H$13)))</f>
        <v>0</v>
      </c>
      <c r="AX58">
        <f>(AW58-1)*100</f>
        <v>0</v>
      </c>
      <c r="AY58">
        <f>MAX(0,($B$13+$C$13*EH58)/(1+$D$13*EH58)*EA58/(EC58+273)*$E$13)</f>
        <v>0</v>
      </c>
      <c r="AZ58" t="s">
        <v>436</v>
      </c>
      <c r="BA58" t="s">
        <v>436</v>
      </c>
      <c r="BB58">
        <v>0</v>
      </c>
      <c r="BC58">
        <v>0</v>
      </c>
      <c r="BD58">
        <f>1-BB58/BC58</f>
        <v>0</v>
      </c>
      <c r="BE58">
        <v>0</v>
      </c>
      <c r="BF58" t="s">
        <v>436</v>
      </c>
      <c r="BG58" t="s">
        <v>436</v>
      </c>
      <c r="BH58">
        <v>0</v>
      </c>
      <c r="BI58">
        <v>0</v>
      </c>
      <c r="BJ58">
        <f>1-BH58/BI58</f>
        <v>0</v>
      </c>
      <c r="BK58">
        <v>0.5</v>
      </c>
      <c r="BL58">
        <f>DK58</f>
        <v>0</v>
      </c>
      <c r="BM58">
        <f>N58</f>
        <v>0</v>
      </c>
      <c r="BN58">
        <f>BJ58*BK58*BL58</f>
        <v>0</v>
      </c>
      <c r="BO58">
        <f>(BM58-BE58)/BL58</f>
        <v>0</v>
      </c>
      <c r="BP58">
        <f>(BC58-BI58)/BI58</f>
        <v>0</v>
      </c>
      <c r="BQ58">
        <f>BB58/(BD58+BB58/BI58)</f>
        <v>0</v>
      </c>
      <c r="BR58" t="s">
        <v>436</v>
      </c>
      <c r="BS58">
        <v>0</v>
      </c>
      <c r="BT58">
        <f>IF(BS58&lt;&gt;0, BS58, BQ58)</f>
        <v>0</v>
      </c>
      <c r="BU58">
        <f>1-BT58/BI58</f>
        <v>0</v>
      </c>
      <c r="BV58">
        <f>(BI58-BH58)/(BI58-BT58)</f>
        <v>0</v>
      </c>
      <c r="BW58">
        <f>(BC58-BI58)/(BC58-BT58)</f>
        <v>0</v>
      </c>
      <c r="BX58">
        <f>(BI58-BH58)/(BI58-BB58)</f>
        <v>0</v>
      </c>
      <c r="BY58">
        <f>(BC58-BI58)/(BC58-BB58)</f>
        <v>0</v>
      </c>
      <c r="BZ58">
        <f>(BV58*BT58/BH58)</f>
        <v>0</v>
      </c>
      <c r="CA58">
        <f>(1-BZ58)</f>
        <v>0</v>
      </c>
      <c r="DJ58">
        <f>$B$11*EI58+$C$11*EJ58+$F$11*EU58*(1-EX58)</f>
        <v>0</v>
      </c>
      <c r="DK58">
        <f>DJ58*DL58</f>
        <v>0</v>
      </c>
      <c r="DL58">
        <f>($B$11*$D$9+$C$11*$D$9+$F$11*((FH58+EZ58)/MAX(FH58+EZ58+FI58, 0.1)*$I$9+FI58/MAX(FH58+EZ58+FI58, 0.1)*$J$9))/($B$11+$C$11+$F$11)</f>
        <v>0</v>
      </c>
      <c r="DM58">
        <f>($B$11*$K$9+$C$11*$K$9+$F$11*((FH58+EZ58)/MAX(FH58+EZ58+FI58, 0.1)*$P$9+FI58/MAX(FH58+EZ58+FI58, 0.1)*$Q$9))/($B$11+$C$11+$F$11)</f>
        <v>0</v>
      </c>
      <c r="DN58">
        <v>6</v>
      </c>
      <c r="DO58">
        <v>0.5</v>
      </c>
      <c r="DP58" t="s">
        <v>437</v>
      </c>
      <c r="DQ58">
        <v>2</v>
      </c>
      <c r="DR58" t="b">
        <v>1</v>
      </c>
      <c r="DS58">
        <v>1701977877.5</v>
      </c>
      <c r="DT58">
        <v>414.9835</v>
      </c>
      <c r="DU58">
        <v>420.018</v>
      </c>
      <c r="DV58">
        <v>12.4566</v>
      </c>
      <c r="DW58">
        <v>11.1471</v>
      </c>
      <c r="DX58">
        <v>415.497</v>
      </c>
      <c r="DY58">
        <v>12.4256</v>
      </c>
      <c r="DZ58">
        <v>600.017</v>
      </c>
      <c r="EA58">
        <v>78.9221</v>
      </c>
      <c r="EB58">
        <v>0.09986375</v>
      </c>
      <c r="EC58">
        <v>23.0064</v>
      </c>
      <c r="ED58">
        <v>22.97065</v>
      </c>
      <c r="EE58">
        <v>999.9</v>
      </c>
      <c r="EF58">
        <v>0</v>
      </c>
      <c r="EG58">
        <v>0</v>
      </c>
      <c r="EH58">
        <v>10014.65</v>
      </c>
      <c r="EI58">
        <v>0</v>
      </c>
      <c r="EJ58">
        <v>0.848101</v>
      </c>
      <c r="EK58">
        <v>-5.03482</v>
      </c>
      <c r="EL58">
        <v>420.218</v>
      </c>
      <c r="EM58">
        <v>424.753</v>
      </c>
      <c r="EN58">
        <v>1.309455</v>
      </c>
      <c r="EO58">
        <v>420.018</v>
      </c>
      <c r="EP58">
        <v>11.1471</v>
      </c>
      <c r="EQ58">
        <v>0.9830985</v>
      </c>
      <c r="ER58">
        <v>0.879754</v>
      </c>
      <c r="ES58">
        <v>6.66828</v>
      </c>
      <c r="ET58">
        <v>5.063745</v>
      </c>
      <c r="EU58">
        <v>1799.995</v>
      </c>
      <c r="EV58">
        <v>0.978006</v>
      </c>
      <c r="EW58">
        <v>0.0219943</v>
      </c>
      <c r="EX58">
        <v>0</v>
      </c>
      <c r="EY58">
        <v>386.1645</v>
      </c>
      <c r="EZ58">
        <v>4.99951</v>
      </c>
      <c r="FA58">
        <v>7007.775</v>
      </c>
      <c r="FB58">
        <v>14716.95</v>
      </c>
      <c r="FC58">
        <v>43.125</v>
      </c>
      <c r="FD58">
        <v>44.875</v>
      </c>
      <c r="FE58">
        <v>44.625</v>
      </c>
      <c r="FF58">
        <v>43.906</v>
      </c>
      <c r="FG58">
        <v>44.5</v>
      </c>
      <c r="FH58">
        <v>1755.515</v>
      </c>
      <c r="FI58">
        <v>39.48</v>
      </c>
      <c r="FJ58">
        <v>0</v>
      </c>
      <c r="FK58">
        <v>1701977880.3</v>
      </c>
      <c r="FL58">
        <v>0</v>
      </c>
      <c r="FM58">
        <v>386.19744</v>
      </c>
      <c r="FN58">
        <v>-0.611846176006781</v>
      </c>
      <c r="FO58">
        <v>-5.70846157040494</v>
      </c>
      <c r="FP58">
        <v>7008.2828</v>
      </c>
      <c r="FQ58">
        <v>15</v>
      </c>
      <c r="FR58">
        <v>1701977635</v>
      </c>
      <c r="FS58" t="s">
        <v>438</v>
      </c>
      <c r="FT58">
        <v>1701977633</v>
      </c>
      <c r="FU58">
        <v>1701977635</v>
      </c>
      <c r="FV58">
        <v>4</v>
      </c>
      <c r="FW58">
        <v>-0.012</v>
      </c>
      <c r="FX58">
        <v>0.003</v>
      </c>
      <c r="FY58">
        <v>-0.515</v>
      </c>
      <c r="FZ58">
        <v>0.012</v>
      </c>
      <c r="GA58">
        <v>420</v>
      </c>
      <c r="GB58">
        <v>11</v>
      </c>
      <c r="GC58">
        <v>0.38</v>
      </c>
      <c r="GD58">
        <v>0.07</v>
      </c>
      <c r="GE58">
        <v>-5.005424</v>
      </c>
      <c r="GF58">
        <v>0.117443007518786</v>
      </c>
      <c r="GG58">
        <v>0.0354441052080596</v>
      </c>
      <c r="GH58">
        <v>1</v>
      </c>
      <c r="GI58">
        <v>386.2035</v>
      </c>
      <c r="GJ58">
        <v>-0.25373568159992</v>
      </c>
      <c r="GK58">
        <v>0.206567785484567</v>
      </c>
      <c r="GL58">
        <v>1</v>
      </c>
      <c r="GM58">
        <v>1.313284</v>
      </c>
      <c r="GN58">
        <v>-0.0305774436090211</v>
      </c>
      <c r="GO58">
        <v>0.00308810200608724</v>
      </c>
      <c r="GP58">
        <v>1</v>
      </c>
      <c r="GQ58">
        <v>3</v>
      </c>
      <c r="GR58">
        <v>3</v>
      </c>
      <c r="GS58" t="s">
        <v>439</v>
      </c>
      <c r="GT58">
        <v>3.24965</v>
      </c>
      <c r="GU58">
        <v>2.89222</v>
      </c>
      <c r="GV58">
        <v>0.0823622</v>
      </c>
      <c r="GW58">
        <v>0.0829169</v>
      </c>
      <c r="GX58">
        <v>0.0593668</v>
      </c>
      <c r="GY58">
        <v>0.0541664</v>
      </c>
      <c r="GZ58">
        <v>30272.7</v>
      </c>
      <c r="HA58">
        <v>23314.8</v>
      </c>
      <c r="HB58">
        <v>30712</v>
      </c>
      <c r="HC58">
        <v>23893.6</v>
      </c>
      <c r="HD58">
        <v>38263.2</v>
      </c>
      <c r="HE58">
        <v>31544.6</v>
      </c>
      <c r="HF58">
        <v>43455.9</v>
      </c>
      <c r="HG58">
        <v>36059.4</v>
      </c>
      <c r="HH58">
        <v>2.35173</v>
      </c>
      <c r="HI58">
        <v>2.25568</v>
      </c>
      <c r="HJ58">
        <v>0.151955</v>
      </c>
      <c r="HK58">
        <v>0</v>
      </c>
      <c r="HL58">
        <v>20.4592</v>
      </c>
      <c r="HM58">
        <v>999.9</v>
      </c>
      <c r="HN58">
        <v>45.727</v>
      </c>
      <c r="HO58">
        <v>26.888</v>
      </c>
      <c r="HP58">
        <v>20.6014</v>
      </c>
      <c r="HQ58">
        <v>54.2766</v>
      </c>
      <c r="HR58">
        <v>21.4463</v>
      </c>
      <c r="HS58">
        <v>2</v>
      </c>
      <c r="HT58">
        <v>-0.301692</v>
      </c>
      <c r="HU58">
        <v>0.658584</v>
      </c>
      <c r="HV58">
        <v>20.3429</v>
      </c>
      <c r="HW58">
        <v>5.24619</v>
      </c>
      <c r="HX58">
        <v>11.9231</v>
      </c>
      <c r="HY58">
        <v>4.9696</v>
      </c>
      <c r="HZ58">
        <v>3.29003</v>
      </c>
      <c r="IA58">
        <v>9999</v>
      </c>
      <c r="IB58">
        <v>999.9</v>
      </c>
      <c r="IC58">
        <v>9999</v>
      </c>
      <c r="ID58">
        <v>9999</v>
      </c>
      <c r="IE58">
        <v>4.9721</v>
      </c>
      <c r="IF58">
        <v>1.87347</v>
      </c>
      <c r="IG58">
        <v>1.88034</v>
      </c>
      <c r="IH58">
        <v>1.87648</v>
      </c>
      <c r="II58">
        <v>1.87608</v>
      </c>
      <c r="IJ58">
        <v>1.87607</v>
      </c>
      <c r="IK58">
        <v>1.87501</v>
      </c>
      <c r="IL58">
        <v>1.8754</v>
      </c>
      <c r="IM58">
        <v>0</v>
      </c>
      <c r="IN58">
        <v>0</v>
      </c>
      <c r="IO58">
        <v>0</v>
      </c>
      <c r="IP58">
        <v>0</v>
      </c>
      <c r="IQ58" t="s">
        <v>440</v>
      </c>
      <c r="IR58" t="s">
        <v>441</v>
      </c>
      <c r="IS58" t="s">
        <v>442</v>
      </c>
      <c r="IT58" t="s">
        <v>442</v>
      </c>
      <c r="IU58" t="s">
        <v>442</v>
      </c>
      <c r="IV58" t="s">
        <v>442</v>
      </c>
      <c r="IW58">
        <v>0</v>
      </c>
      <c r="IX58">
        <v>100</v>
      </c>
      <c r="IY58">
        <v>100</v>
      </c>
      <c r="IZ58">
        <v>-0.513</v>
      </c>
      <c r="JA58">
        <v>0.031</v>
      </c>
      <c r="JB58">
        <v>-0.436505064677801</v>
      </c>
      <c r="JC58">
        <v>-0.000204251658391556</v>
      </c>
      <c r="JD58">
        <v>8.11882707142039e-08</v>
      </c>
      <c r="JE58">
        <v>-8.824596126216e-11</v>
      </c>
      <c r="JF58">
        <v>-0.0823044458403542</v>
      </c>
      <c r="JG58">
        <v>6.98166786572007e-05</v>
      </c>
      <c r="JH58">
        <v>0.00104944809816257</v>
      </c>
      <c r="JI58">
        <v>-2.5878658862803e-05</v>
      </c>
      <c r="JJ58">
        <v>28</v>
      </c>
      <c r="JK58">
        <v>2090</v>
      </c>
      <c r="JL58">
        <v>2</v>
      </c>
      <c r="JM58">
        <v>19</v>
      </c>
      <c r="JN58">
        <v>4.1</v>
      </c>
      <c r="JO58">
        <v>4.1</v>
      </c>
      <c r="JP58">
        <v>1.35986</v>
      </c>
      <c r="JQ58">
        <v>2.55737</v>
      </c>
      <c r="JR58">
        <v>2.24365</v>
      </c>
      <c r="JS58">
        <v>2.84912</v>
      </c>
      <c r="JT58">
        <v>2.49756</v>
      </c>
      <c r="JU58">
        <v>2.35596</v>
      </c>
      <c r="JV58">
        <v>31.1722</v>
      </c>
      <c r="JW58">
        <v>24.0612</v>
      </c>
      <c r="JX58">
        <v>18</v>
      </c>
      <c r="JY58">
        <v>633.935</v>
      </c>
      <c r="JZ58">
        <v>659.27</v>
      </c>
      <c r="KA58">
        <v>20.0002</v>
      </c>
      <c r="KB58">
        <v>23.3834</v>
      </c>
      <c r="KC58">
        <v>30</v>
      </c>
      <c r="KD58">
        <v>23.6002</v>
      </c>
      <c r="KE58">
        <v>23.579</v>
      </c>
      <c r="KF58">
        <v>27.2788</v>
      </c>
      <c r="KG58">
        <v>38.395</v>
      </c>
      <c r="KH58">
        <v>0</v>
      </c>
      <c r="KI58">
        <v>20</v>
      </c>
      <c r="KJ58">
        <v>420</v>
      </c>
      <c r="KK58">
        <v>11.2214</v>
      </c>
      <c r="KL58">
        <v>101.973</v>
      </c>
      <c r="KM58">
        <v>101.019</v>
      </c>
    </row>
    <row r="59" spans="1:299">
      <c r="A59">
        <v>43</v>
      </c>
      <c r="B59">
        <v>1701977884</v>
      </c>
      <c r="C59">
        <v>210</v>
      </c>
      <c r="D59" t="s">
        <v>527</v>
      </c>
      <c r="E59" t="s">
        <v>528</v>
      </c>
      <c r="F59">
        <v>15</v>
      </c>
      <c r="H59" t="s">
        <v>435</v>
      </c>
      <c r="K59">
        <v>1701977882.5</v>
      </c>
      <c r="L59">
        <f>(M59)/1000</f>
        <v>0</v>
      </c>
      <c r="M59">
        <f>IF(DR59, AP59, AJ59)</f>
        <v>0</v>
      </c>
      <c r="N59">
        <f>IF(DR59, AK59, AI59)</f>
        <v>0</v>
      </c>
      <c r="O59">
        <f>DT59 - IF(AW59&gt;1, N59*DN59*100.0/(AY59*EH59), 0)</f>
        <v>0</v>
      </c>
      <c r="P59">
        <f>((V59-L59/2)*O59-N59)/(V59+L59/2)</f>
        <v>0</v>
      </c>
      <c r="Q59">
        <f>P59*(EA59+EB59)/1000.0</f>
        <v>0</v>
      </c>
      <c r="R59">
        <f>(DT59 - IF(AW59&gt;1, N59*DN59*100.0/(AY59*EH59), 0))*(EA59+EB59)/1000.0</f>
        <v>0</v>
      </c>
      <c r="S59">
        <f>2.0/((1/U59-1/T59)+SIGN(U59)*SQRT((1/U59-1/T59)*(1/U59-1/T59) + 4*DO59/((DO59+1)*(DO59+1))*(2*1/U59*1/T59-1/T59*1/T59)))</f>
        <v>0</v>
      </c>
      <c r="T59">
        <f>IF(LEFT(DP59,1)&lt;&gt;"0",IF(LEFT(DP59,1)="1",3.0,DQ59),$D$5+$E$5*(EH59*EA59/($K$5*1000))+$F$5*(EH59*EA59/($K$5*1000))*MAX(MIN(DN59,$J$5),$I$5)*MAX(MIN(DN59,$J$5),$I$5)+$G$5*MAX(MIN(DN59,$J$5),$I$5)*(EH59*EA59/($K$5*1000))+$H$5*(EH59*EA59/($K$5*1000))*(EH59*EA59/($K$5*1000)))</f>
        <v>0</v>
      </c>
      <c r="U59">
        <f>L59*(1000-(1000*0.61365*exp(17.502*Y59/(240.97+Y59))/(EA59+EB59)+DV59)/2)/(1000*0.61365*exp(17.502*Y59/(240.97+Y59))/(EA59+EB59)-DV59)</f>
        <v>0</v>
      </c>
      <c r="V59">
        <f>1/((DO59+1)/(S59/1.6)+1/(T59/1.37)) + DO59/((DO59+1)/(S59/1.6) + DO59/(T59/1.37))</f>
        <v>0</v>
      </c>
      <c r="W59">
        <f>(DJ59*DM59)</f>
        <v>0</v>
      </c>
      <c r="X59">
        <f>(EC59+(W59+2*0.95*5.67E-8*(((EC59+$B$7)+273)^4-(EC59+273)^4)-44100*L59)/(1.84*29.3*T59+8*0.95*5.67E-8*(EC59+273)^3))</f>
        <v>0</v>
      </c>
      <c r="Y59">
        <f>($C$7*ED59+$D$7*EE59+$E$7*X59)</f>
        <v>0</v>
      </c>
      <c r="Z59">
        <f>0.61365*exp(17.502*Y59/(240.97+Y59))</f>
        <v>0</v>
      </c>
      <c r="AA59">
        <f>(AB59/AC59*100)</f>
        <v>0</v>
      </c>
      <c r="AB59">
        <f>DV59*(EA59+EB59)/1000</f>
        <v>0</v>
      </c>
      <c r="AC59">
        <f>0.61365*exp(17.502*EC59/(240.97+EC59))</f>
        <v>0</v>
      </c>
      <c r="AD59">
        <f>(Z59-DV59*(EA59+EB59)/1000)</f>
        <v>0</v>
      </c>
      <c r="AE59">
        <f>(-L59*44100)</f>
        <v>0</v>
      </c>
      <c r="AF59">
        <f>2*29.3*T59*0.92*(EC59-Y59)</f>
        <v>0</v>
      </c>
      <c r="AG59">
        <f>2*0.95*5.67E-8*(((EC59+$B$7)+273)^4-(Y59+273)^4)</f>
        <v>0</v>
      </c>
      <c r="AH59">
        <f>W59+AG59+AE59+AF59</f>
        <v>0</v>
      </c>
      <c r="AI59">
        <f>DZ59*AW59*(DU59-DT59*(1000-AW59*DW59)/(1000-AW59*DV59))/(100*DN59)</f>
        <v>0</v>
      </c>
      <c r="AJ59">
        <f>1000*DZ59*AW59*(DV59-DW59)/(100*DN59*(1000-AW59*DV59))</f>
        <v>0</v>
      </c>
      <c r="AK59">
        <f>(AL59 - AM59 - EA59*1E3/(8.314*(EC59+273.15)) * AO59/DZ59 * AN59) * DZ59/(100*DN59) * (1000 - DW59)/1000</f>
        <v>0</v>
      </c>
      <c r="AL59">
        <v>424.739720118425</v>
      </c>
      <c r="AM59">
        <v>420.270309090909</v>
      </c>
      <c r="AN59">
        <v>0.00157554469949378</v>
      </c>
      <c r="AO59">
        <v>66.111918729525</v>
      </c>
      <c r="AP59">
        <f>(AR59 - AQ59 + EA59*1E3/(8.314*(EC59+273.15)) * AT59/DZ59 * AS59) * DZ59/(100*DN59) * 1000/(1000 - AR59)</f>
        <v>0</v>
      </c>
      <c r="AQ59">
        <v>11.1476831508796</v>
      </c>
      <c r="AR59">
        <v>12.4575461538462</v>
      </c>
      <c r="AS59">
        <v>-1.26231428176355e-06</v>
      </c>
      <c r="AT59">
        <v>85.4368916189537</v>
      </c>
      <c r="AU59">
        <v>0</v>
      </c>
      <c r="AV59">
        <v>0</v>
      </c>
      <c r="AW59">
        <f>IF(AU59*$H$13&gt;=AY59,1.0,(AY59/(AY59-AU59*$H$13)))</f>
        <v>0</v>
      </c>
      <c r="AX59">
        <f>(AW59-1)*100</f>
        <v>0</v>
      </c>
      <c r="AY59">
        <f>MAX(0,($B$13+$C$13*EH59)/(1+$D$13*EH59)*EA59/(EC59+273)*$E$13)</f>
        <v>0</v>
      </c>
      <c r="AZ59" t="s">
        <v>436</v>
      </c>
      <c r="BA59" t="s">
        <v>436</v>
      </c>
      <c r="BB59">
        <v>0</v>
      </c>
      <c r="BC59">
        <v>0</v>
      </c>
      <c r="BD59">
        <f>1-BB59/BC59</f>
        <v>0</v>
      </c>
      <c r="BE59">
        <v>0</v>
      </c>
      <c r="BF59" t="s">
        <v>436</v>
      </c>
      <c r="BG59" t="s">
        <v>436</v>
      </c>
      <c r="BH59">
        <v>0</v>
      </c>
      <c r="BI59">
        <v>0</v>
      </c>
      <c r="BJ59">
        <f>1-BH59/BI59</f>
        <v>0</v>
      </c>
      <c r="BK59">
        <v>0.5</v>
      </c>
      <c r="BL59">
        <f>DK59</f>
        <v>0</v>
      </c>
      <c r="BM59">
        <f>N59</f>
        <v>0</v>
      </c>
      <c r="BN59">
        <f>BJ59*BK59*BL59</f>
        <v>0</v>
      </c>
      <c r="BO59">
        <f>(BM59-BE59)/BL59</f>
        <v>0</v>
      </c>
      <c r="BP59">
        <f>(BC59-BI59)/BI59</f>
        <v>0</v>
      </c>
      <c r="BQ59">
        <f>BB59/(BD59+BB59/BI59)</f>
        <v>0</v>
      </c>
      <c r="BR59" t="s">
        <v>436</v>
      </c>
      <c r="BS59">
        <v>0</v>
      </c>
      <c r="BT59">
        <f>IF(BS59&lt;&gt;0, BS59, BQ59)</f>
        <v>0</v>
      </c>
      <c r="BU59">
        <f>1-BT59/BI59</f>
        <v>0</v>
      </c>
      <c r="BV59">
        <f>(BI59-BH59)/(BI59-BT59)</f>
        <v>0</v>
      </c>
      <c r="BW59">
        <f>(BC59-BI59)/(BC59-BT59)</f>
        <v>0</v>
      </c>
      <c r="BX59">
        <f>(BI59-BH59)/(BI59-BB59)</f>
        <v>0</v>
      </c>
      <c r="BY59">
        <f>(BC59-BI59)/(BC59-BB59)</f>
        <v>0</v>
      </c>
      <c r="BZ59">
        <f>(BV59*BT59/BH59)</f>
        <v>0</v>
      </c>
      <c r="CA59">
        <f>(1-BZ59)</f>
        <v>0</v>
      </c>
      <c r="DJ59">
        <f>$B$11*EI59+$C$11*EJ59+$F$11*EU59*(1-EX59)</f>
        <v>0</v>
      </c>
      <c r="DK59">
        <f>DJ59*DL59</f>
        <v>0</v>
      </c>
      <c r="DL59">
        <f>($B$11*$D$9+$C$11*$D$9+$F$11*((FH59+EZ59)/MAX(FH59+EZ59+FI59, 0.1)*$I$9+FI59/MAX(FH59+EZ59+FI59, 0.1)*$J$9))/($B$11+$C$11+$F$11)</f>
        <v>0</v>
      </c>
      <c r="DM59">
        <f>($B$11*$K$9+$C$11*$K$9+$F$11*((FH59+EZ59)/MAX(FH59+EZ59+FI59, 0.1)*$P$9+FI59/MAX(FH59+EZ59+FI59, 0.1)*$Q$9))/($B$11+$C$11+$F$11)</f>
        <v>0</v>
      </c>
      <c r="DN59">
        <v>6</v>
      </c>
      <c r="DO59">
        <v>0.5</v>
      </c>
      <c r="DP59" t="s">
        <v>437</v>
      </c>
      <c r="DQ59">
        <v>2</v>
      </c>
      <c r="DR59" t="b">
        <v>1</v>
      </c>
      <c r="DS59">
        <v>1701977882.5</v>
      </c>
      <c r="DT59">
        <v>415.0195</v>
      </c>
      <c r="DU59">
        <v>419.9825</v>
      </c>
      <c r="DV59">
        <v>12.45715</v>
      </c>
      <c r="DW59">
        <v>11.1486</v>
      </c>
      <c r="DX59">
        <v>415.5335</v>
      </c>
      <c r="DY59">
        <v>12.4262</v>
      </c>
      <c r="DZ59">
        <v>600.0095</v>
      </c>
      <c r="EA59">
        <v>78.92225</v>
      </c>
      <c r="EB59">
        <v>0.100094</v>
      </c>
      <c r="EC59">
        <v>23.0023</v>
      </c>
      <c r="ED59">
        <v>22.97335</v>
      </c>
      <c r="EE59">
        <v>999.9</v>
      </c>
      <c r="EF59">
        <v>0</v>
      </c>
      <c r="EG59">
        <v>0</v>
      </c>
      <c r="EH59">
        <v>9997.16</v>
      </c>
      <c r="EI59">
        <v>0</v>
      </c>
      <c r="EJ59">
        <v>0.848101</v>
      </c>
      <c r="EK59">
        <v>-4.962555</v>
      </c>
      <c r="EL59">
        <v>420.255</v>
      </c>
      <c r="EM59">
        <v>424.7175</v>
      </c>
      <c r="EN59">
        <v>1.30851</v>
      </c>
      <c r="EO59">
        <v>419.9825</v>
      </c>
      <c r="EP59">
        <v>11.1486</v>
      </c>
      <c r="EQ59">
        <v>0.9831455</v>
      </c>
      <c r="ER59">
        <v>0.8798745</v>
      </c>
      <c r="ES59">
        <v>6.668965</v>
      </c>
      <c r="ET59">
        <v>5.065715</v>
      </c>
      <c r="EU59">
        <v>1800.16</v>
      </c>
      <c r="EV59">
        <v>0.978008</v>
      </c>
      <c r="EW59">
        <v>0.0219924</v>
      </c>
      <c r="EX59">
        <v>0</v>
      </c>
      <c r="EY59">
        <v>386.016</v>
      </c>
      <c r="EZ59">
        <v>4.99951</v>
      </c>
      <c r="FA59">
        <v>7007.95</v>
      </c>
      <c r="FB59">
        <v>14718.3</v>
      </c>
      <c r="FC59">
        <v>43.125</v>
      </c>
      <c r="FD59">
        <v>44.875</v>
      </c>
      <c r="FE59">
        <v>44.625</v>
      </c>
      <c r="FF59">
        <v>43.906</v>
      </c>
      <c r="FG59">
        <v>44.5</v>
      </c>
      <c r="FH59">
        <v>1755.68</v>
      </c>
      <c r="FI59">
        <v>39.48</v>
      </c>
      <c r="FJ59">
        <v>0</v>
      </c>
      <c r="FK59">
        <v>1701977885.1</v>
      </c>
      <c r="FL59">
        <v>0</v>
      </c>
      <c r="FM59">
        <v>386.1612</v>
      </c>
      <c r="FN59">
        <v>-0.1920769393202</v>
      </c>
      <c r="FO59">
        <v>-5.04384618503905</v>
      </c>
      <c r="FP59">
        <v>7007.9236</v>
      </c>
      <c r="FQ59">
        <v>15</v>
      </c>
      <c r="FR59">
        <v>1701977635</v>
      </c>
      <c r="FS59" t="s">
        <v>438</v>
      </c>
      <c r="FT59">
        <v>1701977633</v>
      </c>
      <c r="FU59">
        <v>1701977635</v>
      </c>
      <c r="FV59">
        <v>4</v>
      </c>
      <c r="FW59">
        <v>-0.012</v>
      </c>
      <c r="FX59">
        <v>0.003</v>
      </c>
      <c r="FY59">
        <v>-0.515</v>
      </c>
      <c r="FZ59">
        <v>0.012</v>
      </c>
      <c r="GA59">
        <v>420</v>
      </c>
      <c r="GB59">
        <v>11</v>
      </c>
      <c r="GC59">
        <v>0.38</v>
      </c>
      <c r="GD59">
        <v>0.07</v>
      </c>
      <c r="GE59">
        <v>-4.99118857142857</v>
      </c>
      <c r="GF59">
        <v>-0.0583122077922145</v>
      </c>
      <c r="GG59">
        <v>0.0242493974958465</v>
      </c>
      <c r="GH59">
        <v>1</v>
      </c>
      <c r="GI59">
        <v>386.189088235294</v>
      </c>
      <c r="GJ59">
        <v>-0.480015284980153</v>
      </c>
      <c r="GK59">
        <v>0.216323337465421</v>
      </c>
      <c r="GL59">
        <v>1</v>
      </c>
      <c r="GM59">
        <v>1.31140380952381</v>
      </c>
      <c r="GN59">
        <v>-0.0262558441558398</v>
      </c>
      <c r="GO59">
        <v>0.00285892833100342</v>
      </c>
      <c r="GP59">
        <v>1</v>
      </c>
      <c r="GQ59">
        <v>3</v>
      </c>
      <c r="GR59">
        <v>3</v>
      </c>
      <c r="GS59" t="s">
        <v>439</v>
      </c>
      <c r="GT59">
        <v>3.24973</v>
      </c>
      <c r="GU59">
        <v>2.89217</v>
      </c>
      <c r="GV59">
        <v>0.0823645</v>
      </c>
      <c r="GW59">
        <v>0.0829148</v>
      </c>
      <c r="GX59">
        <v>0.0593642</v>
      </c>
      <c r="GY59">
        <v>0.0541694</v>
      </c>
      <c r="GZ59">
        <v>30273.2</v>
      </c>
      <c r="HA59">
        <v>23315.3</v>
      </c>
      <c r="HB59">
        <v>30712.6</v>
      </c>
      <c r="HC59">
        <v>23894</v>
      </c>
      <c r="HD59">
        <v>38264.3</v>
      </c>
      <c r="HE59">
        <v>31545.5</v>
      </c>
      <c r="HF59">
        <v>43457.1</v>
      </c>
      <c r="HG59">
        <v>36060.5</v>
      </c>
      <c r="HH59">
        <v>2.35215</v>
      </c>
      <c r="HI59">
        <v>2.2556</v>
      </c>
      <c r="HJ59">
        <v>0.153221</v>
      </c>
      <c r="HK59">
        <v>0</v>
      </c>
      <c r="HL59">
        <v>20.4557</v>
      </c>
      <c r="HM59">
        <v>999.9</v>
      </c>
      <c r="HN59">
        <v>45.727</v>
      </c>
      <c r="HO59">
        <v>26.888</v>
      </c>
      <c r="HP59">
        <v>20.6018</v>
      </c>
      <c r="HQ59">
        <v>54.4066</v>
      </c>
      <c r="HR59">
        <v>21.4223</v>
      </c>
      <c r="HS59">
        <v>2</v>
      </c>
      <c r="HT59">
        <v>-0.301773</v>
      </c>
      <c r="HU59">
        <v>0.658837</v>
      </c>
      <c r="HV59">
        <v>20.3429</v>
      </c>
      <c r="HW59">
        <v>5.24619</v>
      </c>
      <c r="HX59">
        <v>11.9219</v>
      </c>
      <c r="HY59">
        <v>4.96945</v>
      </c>
      <c r="HZ59">
        <v>3.29</v>
      </c>
      <c r="IA59">
        <v>9999</v>
      </c>
      <c r="IB59">
        <v>999.9</v>
      </c>
      <c r="IC59">
        <v>9999</v>
      </c>
      <c r="ID59">
        <v>9999</v>
      </c>
      <c r="IE59">
        <v>4.97214</v>
      </c>
      <c r="IF59">
        <v>1.87347</v>
      </c>
      <c r="IG59">
        <v>1.88034</v>
      </c>
      <c r="IH59">
        <v>1.87651</v>
      </c>
      <c r="II59">
        <v>1.87607</v>
      </c>
      <c r="IJ59">
        <v>1.87607</v>
      </c>
      <c r="IK59">
        <v>1.87503</v>
      </c>
      <c r="IL59">
        <v>1.87541</v>
      </c>
      <c r="IM59">
        <v>0</v>
      </c>
      <c r="IN59">
        <v>0</v>
      </c>
      <c r="IO59">
        <v>0</v>
      </c>
      <c r="IP59">
        <v>0</v>
      </c>
      <c r="IQ59" t="s">
        <v>440</v>
      </c>
      <c r="IR59" t="s">
        <v>441</v>
      </c>
      <c r="IS59" t="s">
        <v>442</v>
      </c>
      <c r="IT59" t="s">
        <v>442</v>
      </c>
      <c r="IU59" t="s">
        <v>442</v>
      </c>
      <c r="IV59" t="s">
        <v>442</v>
      </c>
      <c r="IW59">
        <v>0</v>
      </c>
      <c r="IX59">
        <v>100</v>
      </c>
      <c r="IY59">
        <v>100</v>
      </c>
      <c r="IZ59">
        <v>-0.513</v>
      </c>
      <c r="JA59">
        <v>0.0309</v>
      </c>
      <c r="JB59">
        <v>-0.436505064677801</v>
      </c>
      <c r="JC59">
        <v>-0.000204251658391556</v>
      </c>
      <c r="JD59">
        <v>8.11882707142039e-08</v>
      </c>
      <c r="JE59">
        <v>-8.824596126216e-11</v>
      </c>
      <c r="JF59">
        <v>-0.0823044458403542</v>
      </c>
      <c r="JG59">
        <v>6.98166786572007e-05</v>
      </c>
      <c r="JH59">
        <v>0.00104944809816257</v>
      </c>
      <c r="JI59">
        <v>-2.5878658862803e-05</v>
      </c>
      <c r="JJ59">
        <v>28</v>
      </c>
      <c r="JK59">
        <v>2090</v>
      </c>
      <c r="JL59">
        <v>2</v>
      </c>
      <c r="JM59">
        <v>19</v>
      </c>
      <c r="JN59">
        <v>4.2</v>
      </c>
      <c r="JO59">
        <v>4.2</v>
      </c>
      <c r="JP59">
        <v>1.36108</v>
      </c>
      <c r="JQ59">
        <v>2.55615</v>
      </c>
      <c r="JR59">
        <v>2.24365</v>
      </c>
      <c r="JS59">
        <v>2.84912</v>
      </c>
      <c r="JT59">
        <v>2.49756</v>
      </c>
      <c r="JU59">
        <v>2.33887</v>
      </c>
      <c r="JV59">
        <v>31.1504</v>
      </c>
      <c r="JW59">
        <v>24.0612</v>
      </c>
      <c r="JX59">
        <v>18</v>
      </c>
      <c r="JY59">
        <v>634.222</v>
      </c>
      <c r="JZ59">
        <v>659.182</v>
      </c>
      <c r="KA59">
        <v>20.0001</v>
      </c>
      <c r="KB59">
        <v>23.381</v>
      </c>
      <c r="KC59">
        <v>29.9999</v>
      </c>
      <c r="KD59">
        <v>23.5983</v>
      </c>
      <c r="KE59">
        <v>23.5771</v>
      </c>
      <c r="KF59">
        <v>27.2769</v>
      </c>
      <c r="KG59">
        <v>38.1144</v>
      </c>
      <c r="KH59">
        <v>0</v>
      </c>
      <c r="KI59">
        <v>20</v>
      </c>
      <c r="KJ59">
        <v>420</v>
      </c>
      <c r="KK59">
        <v>11.233</v>
      </c>
      <c r="KL59">
        <v>101.975</v>
      </c>
      <c r="KM59">
        <v>101.022</v>
      </c>
    </row>
    <row r="60" spans="1:299">
      <c r="A60">
        <v>44</v>
      </c>
      <c r="B60">
        <v>1701977889</v>
      </c>
      <c r="C60">
        <v>215</v>
      </c>
      <c r="D60" t="s">
        <v>529</v>
      </c>
      <c r="E60" t="s">
        <v>530</v>
      </c>
      <c r="F60">
        <v>15</v>
      </c>
      <c r="H60" t="s">
        <v>435</v>
      </c>
      <c r="K60">
        <v>1701977887.5</v>
      </c>
      <c r="L60">
        <f>(M60)/1000</f>
        <v>0</v>
      </c>
      <c r="M60">
        <f>IF(DR60, AP60, AJ60)</f>
        <v>0</v>
      </c>
      <c r="N60">
        <f>IF(DR60, AK60, AI60)</f>
        <v>0</v>
      </c>
      <c r="O60">
        <f>DT60 - IF(AW60&gt;1, N60*DN60*100.0/(AY60*EH60), 0)</f>
        <v>0</v>
      </c>
      <c r="P60">
        <f>((V60-L60/2)*O60-N60)/(V60+L60/2)</f>
        <v>0</v>
      </c>
      <c r="Q60">
        <f>P60*(EA60+EB60)/1000.0</f>
        <v>0</v>
      </c>
      <c r="R60">
        <f>(DT60 - IF(AW60&gt;1, N60*DN60*100.0/(AY60*EH60), 0))*(EA60+EB60)/1000.0</f>
        <v>0</v>
      </c>
      <c r="S60">
        <f>2.0/((1/U60-1/T60)+SIGN(U60)*SQRT((1/U60-1/T60)*(1/U60-1/T60) + 4*DO60/((DO60+1)*(DO60+1))*(2*1/U60*1/T60-1/T60*1/T60)))</f>
        <v>0</v>
      </c>
      <c r="T60">
        <f>IF(LEFT(DP60,1)&lt;&gt;"0",IF(LEFT(DP60,1)="1",3.0,DQ60),$D$5+$E$5*(EH60*EA60/($K$5*1000))+$F$5*(EH60*EA60/($K$5*1000))*MAX(MIN(DN60,$J$5),$I$5)*MAX(MIN(DN60,$J$5),$I$5)+$G$5*MAX(MIN(DN60,$J$5),$I$5)*(EH60*EA60/($K$5*1000))+$H$5*(EH60*EA60/($K$5*1000))*(EH60*EA60/($K$5*1000)))</f>
        <v>0</v>
      </c>
      <c r="U60">
        <f>L60*(1000-(1000*0.61365*exp(17.502*Y60/(240.97+Y60))/(EA60+EB60)+DV60)/2)/(1000*0.61365*exp(17.502*Y60/(240.97+Y60))/(EA60+EB60)-DV60)</f>
        <v>0</v>
      </c>
      <c r="V60">
        <f>1/((DO60+1)/(S60/1.6)+1/(T60/1.37)) + DO60/((DO60+1)/(S60/1.6) + DO60/(T60/1.37))</f>
        <v>0</v>
      </c>
      <c r="W60">
        <f>(DJ60*DM60)</f>
        <v>0</v>
      </c>
      <c r="X60">
        <f>(EC60+(W60+2*0.95*5.67E-8*(((EC60+$B$7)+273)^4-(EC60+273)^4)-44100*L60)/(1.84*29.3*T60+8*0.95*5.67E-8*(EC60+273)^3))</f>
        <v>0</v>
      </c>
      <c r="Y60">
        <f>($C$7*ED60+$D$7*EE60+$E$7*X60)</f>
        <v>0</v>
      </c>
      <c r="Z60">
        <f>0.61365*exp(17.502*Y60/(240.97+Y60))</f>
        <v>0</v>
      </c>
      <c r="AA60">
        <f>(AB60/AC60*100)</f>
        <v>0</v>
      </c>
      <c r="AB60">
        <f>DV60*(EA60+EB60)/1000</f>
        <v>0</v>
      </c>
      <c r="AC60">
        <f>0.61365*exp(17.502*EC60/(240.97+EC60))</f>
        <v>0</v>
      </c>
      <c r="AD60">
        <f>(Z60-DV60*(EA60+EB60)/1000)</f>
        <v>0</v>
      </c>
      <c r="AE60">
        <f>(-L60*44100)</f>
        <v>0</v>
      </c>
      <c r="AF60">
        <f>2*29.3*T60*0.92*(EC60-Y60)</f>
        <v>0</v>
      </c>
      <c r="AG60">
        <f>2*0.95*5.67E-8*(((EC60+$B$7)+273)^4-(Y60+273)^4)</f>
        <v>0</v>
      </c>
      <c r="AH60">
        <f>W60+AG60+AE60+AF60</f>
        <v>0</v>
      </c>
      <c r="AI60">
        <f>DZ60*AW60*(DU60-DT60*(1000-AW60*DW60)/(1000-AW60*DV60))/(100*DN60)</f>
        <v>0</v>
      </c>
      <c r="AJ60">
        <f>1000*DZ60*AW60*(DV60-DW60)/(100*DN60*(1000-AW60*DV60))</f>
        <v>0</v>
      </c>
      <c r="AK60">
        <f>(AL60 - AM60 - EA60*1E3/(8.314*(EC60+273.15)) * AO60/DZ60 * AN60) * DZ60/(100*DN60) * (1000 - DW60)/1000</f>
        <v>0</v>
      </c>
      <c r="AL60">
        <v>424.729880689631</v>
      </c>
      <c r="AM60">
        <v>420.290696969697</v>
      </c>
      <c r="AN60">
        <v>0.00126157070412779</v>
      </c>
      <c r="AO60">
        <v>66.111918729525</v>
      </c>
      <c r="AP60">
        <f>(AR60 - AQ60 + EA60*1E3/(8.314*(EC60+273.15)) * AT60/DZ60 * AS60) * DZ60/(100*DN60) * 1000/(1000 - AR60)</f>
        <v>0</v>
      </c>
      <c r="AQ60">
        <v>11.1512366986975</v>
      </c>
      <c r="AR60">
        <v>12.455221978022</v>
      </c>
      <c r="AS60">
        <v>-2.17017893745044e-06</v>
      </c>
      <c r="AT60">
        <v>85.4368916189537</v>
      </c>
      <c r="AU60">
        <v>0</v>
      </c>
      <c r="AV60">
        <v>0</v>
      </c>
      <c r="AW60">
        <f>IF(AU60*$H$13&gt;=AY60,1.0,(AY60/(AY60-AU60*$H$13)))</f>
        <v>0</v>
      </c>
      <c r="AX60">
        <f>(AW60-1)*100</f>
        <v>0</v>
      </c>
      <c r="AY60">
        <f>MAX(0,($B$13+$C$13*EH60)/(1+$D$13*EH60)*EA60/(EC60+273)*$E$13)</f>
        <v>0</v>
      </c>
      <c r="AZ60" t="s">
        <v>436</v>
      </c>
      <c r="BA60" t="s">
        <v>436</v>
      </c>
      <c r="BB60">
        <v>0</v>
      </c>
      <c r="BC60">
        <v>0</v>
      </c>
      <c r="BD60">
        <f>1-BB60/BC60</f>
        <v>0</v>
      </c>
      <c r="BE60">
        <v>0</v>
      </c>
      <c r="BF60" t="s">
        <v>436</v>
      </c>
      <c r="BG60" t="s">
        <v>436</v>
      </c>
      <c r="BH60">
        <v>0</v>
      </c>
      <c r="BI60">
        <v>0</v>
      </c>
      <c r="BJ60">
        <f>1-BH60/BI60</f>
        <v>0</v>
      </c>
      <c r="BK60">
        <v>0.5</v>
      </c>
      <c r="BL60">
        <f>DK60</f>
        <v>0</v>
      </c>
      <c r="BM60">
        <f>N60</f>
        <v>0</v>
      </c>
      <c r="BN60">
        <f>BJ60*BK60*BL60</f>
        <v>0</v>
      </c>
      <c r="BO60">
        <f>(BM60-BE60)/BL60</f>
        <v>0</v>
      </c>
      <c r="BP60">
        <f>(BC60-BI60)/BI60</f>
        <v>0</v>
      </c>
      <c r="BQ60">
        <f>BB60/(BD60+BB60/BI60)</f>
        <v>0</v>
      </c>
      <c r="BR60" t="s">
        <v>436</v>
      </c>
      <c r="BS60">
        <v>0</v>
      </c>
      <c r="BT60">
        <f>IF(BS60&lt;&gt;0, BS60, BQ60)</f>
        <v>0</v>
      </c>
      <c r="BU60">
        <f>1-BT60/BI60</f>
        <v>0</v>
      </c>
      <c r="BV60">
        <f>(BI60-BH60)/(BI60-BT60)</f>
        <v>0</v>
      </c>
      <c r="BW60">
        <f>(BC60-BI60)/(BC60-BT60)</f>
        <v>0</v>
      </c>
      <c r="BX60">
        <f>(BI60-BH60)/(BI60-BB60)</f>
        <v>0</v>
      </c>
      <c r="BY60">
        <f>(BC60-BI60)/(BC60-BB60)</f>
        <v>0</v>
      </c>
      <c r="BZ60">
        <f>(BV60*BT60/BH60)</f>
        <v>0</v>
      </c>
      <c r="CA60">
        <f>(1-BZ60)</f>
        <v>0</v>
      </c>
      <c r="DJ60">
        <f>$B$11*EI60+$C$11*EJ60+$F$11*EU60*(1-EX60)</f>
        <v>0</v>
      </c>
      <c r="DK60">
        <f>DJ60*DL60</f>
        <v>0</v>
      </c>
      <c r="DL60">
        <f>($B$11*$D$9+$C$11*$D$9+$F$11*((FH60+EZ60)/MAX(FH60+EZ60+FI60, 0.1)*$I$9+FI60/MAX(FH60+EZ60+FI60, 0.1)*$J$9))/($B$11+$C$11+$F$11)</f>
        <v>0</v>
      </c>
      <c r="DM60">
        <f>($B$11*$K$9+$C$11*$K$9+$F$11*((FH60+EZ60)/MAX(FH60+EZ60+FI60, 0.1)*$P$9+FI60/MAX(FH60+EZ60+FI60, 0.1)*$Q$9))/($B$11+$C$11+$F$11)</f>
        <v>0</v>
      </c>
      <c r="DN60">
        <v>6</v>
      </c>
      <c r="DO60">
        <v>0.5</v>
      </c>
      <c r="DP60" t="s">
        <v>437</v>
      </c>
      <c r="DQ60">
        <v>2</v>
      </c>
      <c r="DR60" t="b">
        <v>1</v>
      </c>
      <c r="DS60">
        <v>1701977887.5</v>
      </c>
      <c r="DT60">
        <v>415.044</v>
      </c>
      <c r="DU60">
        <v>419.9805</v>
      </c>
      <c r="DV60">
        <v>12.456</v>
      </c>
      <c r="DW60">
        <v>11.1687</v>
      </c>
      <c r="DX60">
        <v>415.557</v>
      </c>
      <c r="DY60">
        <v>12.42505</v>
      </c>
      <c r="DZ60">
        <v>600.0145</v>
      </c>
      <c r="EA60">
        <v>78.92275</v>
      </c>
      <c r="EB60">
        <v>0.1000501</v>
      </c>
      <c r="EC60">
        <v>23.00495</v>
      </c>
      <c r="ED60">
        <v>22.98165</v>
      </c>
      <c r="EE60">
        <v>999.9</v>
      </c>
      <c r="EF60">
        <v>0</v>
      </c>
      <c r="EG60">
        <v>0</v>
      </c>
      <c r="EH60">
        <v>9999.36</v>
      </c>
      <c r="EI60">
        <v>0</v>
      </c>
      <c r="EJ60">
        <v>0.848101</v>
      </c>
      <c r="EK60">
        <v>-4.936585</v>
      </c>
      <c r="EL60">
        <v>420.2785</v>
      </c>
      <c r="EM60">
        <v>424.7235</v>
      </c>
      <c r="EN60">
        <v>1.28733</v>
      </c>
      <c r="EO60">
        <v>419.9805</v>
      </c>
      <c r="EP60">
        <v>11.1687</v>
      </c>
      <c r="EQ60">
        <v>0.983061</v>
      </c>
      <c r="ER60">
        <v>0.8814615</v>
      </c>
      <c r="ES60">
        <v>6.66772</v>
      </c>
      <c r="ET60">
        <v>5.09158</v>
      </c>
      <c r="EU60">
        <v>1800.15</v>
      </c>
      <c r="EV60">
        <v>0.978008</v>
      </c>
      <c r="EW60">
        <v>0.0219924</v>
      </c>
      <c r="EX60">
        <v>0</v>
      </c>
      <c r="EY60">
        <v>386.038</v>
      </c>
      <c r="EZ60">
        <v>4.99951</v>
      </c>
      <c r="FA60">
        <v>7007.725</v>
      </c>
      <c r="FB60">
        <v>14718.2</v>
      </c>
      <c r="FC60">
        <v>43.125</v>
      </c>
      <c r="FD60">
        <v>44.875</v>
      </c>
      <c r="FE60">
        <v>44.625</v>
      </c>
      <c r="FF60">
        <v>43.875</v>
      </c>
      <c r="FG60">
        <v>44.5</v>
      </c>
      <c r="FH60">
        <v>1755.67</v>
      </c>
      <c r="FI60">
        <v>39.48</v>
      </c>
      <c r="FJ60">
        <v>0</v>
      </c>
      <c r="FK60">
        <v>1701977890.5</v>
      </c>
      <c r="FL60">
        <v>0</v>
      </c>
      <c r="FM60">
        <v>386.151423076923</v>
      </c>
      <c r="FN60">
        <v>-0.174735036385885</v>
      </c>
      <c r="FO60">
        <v>-7.28410261107435</v>
      </c>
      <c r="FP60">
        <v>7007.43615384615</v>
      </c>
      <c r="FQ60">
        <v>15</v>
      </c>
      <c r="FR60">
        <v>1701977635</v>
      </c>
      <c r="FS60" t="s">
        <v>438</v>
      </c>
      <c r="FT60">
        <v>1701977633</v>
      </c>
      <c r="FU60">
        <v>1701977635</v>
      </c>
      <c r="FV60">
        <v>4</v>
      </c>
      <c r="FW60">
        <v>-0.012</v>
      </c>
      <c r="FX60">
        <v>0.003</v>
      </c>
      <c r="FY60">
        <v>-0.515</v>
      </c>
      <c r="FZ60">
        <v>0.012</v>
      </c>
      <c r="GA60">
        <v>420</v>
      </c>
      <c r="GB60">
        <v>11</v>
      </c>
      <c r="GC60">
        <v>0.38</v>
      </c>
      <c r="GD60">
        <v>0.07</v>
      </c>
      <c r="GE60">
        <v>-4.988348</v>
      </c>
      <c r="GF60">
        <v>0.127864060150371</v>
      </c>
      <c r="GG60">
        <v>0.0293766028669076</v>
      </c>
      <c r="GH60">
        <v>1</v>
      </c>
      <c r="GI60">
        <v>386.164088235294</v>
      </c>
      <c r="GJ60">
        <v>-0.204568375560428</v>
      </c>
      <c r="GK60">
        <v>0.21293113601613</v>
      </c>
      <c r="GL60">
        <v>1</v>
      </c>
      <c r="GM60">
        <v>1.306604</v>
      </c>
      <c r="GN60">
        <v>-0.0616448120300727</v>
      </c>
      <c r="GO60">
        <v>0.00750469146600978</v>
      </c>
      <c r="GP60">
        <v>1</v>
      </c>
      <c r="GQ60">
        <v>3</v>
      </c>
      <c r="GR60">
        <v>3</v>
      </c>
      <c r="GS60" t="s">
        <v>439</v>
      </c>
      <c r="GT60">
        <v>3.24975</v>
      </c>
      <c r="GU60">
        <v>2.89226</v>
      </c>
      <c r="GV60">
        <v>0.0823669</v>
      </c>
      <c r="GW60">
        <v>0.0829147</v>
      </c>
      <c r="GX60">
        <v>0.0593769</v>
      </c>
      <c r="GY60">
        <v>0.0542785</v>
      </c>
      <c r="GZ60">
        <v>30273.3</v>
      </c>
      <c r="HA60">
        <v>23315.5</v>
      </c>
      <c r="HB60">
        <v>30712.7</v>
      </c>
      <c r="HC60">
        <v>23894.3</v>
      </c>
      <c r="HD60">
        <v>38263.8</v>
      </c>
      <c r="HE60">
        <v>31542</v>
      </c>
      <c r="HF60">
        <v>43457.1</v>
      </c>
      <c r="HG60">
        <v>36060.7</v>
      </c>
      <c r="HH60">
        <v>2.35225</v>
      </c>
      <c r="HI60">
        <v>2.25565</v>
      </c>
      <c r="HJ60">
        <v>0.153407</v>
      </c>
      <c r="HK60">
        <v>0</v>
      </c>
      <c r="HL60">
        <v>20.453</v>
      </c>
      <c r="HM60">
        <v>999.9</v>
      </c>
      <c r="HN60">
        <v>45.727</v>
      </c>
      <c r="HO60">
        <v>26.888</v>
      </c>
      <c r="HP60">
        <v>20.6024</v>
      </c>
      <c r="HQ60">
        <v>54.5066</v>
      </c>
      <c r="HR60">
        <v>21.4343</v>
      </c>
      <c r="HS60">
        <v>2</v>
      </c>
      <c r="HT60">
        <v>-0.301837</v>
      </c>
      <c r="HU60">
        <v>0.657906</v>
      </c>
      <c r="HV60">
        <v>20.3429</v>
      </c>
      <c r="HW60">
        <v>5.24634</v>
      </c>
      <c r="HX60">
        <v>11.9231</v>
      </c>
      <c r="HY60">
        <v>4.96955</v>
      </c>
      <c r="HZ60">
        <v>3.29005</v>
      </c>
      <c r="IA60">
        <v>9999</v>
      </c>
      <c r="IB60">
        <v>999.9</v>
      </c>
      <c r="IC60">
        <v>9999</v>
      </c>
      <c r="ID60">
        <v>9999</v>
      </c>
      <c r="IE60">
        <v>4.97215</v>
      </c>
      <c r="IF60">
        <v>1.87347</v>
      </c>
      <c r="IG60">
        <v>1.88034</v>
      </c>
      <c r="IH60">
        <v>1.87648</v>
      </c>
      <c r="II60">
        <v>1.87608</v>
      </c>
      <c r="IJ60">
        <v>1.87607</v>
      </c>
      <c r="IK60">
        <v>1.87502</v>
      </c>
      <c r="IL60">
        <v>1.87538</v>
      </c>
      <c r="IM60">
        <v>0</v>
      </c>
      <c r="IN60">
        <v>0</v>
      </c>
      <c r="IO60">
        <v>0</v>
      </c>
      <c r="IP60">
        <v>0</v>
      </c>
      <c r="IQ60" t="s">
        <v>440</v>
      </c>
      <c r="IR60" t="s">
        <v>441</v>
      </c>
      <c r="IS60" t="s">
        <v>442</v>
      </c>
      <c r="IT60" t="s">
        <v>442</v>
      </c>
      <c r="IU60" t="s">
        <v>442</v>
      </c>
      <c r="IV60" t="s">
        <v>442</v>
      </c>
      <c r="IW60">
        <v>0</v>
      </c>
      <c r="IX60">
        <v>100</v>
      </c>
      <c r="IY60">
        <v>100</v>
      </c>
      <c r="IZ60">
        <v>-0.514</v>
      </c>
      <c r="JA60">
        <v>0.031</v>
      </c>
      <c r="JB60">
        <v>-0.436505064677801</v>
      </c>
      <c r="JC60">
        <v>-0.000204251658391556</v>
      </c>
      <c r="JD60">
        <v>8.11882707142039e-08</v>
      </c>
      <c r="JE60">
        <v>-8.824596126216e-11</v>
      </c>
      <c r="JF60">
        <v>-0.0823044458403542</v>
      </c>
      <c r="JG60">
        <v>6.98166786572007e-05</v>
      </c>
      <c r="JH60">
        <v>0.00104944809816257</v>
      </c>
      <c r="JI60">
        <v>-2.5878658862803e-05</v>
      </c>
      <c r="JJ60">
        <v>28</v>
      </c>
      <c r="JK60">
        <v>2090</v>
      </c>
      <c r="JL60">
        <v>2</v>
      </c>
      <c r="JM60">
        <v>19</v>
      </c>
      <c r="JN60">
        <v>4.3</v>
      </c>
      <c r="JO60">
        <v>4.2</v>
      </c>
      <c r="JP60">
        <v>1.36108</v>
      </c>
      <c r="JQ60">
        <v>2.55615</v>
      </c>
      <c r="JR60">
        <v>2.24365</v>
      </c>
      <c r="JS60">
        <v>2.85034</v>
      </c>
      <c r="JT60">
        <v>2.49756</v>
      </c>
      <c r="JU60">
        <v>2.3584</v>
      </c>
      <c r="JV60">
        <v>31.1722</v>
      </c>
      <c r="JW60">
        <v>24.0612</v>
      </c>
      <c r="JX60">
        <v>18</v>
      </c>
      <c r="JY60">
        <v>634.271</v>
      </c>
      <c r="JZ60">
        <v>659.198</v>
      </c>
      <c r="KA60">
        <v>19.9998</v>
      </c>
      <c r="KB60">
        <v>23.3785</v>
      </c>
      <c r="KC60">
        <v>29.9999</v>
      </c>
      <c r="KD60">
        <v>23.5963</v>
      </c>
      <c r="KE60">
        <v>23.5751</v>
      </c>
      <c r="KF60">
        <v>27.2785</v>
      </c>
      <c r="KG60">
        <v>38.1144</v>
      </c>
      <c r="KH60">
        <v>0</v>
      </c>
      <c r="KI60">
        <v>20</v>
      </c>
      <c r="KJ60">
        <v>420</v>
      </c>
      <c r="KK60">
        <v>11.2354</v>
      </c>
      <c r="KL60">
        <v>101.976</v>
      </c>
      <c r="KM60">
        <v>101.022</v>
      </c>
    </row>
    <row r="61" spans="1:299">
      <c r="A61">
        <v>45</v>
      </c>
      <c r="B61">
        <v>1701977894</v>
      </c>
      <c r="C61">
        <v>220</v>
      </c>
      <c r="D61" t="s">
        <v>531</v>
      </c>
      <c r="E61" t="s">
        <v>532</v>
      </c>
      <c r="F61">
        <v>15</v>
      </c>
      <c r="H61" t="s">
        <v>435</v>
      </c>
      <c r="K61">
        <v>1701977892.5</v>
      </c>
      <c r="L61">
        <f>(M61)/1000</f>
        <v>0</v>
      </c>
      <c r="M61">
        <f>IF(DR61, AP61, AJ61)</f>
        <v>0</v>
      </c>
      <c r="N61">
        <f>IF(DR61, AK61, AI61)</f>
        <v>0</v>
      </c>
      <c r="O61">
        <f>DT61 - IF(AW61&gt;1, N61*DN61*100.0/(AY61*EH61), 0)</f>
        <v>0</v>
      </c>
      <c r="P61">
        <f>((V61-L61/2)*O61-N61)/(V61+L61/2)</f>
        <v>0</v>
      </c>
      <c r="Q61">
        <f>P61*(EA61+EB61)/1000.0</f>
        <v>0</v>
      </c>
      <c r="R61">
        <f>(DT61 - IF(AW61&gt;1, N61*DN61*100.0/(AY61*EH61), 0))*(EA61+EB61)/1000.0</f>
        <v>0</v>
      </c>
      <c r="S61">
        <f>2.0/((1/U61-1/T61)+SIGN(U61)*SQRT((1/U61-1/T61)*(1/U61-1/T61) + 4*DO61/((DO61+1)*(DO61+1))*(2*1/U61*1/T61-1/T61*1/T61)))</f>
        <v>0</v>
      </c>
      <c r="T61">
        <f>IF(LEFT(DP61,1)&lt;&gt;"0",IF(LEFT(DP61,1)="1",3.0,DQ61),$D$5+$E$5*(EH61*EA61/($K$5*1000))+$F$5*(EH61*EA61/($K$5*1000))*MAX(MIN(DN61,$J$5),$I$5)*MAX(MIN(DN61,$J$5),$I$5)+$G$5*MAX(MIN(DN61,$J$5),$I$5)*(EH61*EA61/($K$5*1000))+$H$5*(EH61*EA61/($K$5*1000))*(EH61*EA61/($K$5*1000)))</f>
        <v>0</v>
      </c>
      <c r="U61">
        <f>L61*(1000-(1000*0.61365*exp(17.502*Y61/(240.97+Y61))/(EA61+EB61)+DV61)/2)/(1000*0.61365*exp(17.502*Y61/(240.97+Y61))/(EA61+EB61)-DV61)</f>
        <v>0</v>
      </c>
      <c r="V61">
        <f>1/((DO61+1)/(S61/1.6)+1/(T61/1.37)) + DO61/((DO61+1)/(S61/1.6) + DO61/(T61/1.37))</f>
        <v>0</v>
      </c>
      <c r="W61">
        <f>(DJ61*DM61)</f>
        <v>0</v>
      </c>
      <c r="X61">
        <f>(EC61+(W61+2*0.95*5.67E-8*(((EC61+$B$7)+273)^4-(EC61+273)^4)-44100*L61)/(1.84*29.3*T61+8*0.95*5.67E-8*(EC61+273)^3))</f>
        <v>0</v>
      </c>
      <c r="Y61">
        <f>($C$7*ED61+$D$7*EE61+$E$7*X61)</f>
        <v>0</v>
      </c>
      <c r="Z61">
        <f>0.61365*exp(17.502*Y61/(240.97+Y61))</f>
        <v>0</v>
      </c>
      <c r="AA61">
        <f>(AB61/AC61*100)</f>
        <v>0</v>
      </c>
      <c r="AB61">
        <f>DV61*(EA61+EB61)/1000</f>
        <v>0</v>
      </c>
      <c r="AC61">
        <f>0.61365*exp(17.502*EC61/(240.97+EC61))</f>
        <v>0</v>
      </c>
      <c r="AD61">
        <f>(Z61-DV61*(EA61+EB61)/1000)</f>
        <v>0</v>
      </c>
      <c r="AE61">
        <f>(-L61*44100)</f>
        <v>0</v>
      </c>
      <c r="AF61">
        <f>2*29.3*T61*0.92*(EC61-Y61)</f>
        <v>0</v>
      </c>
      <c r="AG61">
        <f>2*0.95*5.67E-8*(((EC61+$B$7)+273)^4-(Y61+273)^4)</f>
        <v>0</v>
      </c>
      <c r="AH61">
        <f>W61+AG61+AE61+AF61</f>
        <v>0</v>
      </c>
      <c r="AI61">
        <f>DZ61*AW61*(DU61-DT61*(1000-AW61*DW61)/(1000-AW61*DV61))/(100*DN61)</f>
        <v>0</v>
      </c>
      <c r="AJ61">
        <f>1000*DZ61*AW61*(DV61-DW61)/(100*DN61*(1000-AW61*DV61))</f>
        <v>0</v>
      </c>
      <c r="AK61">
        <f>(AL61 - AM61 - EA61*1E3/(8.314*(EC61+273.15)) * AO61/DZ61 * AN61) * DZ61/(100*DN61) * (1000 - DW61)/1000</f>
        <v>0</v>
      </c>
      <c r="AL61">
        <v>424.753811770911</v>
      </c>
      <c r="AM61">
        <v>420.24303030303</v>
      </c>
      <c r="AN61">
        <v>-0.000500475039203403</v>
      </c>
      <c r="AO61">
        <v>66.111918729525</v>
      </c>
      <c r="AP61">
        <f>(AR61 - AQ61 + EA61*1E3/(8.314*(EC61+273.15)) * AT61/DZ61 * AS61) * DZ61/(100*DN61) * 1000/(1000 - AR61)</f>
        <v>0</v>
      </c>
      <c r="AQ61">
        <v>11.1785508333765</v>
      </c>
      <c r="AR61">
        <v>12.4701989010989</v>
      </c>
      <c r="AS61">
        <v>1.90040366556415e-05</v>
      </c>
      <c r="AT61">
        <v>85.4368916189537</v>
      </c>
      <c r="AU61">
        <v>0</v>
      </c>
      <c r="AV61">
        <v>0</v>
      </c>
      <c r="AW61">
        <f>IF(AU61*$H$13&gt;=AY61,1.0,(AY61/(AY61-AU61*$H$13)))</f>
        <v>0</v>
      </c>
      <c r="AX61">
        <f>(AW61-1)*100</f>
        <v>0</v>
      </c>
      <c r="AY61">
        <f>MAX(0,($B$13+$C$13*EH61)/(1+$D$13*EH61)*EA61/(EC61+273)*$E$13)</f>
        <v>0</v>
      </c>
      <c r="AZ61" t="s">
        <v>436</v>
      </c>
      <c r="BA61" t="s">
        <v>436</v>
      </c>
      <c r="BB61">
        <v>0</v>
      </c>
      <c r="BC61">
        <v>0</v>
      </c>
      <c r="BD61">
        <f>1-BB61/BC61</f>
        <v>0</v>
      </c>
      <c r="BE61">
        <v>0</v>
      </c>
      <c r="BF61" t="s">
        <v>436</v>
      </c>
      <c r="BG61" t="s">
        <v>436</v>
      </c>
      <c r="BH61">
        <v>0</v>
      </c>
      <c r="BI61">
        <v>0</v>
      </c>
      <c r="BJ61">
        <f>1-BH61/BI61</f>
        <v>0</v>
      </c>
      <c r="BK61">
        <v>0.5</v>
      </c>
      <c r="BL61">
        <f>DK61</f>
        <v>0</v>
      </c>
      <c r="BM61">
        <f>N61</f>
        <v>0</v>
      </c>
      <c r="BN61">
        <f>BJ61*BK61*BL61</f>
        <v>0</v>
      </c>
      <c r="BO61">
        <f>(BM61-BE61)/BL61</f>
        <v>0</v>
      </c>
      <c r="BP61">
        <f>(BC61-BI61)/BI61</f>
        <v>0</v>
      </c>
      <c r="BQ61">
        <f>BB61/(BD61+BB61/BI61)</f>
        <v>0</v>
      </c>
      <c r="BR61" t="s">
        <v>436</v>
      </c>
      <c r="BS61">
        <v>0</v>
      </c>
      <c r="BT61">
        <f>IF(BS61&lt;&gt;0, BS61, BQ61)</f>
        <v>0</v>
      </c>
      <c r="BU61">
        <f>1-BT61/BI61</f>
        <v>0</v>
      </c>
      <c r="BV61">
        <f>(BI61-BH61)/(BI61-BT61)</f>
        <v>0</v>
      </c>
      <c r="BW61">
        <f>(BC61-BI61)/(BC61-BT61)</f>
        <v>0</v>
      </c>
      <c r="BX61">
        <f>(BI61-BH61)/(BI61-BB61)</f>
        <v>0</v>
      </c>
      <c r="BY61">
        <f>(BC61-BI61)/(BC61-BB61)</f>
        <v>0</v>
      </c>
      <c r="BZ61">
        <f>(BV61*BT61/BH61)</f>
        <v>0</v>
      </c>
      <c r="CA61">
        <f>(1-BZ61)</f>
        <v>0</v>
      </c>
      <c r="DJ61">
        <f>$B$11*EI61+$C$11*EJ61+$F$11*EU61*(1-EX61)</f>
        <v>0</v>
      </c>
      <c r="DK61">
        <f>DJ61*DL61</f>
        <v>0</v>
      </c>
      <c r="DL61">
        <f>($B$11*$D$9+$C$11*$D$9+$F$11*((FH61+EZ61)/MAX(FH61+EZ61+FI61, 0.1)*$I$9+FI61/MAX(FH61+EZ61+FI61, 0.1)*$J$9))/($B$11+$C$11+$F$11)</f>
        <v>0</v>
      </c>
      <c r="DM61">
        <f>($B$11*$K$9+$C$11*$K$9+$F$11*((FH61+EZ61)/MAX(FH61+EZ61+FI61, 0.1)*$P$9+FI61/MAX(FH61+EZ61+FI61, 0.1)*$Q$9))/($B$11+$C$11+$F$11)</f>
        <v>0</v>
      </c>
      <c r="DN61">
        <v>6</v>
      </c>
      <c r="DO61">
        <v>0.5</v>
      </c>
      <c r="DP61" t="s">
        <v>437</v>
      </c>
      <c r="DQ61">
        <v>2</v>
      </c>
      <c r="DR61" t="b">
        <v>1</v>
      </c>
      <c r="DS61">
        <v>1701977892.5</v>
      </c>
      <c r="DT61">
        <v>415.0085</v>
      </c>
      <c r="DU61">
        <v>420.0105</v>
      </c>
      <c r="DV61">
        <v>12.46795</v>
      </c>
      <c r="DW61">
        <v>11.1821</v>
      </c>
      <c r="DX61">
        <v>415.5225</v>
      </c>
      <c r="DY61">
        <v>12.43685</v>
      </c>
      <c r="DZ61">
        <v>599.9925</v>
      </c>
      <c r="EA61">
        <v>78.92315</v>
      </c>
      <c r="EB61">
        <v>0.1000243</v>
      </c>
      <c r="EC61">
        <v>22.99965</v>
      </c>
      <c r="ED61">
        <v>22.97965</v>
      </c>
      <c r="EE61">
        <v>999.9</v>
      </c>
      <c r="EF61">
        <v>0</v>
      </c>
      <c r="EG61">
        <v>0</v>
      </c>
      <c r="EH61">
        <v>10005.61</v>
      </c>
      <c r="EI61">
        <v>0</v>
      </c>
      <c r="EJ61">
        <v>0.848101</v>
      </c>
      <c r="EK61">
        <v>-5.002075</v>
      </c>
      <c r="EL61">
        <v>420.2485</v>
      </c>
      <c r="EM61">
        <v>424.76</v>
      </c>
      <c r="EN61">
        <v>1.28588</v>
      </c>
      <c r="EO61">
        <v>420.0105</v>
      </c>
      <c r="EP61">
        <v>11.1821</v>
      </c>
      <c r="EQ61">
        <v>0.984008</v>
      </c>
      <c r="ER61">
        <v>0.8825225</v>
      </c>
      <c r="ES61">
        <v>6.681715</v>
      </c>
      <c r="ET61">
        <v>5.108845</v>
      </c>
      <c r="EU61">
        <v>1799.985</v>
      </c>
      <c r="EV61">
        <v>0.978006</v>
      </c>
      <c r="EW61">
        <v>0.0219943</v>
      </c>
      <c r="EX61">
        <v>0</v>
      </c>
      <c r="EY61">
        <v>385.9515</v>
      </c>
      <c r="EZ61">
        <v>4.99951</v>
      </c>
      <c r="FA61">
        <v>7006.07</v>
      </c>
      <c r="FB61">
        <v>14716.9</v>
      </c>
      <c r="FC61">
        <v>43.125</v>
      </c>
      <c r="FD61">
        <v>44.875</v>
      </c>
      <c r="FE61">
        <v>44.625</v>
      </c>
      <c r="FF61">
        <v>43.937</v>
      </c>
      <c r="FG61">
        <v>44.5</v>
      </c>
      <c r="FH61">
        <v>1755.505</v>
      </c>
      <c r="FI61">
        <v>39.48</v>
      </c>
      <c r="FJ61">
        <v>0</v>
      </c>
      <c r="FK61">
        <v>1701977895.3</v>
      </c>
      <c r="FL61">
        <v>0</v>
      </c>
      <c r="FM61">
        <v>386.100423076923</v>
      </c>
      <c r="FN61">
        <v>-0.958256404776023</v>
      </c>
      <c r="FO61">
        <v>-6.25059833505692</v>
      </c>
      <c r="FP61">
        <v>7007.03192307692</v>
      </c>
      <c r="FQ61">
        <v>15</v>
      </c>
      <c r="FR61">
        <v>1701977635</v>
      </c>
      <c r="FS61" t="s">
        <v>438</v>
      </c>
      <c r="FT61">
        <v>1701977633</v>
      </c>
      <c r="FU61">
        <v>1701977635</v>
      </c>
      <c r="FV61">
        <v>4</v>
      </c>
      <c r="FW61">
        <v>-0.012</v>
      </c>
      <c r="FX61">
        <v>0.003</v>
      </c>
      <c r="FY61">
        <v>-0.515</v>
      </c>
      <c r="FZ61">
        <v>0.012</v>
      </c>
      <c r="GA61">
        <v>420</v>
      </c>
      <c r="GB61">
        <v>11</v>
      </c>
      <c r="GC61">
        <v>0.38</v>
      </c>
      <c r="GD61">
        <v>0.07</v>
      </c>
      <c r="GE61">
        <v>-4.98989238095238</v>
      </c>
      <c r="GF61">
        <v>0.0801787012987047</v>
      </c>
      <c r="GG61">
        <v>0.0287646921307823</v>
      </c>
      <c r="GH61">
        <v>1</v>
      </c>
      <c r="GI61">
        <v>386.123882352941</v>
      </c>
      <c r="GJ61">
        <v>-0.55049656355303</v>
      </c>
      <c r="GK61">
        <v>0.196292513522674</v>
      </c>
      <c r="GL61">
        <v>1</v>
      </c>
      <c r="GM61">
        <v>1.29997571428571</v>
      </c>
      <c r="GN61">
        <v>-0.0965438961038954</v>
      </c>
      <c r="GO61">
        <v>0.0110995386310932</v>
      </c>
      <c r="GP61">
        <v>1</v>
      </c>
      <c r="GQ61">
        <v>3</v>
      </c>
      <c r="GR61">
        <v>3</v>
      </c>
      <c r="GS61" t="s">
        <v>439</v>
      </c>
      <c r="GT61">
        <v>3.24976</v>
      </c>
      <c r="GU61">
        <v>2.89224</v>
      </c>
      <c r="GV61">
        <v>0.0823671</v>
      </c>
      <c r="GW61">
        <v>0.0829178</v>
      </c>
      <c r="GX61">
        <v>0.0594144</v>
      </c>
      <c r="GY61">
        <v>0.0542963</v>
      </c>
      <c r="GZ61">
        <v>30273.1</v>
      </c>
      <c r="HA61">
        <v>23315.3</v>
      </c>
      <c r="HB61">
        <v>30712.5</v>
      </c>
      <c r="HC61">
        <v>23894.1</v>
      </c>
      <c r="HD61">
        <v>38262.2</v>
      </c>
      <c r="HE61">
        <v>31541.1</v>
      </c>
      <c r="HF61">
        <v>43457.1</v>
      </c>
      <c r="HG61">
        <v>36060.4</v>
      </c>
      <c r="HH61">
        <v>2.3522</v>
      </c>
      <c r="HI61">
        <v>2.25563</v>
      </c>
      <c r="HJ61">
        <v>0.15296</v>
      </c>
      <c r="HK61">
        <v>0</v>
      </c>
      <c r="HL61">
        <v>20.4507</v>
      </c>
      <c r="HM61">
        <v>999.9</v>
      </c>
      <c r="HN61">
        <v>45.727</v>
      </c>
      <c r="HO61">
        <v>26.888</v>
      </c>
      <c r="HP61">
        <v>20.5997</v>
      </c>
      <c r="HQ61">
        <v>54.3666</v>
      </c>
      <c r="HR61">
        <v>21.4183</v>
      </c>
      <c r="HS61">
        <v>2</v>
      </c>
      <c r="HT61">
        <v>-0.302193</v>
      </c>
      <c r="HU61">
        <v>0.657298</v>
      </c>
      <c r="HV61">
        <v>20.3426</v>
      </c>
      <c r="HW61">
        <v>5.24604</v>
      </c>
      <c r="HX61">
        <v>11.9228</v>
      </c>
      <c r="HY61">
        <v>4.96965</v>
      </c>
      <c r="HZ61">
        <v>3.29</v>
      </c>
      <c r="IA61">
        <v>9999</v>
      </c>
      <c r="IB61">
        <v>999.9</v>
      </c>
      <c r="IC61">
        <v>9999</v>
      </c>
      <c r="ID61">
        <v>9999</v>
      </c>
      <c r="IE61">
        <v>4.97215</v>
      </c>
      <c r="IF61">
        <v>1.87347</v>
      </c>
      <c r="IG61">
        <v>1.88034</v>
      </c>
      <c r="IH61">
        <v>1.87651</v>
      </c>
      <c r="II61">
        <v>1.87608</v>
      </c>
      <c r="IJ61">
        <v>1.87607</v>
      </c>
      <c r="IK61">
        <v>1.87503</v>
      </c>
      <c r="IL61">
        <v>1.8754</v>
      </c>
      <c r="IM61">
        <v>0</v>
      </c>
      <c r="IN61">
        <v>0</v>
      </c>
      <c r="IO61">
        <v>0</v>
      </c>
      <c r="IP61">
        <v>0</v>
      </c>
      <c r="IQ61" t="s">
        <v>440</v>
      </c>
      <c r="IR61" t="s">
        <v>441</v>
      </c>
      <c r="IS61" t="s">
        <v>442</v>
      </c>
      <c r="IT61" t="s">
        <v>442</v>
      </c>
      <c r="IU61" t="s">
        <v>442</v>
      </c>
      <c r="IV61" t="s">
        <v>442</v>
      </c>
      <c r="IW61">
        <v>0</v>
      </c>
      <c r="IX61">
        <v>100</v>
      </c>
      <c r="IY61">
        <v>100</v>
      </c>
      <c r="IZ61">
        <v>-0.514</v>
      </c>
      <c r="JA61">
        <v>0.0311</v>
      </c>
      <c r="JB61">
        <v>-0.436505064677801</v>
      </c>
      <c r="JC61">
        <v>-0.000204251658391556</v>
      </c>
      <c r="JD61">
        <v>8.11882707142039e-08</v>
      </c>
      <c r="JE61">
        <v>-8.824596126216e-11</v>
      </c>
      <c r="JF61">
        <v>-0.0823044458403542</v>
      </c>
      <c r="JG61">
        <v>6.98166786572007e-05</v>
      </c>
      <c r="JH61">
        <v>0.00104944809816257</v>
      </c>
      <c r="JI61">
        <v>-2.5878658862803e-05</v>
      </c>
      <c r="JJ61">
        <v>28</v>
      </c>
      <c r="JK61">
        <v>2090</v>
      </c>
      <c r="JL61">
        <v>2</v>
      </c>
      <c r="JM61">
        <v>19</v>
      </c>
      <c r="JN61">
        <v>4.3</v>
      </c>
      <c r="JO61">
        <v>4.3</v>
      </c>
      <c r="JP61">
        <v>1.36108</v>
      </c>
      <c r="JQ61">
        <v>2.55249</v>
      </c>
      <c r="JR61">
        <v>2.24365</v>
      </c>
      <c r="JS61">
        <v>2.85034</v>
      </c>
      <c r="JT61">
        <v>2.49756</v>
      </c>
      <c r="JU61">
        <v>2.38403</v>
      </c>
      <c r="JV61">
        <v>31.1504</v>
      </c>
      <c r="JW61">
        <v>24.07</v>
      </c>
      <c r="JX61">
        <v>18</v>
      </c>
      <c r="JY61">
        <v>634.211</v>
      </c>
      <c r="JZ61">
        <v>659.151</v>
      </c>
      <c r="KA61">
        <v>19.9998</v>
      </c>
      <c r="KB61">
        <v>23.3761</v>
      </c>
      <c r="KC61">
        <v>29.9998</v>
      </c>
      <c r="KD61">
        <v>23.5943</v>
      </c>
      <c r="KE61">
        <v>23.5731</v>
      </c>
      <c r="KF61">
        <v>27.2785</v>
      </c>
      <c r="KG61">
        <v>38.1144</v>
      </c>
      <c r="KH61">
        <v>0</v>
      </c>
      <c r="KI61">
        <v>20</v>
      </c>
      <c r="KJ61">
        <v>420</v>
      </c>
      <c r="KK61">
        <v>11.2316</v>
      </c>
      <c r="KL61">
        <v>101.975</v>
      </c>
      <c r="KM61">
        <v>101.021</v>
      </c>
    </row>
    <row r="62" spans="1:299">
      <c r="A62">
        <v>46</v>
      </c>
      <c r="B62">
        <v>1701977899</v>
      </c>
      <c r="C62">
        <v>225</v>
      </c>
      <c r="D62" t="s">
        <v>533</v>
      </c>
      <c r="E62" t="s">
        <v>534</v>
      </c>
      <c r="F62">
        <v>15</v>
      </c>
      <c r="H62" t="s">
        <v>435</v>
      </c>
      <c r="K62">
        <v>1701977897.5</v>
      </c>
      <c r="L62">
        <f>(M62)/1000</f>
        <v>0</v>
      </c>
      <c r="M62">
        <f>IF(DR62, AP62, AJ62)</f>
        <v>0</v>
      </c>
      <c r="N62">
        <f>IF(DR62, AK62, AI62)</f>
        <v>0</v>
      </c>
      <c r="O62">
        <f>DT62 - IF(AW62&gt;1, N62*DN62*100.0/(AY62*EH62), 0)</f>
        <v>0</v>
      </c>
      <c r="P62">
        <f>((V62-L62/2)*O62-N62)/(V62+L62/2)</f>
        <v>0</v>
      </c>
      <c r="Q62">
        <f>P62*(EA62+EB62)/1000.0</f>
        <v>0</v>
      </c>
      <c r="R62">
        <f>(DT62 - IF(AW62&gt;1, N62*DN62*100.0/(AY62*EH62), 0))*(EA62+EB62)/1000.0</f>
        <v>0</v>
      </c>
      <c r="S62">
        <f>2.0/((1/U62-1/T62)+SIGN(U62)*SQRT((1/U62-1/T62)*(1/U62-1/T62) + 4*DO62/((DO62+1)*(DO62+1))*(2*1/U62*1/T62-1/T62*1/T62)))</f>
        <v>0</v>
      </c>
      <c r="T62">
        <f>IF(LEFT(DP62,1)&lt;&gt;"0",IF(LEFT(DP62,1)="1",3.0,DQ62),$D$5+$E$5*(EH62*EA62/($K$5*1000))+$F$5*(EH62*EA62/($K$5*1000))*MAX(MIN(DN62,$J$5),$I$5)*MAX(MIN(DN62,$J$5),$I$5)+$G$5*MAX(MIN(DN62,$J$5),$I$5)*(EH62*EA62/($K$5*1000))+$H$5*(EH62*EA62/($K$5*1000))*(EH62*EA62/($K$5*1000)))</f>
        <v>0</v>
      </c>
      <c r="U62">
        <f>L62*(1000-(1000*0.61365*exp(17.502*Y62/(240.97+Y62))/(EA62+EB62)+DV62)/2)/(1000*0.61365*exp(17.502*Y62/(240.97+Y62))/(EA62+EB62)-DV62)</f>
        <v>0</v>
      </c>
      <c r="V62">
        <f>1/((DO62+1)/(S62/1.6)+1/(T62/1.37)) + DO62/((DO62+1)/(S62/1.6) + DO62/(T62/1.37))</f>
        <v>0</v>
      </c>
      <c r="W62">
        <f>(DJ62*DM62)</f>
        <v>0</v>
      </c>
      <c r="X62">
        <f>(EC62+(W62+2*0.95*5.67E-8*(((EC62+$B$7)+273)^4-(EC62+273)^4)-44100*L62)/(1.84*29.3*T62+8*0.95*5.67E-8*(EC62+273)^3))</f>
        <v>0</v>
      </c>
      <c r="Y62">
        <f>($C$7*ED62+$D$7*EE62+$E$7*X62)</f>
        <v>0</v>
      </c>
      <c r="Z62">
        <f>0.61365*exp(17.502*Y62/(240.97+Y62))</f>
        <v>0</v>
      </c>
      <c r="AA62">
        <f>(AB62/AC62*100)</f>
        <v>0</v>
      </c>
      <c r="AB62">
        <f>DV62*(EA62+EB62)/1000</f>
        <v>0</v>
      </c>
      <c r="AC62">
        <f>0.61365*exp(17.502*EC62/(240.97+EC62))</f>
        <v>0</v>
      </c>
      <c r="AD62">
        <f>(Z62-DV62*(EA62+EB62)/1000)</f>
        <v>0</v>
      </c>
      <c r="AE62">
        <f>(-L62*44100)</f>
        <v>0</v>
      </c>
      <c r="AF62">
        <f>2*29.3*T62*0.92*(EC62-Y62)</f>
        <v>0</v>
      </c>
      <c r="AG62">
        <f>2*0.95*5.67E-8*(((EC62+$B$7)+273)^4-(Y62+273)^4)</f>
        <v>0</v>
      </c>
      <c r="AH62">
        <f>W62+AG62+AE62+AF62</f>
        <v>0</v>
      </c>
      <c r="AI62">
        <f>DZ62*AW62*(DU62-DT62*(1000-AW62*DW62)/(1000-AW62*DV62))/(100*DN62)</f>
        <v>0</v>
      </c>
      <c r="AJ62">
        <f>1000*DZ62*AW62*(DV62-DW62)/(100*DN62*(1000-AW62*DV62))</f>
        <v>0</v>
      </c>
      <c r="AK62">
        <f>(AL62 - AM62 - EA62*1E3/(8.314*(EC62+273.15)) * AO62/DZ62 * AN62) * DZ62/(100*DN62) * (1000 - DW62)/1000</f>
        <v>0</v>
      </c>
      <c r="AL62">
        <v>424.750596466684</v>
      </c>
      <c r="AM62">
        <v>420.276678787879</v>
      </c>
      <c r="AN62">
        <v>0.000728829440320076</v>
      </c>
      <c r="AO62">
        <v>66.111918729525</v>
      </c>
      <c r="AP62">
        <f>(AR62 - AQ62 + EA62*1E3/(8.314*(EC62+273.15)) * AT62/DZ62 * AS62) * DZ62/(100*DN62) * 1000/(1000 - AR62)</f>
        <v>0</v>
      </c>
      <c r="AQ62">
        <v>11.1828721596835</v>
      </c>
      <c r="AR62">
        <v>12.4760373626374</v>
      </c>
      <c r="AS62">
        <v>3.09377170343602e-05</v>
      </c>
      <c r="AT62">
        <v>85.4368916189537</v>
      </c>
      <c r="AU62">
        <v>0</v>
      </c>
      <c r="AV62">
        <v>0</v>
      </c>
      <c r="AW62">
        <f>IF(AU62*$H$13&gt;=AY62,1.0,(AY62/(AY62-AU62*$H$13)))</f>
        <v>0</v>
      </c>
      <c r="AX62">
        <f>(AW62-1)*100</f>
        <v>0</v>
      </c>
      <c r="AY62">
        <f>MAX(0,($B$13+$C$13*EH62)/(1+$D$13*EH62)*EA62/(EC62+273)*$E$13)</f>
        <v>0</v>
      </c>
      <c r="AZ62" t="s">
        <v>436</v>
      </c>
      <c r="BA62" t="s">
        <v>436</v>
      </c>
      <c r="BB62">
        <v>0</v>
      </c>
      <c r="BC62">
        <v>0</v>
      </c>
      <c r="BD62">
        <f>1-BB62/BC62</f>
        <v>0</v>
      </c>
      <c r="BE62">
        <v>0</v>
      </c>
      <c r="BF62" t="s">
        <v>436</v>
      </c>
      <c r="BG62" t="s">
        <v>436</v>
      </c>
      <c r="BH62">
        <v>0</v>
      </c>
      <c r="BI62">
        <v>0</v>
      </c>
      <c r="BJ62">
        <f>1-BH62/BI62</f>
        <v>0</v>
      </c>
      <c r="BK62">
        <v>0.5</v>
      </c>
      <c r="BL62">
        <f>DK62</f>
        <v>0</v>
      </c>
      <c r="BM62">
        <f>N62</f>
        <v>0</v>
      </c>
      <c r="BN62">
        <f>BJ62*BK62*BL62</f>
        <v>0</v>
      </c>
      <c r="BO62">
        <f>(BM62-BE62)/BL62</f>
        <v>0</v>
      </c>
      <c r="BP62">
        <f>(BC62-BI62)/BI62</f>
        <v>0</v>
      </c>
      <c r="BQ62">
        <f>BB62/(BD62+BB62/BI62)</f>
        <v>0</v>
      </c>
      <c r="BR62" t="s">
        <v>436</v>
      </c>
      <c r="BS62">
        <v>0</v>
      </c>
      <c r="BT62">
        <f>IF(BS62&lt;&gt;0, BS62, BQ62)</f>
        <v>0</v>
      </c>
      <c r="BU62">
        <f>1-BT62/BI62</f>
        <v>0</v>
      </c>
      <c r="BV62">
        <f>(BI62-BH62)/(BI62-BT62)</f>
        <v>0</v>
      </c>
      <c r="BW62">
        <f>(BC62-BI62)/(BC62-BT62)</f>
        <v>0</v>
      </c>
      <c r="BX62">
        <f>(BI62-BH62)/(BI62-BB62)</f>
        <v>0</v>
      </c>
      <c r="BY62">
        <f>(BC62-BI62)/(BC62-BB62)</f>
        <v>0</v>
      </c>
      <c r="BZ62">
        <f>(BV62*BT62/BH62)</f>
        <v>0</v>
      </c>
      <c r="CA62">
        <f>(1-BZ62)</f>
        <v>0</v>
      </c>
      <c r="DJ62">
        <f>$B$11*EI62+$C$11*EJ62+$F$11*EU62*(1-EX62)</f>
        <v>0</v>
      </c>
      <c r="DK62">
        <f>DJ62*DL62</f>
        <v>0</v>
      </c>
      <c r="DL62">
        <f>($B$11*$D$9+$C$11*$D$9+$F$11*((FH62+EZ62)/MAX(FH62+EZ62+FI62, 0.1)*$I$9+FI62/MAX(FH62+EZ62+FI62, 0.1)*$J$9))/($B$11+$C$11+$F$11)</f>
        <v>0</v>
      </c>
      <c r="DM62">
        <f>($B$11*$K$9+$C$11*$K$9+$F$11*((FH62+EZ62)/MAX(FH62+EZ62+FI62, 0.1)*$P$9+FI62/MAX(FH62+EZ62+FI62, 0.1)*$Q$9))/($B$11+$C$11+$F$11)</f>
        <v>0</v>
      </c>
      <c r="DN62">
        <v>6</v>
      </c>
      <c r="DO62">
        <v>0.5</v>
      </c>
      <c r="DP62" t="s">
        <v>437</v>
      </c>
      <c r="DQ62">
        <v>2</v>
      </c>
      <c r="DR62" t="b">
        <v>1</v>
      </c>
      <c r="DS62">
        <v>1701977897.5</v>
      </c>
      <c r="DT62">
        <v>415.029</v>
      </c>
      <c r="DU62">
        <v>419.9825</v>
      </c>
      <c r="DV62">
        <v>12.47555</v>
      </c>
      <c r="DW62">
        <v>11.18355</v>
      </c>
      <c r="DX62">
        <v>415.543</v>
      </c>
      <c r="DY62">
        <v>12.4443</v>
      </c>
      <c r="DZ62">
        <v>599.9955</v>
      </c>
      <c r="EA62">
        <v>78.92295</v>
      </c>
      <c r="EB62">
        <v>0.09991435</v>
      </c>
      <c r="EC62">
        <v>23.0023</v>
      </c>
      <c r="ED62">
        <v>22.99425</v>
      </c>
      <c r="EE62">
        <v>999.9</v>
      </c>
      <c r="EF62">
        <v>0</v>
      </c>
      <c r="EG62">
        <v>0</v>
      </c>
      <c r="EH62">
        <v>10000.61</v>
      </c>
      <c r="EI62">
        <v>0</v>
      </c>
      <c r="EJ62">
        <v>0.848101</v>
      </c>
      <c r="EK62">
        <v>-4.953275</v>
      </c>
      <c r="EL62">
        <v>420.2725</v>
      </c>
      <c r="EM62">
        <v>424.7325</v>
      </c>
      <c r="EN62">
        <v>1.292</v>
      </c>
      <c r="EO62">
        <v>419.9825</v>
      </c>
      <c r="EP62">
        <v>11.18355</v>
      </c>
      <c r="EQ62">
        <v>0.984607</v>
      </c>
      <c r="ER62">
        <v>0.8826385</v>
      </c>
      <c r="ES62">
        <v>6.69057</v>
      </c>
      <c r="ET62">
        <v>5.11074</v>
      </c>
      <c r="EU62">
        <v>1800.145</v>
      </c>
      <c r="EV62">
        <v>0.978008</v>
      </c>
      <c r="EW62">
        <v>0.0219924</v>
      </c>
      <c r="EX62">
        <v>0</v>
      </c>
      <c r="EY62">
        <v>386.2475</v>
      </c>
      <c r="EZ62">
        <v>4.99951</v>
      </c>
      <c r="FA62">
        <v>7006.035</v>
      </c>
      <c r="FB62">
        <v>14718.15</v>
      </c>
      <c r="FC62">
        <v>43.125</v>
      </c>
      <c r="FD62">
        <v>44.875</v>
      </c>
      <c r="FE62">
        <v>44.625</v>
      </c>
      <c r="FF62">
        <v>43.937</v>
      </c>
      <c r="FG62">
        <v>44.5</v>
      </c>
      <c r="FH62">
        <v>1755.665</v>
      </c>
      <c r="FI62">
        <v>39.48</v>
      </c>
      <c r="FJ62">
        <v>0</v>
      </c>
      <c r="FK62">
        <v>1701977900.1</v>
      </c>
      <c r="FL62">
        <v>0</v>
      </c>
      <c r="FM62">
        <v>386.075038461538</v>
      </c>
      <c r="FN62">
        <v>-0.457401704065945</v>
      </c>
      <c r="FO62">
        <v>-6.08376075576183</v>
      </c>
      <c r="FP62">
        <v>7006.38192307692</v>
      </c>
      <c r="FQ62">
        <v>15</v>
      </c>
      <c r="FR62">
        <v>1701977635</v>
      </c>
      <c r="FS62" t="s">
        <v>438</v>
      </c>
      <c r="FT62">
        <v>1701977633</v>
      </c>
      <c r="FU62">
        <v>1701977635</v>
      </c>
      <c r="FV62">
        <v>4</v>
      </c>
      <c r="FW62">
        <v>-0.012</v>
      </c>
      <c r="FX62">
        <v>0.003</v>
      </c>
      <c r="FY62">
        <v>-0.515</v>
      </c>
      <c r="FZ62">
        <v>0.012</v>
      </c>
      <c r="GA62">
        <v>420</v>
      </c>
      <c r="GB62">
        <v>11</v>
      </c>
      <c r="GC62">
        <v>0.38</v>
      </c>
      <c r="GD62">
        <v>0.07</v>
      </c>
      <c r="GE62">
        <v>-4.983204</v>
      </c>
      <c r="GF62">
        <v>0.030439398496233</v>
      </c>
      <c r="GG62">
        <v>0.0270963247323323</v>
      </c>
      <c r="GH62">
        <v>1</v>
      </c>
      <c r="GI62">
        <v>386.096735294118</v>
      </c>
      <c r="GJ62">
        <v>-0.390725741816244</v>
      </c>
      <c r="GK62">
        <v>0.176715342525021</v>
      </c>
      <c r="GL62">
        <v>1</v>
      </c>
      <c r="GM62">
        <v>1.2947075</v>
      </c>
      <c r="GN62">
        <v>-0.0797165413533814</v>
      </c>
      <c r="GO62">
        <v>0.0101052426368692</v>
      </c>
      <c r="GP62">
        <v>1</v>
      </c>
      <c r="GQ62">
        <v>3</v>
      </c>
      <c r="GR62">
        <v>3</v>
      </c>
      <c r="GS62" t="s">
        <v>439</v>
      </c>
      <c r="GT62">
        <v>3.24975</v>
      </c>
      <c r="GU62">
        <v>2.89211</v>
      </c>
      <c r="GV62">
        <v>0.0823724</v>
      </c>
      <c r="GW62">
        <v>0.0829154</v>
      </c>
      <c r="GX62">
        <v>0.0594384</v>
      </c>
      <c r="GY62">
        <v>0.0543027</v>
      </c>
      <c r="GZ62">
        <v>30273.7</v>
      </c>
      <c r="HA62">
        <v>23315.3</v>
      </c>
      <c r="HB62">
        <v>30713.3</v>
      </c>
      <c r="HC62">
        <v>23894</v>
      </c>
      <c r="HD62">
        <v>38262.1</v>
      </c>
      <c r="HE62">
        <v>31540.8</v>
      </c>
      <c r="HF62">
        <v>43458.1</v>
      </c>
      <c r="HG62">
        <v>36060.3</v>
      </c>
      <c r="HH62">
        <v>2.35217</v>
      </c>
      <c r="HI62">
        <v>2.25568</v>
      </c>
      <c r="HJ62">
        <v>0.1546</v>
      </c>
      <c r="HK62">
        <v>0</v>
      </c>
      <c r="HL62">
        <v>20.4491</v>
      </c>
      <c r="HM62">
        <v>999.9</v>
      </c>
      <c r="HN62">
        <v>45.727</v>
      </c>
      <c r="HO62">
        <v>26.888</v>
      </c>
      <c r="HP62">
        <v>20.5996</v>
      </c>
      <c r="HQ62">
        <v>54.5566</v>
      </c>
      <c r="HR62">
        <v>21.4343</v>
      </c>
      <c r="HS62">
        <v>2</v>
      </c>
      <c r="HT62">
        <v>-0.30236</v>
      </c>
      <c r="HU62">
        <v>0.656754</v>
      </c>
      <c r="HV62">
        <v>20.3427</v>
      </c>
      <c r="HW62">
        <v>5.24634</v>
      </c>
      <c r="HX62">
        <v>11.9222</v>
      </c>
      <c r="HY62">
        <v>4.96935</v>
      </c>
      <c r="HZ62">
        <v>3.29003</v>
      </c>
      <c r="IA62">
        <v>9999</v>
      </c>
      <c r="IB62">
        <v>999.9</v>
      </c>
      <c r="IC62">
        <v>9999</v>
      </c>
      <c r="ID62">
        <v>9999</v>
      </c>
      <c r="IE62">
        <v>4.97213</v>
      </c>
      <c r="IF62">
        <v>1.87347</v>
      </c>
      <c r="IG62">
        <v>1.88034</v>
      </c>
      <c r="IH62">
        <v>1.87652</v>
      </c>
      <c r="II62">
        <v>1.87608</v>
      </c>
      <c r="IJ62">
        <v>1.87607</v>
      </c>
      <c r="IK62">
        <v>1.87502</v>
      </c>
      <c r="IL62">
        <v>1.8754</v>
      </c>
      <c r="IM62">
        <v>0</v>
      </c>
      <c r="IN62">
        <v>0</v>
      </c>
      <c r="IO62">
        <v>0</v>
      </c>
      <c r="IP62">
        <v>0</v>
      </c>
      <c r="IQ62" t="s">
        <v>440</v>
      </c>
      <c r="IR62" t="s">
        <v>441</v>
      </c>
      <c r="IS62" t="s">
        <v>442</v>
      </c>
      <c r="IT62" t="s">
        <v>442</v>
      </c>
      <c r="IU62" t="s">
        <v>442</v>
      </c>
      <c r="IV62" t="s">
        <v>442</v>
      </c>
      <c r="IW62">
        <v>0</v>
      </c>
      <c r="IX62">
        <v>100</v>
      </c>
      <c r="IY62">
        <v>100</v>
      </c>
      <c r="IZ62">
        <v>-0.514</v>
      </c>
      <c r="JA62">
        <v>0.0312</v>
      </c>
      <c r="JB62">
        <v>-0.436505064677801</v>
      </c>
      <c r="JC62">
        <v>-0.000204251658391556</v>
      </c>
      <c r="JD62">
        <v>8.11882707142039e-08</v>
      </c>
      <c r="JE62">
        <v>-8.824596126216e-11</v>
      </c>
      <c r="JF62">
        <v>-0.0823044458403542</v>
      </c>
      <c r="JG62">
        <v>6.98166786572007e-05</v>
      </c>
      <c r="JH62">
        <v>0.00104944809816257</v>
      </c>
      <c r="JI62">
        <v>-2.5878658862803e-05</v>
      </c>
      <c r="JJ62">
        <v>28</v>
      </c>
      <c r="JK62">
        <v>2090</v>
      </c>
      <c r="JL62">
        <v>2</v>
      </c>
      <c r="JM62">
        <v>19</v>
      </c>
      <c r="JN62">
        <v>4.4</v>
      </c>
      <c r="JO62">
        <v>4.4</v>
      </c>
      <c r="JP62">
        <v>1.36108</v>
      </c>
      <c r="JQ62">
        <v>2.55127</v>
      </c>
      <c r="JR62">
        <v>2.24365</v>
      </c>
      <c r="JS62">
        <v>2.84912</v>
      </c>
      <c r="JT62">
        <v>2.49756</v>
      </c>
      <c r="JU62">
        <v>2.34253</v>
      </c>
      <c r="JV62">
        <v>31.1722</v>
      </c>
      <c r="JW62">
        <v>24.07</v>
      </c>
      <c r="JX62">
        <v>18</v>
      </c>
      <c r="JY62">
        <v>634.168</v>
      </c>
      <c r="JZ62">
        <v>659.168</v>
      </c>
      <c r="KA62">
        <v>19.9999</v>
      </c>
      <c r="KB62">
        <v>23.3736</v>
      </c>
      <c r="KC62">
        <v>30</v>
      </c>
      <c r="KD62">
        <v>23.5924</v>
      </c>
      <c r="KE62">
        <v>23.5712</v>
      </c>
      <c r="KF62">
        <v>27.279</v>
      </c>
      <c r="KG62">
        <v>38.1144</v>
      </c>
      <c r="KH62">
        <v>0</v>
      </c>
      <c r="KI62">
        <v>20</v>
      </c>
      <c r="KJ62">
        <v>420</v>
      </c>
      <c r="KK62">
        <v>11.2322</v>
      </c>
      <c r="KL62">
        <v>101.978</v>
      </c>
      <c r="KM62">
        <v>101.021</v>
      </c>
    </row>
    <row r="63" spans="1:299">
      <c r="A63">
        <v>47</v>
      </c>
      <c r="B63">
        <v>1701977904</v>
      </c>
      <c r="C63">
        <v>230</v>
      </c>
      <c r="D63" t="s">
        <v>535</v>
      </c>
      <c r="E63" t="s">
        <v>536</v>
      </c>
      <c r="F63">
        <v>15</v>
      </c>
      <c r="H63" t="s">
        <v>435</v>
      </c>
      <c r="K63">
        <v>1701977902.5</v>
      </c>
      <c r="L63">
        <f>(M63)/1000</f>
        <v>0</v>
      </c>
      <c r="M63">
        <f>IF(DR63, AP63, AJ63)</f>
        <v>0</v>
      </c>
      <c r="N63">
        <f>IF(DR63, AK63, AI63)</f>
        <v>0</v>
      </c>
      <c r="O63">
        <f>DT63 - IF(AW63&gt;1, N63*DN63*100.0/(AY63*EH63), 0)</f>
        <v>0</v>
      </c>
      <c r="P63">
        <f>((V63-L63/2)*O63-N63)/(V63+L63/2)</f>
        <v>0</v>
      </c>
      <c r="Q63">
        <f>P63*(EA63+EB63)/1000.0</f>
        <v>0</v>
      </c>
      <c r="R63">
        <f>(DT63 - IF(AW63&gt;1, N63*DN63*100.0/(AY63*EH63), 0))*(EA63+EB63)/1000.0</f>
        <v>0</v>
      </c>
      <c r="S63">
        <f>2.0/((1/U63-1/T63)+SIGN(U63)*SQRT((1/U63-1/T63)*(1/U63-1/T63) + 4*DO63/((DO63+1)*(DO63+1))*(2*1/U63*1/T63-1/T63*1/T63)))</f>
        <v>0</v>
      </c>
      <c r="T63">
        <f>IF(LEFT(DP63,1)&lt;&gt;"0",IF(LEFT(DP63,1)="1",3.0,DQ63),$D$5+$E$5*(EH63*EA63/($K$5*1000))+$F$5*(EH63*EA63/($K$5*1000))*MAX(MIN(DN63,$J$5),$I$5)*MAX(MIN(DN63,$J$5),$I$5)+$G$5*MAX(MIN(DN63,$J$5),$I$5)*(EH63*EA63/($K$5*1000))+$H$5*(EH63*EA63/($K$5*1000))*(EH63*EA63/($K$5*1000)))</f>
        <v>0</v>
      </c>
      <c r="U63">
        <f>L63*(1000-(1000*0.61365*exp(17.502*Y63/(240.97+Y63))/(EA63+EB63)+DV63)/2)/(1000*0.61365*exp(17.502*Y63/(240.97+Y63))/(EA63+EB63)-DV63)</f>
        <v>0</v>
      </c>
      <c r="V63">
        <f>1/((DO63+1)/(S63/1.6)+1/(T63/1.37)) + DO63/((DO63+1)/(S63/1.6) + DO63/(T63/1.37))</f>
        <v>0</v>
      </c>
      <c r="W63">
        <f>(DJ63*DM63)</f>
        <v>0</v>
      </c>
      <c r="X63">
        <f>(EC63+(W63+2*0.95*5.67E-8*(((EC63+$B$7)+273)^4-(EC63+273)^4)-44100*L63)/(1.84*29.3*T63+8*0.95*5.67E-8*(EC63+273)^3))</f>
        <v>0</v>
      </c>
      <c r="Y63">
        <f>($C$7*ED63+$D$7*EE63+$E$7*X63)</f>
        <v>0</v>
      </c>
      <c r="Z63">
        <f>0.61365*exp(17.502*Y63/(240.97+Y63))</f>
        <v>0</v>
      </c>
      <c r="AA63">
        <f>(AB63/AC63*100)</f>
        <v>0</v>
      </c>
      <c r="AB63">
        <f>DV63*(EA63+EB63)/1000</f>
        <v>0</v>
      </c>
      <c r="AC63">
        <f>0.61365*exp(17.502*EC63/(240.97+EC63))</f>
        <v>0</v>
      </c>
      <c r="AD63">
        <f>(Z63-DV63*(EA63+EB63)/1000)</f>
        <v>0</v>
      </c>
      <c r="AE63">
        <f>(-L63*44100)</f>
        <v>0</v>
      </c>
      <c r="AF63">
        <f>2*29.3*T63*0.92*(EC63-Y63)</f>
        <v>0</v>
      </c>
      <c r="AG63">
        <f>2*0.95*5.67E-8*(((EC63+$B$7)+273)^4-(Y63+273)^4)</f>
        <v>0</v>
      </c>
      <c r="AH63">
        <f>W63+AG63+AE63+AF63</f>
        <v>0</v>
      </c>
      <c r="AI63">
        <f>DZ63*AW63*(DU63-DT63*(1000-AW63*DW63)/(1000-AW63*DV63))/(100*DN63)</f>
        <v>0</v>
      </c>
      <c r="AJ63">
        <f>1000*DZ63*AW63*(DV63-DW63)/(100*DN63*(1000-AW63*DV63))</f>
        <v>0</v>
      </c>
      <c r="AK63">
        <f>(AL63 - AM63 - EA63*1E3/(8.314*(EC63+273.15)) * AO63/DZ63 * AN63) * DZ63/(100*DN63) * (1000 - DW63)/1000</f>
        <v>0</v>
      </c>
      <c r="AL63">
        <v>424.711021310445</v>
      </c>
      <c r="AM63">
        <v>420.289587878788</v>
      </c>
      <c r="AN63">
        <v>-1.83383542669375e-06</v>
      </c>
      <c r="AO63">
        <v>66.111918729525</v>
      </c>
      <c r="AP63">
        <f>(AR63 - AQ63 + EA63*1E3/(8.314*(EC63+273.15)) * AT63/DZ63 * AS63) * DZ63/(100*DN63) * 1000/(1000 - AR63)</f>
        <v>0</v>
      </c>
      <c r="AQ63">
        <v>11.1845880164752</v>
      </c>
      <c r="AR63">
        <v>12.4787087912088</v>
      </c>
      <c r="AS63">
        <v>1.7546112481171e-05</v>
      </c>
      <c r="AT63">
        <v>85.4368916189537</v>
      </c>
      <c r="AU63">
        <v>0</v>
      </c>
      <c r="AV63">
        <v>0</v>
      </c>
      <c r="AW63">
        <f>IF(AU63*$H$13&gt;=AY63,1.0,(AY63/(AY63-AU63*$H$13)))</f>
        <v>0</v>
      </c>
      <c r="AX63">
        <f>(AW63-1)*100</f>
        <v>0</v>
      </c>
      <c r="AY63">
        <f>MAX(0,($B$13+$C$13*EH63)/(1+$D$13*EH63)*EA63/(EC63+273)*$E$13)</f>
        <v>0</v>
      </c>
      <c r="AZ63" t="s">
        <v>436</v>
      </c>
      <c r="BA63" t="s">
        <v>436</v>
      </c>
      <c r="BB63">
        <v>0</v>
      </c>
      <c r="BC63">
        <v>0</v>
      </c>
      <c r="BD63">
        <f>1-BB63/BC63</f>
        <v>0</v>
      </c>
      <c r="BE63">
        <v>0</v>
      </c>
      <c r="BF63" t="s">
        <v>436</v>
      </c>
      <c r="BG63" t="s">
        <v>436</v>
      </c>
      <c r="BH63">
        <v>0</v>
      </c>
      <c r="BI63">
        <v>0</v>
      </c>
      <c r="BJ63">
        <f>1-BH63/BI63</f>
        <v>0</v>
      </c>
      <c r="BK63">
        <v>0.5</v>
      </c>
      <c r="BL63">
        <f>DK63</f>
        <v>0</v>
      </c>
      <c r="BM63">
        <f>N63</f>
        <v>0</v>
      </c>
      <c r="BN63">
        <f>BJ63*BK63*BL63</f>
        <v>0</v>
      </c>
      <c r="BO63">
        <f>(BM63-BE63)/BL63</f>
        <v>0</v>
      </c>
      <c r="BP63">
        <f>(BC63-BI63)/BI63</f>
        <v>0</v>
      </c>
      <c r="BQ63">
        <f>BB63/(BD63+BB63/BI63)</f>
        <v>0</v>
      </c>
      <c r="BR63" t="s">
        <v>436</v>
      </c>
      <c r="BS63">
        <v>0</v>
      </c>
      <c r="BT63">
        <f>IF(BS63&lt;&gt;0, BS63, BQ63)</f>
        <v>0</v>
      </c>
      <c r="BU63">
        <f>1-BT63/BI63</f>
        <v>0</v>
      </c>
      <c r="BV63">
        <f>(BI63-BH63)/(BI63-BT63)</f>
        <v>0</v>
      </c>
      <c r="BW63">
        <f>(BC63-BI63)/(BC63-BT63)</f>
        <v>0</v>
      </c>
      <c r="BX63">
        <f>(BI63-BH63)/(BI63-BB63)</f>
        <v>0</v>
      </c>
      <c r="BY63">
        <f>(BC63-BI63)/(BC63-BB63)</f>
        <v>0</v>
      </c>
      <c r="BZ63">
        <f>(BV63*BT63/BH63)</f>
        <v>0</v>
      </c>
      <c r="CA63">
        <f>(1-BZ63)</f>
        <v>0</v>
      </c>
      <c r="DJ63">
        <f>$B$11*EI63+$C$11*EJ63+$F$11*EU63*(1-EX63)</f>
        <v>0</v>
      </c>
      <c r="DK63">
        <f>DJ63*DL63</f>
        <v>0</v>
      </c>
      <c r="DL63">
        <f>($B$11*$D$9+$C$11*$D$9+$F$11*((FH63+EZ63)/MAX(FH63+EZ63+FI63, 0.1)*$I$9+FI63/MAX(FH63+EZ63+FI63, 0.1)*$J$9))/($B$11+$C$11+$F$11)</f>
        <v>0</v>
      </c>
      <c r="DM63">
        <f>($B$11*$K$9+$C$11*$K$9+$F$11*((FH63+EZ63)/MAX(FH63+EZ63+FI63, 0.1)*$P$9+FI63/MAX(FH63+EZ63+FI63, 0.1)*$Q$9))/($B$11+$C$11+$F$11)</f>
        <v>0</v>
      </c>
      <c r="DN63">
        <v>6</v>
      </c>
      <c r="DO63">
        <v>0.5</v>
      </c>
      <c r="DP63" t="s">
        <v>437</v>
      </c>
      <c r="DQ63">
        <v>2</v>
      </c>
      <c r="DR63" t="b">
        <v>1</v>
      </c>
      <c r="DS63">
        <v>1701977902.5</v>
      </c>
      <c r="DT63">
        <v>415.044</v>
      </c>
      <c r="DU63">
        <v>419.96</v>
      </c>
      <c r="DV63">
        <v>12.4785</v>
      </c>
      <c r="DW63">
        <v>11.1852</v>
      </c>
      <c r="DX63">
        <v>415.5575</v>
      </c>
      <c r="DY63">
        <v>12.4472</v>
      </c>
      <c r="DZ63">
        <v>599.971</v>
      </c>
      <c r="EA63">
        <v>78.92275</v>
      </c>
      <c r="EB63">
        <v>0.09998615</v>
      </c>
      <c r="EC63">
        <v>23.00495</v>
      </c>
      <c r="ED63">
        <v>22.9951</v>
      </c>
      <c r="EE63">
        <v>999.9</v>
      </c>
      <c r="EF63">
        <v>0</v>
      </c>
      <c r="EG63">
        <v>0</v>
      </c>
      <c r="EH63">
        <v>10002.8</v>
      </c>
      <c r="EI63">
        <v>0</v>
      </c>
      <c r="EJ63">
        <v>0.848101</v>
      </c>
      <c r="EK63">
        <v>-4.91582</v>
      </c>
      <c r="EL63">
        <v>420.2885</v>
      </c>
      <c r="EM63">
        <v>424.7105</v>
      </c>
      <c r="EN63">
        <v>1.293345</v>
      </c>
      <c r="EO63">
        <v>419.96</v>
      </c>
      <c r="EP63">
        <v>11.1852</v>
      </c>
      <c r="EQ63">
        <v>0.984837</v>
      </c>
      <c r="ER63">
        <v>0.882763</v>
      </c>
      <c r="ES63">
        <v>6.693965</v>
      </c>
      <c r="ET63">
        <v>5.11276</v>
      </c>
      <c r="EU63">
        <v>1800.145</v>
      </c>
      <c r="EV63">
        <v>0.978008</v>
      </c>
      <c r="EW63">
        <v>0.0219924</v>
      </c>
      <c r="EX63">
        <v>0</v>
      </c>
      <c r="EY63">
        <v>386.27</v>
      </c>
      <c r="EZ63">
        <v>4.99951</v>
      </c>
      <c r="FA63">
        <v>7005.625</v>
      </c>
      <c r="FB63">
        <v>14718.2</v>
      </c>
      <c r="FC63">
        <v>43.125</v>
      </c>
      <c r="FD63">
        <v>44.875</v>
      </c>
      <c r="FE63">
        <v>44.625</v>
      </c>
      <c r="FF63">
        <v>43.906</v>
      </c>
      <c r="FG63">
        <v>44.5</v>
      </c>
      <c r="FH63">
        <v>1755.665</v>
      </c>
      <c r="FI63">
        <v>39.48</v>
      </c>
      <c r="FJ63">
        <v>0</v>
      </c>
      <c r="FK63">
        <v>1701977905.5</v>
      </c>
      <c r="FL63">
        <v>0</v>
      </c>
      <c r="FM63">
        <v>386.06144</v>
      </c>
      <c r="FN63">
        <v>0.616846151170129</v>
      </c>
      <c r="FO63">
        <v>-8.36307696194655</v>
      </c>
      <c r="FP63">
        <v>7005.7288</v>
      </c>
      <c r="FQ63">
        <v>15</v>
      </c>
      <c r="FR63">
        <v>1701977635</v>
      </c>
      <c r="FS63" t="s">
        <v>438</v>
      </c>
      <c r="FT63">
        <v>1701977633</v>
      </c>
      <c r="FU63">
        <v>1701977635</v>
      </c>
      <c r="FV63">
        <v>4</v>
      </c>
      <c r="FW63">
        <v>-0.012</v>
      </c>
      <c r="FX63">
        <v>0.003</v>
      </c>
      <c r="FY63">
        <v>-0.515</v>
      </c>
      <c r="FZ63">
        <v>0.012</v>
      </c>
      <c r="GA63">
        <v>420</v>
      </c>
      <c r="GB63">
        <v>11</v>
      </c>
      <c r="GC63">
        <v>0.38</v>
      </c>
      <c r="GD63">
        <v>0.07</v>
      </c>
      <c r="GE63">
        <v>-4.96531619047619</v>
      </c>
      <c r="GF63">
        <v>0.161908831168828</v>
      </c>
      <c r="GG63">
        <v>0.035491310469196</v>
      </c>
      <c r="GH63">
        <v>1</v>
      </c>
      <c r="GI63">
        <v>386.082882352941</v>
      </c>
      <c r="GJ63">
        <v>0.156883119502713</v>
      </c>
      <c r="GK63">
        <v>0.153772705584243</v>
      </c>
      <c r="GL63">
        <v>1</v>
      </c>
      <c r="GM63">
        <v>1.29161047619048</v>
      </c>
      <c r="GN63">
        <v>-0.0208176623376619</v>
      </c>
      <c r="GO63">
        <v>0.00722658680955952</v>
      </c>
      <c r="GP63">
        <v>1</v>
      </c>
      <c r="GQ63">
        <v>3</v>
      </c>
      <c r="GR63">
        <v>3</v>
      </c>
      <c r="GS63" t="s">
        <v>439</v>
      </c>
      <c r="GT63">
        <v>3.24972</v>
      </c>
      <c r="GU63">
        <v>2.89218</v>
      </c>
      <c r="GV63">
        <v>0.0823747</v>
      </c>
      <c r="GW63">
        <v>0.0829203</v>
      </c>
      <c r="GX63">
        <v>0.0594442</v>
      </c>
      <c r="GY63">
        <v>0.0543071</v>
      </c>
      <c r="GZ63">
        <v>30273.5</v>
      </c>
      <c r="HA63">
        <v>23315.3</v>
      </c>
      <c r="HB63">
        <v>30713.2</v>
      </c>
      <c r="HC63">
        <v>23894.1</v>
      </c>
      <c r="HD63">
        <v>38262</v>
      </c>
      <c r="HE63">
        <v>31540.8</v>
      </c>
      <c r="HF63">
        <v>43458.3</v>
      </c>
      <c r="HG63">
        <v>36060.4</v>
      </c>
      <c r="HH63">
        <v>2.35228</v>
      </c>
      <c r="HI63">
        <v>2.25583</v>
      </c>
      <c r="HJ63">
        <v>0.1546</v>
      </c>
      <c r="HK63">
        <v>0</v>
      </c>
      <c r="HL63">
        <v>20.449</v>
      </c>
      <c r="HM63">
        <v>999.9</v>
      </c>
      <c r="HN63">
        <v>45.727</v>
      </c>
      <c r="HO63">
        <v>26.898</v>
      </c>
      <c r="HP63">
        <v>20.614</v>
      </c>
      <c r="HQ63">
        <v>54.4166</v>
      </c>
      <c r="HR63">
        <v>21.4263</v>
      </c>
      <c r="HS63">
        <v>2</v>
      </c>
      <c r="HT63">
        <v>-0.302485</v>
      </c>
      <c r="HU63">
        <v>0.657244</v>
      </c>
      <c r="HV63">
        <v>20.3426</v>
      </c>
      <c r="HW63">
        <v>5.24619</v>
      </c>
      <c r="HX63">
        <v>11.9231</v>
      </c>
      <c r="HY63">
        <v>4.96955</v>
      </c>
      <c r="HZ63">
        <v>3.29003</v>
      </c>
      <c r="IA63">
        <v>9999</v>
      </c>
      <c r="IB63">
        <v>999.9</v>
      </c>
      <c r="IC63">
        <v>9999</v>
      </c>
      <c r="ID63">
        <v>9999</v>
      </c>
      <c r="IE63">
        <v>4.97215</v>
      </c>
      <c r="IF63">
        <v>1.87348</v>
      </c>
      <c r="IG63">
        <v>1.88034</v>
      </c>
      <c r="IH63">
        <v>1.87652</v>
      </c>
      <c r="II63">
        <v>1.87607</v>
      </c>
      <c r="IJ63">
        <v>1.87607</v>
      </c>
      <c r="IK63">
        <v>1.87502</v>
      </c>
      <c r="IL63">
        <v>1.8754</v>
      </c>
      <c r="IM63">
        <v>0</v>
      </c>
      <c r="IN63">
        <v>0</v>
      </c>
      <c r="IO63">
        <v>0</v>
      </c>
      <c r="IP63">
        <v>0</v>
      </c>
      <c r="IQ63" t="s">
        <v>440</v>
      </c>
      <c r="IR63" t="s">
        <v>441</v>
      </c>
      <c r="IS63" t="s">
        <v>442</v>
      </c>
      <c r="IT63" t="s">
        <v>442</v>
      </c>
      <c r="IU63" t="s">
        <v>442</v>
      </c>
      <c r="IV63" t="s">
        <v>442</v>
      </c>
      <c r="IW63">
        <v>0</v>
      </c>
      <c r="IX63">
        <v>100</v>
      </c>
      <c r="IY63">
        <v>100</v>
      </c>
      <c r="IZ63">
        <v>-0.514</v>
      </c>
      <c r="JA63">
        <v>0.0312</v>
      </c>
      <c r="JB63">
        <v>-0.436505064677801</v>
      </c>
      <c r="JC63">
        <v>-0.000204251658391556</v>
      </c>
      <c r="JD63">
        <v>8.11882707142039e-08</v>
      </c>
      <c r="JE63">
        <v>-8.824596126216e-11</v>
      </c>
      <c r="JF63">
        <v>-0.0823044458403542</v>
      </c>
      <c r="JG63">
        <v>6.98166786572007e-05</v>
      </c>
      <c r="JH63">
        <v>0.00104944809816257</v>
      </c>
      <c r="JI63">
        <v>-2.5878658862803e-05</v>
      </c>
      <c r="JJ63">
        <v>28</v>
      </c>
      <c r="JK63">
        <v>2090</v>
      </c>
      <c r="JL63">
        <v>2</v>
      </c>
      <c r="JM63">
        <v>19</v>
      </c>
      <c r="JN63">
        <v>4.5</v>
      </c>
      <c r="JO63">
        <v>4.5</v>
      </c>
      <c r="JP63">
        <v>1.36108</v>
      </c>
      <c r="JQ63">
        <v>2.54395</v>
      </c>
      <c r="JR63">
        <v>2.24365</v>
      </c>
      <c r="JS63">
        <v>2.85034</v>
      </c>
      <c r="JT63">
        <v>2.49756</v>
      </c>
      <c r="JU63">
        <v>2.38403</v>
      </c>
      <c r="JV63">
        <v>31.1722</v>
      </c>
      <c r="JW63">
        <v>24.0612</v>
      </c>
      <c r="JX63">
        <v>18</v>
      </c>
      <c r="JY63">
        <v>634.218</v>
      </c>
      <c r="JZ63">
        <v>659.271</v>
      </c>
      <c r="KA63">
        <v>20</v>
      </c>
      <c r="KB63">
        <v>23.3711</v>
      </c>
      <c r="KC63">
        <v>29.9999</v>
      </c>
      <c r="KD63">
        <v>23.5904</v>
      </c>
      <c r="KE63">
        <v>23.5692</v>
      </c>
      <c r="KF63">
        <v>27.2793</v>
      </c>
      <c r="KG63">
        <v>38.1144</v>
      </c>
      <c r="KH63">
        <v>0</v>
      </c>
      <c r="KI63">
        <v>20</v>
      </c>
      <c r="KJ63">
        <v>420</v>
      </c>
      <c r="KK63">
        <v>11.2321</v>
      </c>
      <c r="KL63">
        <v>101.978</v>
      </c>
      <c r="KM63">
        <v>101.022</v>
      </c>
    </row>
    <row r="64" spans="1:299">
      <c r="A64">
        <v>48</v>
      </c>
      <c r="B64">
        <v>1701977909</v>
      </c>
      <c r="C64">
        <v>235</v>
      </c>
      <c r="D64" t="s">
        <v>537</v>
      </c>
      <c r="E64" t="s">
        <v>538</v>
      </c>
      <c r="F64">
        <v>15</v>
      </c>
      <c r="H64" t="s">
        <v>435</v>
      </c>
      <c r="K64">
        <v>1701977907.5</v>
      </c>
      <c r="L64">
        <f>(M64)/1000</f>
        <v>0</v>
      </c>
      <c r="M64">
        <f>IF(DR64, AP64, AJ64)</f>
        <v>0</v>
      </c>
      <c r="N64">
        <f>IF(DR64, AK64, AI64)</f>
        <v>0</v>
      </c>
      <c r="O64">
        <f>DT64 - IF(AW64&gt;1, N64*DN64*100.0/(AY64*EH64), 0)</f>
        <v>0</v>
      </c>
      <c r="P64">
        <f>((V64-L64/2)*O64-N64)/(V64+L64/2)</f>
        <v>0</v>
      </c>
      <c r="Q64">
        <f>P64*(EA64+EB64)/1000.0</f>
        <v>0</v>
      </c>
      <c r="R64">
        <f>(DT64 - IF(AW64&gt;1, N64*DN64*100.0/(AY64*EH64), 0))*(EA64+EB64)/1000.0</f>
        <v>0</v>
      </c>
      <c r="S64">
        <f>2.0/((1/U64-1/T64)+SIGN(U64)*SQRT((1/U64-1/T64)*(1/U64-1/T64) + 4*DO64/((DO64+1)*(DO64+1))*(2*1/U64*1/T64-1/T64*1/T64)))</f>
        <v>0</v>
      </c>
      <c r="T64">
        <f>IF(LEFT(DP64,1)&lt;&gt;"0",IF(LEFT(DP64,1)="1",3.0,DQ64),$D$5+$E$5*(EH64*EA64/($K$5*1000))+$F$5*(EH64*EA64/($K$5*1000))*MAX(MIN(DN64,$J$5),$I$5)*MAX(MIN(DN64,$J$5),$I$5)+$G$5*MAX(MIN(DN64,$J$5),$I$5)*(EH64*EA64/($K$5*1000))+$H$5*(EH64*EA64/($K$5*1000))*(EH64*EA64/($K$5*1000)))</f>
        <v>0</v>
      </c>
      <c r="U64">
        <f>L64*(1000-(1000*0.61365*exp(17.502*Y64/(240.97+Y64))/(EA64+EB64)+DV64)/2)/(1000*0.61365*exp(17.502*Y64/(240.97+Y64))/(EA64+EB64)-DV64)</f>
        <v>0</v>
      </c>
      <c r="V64">
        <f>1/((DO64+1)/(S64/1.6)+1/(T64/1.37)) + DO64/((DO64+1)/(S64/1.6) + DO64/(T64/1.37))</f>
        <v>0</v>
      </c>
      <c r="W64">
        <f>(DJ64*DM64)</f>
        <v>0</v>
      </c>
      <c r="X64">
        <f>(EC64+(W64+2*0.95*5.67E-8*(((EC64+$B$7)+273)^4-(EC64+273)^4)-44100*L64)/(1.84*29.3*T64+8*0.95*5.67E-8*(EC64+273)^3))</f>
        <v>0</v>
      </c>
      <c r="Y64">
        <f>($C$7*ED64+$D$7*EE64+$E$7*X64)</f>
        <v>0</v>
      </c>
      <c r="Z64">
        <f>0.61365*exp(17.502*Y64/(240.97+Y64))</f>
        <v>0</v>
      </c>
      <c r="AA64">
        <f>(AB64/AC64*100)</f>
        <v>0</v>
      </c>
      <c r="AB64">
        <f>DV64*(EA64+EB64)/1000</f>
        <v>0</v>
      </c>
      <c r="AC64">
        <f>0.61365*exp(17.502*EC64/(240.97+EC64))</f>
        <v>0</v>
      </c>
      <c r="AD64">
        <f>(Z64-DV64*(EA64+EB64)/1000)</f>
        <v>0</v>
      </c>
      <c r="AE64">
        <f>(-L64*44100)</f>
        <v>0</v>
      </c>
      <c r="AF64">
        <f>2*29.3*T64*0.92*(EC64-Y64)</f>
        <v>0</v>
      </c>
      <c r="AG64">
        <f>2*0.95*5.67E-8*(((EC64+$B$7)+273)^4-(Y64+273)^4)</f>
        <v>0</v>
      </c>
      <c r="AH64">
        <f>W64+AG64+AE64+AF64</f>
        <v>0</v>
      </c>
      <c r="AI64">
        <f>DZ64*AW64*(DU64-DT64*(1000-AW64*DW64)/(1000-AW64*DV64))/(100*DN64)</f>
        <v>0</v>
      </c>
      <c r="AJ64">
        <f>1000*DZ64*AW64*(DV64-DW64)/(100*DN64*(1000-AW64*DV64))</f>
        <v>0</v>
      </c>
      <c r="AK64">
        <f>(AL64 - AM64 - EA64*1E3/(8.314*(EC64+273.15)) * AO64/DZ64 * AN64) * DZ64/(100*DN64) * (1000 - DW64)/1000</f>
        <v>0</v>
      </c>
      <c r="AL64">
        <v>424.762046788723</v>
      </c>
      <c r="AM64">
        <v>420.32503030303</v>
      </c>
      <c r="AN64">
        <v>0.000440068040558163</v>
      </c>
      <c r="AO64">
        <v>66.111918729525</v>
      </c>
      <c r="AP64">
        <f>(AR64 - AQ64 + EA64*1E3/(8.314*(EC64+273.15)) * AT64/DZ64 * AS64) * DZ64/(100*DN64) * 1000/(1000 - AR64)</f>
        <v>0</v>
      </c>
      <c r="AQ64">
        <v>11.185636289489</v>
      </c>
      <c r="AR64">
        <v>12.4787945054945</v>
      </c>
      <c r="AS64">
        <v>5.92623730328988e-06</v>
      </c>
      <c r="AT64">
        <v>85.4368916189537</v>
      </c>
      <c r="AU64">
        <v>0</v>
      </c>
      <c r="AV64">
        <v>0</v>
      </c>
      <c r="AW64">
        <f>IF(AU64*$H$13&gt;=AY64,1.0,(AY64/(AY64-AU64*$H$13)))</f>
        <v>0</v>
      </c>
      <c r="AX64">
        <f>(AW64-1)*100</f>
        <v>0</v>
      </c>
      <c r="AY64">
        <f>MAX(0,($B$13+$C$13*EH64)/(1+$D$13*EH64)*EA64/(EC64+273)*$E$13)</f>
        <v>0</v>
      </c>
      <c r="AZ64" t="s">
        <v>436</v>
      </c>
      <c r="BA64" t="s">
        <v>436</v>
      </c>
      <c r="BB64">
        <v>0</v>
      </c>
      <c r="BC64">
        <v>0</v>
      </c>
      <c r="BD64">
        <f>1-BB64/BC64</f>
        <v>0</v>
      </c>
      <c r="BE64">
        <v>0</v>
      </c>
      <c r="BF64" t="s">
        <v>436</v>
      </c>
      <c r="BG64" t="s">
        <v>436</v>
      </c>
      <c r="BH64">
        <v>0</v>
      </c>
      <c r="BI64">
        <v>0</v>
      </c>
      <c r="BJ64">
        <f>1-BH64/BI64</f>
        <v>0</v>
      </c>
      <c r="BK64">
        <v>0.5</v>
      </c>
      <c r="BL64">
        <f>DK64</f>
        <v>0</v>
      </c>
      <c r="BM64">
        <f>N64</f>
        <v>0</v>
      </c>
      <c r="BN64">
        <f>BJ64*BK64*BL64</f>
        <v>0</v>
      </c>
      <c r="BO64">
        <f>(BM64-BE64)/BL64</f>
        <v>0</v>
      </c>
      <c r="BP64">
        <f>(BC64-BI64)/BI64</f>
        <v>0</v>
      </c>
      <c r="BQ64">
        <f>BB64/(BD64+BB64/BI64)</f>
        <v>0</v>
      </c>
      <c r="BR64" t="s">
        <v>436</v>
      </c>
      <c r="BS64">
        <v>0</v>
      </c>
      <c r="BT64">
        <f>IF(BS64&lt;&gt;0, BS64, BQ64)</f>
        <v>0</v>
      </c>
      <c r="BU64">
        <f>1-BT64/BI64</f>
        <v>0</v>
      </c>
      <c r="BV64">
        <f>(BI64-BH64)/(BI64-BT64)</f>
        <v>0</v>
      </c>
      <c r="BW64">
        <f>(BC64-BI64)/(BC64-BT64)</f>
        <v>0</v>
      </c>
      <c r="BX64">
        <f>(BI64-BH64)/(BI64-BB64)</f>
        <v>0</v>
      </c>
      <c r="BY64">
        <f>(BC64-BI64)/(BC64-BB64)</f>
        <v>0</v>
      </c>
      <c r="BZ64">
        <f>(BV64*BT64/BH64)</f>
        <v>0</v>
      </c>
      <c r="CA64">
        <f>(1-BZ64)</f>
        <v>0</v>
      </c>
      <c r="DJ64">
        <f>$B$11*EI64+$C$11*EJ64+$F$11*EU64*(1-EX64)</f>
        <v>0</v>
      </c>
      <c r="DK64">
        <f>DJ64*DL64</f>
        <v>0</v>
      </c>
      <c r="DL64">
        <f>($B$11*$D$9+$C$11*$D$9+$F$11*((FH64+EZ64)/MAX(FH64+EZ64+FI64, 0.1)*$I$9+FI64/MAX(FH64+EZ64+FI64, 0.1)*$J$9))/($B$11+$C$11+$F$11)</f>
        <v>0</v>
      </c>
      <c r="DM64">
        <f>($B$11*$K$9+$C$11*$K$9+$F$11*((FH64+EZ64)/MAX(FH64+EZ64+FI64, 0.1)*$P$9+FI64/MAX(FH64+EZ64+FI64, 0.1)*$Q$9))/($B$11+$C$11+$F$11)</f>
        <v>0</v>
      </c>
      <c r="DN64">
        <v>6</v>
      </c>
      <c r="DO64">
        <v>0.5</v>
      </c>
      <c r="DP64" t="s">
        <v>437</v>
      </c>
      <c r="DQ64">
        <v>2</v>
      </c>
      <c r="DR64" t="b">
        <v>1</v>
      </c>
      <c r="DS64">
        <v>1701977907.5</v>
      </c>
      <c r="DT64">
        <v>415.0755</v>
      </c>
      <c r="DU64">
        <v>419.994</v>
      </c>
      <c r="DV64">
        <v>12.4792</v>
      </c>
      <c r="DW64">
        <v>11.1865</v>
      </c>
      <c r="DX64">
        <v>415.5895</v>
      </c>
      <c r="DY64">
        <v>12.4479</v>
      </c>
      <c r="DZ64">
        <v>599.98</v>
      </c>
      <c r="EA64">
        <v>78.9233</v>
      </c>
      <c r="EB64">
        <v>0.09998855</v>
      </c>
      <c r="EC64">
        <v>23.00495</v>
      </c>
      <c r="ED64">
        <v>22.9905</v>
      </c>
      <c r="EE64">
        <v>999.9</v>
      </c>
      <c r="EF64">
        <v>0</v>
      </c>
      <c r="EG64">
        <v>0</v>
      </c>
      <c r="EH64">
        <v>9991.56</v>
      </c>
      <c r="EI64">
        <v>0</v>
      </c>
      <c r="EJ64">
        <v>0.848101</v>
      </c>
      <c r="EK64">
        <v>-4.918445</v>
      </c>
      <c r="EL64">
        <v>420.3205</v>
      </c>
      <c r="EM64">
        <v>424.745</v>
      </c>
      <c r="EN64">
        <v>1.292715</v>
      </c>
      <c r="EO64">
        <v>419.994</v>
      </c>
      <c r="EP64">
        <v>11.1865</v>
      </c>
      <c r="EQ64">
        <v>0.984898</v>
      </c>
      <c r="ER64">
        <v>0.8828725</v>
      </c>
      <c r="ES64">
        <v>6.694865</v>
      </c>
      <c r="ET64">
        <v>5.114545</v>
      </c>
      <c r="EU64">
        <v>1800</v>
      </c>
      <c r="EV64">
        <v>0.978006</v>
      </c>
      <c r="EW64">
        <v>0.0219943</v>
      </c>
      <c r="EX64">
        <v>0</v>
      </c>
      <c r="EY64">
        <v>385.6905</v>
      </c>
      <c r="EZ64">
        <v>4.99951</v>
      </c>
      <c r="FA64">
        <v>7004.995</v>
      </c>
      <c r="FB64">
        <v>14716.95</v>
      </c>
      <c r="FC64">
        <v>43.125</v>
      </c>
      <c r="FD64">
        <v>44.8435</v>
      </c>
      <c r="FE64">
        <v>44.625</v>
      </c>
      <c r="FF64">
        <v>43.937</v>
      </c>
      <c r="FG64">
        <v>44.5</v>
      </c>
      <c r="FH64">
        <v>1755.52</v>
      </c>
      <c r="FI64">
        <v>39.48</v>
      </c>
      <c r="FJ64">
        <v>0</v>
      </c>
      <c r="FK64">
        <v>1701977910.3</v>
      </c>
      <c r="FL64">
        <v>0</v>
      </c>
      <c r="FM64">
        <v>386.01792</v>
      </c>
      <c r="FN64">
        <v>-1.22007691879298</v>
      </c>
      <c r="FO64">
        <v>-3.44384619452747</v>
      </c>
      <c r="FP64">
        <v>7005.2104</v>
      </c>
      <c r="FQ64">
        <v>15</v>
      </c>
      <c r="FR64">
        <v>1701977635</v>
      </c>
      <c r="FS64" t="s">
        <v>438</v>
      </c>
      <c r="FT64">
        <v>1701977633</v>
      </c>
      <c r="FU64">
        <v>1701977635</v>
      </c>
      <c r="FV64">
        <v>4</v>
      </c>
      <c r="FW64">
        <v>-0.012</v>
      </c>
      <c r="FX64">
        <v>0.003</v>
      </c>
      <c r="FY64">
        <v>-0.515</v>
      </c>
      <c r="FZ64">
        <v>0.012</v>
      </c>
      <c r="GA64">
        <v>420</v>
      </c>
      <c r="GB64">
        <v>11</v>
      </c>
      <c r="GC64">
        <v>0.38</v>
      </c>
      <c r="GD64">
        <v>0.07</v>
      </c>
      <c r="GE64">
        <v>-4.960979</v>
      </c>
      <c r="GF64">
        <v>0.268947067669173</v>
      </c>
      <c r="GG64">
        <v>0.0362369260423674</v>
      </c>
      <c r="GH64">
        <v>1</v>
      </c>
      <c r="GI64">
        <v>386.024911764706</v>
      </c>
      <c r="GJ64">
        <v>-0.404721159882379</v>
      </c>
      <c r="GK64">
        <v>0.164420795816364</v>
      </c>
      <c r="GL64">
        <v>1</v>
      </c>
      <c r="GM64">
        <v>1.2898445</v>
      </c>
      <c r="GN64">
        <v>0.0349087218045092</v>
      </c>
      <c r="GO64">
        <v>0.00378256325128871</v>
      </c>
      <c r="GP64">
        <v>1</v>
      </c>
      <c r="GQ64">
        <v>3</v>
      </c>
      <c r="GR64">
        <v>3</v>
      </c>
      <c r="GS64" t="s">
        <v>439</v>
      </c>
      <c r="GT64">
        <v>3.24975</v>
      </c>
      <c r="GU64">
        <v>2.89217</v>
      </c>
      <c r="GV64">
        <v>0.0823775</v>
      </c>
      <c r="GW64">
        <v>0.0829165</v>
      </c>
      <c r="GX64">
        <v>0.0594506</v>
      </c>
      <c r="GY64">
        <v>0.054312</v>
      </c>
      <c r="GZ64">
        <v>30273</v>
      </c>
      <c r="HA64">
        <v>23315.7</v>
      </c>
      <c r="HB64">
        <v>30712.8</v>
      </c>
      <c r="HC64">
        <v>23894.4</v>
      </c>
      <c r="HD64">
        <v>38261.2</v>
      </c>
      <c r="HE64">
        <v>31541.1</v>
      </c>
      <c r="HF64">
        <v>43457.6</v>
      </c>
      <c r="HG64">
        <v>36061</v>
      </c>
      <c r="HH64">
        <v>2.3524</v>
      </c>
      <c r="HI64">
        <v>2.25568</v>
      </c>
      <c r="HJ64">
        <v>0.153407</v>
      </c>
      <c r="HK64">
        <v>0</v>
      </c>
      <c r="HL64">
        <v>20.449</v>
      </c>
      <c r="HM64">
        <v>999.9</v>
      </c>
      <c r="HN64">
        <v>45.703</v>
      </c>
      <c r="HO64">
        <v>26.898</v>
      </c>
      <c r="HP64">
        <v>20.6018</v>
      </c>
      <c r="HQ64">
        <v>54.4866</v>
      </c>
      <c r="HR64">
        <v>21.4343</v>
      </c>
      <c r="HS64">
        <v>2</v>
      </c>
      <c r="HT64">
        <v>-0.30284</v>
      </c>
      <c r="HU64">
        <v>0.657917</v>
      </c>
      <c r="HV64">
        <v>20.3425</v>
      </c>
      <c r="HW64">
        <v>5.24649</v>
      </c>
      <c r="HX64">
        <v>11.9234</v>
      </c>
      <c r="HY64">
        <v>4.9697</v>
      </c>
      <c r="HZ64">
        <v>3.29003</v>
      </c>
      <c r="IA64">
        <v>9999</v>
      </c>
      <c r="IB64">
        <v>999.9</v>
      </c>
      <c r="IC64">
        <v>9999</v>
      </c>
      <c r="ID64">
        <v>9999</v>
      </c>
      <c r="IE64">
        <v>4.97215</v>
      </c>
      <c r="IF64">
        <v>1.87348</v>
      </c>
      <c r="IG64">
        <v>1.88034</v>
      </c>
      <c r="IH64">
        <v>1.87652</v>
      </c>
      <c r="II64">
        <v>1.87607</v>
      </c>
      <c r="IJ64">
        <v>1.87607</v>
      </c>
      <c r="IK64">
        <v>1.875</v>
      </c>
      <c r="IL64">
        <v>1.87541</v>
      </c>
      <c r="IM64">
        <v>0</v>
      </c>
      <c r="IN64">
        <v>0</v>
      </c>
      <c r="IO64">
        <v>0</v>
      </c>
      <c r="IP64">
        <v>0</v>
      </c>
      <c r="IQ64" t="s">
        <v>440</v>
      </c>
      <c r="IR64" t="s">
        <v>441</v>
      </c>
      <c r="IS64" t="s">
        <v>442</v>
      </c>
      <c r="IT64" t="s">
        <v>442</v>
      </c>
      <c r="IU64" t="s">
        <v>442</v>
      </c>
      <c r="IV64" t="s">
        <v>442</v>
      </c>
      <c r="IW64">
        <v>0</v>
      </c>
      <c r="IX64">
        <v>100</v>
      </c>
      <c r="IY64">
        <v>100</v>
      </c>
      <c r="IZ64">
        <v>-0.514</v>
      </c>
      <c r="JA64">
        <v>0.0313</v>
      </c>
      <c r="JB64">
        <v>-0.436505064677801</v>
      </c>
      <c r="JC64">
        <v>-0.000204251658391556</v>
      </c>
      <c r="JD64">
        <v>8.11882707142039e-08</v>
      </c>
      <c r="JE64">
        <v>-8.824596126216e-11</v>
      </c>
      <c r="JF64">
        <v>-0.0823044458403542</v>
      </c>
      <c r="JG64">
        <v>6.98166786572007e-05</v>
      </c>
      <c r="JH64">
        <v>0.00104944809816257</v>
      </c>
      <c r="JI64">
        <v>-2.5878658862803e-05</v>
      </c>
      <c r="JJ64">
        <v>28</v>
      </c>
      <c r="JK64">
        <v>2090</v>
      </c>
      <c r="JL64">
        <v>2</v>
      </c>
      <c r="JM64">
        <v>19</v>
      </c>
      <c r="JN64">
        <v>4.6</v>
      </c>
      <c r="JO64">
        <v>4.6</v>
      </c>
      <c r="JP64">
        <v>1.36108</v>
      </c>
      <c r="JQ64">
        <v>2.55615</v>
      </c>
      <c r="JR64">
        <v>2.24365</v>
      </c>
      <c r="JS64">
        <v>2.84912</v>
      </c>
      <c r="JT64">
        <v>2.49756</v>
      </c>
      <c r="JU64">
        <v>2.34253</v>
      </c>
      <c r="JV64">
        <v>31.1722</v>
      </c>
      <c r="JW64">
        <v>24.0525</v>
      </c>
      <c r="JX64">
        <v>18</v>
      </c>
      <c r="JY64">
        <v>634.285</v>
      </c>
      <c r="JZ64">
        <v>659.117</v>
      </c>
      <c r="KA64">
        <v>20.0001</v>
      </c>
      <c r="KB64">
        <v>23.3687</v>
      </c>
      <c r="KC64">
        <v>30</v>
      </c>
      <c r="KD64">
        <v>23.5884</v>
      </c>
      <c r="KE64">
        <v>23.5672</v>
      </c>
      <c r="KF64">
        <v>27.2793</v>
      </c>
      <c r="KG64">
        <v>38.1144</v>
      </c>
      <c r="KH64">
        <v>0</v>
      </c>
      <c r="KI64">
        <v>20</v>
      </c>
      <c r="KJ64">
        <v>420</v>
      </c>
      <c r="KK64">
        <v>11.2323</v>
      </c>
      <c r="KL64">
        <v>101.976</v>
      </c>
      <c r="KM64">
        <v>101.023</v>
      </c>
    </row>
    <row r="65" spans="1:299">
      <c r="A65">
        <v>49</v>
      </c>
      <c r="B65">
        <v>1701977914</v>
      </c>
      <c r="C65">
        <v>240</v>
      </c>
      <c r="D65" t="s">
        <v>539</v>
      </c>
      <c r="E65" t="s">
        <v>540</v>
      </c>
      <c r="F65">
        <v>15</v>
      </c>
      <c r="H65" t="s">
        <v>435</v>
      </c>
      <c r="K65">
        <v>1701977912.5</v>
      </c>
      <c r="L65">
        <f>(M65)/1000</f>
        <v>0</v>
      </c>
      <c r="M65">
        <f>IF(DR65, AP65, AJ65)</f>
        <v>0</v>
      </c>
      <c r="N65">
        <f>IF(DR65, AK65, AI65)</f>
        <v>0</v>
      </c>
      <c r="O65">
        <f>DT65 - IF(AW65&gt;1, N65*DN65*100.0/(AY65*EH65), 0)</f>
        <v>0</v>
      </c>
      <c r="P65">
        <f>((V65-L65/2)*O65-N65)/(V65+L65/2)</f>
        <v>0</v>
      </c>
      <c r="Q65">
        <f>P65*(EA65+EB65)/1000.0</f>
        <v>0</v>
      </c>
      <c r="R65">
        <f>(DT65 - IF(AW65&gt;1, N65*DN65*100.0/(AY65*EH65), 0))*(EA65+EB65)/1000.0</f>
        <v>0</v>
      </c>
      <c r="S65">
        <f>2.0/((1/U65-1/T65)+SIGN(U65)*SQRT((1/U65-1/T65)*(1/U65-1/T65) + 4*DO65/((DO65+1)*(DO65+1))*(2*1/U65*1/T65-1/T65*1/T65)))</f>
        <v>0</v>
      </c>
      <c r="T65">
        <f>IF(LEFT(DP65,1)&lt;&gt;"0",IF(LEFT(DP65,1)="1",3.0,DQ65),$D$5+$E$5*(EH65*EA65/($K$5*1000))+$F$5*(EH65*EA65/($K$5*1000))*MAX(MIN(DN65,$J$5),$I$5)*MAX(MIN(DN65,$J$5),$I$5)+$G$5*MAX(MIN(DN65,$J$5),$I$5)*(EH65*EA65/($K$5*1000))+$H$5*(EH65*EA65/($K$5*1000))*(EH65*EA65/($K$5*1000)))</f>
        <v>0</v>
      </c>
      <c r="U65">
        <f>L65*(1000-(1000*0.61365*exp(17.502*Y65/(240.97+Y65))/(EA65+EB65)+DV65)/2)/(1000*0.61365*exp(17.502*Y65/(240.97+Y65))/(EA65+EB65)-DV65)</f>
        <v>0</v>
      </c>
      <c r="V65">
        <f>1/((DO65+1)/(S65/1.6)+1/(T65/1.37)) + DO65/((DO65+1)/(S65/1.6) + DO65/(T65/1.37))</f>
        <v>0</v>
      </c>
      <c r="W65">
        <f>(DJ65*DM65)</f>
        <v>0</v>
      </c>
      <c r="X65">
        <f>(EC65+(W65+2*0.95*5.67E-8*(((EC65+$B$7)+273)^4-(EC65+273)^4)-44100*L65)/(1.84*29.3*T65+8*0.95*5.67E-8*(EC65+273)^3))</f>
        <v>0</v>
      </c>
      <c r="Y65">
        <f>($C$7*ED65+$D$7*EE65+$E$7*X65)</f>
        <v>0</v>
      </c>
      <c r="Z65">
        <f>0.61365*exp(17.502*Y65/(240.97+Y65))</f>
        <v>0</v>
      </c>
      <c r="AA65">
        <f>(AB65/AC65*100)</f>
        <v>0</v>
      </c>
      <c r="AB65">
        <f>DV65*(EA65+EB65)/1000</f>
        <v>0</v>
      </c>
      <c r="AC65">
        <f>0.61365*exp(17.502*EC65/(240.97+EC65))</f>
        <v>0</v>
      </c>
      <c r="AD65">
        <f>(Z65-DV65*(EA65+EB65)/1000)</f>
        <v>0</v>
      </c>
      <c r="AE65">
        <f>(-L65*44100)</f>
        <v>0</v>
      </c>
      <c r="AF65">
        <f>2*29.3*T65*0.92*(EC65-Y65)</f>
        <v>0</v>
      </c>
      <c r="AG65">
        <f>2*0.95*5.67E-8*(((EC65+$B$7)+273)^4-(Y65+273)^4)</f>
        <v>0</v>
      </c>
      <c r="AH65">
        <f>W65+AG65+AE65+AF65</f>
        <v>0</v>
      </c>
      <c r="AI65">
        <f>DZ65*AW65*(DU65-DT65*(1000-AW65*DW65)/(1000-AW65*DV65))/(100*DN65)</f>
        <v>0</v>
      </c>
      <c r="AJ65">
        <f>1000*DZ65*AW65*(DV65-DW65)/(100*DN65*(1000-AW65*DV65))</f>
        <v>0</v>
      </c>
      <c r="AK65">
        <f>(AL65 - AM65 - EA65*1E3/(8.314*(EC65+273.15)) * AO65/DZ65 * AN65) * DZ65/(100*DN65) * (1000 - DW65)/1000</f>
        <v>0</v>
      </c>
      <c r="AL65">
        <v>424.753015610457</v>
      </c>
      <c r="AM65">
        <v>420.31383030303</v>
      </c>
      <c r="AN65">
        <v>-0.000147518514312435</v>
      </c>
      <c r="AO65">
        <v>66.111918729525</v>
      </c>
      <c r="AP65">
        <f>(AR65 - AQ65 + EA65*1E3/(8.314*(EC65+273.15)) * AT65/DZ65 * AS65) * DZ65/(100*DN65) * 1000/(1000 - AR65)</f>
        <v>0</v>
      </c>
      <c r="AQ65">
        <v>11.1865632903527</v>
      </c>
      <c r="AR65">
        <v>12.4797241758242</v>
      </c>
      <c r="AS65">
        <v>2.32132714128871e-06</v>
      </c>
      <c r="AT65">
        <v>85.4368916189537</v>
      </c>
      <c r="AU65">
        <v>0</v>
      </c>
      <c r="AV65">
        <v>0</v>
      </c>
      <c r="AW65">
        <f>IF(AU65*$H$13&gt;=AY65,1.0,(AY65/(AY65-AU65*$H$13)))</f>
        <v>0</v>
      </c>
      <c r="AX65">
        <f>(AW65-1)*100</f>
        <v>0</v>
      </c>
      <c r="AY65">
        <f>MAX(0,($B$13+$C$13*EH65)/(1+$D$13*EH65)*EA65/(EC65+273)*$E$13)</f>
        <v>0</v>
      </c>
      <c r="AZ65" t="s">
        <v>436</v>
      </c>
      <c r="BA65" t="s">
        <v>436</v>
      </c>
      <c r="BB65">
        <v>0</v>
      </c>
      <c r="BC65">
        <v>0</v>
      </c>
      <c r="BD65">
        <f>1-BB65/BC65</f>
        <v>0</v>
      </c>
      <c r="BE65">
        <v>0</v>
      </c>
      <c r="BF65" t="s">
        <v>436</v>
      </c>
      <c r="BG65" t="s">
        <v>436</v>
      </c>
      <c r="BH65">
        <v>0</v>
      </c>
      <c r="BI65">
        <v>0</v>
      </c>
      <c r="BJ65">
        <f>1-BH65/BI65</f>
        <v>0</v>
      </c>
      <c r="BK65">
        <v>0.5</v>
      </c>
      <c r="BL65">
        <f>DK65</f>
        <v>0</v>
      </c>
      <c r="BM65">
        <f>N65</f>
        <v>0</v>
      </c>
      <c r="BN65">
        <f>BJ65*BK65*BL65</f>
        <v>0</v>
      </c>
      <c r="BO65">
        <f>(BM65-BE65)/BL65</f>
        <v>0</v>
      </c>
      <c r="BP65">
        <f>(BC65-BI65)/BI65</f>
        <v>0</v>
      </c>
      <c r="BQ65">
        <f>BB65/(BD65+BB65/BI65)</f>
        <v>0</v>
      </c>
      <c r="BR65" t="s">
        <v>436</v>
      </c>
      <c r="BS65">
        <v>0</v>
      </c>
      <c r="BT65">
        <f>IF(BS65&lt;&gt;0, BS65, BQ65)</f>
        <v>0</v>
      </c>
      <c r="BU65">
        <f>1-BT65/BI65</f>
        <v>0</v>
      </c>
      <c r="BV65">
        <f>(BI65-BH65)/(BI65-BT65)</f>
        <v>0</v>
      </c>
      <c r="BW65">
        <f>(BC65-BI65)/(BC65-BT65)</f>
        <v>0</v>
      </c>
      <c r="BX65">
        <f>(BI65-BH65)/(BI65-BB65)</f>
        <v>0</v>
      </c>
      <c r="BY65">
        <f>(BC65-BI65)/(BC65-BB65)</f>
        <v>0</v>
      </c>
      <c r="BZ65">
        <f>(BV65*BT65/BH65)</f>
        <v>0</v>
      </c>
      <c r="CA65">
        <f>(1-BZ65)</f>
        <v>0</v>
      </c>
      <c r="DJ65">
        <f>$B$11*EI65+$C$11*EJ65+$F$11*EU65*(1-EX65)</f>
        <v>0</v>
      </c>
      <c r="DK65">
        <f>DJ65*DL65</f>
        <v>0</v>
      </c>
      <c r="DL65">
        <f>($B$11*$D$9+$C$11*$D$9+$F$11*((FH65+EZ65)/MAX(FH65+EZ65+FI65, 0.1)*$I$9+FI65/MAX(FH65+EZ65+FI65, 0.1)*$J$9))/($B$11+$C$11+$F$11)</f>
        <v>0</v>
      </c>
      <c r="DM65">
        <f>($B$11*$K$9+$C$11*$K$9+$F$11*((FH65+EZ65)/MAX(FH65+EZ65+FI65, 0.1)*$P$9+FI65/MAX(FH65+EZ65+FI65, 0.1)*$Q$9))/($B$11+$C$11+$F$11)</f>
        <v>0</v>
      </c>
      <c r="DN65">
        <v>6</v>
      </c>
      <c r="DO65">
        <v>0.5</v>
      </c>
      <c r="DP65" t="s">
        <v>437</v>
      </c>
      <c r="DQ65">
        <v>2</v>
      </c>
      <c r="DR65" t="b">
        <v>1</v>
      </c>
      <c r="DS65">
        <v>1701977912.5</v>
      </c>
      <c r="DT65">
        <v>415.0715</v>
      </c>
      <c r="DU65">
        <v>420.0145</v>
      </c>
      <c r="DV65">
        <v>12.47955</v>
      </c>
      <c r="DW65">
        <v>11.1865</v>
      </c>
      <c r="DX65">
        <v>415.585</v>
      </c>
      <c r="DY65">
        <v>12.4483</v>
      </c>
      <c r="DZ65">
        <v>599.9975</v>
      </c>
      <c r="EA65">
        <v>78.92145</v>
      </c>
      <c r="EB65">
        <v>0.0999234</v>
      </c>
      <c r="EC65">
        <v>23.0062</v>
      </c>
      <c r="ED65">
        <v>22.99325</v>
      </c>
      <c r="EE65">
        <v>999.9</v>
      </c>
      <c r="EF65">
        <v>0</v>
      </c>
      <c r="EG65">
        <v>0</v>
      </c>
      <c r="EH65">
        <v>10016.85</v>
      </c>
      <c r="EI65">
        <v>0</v>
      </c>
      <c r="EJ65">
        <v>0.848101</v>
      </c>
      <c r="EK65">
        <v>-4.943085</v>
      </c>
      <c r="EL65">
        <v>420.3165</v>
      </c>
      <c r="EM65">
        <v>424.766</v>
      </c>
      <c r="EN65">
        <v>1.29306</v>
      </c>
      <c r="EO65">
        <v>420.0145</v>
      </c>
      <c r="EP65">
        <v>11.1865</v>
      </c>
      <c r="EQ65">
        <v>0.9849045</v>
      </c>
      <c r="ER65">
        <v>0.8828545</v>
      </c>
      <c r="ES65">
        <v>6.69496</v>
      </c>
      <c r="ET65">
        <v>5.114245</v>
      </c>
      <c r="EU65">
        <v>1800.15</v>
      </c>
      <c r="EV65">
        <v>0.978008</v>
      </c>
      <c r="EW65">
        <v>0.0219924</v>
      </c>
      <c r="EX65">
        <v>0</v>
      </c>
      <c r="EY65">
        <v>385.78</v>
      </c>
      <c r="EZ65">
        <v>4.99951</v>
      </c>
      <c r="FA65">
        <v>7005.085</v>
      </c>
      <c r="FB65">
        <v>14718.25</v>
      </c>
      <c r="FC65">
        <v>43.062</v>
      </c>
      <c r="FD65">
        <v>44.875</v>
      </c>
      <c r="FE65">
        <v>44.625</v>
      </c>
      <c r="FF65">
        <v>43.875</v>
      </c>
      <c r="FG65">
        <v>44.5</v>
      </c>
      <c r="FH65">
        <v>1755.67</v>
      </c>
      <c r="FI65">
        <v>39.48</v>
      </c>
      <c r="FJ65">
        <v>0</v>
      </c>
      <c r="FK65">
        <v>1701977915.1</v>
      </c>
      <c r="FL65">
        <v>0</v>
      </c>
      <c r="FM65">
        <v>385.98776</v>
      </c>
      <c r="FN65">
        <v>-0.9825384670842</v>
      </c>
      <c r="FO65">
        <v>-3.1607692471454</v>
      </c>
      <c r="FP65">
        <v>7004.8204</v>
      </c>
      <c r="FQ65">
        <v>15</v>
      </c>
      <c r="FR65">
        <v>1701977635</v>
      </c>
      <c r="FS65" t="s">
        <v>438</v>
      </c>
      <c r="FT65">
        <v>1701977633</v>
      </c>
      <c r="FU65">
        <v>1701977635</v>
      </c>
      <c r="FV65">
        <v>4</v>
      </c>
      <c r="FW65">
        <v>-0.012</v>
      </c>
      <c r="FX65">
        <v>0.003</v>
      </c>
      <c r="FY65">
        <v>-0.515</v>
      </c>
      <c r="FZ65">
        <v>0.012</v>
      </c>
      <c r="GA65">
        <v>420</v>
      </c>
      <c r="GB65">
        <v>11</v>
      </c>
      <c r="GC65">
        <v>0.38</v>
      </c>
      <c r="GD65">
        <v>0.07</v>
      </c>
      <c r="GE65">
        <v>-4.9474780952381</v>
      </c>
      <c r="GF65">
        <v>0.19113740259739</v>
      </c>
      <c r="GG65">
        <v>0.0331437664352551</v>
      </c>
      <c r="GH65">
        <v>1</v>
      </c>
      <c r="GI65">
        <v>386.006294117647</v>
      </c>
      <c r="GJ65">
        <v>-0.65692895311807</v>
      </c>
      <c r="GK65">
        <v>0.189516184224585</v>
      </c>
      <c r="GL65">
        <v>1</v>
      </c>
      <c r="GM65">
        <v>1.2918580952381</v>
      </c>
      <c r="GN65">
        <v>0.0150397402597425</v>
      </c>
      <c r="GO65">
        <v>0.00200093220905042</v>
      </c>
      <c r="GP65">
        <v>1</v>
      </c>
      <c r="GQ65">
        <v>3</v>
      </c>
      <c r="GR65">
        <v>3</v>
      </c>
      <c r="GS65" t="s">
        <v>439</v>
      </c>
      <c r="GT65">
        <v>3.24971</v>
      </c>
      <c r="GU65">
        <v>2.89225</v>
      </c>
      <c r="GV65">
        <v>0.0823738</v>
      </c>
      <c r="GW65">
        <v>0.0829171</v>
      </c>
      <c r="GX65">
        <v>0.0594488</v>
      </c>
      <c r="GY65">
        <v>0.0543138</v>
      </c>
      <c r="GZ65">
        <v>30273.3</v>
      </c>
      <c r="HA65">
        <v>23315.8</v>
      </c>
      <c r="HB65">
        <v>30712.9</v>
      </c>
      <c r="HC65">
        <v>23894.5</v>
      </c>
      <c r="HD65">
        <v>38261.3</v>
      </c>
      <c r="HE65">
        <v>31541.3</v>
      </c>
      <c r="HF65">
        <v>43457.7</v>
      </c>
      <c r="HG65">
        <v>36061.2</v>
      </c>
      <c r="HH65">
        <v>2.35232</v>
      </c>
      <c r="HI65">
        <v>2.25583</v>
      </c>
      <c r="HJ65">
        <v>0.154302</v>
      </c>
      <c r="HK65">
        <v>0</v>
      </c>
      <c r="HL65">
        <v>20.449</v>
      </c>
      <c r="HM65">
        <v>999.9</v>
      </c>
      <c r="HN65">
        <v>45.703</v>
      </c>
      <c r="HO65">
        <v>26.898</v>
      </c>
      <c r="HP65">
        <v>20.6024</v>
      </c>
      <c r="HQ65">
        <v>54.8266</v>
      </c>
      <c r="HR65">
        <v>21.4423</v>
      </c>
      <c r="HS65">
        <v>2</v>
      </c>
      <c r="HT65">
        <v>-0.302866</v>
      </c>
      <c r="HU65">
        <v>0.660182</v>
      </c>
      <c r="HV65">
        <v>20.3427</v>
      </c>
      <c r="HW65">
        <v>5.24604</v>
      </c>
      <c r="HX65">
        <v>11.9226</v>
      </c>
      <c r="HY65">
        <v>4.9695</v>
      </c>
      <c r="HZ65">
        <v>3.29003</v>
      </c>
      <c r="IA65">
        <v>9999</v>
      </c>
      <c r="IB65">
        <v>999.9</v>
      </c>
      <c r="IC65">
        <v>9999</v>
      </c>
      <c r="ID65">
        <v>9999</v>
      </c>
      <c r="IE65">
        <v>4.97215</v>
      </c>
      <c r="IF65">
        <v>1.87348</v>
      </c>
      <c r="IG65">
        <v>1.88034</v>
      </c>
      <c r="IH65">
        <v>1.87652</v>
      </c>
      <c r="II65">
        <v>1.87608</v>
      </c>
      <c r="IJ65">
        <v>1.87607</v>
      </c>
      <c r="IK65">
        <v>1.87501</v>
      </c>
      <c r="IL65">
        <v>1.87543</v>
      </c>
      <c r="IM65">
        <v>0</v>
      </c>
      <c r="IN65">
        <v>0</v>
      </c>
      <c r="IO65">
        <v>0</v>
      </c>
      <c r="IP65">
        <v>0</v>
      </c>
      <c r="IQ65" t="s">
        <v>440</v>
      </c>
      <c r="IR65" t="s">
        <v>441</v>
      </c>
      <c r="IS65" t="s">
        <v>442</v>
      </c>
      <c r="IT65" t="s">
        <v>442</v>
      </c>
      <c r="IU65" t="s">
        <v>442</v>
      </c>
      <c r="IV65" t="s">
        <v>442</v>
      </c>
      <c r="IW65">
        <v>0</v>
      </c>
      <c r="IX65">
        <v>100</v>
      </c>
      <c r="IY65">
        <v>100</v>
      </c>
      <c r="IZ65">
        <v>-0.514</v>
      </c>
      <c r="JA65">
        <v>0.0313</v>
      </c>
      <c r="JB65">
        <v>-0.436505064677801</v>
      </c>
      <c r="JC65">
        <v>-0.000204251658391556</v>
      </c>
      <c r="JD65">
        <v>8.11882707142039e-08</v>
      </c>
      <c r="JE65">
        <v>-8.824596126216e-11</v>
      </c>
      <c r="JF65">
        <v>-0.0823044458403542</v>
      </c>
      <c r="JG65">
        <v>6.98166786572007e-05</v>
      </c>
      <c r="JH65">
        <v>0.00104944809816257</v>
      </c>
      <c r="JI65">
        <v>-2.5878658862803e-05</v>
      </c>
      <c r="JJ65">
        <v>28</v>
      </c>
      <c r="JK65">
        <v>2090</v>
      </c>
      <c r="JL65">
        <v>2</v>
      </c>
      <c r="JM65">
        <v>19</v>
      </c>
      <c r="JN65">
        <v>4.7</v>
      </c>
      <c r="JO65">
        <v>4.7</v>
      </c>
      <c r="JP65">
        <v>1.36108</v>
      </c>
      <c r="JQ65">
        <v>2.55615</v>
      </c>
      <c r="JR65">
        <v>2.24365</v>
      </c>
      <c r="JS65">
        <v>2.85034</v>
      </c>
      <c r="JT65">
        <v>2.49756</v>
      </c>
      <c r="JU65">
        <v>2.37061</v>
      </c>
      <c r="JV65">
        <v>31.1722</v>
      </c>
      <c r="JW65">
        <v>24.0612</v>
      </c>
      <c r="JX65">
        <v>18</v>
      </c>
      <c r="JY65">
        <v>634.207</v>
      </c>
      <c r="JZ65">
        <v>659.219</v>
      </c>
      <c r="KA65">
        <v>20.0003</v>
      </c>
      <c r="KB65">
        <v>23.3667</v>
      </c>
      <c r="KC65">
        <v>30.0001</v>
      </c>
      <c r="KD65">
        <v>23.5864</v>
      </c>
      <c r="KE65">
        <v>23.5653</v>
      </c>
      <c r="KF65">
        <v>27.2796</v>
      </c>
      <c r="KG65">
        <v>38.1144</v>
      </c>
      <c r="KH65">
        <v>0</v>
      </c>
      <c r="KI65">
        <v>20</v>
      </c>
      <c r="KJ65">
        <v>420</v>
      </c>
      <c r="KK65">
        <v>11.2333</v>
      </c>
      <c r="KL65">
        <v>101.976</v>
      </c>
      <c r="KM65">
        <v>101.024</v>
      </c>
    </row>
    <row r="66" spans="1:299">
      <c r="A66">
        <v>50</v>
      </c>
      <c r="B66">
        <v>1701977919</v>
      </c>
      <c r="C66">
        <v>245</v>
      </c>
      <c r="D66" t="s">
        <v>541</v>
      </c>
      <c r="E66" t="s">
        <v>542</v>
      </c>
      <c r="F66">
        <v>15</v>
      </c>
      <c r="H66" t="s">
        <v>435</v>
      </c>
      <c r="K66">
        <v>1701977917.5</v>
      </c>
      <c r="L66">
        <f>(M66)/1000</f>
        <v>0</v>
      </c>
      <c r="M66">
        <f>IF(DR66, AP66, AJ66)</f>
        <v>0</v>
      </c>
      <c r="N66">
        <f>IF(DR66, AK66, AI66)</f>
        <v>0</v>
      </c>
      <c r="O66">
        <f>DT66 - IF(AW66&gt;1, N66*DN66*100.0/(AY66*EH66), 0)</f>
        <v>0</v>
      </c>
      <c r="P66">
        <f>((V66-L66/2)*O66-N66)/(V66+L66/2)</f>
        <v>0</v>
      </c>
      <c r="Q66">
        <f>P66*(EA66+EB66)/1000.0</f>
        <v>0</v>
      </c>
      <c r="R66">
        <f>(DT66 - IF(AW66&gt;1, N66*DN66*100.0/(AY66*EH66), 0))*(EA66+EB66)/1000.0</f>
        <v>0</v>
      </c>
      <c r="S66">
        <f>2.0/((1/U66-1/T66)+SIGN(U66)*SQRT((1/U66-1/T66)*(1/U66-1/T66) + 4*DO66/((DO66+1)*(DO66+1))*(2*1/U66*1/T66-1/T66*1/T66)))</f>
        <v>0</v>
      </c>
      <c r="T66">
        <f>IF(LEFT(DP66,1)&lt;&gt;"0",IF(LEFT(DP66,1)="1",3.0,DQ66),$D$5+$E$5*(EH66*EA66/($K$5*1000))+$F$5*(EH66*EA66/($K$5*1000))*MAX(MIN(DN66,$J$5),$I$5)*MAX(MIN(DN66,$J$5),$I$5)+$G$5*MAX(MIN(DN66,$J$5),$I$5)*(EH66*EA66/($K$5*1000))+$H$5*(EH66*EA66/($K$5*1000))*(EH66*EA66/($K$5*1000)))</f>
        <v>0</v>
      </c>
      <c r="U66">
        <f>L66*(1000-(1000*0.61365*exp(17.502*Y66/(240.97+Y66))/(EA66+EB66)+DV66)/2)/(1000*0.61365*exp(17.502*Y66/(240.97+Y66))/(EA66+EB66)-DV66)</f>
        <v>0</v>
      </c>
      <c r="V66">
        <f>1/((DO66+1)/(S66/1.6)+1/(T66/1.37)) + DO66/((DO66+1)/(S66/1.6) + DO66/(T66/1.37))</f>
        <v>0</v>
      </c>
      <c r="W66">
        <f>(DJ66*DM66)</f>
        <v>0</v>
      </c>
      <c r="X66">
        <f>(EC66+(W66+2*0.95*5.67E-8*(((EC66+$B$7)+273)^4-(EC66+273)^4)-44100*L66)/(1.84*29.3*T66+8*0.95*5.67E-8*(EC66+273)^3))</f>
        <v>0</v>
      </c>
      <c r="Y66">
        <f>($C$7*ED66+$D$7*EE66+$E$7*X66)</f>
        <v>0</v>
      </c>
      <c r="Z66">
        <f>0.61365*exp(17.502*Y66/(240.97+Y66))</f>
        <v>0</v>
      </c>
      <c r="AA66">
        <f>(AB66/AC66*100)</f>
        <v>0</v>
      </c>
      <c r="AB66">
        <f>DV66*(EA66+EB66)/1000</f>
        <v>0</v>
      </c>
      <c r="AC66">
        <f>0.61365*exp(17.502*EC66/(240.97+EC66))</f>
        <v>0</v>
      </c>
      <c r="AD66">
        <f>(Z66-DV66*(EA66+EB66)/1000)</f>
        <v>0</v>
      </c>
      <c r="AE66">
        <f>(-L66*44100)</f>
        <v>0</v>
      </c>
      <c r="AF66">
        <f>2*29.3*T66*0.92*(EC66-Y66)</f>
        <v>0</v>
      </c>
      <c r="AG66">
        <f>2*0.95*5.67E-8*(((EC66+$B$7)+273)^4-(Y66+273)^4)</f>
        <v>0</v>
      </c>
      <c r="AH66">
        <f>W66+AG66+AE66+AF66</f>
        <v>0</v>
      </c>
      <c r="AI66">
        <f>DZ66*AW66*(DU66-DT66*(1000-AW66*DW66)/(1000-AW66*DV66))/(100*DN66)</f>
        <v>0</v>
      </c>
      <c r="AJ66">
        <f>1000*DZ66*AW66*(DV66-DW66)/(100*DN66*(1000-AW66*DV66))</f>
        <v>0</v>
      </c>
      <c r="AK66">
        <f>(AL66 - AM66 - EA66*1E3/(8.314*(EC66+273.15)) * AO66/DZ66 * AN66) * DZ66/(100*DN66) * (1000 - DW66)/1000</f>
        <v>0</v>
      </c>
      <c r="AL66">
        <v>424.74169096866</v>
      </c>
      <c r="AM66">
        <v>420.357509090909</v>
      </c>
      <c r="AN66">
        <v>0.0208267692954089</v>
      </c>
      <c r="AO66">
        <v>66.111918729525</v>
      </c>
      <c r="AP66">
        <f>(AR66 - AQ66 + EA66*1E3/(8.314*(EC66+273.15)) * AT66/DZ66 * AS66) * DZ66/(100*DN66) * 1000/(1000 - AR66)</f>
        <v>0</v>
      </c>
      <c r="AQ66">
        <v>11.1875079752869</v>
      </c>
      <c r="AR66">
        <v>12.4805395604396</v>
      </c>
      <c r="AS66">
        <v>1.93131325708274e-06</v>
      </c>
      <c r="AT66">
        <v>85.4368916189537</v>
      </c>
      <c r="AU66">
        <v>0</v>
      </c>
      <c r="AV66">
        <v>0</v>
      </c>
      <c r="AW66">
        <f>IF(AU66*$H$13&gt;=AY66,1.0,(AY66/(AY66-AU66*$H$13)))</f>
        <v>0</v>
      </c>
      <c r="AX66">
        <f>(AW66-1)*100</f>
        <v>0</v>
      </c>
      <c r="AY66">
        <f>MAX(0,($B$13+$C$13*EH66)/(1+$D$13*EH66)*EA66/(EC66+273)*$E$13)</f>
        <v>0</v>
      </c>
      <c r="AZ66" t="s">
        <v>436</v>
      </c>
      <c r="BA66" t="s">
        <v>436</v>
      </c>
      <c r="BB66">
        <v>0</v>
      </c>
      <c r="BC66">
        <v>0</v>
      </c>
      <c r="BD66">
        <f>1-BB66/BC66</f>
        <v>0</v>
      </c>
      <c r="BE66">
        <v>0</v>
      </c>
      <c r="BF66" t="s">
        <v>436</v>
      </c>
      <c r="BG66" t="s">
        <v>436</v>
      </c>
      <c r="BH66">
        <v>0</v>
      </c>
      <c r="BI66">
        <v>0</v>
      </c>
      <c r="BJ66">
        <f>1-BH66/BI66</f>
        <v>0</v>
      </c>
      <c r="BK66">
        <v>0.5</v>
      </c>
      <c r="BL66">
        <f>DK66</f>
        <v>0</v>
      </c>
      <c r="BM66">
        <f>N66</f>
        <v>0</v>
      </c>
      <c r="BN66">
        <f>BJ66*BK66*BL66</f>
        <v>0</v>
      </c>
      <c r="BO66">
        <f>(BM66-BE66)/BL66</f>
        <v>0</v>
      </c>
      <c r="BP66">
        <f>(BC66-BI66)/BI66</f>
        <v>0</v>
      </c>
      <c r="BQ66">
        <f>BB66/(BD66+BB66/BI66)</f>
        <v>0</v>
      </c>
      <c r="BR66" t="s">
        <v>436</v>
      </c>
      <c r="BS66">
        <v>0</v>
      </c>
      <c r="BT66">
        <f>IF(BS66&lt;&gt;0, BS66, BQ66)</f>
        <v>0</v>
      </c>
      <c r="BU66">
        <f>1-BT66/BI66</f>
        <v>0</v>
      </c>
      <c r="BV66">
        <f>(BI66-BH66)/(BI66-BT66)</f>
        <v>0</v>
      </c>
      <c r="BW66">
        <f>(BC66-BI66)/(BC66-BT66)</f>
        <v>0</v>
      </c>
      <c r="BX66">
        <f>(BI66-BH66)/(BI66-BB66)</f>
        <v>0</v>
      </c>
      <c r="BY66">
        <f>(BC66-BI66)/(BC66-BB66)</f>
        <v>0</v>
      </c>
      <c r="BZ66">
        <f>(BV66*BT66/BH66)</f>
        <v>0</v>
      </c>
      <c r="CA66">
        <f>(1-BZ66)</f>
        <v>0</v>
      </c>
      <c r="DJ66">
        <f>$B$11*EI66+$C$11*EJ66+$F$11*EU66*(1-EX66)</f>
        <v>0</v>
      </c>
      <c r="DK66">
        <f>DJ66*DL66</f>
        <v>0</v>
      </c>
      <c r="DL66">
        <f>($B$11*$D$9+$C$11*$D$9+$F$11*((FH66+EZ66)/MAX(FH66+EZ66+FI66, 0.1)*$I$9+FI66/MAX(FH66+EZ66+FI66, 0.1)*$J$9))/($B$11+$C$11+$F$11)</f>
        <v>0</v>
      </c>
      <c r="DM66">
        <f>($B$11*$K$9+$C$11*$K$9+$F$11*((FH66+EZ66)/MAX(FH66+EZ66+FI66, 0.1)*$P$9+FI66/MAX(FH66+EZ66+FI66, 0.1)*$Q$9))/($B$11+$C$11+$F$11)</f>
        <v>0</v>
      </c>
      <c r="DN66">
        <v>6</v>
      </c>
      <c r="DO66">
        <v>0.5</v>
      </c>
      <c r="DP66" t="s">
        <v>437</v>
      </c>
      <c r="DQ66">
        <v>2</v>
      </c>
      <c r="DR66" t="b">
        <v>1</v>
      </c>
      <c r="DS66">
        <v>1701977917.5</v>
      </c>
      <c r="DT66">
        <v>415.1085</v>
      </c>
      <c r="DU66">
        <v>419.986</v>
      </c>
      <c r="DV66">
        <v>12.4805</v>
      </c>
      <c r="DW66">
        <v>11.1878</v>
      </c>
      <c r="DX66">
        <v>415.622</v>
      </c>
      <c r="DY66">
        <v>12.4492</v>
      </c>
      <c r="DZ66">
        <v>600.0165</v>
      </c>
      <c r="EA66">
        <v>78.92345</v>
      </c>
      <c r="EB66">
        <v>0.09999465</v>
      </c>
      <c r="EC66">
        <v>23.00715</v>
      </c>
      <c r="ED66">
        <v>22.9874</v>
      </c>
      <c r="EE66">
        <v>999.9</v>
      </c>
      <c r="EF66">
        <v>0</v>
      </c>
      <c r="EG66">
        <v>0</v>
      </c>
      <c r="EH66">
        <v>9991.575</v>
      </c>
      <c r="EI66">
        <v>0</v>
      </c>
      <c r="EJ66">
        <v>0.848101</v>
      </c>
      <c r="EK66">
        <v>-4.87781</v>
      </c>
      <c r="EL66">
        <v>420.3545</v>
      </c>
      <c r="EM66">
        <v>424.738</v>
      </c>
      <c r="EN66">
        <v>1.292705</v>
      </c>
      <c r="EO66">
        <v>419.986</v>
      </c>
      <c r="EP66">
        <v>11.1878</v>
      </c>
      <c r="EQ66">
        <v>0.9850055</v>
      </c>
      <c r="ER66">
        <v>0.8829805</v>
      </c>
      <c r="ES66">
        <v>6.69645</v>
      </c>
      <c r="ET66">
        <v>5.116305</v>
      </c>
      <c r="EU66">
        <v>1799.995</v>
      </c>
      <c r="EV66">
        <v>0.978006</v>
      </c>
      <c r="EW66">
        <v>0.0219943</v>
      </c>
      <c r="EX66">
        <v>0</v>
      </c>
      <c r="EY66">
        <v>386.0295</v>
      </c>
      <c r="EZ66">
        <v>4.99951</v>
      </c>
      <c r="FA66">
        <v>7003.945</v>
      </c>
      <c r="FB66">
        <v>14716.95</v>
      </c>
      <c r="FC66">
        <v>43.125</v>
      </c>
      <c r="FD66">
        <v>44.8435</v>
      </c>
      <c r="FE66">
        <v>44.625</v>
      </c>
      <c r="FF66">
        <v>43.875</v>
      </c>
      <c r="FG66">
        <v>44.5</v>
      </c>
      <c r="FH66">
        <v>1755.515</v>
      </c>
      <c r="FI66">
        <v>39.48</v>
      </c>
      <c r="FJ66">
        <v>0</v>
      </c>
      <c r="FK66">
        <v>1701977920.5</v>
      </c>
      <c r="FL66">
        <v>0</v>
      </c>
      <c r="FM66">
        <v>385.916115384615</v>
      </c>
      <c r="FN66">
        <v>0.143829049891597</v>
      </c>
      <c r="FO66">
        <v>-6.06358973354974</v>
      </c>
      <c r="FP66">
        <v>7004.40846153846</v>
      </c>
      <c r="FQ66">
        <v>15</v>
      </c>
      <c r="FR66">
        <v>1701977635</v>
      </c>
      <c r="FS66" t="s">
        <v>438</v>
      </c>
      <c r="FT66">
        <v>1701977633</v>
      </c>
      <c r="FU66">
        <v>1701977635</v>
      </c>
      <c r="FV66">
        <v>4</v>
      </c>
      <c r="FW66">
        <v>-0.012</v>
      </c>
      <c r="FX66">
        <v>0.003</v>
      </c>
      <c r="FY66">
        <v>-0.515</v>
      </c>
      <c r="FZ66">
        <v>0.012</v>
      </c>
      <c r="GA66">
        <v>420</v>
      </c>
      <c r="GB66">
        <v>11</v>
      </c>
      <c r="GC66">
        <v>0.38</v>
      </c>
      <c r="GD66">
        <v>0.07</v>
      </c>
      <c r="GE66">
        <v>-4.9279445</v>
      </c>
      <c r="GF66">
        <v>0.0609000000000021</v>
      </c>
      <c r="GG66">
        <v>0.025873868569466</v>
      </c>
      <c r="GH66">
        <v>1</v>
      </c>
      <c r="GI66">
        <v>385.972352941176</v>
      </c>
      <c r="GJ66">
        <v>-0.694117650156231</v>
      </c>
      <c r="GK66">
        <v>0.191828183286804</v>
      </c>
      <c r="GL66">
        <v>1</v>
      </c>
      <c r="GM66">
        <v>1.292735</v>
      </c>
      <c r="GN66">
        <v>-0.000157894736844399</v>
      </c>
      <c r="GO66">
        <v>0.000443807390655002</v>
      </c>
      <c r="GP66">
        <v>1</v>
      </c>
      <c r="GQ66">
        <v>3</v>
      </c>
      <c r="GR66">
        <v>3</v>
      </c>
      <c r="GS66" t="s">
        <v>439</v>
      </c>
      <c r="GT66">
        <v>3.24973</v>
      </c>
      <c r="GU66">
        <v>2.8921</v>
      </c>
      <c r="GV66">
        <v>0.0823876</v>
      </c>
      <c r="GW66">
        <v>0.0829223</v>
      </c>
      <c r="GX66">
        <v>0.0594494</v>
      </c>
      <c r="GY66">
        <v>0.0543197</v>
      </c>
      <c r="GZ66">
        <v>30272.9</v>
      </c>
      <c r="HA66">
        <v>23315.8</v>
      </c>
      <c r="HB66">
        <v>30713</v>
      </c>
      <c r="HC66">
        <v>23894.7</v>
      </c>
      <c r="HD66">
        <v>38261.3</v>
      </c>
      <c r="HE66">
        <v>31541.2</v>
      </c>
      <c r="HF66">
        <v>43457.7</v>
      </c>
      <c r="HG66">
        <v>36061.3</v>
      </c>
      <c r="HH66">
        <v>2.3524</v>
      </c>
      <c r="HI66">
        <v>2.25585</v>
      </c>
      <c r="HJ66">
        <v>0.15378</v>
      </c>
      <c r="HK66">
        <v>0</v>
      </c>
      <c r="HL66">
        <v>20.449</v>
      </c>
      <c r="HM66">
        <v>999.9</v>
      </c>
      <c r="HN66">
        <v>45.703</v>
      </c>
      <c r="HO66">
        <v>26.898</v>
      </c>
      <c r="HP66">
        <v>20.6013</v>
      </c>
      <c r="HQ66">
        <v>54.6866</v>
      </c>
      <c r="HR66">
        <v>21.4263</v>
      </c>
      <c r="HS66">
        <v>2</v>
      </c>
      <c r="HT66">
        <v>-0.302978</v>
      </c>
      <c r="HU66">
        <v>0.662617</v>
      </c>
      <c r="HV66">
        <v>20.3426</v>
      </c>
      <c r="HW66">
        <v>5.24634</v>
      </c>
      <c r="HX66">
        <v>11.9228</v>
      </c>
      <c r="HY66">
        <v>4.9697</v>
      </c>
      <c r="HZ66">
        <v>3.29</v>
      </c>
      <c r="IA66">
        <v>9999</v>
      </c>
      <c r="IB66">
        <v>999.9</v>
      </c>
      <c r="IC66">
        <v>9999</v>
      </c>
      <c r="ID66">
        <v>9999</v>
      </c>
      <c r="IE66">
        <v>4.97213</v>
      </c>
      <c r="IF66">
        <v>1.87347</v>
      </c>
      <c r="IG66">
        <v>1.88034</v>
      </c>
      <c r="IH66">
        <v>1.8765</v>
      </c>
      <c r="II66">
        <v>1.87607</v>
      </c>
      <c r="IJ66">
        <v>1.87607</v>
      </c>
      <c r="IK66">
        <v>1.875</v>
      </c>
      <c r="IL66">
        <v>1.87539</v>
      </c>
      <c r="IM66">
        <v>0</v>
      </c>
      <c r="IN66">
        <v>0</v>
      </c>
      <c r="IO66">
        <v>0</v>
      </c>
      <c r="IP66">
        <v>0</v>
      </c>
      <c r="IQ66" t="s">
        <v>440</v>
      </c>
      <c r="IR66" t="s">
        <v>441</v>
      </c>
      <c r="IS66" t="s">
        <v>442</v>
      </c>
      <c r="IT66" t="s">
        <v>442</v>
      </c>
      <c r="IU66" t="s">
        <v>442</v>
      </c>
      <c r="IV66" t="s">
        <v>442</v>
      </c>
      <c r="IW66">
        <v>0</v>
      </c>
      <c r="IX66">
        <v>100</v>
      </c>
      <c r="IY66">
        <v>100</v>
      </c>
      <c r="IZ66">
        <v>-0.513</v>
      </c>
      <c r="JA66">
        <v>0.0312</v>
      </c>
      <c r="JB66">
        <v>-0.436505064677801</v>
      </c>
      <c r="JC66">
        <v>-0.000204251658391556</v>
      </c>
      <c r="JD66">
        <v>8.11882707142039e-08</v>
      </c>
      <c r="JE66">
        <v>-8.824596126216e-11</v>
      </c>
      <c r="JF66">
        <v>-0.0823044458403542</v>
      </c>
      <c r="JG66">
        <v>6.98166786572007e-05</v>
      </c>
      <c r="JH66">
        <v>0.00104944809816257</v>
      </c>
      <c r="JI66">
        <v>-2.5878658862803e-05</v>
      </c>
      <c r="JJ66">
        <v>28</v>
      </c>
      <c r="JK66">
        <v>2090</v>
      </c>
      <c r="JL66">
        <v>2</v>
      </c>
      <c r="JM66">
        <v>19</v>
      </c>
      <c r="JN66">
        <v>4.8</v>
      </c>
      <c r="JO66">
        <v>4.7</v>
      </c>
      <c r="JP66">
        <v>1.36108</v>
      </c>
      <c r="JQ66">
        <v>2.55371</v>
      </c>
      <c r="JR66">
        <v>2.24365</v>
      </c>
      <c r="JS66">
        <v>2.84912</v>
      </c>
      <c r="JT66">
        <v>2.49756</v>
      </c>
      <c r="JU66">
        <v>2.37793</v>
      </c>
      <c r="JV66">
        <v>31.1722</v>
      </c>
      <c r="JW66">
        <v>24.0612</v>
      </c>
      <c r="JX66">
        <v>18</v>
      </c>
      <c r="JY66">
        <v>634.238</v>
      </c>
      <c r="JZ66">
        <v>659.215</v>
      </c>
      <c r="KA66">
        <v>20.0004</v>
      </c>
      <c r="KB66">
        <v>23.3647</v>
      </c>
      <c r="KC66">
        <v>30</v>
      </c>
      <c r="KD66">
        <v>23.5845</v>
      </c>
      <c r="KE66">
        <v>23.5633</v>
      </c>
      <c r="KF66">
        <v>27.2782</v>
      </c>
      <c r="KG66">
        <v>38.1144</v>
      </c>
      <c r="KH66">
        <v>0</v>
      </c>
      <c r="KI66">
        <v>20</v>
      </c>
      <c r="KJ66">
        <v>420</v>
      </c>
      <c r="KK66">
        <v>11.2373</v>
      </c>
      <c r="KL66">
        <v>101.977</v>
      </c>
      <c r="KM66">
        <v>101.024</v>
      </c>
    </row>
    <row r="67" spans="1:299">
      <c r="A67">
        <v>51</v>
      </c>
      <c r="B67">
        <v>1701977924</v>
      </c>
      <c r="C67">
        <v>250</v>
      </c>
      <c r="D67" t="s">
        <v>543</v>
      </c>
      <c r="E67" t="s">
        <v>544</v>
      </c>
      <c r="F67">
        <v>15</v>
      </c>
      <c r="H67" t="s">
        <v>435</v>
      </c>
      <c r="K67">
        <v>1701977922.5</v>
      </c>
      <c r="L67">
        <f>(M67)/1000</f>
        <v>0</v>
      </c>
      <c r="M67">
        <f>IF(DR67, AP67, AJ67)</f>
        <v>0</v>
      </c>
      <c r="N67">
        <f>IF(DR67, AK67, AI67)</f>
        <v>0</v>
      </c>
      <c r="O67">
        <f>DT67 - IF(AW67&gt;1, N67*DN67*100.0/(AY67*EH67), 0)</f>
        <v>0</v>
      </c>
      <c r="P67">
        <f>((V67-L67/2)*O67-N67)/(V67+L67/2)</f>
        <v>0</v>
      </c>
      <c r="Q67">
        <f>P67*(EA67+EB67)/1000.0</f>
        <v>0</v>
      </c>
      <c r="R67">
        <f>(DT67 - IF(AW67&gt;1, N67*DN67*100.0/(AY67*EH67), 0))*(EA67+EB67)/1000.0</f>
        <v>0</v>
      </c>
      <c r="S67">
        <f>2.0/((1/U67-1/T67)+SIGN(U67)*SQRT((1/U67-1/T67)*(1/U67-1/T67) + 4*DO67/((DO67+1)*(DO67+1))*(2*1/U67*1/T67-1/T67*1/T67)))</f>
        <v>0</v>
      </c>
      <c r="T67">
        <f>IF(LEFT(DP67,1)&lt;&gt;"0",IF(LEFT(DP67,1)="1",3.0,DQ67),$D$5+$E$5*(EH67*EA67/($K$5*1000))+$F$5*(EH67*EA67/($K$5*1000))*MAX(MIN(DN67,$J$5),$I$5)*MAX(MIN(DN67,$J$5),$I$5)+$G$5*MAX(MIN(DN67,$J$5),$I$5)*(EH67*EA67/($K$5*1000))+$H$5*(EH67*EA67/($K$5*1000))*(EH67*EA67/($K$5*1000)))</f>
        <v>0</v>
      </c>
      <c r="U67">
        <f>L67*(1000-(1000*0.61365*exp(17.502*Y67/(240.97+Y67))/(EA67+EB67)+DV67)/2)/(1000*0.61365*exp(17.502*Y67/(240.97+Y67))/(EA67+EB67)-DV67)</f>
        <v>0</v>
      </c>
      <c r="V67">
        <f>1/((DO67+1)/(S67/1.6)+1/(T67/1.37)) + DO67/((DO67+1)/(S67/1.6) + DO67/(T67/1.37))</f>
        <v>0</v>
      </c>
      <c r="W67">
        <f>(DJ67*DM67)</f>
        <v>0</v>
      </c>
      <c r="X67">
        <f>(EC67+(W67+2*0.95*5.67E-8*(((EC67+$B$7)+273)^4-(EC67+273)^4)-44100*L67)/(1.84*29.3*T67+8*0.95*5.67E-8*(EC67+273)^3))</f>
        <v>0</v>
      </c>
      <c r="Y67">
        <f>($C$7*ED67+$D$7*EE67+$E$7*X67)</f>
        <v>0</v>
      </c>
      <c r="Z67">
        <f>0.61365*exp(17.502*Y67/(240.97+Y67))</f>
        <v>0</v>
      </c>
      <c r="AA67">
        <f>(AB67/AC67*100)</f>
        <v>0</v>
      </c>
      <c r="AB67">
        <f>DV67*(EA67+EB67)/1000</f>
        <v>0</v>
      </c>
      <c r="AC67">
        <f>0.61365*exp(17.502*EC67/(240.97+EC67))</f>
        <v>0</v>
      </c>
      <c r="AD67">
        <f>(Z67-DV67*(EA67+EB67)/1000)</f>
        <v>0</v>
      </c>
      <c r="AE67">
        <f>(-L67*44100)</f>
        <v>0</v>
      </c>
      <c r="AF67">
        <f>2*29.3*T67*0.92*(EC67-Y67)</f>
        <v>0</v>
      </c>
      <c r="AG67">
        <f>2*0.95*5.67E-8*(((EC67+$B$7)+273)^4-(Y67+273)^4)</f>
        <v>0</v>
      </c>
      <c r="AH67">
        <f>W67+AG67+AE67+AF67</f>
        <v>0</v>
      </c>
      <c r="AI67">
        <f>DZ67*AW67*(DU67-DT67*(1000-AW67*DW67)/(1000-AW67*DV67))/(100*DN67)</f>
        <v>0</v>
      </c>
      <c r="AJ67">
        <f>1000*DZ67*AW67*(DV67-DW67)/(100*DN67*(1000-AW67*DV67))</f>
        <v>0</v>
      </c>
      <c r="AK67">
        <f>(AL67 - AM67 - EA67*1E3/(8.314*(EC67+273.15)) * AO67/DZ67 * AN67) * DZ67/(100*DN67) * (1000 - DW67)/1000</f>
        <v>0</v>
      </c>
      <c r="AL67">
        <v>424.776353799436</v>
      </c>
      <c r="AM67">
        <v>420.399272727273</v>
      </c>
      <c r="AN67">
        <v>-0.00175411378784567</v>
      </c>
      <c r="AO67">
        <v>66.111918729525</v>
      </c>
      <c r="AP67">
        <f>(AR67 - AQ67 + EA67*1E3/(8.314*(EC67+273.15)) * AT67/DZ67 * AS67) * DZ67/(100*DN67) * 1000/(1000 - AR67)</f>
        <v>0</v>
      </c>
      <c r="AQ67">
        <v>11.1888426493903</v>
      </c>
      <c r="AR67">
        <v>12.4786736263736</v>
      </c>
      <c r="AS67">
        <v>-1.03355072877581e-06</v>
      </c>
      <c r="AT67">
        <v>85.4368916189537</v>
      </c>
      <c r="AU67">
        <v>0</v>
      </c>
      <c r="AV67">
        <v>0</v>
      </c>
      <c r="AW67">
        <f>IF(AU67*$H$13&gt;=AY67,1.0,(AY67/(AY67-AU67*$H$13)))</f>
        <v>0</v>
      </c>
      <c r="AX67">
        <f>(AW67-1)*100</f>
        <v>0</v>
      </c>
      <c r="AY67">
        <f>MAX(0,($B$13+$C$13*EH67)/(1+$D$13*EH67)*EA67/(EC67+273)*$E$13)</f>
        <v>0</v>
      </c>
      <c r="AZ67" t="s">
        <v>436</v>
      </c>
      <c r="BA67" t="s">
        <v>436</v>
      </c>
      <c r="BB67">
        <v>0</v>
      </c>
      <c r="BC67">
        <v>0</v>
      </c>
      <c r="BD67">
        <f>1-BB67/BC67</f>
        <v>0</v>
      </c>
      <c r="BE67">
        <v>0</v>
      </c>
      <c r="BF67" t="s">
        <v>436</v>
      </c>
      <c r="BG67" t="s">
        <v>436</v>
      </c>
      <c r="BH67">
        <v>0</v>
      </c>
      <c r="BI67">
        <v>0</v>
      </c>
      <c r="BJ67">
        <f>1-BH67/BI67</f>
        <v>0</v>
      </c>
      <c r="BK67">
        <v>0.5</v>
      </c>
      <c r="BL67">
        <f>DK67</f>
        <v>0</v>
      </c>
      <c r="BM67">
        <f>N67</f>
        <v>0</v>
      </c>
      <c r="BN67">
        <f>BJ67*BK67*BL67</f>
        <v>0</v>
      </c>
      <c r="BO67">
        <f>(BM67-BE67)/BL67</f>
        <v>0</v>
      </c>
      <c r="BP67">
        <f>(BC67-BI67)/BI67</f>
        <v>0</v>
      </c>
      <c r="BQ67">
        <f>BB67/(BD67+BB67/BI67)</f>
        <v>0</v>
      </c>
      <c r="BR67" t="s">
        <v>436</v>
      </c>
      <c r="BS67">
        <v>0</v>
      </c>
      <c r="BT67">
        <f>IF(BS67&lt;&gt;0, BS67, BQ67)</f>
        <v>0</v>
      </c>
      <c r="BU67">
        <f>1-BT67/BI67</f>
        <v>0</v>
      </c>
      <c r="BV67">
        <f>(BI67-BH67)/(BI67-BT67)</f>
        <v>0</v>
      </c>
      <c r="BW67">
        <f>(BC67-BI67)/(BC67-BT67)</f>
        <v>0</v>
      </c>
      <c r="BX67">
        <f>(BI67-BH67)/(BI67-BB67)</f>
        <v>0</v>
      </c>
      <c r="BY67">
        <f>(BC67-BI67)/(BC67-BB67)</f>
        <v>0</v>
      </c>
      <c r="BZ67">
        <f>(BV67*BT67/BH67)</f>
        <v>0</v>
      </c>
      <c r="CA67">
        <f>(1-BZ67)</f>
        <v>0</v>
      </c>
      <c r="DJ67">
        <f>$B$11*EI67+$C$11*EJ67+$F$11*EU67*(1-EX67)</f>
        <v>0</v>
      </c>
      <c r="DK67">
        <f>DJ67*DL67</f>
        <v>0</v>
      </c>
      <c r="DL67">
        <f>($B$11*$D$9+$C$11*$D$9+$F$11*((FH67+EZ67)/MAX(FH67+EZ67+FI67, 0.1)*$I$9+FI67/MAX(FH67+EZ67+FI67, 0.1)*$J$9))/($B$11+$C$11+$F$11)</f>
        <v>0</v>
      </c>
      <c r="DM67">
        <f>($B$11*$K$9+$C$11*$K$9+$F$11*((FH67+EZ67)/MAX(FH67+EZ67+FI67, 0.1)*$P$9+FI67/MAX(FH67+EZ67+FI67, 0.1)*$Q$9))/($B$11+$C$11+$F$11)</f>
        <v>0</v>
      </c>
      <c r="DN67">
        <v>6</v>
      </c>
      <c r="DO67">
        <v>0.5</v>
      </c>
      <c r="DP67" t="s">
        <v>437</v>
      </c>
      <c r="DQ67">
        <v>2</v>
      </c>
      <c r="DR67" t="b">
        <v>1</v>
      </c>
      <c r="DS67">
        <v>1701977922.5</v>
      </c>
      <c r="DT67">
        <v>415.153</v>
      </c>
      <c r="DU67">
        <v>420.0055</v>
      </c>
      <c r="DV67">
        <v>12.47885</v>
      </c>
      <c r="DW67">
        <v>11.18925</v>
      </c>
      <c r="DX67">
        <v>415.6665</v>
      </c>
      <c r="DY67">
        <v>12.44765</v>
      </c>
      <c r="DZ67">
        <v>599.93</v>
      </c>
      <c r="EA67">
        <v>78.92215</v>
      </c>
      <c r="EB67">
        <v>0.09974465</v>
      </c>
      <c r="EC67">
        <v>23.0062</v>
      </c>
      <c r="ED67">
        <v>22.9871</v>
      </c>
      <c r="EE67">
        <v>999.9</v>
      </c>
      <c r="EF67">
        <v>0</v>
      </c>
      <c r="EG67">
        <v>0</v>
      </c>
      <c r="EH67">
        <v>10019.05</v>
      </c>
      <c r="EI67">
        <v>0</v>
      </c>
      <c r="EJ67">
        <v>0.848101</v>
      </c>
      <c r="EK67">
        <v>-4.8526</v>
      </c>
      <c r="EL67">
        <v>420.399</v>
      </c>
      <c r="EM67">
        <v>424.758</v>
      </c>
      <c r="EN67">
        <v>1.289615</v>
      </c>
      <c r="EO67">
        <v>420.0055</v>
      </c>
      <c r="EP67">
        <v>11.18925</v>
      </c>
      <c r="EQ67">
        <v>0.9848605</v>
      </c>
      <c r="ER67">
        <v>0.883081</v>
      </c>
      <c r="ES67">
        <v>6.69431</v>
      </c>
      <c r="ET67">
        <v>5.117935</v>
      </c>
      <c r="EU67">
        <v>1799.855</v>
      </c>
      <c r="EV67">
        <v>0.978004</v>
      </c>
      <c r="EW67">
        <v>0.0219962</v>
      </c>
      <c r="EX67">
        <v>0</v>
      </c>
      <c r="EY67">
        <v>385.7265</v>
      </c>
      <c r="EZ67">
        <v>4.99951</v>
      </c>
      <c r="FA67">
        <v>7002.675</v>
      </c>
      <c r="FB67">
        <v>14715.8</v>
      </c>
      <c r="FC67">
        <v>43.125</v>
      </c>
      <c r="FD67">
        <v>44.812</v>
      </c>
      <c r="FE67">
        <v>44.625</v>
      </c>
      <c r="FF67">
        <v>43.875</v>
      </c>
      <c r="FG67">
        <v>44.5</v>
      </c>
      <c r="FH67">
        <v>1755.375</v>
      </c>
      <c r="FI67">
        <v>39.48</v>
      </c>
      <c r="FJ67">
        <v>0</v>
      </c>
      <c r="FK67">
        <v>1701977925.3</v>
      </c>
      <c r="FL67">
        <v>0</v>
      </c>
      <c r="FM67">
        <v>385.914153846154</v>
      </c>
      <c r="FN67">
        <v>-0.484307703061791</v>
      </c>
      <c r="FO67">
        <v>-7.59555554724797</v>
      </c>
      <c r="FP67">
        <v>7003.93346153846</v>
      </c>
      <c r="FQ67">
        <v>15</v>
      </c>
      <c r="FR67">
        <v>1701977635</v>
      </c>
      <c r="FS67" t="s">
        <v>438</v>
      </c>
      <c r="FT67">
        <v>1701977633</v>
      </c>
      <c r="FU67">
        <v>1701977635</v>
      </c>
      <c r="FV67">
        <v>4</v>
      </c>
      <c r="FW67">
        <v>-0.012</v>
      </c>
      <c r="FX67">
        <v>0.003</v>
      </c>
      <c r="FY67">
        <v>-0.515</v>
      </c>
      <c r="FZ67">
        <v>0.012</v>
      </c>
      <c r="GA67">
        <v>420</v>
      </c>
      <c r="GB67">
        <v>11</v>
      </c>
      <c r="GC67">
        <v>0.38</v>
      </c>
      <c r="GD67">
        <v>0.07</v>
      </c>
      <c r="GE67">
        <v>-4.91708857142857</v>
      </c>
      <c r="GF67">
        <v>0.266350909090905</v>
      </c>
      <c r="GG67">
        <v>0.0346270401201575</v>
      </c>
      <c r="GH67">
        <v>1</v>
      </c>
      <c r="GI67">
        <v>385.920617647059</v>
      </c>
      <c r="GJ67">
        <v>-0.375385795077909</v>
      </c>
      <c r="GK67">
        <v>0.192612536197277</v>
      </c>
      <c r="GL67">
        <v>1</v>
      </c>
      <c r="GM67">
        <v>1.29207238095238</v>
      </c>
      <c r="GN67">
        <v>-0.00988051948051779</v>
      </c>
      <c r="GO67">
        <v>0.00134376480638363</v>
      </c>
      <c r="GP67">
        <v>1</v>
      </c>
      <c r="GQ67">
        <v>3</v>
      </c>
      <c r="GR67">
        <v>3</v>
      </c>
      <c r="GS67" t="s">
        <v>439</v>
      </c>
      <c r="GT67">
        <v>3.24965</v>
      </c>
      <c r="GU67">
        <v>2.89232</v>
      </c>
      <c r="GV67">
        <v>0.0823849</v>
      </c>
      <c r="GW67">
        <v>0.0829157</v>
      </c>
      <c r="GX67">
        <v>0.0594472</v>
      </c>
      <c r="GY67">
        <v>0.0543209</v>
      </c>
      <c r="GZ67">
        <v>30273.2</v>
      </c>
      <c r="HA67">
        <v>23316.2</v>
      </c>
      <c r="HB67">
        <v>30713.1</v>
      </c>
      <c r="HC67">
        <v>23894.8</v>
      </c>
      <c r="HD67">
        <v>38261.8</v>
      </c>
      <c r="HE67">
        <v>31541</v>
      </c>
      <c r="HF67">
        <v>43458.1</v>
      </c>
      <c r="HG67">
        <v>36061.1</v>
      </c>
      <c r="HH67">
        <v>2.35212</v>
      </c>
      <c r="HI67">
        <v>2.25615</v>
      </c>
      <c r="HJ67">
        <v>0.153966</v>
      </c>
      <c r="HK67">
        <v>0</v>
      </c>
      <c r="HL67">
        <v>20.449</v>
      </c>
      <c r="HM67">
        <v>999.9</v>
      </c>
      <c r="HN67">
        <v>45.727</v>
      </c>
      <c r="HO67">
        <v>26.898</v>
      </c>
      <c r="HP67">
        <v>20.6147</v>
      </c>
      <c r="HQ67">
        <v>54.1566</v>
      </c>
      <c r="HR67">
        <v>21.4303</v>
      </c>
      <c r="HS67">
        <v>2</v>
      </c>
      <c r="HT67">
        <v>-0.303072</v>
      </c>
      <c r="HU67">
        <v>0.663597</v>
      </c>
      <c r="HV67">
        <v>20.3426</v>
      </c>
      <c r="HW67">
        <v>5.24649</v>
      </c>
      <c r="HX67">
        <v>11.9229</v>
      </c>
      <c r="HY67">
        <v>4.96965</v>
      </c>
      <c r="HZ67">
        <v>3.29003</v>
      </c>
      <c r="IA67">
        <v>9999</v>
      </c>
      <c r="IB67">
        <v>999.9</v>
      </c>
      <c r="IC67">
        <v>9999</v>
      </c>
      <c r="ID67">
        <v>9999</v>
      </c>
      <c r="IE67">
        <v>4.97212</v>
      </c>
      <c r="IF67">
        <v>1.87347</v>
      </c>
      <c r="IG67">
        <v>1.88034</v>
      </c>
      <c r="IH67">
        <v>1.87651</v>
      </c>
      <c r="II67">
        <v>1.87607</v>
      </c>
      <c r="IJ67">
        <v>1.87607</v>
      </c>
      <c r="IK67">
        <v>1.875</v>
      </c>
      <c r="IL67">
        <v>1.8754</v>
      </c>
      <c r="IM67">
        <v>0</v>
      </c>
      <c r="IN67">
        <v>0</v>
      </c>
      <c r="IO67">
        <v>0</v>
      </c>
      <c r="IP67">
        <v>0</v>
      </c>
      <c r="IQ67" t="s">
        <v>440</v>
      </c>
      <c r="IR67" t="s">
        <v>441</v>
      </c>
      <c r="IS67" t="s">
        <v>442</v>
      </c>
      <c r="IT67" t="s">
        <v>442</v>
      </c>
      <c r="IU67" t="s">
        <v>442</v>
      </c>
      <c r="IV67" t="s">
        <v>442</v>
      </c>
      <c r="IW67">
        <v>0</v>
      </c>
      <c r="IX67">
        <v>100</v>
      </c>
      <c r="IY67">
        <v>100</v>
      </c>
      <c r="IZ67">
        <v>-0.514</v>
      </c>
      <c r="JA67">
        <v>0.0313</v>
      </c>
      <c r="JB67">
        <v>-0.436505064677801</v>
      </c>
      <c r="JC67">
        <v>-0.000204251658391556</v>
      </c>
      <c r="JD67">
        <v>8.11882707142039e-08</v>
      </c>
      <c r="JE67">
        <v>-8.824596126216e-11</v>
      </c>
      <c r="JF67">
        <v>-0.0823044458403542</v>
      </c>
      <c r="JG67">
        <v>6.98166786572007e-05</v>
      </c>
      <c r="JH67">
        <v>0.00104944809816257</v>
      </c>
      <c r="JI67">
        <v>-2.5878658862803e-05</v>
      </c>
      <c r="JJ67">
        <v>28</v>
      </c>
      <c r="JK67">
        <v>2090</v>
      </c>
      <c r="JL67">
        <v>2</v>
      </c>
      <c r="JM67">
        <v>19</v>
      </c>
      <c r="JN67">
        <v>4.8</v>
      </c>
      <c r="JO67">
        <v>4.8</v>
      </c>
      <c r="JP67">
        <v>1.36108</v>
      </c>
      <c r="JQ67">
        <v>2.55249</v>
      </c>
      <c r="JR67">
        <v>2.24365</v>
      </c>
      <c r="JS67">
        <v>2.85034</v>
      </c>
      <c r="JT67">
        <v>2.49756</v>
      </c>
      <c r="JU67">
        <v>2.37915</v>
      </c>
      <c r="JV67">
        <v>31.1722</v>
      </c>
      <c r="JW67">
        <v>24.07</v>
      </c>
      <c r="JX67">
        <v>18</v>
      </c>
      <c r="JY67">
        <v>634.013</v>
      </c>
      <c r="JZ67">
        <v>659.446</v>
      </c>
      <c r="KA67">
        <v>20.0002</v>
      </c>
      <c r="KB67">
        <v>23.3623</v>
      </c>
      <c r="KC67">
        <v>29.9999</v>
      </c>
      <c r="KD67">
        <v>23.5825</v>
      </c>
      <c r="KE67">
        <v>23.5614</v>
      </c>
      <c r="KF67">
        <v>27.2782</v>
      </c>
      <c r="KG67">
        <v>38.1144</v>
      </c>
      <c r="KH67">
        <v>0</v>
      </c>
      <c r="KI67">
        <v>20</v>
      </c>
      <c r="KJ67">
        <v>420</v>
      </c>
      <c r="KK67">
        <v>11.2366</v>
      </c>
      <c r="KL67">
        <v>101.977</v>
      </c>
      <c r="KM67">
        <v>101.024</v>
      </c>
    </row>
    <row r="68" spans="1:299">
      <c r="A68">
        <v>52</v>
      </c>
      <c r="B68">
        <v>1701977929</v>
      </c>
      <c r="C68">
        <v>255</v>
      </c>
      <c r="D68" t="s">
        <v>545</v>
      </c>
      <c r="E68" t="s">
        <v>546</v>
      </c>
      <c r="F68">
        <v>15</v>
      </c>
      <c r="H68" t="s">
        <v>435</v>
      </c>
      <c r="K68">
        <v>1701977927.5</v>
      </c>
      <c r="L68">
        <f>(M68)/1000</f>
        <v>0</v>
      </c>
      <c r="M68">
        <f>IF(DR68, AP68, AJ68)</f>
        <v>0</v>
      </c>
      <c r="N68">
        <f>IF(DR68, AK68, AI68)</f>
        <v>0</v>
      </c>
      <c r="O68">
        <f>DT68 - IF(AW68&gt;1, N68*DN68*100.0/(AY68*EH68), 0)</f>
        <v>0</v>
      </c>
      <c r="P68">
        <f>((V68-L68/2)*O68-N68)/(V68+L68/2)</f>
        <v>0</v>
      </c>
      <c r="Q68">
        <f>P68*(EA68+EB68)/1000.0</f>
        <v>0</v>
      </c>
      <c r="R68">
        <f>(DT68 - IF(AW68&gt;1, N68*DN68*100.0/(AY68*EH68), 0))*(EA68+EB68)/1000.0</f>
        <v>0</v>
      </c>
      <c r="S68">
        <f>2.0/((1/U68-1/T68)+SIGN(U68)*SQRT((1/U68-1/T68)*(1/U68-1/T68) + 4*DO68/((DO68+1)*(DO68+1))*(2*1/U68*1/T68-1/T68*1/T68)))</f>
        <v>0</v>
      </c>
      <c r="T68">
        <f>IF(LEFT(DP68,1)&lt;&gt;"0",IF(LEFT(DP68,1)="1",3.0,DQ68),$D$5+$E$5*(EH68*EA68/($K$5*1000))+$F$5*(EH68*EA68/($K$5*1000))*MAX(MIN(DN68,$J$5),$I$5)*MAX(MIN(DN68,$J$5),$I$5)+$G$5*MAX(MIN(DN68,$J$5),$I$5)*(EH68*EA68/($K$5*1000))+$H$5*(EH68*EA68/($K$5*1000))*(EH68*EA68/($K$5*1000)))</f>
        <v>0</v>
      </c>
      <c r="U68">
        <f>L68*(1000-(1000*0.61365*exp(17.502*Y68/(240.97+Y68))/(EA68+EB68)+DV68)/2)/(1000*0.61365*exp(17.502*Y68/(240.97+Y68))/(EA68+EB68)-DV68)</f>
        <v>0</v>
      </c>
      <c r="V68">
        <f>1/((DO68+1)/(S68/1.6)+1/(T68/1.37)) + DO68/((DO68+1)/(S68/1.6) + DO68/(T68/1.37))</f>
        <v>0</v>
      </c>
      <c r="W68">
        <f>(DJ68*DM68)</f>
        <v>0</v>
      </c>
      <c r="X68">
        <f>(EC68+(W68+2*0.95*5.67E-8*(((EC68+$B$7)+273)^4-(EC68+273)^4)-44100*L68)/(1.84*29.3*T68+8*0.95*5.67E-8*(EC68+273)^3))</f>
        <v>0</v>
      </c>
      <c r="Y68">
        <f>($C$7*ED68+$D$7*EE68+$E$7*X68)</f>
        <v>0</v>
      </c>
      <c r="Z68">
        <f>0.61365*exp(17.502*Y68/(240.97+Y68))</f>
        <v>0</v>
      </c>
      <c r="AA68">
        <f>(AB68/AC68*100)</f>
        <v>0</v>
      </c>
      <c r="AB68">
        <f>DV68*(EA68+EB68)/1000</f>
        <v>0</v>
      </c>
      <c r="AC68">
        <f>0.61365*exp(17.502*EC68/(240.97+EC68))</f>
        <v>0</v>
      </c>
      <c r="AD68">
        <f>(Z68-DV68*(EA68+EB68)/1000)</f>
        <v>0</v>
      </c>
      <c r="AE68">
        <f>(-L68*44100)</f>
        <v>0</v>
      </c>
      <c r="AF68">
        <f>2*29.3*T68*0.92*(EC68-Y68)</f>
        <v>0</v>
      </c>
      <c r="AG68">
        <f>2*0.95*5.67E-8*(((EC68+$B$7)+273)^4-(Y68+273)^4)</f>
        <v>0</v>
      </c>
      <c r="AH68">
        <f>W68+AG68+AE68+AF68</f>
        <v>0</v>
      </c>
      <c r="AI68">
        <f>DZ68*AW68*(DU68-DT68*(1000-AW68*DW68)/(1000-AW68*DV68))/(100*DN68)</f>
        <v>0</v>
      </c>
      <c r="AJ68">
        <f>1000*DZ68*AW68*(DV68-DW68)/(100*DN68*(1000-AW68*DV68))</f>
        <v>0</v>
      </c>
      <c r="AK68">
        <f>(AL68 - AM68 - EA68*1E3/(8.314*(EC68+273.15)) * AO68/DZ68 * AN68) * DZ68/(100*DN68) * (1000 - DW68)/1000</f>
        <v>0</v>
      </c>
      <c r="AL68">
        <v>424.716903679533</v>
      </c>
      <c r="AM68">
        <v>420.328048484848</v>
      </c>
      <c r="AN68">
        <v>-0.00720520328850935</v>
      </c>
      <c r="AO68">
        <v>66.111918729525</v>
      </c>
      <c r="AP68">
        <f>(AR68 - AQ68 + EA68*1E3/(8.314*(EC68+273.15)) * AT68/DZ68 * AS68) * DZ68/(100*DN68) * 1000/(1000 - AR68)</f>
        <v>0</v>
      </c>
      <c r="AQ68">
        <v>11.1895054006201</v>
      </c>
      <c r="AR68">
        <v>12.4773351648352</v>
      </c>
      <c r="AS68">
        <v>-3.77941166743988e-06</v>
      </c>
      <c r="AT68">
        <v>85.4368916189537</v>
      </c>
      <c r="AU68">
        <v>0</v>
      </c>
      <c r="AV68">
        <v>0</v>
      </c>
      <c r="AW68">
        <f>IF(AU68*$H$13&gt;=AY68,1.0,(AY68/(AY68-AU68*$H$13)))</f>
        <v>0</v>
      </c>
      <c r="AX68">
        <f>(AW68-1)*100</f>
        <v>0</v>
      </c>
      <c r="AY68">
        <f>MAX(0,($B$13+$C$13*EH68)/(1+$D$13*EH68)*EA68/(EC68+273)*$E$13)</f>
        <v>0</v>
      </c>
      <c r="AZ68" t="s">
        <v>436</v>
      </c>
      <c r="BA68" t="s">
        <v>436</v>
      </c>
      <c r="BB68">
        <v>0</v>
      </c>
      <c r="BC68">
        <v>0</v>
      </c>
      <c r="BD68">
        <f>1-BB68/BC68</f>
        <v>0</v>
      </c>
      <c r="BE68">
        <v>0</v>
      </c>
      <c r="BF68" t="s">
        <v>436</v>
      </c>
      <c r="BG68" t="s">
        <v>436</v>
      </c>
      <c r="BH68">
        <v>0</v>
      </c>
      <c r="BI68">
        <v>0</v>
      </c>
      <c r="BJ68">
        <f>1-BH68/BI68</f>
        <v>0</v>
      </c>
      <c r="BK68">
        <v>0.5</v>
      </c>
      <c r="BL68">
        <f>DK68</f>
        <v>0</v>
      </c>
      <c r="BM68">
        <f>N68</f>
        <v>0</v>
      </c>
      <c r="BN68">
        <f>BJ68*BK68*BL68</f>
        <v>0</v>
      </c>
      <c r="BO68">
        <f>(BM68-BE68)/BL68</f>
        <v>0</v>
      </c>
      <c r="BP68">
        <f>(BC68-BI68)/BI68</f>
        <v>0</v>
      </c>
      <c r="BQ68">
        <f>BB68/(BD68+BB68/BI68)</f>
        <v>0</v>
      </c>
      <c r="BR68" t="s">
        <v>436</v>
      </c>
      <c r="BS68">
        <v>0</v>
      </c>
      <c r="BT68">
        <f>IF(BS68&lt;&gt;0, BS68, BQ68)</f>
        <v>0</v>
      </c>
      <c r="BU68">
        <f>1-BT68/BI68</f>
        <v>0</v>
      </c>
      <c r="BV68">
        <f>(BI68-BH68)/(BI68-BT68)</f>
        <v>0</v>
      </c>
      <c r="BW68">
        <f>(BC68-BI68)/(BC68-BT68)</f>
        <v>0</v>
      </c>
      <c r="BX68">
        <f>(BI68-BH68)/(BI68-BB68)</f>
        <v>0</v>
      </c>
      <c r="BY68">
        <f>(BC68-BI68)/(BC68-BB68)</f>
        <v>0</v>
      </c>
      <c r="BZ68">
        <f>(BV68*BT68/BH68)</f>
        <v>0</v>
      </c>
      <c r="CA68">
        <f>(1-BZ68)</f>
        <v>0</v>
      </c>
      <c r="DJ68">
        <f>$B$11*EI68+$C$11*EJ68+$F$11*EU68*(1-EX68)</f>
        <v>0</v>
      </c>
      <c r="DK68">
        <f>DJ68*DL68</f>
        <v>0</v>
      </c>
      <c r="DL68">
        <f>($B$11*$D$9+$C$11*$D$9+$F$11*((FH68+EZ68)/MAX(FH68+EZ68+FI68, 0.1)*$I$9+FI68/MAX(FH68+EZ68+FI68, 0.1)*$J$9))/($B$11+$C$11+$F$11)</f>
        <v>0</v>
      </c>
      <c r="DM68">
        <f>($B$11*$K$9+$C$11*$K$9+$F$11*((FH68+EZ68)/MAX(FH68+EZ68+FI68, 0.1)*$P$9+FI68/MAX(FH68+EZ68+FI68, 0.1)*$Q$9))/($B$11+$C$11+$F$11)</f>
        <v>0</v>
      </c>
      <c r="DN68">
        <v>6</v>
      </c>
      <c r="DO68">
        <v>0.5</v>
      </c>
      <c r="DP68" t="s">
        <v>437</v>
      </c>
      <c r="DQ68">
        <v>2</v>
      </c>
      <c r="DR68" t="b">
        <v>1</v>
      </c>
      <c r="DS68">
        <v>1701977927.5</v>
      </c>
      <c r="DT68">
        <v>415.097</v>
      </c>
      <c r="DU68">
        <v>419.967</v>
      </c>
      <c r="DV68">
        <v>12.47735</v>
      </c>
      <c r="DW68">
        <v>11.19025</v>
      </c>
      <c r="DX68">
        <v>415.6105</v>
      </c>
      <c r="DY68">
        <v>12.4461</v>
      </c>
      <c r="DZ68">
        <v>600.035</v>
      </c>
      <c r="EA68">
        <v>78.92085</v>
      </c>
      <c r="EB68">
        <v>0.10001695</v>
      </c>
      <c r="EC68">
        <v>23.0103</v>
      </c>
      <c r="ED68">
        <v>22.9778</v>
      </c>
      <c r="EE68">
        <v>999.9</v>
      </c>
      <c r="EF68">
        <v>0</v>
      </c>
      <c r="EG68">
        <v>0</v>
      </c>
      <c r="EH68">
        <v>9997.5</v>
      </c>
      <c r="EI68">
        <v>0</v>
      </c>
      <c r="EJ68">
        <v>0.848101</v>
      </c>
      <c r="EK68">
        <v>-4.86981</v>
      </c>
      <c r="EL68">
        <v>420.342</v>
      </c>
      <c r="EM68">
        <v>424.7195</v>
      </c>
      <c r="EN68">
        <v>1.287085</v>
      </c>
      <c r="EO68">
        <v>419.967</v>
      </c>
      <c r="EP68">
        <v>11.19025</v>
      </c>
      <c r="EQ68">
        <v>0.9847235</v>
      </c>
      <c r="ER68">
        <v>0.8831455</v>
      </c>
      <c r="ES68">
        <v>6.69229</v>
      </c>
      <c r="ET68">
        <v>5.118985</v>
      </c>
      <c r="EU68">
        <v>1800</v>
      </c>
      <c r="EV68">
        <v>0.978006</v>
      </c>
      <c r="EW68">
        <v>0.0219943</v>
      </c>
      <c r="EX68">
        <v>0</v>
      </c>
      <c r="EY68">
        <v>385.8235</v>
      </c>
      <c r="EZ68">
        <v>4.99951</v>
      </c>
      <c r="FA68">
        <v>7002.945</v>
      </c>
      <c r="FB68">
        <v>14717</v>
      </c>
      <c r="FC68">
        <v>43.0935</v>
      </c>
      <c r="FD68">
        <v>44.8435</v>
      </c>
      <c r="FE68">
        <v>44.625</v>
      </c>
      <c r="FF68">
        <v>43.906</v>
      </c>
      <c r="FG68">
        <v>44.5</v>
      </c>
      <c r="FH68">
        <v>1755.52</v>
      </c>
      <c r="FI68">
        <v>39.48</v>
      </c>
      <c r="FJ68">
        <v>0</v>
      </c>
      <c r="FK68">
        <v>1701977930.1</v>
      </c>
      <c r="FL68">
        <v>0</v>
      </c>
      <c r="FM68">
        <v>385.877961538462</v>
      </c>
      <c r="FN68">
        <v>-0.575555567935323</v>
      </c>
      <c r="FO68">
        <v>-5.87726490715881</v>
      </c>
      <c r="FP68">
        <v>7003.39269230769</v>
      </c>
      <c r="FQ68">
        <v>15</v>
      </c>
      <c r="FR68">
        <v>1701977635</v>
      </c>
      <c r="FS68" t="s">
        <v>438</v>
      </c>
      <c r="FT68">
        <v>1701977633</v>
      </c>
      <c r="FU68">
        <v>1701977635</v>
      </c>
      <c r="FV68">
        <v>4</v>
      </c>
      <c r="FW68">
        <v>-0.012</v>
      </c>
      <c r="FX68">
        <v>0.003</v>
      </c>
      <c r="FY68">
        <v>-0.515</v>
      </c>
      <c r="FZ68">
        <v>0.012</v>
      </c>
      <c r="GA68">
        <v>420</v>
      </c>
      <c r="GB68">
        <v>11</v>
      </c>
      <c r="GC68">
        <v>0.38</v>
      </c>
      <c r="GD68">
        <v>0.07</v>
      </c>
      <c r="GE68">
        <v>-4.8970015</v>
      </c>
      <c r="GF68">
        <v>0.284091879699241</v>
      </c>
      <c r="GG68">
        <v>0.0342362677981991</v>
      </c>
      <c r="GH68">
        <v>1</v>
      </c>
      <c r="GI68">
        <v>385.894882352941</v>
      </c>
      <c r="GJ68">
        <v>-0.611123001751732</v>
      </c>
      <c r="GK68">
        <v>0.18467678676795</v>
      </c>
      <c r="GL68">
        <v>1</v>
      </c>
      <c r="GM68">
        <v>1.290904</v>
      </c>
      <c r="GN68">
        <v>-0.0202132330827094</v>
      </c>
      <c r="GO68">
        <v>0.00208179585934835</v>
      </c>
      <c r="GP68">
        <v>1</v>
      </c>
      <c r="GQ68">
        <v>3</v>
      </c>
      <c r="GR68">
        <v>3</v>
      </c>
      <c r="GS68" t="s">
        <v>439</v>
      </c>
      <c r="GT68">
        <v>3.24973</v>
      </c>
      <c r="GU68">
        <v>2.89214</v>
      </c>
      <c r="GV68">
        <v>0.0823771</v>
      </c>
      <c r="GW68">
        <v>0.0829187</v>
      </c>
      <c r="GX68">
        <v>0.0594415</v>
      </c>
      <c r="GY68">
        <v>0.0543231</v>
      </c>
      <c r="GZ68">
        <v>30273.7</v>
      </c>
      <c r="HA68">
        <v>23316.1</v>
      </c>
      <c r="HB68">
        <v>30713.4</v>
      </c>
      <c r="HC68">
        <v>23894.8</v>
      </c>
      <c r="HD68">
        <v>38262.5</v>
      </c>
      <c r="HE68">
        <v>31541</v>
      </c>
      <c r="HF68">
        <v>43458.6</v>
      </c>
      <c r="HG68">
        <v>36061.2</v>
      </c>
      <c r="HH68">
        <v>2.35212</v>
      </c>
      <c r="HI68">
        <v>2.256</v>
      </c>
      <c r="HJ68">
        <v>0.152811</v>
      </c>
      <c r="HK68">
        <v>0</v>
      </c>
      <c r="HL68">
        <v>20.4511</v>
      </c>
      <c r="HM68">
        <v>999.9</v>
      </c>
      <c r="HN68">
        <v>45.703</v>
      </c>
      <c r="HO68">
        <v>26.898</v>
      </c>
      <c r="HP68">
        <v>20.6042</v>
      </c>
      <c r="HQ68">
        <v>54.0166</v>
      </c>
      <c r="HR68">
        <v>21.4383</v>
      </c>
      <c r="HS68">
        <v>2</v>
      </c>
      <c r="HT68">
        <v>-0.303374</v>
      </c>
      <c r="HU68">
        <v>0.665635</v>
      </c>
      <c r="HV68">
        <v>20.3426</v>
      </c>
      <c r="HW68">
        <v>5.24619</v>
      </c>
      <c r="HX68">
        <v>11.9226</v>
      </c>
      <c r="HY68">
        <v>4.9696</v>
      </c>
      <c r="HZ68">
        <v>3.29003</v>
      </c>
      <c r="IA68">
        <v>9999</v>
      </c>
      <c r="IB68">
        <v>999.9</v>
      </c>
      <c r="IC68">
        <v>9999</v>
      </c>
      <c r="ID68">
        <v>9999</v>
      </c>
      <c r="IE68">
        <v>4.97213</v>
      </c>
      <c r="IF68">
        <v>1.87348</v>
      </c>
      <c r="IG68">
        <v>1.88034</v>
      </c>
      <c r="IH68">
        <v>1.87652</v>
      </c>
      <c r="II68">
        <v>1.87607</v>
      </c>
      <c r="IJ68">
        <v>1.87607</v>
      </c>
      <c r="IK68">
        <v>1.875</v>
      </c>
      <c r="IL68">
        <v>1.87538</v>
      </c>
      <c r="IM68">
        <v>0</v>
      </c>
      <c r="IN68">
        <v>0</v>
      </c>
      <c r="IO68">
        <v>0</v>
      </c>
      <c r="IP68">
        <v>0</v>
      </c>
      <c r="IQ68" t="s">
        <v>440</v>
      </c>
      <c r="IR68" t="s">
        <v>441</v>
      </c>
      <c r="IS68" t="s">
        <v>442</v>
      </c>
      <c r="IT68" t="s">
        <v>442</v>
      </c>
      <c r="IU68" t="s">
        <v>442</v>
      </c>
      <c r="IV68" t="s">
        <v>442</v>
      </c>
      <c r="IW68">
        <v>0</v>
      </c>
      <c r="IX68">
        <v>100</v>
      </c>
      <c r="IY68">
        <v>100</v>
      </c>
      <c r="IZ68">
        <v>-0.513</v>
      </c>
      <c r="JA68">
        <v>0.0312</v>
      </c>
      <c r="JB68">
        <v>-0.436505064677801</v>
      </c>
      <c r="JC68">
        <v>-0.000204251658391556</v>
      </c>
      <c r="JD68">
        <v>8.11882707142039e-08</v>
      </c>
      <c r="JE68">
        <v>-8.824596126216e-11</v>
      </c>
      <c r="JF68">
        <v>-0.0823044458403542</v>
      </c>
      <c r="JG68">
        <v>6.98166786572007e-05</v>
      </c>
      <c r="JH68">
        <v>0.00104944809816257</v>
      </c>
      <c r="JI68">
        <v>-2.5878658862803e-05</v>
      </c>
      <c r="JJ68">
        <v>28</v>
      </c>
      <c r="JK68">
        <v>2090</v>
      </c>
      <c r="JL68">
        <v>2</v>
      </c>
      <c r="JM68">
        <v>19</v>
      </c>
      <c r="JN68">
        <v>4.9</v>
      </c>
      <c r="JO68">
        <v>4.9</v>
      </c>
      <c r="JP68">
        <v>1.36108</v>
      </c>
      <c r="JQ68">
        <v>2.55371</v>
      </c>
      <c r="JR68">
        <v>2.24365</v>
      </c>
      <c r="JS68">
        <v>2.85034</v>
      </c>
      <c r="JT68">
        <v>2.49756</v>
      </c>
      <c r="JU68">
        <v>2.39746</v>
      </c>
      <c r="JV68">
        <v>31.1722</v>
      </c>
      <c r="JW68">
        <v>24.0612</v>
      </c>
      <c r="JX68">
        <v>18</v>
      </c>
      <c r="JY68">
        <v>633.989</v>
      </c>
      <c r="JZ68">
        <v>659.295</v>
      </c>
      <c r="KA68">
        <v>20.0003</v>
      </c>
      <c r="KB68">
        <v>23.3608</v>
      </c>
      <c r="KC68">
        <v>29.9998</v>
      </c>
      <c r="KD68">
        <v>23.5806</v>
      </c>
      <c r="KE68">
        <v>23.5596</v>
      </c>
      <c r="KF68">
        <v>27.2784</v>
      </c>
      <c r="KG68">
        <v>38.1144</v>
      </c>
      <c r="KH68">
        <v>0</v>
      </c>
      <c r="KI68">
        <v>20</v>
      </c>
      <c r="KJ68">
        <v>420</v>
      </c>
      <c r="KK68">
        <v>11.2388</v>
      </c>
      <c r="KL68">
        <v>101.979</v>
      </c>
      <c r="KM68">
        <v>101.024</v>
      </c>
    </row>
    <row r="69" spans="1:299">
      <c r="A69">
        <v>53</v>
      </c>
      <c r="B69">
        <v>1701977934</v>
      </c>
      <c r="C69">
        <v>260</v>
      </c>
      <c r="D69" t="s">
        <v>547</v>
      </c>
      <c r="E69" t="s">
        <v>548</v>
      </c>
      <c r="F69">
        <v>15</v>
      </c>
      <c r="H69" t="s">
        <v>435</v>
      </c>
      <c r="K69">
        <v>1701977932.5</v>
      </c>
      <c r="L69">
        <f>(M69)/1000</f>
        <v>0</v>
      </c>
      <c r="M69">
        <f>IF(DR69, AP69, AJ69)</f>
        <v>0</v>
      </c>
      <c r="N69">
        <f>IF(DR69, AK69, AI69)</f>
        <v>0</v>
      </c>
      <c r="O69">
        <f>DT69 - IF(AW69&gt;1, N69*DN69*100.0/(AY69*EH69), 0)</f>
        <v>0</v>
      </c>
      <c r="P69">
        <f>((V69-L69/2)*O69-N69)/(V69+L69/2)</f>
        <v>0</v>
      </c>
      <c r="Q69">
        <f>P69*(EA69+EB69)/1000.0</f>
        <v>0</v>
      </c>
      <c r="R69">
        <f>(DT69 - IF(AW69&gt;1, N69*DN69*100.0/(AY69*EH69), 0))*(EA69+EB69)/1000.0</f>
        <v>0</v>
      </c>
      <c r="S69">
        <f>2.0/((1/U69-1/T69)+SIGN(U69)*SQRT((1/U69-1/T69)*(1/U69-1/T69) + 4*DO69/((DO69+1)*(DO69+1))*(2*1/U69*1/T69-1/T69*1/T69)))</f>
        <v>0</v>
      </c>
      <c r="T69">
        <f>IF(LEFT(DP69,1)&lt;&gt;"0",IF(LEFT(DP69,1)="1",3.0,DQ69),$D$5+$E$5*(EH69*EA69/($K$5*1000))+$F$5*(EH69*EA69/($K$5*1000))*MAX(MIN(DN69,$J$5),$I$5)*MAX(MIN(DN69,$J$5),$I$5)+$G$5*MAX(MIN(DN69,$J$5),$I$5)*(EH69*EA69/($K$5*1000))+$H$5*(EH69*EA69/($K$5*1000))*(EH69*EA69/($K$5*1000)))</f>
        <v>0</v>
      </c>
      <c r="U69">
        <f>L69*(1000-(1000*0.61365*exp(17.502*Y69/(240.97+Y69))/(EA69+EB69)+DV69)/2)/(1000*0.61365*exp(17.502*Y69/(240.97+Y69))/(EA69+EB69)-DV69)</f>
        <v>0</v>
      </c>
      <c r="V69">
        <f>1/((DO69+1)/(S69/1.6)+1/(T69/1.37)) + DO69/((DO69+1)/(S69/1.6) + DO69/(T69/1.37))</f>
        <v>0</v>
      </c>
      <c r="W69">
        <f>(DJ69*DM69)</f>
        <v>0</v>
      </c>
      <c r="X69">
        <f>(EC69+(W69+2*0.95*5.67E-8*(((EC69+$B$7)+273)^4-(EC69+273)^4)-44100*L69)/(1.84*29.3*T69+8*0.95*5.67E-8*(EC69+273)^3))</f>
        <v>0</v>
      </c>
      <c r="Y69">
        <f>($C$7*ED69+$D$7*EE69+$E$7*X69)</f>
        <v>0</v>
      </c>
      <c r="Z69">
        <f>0.61365*exp(17.502*Y69/(240.97+Y69))</f>
        <v>0</v>
      </c>
      <c r="AA69">
        <f>(AB69/AC69*100)</f>
        <v>0</v>
      </c>
      <c r="AB69">
        <f>DV69*(EA69+EB69)/1000</f>
        <v>0</v>
      </c>
      <c r="AC69">
        <f>0.61365*exp(17.502*EC69/(240.97+EC69))</f>
        <v>0</v>
      </c>
      <c r="AD69">
        <f>(Z69-DV69*(EA69+EB69)/1000)</f>
        <v>0</v>
      </c>
      <c r="AE69">
        <f>(-L69*44100)</f>
        <v>0</v>
      </c>
      <c r="AF69">
        <f>2*29.3*T69*0.92*(EC69-Y69)</f>
        <v>0</v>
      </c>
      <c r="AG69">
        <f>2*0.95*5.67E-8*(((EC69+$B$7)+273)^4-(Y69+273)^4)</f>
        <v>0</v>
      </c>
      <c r="AH69">
        <f>W69+AG69+AE69+AF69</f>
        <v>0</v>
      </c>
      <c r="AI69">
        <f>DZ69*AW69*(DU69-DT69*(1000-AW69*DW69)/(1000-AW69*DV69))/(100*DN69)</f>
        <v>0</v>
      </c>
      <c r="AJ69">
        <f>1000*DZ69*AW69*(DV69-DW69)/(100*DN69*(1000-AW69*DV69))</f>
        <v>0</v>
      </c>
      <c r="AK69">
        <f>(AL69 - AM69 - EA69*1E3/(8.314*(EC69+273.15)) * AO69/DZ69 * AN69) * DZ69/(100*DN69) * (1000 - DW69)/1000</f>
        <v>0</v>
      </c>
      <c r="AL69">
        <v>424.762787731305</v>
      </c>
      <c r="AM69">
        <v>420.373563636364</v>
      </c>
      <c r="AN69">
        <v>0.00594569170215982</v>
      </c>
      <c r="AO69">
        <v>66.111918729525</v>
      </c>
      <c r="AP69">
        <f>(AR69 - AQ69 + EA69*1E3/(8.314*(EC69+273.15)) * AT69/DZ69 * AS69) * DZ69/(100*DN69) * 1000/(1000 - AR69)</f>
        <v>0</v>
      </c>
      <c r="AQ69">
        <v>11.1900562130741</v>
      </c>
      <c r="AR69">
        <v>12.4763175824176</v>
      </c>
      <c r="AS69">
        <v>-3.49168766804388e-06</v>
      </c>
      <c r="AT69">
        <v>85.4368916189537</v>
      </c>
      <c r="AU69">
        <v>0</v>
      </c>
      <c r="AV69">
        <v>0</v>
      </c>
      <c r="AW69">
        <f>IF(AU69*$H$13&gt;=AY69,1.0,(AY69/(AY69-AU69*$H$13)))</f>
        <v>0</v>
      </c>
      <c r="AX69">
        <f>(AW69-1)*100</f>
        <v>0</v>
      </c>
      <c r="AY69">
        <f>MAX(0,($B$13+$C$13*EH69)/(1+$D$13*EH69)*EA69/(EC69+273)*$E$13)</f>
        <v>0</v>
      </c>
      <c r="AZ69" t="s">
        <v>436</v>
      </c>
      <c r="BA69" t="s">
        <v>436</v>
      </c>
      <c r="BB69">
        <v>0</v>
      </c>
      <c r="BC69">
        <v>0</v>
      </c>
      <c r="BD69">
        <f>1-BB69/BC69</f>
        <v>0</v>
      </c>
      <c r="BE69">
        <v>0</v>
      </c>
      <c r="BF69" t="s">
        <v>436</v>
      </c>
      <c r="BG69" t="s">
        <v>436</v>
      </c>
      <c r="BH69">
        <v>0</v>
      </c>
      <c r="BI69">
        <v>0</v>
      </c>
      <c r="BJ69">
        <f>1-BH69/BI69</f>
        <v>0</v>
      </c>
      <c r="BK69">
        <v>0.5</v>
      </c>
      <c r="BL69">
        <f>DK69</f>
        <v>0</v>
      </c>
      <c r="BM69">
        <f>N69</f>
        <v>0</v>
      </c>
      <c r="BN69">
        <f>BJ69*BK69*BL69</f>
        <v>0</v>
      </c>
      <c r="BO69">
        <f>(BM69-BE69)/BL69</f>
        <v>0</v>
      </c>
      <c r="BP69">
        <f>(BC69-BI69)/BI69</f>
        <v>0</v>
      </c>
      <c r="BQ69">
        <f>BB69/(BD69+BB69/BI69)</f>
        <v>0</v>
      </c>
      <c r="BR69" t="s">
        <v>436</v>
      </c>
      <c r="BS69">
        <v>0</v>
      </c>
      <c r="BT69">
        <f>IF(BS69&lt;&gt;0, BS69, BQ69)</f>
        <v>0</v>
      </c>
      <c r="BU69">
        <f>1-BT69/BI69</f>
        <v>0</v>
      </c>
      <c r="BV69">
        <f>(BI69-BH69)/(BI69-BT69)</f>
        <v>0</v>
      </c>
      <c r="BW69">
        <f>(BC69-BI69)/(BC69-BT69)</f>
        <v>0</v>
      </c>
      <c r="BX69">
        <f>(BI69-BH69)/(BI69-BB69)</f>
        <v>0</v>
      </c>
      <c r="BY69">
        <f>(BC69-BI69)/(BC69-BB69)</f>
        <v>0</v>
      </c>
      <c r="BZ69">
        <f>(BV69*BT69/BH69)</f>
        <v>0</v>
      </c>
      <c r="CA69">
        <f>(1-BZ69)</f>
        <v>0</v>
      </c>
      <c r="DJ69">
        <f>$B$11*EI69+$C$11*EJ69+$F$11*EU69*(1-EX69)</f>
        <v>0</v>
      </c>
      <c r="DK69">
        <f>DJ69*DL69</f>
        <v>0</v>
      </c>
      <c r="DL69">
        <f>($B$11*$D$9+$C$11*$D$9+$F$11*((FH69+EZ69)/MAX(FH69+EZ69+FI69, 0.1)*$I$9+FI69/MAX(FH69+EZ69+FI69, 0.1)*$J$9))/($B$11+$C$11+$F$11)</f>
        <v>0</v>
      </c>
      <c r="DM69">
        <f>($B$11*$K$9+$C$11*$K$9+$F$11*((FH69+EZ69)/MAX(FH69+EZ69+FI69, 0.1)*$P$9+FI69/MAX(FH69+EZ69+FI69, 0.1)*$Q$9))/($B$11+$C$11+$F$11)</f>
        <v>0</v>
      </c>
      <c r="DN69">
        <v>6</v>
      </c>
      <c r="DO69">
        <v>0.5</v>
      </c>
      <c r="DP69" t="s">
        <v>437</v>
      </c>
      <c r="DQ69">
        <v>2</v>
      </c>
      <c r="DR69" t="b">
        <v>1</v>
      </c>
      <c r="DS69">
        <v>1701977932.5</v>
      </c>
      <c r="DT69">
        <v>415.1285</v>
      </c>
      <c r="DU69">
        <v>420.0035</v>
      </c>
      <c r="DV69">
        <v>12.4766</v>
      </c>
      <c r="DW69">
        <v>11.19025</v>
      </c>
      <c r="DX69">
        <v>415.6425</v>
      </c>
      <c r="DY69">
        <v>12.4454</v>
      </c>
      <c r="DZ69">
        <v>599.992</v>
      </c>
      <c r="EA69">
        <v>78.92275</v>
      </c>
      <c r="EB69">
        <v>0.1002425</v>
      </c>
      <c r="EC69">
        <v>23.0105</v>
      </c>
      <c r="ED69">
        <v>22.97845</v>
      </c>
      <c r="EE69">
        <v>999.9</v>
      </c>
      <c r="EF69">
        <v>0</v>
      </c>
      <c r="EG69">
        <v>0</v>
      </c>
      <c r="EH69">
        <v>9990.01</v>
      </c>
      <c r="EI69">
        <v>0</v>
      </c>
      <c r="EJ69">
        <v>0.848101</v>
      </c>
      <c r="EK69">
        <v>-4.87439</v>
      </c>
      <c r="EL69">
        <v>420.3735</v>
      </c>
      <c r="EM69">
        <v>424.7565</v>
      </c>
      <c r="EN69">
        <v>1.286325</v>
      </c>
      <c r="EO69">
        <v>420.0035</v>
      </c>
      <c r="EP69">
        <v>11.19025</v>
      </c>
      <c r="EQ69">
        <v>0.984686</v>
      </c>
      <c r="ER69">
        <v>0.8831655</v>
      </c>
      <c r="ES69">
        <v>6.691735</v>
      </c>
      <c r="ET69">
        <v>5.119305</v>
      </c>
      <c r="EU69">
        <v>1800.005</v>
      </c>
      <c r="EV69">
        <v>0.978006</v>
      </c>
      <c r="EW69">
        <v>0.0219943</v>
      </c>
      <c r="EX69">
        <v>0</v>
      </c>
      <c r="EY69">
        <v>385.912</v>
      </c>
      <c r="EZ69">
        <v>4.99951</v>
      </c>
      <c r="FA69">
        <v>7002.265</v>
      </c>
      <c r="FB69">
        <v>14717.05</v>
      </c>
      <c r="FC69">
        <v>43.062</v>
      </c>
      <c r="FD69">
        <v>44.812</v>
      </c>
      <c r="FE69">
        <v>44.625</v>
      </c>
      <c r="FF69">
        <v>43.875</v>
      </c>
      <c r="FG69">
        <v>44.5</v>
      </c>
      <c r="FH69">
        <v>1755.525</v>
      </c>
      <c r="FI69">
        <v>39.48</v>
      </c>
      <c r="FJ69">
        <v>0</v>
      </c>
      <c r="FK69">
        <v>1701977935.5</v>
      </c>
      <c r="FL69">
        <v>0</v>
      </c>
      <c r="FM69">
        <v>385.8836</v>
      </c>
      <c r="FN69">
        <v>0.388461532535153</v>
      </c>
      <c r="FO69">
        <v>-6.80076919625084</v>
      </c>
      <c r="FP69">
        <v>7002.8488</v>
      </c>
      <c r="FQ69">
        <v>15</v>
      </c>
      <c r="FR69">
        <v>1701977635</v>
      </c>
      <c r="FS69" t="s">
        <v>438</v>
      </c>
      <c r="FT69">
        <v>1701977633</v>
      </c>
      <c r="FU69">
        <v>1701977635</v>
      </c>
      <c r="FV69">
        <v>4</v>
      </c>
      <c r="FW69">
        <v>-0.012</v>
      </c>
      <c r="FX69">
        <v>0.003</v>
      </c>
      <c r="FY69">
        <v>-0.515</v>
      </c>
      <c r="FZ69">
        <v>0.012</v>
      </c>
      <c r="GA69">
        <v>420</v>
      </c>
      <c r="GB69">
        <v>11</v>
      </c>
      <c r="GC69">
        <v>0.38</v>
      </c>
      <c r="GD69">
        <v>0.07</v>
      </c>
      <c r="GE69">
        <v>-4.89603238095238</v>
      </c>
      <c r="GF69">
        <v>0.107879220779211</v>
      </c>
      <c r="GG69">
        <v>0.0365149266158326</v>
      </c>
      <c r="GH69">
        <v>1</v>
      </c>
      <c r="GI69">
        <v>385.876470588235</v>
      </c>
      <c r="GJ69">
        <v>-0.0902368277240783</v>
      </c>
      <c r="GK69">
        <v>0.155440594912373</v>
      </c>
      <c r="GL69">
        <v>1</v>
      </c>
      <c r="GM69">
        <v>1.28948095238095</v>
      </c>
      <c r="GN69">
        <v>-0.021342077922077</v>
      </c>
      <c r="GO69">
        <v>0.00225535744134019</v>
      </c>
      <c r="GP69">
        <v>1</v>
      </c>
      <c r="GQ69">
        <v>3</v>
      </c>
      <c r="GR69">
        <v>3</v>
      </c>
      <c r="GS69" t="s">
        <v>439</v>
      </c>
      <c r="GT69">
        <v>3.24976</v>
      </c>
      <c r="GU69">
        <v>2.89235</v>
      </c>
      <c r="GV69">
        <v>0.0823895</v>
      </c>
      <c r="GW69">
        <v>0.0829165</v>
      </c>
      <c r="GX69">
        <v>0.0594394</v>
      </c>
      <c r="GY69">
        <v>0.0543273</v>
      </c>
      <c r="GZ69">
        <v>30274.2</v>
      </c>
      <c r="HA69">
        <v>23316.1</v>
      </c>
      <c r="HB69">
        <v>30714.3</v>
      </c>
      <c r="HC69">
        <v>23894.8</v>
      </c>
      <c r="HD69">
        <v>38263.6</v>
      </c>
      <c r="HE69">
        <v>31540.7</v>
      </c>
      <c r="HF69">
        <v>43459.8</v>
      </c>
      <c r="HG69">
        <v>36061.1</v>
      </c>
      <c r="HH69">
        <v>2.3521</v>
      </c>
      <c r="HI69">
        <v>2.25603</v>
      </c>
      <c r="HJ69">
        <v>0.153147</v>
      </c>
      <c r="HK69">
        <v>0</v>
      </c>
      <c r="HL69">
        <v>20.4533</v>
      </c>
      <c r="HM69">
        <v>999.9</v>
      </c>
      <c r="HN69">
        <v>45.703</v>
      </c>
      <c r="HO69">
        <v>26.888</v>
      </c>
      <c r="HP69">
        <v>20.5899</v>
      </c>
      <c r="HQ69">
        <v>54.7766</v>
      </c>
      <c r="HR69">
        <v>21.4143</v>
      </c>
      <c r="HS69">
        <v>2</v>
      </c>
      <c r="HT69">
        <v>-0.303595</v>
      </c>
      <c r="HU69">
        <v>0.666615</v>
      </c>
      <c r="HV69">
        <v>20.3425</v>
      </c>
      <c r="HW69">
        <v>5.24664</v>
      </c>
      <c r="HX69">
        <v>11.924</v>
      </c>
      <c r="HY69">
        <v>4.96975</v>
      </c>
      <c r="HZ69">
        <v>3.29005</v>
      </c>
      <c r="IA69">
        <v>9999</v>
      </c>
      <c r="IB69">
        <v>999.9</v>
      </c>
      <c r="IC69">
        <v>9999</v>
      </c>
      <c r="ID69">
        <v>9999</v>
      </c>
      <c r="IE69">
        <v>4.97211</v>
      </c>
      <c r="IF69">
        <v>1.87347</v>
      </c>
      <c r="IG69">
        <v>1.88034</v>
      </c>
      <c r="IH69">
        <v>1.87652</v>
      </c>
      <c r="II69">
        <v>1.87607</v>
      </c>
      <c r="IJ69">
        <v>1.87607</v>
      </c>
      <c r="IK69">
        <v>1.875</v>
      </c>
      <c r="IL69">
        <v>1.87538</v>
      </c>
      <c r="IM69">
        <v>0</v>
      </c>
      <c r="IN69">
        <v>0</v>
      </c>
      <c r="IO69">
        <v>0</v>
      </c>
      <c r="IP69">
        <v>0</v>
      </c>
      <c r="IQ69" t="s">
        <v>440</v>
      </c>
      <c r="IR69" t="s">
        <v>441</v>
      </c>
      <c r="IS69" t="s">
        <v>442</v>
      </c>
      <c r="IT69" t="s">
        <v>442</v>
      </c>
      <c r="IU69" t="s">
        <v>442</v>
      </c>
      <c r="IV69" t="s">
        <v>442</v>
      </c>
      <c r="IW69">
        <v>0</v>
      </c>
      <c r="IX69">
        <v>100</v>
      </c>
      <c r="IY69">
        <v>100</v>
      </c>
      <c r="IZ69">
        <v>-0.513</v>
      </c>
      <c r="JA69">
        <v>0.0313</v>
      </c>
      <c r="JB69">
        <v>-0.436505064677801</v>
      </c>
      <c r="JC69">
        <v>-0.000204251658391556</v>
      </c>
      <c r="JD69">
        <v>8.11882707142039e-08</v>
      </c>
      <c r="JE69">
        <v>-8.824596126216e-11</v>
      </c>
      <c r="JF69">
        <v>-0.0823044458403542</v>
      </c>
      <c r="JG69">
        <v>6.98166786572007e-05</v>
      </c>
      <c r="JH69">
        <v>0.00104944809816257</v>
      </c>
      <c r="JI69">
        <v>-2.5878658862803e-05</v>
      </c>
      <c r="JJ69">
        <v>28</v>
      </c>
      <c r="JK69">
        <v>2090</v>
      </c>
      <c r="JL69">
        <v>2</v>
      </c>
      <c r="JM69">
        <v>19</v>
      </c>
      <c r="JN69">
        <v>5</v>
      </c>
      <c r="JO69">
        <v>5</v>
      </c>
      <c r="JP69">
        <v>1.36108</v>
      </c>
      <c r="JQ69">
        <v>2.55371</v>
      </c>
      <c r="JR69">
        <v>2.24365</v>
      </c>
      <c r="JS69">
        <v>2.85034</v>
      </c>
      <c r="JT69">
        <v>2.49756</v>
      </c>
      <c r="JU69">
        <v>2.37671</v>
      </c>
      <c r="JV69">
        <v>31.1722</v>
      </c>
      <c r="JW69">
        <v>24.0612</v>
      </c>
      <c r="JX69">
        <v>18</v>
      </c>
      <c r="JY69">
        <v>633.953</v>
      </c>
      <c r="JZ69">
        <v>659.291</v>
      </c>
      <c r="KA69">
        <v>20.0002</v>
      </c>
      <c r="KB69">
        <v>23.3589</v>
      </c>
      <c r="KC69">
        <v>30</v>
      </c>
      <c r="KD69">
        <v>23.5791</v>
      </c>
      <c r="KE69">
        <v>23.5576</v>
      </c>
      <c r="KF69">
        <v>27.2807</v>
      </c>
      <c r="KG69">
        <v>38.1144</v>
      </c>
      <c r="KH69">
        <v>0</v>
      </c>
      <c r="KI69">
        <v>20</v>
      </c>
      <c r="KJ69">
        <v>420</v>
      </c>
      <c r="KK69">
        <v>11.2397</v>
      </c>
      <c r="KL69">
        <v>101.981</v>
      </c>
      <c r="KM69">
        <v>101.024</v>
      </c>
    </row>
    <row r="70" spans="1:299">
      <c r="A70">
        <v>54</v>
      </c>
      <c r="B70">
        <v>1701977939</v>
      </c>
      <c r="C70">
        <v>265</v>
      </c>
      <c r="D70" t="s">
        <v>549</v>
      </c>
      <c r="E70" t="s">
        <v>550</v>
      </c>
      <c r="F70">
        <v>15</v>
      </c>
      <c r="H70" t="s">
        <v>435</v>
      </c>
      <c r="K70">
        <v>1701977937.5</v>
      </c>
      <c r="L70">
        <f>(M70)/1000</f>
        <v>0</v>
      </c>
      <c r="M70">
        <f>IF(DR70, AP70, AJ70)</f>
        <v>0</v>
      </c>
      <c r="N70">
        <f>IF(DR70, AK70, AI70)</f>
        <v>0</v>
      </c>
      <c r="O70">
        <f>DT70 - IF(AW70&gt;1, N70*DN70*100.0/(AY70*EH70), 0)</f>
        <v>0</v>
      </c>
      <c r="P70">
        <f>((V70-L70/2)*O70-N70)/(V70+L70/2)</f>
        <v>0</v>
      </c>
      <c r="Q70">
        <f>P70*(EA70+EB70)/1000.0</f>
        <v>0</v>
      </c>
      <c r="R70">
        <f>(DT70 - IF(AW70&gt;1, N70*DN70*100.0/(AY70*EH70), 0))*(EA70+EB70)/1000.0</f>
        <v>0</v>
      </c>
      <c r="S70">
        <f>2.0/((1/U70-1/T70)+SIGN(U70)*SQRT((1/U70-1/T70)*(1/U70-1/T70) + 4*DO70/((DO70+1)*(DO70+1))*(2*1/U70*1/T70-1/T70*1/T70)))</f>
        <v>0</v>
      </c>
      <c r="T70">
        <f>IF(LEFT(DP70,1)&lt;&gt;"0",IF(LEFT(DP70,1)="1",3.0,DQ70),$D$5+$E$5*(EH70*EA70/($K$5*1000))+$F$5*(EH70*EA70/($K$5*1000))*MAX(MIN(DN70,$J$5),$I$5)*MAX(MIN(DN70,$J$5),$I$5)+$G$5*MAX(MIN(DN70,$J$5),$I$5)*(EH70*EA70/($K$5*1000))+$H$5*(EH70*EA70/($K$5*1000))*(EH70*EA70/($K$5*1000)))</f>
        <v>0</v>
      </c>
      <c r="U70">
        <f>L70*(1000-(1000*0.61365*exp(17.502*Y70/(240.97+Y70))/(EA70+EB70)+DV70)/2)/(1000*0.61365*exp(17.502*Y70/(240.97+Y70))/(EA70+EB70)-DV70)</f>
        <v>0</v>
      </c>
      <c r="V70">
        <f>1/((DO70+1)/(S70/1.6)+1/(T70/1.37)) + DO70/((DO70+1)/(S70/1.6) + DO70/(T70/1.37))</f>
        <v>0</v>
      </c>
      <c r="W70">
        <f>(DJ70*DM70)</f>
        <v>0</v>
      </c>
      <c r="X70">
        <f>(EC70+(W70+2*0.95*5.67E-8*(((EC70+$B$7)+273)^4-(EC70+273)^4)-44100*L70)/(1.84*29.3*T70+8*0.95*5.67E-8*(EC70+273)^3))</f>
        <v>0</v>
      </c>
      <c r="Y70">
        <f>($C$7*ED70+$D$7*EE70+$E$7*X70)</f>
        <v>0</v>
      </c>
      <c r="Z70">
        <f>0.61365*exp(17.502*Y70/(240.97+Y70))</f>
        <v>0</v>
      </c>
      <c r="AA70">
        <f>(AB70/AC70*100)</f>
        <v>0</v>
      </c>
      <c r="AB70">
        <f>DV70*(EA70+EB70)/1000</f>
        <v>0</v>
      </c>
      <c r="AC70">
        <f>0.61365*exp(17.502*EC70/(240.97+EC70))</f>
        <v>0</v>
      </c>
      <c r="AD70">
        <f>(Z70-DV70*(EA70+EB70)/1000)</f>
        <v>0</v>
      </c>
      <c r="AE70">
        <f>(-L70*44100)</f>
        <v>0</v>
      </c>
      <c r="AF70">
        <f>2*29.3*T70*0.92*(EC70-Y70)</f>
        <v>0</v>
      </c>
      <c r="AG70">
        <f>2*0.95*5.67E-8*(((EC70+$B$7)+273)^4-(Y70+273)^4)</f>
        <v>0</v>
      </c>
      <c r="AH70">
        <f>W70+AG70+AE70+AF70</f>
        <v>0</v>
      </c>
      <c r="AI70">
        <f>DZ70*AW70*(DU70-DT70*(1000-AW70*DW70)/(1000-AW70*DV70))/(100*DN70)</f>
        <v>0</v>
      </c>
      <c r="AJ70">
        <f>1000*DZ70*AW70*(DV70-DW70)/(100*DN70*(1000-AW70*DV70))</f>
        <v>0</v>
      </c>
      <c r="AK70">
        <f>(AL70 - AM70 - EA70*1E3/(8.314*(EC70+273.15)) * AO70/DZ70 * AN70) * DZ70/(100*DN70) * (1000 - DW70)/1000</f>
        <v>0</v>
      </c>
      <c r="AL70">
        <v>424.748813142224</v>
      </c>
      <c r="AM70">
        <v>420.392606060606</v>
      </c>
      <c r="AN70">
        <v>0.000802697810738082</v>
      </c>
      <c r="AO70">
        <v>66.111918729525</v>
      </c>
      <c r="AP70">
        <f>(AR70 - AQ70 + EA70*1E3/(8.314*(EC70+273.15)) * AT70/DZ70 * AS70) * DZ70/(100*DN70) * 1000/(1000 - AR70)</f>
        <v>0</v>
      </c>
      <c r="AQ70">
        <v>11.1901241291697</v>
      </c>
      <c r="AR70">
        <v>12.4769615384616</v>
      </c>
      <c r="AS70">
        <v>-1.13999744065428e-06</v>
      </c>
      <c r="AT70">
        <v>85.4368916189537</v>
      </c>
      <c r="AU70">
        <v>0</v>
      </c>
      <c r="AV70">
        <v>0</v>
      </c>
      <c r="AW70">
        <f>IF(AU70*$H$13&gt;=AY70,1.0,(AY70/(AY70-AU70*$H$13)))</f>
        <v>0</v>
      </c>
      <c r="AX70">
        <f>(AW70-1)*100</f>
        <v>0</v>
      </c>
      <c r="AY70">
        <f>MAX(0,($B$13+$C$13*EH70)/(1+$D$13*EH70)*EA70/(EC70+273)*$E$13)</f>
        <v>0</v>
      </c>
      <c r="AZ70" t="s">
        <v>436</v>
      </c>
      <c r="BA70" t="s">
        <v>436</v>
      </c>
      <c r="BB70">
        <v>0</v>
      </c>
      <c r="BC70">
        <v>0</v>
      </c>
      <c r="BD70">
        <f>1-BB70/BC70</f>
        <v>0</v>
      </c>
      <c r="BE70">
        <v>0</v>
      </c>
      <c r="BF70" t="s">
        <v>436</v>
      </c>
      <c r="BG70" t="s">
        <v>436</v>
      </c>
      <c r="BH70">
        <v>0</v>
      </c>
      <c r="BI70">
        <v>0</v>
      </c>
      <c r="BJ70">
        <f>1-BH70/BI70</f>
        <v>0</v>
      </c>
      <c r="BK70">
        <v>0.5</v>
      </c>
      <c r="BL70">
        <f>DK70</f>
        <v>0</v>
      </c>
      <c r="BM70">
        <f>N70</f>
        <v>0</v>
      </c>
      <c r="BN70">
        <f>BJ70*BK70*BL70</f>
        <v>0</v>
      </c>
      <c r="BO70">
        <f>(BM70-BE70)/BL70</f>
        <v>0</v>
      </c>
      <c r="BP70">
        <f>(BC70-BI70)/BI70</f>
        <v>0</v>
      </c>
      <c r="BQ70">
        <f>BB70/(BD70+BB70/BI70)</f>
        <v>0</v>
      </c>
      <c r="BR70" t="s">
        <v>436</v>
      </c>
      <c r="BS70">
        <v>0</v>
      </c>
      <c r="BT70">
        <f>IF(BS70&lt;&gt;0, BS70, BQ70)</f>
        <v>0</v>
      </c>
      <c r="BU70">
        <f>1-BT70/BI70</f>
        <v>0</v>
      </c>
      <c r="BV70">
        <f>(BI70-BH70)/(BI70-BT70)</f>
        <v>0</v>
      </c>
      <c r="BW70">
        <f>(BC70-BI70)/(BC70-BT70)</f>
        <v>0</v>
      </c>
      <c r="BX70">
        <f>(BI70-BH70)/(BI70-BB70)</f>
        <v>0</v>
      </c>
      <c r="BY70">
        <f>(BC70-BI70)/(BC70-BB70)</f>
        <v>0</v>
      </c>
      <c r="BZ70">
        <f>(BV70*BT70/BH70)</f>
        <v>0</v>
      </c>
      <c r="CA70">
        <f>(1-BZ70)</f>
        <v>0</v>
      </c>
      <c r="DJ70">
        <f>$B$11*EI70+$C$11*EJ70+$F$11*EU70*(1-EX70)</f>
        <v>0</v>
      </c>
      <c r="DK70">
        <f>DJ70*DL70</f>
        <v>0</v>
      </c>
      <c r="DL70">
        <f>($B$11*$D$9+$C$11*$D$9+$F$11*((FH70+EZ70)/MAX(FH70+EZ70+FI70, 0.1)*$I$9+FI70/MAX(FH70+EZ70+FI70, 0.1)*$J$9))/($B$11+$C$11+$F$11)</f>
        <v>0</v>
      </c>
      <c r="DM70">
        <f>($B$11*$K$9+$C$11*$K$9+$F$11*((FH70+EZ70)/MAX(FH70+EZ70+FI70, 0.1)*$P$9+FI70/MAX(FH70+EZ70+FI70, 0.1)*$Q$9))/($B$11+$C$11+$F$11)</f>
        <v>0</v>
      </c>
      <c r="DN70">
        <v>6</v>
      </c>
      <c r="DO70">
        <v>0.5</v>
      </c>
      <c r="DP70" t="s">
        <v>437</v>
      </c>
      <c r="DQ70">
        <v>2</v>
      </c>
      <c r="DR70" t="b">
        <v>1</v>
      </c>
      <c r="DS70">
        <v>1701977937.5</v>
      </c>
      <c r="DT70">
        <v>415.156</v>
      </c>
      <c r="DU70">
        <v>420.0025</v>
      </c>
      <c r="DV70">
        <v>12.47695</v>
      </c>
      <c r="DW70">
        <v>11.19045</v>
      </c>
      <c r="DX70">
        <v>415.669</v>
      </c>
      <c r="DY70">
        <v>12.44575</v>
      </c>
      <c r="DZ70">
        <v>599.997</v>
      </c>
      <c r="EA70">
        <v>78.92395</v>
      </c>
      <c r="EB70">
        <v>0.09999455</v>
      </c>
      <c r="EC70">
        <v>23.01025</v>
      </c>
      <c r="ED70">
        <v>22.98825</v>
      </c>
      <c r="EE70">
        <v>999.9</v>
      </c>
      <c r="EF70">
        <v>0</v>
      </c>
      <c r="EG70">
        <v>0</v>
      </c>
      <c r="EH70">
        <v>9993.11</v>
      </c>
      <c r="EI70">
        <v>0</v>
      </c>
      <c r="EJ70">
        <v>0.848101</v>
      </c>
      <c r="EK70">
        <v>-4.84674</v>
      </c>
      <c r="EL70">
        <v>420.401</v>
      </c>
      <c r="EM70">
        <v>424.756</v>
      </c>
      <c r="EN70">
        <v>1.28657</v>
      </c>
      <c r="EO70">
        <v>420.0025</v>
      </c>
      <c r="EP70">
        <v>11.19045</v>
      </c>
      <c r="EQ70">
        <v>0.984734</v>
      </c>
      <c r="ER70">
        <v>0.8831925</v>
      </c>
      <c r="ES70">
        <v>6.69245</v>
      </c>
      <c r="ET70">
        <v>5.11975</v>
      </c>
      <c r="EU70">
        <v>1800.01</v>
      </c>
      <c r="EV70">
        <v>0.978006</v>
      </c>
      <c r="EW70">
        <v>0.0219943</v>
      </c>
      <c r="EX70">
        <v>0</v>
      </c>
      <c r="EY70">
        <v>385.7655</v>
      </c>
      <c r="EZ70">
        <v>4.99951</v>
      </c>
      <c r="FA70">
        <v>7001.8</v>
      </c>
      <c r="FB70">
        <v>14717.1</v>
      </c>
      <c r="FC70">
        <v>43.0935</v>
      </c>
      <c r="FD70">
        <v>44.812</v>
      </c>
      <c r="FE70">
        <v>44.625</v>
      </c>
      <c r="FF70">
        <v>43.875</v>
      </c>
      <c r="FG70">
        <v>44.5</v>
      </c>
      <c r="FH70">
        <v>1755.53</v>
      </c>
      <c r="FI70">
        <v>39.48</v>
      </c>
      <c r="FJ70">
        <v>0</v>
      </c>
      <c r="FK70">
        <v>1701977940.3</v>
      </c>
      <c r="FL70">
        <v>0</v>
      </c>
      <c r="FM70">
        <v>385.87956</v>
      </c>
      <c r="FN70">
        <v>0.348692303751236</v>
      </c>
      <c r="FO70">
        <v>-6.52153851331919</v>
      </c>
      <c r="FP70">
        <v>7002.3984</v>
      </c>
      <c r="FQ70">
        <v>15</v>
      </c>
      <c r="FR70">
        <v>1701977635</v>
      </c>
      <c r="FS70" t="s">
        <v>438</v>
      </c>
      <c r="FT70">
        <v>1701977633</v>
      </c>
      <c r="FU70">
        <v>1701977635</v>
      </c>
      <c r="FV70">
        <v>4</v>
      </c>
      <c r="FW70">
        <v>-0.012</v>
      </c>
      <c r="FX70">
        <v>0.003</v>
      </c>
      <c r="FY70">
        <v>-0.515</v>
      </c>
      <c r="FZ70">
        <v>0.012</v>
      </c>
      <c r="GA70">
        <v>420</v>
      </c>
      <c r="GB70">
        <v>11</v>
      </c>
      <c r="GC70">
        <v>0.38</v>
      </c>
      <c r="GD70">
        <v>0.07</v>
      </c>
      <c r="GE70">
        <v>-4.877683</v>
      </c>
      <c r="GF70">
        <v>0.0379795488721741</v>
      </c>
      <c r="GG70">
        <v>0.0308565391934999</v>
      </c>
      <c r="GH70">
        <v>1</v>
      </c>
      <c r="GI70">
        <v>385.886382352941</v>
      </c>
      <c r="GJ70">
        <v>-0.248113065239739</v>
      </c>
      <c r="GK70">
        <v>0.179134523014523</v>
      </c>
      <c r="GL70">
        <v>1</v>
      </c>
      <c r="GM70">
        <v>1.287827</v>
      </c>
      <c r="GN70">
        <v>-0.0139434586466161</v>
      </c>
      <c r="GO70">
        <v>0.00152150944788391</v>
      </c>
      <c r="GP70">
        <v>1</v>
      </c>
      <c r="GQ70">
        <v>3</v>
      </c>
      <c r="GR70">
        <v>3</v>
      </c>
      <c r="GS70" t="s">
        <v>439</v>
      </c>
      <c r="GT70">
        <v>3.24972</v>
      </c>
      <c r="GU70">
        <v>2.89226</v>
      </c>
      <c r="GV70">
        <v>0.0823973</v>
      </c>
      <c r="GW70">
        <v>0.0829234</v>
      </c>
      <c r="GX70">
        <v>0.0594398</v>
      </c>
      <c r="GY70">
        <v>0.0543322</v>
      </c>
      <c r="GZ70">
        <v>30273.8</v>
      </c>
      <c r="HA70">
        <v>23316.1</v>
      </c>
      <c r="HB70">
        <v>30714.1</v>
      </c>
      <c r="HC70">
        <v>23894.9</v>
      </c>
      <c r="HD70">
        <v>38263.3</v>
      </c>
      <c r="HE70">
        <v>31540.8</v>
      </c>
      <c r="HF70">
        <v>43459.5</v>
      </c>
      <c r="HG70">
        <v>36061.4</v>
      </c>
      <c r="HH70">
        <v>2.35232</v>
      </c>
      <c r="HI70">
        <v>2.25612</v>
      </c>
      <c r="HJ70">
        <v>0.153668</v>
      </c>
      <c r="HK70">
        <v>0</v>
      </c>
      <c r="HL70">
        <v>20.4555</v>
      </c>
      <c r="HM70">
        <v>999.9</v>
      </c>
      <c r="HN70">
        <v>45.727</v>
      </c>
      <c r="HO70">
        <v>26.898</v>
      </c>
      <c r="HP70">
        <v>20.6136</v>
      </c>
      <c r="HQ70">
        <v>54.7566</v>
      </c>
      <c r="HR70">
        <v>21.4183</v>
      </c>
      <c r="HS70">
        <v>2</v>
      </c>
      <c r="HT70">
        <v>-0.303659</v>
      </c>
      <c r="HU70">
        <v>0.666939</v>
      </c>
      <c r="HV70">
        <v>20.3423</v>
      </c>
      <c r="HW70">
        <v>5.24634</v>
      </c>
      <c r="HX70">
        <v>11.9235</v>
      </c>
      <c r="HY70">
        <v>4.96955</v>
      </c>
      <c r="HZ70">
        <v>3.29</v>
      </c>
      <c r="IA70">
        <v>9999</v>
      </c>
      <c r="IB70">
        <v>999.9</v>
      </c>
      <c r="IC70">
        <v>9999</v>
      </c>
      <c r="ID70">
        <v>9999</v>
      </c>
      <c r="IE70">
        <v>4.97211</v>
      </c>
      <c r="IF70">
        <v>1.87347</v>
      </c>
      <c r="IG70">
        <v>1.88034</v>
      </c>
      <c r="IH70">
        <v>1.87651</v>
      </c>
      <c r="II70">
        <v>1.87607</v>
      </c>
      <c r="IJ70">
        <v>1.87607</v>
      </c>
      <c r="IK70">
        <v>1.875</v>
      </c>
      <c r="IL70">
        <v>1.87539</v>
      </c>
      <c r="IM70">
        <v>0</v>
      </c>
      <c r="IN70">
        <v>0</v>
      </c>
      <c r="IO70">
        <v>0</v>
      </c>
      <c r="IP70">
        <v>0</v>
      </c>
      <c r="IQ70" t="s">
        <v>440</v>
      </c>
      <c r="IR70" t="s">
        <v>441</v>
      </c>
      <c r="IS70" t="s">
        <v>442</v>
      </c>
      <c r="IT70" t="s">
        <v>442</v>
      </c>
      <c r="IU70" t="s">
        <v>442</v>
      </c>
      <c r="IV70" t="s">
        <v>442</v>
      </c>
      <c r="IW70">
        <v>0</v>
      </c>
      <c r="IX70">
        <v>100</v>
      </c>
      <c r="IY70">
        <v>100</v>
      </c>
      <c r="IZ70">
        <v>-0.513</v>
      </c>
      <c r="JA70">
        <v>0.0312</v>
      </c>
      <c r="JB70">
        <v>-0.436505064677801</v>
      </c>
      <c r="JC70">
        <v>-0.000204251658391556</v>
      </c>
      <c r="JD70">
        <v>8.11882707142039e-08</v>
      </c>
      <c r="JE70">
        <v>-8.824596126216e-11</v>
      </c>
      <c r="JF70">
        <v>-0.0823044458403542</v>
      </c>
      <c r="JG70">
        <v>6.98166786572007e-05</v>
      </c>
      <c r="JH70">
        <v>0.00104944809816257</v>
      </c>
      <c r="JI70">
        <v>-2.5878658862803e-05</v>
      </c>
      <c r="JJ70">
        <v>28</v>
      </c>
      <c r="JK70">
        <v>2090</v>
      </c>
      <c r="JL70">
        <v>2</v>
      </c>
      <c r="JM70">
        <v>19</v>
      </c>
      <c r="JN70">
        <v>5.1</v>
      </c>
      <c r="JO70">
        <v>5.1</v>
      </c>
      <c r="JP70">
        <v>1.36108</v>
      </c>
      <c r="JQ70">
        <v>2.55737</v>
      </c>
      <c r="JR70">
        <v>2.24365</v>
      </c>
      <c r="JS70">
        <v>2.85034</v>
      </c>
      <c r="JT70">
        <v>2.49756</v>
      </c>
      <c r="JU70">
        <v>2.34131</v>
      </c>
      <c r="JV70">
        <v>31.1722</v>
      </c>
      <c r="JW70">
        <v>24.0525</v>
      </c>
      <c r="JX70">
        <v>18</v>
      </c>
      <c r="JY70">
        <v>634.099</v>
      </c>
      <c r="JZ70">
        <v>659.357</v>
      </c>
      <c r="KA70">
        <v>20.0001</v>
      </c>
      <c r="KB70">
        <v>23.3569</v>
      </c>
      <c r="KC70">
        <v>29.9999</v>
      </c>
      <c r="KD70">
        <v>23.5776</v>
      </c>
      <c r="KE70">
        <v>23.5561</v>
      </c>
      <c r="KF70">
        <v>27.2773</v>
      </c>
      <c r="KG70">
        <v>38.1144</v>
      </c>
      <c r="KH70">
        <v>0</v>
      </c>
      <c r="KI70">
        <v>20</v>
      </c>
      <c r="KJ70">
        <v>420</v>
      </c>
      <c r="KK70">
        <v>11.246</v>
      </c>
      <c r="KL70">
        <v>101.981</v>
      </c>
      <c r="KM70">
        <v>101.025</v>
      </c>
    </row>
    <row r="71" spans="1:299">
      <c r="A71">
        <v>55</v>
      </c>
      <c r="B71">
        <v>1701977944</v>
      </c>
      <c r="C71">
        <v>270</v>
      </c>
      <c r="D71" t="s">
        <v>551</v>
      </c>
      <c r="E71" t="s">
        <v>552</v>
      </c>
      <c r="F71">
        <v>15</v>
      </c>
      <c r="H71" t="s">
        <v>435</v>
      </c>
      <c r="K71">
        <v>1701977942.5</v>
      </c>
      <c r="L71">
        <f>(M71)/1000</f>
        <v>0</v>
      </c>
      <c r="M71">
        <f>IF(DR71, AP71, AJ71)</f>
        <v>0</v>
      </c>
      <c r="N71">
        <f>IF(DR71, AK71, AI71)</f>
        <v>0</v>
      </c>
      <c r="O71">
        <f>DT71 - IF(AW71&gt;1, N71*DN71*100.0/(AY71*EH71), 0)</f>
        <v>0</v>
      </c>
      <c r="P71">
        <f>((V71-L71/2)*O71-N71)/(V71+L71/2)</f>
        <v>0</v>
      </c>
      <c r="Q71">
        <f>P71*(EA71+EB71)/1000.0</f>
        <v>0</v>
      </c>
      <c r="R71">
        <f>(DT71 - IF(AW71&gt;1, N71*DN71*100.0/(AY71*EH71), 0))*(EA71+EB71)/1000.0</f>
        <v>0</v>
      </c>
      <c r="S71">
        <f>2.0/((1/U71-1/T71)+SIGN(U71)*SQRT((1/U71-1/T71)*(1/U71-1/T71) + 4*DO71/((DO71+1)*(DO71+1))*(2*1/U71*1/T71-1/T71*1/T71)))</f>
        <v>0</v>
      </c>
      <c r="T71">
        <f>IF(LEFT(DP71,1)&lt;&gt;"0",IF(LEFT(DP71,1)="1",3.0,DQ71),$D$5+$E$5*(EH71*EA71/($K$5*1000))+$F$5*(EH71*EA71/($K$5*1000))*MAX(MIN(DN71,$J$5),$I$5)*MAX(MIN(DN71,$J$5),$I$5)+$G$5*MAX(MIN(DN71,$J$5),$I$5)*(EH71*EA71/($K$5*1000))+$H$5*(EH71*EA71/($K$5*1000))*(EH71*EA71/($K$5*1000)))</f>
        <v>0</v>
      </c>
      <c r="U71">
        <f>L71*(1000-(1000*0.61365*exp(17.502*Y71/(240.97+Y71))/(EA71+EB71)+DV71)/2)/(1000*0.61365*exp(17.502*Y71/(240.97+Y71))/(EA71+EB71)-DV71)</f>
        <v>0</v>
      </c>
      <c r="V71">
        <f>1/((DO71+1)/(S71/1.6)+1/(T71/1.37)) + DO71/((DO71+1)/(S71/1.6) + DO71/(T71/1.37))</f>
        <v>0</v>
      </c>
      <c r="W71">
        <f>(DJ71*DM71)</f>
        <v>0</v>
      </c>
      <c r="X71">
        <f>(EC71+(W71+2*0.95*5.67E-8*(((EC71+$B$7)+273)^4-(EC71+273)^4)-44100*L71)/(1.84*29.3*T71+8*0.95*5.67E-8*(EC71+273)^3))</f>
        <v>0</v>
      </c>
      <c r="Y71">
        <f>($C$7*ED71+$D$7*EE71+$E$7*X71)</f>
        <v>0</v>
      </c>
      <c r="Z71">
        <f>0.61365*exp(17.502*Y71/(240.97+Y71))</f>
        <v>0</v>
      </c>
      <c r="AA71">
        <f>(AB71/AC71*100)</f>
        <v>0</v>
      </c>
      <c r="AB71">
        <f>DV71*(EA71+EB71)/1000</f>
        <v>0</v>
      </c>
      <c r="AC71">
        <f>0.61365*exp(17.502*EC71/(240.97+EC71))</f>
        <v>0</v>
      </c>
      <c r="AD71">
        <f>(Z71-DV71*(EA71+EB71)/1000)</f>
        <v>0</v>
      </c>
      <c r="AE71">
        <f>(-L71*44100)</f>
        <v>0</v>
      </c>
      <c r="AF71">
        <f>2*29.3*T71*0.92*(EC71-Y71)</f>
        <v>0</v>
      </c>
      <c r="AG71">
        <f>2*0.95*5.67E-8*(((EC71+$B$7)+273)^4-(Y71+273)^4)</f>
        <v>0</v>
      </c>
      <c r="AH71">
        <f>W71+AG71+AE71+AF71</f>
        <v>0</v>
      </c>
      <c r="AI71">
        <f>DZ71*AW71*(DU71-DT71*(1000-AW71*DW71)/(1000-AW71*DV71))/(100*DN71)</f>
        <v>0</v>
      </c>
      <c r="AJ71">
        <f>1000*DZ71*AW71*(DV71-DW71)/(100*DN71*(1000-AW71*DV71))</f>
        <v>0</v>
      </c>
      <c r="AK71">
        <f>(AL71 - AM71 - EA71*1E3/(8.314*(EC71+273.15)) * AO71/DZ71 * AN71) * DZ71/(100*DN71) * (1000 - DW71)/1000</f>
        <v>0</v>
      </c>
      <c r="AL71">
        <v>424.757617895835</v>
      </c>
      <c r="AM71">
        <v>420.41923030303</v>
      </c>
      <c r="AN71">
        <v>-0.00410268688640523</v>
      </c>
      <c r="AO71">
        <v>66.111918729525</v>
      </c>
      <c r="AP71">
        <f>(AR71 - AQ71 + EA71*1E3/(8.314*(EC71+273.15)) * AT71/DZ71 * AS71) * DZ71/(100*DN71) * 1000/(1000 - AR71)</f>
        <v>0</v>
      </c>
      <c r="AQ71">
        <v>11.1917646991308</v>
      </c>
      <c r="AR71">
        <v>12.4751263736264</v>
      </c>
      <c r="AS71">
        <v>-1.67362731959982e-06</v>
      </c>
      <c r="AT71">
        <v>85.4368916189537</v>
      </c>
      <c r="AU71">
        <v>0</v>
      </c>
      <c r="AV71">
        <v>0</v>
      </c>
      <c r="AW71">
        <f>IF(AU71*$H$13&gt;=AY71,1.0,(AY71/(AY71-AU71*$H$13)))</f>
        <v>0</v>
      </c>
      <c r="AX71">
        <f>(AW71-1)*100</f>
        <v>0</v>
      </c>
      <c r="AY71">
        <f>MAX(0,($B$13+$C$13*EH71)/(1+$D$13*EH71)*EA71/(EC71+273)*$E$13)</f>
        <v>0</v>
      </c>
      <c r="AZ71" t="s">
        <v>436</v>
      </c>
      <c r="BA71" t="s">
        <v>436</v>
      </c>
      <c r="BB71">
        <v>0</v>
      </c>
      <c r="BC71">
        <v>0</v>
      </c>
      <c r="BD71">
        <f>1-BB71/BC71</f>
        <v>0</v>
      </c>
      <c r="BE71">
        <v>0</v>
      </c>
      <c r="BF71" t="s">
        <v>436</v>
      </c>
      <c r="BG71" t="s">
        <v>436</v>
      </c>
      <c r="BH71">
        <v>0</v>
      </c>
      <c r="BI71">
        <v>0</v>
      </c>
      <c r="BJ71">
        <f>1-BH71/BI71</f>
        <v>0</v>
      </c>
      <c r="BK71">
        <v>0.5</v>
      </c>
      <c r="BL71">
        <f>DK71</f>
        <v>0</v>
      </c>
      <c r="BM71">
        <f>N71</f>
        <v>0</v>
      </c>
      <c r="BN71">
        <f>BJ71*BK71*BL71</f>
        <v>0</v>
      </c>
      <c r="BO71">
        <f>(BM71-BE71)/BL71</f>
        <v>0</v>
      </c>
      <c r="BP71">
        <f>(BC71-BI71)/BI71</f>
        <v>0</v>
      </c>
      <c r="BQ71">
        <f>BB71/(BD71+BB71/BI71)</f>
        <v>0</v>
      </c>
      <c r="BR71" t="s">
        <v>436</v>
      </c>
      <c r="BS71">
        <v>0</v>
      </c>
      <c r="BT71">
        <f>IF(BS71&lt;&gt;0, BS71, BQ71)</f>
        <v>0</v>
      </c>
      <c r="BU71">
        <f>1-BT71/BI71</f>
        <v>0</v>
      </c>
      <c r="BV71">
        <f>(BI71-BH71)/(BI71-BT71)</f>
        <v>0</v>
      </c>
      <c r="BW71">
        <f>(BC71-BI71)/(BC71-BT71)</f>
        <v>0</v>
      </c>
      <c r="BX71">
        <f>(BI71-BH71)/(BI71-BB71)</f>
        <v>0</v>
      </c>
      <c r="BY71">
        <f>(BC71-BI71)/(BC71-BB71)</f>
        <v>0</v>
      </c>
      <c r="BZ71">
        <f>(BV71*BT71/BH71)</f>
        <v>0</v>
      </c>
      <c r="CA71">
        <f>(1-BZ71)</f>
        <v>0</v>
      </c>
      <c r="DJ71">
        <f>$B$11*EI71+$C$11*EJ71+$F$11*EU71*(1-EX71)</f>
        <v>0</v>
      </c>
      <c r="DK71">
        <f>DJ71*DL71</f>
        <v>0</v>
      </c>
      <c r="DL71">
        <f>($B$11*$D$9+$C$11*$D$9+$F$11*((FH71+EZ71)/MAX(FH71+EZ71+FI71, 0.1)*$I$9+FI71/MAX(FH71+EZ71+FI71, 0.1)*$J$9))/($B$11+$C$11+$F$11)</f>
        <v>0</v>
      </c>
      <c r="DM71">
        <f>($B$11*$K$9+$C$11*$K$9+$F$11*((FH71+EZ71)/MAX(FH71+EZ71+FI71, 0.1)*$P$9+FI71/MAX(FH71+EZ71+FI71, 0.1)*$Q$9))/($B$11+$C$11+$F$11)</f>
        <v>0</v>
      </c>
      <c r="DN71">
        <v>6</v>
      </c>
      <c r="DO71">
        <v>0.5</v>
      </c>
      <c r="DP71" t="s">
        <v>437</v>
      </c>
      <c r="DQ71">
        <v>2</v>
      </c>
      <c r="DR71" t="b">
        <v>1</v>
      </c>
      <c r="DS71">
        <v>1701977942.5</v>
      </c>
      <c r="DT71">
        <v>415.178</v>
      </c>
      <c r="DU71">
        <v>419.985</v>
      </c>
      <c r="DV71">
        <v>12.4755</v>
      </c>
      <c r="DW71">
        <v>11.1918</v>
      </c>
      <c r="DX71">
        <v>415.6915</v>
      </c>
      <c r="DY71">
        <v>12.4443</v>
      </c>
      <c r="DZ71">
        <v>599.9935</v>
      </c>
      <c r="EA71">
        <v>78.923</v>
      </c>
      <c r="EB71">
        <v>0.0998274</v>
      </c>
      <c r="EC71">
        <v>23.00835</v>
      </c>
      <c r="ED71">
        <v>22.9906</v>
      </c>
      <c r="EE71">
        <v>999.9</v>
      </c>
      <c r="EF71">
        <v>0</v>
      </c>
      <c r="EG71">
        <v>0</v>
      </c>
      <c r="EH71">
        <v>10018.15</v>
      </c>
      <c r="EI71">
        <v>0</v>
      </c>
      <c r="EJ71">
        <v>0.848101</v>
      </c>
      <c r="EK71">
        <v>-4.80719</v>
      </c>
      <c r="EL71">
        <v>420.423</v>
      </c>
      <c r="EM71">
        <v>424.7385</v>
      </c>
      <c r="EN71">
        <v>1.283725</v>
      </c>
      <c r="EO71">
        <v>419.985</v>
      </c>
      <c r="EP71">
        <v>11.1918</v>
      </c>
      <c r="EQ71">
        <v>0.984603</v>
      </c>
      <c r="ER71">
        <v>0.8832875</v>
      </c>
      <c r="ES71">
        <v>6.69051</v>
      </c>
      <c r="ET71">
        <v>5.12129</v>
      </c>
      <c r="EU71">
        <v>1799.85</v>
      </c>
      <c r="EV71">
        <v>0.978004</v>
      </c>
      <c r="EW71">
        <v>0.0219962</v>
      </c>
      <c r="EX71">
        <v>0</v>
      </c>
      <c r="EY71">
        <v>385.684</v>
      </c>
      <c r="EZ71">
        <v>4.99951</v>
      </c>
      <c r="FA71">
        <v>7000.76</v>
      </c>
      <c r="FB71">
        <v>14715.8</v>
      </c>
      <c r="FC71">
        <v>43.062</v>
      </c>
      <c r="FD71">
        <v>44.812</v>
      </c>
      <c r="FE71">
        <v>44.625</v>
      </c>
      <c r="FF71">
        <v>43.875</v>
      </c>
      <c r="FG71">
        <v>44.5</v>
      </c>
      <c r="FH71">
        <v>1755.37</v>
      </c>
      <c r="FI71">
        <v>39.48</v>
      </c>
      <c r="FJ71">
        <v>0</v>
      </c>
      <c r="FK71">
        <v>1701977945.1</v>
      </c>
      <c r="FL71">
        <v>0</v>
      </c>
      <c r="FM71">
        <v>385.87444</v>
      </c>
      <c r="FN71">
        <v>-0.565461532951722</v>
      </c>
      <c r="FO71">
        <v>-6.29692315039595</v>
      </c>
      <c r="FP71">
        <v>7001.8972</v>
      </c>
      <c r="FQ71">
        <v>15</v>
      </c>
      <c r="FR71">
        <v>1701977635</v>
      </c>
      <c r="FS71" t="s">
        <v>438</v>
      </c>
      <c r="FT71">
        <v>1701977633</v>
      </c>
      <c r="FU71">
        <v>1701977635</v>
      </c>
      <c r="FV71">
        <v>4</v>
      </c>
      <c r="FW71">
        <v>-0.012</v>
      </c>
      <c r="FX71">
        <v>0.003</v>
      </c>
      <c r="FY71">
        <v>-0.515</v>
      </c>
      <c r="FZ71">
        <v>0.012</v>
      </c>
      <c r="GA71">
        <v>420</v>
      </c>
      <c r="GB71">
        <v>11</v>
      </c>
      <c r="GC71">
        <v>0.38</v>
      </c>
      <c r="GD71">
        <v>0.07</v>
      </c>
      <c r="GE71">
        <v>-4.86347523809524</v>
      </c>
      <c r="GF71">
        <v>0.203874545454542</v>
      </c>
      <c r="GG71">
        <v>0.0389240493194054</v>
      </c>
      <c r="GH71">
        <v>1</v>
      </c>
      <c r="GI71">
        <v>385.866294117647</v>
      </c>
      <c r="GJ71">
        <v>-0.112788388054888</v>
      </c>
      <c r="GK71">
        <v>0.159651924586654</v>
      </c>
      <c r="GL71">
        <v>1</v>
      </c>
      <c r="GM71">
        <v>1.28645333333333</v>
      </c>
      <c r="GN71">
        <v>-0.0180335064935047</v>
      </c>
      <c r="GO71">
        <v>0.00200862979436074</v>
      </c>
      <c r="GP71">
        <v>1</v>
      </c>
      <c r="GQ71">
        <v>3</v>
      </c>
      <c r="GR71">
        <v>3</v>
      </c>
      <c r="GS71" t="s">
        <v>439</v>
      </c>
      <c r="GT71">
        <v>3.24968</v>
      </c>
      <c r="GU71">
        <v>2.89221</v>
      </c>
      <c r="GV71">
        <v>0.0823929</v>
      </c>
      <c r="GW71">
        <v>0.0829191</v>
      </c>
      <c r="GX71">
        <v>0.0594354</v>
      </c>
      <c r="GY71">
        <v>0.0543332</v>
      </c>
      <c r="GZ71">
        <v>30273.8</v>
      </c>
      <c r="HA71">
        <v>23316.3</v>
      </c>
      <c r="HB71">
        <v>30714</v>
      </c>
      <c r="HC71">
        <v>23895</v>
      </c>
      <c r="HD71">
        <v>38263.3</v>
      </c>
      <c r="HE71">
        <v>31541</v>
      </c>
      <c r="HF71">
        <v>43459.3</v>
      </c>
      <c r="HG71">
        <v>36061.7</v>
      </c>
      <c r="HH71">
        <v>2.35232</v>
      </c>
      <c r="HI71">
        <v>2.2562</v>
      </c>
      <c r="HJ71">
        <v>0.154004</v>
      </c>
      <c r="HK71">
        <v>0</v>
      </c>
      <c r="HL71">
        <v>20.4572</v>
      </c>
      <c r="HM71">
        <v>999.9</v>
      </c>
      <c r="HN71">
        <v>45.703</v>
      </c>
      <c r="HO71">
        <v>26.898</v>
      </c>
      <c r="HP71">
        <v>20.6012</v>
      </c>
      <c r="HQ71">
        <v>54.5266</v>
      </c>
      <c r="HR71">
        <v>21.4583</v>
      </c>
      <c r="HS71">
        <v>2</v>
      </c>
      <c r="HT71">
        <v>-0.303816</v>
      </c>
      <c r="HU71">
        <v>0.667211</v>
      </c>
      <c r="HV71">
        <v>20.3424</v>
      </c>
      <c r="HW71">
        <v>5.24634</v>
      </c>
      <c r="HX71">
        <v>11.9222</v>
      </c>
      <c r="HY71">
        <v>4.9696</v>
      </c>
      <c r="HZ71">
        <v>3.29</v>
      </c>
      <c r="IA71">
        <v>9999</v>
      </c>
      <c r="IB71">
        <v>999.9</v>
      </c>
      <c r="IC71">
        <v>9999</v>
      </c>
      <c r="ID71">
        <v>9999</v>
      </c>
      <c r="IE71">
        <v>4.97212</v>
      </c>
      <c r="IF71">
        <v>1.87347</v>
      </c>
      <c r="IG71">
        <v>1.88034</v>
      </c>
      <c r="IH71">
        <v>1.87652</v>
      </c>
      <c r="II71">
        <v>1.87607</v>
      </c>
      <c r="IJ71">
        <v>1.87607</v>
      </c>
      <c r="IK71">
        <v>1.875</v>
      </c>
      <c r="IL71">
        <v>1.87541</v>
      </c>
      <c r="IM71">
        <v>0</v>
      </c>
      <c r="IN71">
        <v>0</v>
      </c>
      <c r="IO71">
        <v>0</v>
      </c>
      <c r="IP71">
        <v>0</v>
      </c>
      <c r="IQ71" t="s">
        <v>440</v>
      </c>
      <c r="IR71" t="s">
        <v>441</v>
      </c>
      <c r="IS71" t="s">
        <v>442</v>
      </c>
      <c r="IT71" t="s">
        <v>442</v>
      </c>
      <c r="IU71" t="s">
        <v>442</v>
      </c>
      <c r="IV71" t="s">
        <v>442</v>
      </c>
      <c r="IW71">
        <v>0</v>
      </c>
      <c r="IX71">
        <v>100</v>
      </c>
      <c r="IY71">
        <v>100</v>
      </c>
      <c r="IZ71">
        <v>-0.513</v>
      </c>
      <c r="JA71">
        <v>0.0312</v>
      </c>
      <c r="JB71">
        <v>-0.436505064677801</v>
      </c>
      <c r="JC71">
        <v>-0.000204251658391556</v>
      </c>
      <c r="JD71">
        <v>8.11882707142039e-08</v>
      </c>
      <c r="JE71">
        <v>-8.824596126216e-11</v>
      </c>
      <c r="JF71">
        <v>-0.0823044458403542</v>
      </c>
      <c r="JG71">
        <v>6.98166786572007e-05</v>
      </c>
      <c r="JH71">
        <v>0.00104944809816257</v>
      </c>
      <c r="JI71">
        <v>-2.5878658862803e-05</v>
      </c>
      <c r="JJ71">
        <v>28</v>
      </c>
      <c r="JK71">
        <v>2090</v>
      </c>
      <c r="JL71">
        <v>2</v>
      </c>
      <c r="JM71">
        <v>19</v>
      </c>
      <c r="JN71">
        <v>5.2</v>
      </c>
      <c r="JO71">
        <v>5.2</v>
      </c>
      <c r="JP71">
        <v>1.36108</v>
      </c>
      <c r="JQ71">
        <v>2.55249</v>
      </c>
      <c r="JR71">
        <v>2.24365</v>
      </c>
      <c r="JS71">
        <v>2.85034</v>
      </c>
      <c r="JT71">
        <v>2.49756</v>
      </c>
      <c r="JU71">
        <v>2.35107</v>
      </c>
      <c r="JV71">
        <v>31.1722</v>
      </c>
      <c r="JW71">
        <v>24.0612</v>
      </c>
      <c r="JX71">
        <v>18</v>
      </c>
      <c r="JY71">
        <v>634.08</v>
      </c>
      <c r="JZ71">
        <v>659.402</v>
      </c>
      <c r="KA71">
        <v>20</v>
      </c>
      <c r="KB71">
        <v>23.3549</v>
      </c>
      <c r="KC71">
        <v>29.9999</v>
      </c>
      <c r="KD71">
        <v>23.576</v>
      </c>
      <c r="KE71">
        <v>23.5547</v>
      </c>
      <c r="KF71">
        <v>27.2792</v>
      </c>
      <c r="KG71">
        <v>38.1144</v>
      </c>
      <c r="KH71">
        <v>0</v>
      </c>
      <c r="KI71">
        <v>20</v>
      </c>
      <c r="KJ71">
        <v>420</v>
      </c>
      <c r="KK71">
        <v>11.2494</v>
      </c>
      <c r="KL71">
        <v>101.98</v>
      </c>
      <c r="KM71">
        <v>101.025</v>
      </c>
    </row>
    <row r="72" spans="1:299">
      <c r="A72">
        <v>56</v>
      </c>
      <c r="B72">
        <v>1701977949</v>
      </c>
      <c r="C72">
        <v>275</v>
      </c>
      <c r="D72" t="s">
        <v>553</v>
      </c>
      <c r="E72" t="s">
        <v>554</v>
      </c>
      <c r="F72">
        <v>15</v>
      </c>
      <c r="H72" t="s">
        <v>435</v>
      </c>
      <c r="K72">
        <v>1701977947.5</v>
      </c>
      <c r="L72">
        <f>(M72)/1000</f>
        <v>0</v>
      </c>
      <c r="M72">
        <f>IF(DR72, AP72, AJ72)</f>
        <v>0</v>
      </c>
      <c r="N72">
        <f>IF(DR72, AK72, AI72)</f>
        <v>0</v>
      </c>
      <c r="O72">
        <f>DT72 - IF(AW72&gt;1, N72*DN72*100.0/(AY72*EH72), 0)</f>
        <v>0</v>
      </c>
      <c r="P72">
        <f>((V72-L72/2)*O72-N72)/(V72+L72/2)</f>
        <v>0</v>
      </c>
      <c r="Q72">
        <f>P72*(EA72+EB72)/1000.0</f>
        <v>0</v>
      </c>
      <c r="R72">
        <f>(DT72 - IF(AW72&gt;1, N72*DN72*100.0/(AY72*EH72), 0))*(EA72+EB72)/1000.0</f>
        <v>0</v>
      </c>
      <c r="S72">
        <f>2.0/((1/U72-1/T72)+SIGN(U72)*SQRT((1/U72-1/T72)*(1/U72-1/T72) + 4*DO72/((DO72+1)*(DO72+1))*(2*1/U72*1/T72-1/T72*1/T72)))</f>
        <v>0</v>
      </c>
      <c r="T72">
        <f>IF(LEFT(DP72,1)&lt;&gt;"0",IF(LEFT(DP72,1)="1",3.0,DQ72),$D$5+$E$5*(EH72*EA72/($K$5*1000))+$F$5*(EH72*EA72/($K$5*1000))*MAX(MIN(DN72,$J$5),$I$5)*MAX(MIN(DN72,$J$5),$I$5)+$G$5*MAX(MIN(DN72,$J$5),$I$5)*(EH72*EA72/($K$5*1000))+$H$5*(EH72*EA72/($K$5*1000))*(EH72*EA72/($K$5*1000)))</f>
        <v>0</v>
      </c>
      <c r="U72">
        <f>L72*(1000-(1000*0.61365*exp(17.502*Y72/(240.97+Y72))/(EA72+EB72)+DV72)/2)/(1000*0.61365*exp(17.502*Y72/(240.97+Y72))/(EA72+EB72)-DV72)</f>
        <v>0</v>
      </c>
      <c r="V72">
        <f>1/((DO72+1)/(S72/1.6)+1/(T72/1.37)) + DO72/((DO72+1)/(S72/1.6) + DO72/(T72/1.37))</f>
        <v>0</v>
      </c>
      <c r="W72">
        <f>(DJ72*DM72)</f>
        <v>0</v>
      </c>
      <c r="X72">
        <f>(EC72+(W72+2*0.95*5.67E-8*(((EC72+$B$7)+273)^4-(EC72+273)^4)-44100*L72)/(1.84*29.3*T72+8*0.95*5.67E-8*(EC72+273)^3))</f>
        <v>0</v>
      </c>
      <c r="Y72">
        <f>($C$7*ED72+$D$7*EE72+$E$7*X72)</f>
        <v>0</v>
      </c>
      <c r="Z72">
        <f>0.61365*exp(17.502*Y72/(240.97+Y72))</f>
        <v>0</v>
      </c>
      <c r="AA72">
        <f>(AB72/AC72*100)</f>
        <v>0</v>
      </c>
      <c r="AB72">
        <f>DV72*(EA72+EB72)/1000</f>
        <v>0</v>
      </c>
      <c r="AC72">
        <f>0.61365*exp(17.502*EC72/(240.97+EC72))</f>
        <v>0</v>
      </c>
      <c r="AD72">
        <f>(Z72-DV72*(EA72+EB72)/1000)</f>
        <v>0</v>
      </c>
      <c r="AE72">
        <f>(-L72*44100)</f>
        <v>0</v>
      </c>
      <c r="AF72">
        <f>2*29.3*T72*0.92*(EC72-Y72)</f>
        <v>0</v>
      </c>
      <c r="AG72">
        <f>2*0.95*5.67E-8*(((EC72+$B$7)+273)^4-(Y72+273)^4)</f>
        <v>0</v>
      </c>
      <c r="AH72">
        <f>W72+AG72+AE72+AF72</f>
        <v>0</v>
      </c>
      <c r="AI72">
        <f>DZ72*AW72*(DU72-DT72*(1000-AW72*DW72)/(1000-AW72*DV72))/(100*DN72)</f>
        <v>0</v>
      </c>
      <c r="AJ72">
        <f>1000*DZ72*AW72*(DV72-DW72)/(100*DN72*(1000-AW72*DV72))</f>
        <v>0</v>
      </c>
      <c r="AK72">
        <f>(AL72 - AM72 - EA72*1E3/(8.314*(EC72+273.15)) * AO72/DZ72 * AN72) * DZ72/(100*DN72) * (1000 - DW72)/1000</f>
        <v>0</v>
      </c>
      <c r="AL72">
        <v>424.749619389184</v>
      </c>
      <c r="AM72">
        <v>420.3828</v>
      </c>
      <c r="AN72">
        <v>-0.00173509196542948</v>
      </c>
      <c r="AO72">
        <v>66.111918729525</v>
      </c>
      <c r="AP72">
        <f>(AR72 - AQ72 + EA72*1E3/(8.314*(EC72+273.15)) * AT72/DZ72 * AS72) * DZ72/(100*DN72) * 1000/(1000 - AR72)</f>
        <v>0</v>
      </c>
      <c r="AQ72">
        <v>11.1921917224639</v>
      </c>
      <c r="AR72">
        <v>12.4738637362637</v>
      </c>
      <c r="AS72">
        <v>-3.53866948846728e-06</v>
      </c>
      <c r="AT72">
        <v>85.4368916189537</v>
      </c>
      <c r="AU72">
        <v>0</v>
      </c>
      <c r="AV72">
        <v>0</v>
      </c>
      <c r="AW72">
        <f>IF(AU72*$H$13&gt;=AY72,1.0,(AY72/(AY72-AU72*$H$13)))</f>
        <v>0</v>
      </c>
      <c r="AX72">
        <f>(AW72-1)*100</f>
        <v>0</v>
      </c>
      <c r="AY72">
        <f>MAX(0,($B$13+$C$13*EH72)/(1+$D$13*EH72)*EA72/(EC72+273)*$E$13)</f>
        <v>0</v>
      </c>
      <c r="AZ72" t="s">
        <v>436</v>
      </c>
      <c r="BA72" t="s">
        <v>436</v>
      </c>
      <c r="BB72">
        <v>0</v>
      </c>
      <c r="BC72">
        <v>0</v>
      </c>
      <c r="BD72">
        <f>1-BB72/BC72</f>
        <v>0</v>
      </c>
      <c r="BE72">
        <v>0</v>
      </c>
      <c r="BF72" t="s">
        <v>436</v>
      </c>
      <c r="BG72" t="s">
        <v>436</v>
      </c>
      <c r="BH72">
        <v>0</v>
      </c>
      <c r="BI72">
        <v>0</v>
      </c>
      <c r="BJ72">
        <f>1-BH72/BI72</f>
        <v>0</v>
      </c>
      <c r="BK72">
        <v>0.5</v>
      </c>
      <c r="BL72">
        <f>DK72</f>
        <v>0</v>
      </c>
      <c r="BM72">
        <f>N72</f>
        <v>0</v>
      </c>
      <c r="BN72">
        <f>BJ72*BK72*BL72</f>
        <v>0</v>
      </c>
      <c r="BO72">
        <f>(BM72-BE72)/BL72</f>
        <v>0</v>
      </c>
      <c r="BP72">
        <f>(BC72-BI72)/BI72</f>
        <v>0</v>
      </c>
      <c r="BQ72">
        <f>BB72/(BD72+BB72/BI72)</f>
        <v>0</v>
      </c>
      <c r="BR72" t="s">
        <v>436</v>
      </c>
      <c r="BS72">
        <v>0</v>
      </c>
      <c r="BT72">
        <f>IF(BS72&lt;&gt;0, BS72, BQ72)</f>
        <v>0</v>
      </c>
      <c r="BU72">
        <f>1-BT72/BI72</f>
        <v>0</v>
      </c>
      <c r="BV72">
        <f>(BI72-BH72)/(BI72-BT72)</f>
        <v>0</v>
      </c>
      <c r="BW72">
        <f>(BC72-BI72)/(BC72-BT72)</f>
        <v>0</v>
      </c>
      <c r="BX72">
        <f>(BI72-BH72)/(BI72-BB72)</f>
        <v>0</v>
      </c>
      <c r="BY72">
        <f>(BC72-BI72)/(BC72-BB72)</f>
        <v>0</v>
      </c>
      <c r="BZ72">
        <f>(BV72*BT72/BH72)</f>
        <v>0</v>
      </c>
      <c r="CA72">
        <f>(1-BZ72)</f>
        <v>0</v>
      </c>
      <c r="DJ72">
        <f>$B$11*EI72+$C$11*EJ72+$F$11*EU72*(1-EX72)</f>
        <v>0</v>
      </c>
      <c r="DK72">
        <f>DJ72*DL72</f>
        <v>0</v>
      </c>
      <c r="DL72">
        <f>($B$11*$D$9+$C$11*$D$9+$F$11*((FH72+EZ72)/MAX(FH72+EZ72+FI72, 0.1)*$I$9+FI72/MAX(FH72+EZ72+FI72, 0.1)*$J$9))/($B$11+$C$11+$F$11)</f>
        <v>0</v>
      </c>
      <c r="DM72">
        <f>($B$11*$K$9+$C$11*$K$9+$F$11*((FH72+EZ72)/MAX(FH72+EZ72+FI72, 0.1)*$P$9+FI72/MAX(FH72+EZ72+FI72, 0.1)*$Q$9))/($B$11+$C$11+$F$11)</f>
        <v>0</v>
      </c>
      <c r="DN72">
        <v>6</v>
      </c>
      <c r="DO72">
        <v>0.5</v>
      </c>
      <c r="DP72" t="s">
        <v>437</v>
      </c>
      <c r="DQ72">
        <v>2</v>
      </c>
      <c r="DR72" t="b">
        <v>1</v>
      </c>
      <c r="DS72">
        <v>1701977947.5</v>
      </c>
      <c r="DT72">
        <v>415.144</v>
      </c>
      <c r="DU72">
        <v>419.9865</v>
      </c>
      <c r="DV72">
        <v>12.47395</v>
      </c>
      <c r="DW72">
        <v>11.19305</v>
      </c>
      <c r="DX72">
        <v>415.658</v>
      </c>
      <c r="DY72">
        <v>12.44275</v>
      </c>
      <c r="DZ72">
        <v>600.012</v>
      </c>
      <c r="EA72">
        <v>78.9227</v>
      </c>
      <c r="EB72">
        <v>0.0999933</v>
      </c>
      <c r="EC72">
        <v>23.0086</v>
      </c>
      <c r="ED72">
        <v>22.9962</v>
      </c>
      <c r="EE72">
        <v>999.9</v>
      </c>
      <c r="EF72">
        <v>0</v>
      </c>
      <c r="EG72">
        <v>0</v>
      </c>
      <c r="EH72">
        <v>9994.09</v>
      </c>
      <c r="EI72">
        <v>0</v>
      </c>
      <c r="EJ72">
        <v>0.848101</v>
      </c>
      <c r="EK72">
        <v>-4.842135</v>
      </c>
      <c r="EL72">
        <v>420.388</v>
      </c>
      <c r="EM72">
        <v>424.7405</v>
      </c>
      <c r="EN72">
        <v>1.280885</v>
      </c>
      <c r="EO72">
        <v>419.9865</v>
      </c>
      <c r="EP72">
        <v>11.19305</v>
      </c>
      <c r="EQ72">
        <v>0.9844745</v>
      </c>
      <c r="ER72">
        <v>0.8833835</v>
      </c>
      <c r="ES72">
        <v>6.688605</v>
      </c>
      <c r="ET72">
        <v>5.122845</v>
      </c>
      <c r="EU72">
        <v>1799.85</v>
      </c>
      <c r="EV72">
        <v>0.978004</v>
      </c>
      <c r="EW72">
        <v>0.0219962</v>
      </c>
      <c r="EX72">
        <v>0</v>
      </c>
      <c r="EY72">
        <v>385.765</v>
      </c>
      <c r="EZ72">
        <v>4.99951</v>
      </c>
      <c r="FA72">
        <v>7000.325</v>
      </c>
      <c r="FB72">
        <v>14715.75</v>
      </c>
      <c r="FC72">
        <v>43.062</v>
      </c>
      <c r="FD72">
        <v>44.812</v>
      </c>
      <c r="FE72">
        <v>44.625</v>
      </c>
      <c r="FF72">
        <v>43.875</v>
      </c>
      <c r="FG72">
        <v>44.5</v>
      </c>
      <c r="FH72">
        <v>1755.37</v>
      </c>
      <c r="FI72">
        <v>39.48</v>
      </c>
      <c r="FJ72">
        <v>0</v>
      </c>
      <c r="FK72">
        <v>1701977950.5</v>
      </c>
      <c r="FL72">
        <v>0</v>
      </c>
      <c r="FM72">
        <v>385.812384615385</v>
      </c>
      <c r="FN72">
        <v>-0.91623931271527</v>
      </c>
      <c r="FO72">
        <v>-5.60752136193487</v>
      </c>
      <c r="FP72">
        <v>7001.49076923077</v>
      </c>
      <c r="FQ72">
        <v>15</v>
      </c>
      <c r="FR72">
        <v>1701977635</v>
      </c>
      <c r="FS72" t="s">
        <v>438</v>
      </c>
      <c r="FT72">
        <v>1701977633</v>
      </c>
      <c r="FU72">
        <v>1701977635</v>
      </c>
      <c r="FV72">
        <v>4</v>
      </c>
      <c r="FW72">
        <v>-0.012</v>
      </c>
      <c r="FX72">
        <v>0.003</v>
      </c>
      <c r="FY72">
        <v>-0.515</v>
      </c>
      <c r="FZ72">
        <v>0.012</v>
      </c>
      <c r="GA72">
        <v>420</v>
      </c>
      <c r="GB72">
        <v>11</v>
      </c>
      <c r="GC72">
        <v>0.38</v>
      </c>
      <c r="GD72">
        <v>0.07</v>
      </c>
      <c r="GE72">
        <v>-4.861085</v>
      </c>
      <c r="GF72">
        <v>0.265956992481191</v>
      </c>
      <c r="GG72">
        <v>0.0408224588308936</v>
      </c>
      <c r="GH72">
        <v>1</v>
      </c>
      <c r="GI72">
        <v>385.843588235294</v>
      </c>
      <c r="GJ72">
        <v>-0.691336897657645</v>
      </c>
      <c r="GK72">
        <v>0.168240045181785</v>
      </c>
      <c r="GL72">
        <v>1</v>
      </c>
      <c r="GM72">
        <v>1.284615</v>
      </c>
      <c r="GN72">
        <v>-0.021246315789475</v>
      </c>
      <c r="GO72">
        <v>0.00220084869993374</v>
      </c>
      <c r="GP72">
        <v>1</v>
      </c>
      <c r="GQ72">
        <v>3</v>
      </c>
      <c r="GR72">
        <v>3</v>
      </c>
      <c r="GS72" t="s">
        <v>439</v>
      </c>
      <c r="GT72">
        <v>3.24977</v>
      </c>
      <c r="GU72">
        <v>2.89213</v>
      </c>
      <c r="GV72">
        <v>0.0823902</v>
      </c>
      <c r="GW72">
        <v>0.0829199</v>
      </c>
      <c r="GX72">
        <v>0.0594279</v>
      </c>
      <c r="GY72">
        <v>0.0543334</v>
      </c>
      <c r="GZ72">
        <v>30273.8</v>
      </c>
      <c r="HA72">
        <v>23316</v>
      </c>
      <c r="HB72">
        <v>30713.9</v>
      </c>
      <c r="HC72">
        <v>23894.7</v>
      </c>
      <c r="HD72">
        <v>38263.5</v>
      </c>
      <c r="HE72">
        <v>31540.7</v>
      </c>
      <c r="HF72">
        <v>43459.1</v>
      </c>
      <c r="HG72">
        <v>36061.3</v>
      </c>
      <c r="HH72">
        <v>2.3523</v>
      </c>
      <c r="HI72">
        <v>2.25615</v>
      </c>
      <c r="HJ72">
        <v>0.153929</v>
      </c>
      <c r="HK72">
        <v>0</v>
      </c>
      <c r="HL72">
        <v>20.4603</v>
      </c>
      <c r="HM72">
        <v>999.9</v>
      </c>
      <c r="HN72">
        <v>45.703</v>
      </c>
      <c r="HO72">
        <v>26.919</v>
      </c>
      <c r="HP72">
        <v>20.6289</v>
      </c>
      <c r="HQ72">
        <v>54.8066</v>
      </c>
      <c r="HR72">
        <v>21.4303</v>
      </c>
      <c r="HS72">
        <v>2</v>
      </c>
      <c r="HT72">
        <v>-0.303727</v>
      </c>
      <c r="HU72">
        <v>0.668061</v>
      </c>
      <c r="HV72">
        <v>20.3427</v>
      </c>
      <c r="HW72">
        <v>5.24589</v>
      </c>
      <c r="HX72">
        <v>11.9226</v>
      </c>
      <c r="HY72">
        <v>4.9696</v>
      </c>
      <c r="HZ72">
        <v>3.29005</v>
      </c>
      <c r="IA72">
        <v>9999</v>
      </c>
      <c r="IB72">
        <v>999.9</v>
      </c>
      <c r="IC72">
        <v>9999</v>
      </c>
      <c r="ID72">
        <v>9999</v>
      </c>
      <c r="IE72">
        <v>4.97211</v>
      </c>
      <c r="IF72">
        <v>1.87347</v>
      </c>
      <c r="IG72">
        <v>1.88034</v>
      </c>
      <c r="IH72">
        <v>1.87653</v>
      </c>
      <c r="II72">
        <v>1.87607</v>
      </c>
      <c r="IJ72">
        <v>1.87607</v>
      </c>
      <c r="IK72">
        <v>1.875</v>
      </c>
      <c r="IL72">
        <v>1.8754</v>
      </c>
      <c r="IM72">
        <v>0</v>
      </c>
      <c r="IN72">
        <v>0</v>
      </c>
      <c r="IO72">
        <v>0</v>
      </c>
      <c r="IP72">
        <v>0</v>
      </c>
      <c r="IQ72" t="s">
        <v>440</v>
      </c>
      <c r="IR72" t="s">
        <v>441</v>
      </c>
      <c r="IS72" t="s">
        <v>442</v>
      </c>
      <c r="IT72" t="s">
        <v>442</v>
      </c>
      <c r="IU72" t="s">
        <v>442</v>
      </c>
      <c r="IV72" t="s">
        <v>442</v>
      </c>
      <c r="IW72">
        <v>0</v>
      </c>
      <c r="IX72">
        <v>100</v>
      </c>
      <c r="IY72">
        <v>100</v>
      </c>
      <c r="IZ72">
        <v>-0.514</v>
      </c>
      <c r="JA72">
        <v>0.0312</v>
      </c>
      <c r="JB72">
        <v>-0.436505064677801</v>
      </c>
      <c r="JC72">
        <v>-0.000204251658391556</v>
      </c>
      <c r="JD72">
        <v>8.11882707142039e-08</v>
      </c>
      <c r="JE72">
        <v>-8.824596126216e-11</v>
      </c>
      <c r="JF72">
        <v>-0.0823044458403542</v>
      </c>
      <c r="JG72">
        <v>6.98166786572007e-05</v>
      </c>
      <c r="JH72">
        <v>0.00104944809816257</v>
      </c>
      <c r="JI72">
        <v>-2.5878658862803e-05</v>
      </c>
      <c r="JJ72">
        <v>28</v>
      </c>
      <c r="JK72">
        <v>2090</v>
      </c>
      <c r="JL72">
        <v>2</v>
      </c>
      <c r="JM72">
        <v>19</v>
      </c>
      <c r="JN72">
        <v>5.3</v>
      </c>
      <c r="JO72">
        <v>5.2</v>
      </c>
      <c r="JP72">
        <v>1.36108</v>
      </c>
      <c r="JQ72">
        <v>2.55371</v>
      </c>
      <c r="JR72">
        <v>2.24365</v>
      </c>
      <c r="JS72">
        <v>2.85034</v>
      </c>
      <c r="JT72">
        <v>2.49756</v>
      </c>
      <c r="JU72">
        <v>2.38403</v>
      </c>
      <c r="JV72">
        <v>31.1722</v>
      </c>
      <c r="JW72">
        <v>24.07</v>
      </c>
      <c r="JX72">
        <v>18</v>
      </c>
      <c r="JY72">
        <v>634.038</v>
      </c>
      <c r="JZ72">
        <v>659.34</v>
      </c>
      <c r="KA72">
        <v>20.0001</v>
      </c>
      <c r="KB72">
        <v>23.353</v>
      </c>
      <c r="KC72">
        <v>30.0002</v>
      </c>
      <c r="KD72">
        <v>23.574</v>
      </c>
      <c r="KE72">
        <v>23.5532</v>
      </c>
      <c r="KF72">
        <v>27.2781</v>
      </c>
      <c r="KG72">
        <v>38.1144</v>
      </c>
      <c r="KH72">
        <v>0</v>
      </c>
      <c r="KI72">
        <v>20</v>
      </c>
      <c r="KJ72">
        <v>420</v>
      </c>
      <c r="KK72">
        <v>11.2561</v>
      </c>
      <c r="KL72">
        <v>101.98</v>
      </c>
      <c r="KM72">
        <v>101.024</v>
      </c>
    </row>
    <row r="73" spans="1:299">
      <c r="A73">
        <v>57</v>
      </c>
      <c r="B73">
        <v>1701977954</v>
      </c>
      <c r="C73">
        <v>280</v>
      </c>
      <c r="D73" t="s">
        <v>555</v>
      </c>
      <c r="E73" t="s">
        <v>556</v>
      </c>
      <c r="F73">
        <v>15</v>
      </c>
      <c r="H73" t="s">
        <v>435</v>
      </c>
      <c r="K73">
        <v>1701977952.5</v>
      </c>
      <c r="L73">
        <f>(M73)/1000</f>
        <v>0</v>
      </c>
      <c r="M73">
        <f>IF(DR73, AP73, AJ73)</f>
        <v>0</v>
      </c>
      <c r="N73">
        <f>IF(DR73, AK73, AI73)</f>
        <v>0</v>
      </c>
      <c r="O73">
        <f>DT73 - IF(AW73&gt;1, N73*DN73*100.0/(AY73*EH73), 0)</f>
        <v>0</v>
      </c>
      <c r="P73">
        <f>((V73-L73/2)*O73-N73)/(V73+L73/2)</f>
        <v>0</v>
      </c>
      <c r="Q73">
        <f>P73*(EA73+EB73)/1000.0</f>
        <v>0</v>
      </c>
      <c r="R73">
        <f>(DT73 - IF(AW73&gt;1, N73*DN73*100.0/(AY73*EH73), 0))*(EA73+EB73)/1000.0</f>
        <v>0</v>
      </c>
      <c r="S73">
        <f>2.0/((1/U73-1/T73)+SIGN(U73)*SQRT((1/U73-1/T73)*(1/U73-1/T73) + 4*DO73/((DO73+1)*(DO73+1))*(2*1/U73*1/T73-1/T73*1/T73)))</f>
        <v>0</v>
      </c>
      <c r="T73">
        <f>IF(LEFT(DP73,1)&lt;&gt;"0",IF(LEFT(DP73,1)="1",3.0,DQ73),$D$5+$E$5*(EH73*EA73/($K$5*1000))+$F$5*(EH73*EA73/($K$5*1000))*MAX(MIN(DN73,$J$5),$I$5)*MAX(MIN(DN73,$J$5),$I$5)+$G$5*MAX(MIN(DN73,$J$5),$I$5)*(EH73*EA73/($K$5*1000))+$H$5*(EH73*EA73/($K$5*1000))*(EH73*EA73/($K$5*1000)))</f>
        <v>0</v>
      </c>
      <c r="U73">
        <f>L73*(1000-(1000*0.61365*exp(17.502*Y73/(240.97+Y73))/(EA73+EB73)+DV73)/2)/(1000*0.61365*exp(17.502*Y73/(240.97+Y73))/(EA73+EB73)-DV73)</f>
        <v>0</v>
      </c>
      <c r="V73">
        <f>1/((DO73+1)/(S73/1.6)+1/(T73/1.37)) + DO73/((DO73+1)/(S73/1.6) + DO73/(T73/1.37))</f>
        <v>0</v>
      </c>
      <c r="W73">
        <f>(DJ73*DM73)</f>
        <v>0</v>
      </c>
      <c r="X73">
        <f>(EC73+(W73+2*0.95*5.67E-8*(((EC73+$B$7)+273)^4-(EC73+273)^4)-44100*L73)/(1.84*29.3*T73+8*0.95*5.67E-8*(EC73+273)^3))</f>
        <v>0</v>
      </c>
      <c r="Y73">
        <f>($C$7*ED73+$D$7*EE73+$E$7*X73)</f>
        <v>0</v>
      </c>
      <c r="Z73">
        <f>0.61365*exp(17.502*Y73/(240.97+Y73))</f>
        <v>0</v>
      </c>
      <c r="AA73">
        <f>(AB73/AC73*100)</f>
        <v>0</v>
      </c>
      <c r="AB73">
        <f>DV73*(EA73+EB73)/1000</f>
        <v>0</v>
      </c>
      <c r="AC73">
        <f>0.61365*exp(17.502*EC73/(240.97+EC73))</f>
        <v>0</v>
      </c>
      <c r="AD73">
        <f>(Z73-DV73*(EA73+EB73)/1000)</f>
        <v>0</v>
      </c>
      <c r="AE73">
        <f>(-L73*44100)</f>
        <v>0</v>
      </c>
      <c r="AF73">
        <f>2*29.3*T73*0.92*(EC73-Y73)</f>
        <v>0</v>
      </c>
      <c r="AG73">
        <f>2*0.95*5.67E-8*(((EC73+$B$7)+273)^4-(Y73+273)^4)</f>
        <v>0</v>
      </c>
      <c r="AH73">
        <f>W73+AG73+AE73+AF73</f>
        <v>0</v>
      </c>
      <c r="AI73">
        <f>DZ73*AW73*(DU73-DT73*(1000-AW73*DW73)/(1000-AW73*DV73))/(100*DN73)</f>
        <v>0</v>
      </c>
      <c r="AJ73">
        <f>1000*DZ73*AW73*(DV73-DW73)/(100*DN73*(1000-AW73*DV73))</f>
        <v>0</v>
      </c>
      <c r="AK73">
        <f>(AL73 - AM73 - EA73*1E3/(8.314*(EC73+273.15)) * AO73/DZ73 * AN73) * DZ73/(100*DN73) * (1000 - DW73)/1000</f>
        <v>0</v>
      </c>
      <c r="AL73">
        <v>424.779601648362</v>
      </c>
      <c r="AM73">
        <v>420.393975757576</v>
      </c>
      <c r="AN73">
        <v>0.00284669367328257</v>
      </c>
      <c r="AO73">
        <v>66.111918729525</v>
      </c>
      <c r="AP73">
        <f>(AR73 - AQ73 + EA73*1E3/(8.314*(EC73+273.15)) * AT73/DZ73 * AS73) * DZ73/(100*DN73) * 1000/(1000 - AR73)</f>
        <v>0</v>
      </c>
      <c r="AQ73">
        <v>11.1924365038975</v>
      </c>
      <c r="AR73">
        <v>12.4720131868132</v>
      </c>
      <c r="AS73">
        <v>-4.01797122933862e-06</v>
      </c>
      <c r="AT73">
        <v>85.4368916189537</v>
      </c>
      <c r="AU73">
        <v>0</v>
      </c>
      <c r="AV73">
        <v>0</v>
      </c>
      <c r="AW73">
        <f>IF(AU73*$H$13&gt;=AY73,1.0,(AY73/(AY73-AU73*$H$13)))</f>
        <v>0</v>
      </c>
      <c r="AX73">
        <f>(AW73-1)*100</f>
        <v>0</v>
      </c>
      <c r="AY73">
        <f>MAX(0,($B$13+$C$13*EH73)/(1+$D$13*EH73)*EA73/(EC73+273)*$E$13)</f>
        <v>0</v>
      </c>
      <c r="AZ73" t="s">
        <v>436</v>
      </c>
      <c r="BA73" t="s">
        <v>436</v>
      </c>
      <c r="BB73">
        <v>0</v>
      </c>
      <c r="BC73">
        <v>0</v>
      </c>
      <c r="BD73">
        <f>1-BB73/BC73</f>
        <v>0</v>
      </c>
      <c r="BE73">
        <v>0</v>
      </c>
      <c r="BF73" t="s">
        <v>436</v>
      </c>
      <c r="BG73" t="s">
        <v>436</v>
      </c>
      <c r="BH73">
        <v>0</v>
      </c>
      <c r="BI73">
        <v>0</v>
      </c>
      <c r="BJ73">
        <f>1-BH73/BI73</f>
        <v>0</v>
      </c>
      <c r="BK73">
        <v>0.5</v>
      </c>
      <c r="BL73">
        <f>DK73</f>
        <v>0</v>
      </c>
      <c r="BM73">
        <f>N73</f>
        <v>0</v>
      </c>
      <c r="BN73">
        <f>BJ73*BK73*BL73</f>
        <v>0</v>
      </c>
      <c r="BO73">
        <f>(BM73-BE73)/BL73</f>
        <v>0</v>
      </c>
      <c r="BP73">
        <f>(BC73-BI73)/BI73</f>
        <v>0</v>
      </c>
      <c r="BQ73">
        <f>BB73/(BD73+BB73/BI73)</f>
        <v>0</v>
      </c>
      <c r="BR73" t="s">
        <v>436</v>
      </c>
      <c r="BS73">
        <v>0</v>
      </c>
      <c r="BT73">
        <f>IF(BS73&lt;&gt;0, BS73, BQ73)</f>
        <v>0</v>
      </c>
      <c r="BU73">
        <f>1-BT73/BI73</f>
        <v>0</v>
      </c>
      <c r="BV73">
        <f>(BI73-BH73)/(BI73-BT73)</f>
        <v>0</v>
      </c>
      <c r="BW73">
        <f>(BC73-BI73)/(BC73-BT73)</f>
        <v>0</v>
      </c>
      <c r="BX73">
        <f>(BI73-BH73)/(BI73-BB73)</f>
        <v>0</v>
      </c>
      <c r="BY73">
        <f>(BC73-BI73)/(BC73-BB73)</f>
        <v>0</v>
      </c>
      <c r="BZ73">
        <f>(BV73*BT73/BH73)</f>
        <v>0</v>
      </c>
      <c r="CA73">
        <f>(1-BZ73)</f>
        <v>0</v>
      </c>
      <c r="DJ73">
        <f>$B$11*EI73+$C$11*EJ73+$F$11*EU73*(1-EX73)</f>
        <v>0</v>
      </c>
      <c r="DK73">
        <f>DJ73*DL73</f>
        <v>0</v>
      </c>
      <c r="DL73">
        <f>($B$11*$D$9+$C$11*$D$9+$F$11*((FH73+EZ73)/MAX(FH73+EZ73+FI73, 0.1)*$I$9+FI73/MAX(FH73+EZ73+FI73, 0.1)*$J$9))/($B$11+$C$11+$F$11)</f>
        <v>0</v>
      </c>
      <c r="DM73">
        <f>($B$11*$K$9+$C$11*$K$9+$F$11*((FH73+EZ73)/MAX(FH73+EZ73+FI73, 0.1)*$P$9+FI73/MAX(FH73+EZ73+FI73, 0.1)*$Q$9))/($B$11+$C$11+$F$11)</f>
        <v>0</v>
      </c>
      <c r="DN73">
        <v>6</v>
      </c>
      <c r="DO73">
        <v>0.5</v>
      </c>
      <c r="DP73" t="s">
        <v>437</v>
      </c>
      <c r="DQ73">
        <v>2</v>
      </c>
      <c r="DR73" t="b">
        <v>1</v>
      </c>
      <c r="DS73">
        <v>1701977952.5</v>
      </c>
      <c r="DT73">
        <v>415.151</v>
      </c>
      <c r="DU73">
        <v>420.041</v>
      </c>
      <c r="DV73">
        <v>12.47265</v>
      </c>
      <c r="DW73">
        <v>11.19315</v>
      </c>
      <c r="DX73">
        <v>415.665</v>
      </c>
      <c r="DY73">
        <v>12.4415</v>
      </c>
      <c r="DZ73">
        <v>599.997</v>
      </c>
      <c r="EA73">
        <v>78.9221</v>
      </c>
      <c r="EB73">
        <v>0.09990495</v>
      </c>
      <c r="EC73">
        <v>23.012</v>
      </c>
      <c r="ED73">
        <v>23.00195</v>
      </c>
      <c r="EE73">
        <v>999.9</v>
      </c>
      <c r="EF73">
        <v>0</v>
      </c>
      <c r="EG73">
        <v>0</v>
      </c>
      <c r="EH73">
        <v>10002.8</v>
      </c>
      <c r="EI73">
        <v>0</v>
      </c>
      <c r="EJ73">
        <v>0.848101</v>
      </c>
      <c r="EK73">
        <v>-4.89</v>
      </c>
      <c r="EL73">
        <v>420.3945</v>
      </c>
      <c r="EM73">
        <v>424.796</v>
      </c>
      <c r="EN73">
        <v>1.279485</v>
      </c>
      <c r="EO73">
        <v>420.041</v>
      </c>
      <c r="EP73">
        <v>11.19315</v>
      </c>
      <c r="EQ73">
        <v>0.98437</v>
      </c>
      <c r="ER73">
        <v>0.88339</v>
      </c>
      <c r="ES73">
        <v>6.687065</v>
      </c>
      <c r="ET73">
        <v>5.12296</v>
      </c>
      <c r="EU73">
        <v>1799.995</v>
      </c>
      <c r="EV73">
        <v>0.978006</v>
      </c>
      <c r="EW73">
        <v>0.0219943</v>
      </c>
      <c r="EX73">
        <v>0</v>
      </c>
      <c r="EY73">
        <v>385.55</v>
      </c>
      <c r="EZ73">
        <v>4.99951</v>
      </c>
      <c r="FA73">
        <v>7000.265</v>
      </c>
      <c r="FB73">
        <v>14717</v>
      </c>
      <c r="FC73">
        <v>43.0935</v>
      </c>
      <c r="FD73">
        <v>44.8435</v>
      </c>
      <c r="FE73">
        <v>44.625</v>
      </c>
      <c r="FF73">
        <v>43.875</v>
      </c>
      <c r="FG73">
        <v>44.5</v>
      </c>
      <c r="FH73">
        <v>1755.515</v>
      </c>
      <c r="FI73">
        <v>39.48</v>
      </c>
      <c r="FJ73">
        <v>0</v>
      </c>
      <c r="FK73">
        <v>1701977955.3</v>
      </c>
      <c r="FL73">
        <v>0</v>
      </c>
      <c r="FM73">
        <v>385.776307692308</v>
      </c>
      <c r="FN73">
        <v>-0.71726495556611</v>
      </c>
      <c r="FO73">
        <v>-5.49128200168809</v>
      </c>
      <c r="FP73">
        <v>7001.03076923077</v>
      </c>
      <c r="FQ73">
        <v>15</v>
      </c>
      <c r="FR73">
        <v>1701977635</v>
      </c>
      <c r="FS73" t="s">
        <v>438</v>
      </c>
      <c r="FT73">
        <v>1701977633</v>
      </c>
      <c r="FU73">
        <v>1701977635</v>
      </c>
      <c r="FV73">
        <v>4</v>
      </c>
      <c r="FW73">
        <v>-0.012</v>
      </c>
      <c r="FX73">
        <v>0.003</v>
      </c>
      <c r="FY73">
        <v>-0.515</v>
      </c>
      <c r="FZ73">
        <v>0.012</v>
      </c>
      <c r="GA73">
        <v>420</v>
      </c>
      <c r="GB73">
        <v>11</v>
      </c>
      <c r="GC73">
        <v>0.38</v>
      </c>
      <c r="GD73">
        <v>0.07</v>
      </c>
      <c r="GE73">
        <v>-4.85500047619048</v>
      </c>
      <c r="GF73">
        <v>-0.128363376623367</v>
      </c>
      <c r="GG73">
        <v>0.0297799984771164</v>
      </c>
      <c r="GH73">
        <v>1</v>
      </c>
      <c r="GI73">
        <v>385.814176470588</v>
      </c>
      <c r="GJ73">
        <v>-0.772436972564769</v>
      </c>
      <c r="GK73">
        <v>0.193851287845369</v>
      </c>
      <c r="GL73">
        <v>1</v>
      </c>
      <c r="GM73">
        <v>1.28302523809524</v>
      </c>
      <c r="GN73">
        <v>-0.0241425974025981</v>
      </c>
      <c r="GO73">
        <v>0.00255067053564467</v>
      </c>
      <c r="GP73">
        <v>1</v>
      </c>
      <c r="GQ73">
        <v>3</v>
      </c>
      <c r="GR73">
        <v>3</v>
      </c>
      <c r="GS73" t="s">
        <v>439</v>
      </c>
      <c r="GT73">
        <v>3.24976</v>
      </c>
      <c r="GU73">
        <v>2.89212</v>
      </c>
      <c r="GV73">
        <v>0.0824001</v>
      </c>
      <c r="GW73">
        <v>0.0829231</v>
      </c>
      <c r="GX73">
        <v>0.0594264</v>
      </c>
      <c r="GY73">
        <v>0.0543403</v>
      </c>
      <c r="GZ73">
        <v>30273.6</v>
      </c>
      <c r="HA73">
        <v>23316.1</v>
      </c>
      <c r="HB73">
        <v>30714.1</v>
      </c>
      <c r="HC73">
        <v>23895</v>
      </c>
      <c r="HD73">
        <v>38263.4</v>
      </c>
      <c r="HE73">
        <v>31540.9</v>
      </c>
      <c r="HF73">
        <v>43459</v>
      </c>
      <c r="HG73">
        <v>36061.8</v>
      </c>
      <c r="HH73">
        <v>2.3524</v>
      </c>
      <c r="HI73">
        <v>2.25615</v>
      </c>
      <c r="HJ73">
        <v>0.154115</v>
      </c>
      <c r="HK73">
        <v>0</v>
      </c>
      <c r="HL73">
        <v>20.4636</v>
      </c>
      <c r="HM73">
        <v>999.9</v>
      </c>
      <c r="HN73">
        <v>45.703</v>
      </c>
      <c r="HO73">
        <v>26.898</v>
      </c>
      <c r="HP73">
        <v>20.6034</v>
      </c>
      <c r="HQ73">
        <v>54.6666</v>
      </c>
      <c r="HR73">
        <v>21.4383</v>
      </c>
      <c r="HS73">
        <v>2</v>
      </c>
      <c r="HT73">
        <v>-0.304131</v>
      </c>
      <c r="HU73">
        <v>0.669981</v>
      </c>
      <c r="HV73">
        <v>20.3425</v>
      </c>
      <c r="HW73">
        <v>5.24619</v>
      </c>
      <c r="HX73">
        <v>11.9223</v>
      </c>
      <c r="HY73">
        <v>4.9697</v>
      </c>
      <c r="HZ73">
        <v>3.29003</v>
      </c>
      <c r="IA73">
        <v>9999</v>
      </c>
      <c r="IB73">
        <v>999.9</v>
      </c>
      <c r="IC73">
        <v>9999</v>
      </c>
      <c r="ID73">
        <v>9999</v>
      </c>
      <c r="IE73">
        <v>4.9721</v>
      </c>
      <c r="IF73">
        <v>1.87347</v>
      </c>
      <c r="IG73">
        <v>1.88034</v>
      </c>
      <c r="IH73">
        <v>1.8765</v>
      </c>
      <c r="II73">
        <v>1.87607</v>
      </c>
      <c r="IJ73">
        <v>1.87607</v>
      </c>
      <c r="IK73">
        <v>1.87501</v>
      </c>
      <c r="IL73">
        <v>1.87538</v>
      </c>
      <c r="IM73">
        <v>0</v>
      </c>
      <c r="IN73">
        <v>0</v>
      </c>
      <c r="IO73">
        <v>0</v>
      </c>
      <c r="IP73">
        <v>0</v>
      </c>
      <c r="IQ73" t="s">
        <v>440</v>
      </c>
      <c r="IR73" t="s">
        <v>441</v>
      </c>
      <c r="IS73" t="s">
        <v>442</v>
      </c>
      <c r="IT73" t="s">
        <v>442</v>
      </c>
      <c r="IU73" t="s">
        <v>442</v>
      </c>
      <c r="IV73" t="s">
        <v>442</v>
      </c>
      <c r="IW73">
        <v>0</v>
      </c>
      <c r="IX73">
        <v>100</v>
      </c>
      <c r="IY73">
        <v>100</v>
      </c>
      <c r="IZ73">
        <v>-0.514</v>
      </c>
      <c r="JA73">
        <v>0.0311</v>
      </c>
      <c r="JB73">
        <v>-0.436505064677801</v>
      </c>
      <c r="JC73">
        <v>-0.000204251658391556</v>
      </c>
      <c r="JD73">
        <v>8.11882707142039e-08</v>
      </c>
      <c r="JE73">
        <v>-8.824596126216e-11</v>
      </c>
      <c r="JF73">
        <v>-0.0823044458403542</v>
      </c>
      <c r="JG73">
        <v>6.98166786572007e-05</v>
      </c>
      <c r="JH73">
        <v>0.00104944809816257</v>
      </c>
      <c r="JI73">
        <v>-2.5878658862803e-05</v>
      </c>
      <c r="JJ73">
        <v>28</v>
      </c>
      <c r="JK73">
        <v>2090</v>
      </c>
      <c r="JL73">
        <v>2</v>
      </c>
      <c r="JM73">
        <v>19</v>
      </c>
      <c r="JN73">
        <v>5.3</v>
      </c>
      <c r="JO73">
        <v>5.3</v>
      </c>
      <c r="JP73">
        <v>1.36108</v>
      </c>
      <c r="JQ73">
        <v>2.55371</v>
      </c>
      <c r="JR73">
        <v>2.24365</v>
      </c>
      <c r="JS73">
        <v>2.85034</v>
      </c>
      <c r="JT73">
        <v>2.49756</v>
      </c>
      <c r="JU73">
        <v>2.37427</v>
      </c>
      <c r="JV73">
        <v>31.1722</v>
      </c>
      <c r="JW73">
        <v>24.0612</v>
      </c>
      <c r="JX73">
        <v>18</v>
      </c>
      <c r="JY73">
        <v>634.089</v>
      </c>
      <c r="JZ73">
        <v>659.318</v>
      </c>
      <c r="KA73">
        <v>20.0003</v>
      </c>
      <c r="KB73">
        <v>23.351</v>
      </c>
      <c r="KC73">
        <v>30</v>
      </c>
      <c r="KD73">
        <v>23.5722</v>
      </c>
      <c r="KE73">
        <v>23.5516</v>
      </c>
      <c r="KF73">
        <v>27.2783</v>
      </c>
      <c r="KG73">
        <v>38.1144</v>
      </c>
      <c r="KH73">
        <v>0</v>
      </c>
      <c r="KI73">
        <v>20</v>
      </c>
      <c r="KJ73">
        <v>420</v>
      </c>
      <c r="KK73">
        <v>11.2569</v>
      </c>
      <c r="KL73">
        <v>101.98</v>
      </c>
      <c r="KM73">
        <v>101.025</v>
      </c>
    </row>
    <row r="74" spans="1:299">
      <c r="A74">
        <v>58</v>
      </c>
      <c r="B74">
        <v>1701977959</v>
      </c>
      <c r="C74">
        <v>285</v>
      </c>
      <c r="D74" t="s">
        <v>557</v>
      </c>
      <c r="E74" t="s">
        <v>558</v>
      </c>
      <c r="F74">
        <v>15</v>
      </c>
      <c r="H74" t="s">
        <v>435</v>
      </c>
      <c r="K74">
        <v>1701977957.5</v>
      </c>
      <c r="L74">
        <f>(M74)/1000</f>
        <v>0</v>
      </c>
      <c r="M74">
        <f>IF(DR74, AP74, AJ74)</f>
        <v>0</v>
      </c>
      <c r="N74">
        <f>IF(DR74, AK74, AI74)</f>
        <v>0</v>
      </c>
      <c r="O74">
        <f>DT74 - IF(AW74&gt;1, N74*DN74*100.0/(AY74*EH74), 0)</f>
        <v>0</v>
      </c>
      <c r="P74">
        <f>((V74-L74/2)*O74-N74)/(V74+L74/2)</f>
        <v>0</v>
      </c>
      <c r="Q74">
        <f>P74*(EA74+EB74)/1000.0</f>
        <v>0</v>
      </c>
      <c r="R74">
        <f>(DT74 - IF(AW74&gt;1, N74*DN74*100.0/(AY74*EH74), 0))*(EA74+EB74)/1000.0</f>
        <v>0</v>
      </c>
      <c r="S74">
        <f>2.0/((1/U74-1/T74)+SIGN(U74)*SQRT((1/U74-1/T74)*(1/U74-1/T74) + 4*DO74/((DO74+1)*(DO74+1))*(2*1/U74*1/T74-1/T74*1/T74)))</f>
        <v>0</v>
      </c>
      <c r="T74">
        <f>IF(LEFT(DP74,1)&lt;&gt;"0",IF(LEFT(DP74,1)="1",3.0,DQ74),$D$5+$E$5*(EH74*EA74/($K$5*1000))+$F$5*(EH74*EA74/($K$5*1000))*MAX(MIN(DN74,$J$5),$I$5)*MAX(MIN(DN74,$J$5),$I$5)+$G$5*MAX(MIN(DN74,$J$5),$I$5)*(EH74*EA74/($K$5*1000))+$H$5*(EH74*EA74/($K$5*1000))*(EH74*EA74/($K$5*1000)))</f>
        <v>0</v>
      </c>
      <c r="U74">
        <f>L74*(1000-(1000*0.61365*exp(17.502*Y74/(240.97+Y74))/(EA74+EB74)+DV74)/2)/(1000*0.61365*exp(17.502*Y74/(240.97+Y74))/(EA74+EB74)-DV74)</f>
        <v>0</v>
      </c>
      <c r="V74">
        <f>1/((DO74+1)/(S74/1.6)+1/(T74/1.37)) + DO74/((DO74+1)/(S74/1.6) + DO74/(T74/1.37))</f>
        <v>0</v>
      </c>
      <c r="W74">
        <f>(DJ74*DM74)</f>
        <v>0</v>
      </c>
      <c r="X74">
        <f>(EC74+(W74+2*0.95*5.67E-8*(((EC74+$B$7)+273)^4-(EC74+273)^4)-44100*L74)/(1.84*29.3*T74+8*0.95*5.67E-8*(EC74+273)^3))</f>
        <v>0</v>
      </c>
      <c r="Y74">
        <f>($C$7*ED74+$D$7*EE74+$E$7*X74)</f>
        <v>0</v>
      </c>
      <c r="Z74">
        <f>0.61365*exp(17.502*Y74/(240.97+Y74))</f>
        <v>0</v>
      </c>
      <c r="AA74">
        <f>(AB74/AC74*100)</f>
        <v>0</v>
      </c>
      <c r="AB74">
        <f>DV74*(EA74+EB74)/1000</f>
        <v>0</v>
      </c>
      <c r="AC74">
        <f>0.61365*exp(17.502*EC74/(240.97+EC74))</f>
        <v>0</v>
      </c>
      <c r="AD74">
        <f>(Z74-DV74*(EA74+EB74)/1000)</f>
        <v>0</v>
      </c>
      <c r="AE74">
        <f>(-L74*44100)</f>
        <v>0</v>
      </c>
      <c r="AF74">
        <f>2*29.3*T74*0.92*(EC74-Y74)</f>
        <v>0</v>
      </c>
      <c r="AG74">
        <f>2*0.95*5.67E-8*(((EC74+$B$7)+273)^4-(Y74+273)^4)</f>
        <v>0</v>
      </c>
      <c r="AH74">
        <f>W74+AG74+AE74+AF74</f>
        <v>0</v>
      </c>
      <c r="AI74">
        <f>DZ74*AW74*(DU74-DT74*(1000-AW74*DW74)/(1000-AW74*DV74))/(100*DN74)</f>
        <v>0</v>
      </c>
      <c r="AJ74">
        <f>1000*DZ74*AW74*(DV74-DW74)/(100*DN74*(1000-AW74*DV74))</f>
        <v>0</v>
      </c>
      <c r="AK74">
        <f>(AL74 - AM74 - EA74*1E3/(8.314*(EC74+273.15)) * AO74/DZ74 * AN74) * DZ74/(100*DN74) * (1000 - DW74)/1000</f>
        <v>0</v>
      </c>
      <c r="AL74">
        <v>424.760089441998</v>
      </c>
      <c r="AM74">
        <v>420.442721212121</v>
      </c>
      <c r="AN74">
        <v>-0.00117860383950199</v>
      </c>
      <c r="AO74">
        <v>66.111918729525</v>
      </c>
      <c r="AP74">
        <f>(AR74 - AQ74 + EA74*1E3/(8.314*(EC74+273.15)) * AT74/DZ74 * AS74) * DZ74/(100*DN74) * 1000/(1000 - AR74)</f>
        <v>0</v>
      </c>
      <c r="AQ74">
        <v>11.1942043357869</v>
      </c>
      <c r="AR74">
        <v>12.4714912087912</v>
      </c>
      <c r="AS74">
        <v>-2.82849088378887e-06</v>
      </c>
      <c r="AT74">
        <v>85.4368916189537</v>
      </c>
      <c r="AU74">
        <v>0</v>
      </c>
      <c r="AV74">
        <v>0</v>
      </c>
      <c r="AW74">
        <f>IF(AU74*$H$13&gt;=AY74,1.0,(AY74/(AY74-AU74*$H$13)))</f>
        <v>0</v>
      </c>
      <c r="AX74">
        <f>(AW74-1)*100</f>
        <v>0</v>
      </c>
      <c r="AY74">
        <f>MAX(0,($B$13+$C$13*EH74)/(1+$D$13*EH74)*EA74/(EC74+273)*$E$13)</f>
        <v>0</v>
      </c>
      <c r="AZ74" t="s">
        <v>436</v>
      </c>
      <c r="BA74" t="s">
        <v>436</v>
      </c>
      <c r="BB74">
        <v>0</v>
      </c>
      <c r="BC74">
        <v>0</v>
      </c>
      <c r="BD74">
        <f>1-BB74/BC74</f>
        <v>0</v>
      </c>
      <c r="BE74">
        <v>0</v>
      </c>
      <c r="BF74" t="s">
        <v>436</v>
      </c>
      <c r="BG74" t="s">
        <v>436</v>
      </c>
      <c r="BH74">
        <v>0</v>
      </c>
      <c r="BI74">
        <v>0</v>
      </c>
      <c r="BJ74">
        <f>1-BH74/BI74</f>
        <v>0</v>
      </c>
      <c r="BK74">
        <v>0.5</v>
      </c>
      <c r="BL74">
        <f>DK74</f>
        <v>0</v>
      </c>
      <c r="BM74">
        <f>N74</f>
        <v>0</v>
      </c>
      <c r="BN74">
        <f>BJ74*BK74*BL74</f>
        <v>0</v>
      </c>
      <c r="BO74">
        <f>(BM74-BE74)/BL74</f>
        <v>0</v>
      </c>
      <c r="BP74">
        <f>(BC74-BI74)/BI74</f>
        <v>0</v>
      </c>
      <c r="BQ74">
        <f>BB74/(BD74+BB74/BI74)</f>
        <v>0</v>
      </c>
      <c r="BR74" t="s">
        <v>436</v>
      </c>
      <c r="BS74">
        <v>0</v>
      </c>
      <c r="BT74">
        <f>IF(BS74&lt;&gt;0, BS74, BQ74)</f>
        <v>0</v>
      </c>
      <c r="BU74">
        <f>1-BT74/BI74</f>
        <v>0</v>
      </c>
      <c r="BV74">
        <f>(BI74-BH74)/(BI74-BT74)</f>
        <v>0</v>
      </c>
      <c r="BW74">
        <f>(BC74-BI74)/(BC74-BT74)</f>
        <v>0</v>
      </c>
      <c r="BX74">
        <f>(BI74-BH74)/(BI74-BB74)</f>
        <v>0</v>
      </c>
      <c r="BY74">
        <f>(BC74-BI74)/(BC74-BB74)</f>
        <v>0</v>
      </c>
      <c r="BZ74">
        <f>(BV74*BT74/BH74)</f>
        <v>0</v>
      </c>
      <c r="CA74">
        <f>(1-BZ74)</f>
        <v>0</v>
      </c>
      <c r="DJ74">
        <f>$B$11*EI74+$C$11*EJ74+$F$11*EU74*(1-EX74)</f>
        <v>0</v>
      </c>
      <c r="DK74">
        <f>DJ74*DL74</f>
        <v>0</v>
      </c>
      <c r="DL74">
        <f>($B$11*$D$9+$C$11*$D$9+$F$11*((FH74+EZ74)/MAX(FH74+EZ74+FI74, 0.1)*$I$9+FI74/MAX(FH74+EZ74+FI74, 0.1)*$J$9))/($B$11+$C$11+$F$11)</f>
        <v>0</v>
      </c>
      <c r="DM74">
        <f>($B$11*$K$9+$C$11*$K$9+$F$11*((FH74+EZ74)/MAX(FH74+EZ74+FI74, 0.1)*$P$9+FI74/MAX(FH74+EZ74+FI74, 0.1)*$Q$9))/($B$11+$C$11+$F$11)</f>
        <v>0</v>
      </c>
      <c r="DN74">
        <v>6</v>
      </c>
      <c r="DO74">
        <v>0.5</v>
      </c>
      <c r="DP74" t="s">
        <v>437</v>
      </c>
      <c r="DQ74">
        <v>2</v>
      </c>
      <c r="DR74" t="b">
        <v>1</v>
      </c>
      <c r="DS74">
        <v>1701977957.5</v>
      </c>
      <c r="DT74">
        <v>415.1945</v>
      </c>
      <c r="DU74">
        <v>419.995</v>
      </c>
      <c r="DV74">
        <v>12.47135</v>
      </c>
      <c r="DW74">
        <v>11.1953</v>
      </c>
      <c r="DX74">
        <v>415.7085</v>
      </c>
      <c r="DY74">
        <v>12.4402</v>
      </c>
      <c r="DZ74">
        <v>600.0125</v>
      </c>
      <c r="EA74">
        <v>78.92215</v>
      </c>
      <c r="EB74">
        <v>0.09974155</v>
      </c>
      <c r="EC74">
        <v>23.0105</v>
      </c>
      <c r="ED74">
        <v>23.0102</v>
      </c>
      <c r="EE74">
        <v>999.9</v>
      </c>
      <c r="EF74">
        <v>0</v>
      </c>
      <c r="EG74">
        <v>0</v>
      </c>
      <c r="EH74">
        <v>10020.95</v>
      </c>
      <c r="EI74">
        <v>0</v>
      </c>
      <c r="EJ74">
        <v>0.848101</v>
      </c>
      <c r="EK74">
        <v>-4.800645</v>
      </c>
      <c r="EL74">
        <v>420.4385</v>
      </c>
      <c r="EM74">
        <v>424.7505</v>
      </c>
      <c r="EN74">
        <v>1.27608</v>
      </c>
      <c r="EO74">
        <v>419.995</v>
      </c>
      <c r="EP74">
        <v>11.1953</v>
      </c>
      <c r="EQ74">
        <v>0.9842675</v>
      </c>
      <c r="ER74">
        <v>0.883557</v>
      </c>
      <c r="ES74">
        <v>6.685555</v>
      </c>
      <c r="ET74">
        <v>5.12567</v>
      </c>
      <c r="EU74">
        <v>1800.155</v>
      </c>
      <c r="EV74">
        <v>0.978008</v>
      </c>
      <c r="EW74">
        <v>0.0219924</v>
      </c>
      <c r="EX74">
        <v>0</v>
      </c>
      <c r="EY74">
        <v>385.6855</v>
      </c>
      <c r="EZ74">
        <v>4.99951</v>
      </c>
      <c r="FA74">
        <v>7000.535</v>
      </c>
      <c r="FB74">
        <v>14718.3</v>
      </c>
      <c r="FC74">
        <v>43.062</v>
      </c>
      <c r="FD74">
        <v>44.812</v>
      </c>
      <c r="FE74">
        <v>44.625</v>
      </c>
      <c r="FF74">
        <v>43.875</v>
      </c>
      <c r="FG74">
        <v>44.5</v>
      </c>
      <c r="FH74">
        <v>1755.675</v>
      </c>
      <c r="FI74">
        <v>39.48</v>
      </c>
      <c r="FJ74">
        <v>0</v>
      </c>
      <c r="FK74">
        <v>1701977960.1</v>
      </c>
      <c r="FL74">
        <v>0</v>
      </c>
      <c r="FM74">
        <v>385.745076923077</v>
      </c>
      <c r="FN74">
        <v>-0.117743595856677</v>
      </c>
      <c r="FO74">
        <v>-6.58222219063045</v>
      </c>
      <c r="FP74">
        <v>7000.53423076923</v>
      </c>
      <c r="FQ74">
        <v>15</v>
      </c>
      <c r="FR74">
        <v>1701977635</v>
      </c>
      <c r="FS74" t="s">
        <v>438</v>
      </c>
      <c r="FT74">
        <v>1701977633</v>
      </c>
      <c r="FU74">
        <v>1701977635</v>
      </c>
      <c r="FV74">
        <v>4</v>
      </c>
      <c r="FW74">
        <v>-0.012</v>
      </c>
      <c r="FX74">
        <v>0.003</v>
      </c>
      <c r="FY74">
        <v>-0.515</v>
      </c>
      <c r="FZ74">
        <v>0.012</v>
      </c>
      <c r="GA74">
        <v>420</v>
      </c>
      <c r="GB74">
        <v>11</v>
      </c>
      <c r="GC74">
        <v>0.38</v>
      </c>
      <c r="GD74">
        <v>0.07</v>
      </c>
      <c r="GE74">
        <v>-4.841924</v>
      </c>
      <c r="GF74">
        <v>0.0252803007518737</v>
      </c>
      <c r="GG74">
        <v>0.0378607205953611</v>
      </c>
      <c r="GH74">
        <v>1</v>
      </c>
      <c r="GI74">
        <v>385.766323529412</v>
      </c>
      <c r="GJ74">
        <v>-0.575691367803247</v>
      </c>
      <c r="GK74">
        <v>0.168530800220125</v>
      </c>
      <c r="GL74">
        <v>1</v>
      </c>
      <c r="GM74">
        <v>1.280482</v>
      </c>
      <c r="GN74">
        <v>-0.0258099248120306</v>
      </c>
      <c r="GO74">
        <v>0.00253933180187229</v>
      </c>
      <c r="GP74">
        <v>1</v>
      </c>
      <c r="GQ74">
        <v>3</v>
      </c>
      <c r="GR74">
        <v>3</v>
      </c>
      <c r="GS74" t="s">
        <v>439</v>
      </c>
      <c r="GT74">
        <v>3.24971</v>
      </c>
      <c r="GU74">
        <v>2.89218</v>
      </c>
      <c r="GV74">
        <v>0.0824011</v>
      </c>
      <c r="GW74">
        <v>0.0829212</v>
      </c>
      <c r="GX74">
        <v>0.0594216</v>
      </c>
      <c r="GY74">
        <v>0.054363</v>
      </c>
      <c r="GZ74">
        <v>30273.8</v>
      </c>
      <c r="HA74">
        <v>23316.2</v>
      </c>
      <c r="HB74">
        <v>30714.2</v>
      </c>
      <c r="HC74">
        <v>23895</v>
      </c>
      <c r="HD74">
        <v>38263.9</v>
      </c>
      <c r="HE74">
        <v>31539.9</v>
      </c>
      <c r="HF74">
        <v>43459.3</v>
      </c>
      <c r="HG74">
        <v>36061.5</v>
      </c>
      <c r="HH74">
        <v>2.35232</v>
      </c>
      <c r="HI74">
        <v>2.25627</v>
      </c>
      <c r="HJ74">
        <v>0.154041</v>
      </c>
      <c r="HK74">
        <v>0</v>
      </c>
      <c r="HL74">
        <v>20.468</v>
      </c>
      <c r="HM74">
        <v>999.9</v>
      </c>
      <c r="HN74">
        <v>45.703</v>
      </c>
      <c r="HO74">
        <v>26.898</v>
      </c>
      <c r="HP74">
        <v>20.6025</v>
      </c>
      <c r="HQ74">
        <v>54.5566</v>
      </c>
      <c r="HR74">
        <v>21.4343</v>
      </c>
      <c r="HS74">
        <v>2</v>
      </c>
      <c r="HT74">
        <v>-0.304123</v>
      </c>
      <c r="HU74">
        <v>0.672682</v>
      </c>
      <c r="HV74">
        <v>20.3424</v>
      </c>
      <c r="HW74">
        <v>5.24649</v>
      </c>
      <c r="HX74">
        <v>11.9226</v>
      </c>
      <c r="HY74">
        <v>4.9697</v>
      </c>
      <c r="HZ74">
        <v>3.29</v>
      </c>
      <c r="IA74">
        <v>9999</v>
      </c>
      <c r="IB74">
        <v>999.9</v>
      </c>
      <c r="IC74">
        <v>9999</v>
      </c>
      <c r="ID74">
        <v>9999</v>
      </c>
      <c r="IE74">
        <v>4.97211</v>
      </c>
      <c r="IF74">
        <v>1.87347</v>
      </c>
      <c r="IG74">
        <v>1.88034</v>
      </c>
      <c r="IH74">
        <v>1.87653</v>
      </c>
      <c r="II74">
        <v>1.87607</v>
      </c>
      <c r="IJ74">
        <v>1.87607</v>
      </c>
      <c r="IK74">
        <v>1.87501</v>
      </c>
      <c r="IL74">
        <v>1.87541</v>
      </c>
      <c r="IM74">
        <v>0</v>
      </c>
      <c r="IN74">
        <v>0</v>
      </c>
      <c r="IO74">
        <v>0</v>
      </c>
      <c r="IP74">
        <v>0</v>
      </c>
      <c r="IQ74" t="s">
        <v>440</v>
      </c>
      <c r="IR74" t="s">
        <v>441</v>
      </c>
      <c r="IS74" t="s">
        <v>442</v>
      </c>
      <c r="IT74" t="s">
        <v>442</v>
      </c>
      <c r="IU74" t="s">
        <v>442</v>
      </c>
      <c r="IV74" t="s">
        <v>442</v>
      </c>
      <c r="IW74">
        <v>0</v>
      </c>
      <c r="IX74">
        <v>100</v>
      </c>
      <c r="IY74">
        <v>100</v>
      </c>
      <c r="IZ74">
        <v>-0.514</v>
      </c>
      <c r="JA74">
        <v>0.0312</v>
      </c>
      <c r="JB74">
        <v>-0.436505064677801</v>
      </c>
      <c r="JC74">
        <v>-0.000204251658391556</v>
      </c>
      <c r="JD74">
        <v>8.11882707142039e-08</v>
      </c>
      <c r="JE74">
        <v>-8.824596126216e-11</v>
      </c>
      <c r="JF74">
        <v>-0.0823044458403542</v>
      </c>
      <c r="JG74">
        <v>6.98166786572007e-05</v>
      </c>
      <c r="JH74">
        <v>0.00104944809816257</v>
      </c>
      <c r="JI74">
        <v>-2.5878658862803e-05</v>
      </c>
      <c r="JJ74">
        <v>28</v>
      </c>
      <c r="JK74">
        <v>2090</v>
      </c>
      <c r="JL74">
        <v>2</v>
      </c>
      <c r="JM74">
        <v>19</v>
      </c>
      <c r="JN74">
        <v>5.4</v>
      </c>
      <c r="JO74">
        <v>5.4</v>
      </c>
      <c r="JP74">
        <v>1.36108</v>
      </c>
      <c r="JQ74">
        <v>2.55493</v>
      </c>
      <c r="JR74">
        <v>2.24365</v>
      </c>
      <c r="JS74">
        <v>2.85034</v>
      </c>
      <c r="JT74">
        <v>2.49756</v>
      </c>
      <c r="JU74">
        <v>2.35718</v>
      </c>
      <c r="JV74">
        <v>31.1722</v>
      </c>
      <c r="JW74">
        <v>24.0612</v>
      </c>
      <c r="JX74">
        <v>18</v>
      </c>
      <c r="JY74">
        <v>634.016</v>
      </c>
      <c r="JZ74">
        <v>659.399</v>
      </c>
      <c r="KA74">
        <v>20.0004</v>
      </c>
      <c r="KB74">
        <v>23.3501</v>
      </c>
      <c r="KC74">
        <v>30</v>
      </c>
      <c r="KD74">
        <v>23.5707</v>
      </c>
      <c r="KE74">
        <v>23.5496</v>
      </c>
      <c r="KF74">
        <v>27.2778</v>
      </c>
      <c r="KG74">
        <v>37.8443</v>
      </c>
      <c r="KH74">
        <v>0</v>
      </c>
      <c r="KI74">
        <v>20</v>
      </c>
      <c r="KJ74">
        <v>420</v>
      </c>
      <c r="KK74">
        <v>11.2626</v>
      </c>
      <c r="KL74">
        <v>101.981</v>
      </c>
      <c r="KM74">
        <v>101.025</v>
      </c>
    </row>
    <row r="75" spans="1:299">
      <c r="A75">
        <v>59</v>
      </c>
      <c r="B75">
        <v>1701977964</v>
      </c>
      <c r="C75">
        <v>290</v>
      </c>
      <c r="D75" t="s">
        <v>559</v>
      </c>
      <c r="E75" t="s">
        <v>560</v>
      </c>
      <c r="F75">
        <v>15</v>
      </c>
      <c r="H75" t="s">
        <v>435</v>
      </c>
      <c r="K75">
        <v>1701977962.5</v>
      </c>
      <c r="L75">
        <f>(M75)/1000</f>
        <v>0</v>
      </c>
      <c r="M75">
        <f>IF(DR75, AP75, AJ75)</f>
        <v>0</v>
      </c>
      <c r="N75">
        <f>IF(DR75, AK75, AI75)</f>
        <v>0</v>
      </c>
      <c r="O75">
        <f>DT75 - IF(AW75&gt;1, N75*DN75*100.0/(AY75*EH75), 0)</f>
        <v>0</v>
      </c>
      <c r="P75">
        <f>((V75-L75/2)*O75-N75)/(V75+L75/2)</f>
        <v>0</v>
      </c>
      <c r="Q75">
        <f>P75*(EA75+EB75)/1000.0</f>
        <v>0</v>
      </c>
      <c r="R75">
        <f>(DT75 - IF(AW75&gt;1, N75*DN75*100.0/(AY75*EH75), 0))*(EA75+EB75)/1000.0</f>
        <v>0</v>
      </c>
      <c r="S75">
        <f>2.0/((1/U75-1/T75)+SIGN(U75)*SQRT((1/U75-1/T75)*(1/U75-1/T75) + 4*DO75/((DO75+1)*(DO75+1))*(2*1/U75*1/T75-1/T75*1/T75)))</f>
        <v>0</v>
      </c>
      <c r="T75">
        <f>IF(LEFT(DP75,1)&lt;&gt;"0",IF(LEFT(DP75,1)="1",3.0,DQ75),$D$5+$E$5*(EH75*EA75/($K$5*1000))+$F$5*(EH75*EA75/($K$5*1000))*MAX(MIN(DN75,$J$5),$I$5)*MAX(MIN(DN75,$J$5),$I$5)+$G$5*MAX(MIN(DN75,$J$5),$I$5)*(EH75*EA75/($K$5*1000))+$H$5*(EH75*EA75/($K$5*1000))*(EH75*EA75/($K$5*1000)))</f>
        <v>0</v>
      </c>
      <c r="U75">
        <f>L75*(1000-(1000*0.61365*exp(17.502*Y75/(240.97+Y75))/(EA75+EB75)+DV75)/2)/(1000*0.61365*exp(17.502*Y75/(240.97+Y75))/(EA75+EB75)-DV75)</f>
        <v>0</v>
      </c>
      <c r="V75">
        <f>1/((DO75+1)/(S75/1.6)+1/(T75/1.37)) + DO75/((DO75+1)/(S75/1.6) + DO75/(T75/1.37))</f>
        <v>0</v>
      </c>
      <c r="W75">
        <f>(DJ75*DM75)</f>
        <v>0</v>
      </c>
      <c r="X75">
        <f>(EC75+(W75+2*0.95*5.67E-8*(((EC75+$B$7)+273)^4-(EC75+273)^4)-44100*L75)/(1.84*29.3*T75+8*0.95*5.67E-8*(EC75+273)^3))</f>
        <v>0</v>
      </c>
      <c r="Y75">
        <f>($C$7*ED75+$D$7*EE75+$E$7*X75)</f>
        <v>0</v>
      </c>
      <c r="Z75">
        <f>0.61365*exp(17.502*Y75/(240.97+Y75))</f>
        <v>0</v>
      </c>
      <c r="AA75">
        <f>(AB75/AC75*100)</f>
        <v>0</v>
      </c>
      <c r="AB75">
        <f>DV75*(EA75+EB75)/1000</f>
        <v>0</v>
      </c>
      <c r="AC75">
        <f>0.61365*exp(17.502*EC75/(240.97+EC75))</f>
        <v>0</v>
      </c>
      <c r="AD75">
        <f>(Z75-DV75*(EA75+EB75)/1000)</f>
        <v>0</v>
      </c>
      <c r="AE75">
        <f>(-L75*44100)</f>
        <v>0</v>
      </c>
      <c r="AF75">
        <f>2*29.3*T75*0.92*(EC75-Y75)</f>
        <v>0</v>
      </c>
      <c r="AG75">
        <f>2*0.95*5.67E-8*(((EC75+$B$7)+273)^4-(Y75+273)^4)</f>
        <v>0</v>
      </c>
      <c r="AH75">
        <f>W75+AG75+AE75+AF75</f>
        <v>0</v>
      </c>
      <c r="AI75">
        <f>DZ75*AW75*(DU75-DT75*(1000-AW75*DW75)/(1000-AW75*DV75))/(100*DN75)</f>
        <v>0</v>
      </c>
      <c r="AJ75">
        <f>1000*DZ75*AW75*(DV75-DW75)/(100*DN75*(1000-AW75*DV75))</f>
        <v>0</v>
      </c>
      <c r="AK75">
        <f>(AL75 - AM75 - EA75*1E3/(8.314*(EC75+273.15)) * AO75/DZ75 * AN75) * DZ75/(100*DN75) * (1000 - DW75)/1000</f>
        <v>0</v>
      </c>
      <c r="AL75">
        <v>424.725909896876</v>
      </c>
      <c r="AM75">
        <v>420.453987878788</v>
      </c>
      <c r="AN75">
        <v>0.00148819957680671</v>
      </c>
      <c r="AO75">
        <v>66.111918729525</v>
      </c>
      <c r="AP75">
        <f>(AR75 - AQ75 + EA75*1E3/(8.314*(EC75+273.15)) * AT75/DZ75 * AS75) * DZ75/(100*DN75) * 1000/(1000 - AR75)</f>
        <v>0</v>
      </c>
      <c r="AQ75">
        <v>11.2044870745229</v>
      </c>
      <c r="AR75">
        <v>12.4781714285714</v>
      </c>
      <c r="AS75">
        <v>5.79213206101596e-06</v>
      </c>
      <c r="AT75">
        <v>85.4368916189537</v>
      </c>
      <c r="AU75">
        <v>0</v>
      </c>
      <c r="AV75">
        <v>0</v>
      </c>
      <c r="AW75">
        <f>IF(AU75*$H$13&gt;=AY75,1.0,(AY75/(AY75-AU75*$H$13)))</f>
        <v>0</v>
      </c>
      <c r="AX75">
        <f>(AW75-1)*100</f>
        <v>0</v>
      </c>
      <c r="AY75">
        <f>MAX(0,($B$13+$C$13*EH75)/(1+$D$13*EH75)*EA75/(EC75+273)*$E$13)</f>
        <v>0</v>
      </c>
      <c r="AZ75" t="s">
        <v>436</v>
      </c>
      <c r="BA75" t="s">
        <v>436</v>
      </c>
      <c r="BB75">
        <v>0</v>
      </c>
      <c r="BC75">
        <v>0</v>
      </c>
      <c r="BD75">
        <f>1-BB75/BC75</f>
        <v>0</v>
      </c>
      <c r="BE75">
        <v>0</v>
      </c>
      <c r="BF75" t="s">
        <v>436</v>
      </c>
      <c r="BG75" t="s">
        <v>436</v>
      </c>
      <c r="BH75">
        <v>0</v>
      </c>
      <c r="BI75">
        <v>0</v>
      </c>
      <c r="BJ75">
        <f>1-BH75/BI75</f>
        <v>0</v>
      </c>
      <c r="BK75">
        <v>0.5</v>
      </c>
      <c r="BL75">
        <f>DK75</f>
        <v>0</v>
      </c>
      <c r="BM75">
        <f>N75</f>
        <v>0</v>
      </c>
      <c r="BN75">
        <f>BJ75*BK75*BL75</f>
        <v>0</v>
      </c>
      <c r="BO75">
        <f>(BM75-BE75)/BL75</f>
        <v>0</v>
      </c>
      <c r="BP75">
        <f>(BC75-BI75)/BI75</f>
        <v>0</v>
      </c>
      <c r="BQ75">
        <f>BB75/(BD75+BB75/BI75)</f>
        <v>0</v>
      </c>
      <c r="BR75" t="s">
        <v>436</v>
      </c>
      <c r="BS75">
        <v>0</v>
      </c>
      <c r="BT75">
        <f>IF(BS75&lt;&gt;0, BS75, BQ75)</f>
        <v>0</v>
      </c>
      <c r="BU75">
        <f>1-BT75/BI75</f>
        <v>0</v>
      </c>
      <c r="BV75">
        <f>(BI75-BH75)/(BI75-BT75)</f>
        <v>0</v>
      </c>
      <c r="BW75">
        <f>(BC75-BI75)/(BC75-BT75)</f>
        <v>0</v>
      </c>
      <c r="BX75">
        <f>(BI75-BH75)/(BI75-BB75)</f>
        <v>0</v>
      </c>
      <c r="BY75">
        <f>(BC75-BI75)/(BC75-BB75)</f>
        <v>0</v>
      </c>
      <c r="BZ75">
        <f>(BV75*BT75/BH75)</f>
        <v>0</v>
      </c>
      <c r="CA75">
        <f>(1-BZ75)</f>
        <v>0</v>
      </c>
      <c r="DJ75">
        <f>$B$11*EI75+$C$11*EJ75+$F$11*EU75*(1-EX75)</f>
        <v>0</v>
      </c>
      <c r="DK75">
        <f>DJ75*DL75</f>
        <v>0</v>
      </c>
      <c r="DL75">
        <f>($B$11*$D$9+$C$11*$D$9+$F$11*((FH75+EZ75)/MAX(FH75+EZ75+FI75, 0.1)*$I$9+FI75/MAX(FH75+EZ75+FI75, 0.1)*$J$9))/($B$11+$C$11+$F$11)</f>
        <v>0</v>
      </c>
      <c r="DM75">
        <f>($B$11*$K$9+$C$11*$K$9+$F$11*((FH75+EZ75)/MAX(FH75+EZ75+FI75, 0.1)*$P$9+FI75/MAX(FH75+EZ75+FI75, 0.1)*$Q$9))/($B$11+$C$11+$F$11)</f>
        <v>0</v>
      </c>
      <c r="DN75">
        <v>6</v>
      </c>
      <c r="DO75">
        <v>0.5</v>
      </c>
      <c r="DP75" t="s">
        <v>437</v>
      </c>
      <c r="DQ75">
        <v>2</v>
      </c>
      <c r="DR75" t="b">
        <v>1</v>
      </c>
      <c r="DS75">
        <v>1701977962.5</v>
      </c>
      <c r="DT75">
        <v>415.208</v>
      </c>
      <c r="DU75">
        <v>419.956</v>
      </c>
      <c r="DV75">
        <v>12.47805</v>
      </c>
      <c r="DW75">
        <v>11.2247</v>
      </c>
      <c r="DX75">
        <v>415.722</v>
      </c>
      <c r="DY75">
        <v>12.44685</v>
      </c>
      <c r="DZ75">
        <v>599.9915</v>
      </c>
      <c r="EA75">
        <v>78.9221</v>
      </c>
      <c r="EB75">
        <v>0.1000639</v>
      </c>
      <c r="EC75">
        <v>23.0149</v>
      </c>
      <c r="ED75">
        <v>22.99405</v>
      </c>
      <c r="EE75">
        <v>999.9</v>
      </c>
      <c r="EF75">
        <v>0</v>
      </c>
      <c r="EG75">
        <v>0</v>
      </c>
      <c r="EH75">
        <v>9997.49</v>
      </c>
      <c r="EI75">
        <v>0</v>
      </c>
      <c r="EJ75">
        <v>0.848101</v>
      </c>
      <c r="EK75">
        <v>-4.74774</v>
      </c>
      <c r="EL75">
        <v>420.4545</v>
      </c>
      <c r="EM75">
        <v>424.7235</v>
      </c>
      <c r="EN75">
        <v>1.253375</v>
      </c>
      <c r="EO75">
        <v>419.956</v>
      </c>
      <c r="EP75">
        <v>11.2247</v>
      </c>
      <c r="EQ75">
        <v>0.9847955</v>
      </c>
      <c r="ER75">
        <v>0.8858765</v>
      </c>
      <c r="ES75">
        <v>6.693345</v>
      </c>
      <c r="ET75">
        <v>5.163325</v>
      </c>
      <c r="EU75">
        <v>1800.17</v>
      </c>
      <c r="EV75">
        <v>0.978008</v>
      </c>
      <c r="EW75">
        <v>0.0219924</v>
      </c>
      <c r="EX75">
        <v>0</v>
      </c>
      <c r="EY75">
        <v>385.947</v>
      </c>
      <c r="EZ75">
        <v>4.99951</v>
      </c>
      <c r="FA75">
        <v>6999.365</v>
      </c>
      <c r="FB75">
        <v>14718.4</v>
      </c>
      <c r="FC75">
        <v>43.062</v>
      </c>
      <c r="FD75">
        <v>44.812</v>
      </c>
      <c r="FE75">
        <v>44.625</v>
      </c>
      <c r="FF75">
        <v>43.875</v>
      </c>
      <c r="FG75">
        <v>44.5</v>
      </c>
      <c r="FH75">
        <v>1755.69</v>
      </c>
      <c r="FI75">
        <v>39.48</v>
      </c>
      <c r="FJ75">
        <v>0</v>
      </c>
      <c r="FK75">
        <v>1701977965.5</v>
      </c>
      <c r="FL75">
        <v>0</v>
      </c>
      <c r="FM75">
        <v>385.71236</v>
      </c>
      <c r="FN75">
        <v>-0.8418461624376</v>
      </c>
      <c r="FO75">
        <v>-7.17384615714288</v>
      </c>
      <c r="FP75">
        <v>6999.7816</v>
      </c>
      <c r="FQ75">
        <v>15</v>
      </c>
      <c r="FR75">
        <v>1701977635</v>
      </c>
      <c r="FS75" t="s">
        <v>438</v>
      </c>
      <c r="FT75">
        <v>1701977633</v>
      </c>
      <c r="FU75">
        <v>1701977635</v>
      </c>
      <c r="FV75">
        <v>4</v>
      </c>
      <c r="FW75">
        <v>-0.012</v>
      </c>
      <c r="FX75">
        <v>0.003</v>
      </c>
      <c r="FY75">
        <v>-0.515</v>
      </c>
      <c r="FZ75">
        <v>0.012</v>
      </c>
      <c r="GA75">
        <v>420</v>
      </c>
      <c r="GB75">
        <v>11</v>
      </c>
      <c r="GC75">
        <v>0.38</v>
      </c>
      <c r="GD75">
        <v>0.07</v>
      </c>
      <c r="GE75">
        <v>-4.82758571428571</v>
      </c>
      <c r="GF75">
        <v>0.356167012987016</v>
      </c>
      <c r="GG75">
        <v>0.0510692245012244</v>
      </c>
      <c r="GH75">
        <v>1</v>
      </c>
      <c r="GI75">
        <v>385.723235294118</v>
      </c>
      <c r="GJ75">
        <v>-0.266707416023001</v>
      </c>
      <c r="GK75">
        <v>0.209013236116688</v>
      </c>
      <c r="GL75">
        <v>1</v>
      </c>
      <c r="GM75">
        <v>1.27508285714286</v>
      </c>
      <c r="GN75">
        <v>-0.0774350649350634</v>
      </c>
      <c r="GO75">
        <v>0.00915724596925827</v>
      </c>
      <c r="GP75">
        <v>1</v>
      </c>
      <c r="GQ75">
        <v>3</v>
      </c>
      <c r="GR75">
        <v>3</v>
      </c>
      <c r="GS75" t="s">
        <v>439</v>
      </c>
      <c r="GT75">
        <v>3.24983</v>
      </c>
      <c r="GU75">
        <v>2.89228</v>
      </c>
      <c r="GV75">
        <v>0.0824006</v>
      </c>
      <c r="GW75">
        <v>0.0829217</v>
      </c>
      <c r="GX75">
        <v>0.0594604</v>
      </c>
      <c r="GY75">
        <v>0.0544644</v>
      </c>
      <c r="GZ75">
        <v>30273.8</v>
      </c>
      <c r="HA75">
        <v>23316.4</v>
      </c>
      <c r="HB75">
        <v>30714.2</v>
      </c>
      <c r="HC75">
        <v>23895.2</v>
      </c>
      <c r="HD75">
        <v>38262.4</v>
      </c>
      <c r="HE75">
        <v>31537</v>
      </c>
      <c r="HF75">
        <v>43459.4</v>
      </c>
      <c r="HG75">
        <v>36062.1</v>
      </c>
      <c r="HH75">
        <v>2.35267</v>
      </c>
      <c r="HI75">
        <v>2.25623</v>
      </c>
      <c r="HJ75">
        <v>0.152886</v>
      </c>
      <c r="HK75">
        <v>0</v>
      </c>
      <c r="HL75">
        <v>20.4724</v>
      </c>
      <c r="HM75">
        <v>999.9</v>
      </c>
      <c r="HN75">
        <v>45.703</v>
      </c>
      <c r="HO75">
        <v>26.898</v>
      </c>
      <c r="HP75">
        <v>20.6012</v>
      </c>
      <c r="HQ75">
        <v>54.4766</v>
      </c>
      <c r="HR75">
        <v>21.4383</v>
      </c>
      <c r="HS75">
        <v>2</v>
      </c>
      <c r="HT75">
        <v>-0.304075</v>
      </c>
      <c r="HU75">
        <v>0.674289</v>
      </c>
      <c r="HV75">
        <v>20.3424</v>
      </c>
      <c r="HW75">
        <v>5.24634</v>
      </c>
      <c r="HX75">
        <v>11.9222</v>
      </c>
      <c r="HY75">
        <v>4.96965</v>
      </c>
      <c r="HZ75">
        <v>3.29</v>
      </c>
      <c r="IA75">
        <v>9999</v>
      </c>
      <c r="IB75">
        <v>999.9</v>
      </c>
      <c r="IC75">
        <v>9999</v>
      </c>
      <c r="ID75">
        <v>9999</v>
      </c>
      <c r="IE75">
        <v>4.9721</v>
      </c>
      <c r="IF75">
        <v>1.87349</v>
      </c>
      <c r="IG75">
        <v>1.88034</v>
      </c>
      <c r="IH75">
        <v>1.87651</v>
      </c>
      <c r="II75">
        <v>1.87609</v>
      </c>
      <c r="IJ75">
        <v>1.87607</v>
      </c>
      <c r="IK75">
        <v>1.87501</v>
      </c>
      <c r="IL75">
        <v>1.87543</v>
      </c>
      <c r="IM75">
        <v>0</v>
      </c>
      <c r="IN75">
        <v>0</v>
      </c>
      <c r="IO75">
        <v>0</v>
      </c>
      <c r="IP75">
        <v>0</v>
      </c>
      <c r="IQ75" t="s">
        <v>440</v>
      </c>
      <c r="IR75" t="s">
        <v>441</v>
      </c>
      <c r="IS75" t="s">
        <v>442</v>
      </c>
      <c r="IT75" t="s">
        <v>442</v>
      </c>
      <c r="IU75" t="s">
        <v>442</v>
      </c>
      <c r="IV75" t="s">
        <v>442</v>
      </c>
      <c r="IW75">
        <v>0</v>
      </c>
      <c r="IX75">
        <v>100</v>
      </c>
      <c r="IY75">
        <v>100</v>
      </c>
      <c r="IZ75">
        <v>-0.514</v>
      </c>
      <c r="JA75">
        <v>0.0313</v>
      </c>
      <c r="JB75">
        <v>-0.436505064677801</v>
      </c>
      <c r="JC75">
        <v>-0.000204251658391556</v>
      </c>
      <c r="JD75">
        <v>8.11882707142039e-08</v>
      </c>
      <c r="JE75">
        <v>-8.824596126216e-11</v>
      </c>
      <c r="JF75">
        <v>-0.0823044458403542</v>
      </c>
      <c r="JG75">
        <v>6.98166786572007e-05</v>
      </c>
      <c r="JH75">
        <v>0.00104944809816257</v>
      </c>
      <c r="JI75">
        <v>-2.5878658862803e-05</v>
      </c>
      <c r="JJ75">
        <v>28</v>
      </c>
      <c r="JK75">
        <v>2090</v>
      </c>
      <c r="JL75">
        <v>2</v>
      </c>
      <c r="JM75">
        <v>19</v>
      </c>
      <c r="JN75">
        <v>5.5</v>
      </c>
      <c r="JO75">
        <v>5.5</v>
      </c>
      <c r="JP75">
        <v>1.36108</v>
      </c>
      <c r="JQ75">
        <v>2.54883</v>
      </c>
      <c r="JR75">
        <v>2.24365</v>
      </c>
      <c r="JS75">
        <v>2.85034</v>
      </c>
      <c r="JT75">
        <v>2.49756</v>
      </c>
      <c r="JU75">
        <v>2.36816</v>
      </c>
      <c r="JV75">
        <v>31.1722</v>
      </c>
      <c r="JW75">
        <v>24.0612</v>
      </c>
      <c r="JX75">
        <v>18</v>
      </c>
      <c r="JY75">
        <v>634.26</v>
      </c>
      <c r="JZ75">
        <v>659.34</v>
      </c>
      <c r="KA75">
        <v>20.0003</v>
      </c>
      <c r="KB75">
        <v>23.3486</v>
      </c>
      <c r="KC75">
        <v>30.0001</v>
      </c>
      <c r="KD75">
        <v>23.5697</v>
      </c>
      <c r="KE75">
        <v>23.5483</v>
      </c>
      <c r="KF75">
        <v>27.2788</v>
      </c>
      <c r="KG75">
        <v>37.8443</v>
      </c>
      <c r="KH75">
        <v>0</v>
      </c>
      <c r="KI75">
        <v>20</v>
      </c>
      <c r="KJ75">
        <v>420</v>
      </c>
      <c r="KK75">
        <v>11.2564</v>
      </c>
      <c r="KL75">
        <v>101.981</v>
      </c>
      <c r="KM75">
        <v>101.026</v>
      </c>
    </row>
    <row r="76" spans="1:299">
      <c r="A76">
        <v>60</v>
      </c>
      <c r="B76">
        <v>1701977969</v>
      </c>
      <c r="C76">
        <v>295</v>
      </c>
      <c r="D76" t="s">
        <v>561</v>
      </c>
      <c r="E76" t="s">
        <v>562</v>
      </c>
      <c r="F76">
        <v>15</v>
      </c>
      <c r="H76" t="s">
        <v>435</v>
      </c>
      <c r="K76">
        <v>1701977967.5</v>
      </c>
      <c r="L76">
        <f>(M76)/1000</f>
        <v>0</v>
      </c>
      <c r="M76">
        <f>IF(DR76, AP76, AJ76)</f>
        <v>0</v>
      </c>
      <c r="N76">
        <f>IF(DR76, AK76, AI76)</f>
        <v>0</v>
      </c>
      <c r="O76">
        <f>DT76 - IF(AW76&gt;1, N76*DN76*100.0/(AY76*EH76), 0)</f>
        <v>0</v>
      </c>
      <c r="P76">
        <f>((V76-L76/2)*O76-N76)/(V76+L76/2)</f>
        <v>0</v>
      </c>
      <c r="Q76">
        <f>P76*(EA76+EB76)/1000.0</f>
        <v>0</v>
      </c>
      <c r="R76">
        <f>(DT76 - IF(AW76&gt;1, N76*DN76*100.0/(AY76*EH76), 0))*(EA76+EB76)/1000.0</f>
        <v>0</v>
      </c>
      <c r="S76">
        <f>2.0/((1/U76-1/T76)+SIGN(U76)*SQRT((1/U76-1/T76)*(1/U76-1/T76) + 4*DO76/((DO76+1)*(DO76+1))*(2*1/U76*1/T76-1/T76*1/T76)))</f>
        <v>0</v>
      </c>
      <c r="T76">
        <f>IF(LEFT(DP76,1)&lt;&gt;"0",IF(LEFT(DP76,1)="1",3.0,DQ76),$D$5+$E$5*(EH76*EA76/($K$5*1000))+$F$5*(EH76*EA76/($K$5*1000))*MAX(MIN(DN76,$J$5),$I$5)*MAX(MIN(DN76,$J$5),$I$5)+$G$5*MAX(MIN(DN76,$J$5),$I$5)*(EH76*EA76/($K$5*1000))+$H$5*(EH76*EA76/($K$5*1000))*(EH76*EA76/($K$5*1000)))</f>
        <v>0</v>
      </c>
      <c r="U76">
        <f>L76*(1000-(1000*0.61365*exp(17.502*Y76/(240.97+Y76))/(EA76+EB76)+DV76)/2)/(1000*0.61365*exp(17.502*Y76/(240.97+Y76))/(EA76+EB76)-DV76)</f>
        <v>0</v>
      </c>
      <c r="V76">
        <f>1/((DO76+1)/(S76/1.6)+1/(T76/1.37)) + DO76/((DO76+1)/(S76/1.6) + DO76/(T76/1.37))</f>
        <v>0</v>
      </c>
      <c r="W76">
        <f>(DJ76*DM76)</f>
        <v>0</v>
      </c>
      <c r="X76">
        <f>(EC76+(W76+2*0.95*5.67E-8*(((EC76+$B$7)+273)^4-(EC76+273)^4)-44100*L76)/(1.84*29.3*T76+8*0.95*5.67E-8*(EC76+273)^3))</f>
        <v>0</v>
      </c>
      <c r="Y76">
        <f>($C$7*ED76+$D$7*EE76+$E$7*X76)</f>
        <v>0</v>
      </c>
      <c r="Z76">
        <f>0.61365*exp(17.502*Y76/(240.97+Y76))</f>
        <v>0</v>
      </c>
      <c r="AA76">
        <f>(AB76/AC76*100)</f>
        <v>0</v>
      </c>
      <c r="AB76">
        <f>DV76*(EA76+EB76)/1000</f>
        <v>0</v>
      </c>
      <c r="AC76">
        <f>0.61365*exp(17.502*EC76/(240.97+EC76))</f>
        <v>0</v>
      </c>
      <c r="AD76">
        <f>(Z76-DV76*(EA76+EB76)/1000)</f>
        <v>0</v>
      </c>
      <c r="AE76">
        <f>(-L76*44100)</f>
        <v>0</v>
      </c>
      <c r="AF76">
        <f>2*29.3*T76*0.92*(EC76-Y76)</f>
        <v>0</v>
      </c>
      <c r="AG76">
        <f>2*0.95*5.67E-8*(((EC76+$B$7)+273)^4-(Y76+273)^4)</f>
        <v>0</v>
      </c>
      <c r="AH76">
        <f>W76+AG76+AE76+AF76</f>
        <v>0</v>
      </c>
      <c r="AI76">
        <f>DZ76*AW76*(DU76-DT76*(1000-AW76*DW76)/(1000-AW76*DV76))/(100*DN76)</f>
        <v>0</v>
      </c>
      <c r="AJ76">
        <f>1000*DZ76*AW76*(DV76-DW76)/(100*DN76*(1000-AW76*DV76))</f>
        <v>0</v>
      </c>
      <c r="AK76">
        <f>(AL76 - AM76 - EA76*1E3/(8.314*(EC76+273.15)) * AO76/DZ76 * AN76) * DZ76/(100*DN76) * (1000 - DW76)/1000</f>
        <v>0</v>
      </c>
      <c r="AL76">
        <v>424.771877184259</v>
      </c>
      <c r="AM76">
        <v>420.438709090909</v>
      </c>
      <c r="AN76">
        <v>-0.00155897965698307</v>
      </c>
      <c r="AO76">
        <v>66.111918729525</v>
      </c>
      <c r="AP76">
        <f>(AR76 - AQ76 + EA76*1E3/(8.314*(EC76+273.15)) * AT76/DZ76 * AS76) * DZ76/(100*DN76) * 1000/(1000 - AR76)</f>
        <v>0</v>
      </c>
      <c r="AQ76">
        <v>11.2294376636938</v>
      </c>
      <c r="AR76">
        <v>12.4923879120879</v>
      </c>
      <c r="AS76">
        <v>2.39358263199863e-05</v>
      </c>
      <c r="AT76">
        <v>85.4368916189537</v>
      </c>
      <c r="AU76">
        <v>0</v>
      </c>
      <c r="AV76">
        <v>0</v>
      </c>
      <c r="AW76">
        <f>IF(AU76*$H$13&gt;=AY76,1.0,(AY76/(AY76-AU76*$H$13)))</f>
        <v>0</v>
      </c>
      <c r="AX76">
        <f>(AW76-1)*100</f>
        <v>0</v>
      </c>
      <c r="AY76">
        <f>MAX(0,($B$13+$C$13*EH76)/(1+$D$13*EH76)*EA76/(EC76+273)*$E$13)</f>
        <v>0</v>
      </c>
      <c r="AZ76" t="s">
        <v>436</v>
      </c>
      <c r="BA76" t="s">
        <v>436</v>
      </c>
      <c r="BB76">
        <v>0</v>
      </c>
      <c r="BC76">
        <v>0</v>
      </c>
      <c r="BD76">
        <f>1-BB76/BC76</f>
        <v>0</v>
      </c>
      <c r="BE76">
        <v>0</v>
      </c>
      <c r="BF76" t="s">
        <v>436</v>
      </c>
      <c r="BG76" t="s">
        <v>436</v>
      </c>
      <c r="BH76">
        <v>0</v>
      </c>
      <c r="BI76">
        <v>0</v>
      </c>
      <c r="BJ76">
        <f>1-BH76/BI76</f>
        <v>0</v>
      </c>
      <c r="BK76">
        <v>0.5</v>
      </c>
      <c r="BL76">
        <f>DK76</f>
        <v>0</v>
      </c>
      <c r="BM76">
        <f>N76</f>
        <v>0</v>
      </c>
      <c r="BN76">
        <f>BJ76*BK76*BL76</f>
        <v>0</v>
      </c>
      <c r="BO76">
        <f>(BM76-BE76)/BL76</f>
        <v>0</v>
      </c>
      <c r="BP76">
        <f>(BC76-BI76)/BI76</f>
        <v>0</v>
      </c>
      <c r="BQ76">
        <f>BB76/(BD76+BB76/BI76)</f>
        <v>0</v>
      </c>
      <c r="BR76" t="s">
        <v>436</v>
      </c>
      <c r="BS76">
        <v>0</v>
      </c>
      <c r="BT76">
        <f>IF(BS76&lt;&gt;0, BS76, BQ76)</f>
        <v>0</v>
      </c>
      <c r="BU76">
        <f>1-BT76/BI76</f>
        <v>0</v>
      </c>
      <c r="BV76">
        <f>(BI76-BH76)/(BI76-BT76)</f>
        <v>0</v>
      </c>
      <c r="BW76">
        <f>(BC76-BI76)/(BC76-BT76)</f>
        <v>0</v>
      </c>
      <c r="BX76">
        <f>(BI76-BH76)/(BI76-BB76)</f>
        <v>0</v>
      </c>
      <c r="BY76">
        <f>(BC76-BI76)/(BC76-BB76)</f>
        <v>0</v>
      </c>
      <c r="BZ76">
        <f>(BV76*BT76/BH76)</f>
        <v>0</v>
      </c>
      <c r="CA76">
        <f>(1-BZ76)</f>
        <v>0</v>
      </c>
      <c r="DJ76">
        <f>$B$11*EI76+$C$11*EJ76+$F$11*EU76*(1-EX76)</f>
        <v>0</v>
      </c>
      <c r="DK76">
        <f>DJ76*DL76</f>
        <v>0</v>
      </c>
      <c r="DL76">
        <f>($B$11*$D$9+$C$11*$D$9+$F$11*((FH76+EZ76)/MAX(FH76+EZ76+FI76, 0.1)*$I$9+FI76/MAX(FH76+EZ76+FI76, 0.1)*$J$9))/($B$11+$C$11+$F$11)</f>
        <v>0</v>
      </c>
      <c r="DM76">
        <f>($B$11*$K$9+$C$11*$K$9+$F$11*((FH76+EZ76)/MAX(FH76+EZ76+FI76, 0.1)*$P$9+FI76/MAX(FH76+EZ76+FI76, 0.1)*$Q$9))/($B$11+$C$11+$F$11)</f>
        <v>0</v>
      </c>
      <c r="DN76">
        <v>6</v>
      </c>
      <c r="DO76">
        <v>0.5</v>
      </c>
      <c r="DP76" t="s">
        <v>437</v>
      </c>
      <c r="DQ76">
        <v>2</v>
      </c>
      <c r="DR76" t="b">
        <v>1</v>
      </c>
      <c r="DS76">
        <v>1701977967.5</v>
      </c>
      <c r="DT76">
        <v>415.1905</v>
      </c>
      <c r="DU76">
        <v>419.987</v>
      </c>
      <c r="DV76">
        <v>12.49025</v>
      </c>
      <c r="DW76">
        <v>11.22895</v>
      </c>
      <c r="DX76">
        <v>415.704</v>
      </c>
      <c r="DY76">
        <v>12.45885</v>
      </c>
      <c r="DZ76">
        <v>599.965</v>
      </c>
      <c r="EA76">
        <v>78.92125</v>
      </c>
      <c r="EB76">
        <v>0.100171</v>
      </c>
      <c r="EC76">
        <v>23.0163</v>
      </c>
      <c r="ED76">
        <v>23.00345</v>
      </c>
      <c r="EE76">
        <v>999.9</v>
      </c>
      <c r="EF76">
        <v>0</v>
      </c>
      <c r="EG76">
        <v>0</v>
      </c>
      <c r="EH76">
        <v>9989.69</v>
      </c>
      <c r="EI76">
        <v>0</v>
      </c>
      <c r="EJ76">
        <v>0.8014555</v>
      </c>
      <c r="EK76">
        <v>-4.79674</v>
      </c>
      <c r="EL76">
        <v>420.442</v>
      </c>
      <c r="EM76">
        <v>424.757</v>
      </c>
      <c r="EN76">
        <v>1.261315</v>
      </c>
      <c r="EO76">
        <v>419.987</v>
      </c>
      <c r="EP76">
        <v>11.22895</v>
      </c>
      <c r="EQ76">
        <v>0.985747</v>
      </c>
      <c r="ER76">
        <v>0.8862025</v>
      </c>
      <c r="ES76">
        <v>6.707395</v>
      </c>
      <c r="ET76">
        <v>5.16861</v>
      </c>
      <c r="EU76">
        <v>1800.01</v>
      </c>
      <c r="EV76">
        <v>0.978006</v>
      </c>
      <c r="EW76">
        <v>0.0219943</v>
      </c>
      <c r="EX76">
        <v>0</v>
      </c>
      <c r="EY76">
        <v>385.7105</v>
      </c>
      <c r="EZ76">
        <v>4.99951</v>
      </c>
      <c r="FA76">
        <v>6998.3</v>
      </c>
      <c r="FB76">
        <v>14717.1</v>
      </c>
      <c r="FC76">
        <v>43.062</v>
      </c>
      <c r="FD76">
        <v>44.812</v>
      </c>
      <c r="FE76">
        <v>44.625</v>
      </c>
      <c r="FF76">
        <v>43.875</v>
      </c>
      <c r="FG76">
        <v>44.5</v>
      </c>
      <c r="FH76">
        <v>1755.53</v>
      </c>
      <c r="FI76">
        <v>39.48</v>
      </c>
      <c r="FJ76">
        <v>0</v>
      </c>
      <c r="FK76">
        <v>1701977970.3</v>
      </c>
      <c r="FL76">
        <v>0</v>
      </c>
      <c r="FM76">
        <v>385.7098</v>
      </c>
      <c r="FN76">
        <v>-0.0797692509495418</v>
      </c>
      <c r="FO76">
        <v>-8.16692312359991</v>
      </c>
      <c r="FP76">
        <v>6999.0928</v>
      </c>
      <c r="FQ76">
        <v>15</v>
      </c>
      <c r="FR76">
        <v>1701977635</v>
      </c>
      <c r="FS76" t="s">
        <v>438</v>
      </c>
      <c r="FT76">
        <v>1701977633</v>
      </c>
      <c r="FU76">
        <v>1701977635</v>
      </c>
      <c r="FV76">
        <v>4</v>
      </c>
      <c r="FW76">
        <v>-0.012</v>
      </c>
      <c r="FX76">
        <v>0.003</v>
      </c>
      <c r="FY76">
        <v>-0.515</v>
      </c>
      <c r="FZ76">
        <v>0.012</v>
      </c>
      <c r="GA76">
        <v>420</v>
      </c>
      <c r="GB76">
        <v>11</v>
      </c>
      <c r="GC76">
        <v>0.38</v>
      </c>
      <c r="GD76">
        <v>0.07</v>
      </c>
      <c r="GE76">
        <v>-4.81581</v>
      </c>
      <c r="GF76">
        <v>0.341095037593989</v>
      </c>
      <c r="GG76">
        <v>0.049509603512854</v>
      </c>
      <c r="GH76">
        <v>1</v>
      </c>
      <c r="GI76">
        <v>385.728147058824</v>
      </c>
      <c r="GJ76">
        <v>-0.378074873783673</v>
      </c>
      <c r="GK76">
        <v>0.208567823973953</v>
      </c>
      <c r="GL76">
        <v>1</v>
      </c>
      <c r="GM76">
        <v>1.268659</v>
      </c>
      <c r="GN76">
        <v>-0.0964132330827078</v>
      </c>
      <c r="GO76">
        <v>0.0104786859386089</v>
      </c>
      <c r="GP76">
        <v>1</v>
      </c>
      <c r="GQ76">
        <v>3</v>
      </c>
      <c r="GR76">
        <v>3</v>
      </c>
      <c r="GS76" t="s">
        <v>439</v>
      </c>
      <c r="GT76">
        <v>3.24978</v>
      </c>
      <c r="GU76">
        <v>2.89225</v>
      </c>
      <c r="GV76">
        <v>0.0823998</v>
      </c>
      <c r="GW76">
        <v>0.0829178</v>
      </c>
      <c r="GX76">
        <v>0.0594986</v>
      </c>
      <c r="GY76">
        <v>0.054466</v>
      </c>
      <c r="GZ76">
        <v>30273.6</v>
      </c>
      <c r="HA76">
        <v>23316.7</v>
      </c>
      <c r="HB76">
        <v>30714.1</v>
      </c>
      <c r="HC76">
        <v>23895.4</v>
      </c>
      <c r="HD76">
        <v>38260.6</v>
      </c>
      <c r="HE76">
        <v>31537.2</v>
      </c>
      <c r="HF76">
        <v>43459.1</v>
      </c>
      <c r="HG76">
        <v>36062.4</v>
      </c>
      <c r="HH76">
        <v>2.35245</v>
      </c>
      <c r="HI76">
        <v>2.25615</v>
      </c>
      <c r="HJ76">
        <v>0.153221</v>
      </c>
      <c r="HK76">
        <v>0</v>
      </c>
      <c r="HL76">
        <v>20.4766</v>
      </c>
      <c r="HM76">
        <v>999.9</v>
      </c>
      <c r="HN76">
        <v>45.703</v>
      </c>
      <c r="HO76">
        <v>26.919</v>
      </c>
      <c r="HP76">
        <v>20.6277</v>
      </c>
      <c r="HQ76">
        <v>54.7266</v>
      </c>
      <c r="HR76">
        <v>21.4223</v>
      </c>
      <c r="HS76">
        <v>2</v>
      </c>
      <c r="HT76">
        <v>-0.304116</v>
      </c>
      <c r="HU76">
        <v>0.675531</v>
      </c>
      <c r="HV76">
        <v>20.3424</v>
      </c>
      <c r="HW76">
        <v>5.24619</v>
      </c>
      <c r="HX76">
        <v>11.9222</v>
      </c>
      <c r="HY76">
        <v>4.9697</v>
      </c>
      <c r="HZ76">
        <v>3.29</v>
      </c>
      <c r="IA76">
        <v>9999</v>
      </c>
      <c r="IB76">
        <v>999.9</v>
      </c>
      <c r="IC76">
        <v>9999</v>
      </c>
      <c r="ID76">
        <v>9999</v>
      </c>
      <c r="IE76">
        <v>4.9721</v>
      </c>
      <c r="IF76">
        <v>1.87347</v>
      </c>
      <c r="IG76">
        <v>1.88034</v>
      </c>
      <c r="IH76">
        <v>1.87652</v>
      </c>
      <c r="II76">
        <v>1.87607</v>
      </c>
      <c r="IJ76">
        <v>1.87607</v>
      </c>
      <c r="IK76">
        <v>1.875</v>
      </c>
      <c r="IL76">
        <v>1.8754</v>
      </c>
      <c r="IM76">
        <v>0</v>
      </c>
      <c r="IN76">
        <v>0</v>
      </c>
      <c r="IO76">
        <v>0</v>
      </c>
      <c r="IP76">
        <v>0</v>
      </c>
      <c r="IQ76" t="s">
        <v>440</v>
      </c>
      <c r="IR76" t="s">
        <v>441</v>
      </c>
      <c r="IS76" t="s">
        <v>442</v>
      </c>
      <c r="IT76" t="s">
        <v>442</v>
      </c>
      <c r="IU76" t="s">
        <v>442</v>
      </c>
      <c r="IV76" t="s">
        <v>442</v>
      </c>
      <c r="IW76">
        <v>0</v>
      </c>
      <c r="IX76">
        <v>100</v>
      </c>
      <c r="IY76">
        <v>100</v>
      </c>
      <c r="IZ76">
        <v>-0.514</v>
      </c>
      <c r="JA76">
        <v>0.0315</v>
      </c>
      <c r="JB76">
        <v>-0.436505064677801</v>
      </c>
      <c r="JC76">
        <v>-0.000204251658391556</v>
      </c>
      <c r="JD76">
        <v>8.11882707142039e-08</v>
      </c>
      <c r="JE76">
        <v>-8.824596126216e-11</v>
      </c>
      <c r="JF76">
        <v>-0.0823044458403542</v>
      </c>
      <c r="JG76">
        <v>6.98166786572007e-05</v>
      </c>
      <c r="JH76">
        <v>0.00104944809816257</v>
      </c>
      <c r="JI76">
        <v>-2.5878658862803e-05</v>
      </c>
      <c r="JJ76">
        <v>28</v>
      </c>
      <c r="JK76">
        <v>2090</v>
      </c>
      <c r="JL76">
        <v>2</v>
      </c>
      <c r="JM76">
        <v>19</v>
      </c>
      <c r="JN76">
        <v>5.6</v>
      </c>
      <c r="JO76">
        <v>5.6</v>
      </c>
      <c r="JP76">
        <v>1.36108</v>
      </c>
      <c r="JQ76">
        <v>2.55737</v>
      </c>
      <c r="JR76">
        <v>2.24365</v>
      </c>
      <c r="JS76">
        <v>2.85034</v>
      </c>
      <c r="JT76">
        <v>2.49756</v>
      </c>
      <c r="JU76">
        <v>2.33032</v>
      </c>
      <c r="JV76">
        <v>31.1722</v>
      </c>
      <c r="JW76">
        <v>24.0525</v>
      </c>
      <c r="JX76">
        <v>18</v>
      </c>
      <c r="JY76">
        <v>634.077</v>
      </c>
      <c r="JZ76">
        <v>659.257</v>
      </c>
      <c r="KA76">
        <v>20.0003</v>
      </c>
      <c r="KB76">
        <v>23.3471</v>
      </c>
      <c r="KC76">
        <v>30</v>
      </c>
      <c r="KD76">
        <v>23.5682</v>
      </c>
      <c r="KE76">
        <v>23.5469</v>
      </c>
      <c r="KF76">
        <v>27.28</v>
      </c>
      <c r="KG76">
        <v>37.8443</v>
      </c>
      <c r="KH76">
        <v>0</v>
      </c>
      <c r="KI76">
        <v>20</v>
      </c>
      <c r="KJ76">
        <v>420</v>
      </c>
      <c r="KK76">
        <v>11.2564</v>
      </c>
      <c r="KL76">
        <v>101.98</v>
      </c>
      <c r="KM76">
        <v>101.027</v>
      </c>
    </row>
    <row r="77" spans="1:299">
      <c r="A77">
        <v>61</v>
      </c>
      <c r="B77">
        <v>1701977974</v>
      </c>
      <c r="C77">
        <v>300</v>
      </c>
      <c r="D77" t="s">
        <v>563</v>
      </c>
      <c r="E77" t="s">
        <v>564</v>
      </c>
      <c r="F77">
        <v>15</v>
      </c>
      <c r="H77" t="s">
        <v>435</v>
      </c>
      <c r="K77">
        <v>1701977972.5</v>
      </c>
      <c r="L77">
        <f>(M77)/1000</f>
        <v>0</v>
      </c>
      <c r="M77">
        <f>IF(DR77, AP77, AJ77)</f>
        <v>0</v>
      </c>
      <c r="N77">
        <f>IF(DR77, AK77, AI77)</f>
        <v>0</v>
      </c>
      <c r="O77">
        <f>DT77 - IF(AW77&gt;1, N77*DN77*100.0/(AY77*EH77), 0)</f>
        <v>0</v>
      </c>
      <c r="P77">
        <f>((V77-L77/2)*O77-N77)/(V77+L77/2)</f>
        <v>0</v>
      </c>
      <c r="Q77">
        <f>P77*(EA77+EB77)/1000.0</f>
        <v>0</v>
      </c>
      <c r="R77">
        <f>(DT77 - IF(AW77&gt;1, N77*DN77*100.0/(AY77*EH77), 0))*(EA77+EB77)/1000.0</f>
        <v>0</v>
      </c>
      <c r="S77">
        <f>2.0/((1/U77-1/T77)+SIGN(U77)*SQRT((1/U77-1/T77)*(1/U77-1/T77) + 4*DO77/((DO77+1)*(DO77+1))*(2*1/U77*1/T77-1/T77*1/T77)))</f>
        <v>0</v>
      </c>
      <c r="T77">
        <f>IF(LEFT(DP77,1)&lt;&gt;"0",IF(LEFT(DP77,1)="1",3.0,DQ77),$D$5+$E$5*(EH77*EA77/($K$5*1000))+$F$5*(EH77*EA77/($K$5*1000))*MAX(MIN(DN77,$J$5),$I$5)*MAX(MIN(DN77,$J$5),$I$5)+$G$5*MAX(MIN(DN77,$J$5),$I$5)*(EH77*EA77/($K$5*1000))+$H$5*(EH77*EA77/($K$5*1000))*(EH77*EA77/($K$5*1000)))</f>
        <v>0</v>
      </c>
      <c r="U77">
        <f>L77*(1000-(1000*0.61365*exp(17.502*Y77/(240.97+Y77))/(EA77+EB77)+DV77)/2)/(1000*0.61365*exp(17.502*Y77/(240.97+Y77))/(EA77+EB77)-DV77)</f>
        <v>0</v>
      </c>
      <c r="V77">
        <f>1/((DO77+1)/(S77/1.6)+1/(T77/1.37)) + DO77/((DO77+1)/(S77/1.6) + DO77/(T77/1.37))</f>
        <v>0</v>
      </c>
      <c r="W77">
        <f>(DJ77*DM77)</f>
        <v>0</v>
      </c>
      <c r="X77">
        <f>(EC77+(W77+2*0.95*5.67E-8*(((EC77+$B$7)+273)^4-(EC77+273)^4)-44100*L77)/(1.84*29.3*T77+8*0.95*5.67E-8*(EC77+273)^3))</f>
        <v>0</v>
      </c>
      <c r="Y77">
        <f>($C$7*ED77+$D$7*EE77+$E$7*X77)</f>
        <v>0</v>
      </c>
      <c r="Z77">
        <f>0.61365*exp(17.502*Y77/(240.97+Y77))</f>
        <v>0</v>
      </c>
      <c r="AA77">
        <f>(AB77/AC77*100)</f>
        <v>0</v>
      </c>
      <c r="AB77">
        <f>DV77*(EA77+EB77)/1000</f>
        <v>0</v>
      </c>
      <c r="AC77">
        <f>0.61365*exp(17.502*EC77/(240.97+EC77))</f>
        <v>0</v>
      </c>
      <c r="AD77">
        <f>(Z77-DV77*(EA77+EB77)/1000)</f>
        <v>0</v>
      </c>
      <c r="AE77">
        <f>(-L77*44100)</f>
        <v>0</v>
      </c>
      <c r="AF77">
        <f>2*29.3*T77*0.92*(EC77-Y77)</f>
        <v>0</v>
      </c>
      <c r="AG77">
        <f>2*0.95*5.67E-8*(((EC77+$B$7)+273)^4-(Y77+273)^4)</f>
        <v>0</v>
      </c>
      <c r="AH77">
        <f>W77+AG77+AE77+AF77</f>
        <v>0</v>
      </c>
      <c r="AI77">
        <f>DZ77*AW77*(DU77-DT77*(1000-AW77*DW77)/(1000-AW77*DV77))/(100*DN77)</f>
        <v>0</v>
      </c>
      <c r="AJ77">
        <f>1000*DZ77*AW77*(DV77-DW77)/(100*DN77*(1000-AW77*DV77))</f>
        <v>0</v>
      </c>
      <c r="AK77">
        <f>(AL77 - AM77 - EA77*1E3/(8.314*(EC77+273.15)) * AO77/DZ77 * AN77) * DZ77/(100*DN77) * (1000 - DW77)/1000</f>
        <v>0</v>
      </c>
      <c r="AL77">
        <v>424.753454777731</v>
      </c>
      <c r="AM77">
        <v>420.482496969697</v>
      </c>
      <c r="AN77">
        <v>0.00237613543806715</v>
      </c>
      <c r="AO77">
        <v>66.111918729525</v>
      </c>
      <c r="AP77">
        <f>(AR77 - AQ77 + EA77*1E3/(8.314*(EC77+273.15)) * AT77/DZ77 * AS77) * DZ77/(100*DN77) * 1000/(1000 - AR77)</f>
        <v>0</v>
      </c>
      <c r="AQ77">
        <v>11.2288531573122</v>
      </c>
      <c r="AR77">
        <v>12.4957593406593</v>
      </c>
      <c r="AS77">
        <v>2.19774226992611e-05</v>
      </c>
      <c r="AT77">
        <v>85.4368916189537</v>
      </c>
      <c r="AU77">
        <v>0</v>
      </c>
      <c r="AV77">
        <v>0</v>
      </c>
      <c r="AW77">
        <f>IF(AU77*$H$13&gt;=AY77,1.0,(AY77/(AY77-AU77*$H$13)))</f>
        <v>0</v>
      </c>
      <c r="AX77">
        <f>(AW77-1)*100</f>
        <v>0</v>
      </c>
      <c r="AY77">
        <f>MAX(0,($B$13+$C$13*EH77)/(1+$D$13*EH77)*EA77/(EC77+273)*$E$13)</f>
        <v>0</v>
      </c>
      <c r="AZ77" t="s">
        <v>436</v>
      </c>
      <c r="BA77" t="s">
        <v>436</v>
      </c>
      <c r="BB77">
        <v>0</v>
      </c>
      <c r="BC77">
        <v>0</v>
      </c>
      <c r="BD77">
        <f>1-BB77/BC77</f>
        <v>0</v>
      </c>
      <c r="BE77">
        <v>0</v>
      </c>
      <c r="BF77" t="s">
        <v>436</v>
      </c>
      <c r="BG77" t="s">
        <v>436</v>
      </c>
      <c r="BH77">
        <v>0</v>
      </c>
      <c r="BI77">
        <v>0</v>
      </c>
      <c r="BJ77">
        <f>1-BH77/BI77</f>
        <v>0</v>
      </c>
      <c r="BK77">
        <v>0.5</v>
      </c>
      <c r="BL77">
        <f>DK77</f>
        <v>0</v>
      </c>
      <c r="BM77">
        <f>N77</f>
        <v>0</v>
      </c>
      <c r="BN77">
        <f>BJ77*BK77*BL77</f>
        <v>0</v>
      </c>
      <c r="BO77">
        <f>(BM77-BE77)/BL77</f>
        <v>0</v>
      </c>
      <c r="BP77">
        <f>(BC77-BI77)/BI77</f>
        <v>0</v>
      </c>
      <c r="BQ77">
        <f>BB77/(BD77+BB77/BI77)</f>
        <v>0</v>
      </c>
      <c r="BR77" t="s">
        <v>436</v>
      </c>
      <c r="BS77">
        <v>0</v>
      </c>
      <c r="BT77">
        <f>IF(BS77&lt;&gt;0, BS77, BQ77)</f>
        <v>0</v>
      </c>
      <c r="BU77">
        <f>1-BT77/BI77</f>
        <v>0</v>
      </c>
      <c r="BV77">
        <f>(BI77-BH77)/(BI77-BT77)</f>
        <v>0</v>
      </c>
      <c r="BW77">
        <f>(BC77-BI77)/(BC77-BT77)</f>
        <v>0</v>
      </c>
      <c r="BX77">
        <f>(BI77-BH77)/(BI77-BB77)</f>
        <v>0</v>
      </c>
      <c r="BY77">
        <f>(BC77-BI77)/(BC77-BB77)</f>
        <v>0</v>
      </c>
      <c r="BZ77">
        <f>(BV77*BT77/BH77)</f>
        <v>0</v>
      </c>
      <c r="CA77">
        <f>(1-BZ77)</f>
        <v>0</v>
      </c>
      <c r="DJ77">
        <f>$B$11*EI77+$C$11*EJ77+$F$11*EU77*(1-EX77)</f>
        <v>0</v>
      </c>
      <c r="DK77">
        <f>DJ77*DL77</f>
        <v>0</v>
      </c>
      <c r="DL77">
        <f>($B$11*$D$9+$C$11*$D$9+$F$11*((FH77+EZ77)/MAX(FH77+EZ77+FI77, 0.1)*$I$9+FI77/MAX(FH77+EZ77+FI77, 0.1)*$J$9))/($B$11+$C$11+$F$11)</f>
        <v>0</v>
      </c>
      <c r="DM77">
        <f>($B$11*$K$9+$C$11*$K$9+$F$11*((FH77+EZ77)/MAX(FH77+EZ77+FI77, 0.1)*$P$9+FI77/MAX(FH77+EZ77+FI77, 0.1)*$Q$9))/($B$11+$C$11+$F$11)</f>
        <v>0</v>
      </c>
      <c r="DN77">
        <v>6</v>
      </c>
      <c r="DO77">
        <v>0.5</v>
      </c>
      <c r="DP77" t="s">
        <v>437</v>
      </c>
      <c r="DQ77">
        <v>2</v>
      </c>
      <c r="DR77" t="b">
        <v>1</v>
      </c>
      <c r="DS77">
        <v>1701977972.5</v>
      </c>
      <c r="DT77">
        <v>415.2195</v>
      </c>
      <c r="DU77">
        <v>419.9795</v>
      </c>
      <c r="DV77">
        <v>12.4952</v>
      </c>
      <c r="DW77">
        <v>11.22945</v>
      </c>
      <c r="DX77">
        <v>415.7335</v>
      </c>
      <c r="DY77">
        <v>12.4637</v>
      </c>
      <c r="DZ77">
        <v>600.0075</v>
      </c>
      <c r="EA77">
        <v>78.92225</v>
      </c>
      <c r="EB77">
        <v>0.09991205</v>
      </c>
      <c r="EC77">
        <v>23.019</v>
      </c>
      <c r="ED77">
        <v>23.0079</v>
      </c>
      <c r="EE77">
        <v>999.9</v>
      </c>
      <c r="EF77">
        <v>0</v>
      </c>
      <c r="EG77">
        <v>0</v>
      </c>
      <c r="EH77">
        <v>10007.16</v>
      </c>
      <c r="EI77">
        <v>0</v>
      </c>
      <c r="EJ77">
        <v>0.805696</v>
      </c>
      <c r="EK77">
        <v>-4.75946</v>
      </c>
      <c r="EL77">
        <v>420.4735</v>
      </c>
      <c r="EM77">
        <v>424.7485</v>
      </c>
      <c r="EN77">
        <v>1.26574</v>
      </c>
      <c r="EO77">
        <v>419.9795</v>
      </c>
      <c r="EP77">
        <v>11.22945</v>
      </c>
      <c r="EQ77">
        <v>0.986148</v>
      </c>
      <c r="ER77">
        <v>0.886253</v>
      </c>
      <c r="ES77">
        <v>6.713315</v>
      </c>
      <c r="ET77">
        <v>5.16943</v>
      </c>
      <c r="EU77">
        <v>1800.005</v>
      </c>
      <c r="EV77">
        <v>0.978006</v>
      </c>
      <c r="EW77">
        <v>0.0219943</v>
      </c>
      <c r="EX77">
        <v>0</v>
      </c>
      <c r="EY77">
        <v>385.728</v>
      </c>
      <c r="EZ77">
        <v>4.99951</v>
      </c>
      <c r="FA77">
        <v>6997.925</v>
      </c>
      <c r="FB77">
        <v>14717.05</v>
      </c>
      <c r="FC77">
        <v>43.062</v>
      </c>
      <c r="FD77">
        <v>44.812</v>
      </c>
      <c r="FE77">
        <v>44.625</v>
      </c>
      <c r="FF77">
        <v>43.875</v>
      </c>
      <c r="FG77">
        <v>44.5</v>
      </c>
      <c r="FH77">
        <v>1755.525</v>
      </c>
      <c r="FI77">
        <v>39.48</v>
      </c>
      <c r="FJ77">
        <v>0</v>
      </c>
      <c r="FK77">
        <v>1701977975.1</v>
      </c>
      <c r="FL77">
        <v>0</v>
      </c>
      <c r="FM77">
        <v>385.68968</v>
      </c>
      <c r="FN77">
        <v>0.0886153577434102</v>
      </c>
      <c r="FO77">
        <v>-6.45230774613466</v>
      </c>
      <c r="FP77">
        <v>6998.5072</v>
      </c>
      <c r="FQ77">
        <v>15</v>
      </c>
      <c r="FR77">
        <v>1701977635</v>
      </c>
      <c r="FS77" t="s">
        <v>438</v>
      </c>
      <c r="FT77">
        <v>1701977633</v>
      </c>
      <c r="FU77">
        <v>1701977635</v>
      </c>
      <c r="FV77">
        <v>4</v>
      </c>
      <c r="FW77">
        <v>-0.012</v>
      </c>
      <c r="FX77">
        <v>0.003</v>
      </c>
      <c r="FY77">
        <v>-0.515</v>
      </c>
      <c r="FZ77">
        <v>0.012</v>
      </c>
      <c r="GA77">
        <v>420</v>
      </c>
      <c r="GB77">
        <v>11</v>
      </c>
      <c r="GC77">
        <v>0.38</v>
      </c>
      <c r="GD77">
        <v>0.07</v>
      </c>
      <c r="GE77">
        <v>-4.79219333333333</v>
      </c>
      <c r="GF77">
        <v>0.11438649350649</v>
      </c>
      <c r="GG77">
        <v>0.030469665998034</v>
      </c>
      <c r="GH77">
        <v>1</v>
      </c>
      <c r="GI77">
        <v>385.702235294118</v>
      </c>
      <c r="GJ77">
        <v>-0.212070295653667</v>
      </c>
      <c r="GK77">
        <v>0.208857544868369</v>
      </c>
      <c r="GL77">
        <v>1</v>
      </c>
      <c r="GM77">
        <v>1.26567</v>
      </c>
      <c r="GN77">
        <v>-0.0495023376623368</v>
      </c>
      <c r="GO77">
        <v>0.00860515183452552</v>
      </c>
      <c r="GP77">
        <v>1</v>
      </c>
      <c r="GQ77">
        <v>3</v>
      </c>
      <c r="GR77">
        <v>3</v>
      </c>
      <c r="GS77" t="s">
        <v>439</v>
      </c>
      <c r="GT77">
        <v>3.24972</v>
      </c>
      <c r="GU77">
        <v>2.89223</v>
      </c>
      <c r="GV77">
        <v>0.0824064</v>
      </c>
      <c r="GW77">
        <v>0.0829157</v>
      </c>
      <c r="GX77">
        <v>0.05951</v>
      </c>
      <c r="GY77">
        <v>0.0544691</v>
      </c>
      <c r="GZ77">
        <v>30273.6</v>
      </c>
      <c r="HA77">
        <v>23316.8</v>
      </c>
      <c r="HB77">
        <v>30714.2</v>
      </c>
      <c r="HC77">
        <v>23895.4</v>
      </c>
      <c r="HD77">
        <v>38260.2</v>
      </c>
      <c r="HE77">
        <v>31537.2</v>
      </c>
      <c r="HF77">
        <v>43459.2</v>
      </c>
      <c r="HG77">
        <v>36062.5</v>
      </c>
      <c r="HH77">
        <v>2.35232</v>
      </c>
      <c r="HI77">
        <v>2.2564</v>
      </c>
      <c r="HJ77">
        <v>0.153221</v>
      </c>
      <c r="HK77">
        <v>0</v>
      </c>
      <c r="HL77">
        <v>20.4811</v>
      </c>
      <c r="HM77">
        <v>999.9</v>
      </c>
      <c r="HN77">
        <v>45.703</v>
      </c>
      <c r="HO77">
        <v>26.898</v>
      </c>
      <c r="HP77">
        <v>20.6048</v>
      </c>
      <c r="HQ77">
        <v>54.9166</v>
      </c>
      <c r="HR77">
        <v>21.4343</v>
      </c>
      <c r="HS77">
        <v>2</v>
      </c>
      <c r="HT77">
        <v>-0.304223</v>
      </c>
      <c r="HU77">
        <v>0.675752</v>
      </c>
      <c r="HV77">
        <v>20.3425</v>
      </c>
      <c r="HW77">
        <v>5.24604</v>
      </c>
      <c r="HX77">
        <v>11.9229</v>
      </c>
      <c r="HY77">
        <v>4.9696</v>
      </c>
      <c r="HZ77">
        <v>3.29</v>
      </c>
      <c r="IA77">
        <v>9999</v>
      </c>
      <c r="IB77">
        <v>999.9</v>
      </c>
      <c r="IC77">
        <v>9999</v>
      </c>
      <c r="ID77">
        <v>9999</v>
      </c>
      <c r="IE77">
        <v>4.9721</v>
      </c>
      <c r="IF77">
        <v>1.87348</v>
      </c>
      <c r="IG77">
        <v>1.88034</v>
      </c>
      <c r="IH77">
        <v>1.87651</v>
      </c>
      <c r="II77">
        <v>1.87607</v>
      </c>
      <c r="IJ77">
        <v>1.87607</v>
      </c>
      <c r="IK77">
        <v>1.875</v>
      </c>
      <c r="IL77">
        <v>1.87538</v>
      </c>
      <c r="IM77">
        <v>0</v>
      </c>
      <c r="IN77">
        <v>0</v>
      </c>
      <c r="IO77">
        <v>0</v>
      </c>
      <c r="IP77">
        <v>0</v>
      </c>
      <c r="IQ77" t="s">
        <v>440</v>
      </c>
      <c r="IR77" t="s">
        <v>441</v>
      </c>
      <c r="IS77" t="s">
        <v>442</v>
      </c>
      <c r="IT77" t="s">
        <v>442</v>
      </c>
      <c r="IU77" t="s">
        <v>442</v>
      </c>
      <c r="IV77" t="s">
        <v>442</v>
      </c>
      <c r="IW77">
        <v>0</v>
      </c>
      <c r="IX77">
        <v>100</v>
      </c>
      <c r="IY77">
        <v>100</v>
      </c>
      <c r="IZ77">
        <v>-0.513</v>
      </c>
      <c r="JA77">
        <v>0.0315</v>
      </c>
      <c r="JB77">
        <v>-0.436505064677801</v>
      </c>
      <c r="JC77">
        <v>-0.000204251658391556</v>
      </c>
      <c r="JD77">
        <v>8.11882707142039e-08</v>
      </c>
      <c r="JE77">
        <v>-8.824596126216e-11</v>
      </c>
      <c r="JF77">
        <v>-0.0823044458403542</v>
      </c>
      <c r="JG77">
        <v>6.98166786572007e-05</v>
      </c>
      <c r="JH77">
        <v>0.00104944809816257</v>
      </c>
      <c r="JI77">
        <v>-2.5878658862803e-05</v>
      </c>
      <c r="JJ77">
        <v>28</v>
      </c>
      <c r="JK77">
        <v>2090</v>
      </c>
      <c r="JL77">
        <v>2</v>
      </c>
      <c r="JM77">
        <v>19</v>
      </c>
      <c r="JN77">
        <v>5.7</v>
      </c>
      <c r="JO77">
        <v>5.7</v>
      </c>
      <c r="JP77">
        <v>1.36108</v>
      </c>
      <c r="JQ77">
        <v>2.55493</v>
      </c>
      <c r="JR77">
        <v>2.24365</v>
      </c>
      <c r="JS77">
        <v>2.84912</v>
      </c>
      <c r="JT77">
        <v>2.49756</v>
      </c>
      <c r="JU77">
        <v>2.34985</v>
      </c>
      <c r="JV77">
        <v>31.1722</v>
      </c>
      <c r="JW77">
        <v>24.0612</v>
      </c>
      <c r="JX77">
        <v>18</v>
      </c>
      <c r="JY77">
        <v>633.96</v>
      </c>
      <c r="JZ77">
        <v>659.454</v>
      </c>
      <c r="KA77">
        <v>20.0001</v>
      </c>
      <c r="KB77">
        <v>23.3451</v>
      </c>
      <c r="KC77">
        <v>29.9999</v>
      </c>
      <c r="KD77">
        <v>23.5661</v>
      </c>
      <c r="KE77">
        <v>23.5457</v>
      </c>
      <c r="KF77">
        <v>27.2811</v>
      </c>
      <c r="KG77">
        <v>37.8443</v>
      </c>
      <c r="KH77">
        <v>0</v>
      </c>
      <c r="KI77">
        <v>20</v>
      </c>
      <c r="KJ77">
        <v>420</v>
      </c>
      <c r="KK77">
        <v>11.2564</v>
      </c>
      <c r="KL77">
        <v>101.98</v>
      </c>
      <c r="KM77">
        <v>101.027</v>
      </c>
    </row>
    <row r="78" spans="1:299">
      <c r="A78">
        <v>62</v>
      </c>
      <c r="B78">
        <v>1701977979</v>
      </c>
      <c r="C78">
        <v>305</v>
      </c>
      <c r="D78" t="s">
        <v>565</v>
      </c>
      <c r="E78" t="s">
        <v>566</v>
      </c>
      <c r="F78">
        <v>15</v>
      </c>
      <c r="H78" t="s">
        <v>435</v>
      </c>
      <c r="K78">
        <v>1701977977.5</v>
      </c>
      <c r="L78">
        <f>(M78)/1000</f>
        <v>0</v>
      </c>
      <c r="M78">
        <f>IF(DR78, AP78, AJ78)</f>
        <v>0</v>
      </c>
      <c r="N78">
        <f>IF(DR78, AK78, AI78)</f>
        <v>0</v>
      </c>
      <c r="O78">
        <f>DT78 - IF(AW78&gt;1, N78*DN78*100.0/(AY78*EH78), 0)</f>
        <v>0</v>
      </c>
      <c r="P78">
        <f>((V78-L78/2)*O78-N78)/(V78+L78/2)</f>
        <v>0</v>
      </c>
      <c r="Q78">
        <f>P78*(EA78+EB78)/1000.0</f>
        <v>0</v>
      </c>
      <c r="R78">
        <f>(DT78 - IF(AW78&gt;1, N78*DN78*100.0/(AY78*EH78), 0))*(EA78+EB78)/1000.0</f>
        <v>0</v>
      </c>
      <c r="S78">
        <f>2.0/((1/U78-1/T78)+SIGN(U78)*SQRT((1/U78-1/T78)*(1/U78-1/T78) + 4*DO78/((DO78+1)*(DO78+1))*(2*1/U78*1/T78-1/T78*1/T78)))</f>
        <v>0</v>
      </c>
      <c r="T78">
        <f>IF(LEFT(DP78,1)&lt;&gt;"0",IF(LEFT(DP78,1)="1",3.0,DQ78),$D$5+$E$5*(EH78*EA78/($K$5*1000))+$F$5*(EH78*EA78/($K$5*1000))*MAX(MIN(DN78,$J$5),$I$5)*MAX(MIN(DN78,$J$5),$I$5)+$G$5*MAX(MIN(DN78,$J$5),$I$5)*(EH78*EA78/($K$5*1000))+$H$5*(EH78*EA78/($K$5*1000))*(EH78*EA78/($K$5*1000)))</f>
        <v>0</v>
      </c>
      <c r="U78">
        <f>L78*(1000-(1000*0.61365*exp(17.502*Y78/(240.97+Y78))/(EA78+EB78)+DV78)/2)/(1000*0.61365*exp(17.502*Y78/(240.97+Y78))/(EA78+EB78)-DV78)</f>
        <v>0</v>
      </c>
      <c r="V78">
        <f>1/((DO78+1)/(S78/1.6)+1/(T78/1.37)) + DO78/((DO78+1)/(S78/1.6) + DO78/(T78/1.37))</f>
        <v>0</v>
      </c>
      <c r="W78">
        <f>(DJ78*DM78)</f>
        <v>0</v>
      </c>
      <c r="X78">
        <f>(EC78+(W78+2*0.95*5.67E-8*(((EC78+$B$7)+273)^4-(EC78+273)^4)-44100*L78)/(1.84*29.3*T78+8*0.95*5.67E-8*(EC78+273)^3))</f>
        <v>0</v>
      </c>
      <c r="Y78">
        <f>($C$7*ED78+$D$7*EE78+$E$7*X78)</f>
        <v>0</v>
      </c>
      <c r="Z78">
        <f>0.61365*exp(17.502*Y78/(240.97+Y78))</f>
        <v>0</v>
      </c>
      <c r="AA78">
        <f>(AB78/AC78*100)</f>
        <v>0</v>
      </c>
      <c r="AB78">
        <f>DV78*(EA78+EB78)/1000</f>
        <v>0</v>
      </c>
      <c r="AC78">
        <f>0.61365*exp(17.502*EC78/(240.97+EC78))</f>
        <v>0</v>
      </c>
      <c r="AD78">
        <f>(Z78-DV78*(EA78+EB78)/1000)</f>
        <v>0</v>
      </c>
      <c r="AE78">
        <f>(-L78*44100)</f>
        <v>0</v>
      </c>
      <c r="AF78">
        <f>2*29.3*T78*0.92*(EC78-Y78)</f>
        <v>0</v>
      </c>
      <c r="AG78">
        <f>2*0.95*5.67E-8*(((EC78+$B$7)+273)^4-(Y78+273)^4)</f>
        <v>0</v>
      </c>
      <c r="AH78">
        <f>W78+AG78+AE78+AF78</f>
        <v>0</v>
      </c>
      <c r="AI78">
        <f>DZ78*AW78*(DU78-DT78*(1000-AW78*DW78)/(1000-AW78*DV78))/(100*DN78)</f>
        <v>0</v>
      </c>
      <c r="AJ78">
        <f>1000*DZ78*AW78*(DV78-DW78)/(100*DN78*(1000-AW78*DV78))</f>
        <v>0</v>
      </c>
      <c r="AK78">
        <f>(AL78 - AM78 - EA78*1E3/(8.314*(EC78+273.15)) * AO78/DZ78 * AN78) * DZ78/(100*DN78) * (1000 - DW78)/1000</f>
        <v>0</v>
      </c>
      <c r="AL78">
        <v>424.764568344523</v>
      </c>
      <c r="AM78">
        <v>420.455642424242</v>
      </c>
      <c r="AN78">
        <v>-0.00128570853922607</v>
      </c>
      <c r="AO78">
        <v>66.111918729525</v>
      </c>
      <c r="AP78">
        <f>(AR78 - AQ78 + EA78*1E3/(8.314*(EC78+273.15)) * AT78/DZ78 * AS78) * DZ78/(100*DN78) * 1000/(1000 - AR78)</f>
        <v>0</v>
      </c>
      <c r="AQ78">
        <v>11.2293249292294</v>
      </c>
      <c r="AR78">
        <v>12.496167032967</v>
      </c>
      <c r="AS78">
        <v>8.32817964934737e-06</v>
      </c>
      <c r="AT78">
        <v>85.4368916189537</v>
      </c>
      <c r="AU78">
        <v>0</v>
      </c>
      <c r="AV78">
        <v>0</v>
      </c>
      <c r="AW78">
        <f>IF(AU78*$H$13&gt;=AY78,1.0,(AY78/(AY78-AU78*$H$13)))</f>
        <v>0</v>
      </c>
      <c r="AX78">
        <f>(AW78-1)*100</f>
        <v>0</v>
      </c>
      <c r="AY78">
        <f>MAX(0,($B$13+$C$13*EH78)/(1+$D$13*EH78)*EA78/(EC78+273)*$E$13)</f>
        <v>0</v>
      </c>
      <c r="AZ78" t="s">
        <v>436</v>
      </c>
      <c r="BA78" t="s">
        <v>436</v>
      </c>
      <c r="BB78">
        <v>0</v>
      </c>
      <c r="BC78">
        <v>0</v>
      </c>
      <c r="BD78">
        <f>1-BB78/BC78</f>
        <v>0</v>
      </c>
      <c r="BE78">
        <v>0</v>
      </c>
      <c r="BF78" t="s">
        <v>436</v>
      </c>
      <c r="BG78" t="s">
        <v>436</v>
      </c>
      <c r="BH78">
        <v>0</v>
      </c>
      <c r="BI78">
        <v>0</v>
      </c>
      <c r="BJ78">
        <f>1-BH78/BI78</f>
        <v>0</v>
      </c>
      <c r="BK78">
        <v>0.5</v>
      </c>
      <c r="BL78">
        <f>DK78</f>
        <v>0</v>
      </c>
      <c r="BM78">
        <f>N78</f>
        <v>0</v>
      </c>
      <c r="BN78">
        <f>BJ78*BK78*BL78</f>
        <v>0</v>
      </c>
      <c r="BO78">
        <f>(BM78-BE78)/BL78</f>
        <v>0</v>
      </c>
      <c r="BP78">
        <f>(BC78-BI78)/BI78</f>
        <v>0</v>
      </c>
      <c r="BQ78">
        <f>BB78/(BD78+BB78/BI78)</f>
        <v>0</v>
      </c>
      <c r="BR78" t="s">
        <v>436</v>
      </c>
      <c r="BS78">
        <v>0</v>
      </c>
      <c r="BT78">
        <f>IF(BS78&lt;&gt;0, BS78, BQ78)</f>
        <v>0</v>
      </c>
      <c r="BU78">
        <f>1-BT78/BI78</f>
        <v>0</v>
      </c>
      <c r="BV78">
        <f>(BI78-BH78)/(BI78-BT78)</f>
        <v>0</v>
      </c>
      <c r="BW78">
        <f>(BC78-BI78)/(BC78-BT78)</f>
        <v>0</v>
      </c>
      <c r="BX78">
        <f>(BI78-BH78)/(BI78-BB78)</f>
        <v>0</v>
      </c>
      <c r="BY78">
        <f>(BC78-BI78)/(BC78-BB78)</f>
        <v>0</v>
      </c>
      <c r="BZ78">
        <f>(BV78*BT78/BH78)</f>
        <v>0</v>
      </c>
      <c r="CA78">
        <f>(1-BZ78)</f>
        <v>0</v>
      </c>
      <c r="DJ78">
        <f>$B$11*EI78+$C$11*EJ78+$F$11*EU78*(1-EX78)</f>
        <v>0</v>
      </c>
      <c r="DK78">
        <f>DJ78*DL78</f>
        <v>0</v>
      </c>
      <c r="DL78">
        <f>($B$11*$D$9+$C$11*$D$9+$F$11*((FH78+EZ78)/MAX(FH78+EZ78+FI78, 0.1)*$I$9+FI78/MAX(FH78+EZ78+FI78, 0.1)*$J$9))/($B$11+$C$11+$F$11)</f>
        <v>0</v>
      </c>
      <c r="DM78">
        <f>($B$11*$K$9+$C$11*$K$9+$F$11*((FH78+EZ78)/MAX(FH78+EZ78+FI78, 0.1)*$P$9+FI78/MAX(FH78+EZ78+FI78, 0.1)*$Q$9))/($B$11+$C$11+$F$11)</f>
        <v>0</v>
      </c>
      <c r="DN78">
        <v>6</v>
      </c>
      <c r="DO78">
        <v>0.5</v>
      </c>
      <c r="DP78" t="s">
        <v>437</v>
      </c>
      <c r="DQ78">
        <v>2</v>
      </c>
      <c r="DR78" t="b">
        <v>1</v>
      </c>
      <c r="DS78">
        <v>1701977977.5</v>
      </c>
      <c r="DT78">
        <v>415.2055</v>
      </c>
      <c r="DU78">
        <v>420.0095</v>
      </c>
      <c r="DV78">
        <v>12.49655</v>
      </c>
      <c r="DW78">
        <v>11.2298</v>
      </c>
      <c r="DX78">
        <v>415.7195</v>
      </c>
      <c r="DY78">
        <v>12.46505</v>
      </c>
      <c r="DZ78">
        <v>600.049</v>
      </c>
      <c r="EA78">
        <v>78.9213</v>
      </c>
      <c r="EB78">
        <v>0.099795</v>
      </c>
      <c r="EC78">
        <v>23.01995</v>
      </c>
      <c r="ED78">
        <v>23.0176</v>
      </c>
      <c r="EE78">
        <v>999.9</v>
      </c>
      <c r="EF78">
        <v>0</v>
      </c>
      <c r="EG78">
        <v>0</v>
      </c>
      <c r="EH78">
        <v>10031.3</v>
      </c>
      <c r="EI78">
        <v>0</v>
      </c>
      <c r="EJ78">
        <v>0.7647045</v>
      </c>
      <c r="EK78">
        <v>-4.80368</v>
      </c>
      <c r="EL78">
        <v>420.4605</v>
      </c>
      <c r="EM78">
        <v>424.7795</v>
      </c>
      <c r="EN78">
        <v>1.26674</v>
      </c>
      <c r="EO78">
        <v>420.0095</v>
      </c>
      <c r="EP78">
        <v>11.2298</v>
      </c>
      <c r="EQ78">
        <v>0.9862425</v>
      </c>
      <c r="ER78">
        <v>0.88627</v>
      </c>
      <c r="ES78">
        <v>6.71471</v>
      </c>
      <c r="ET78">
        <v>5.1697</v>
      </c>
      <c r="EU78">
        <v>1800.005</v>
      </c>
      <c r="EV78">
        <v>0.978006</v>
      </c>
      <c r="EW78">
        <v>0.0219943</v>
      </c>
      <c r="EX78">
        <v>0</v>
      </c>
      <c r="EY78">
        <v>385.996</v>
      </c>
      <c r="EZ78">
        <v>4.99951</v>
      </c>
      <c r="FA78">
        <v>6997.125</v>
      </c>
      <c r="FB78">
        <v>14717.05</v>
      </c>
      <c r="FC78">
        <v>43.062</v>
      </c>
      <c r="FD78">
        <v>44.812</v>
      </c>
      <c r="FE78">
        <v>44.625</v>
      </c>
      <c r="FF78">
        <v>43.875</v>
      </c>
      <c r="FG78">
        <v>44.5</v>
      </c>
      <c r="FH78">
        <v>1755.525</v>
      </c>
      <c r="FI78">
        <v>39.48</v>
      </c>
      <c r="FJ78">
        <v>0</v>
      </c>
      <c r="FK78">
        <v>1701977980.5</v>
      </c>
      <c r="FL78">
        <v>0</v>
      </c>
      <c r="FM78">
        <v>385.701423076923</v>
      </c>
      <c r="FN78">
        <v>-0.116683784177837</v>
      </c>
      <c r="FO78">
        <v>-5.8167521538435</v>
      </c>
      <c r="FP78">
        <v>6997.86846153846</v>
      </c>
      <c r="FQ78">
        <v>15</v>
      </c>
      <c r="FR78">
        <v>1701977635</v>
      </c>
      <c r="FS78" t="s">
        <v>438</v>
      </c>
      <c r="FT78">
        <v>1701977633</v>
      </c>
      <c r="FU78">
        <v>1701977635</v>
      </c>
      <c r="FV78">
        <v>4</v>
      </c>
      <c r="FW78">
        <v>-0.012</v>
      </c>
      <c r="FX78">
        <v>0.003</v>
      </c>
      <c r="FY78">
        <v>-0.515</v>
      </c>
      <c r="FZ78">
        <v>0.012</v>
      </c>
      <c r="GA78">
        <v>420</v>
      </c>
      <c r="GB78">
        <v>11</v>
      </c>
      <c r="GC78">
        <v>0.38</v>
      </c>
      <c r="GD78">
        <v>0.07</v>
      </c>
      <c r="GE78">
        <v>-4.781865</v>
      </c>
      <c r="GF78">
        <v>-0.0116138345864576</v>
      </c>
      <c r="GG78">
        <v>0.0270313052774001</v>
      </c>
      <c r="GH78">
        <v>1</v>
      </c>
      <c r="GI78">
        <v>385.702794117647</v>
      </c>
      <c r="GJ78">
        <v>-0.0724981060387174</v>
      </c>
      <c r="GK78">
        <v>0.227340736678745</v>
      </c>
      <c r="GL78">
        <v>1</v>
      </c>
      <c r="GM78">
        <v>1.2625185</v>
      </c>
      <c r="GN78">
        <v>0.0295646616541357</v>
      </c>
      <c r="GO78">
        <v>0.00526037097075861</v>
      </c>
      <c r="GP78">
        <v>1</v>
      </c>
      <c r="GQ78">
        <v>3</v>
      </c>
      <c r="GR78">
        <v>3</v>
      </c>
      <c r="GS78" t="s">
        <v>439</v>
      </c>
      <c r="GT78">
        <v>3.24976</v>
      </c>
      <c r="GU78">
        <v>2.89235</v>
      </c>
      <c r="GV78">
        <v>0.0824049</v>
      </c>
      <c r="GW78">
        <v>0.0829224</v>
      </c>
      <c r="GX78">
        <v>0.0595091</v>
      </c>
      <c r="GY78">
        <v>0.0544757</v>
      </c>
      <c r="GZ78">
        <v>30273.4</v>
      </c>
      <c r="HA78">
        <v>23316.6</v>
      </c>
      <c r="HB78">
        <v>30714</v>
      </c>
      <c r="HC78">
        <v>23895.4</v>
      </c>
      <c r="HD78">
        <v>38260.2</v>
      </c>
      <c r="HE78">
        <v>31536.8</v>
      </c>
      <c r="HF78">
        <v>43459.1</v>
      </c>
      <c r="HG78">
        <v>36062.3</v>
      </c>
      <c r="HH78">
        <v>2.35235</v>
      </c>
      <c r="HI78">
        <v>2.2565</v>
      </c>
      <c r="HJ78">
        <v>0.153743</v>
      </c>
      <c r="HK78">
        <v>0</v>
      </c>
      <c r="HL78">
        <v>20.4846</v>
      </c>
      <c r="HM78">
        <v>999.9</v>
      </c>
      <c r="HN78">
        <v>45.703</v>
      </c>
      <c r="HO78">
        <v>26.919</v>
      </c>
      <c r="HP78">
        <v>20.6286</v>
      </c>
      <c r="HQ78">
        <v>54.5066</v>
      </c>
      <c r="HR78">
        <v>21.4143</v>
      </c>
      <c r="HS78">
        <v>2</v>
      </c>
      <c r="HT78">
        <v>-0.304225</v>
      </c>
      <c r="HU78">
        <v>0.676392</v>
      </c>
      <c r="HV78">
        <v>20.3426</v>
      </c>
      <c r="HW78">
        <v>5.24634</v>
      </c>
      <c r="HX78">
        <v>11.9223</v>
      </c>
      <c r="HY78">
        <v>4.9697</v>
      </c>
      <c r="HZ78">
        <v>3.29</v>
      </c>
      <c r="IA78">
        <v>9999</v>
      </c>
      <c r="IB78">
        <v>999.9</v>
      </c>
      <c r="IC78">
        <v>9999</v>
      </c>
      <c r="ID78">
        <v>9999</v>
      </c>
      <c r="IE78">
        <v>4.97211</v>
      </c>
      <c r="IF78">
        <v>1.87347</v>
      </c>
      <c r="IG78">
        <v>1.88034</v>
      </c>
      <c r="IH78">
        <v>1.87651</v>
      </c>
      <c r="II78">
        <v>1.87608</v>
      </c>
      <c r="IJ78">
        <v>1.87607</v>
      </c>
      <c r="IK78">
        <v>1.875</v>
      </c>
      <c r="IL78">
        <v>1.87537</v>
      </c>
      <c r="IM78">
        <v>0</v>
      </c>
      <c r="IN78">
        <v>0</v>
      </c>
      <c r="IO78">
        <v>0</v>
      </c>
      <c r="IP78">
        <v>0</v>
      </c>
      <c r="IQ78" t="s">
        <v>440</v>
      </c>
      <c r="IR78" t="s">
        <v>441</v>
      </c>
      <c r="IS78" t="s">
        <v>442</v>
      </c>
      <c r="IT78" t="s">
        <v>442</v>
      </c>
      <c r="IU78" t="s">
        <v>442</v>
      </c>
      <c r="IV78" t="s">
        <v>442</v>
      </c>
      <c r="IW78">
        <v>0</v>
      </c>
      <c r="IX78">
        <v>100</v>
      </c>
      <c r="IY78">
        <v>100</v>
      </c>
      <c r="IZ78">
        <v>-0.514</v>
      </c>
      <c r="JA78">
        <v>0.0315</v>
      </c>
      <c r="JB78">
        <v>-0.436505064677801</v>
      </c>
      <c r="JC78">
        <v>-0.000204251658391556</v>
      </c>
      <c r="JD78">
        <v>8.11882707142039e-08</v>
      </c>
      <c r="JE78">
        <v>-8.824596126216e-11</v>
      </c>
      <c r="JF78">
        <v>-0.0823044458403542</v>
      </c>
      <c r="JG78">
        <v>6.98166786572007e-05</v>
      </c>
      <c r="JH78">
        <v>0.00104944809816257</v>
      </c>
      <c r="JI78">
        <v>-2.5878658862803e-05</v>
      </c>
      <c r="JJ78">
        <v>28</v>
      </c>
      <c r="JK78">
        <v>2090</v>
      </c>
      <c r="JL78">
        <v>2</v>
      </c>
      <c r="JM78">
        <v>19</v>
      </c>
      <c r="JN78">
        <v>5.8</v>
      </c>
      <c r="JO78">
        <v>5.7</v>
      </c>
      <c r="JP78">
        <v>1.36108</v>
      </c>
      <c r="JQ78">
        <v>2.55249</v>
      </c>
      <c r="JR78">
        <v>2.24365</v>
      </c>
      <c r="JS78">
        <v>2.84912</v>
      </c>
      <c r="JT78">
        <v>2.49756</v>
      </c>
      <c r="JU78">
        <v>2.36328</v>
      </c>
      <c r="JV78">
        <v>31.1722</v>
      </c>
      <c r="JW78">
        <v>24.0612</v>
      </c>
      <c r="JX78">
        <v>18</v>
      </c>
      <c r="JY78">
        <v>633.957</v>
      </c>
      <c r="JZ78">
        <v>659.514</v>
      </c>
      <c r="KA78">
        <v>20.0001</v>
      </c>
      <c r="KB78">
        <v>23.3451</v>
      </c>
      <c r="KC78">
        <v>30</v>
      </c>
      <c r="KD78">
        <v>23.5643</v>
      </c>
      <c r="KE78">
        <v>23.5437</v>
      </c>
      <c r="KF78">
        <v>27.2796</v>
      </c>
      <c r="KG78">
        <v>37.8443</v>
      </c>
      <c r="KH78">
        <v>0</v>
      </c>
      <c r="KI78">
        <v>20</v>
      </c>
      <c r="KJ78">
        <v>420</v>
      </c>
      <c r="KK78">
        <v>11.2564</v>
      </c>
      <c r="KL78">
        <v>101.98</v>
      </c>
      <c r="KM78">
        <v>101.027</v>
      </c>
    </row>
    <row r="79" spans="1:299">
      <c r="A79">
        <v>63</v>
      </c>
      <c r="B79">
        <v>1701977984</v>
      </c>
      <c r="C79">
        <v>310</v>
      </c>
      <c r="D79" t="s">
        <v>567</v>
      </c>
      <c r="E79" t="s">
        <v>568</v>
      </c>
      <c r="F79">
        <v>15</v>
      </c>
      <c r="H79" t="s">
        <v>435</v>
      </c>
      <c r="K79">
        <v>1701977982.5</v>
      </c>
      <c r="L79">
        <f>(M79)/1000</f>
        <v>0</v>
      </c>
      <c r="M79">
        <f>IF(DR79, AP79, AJ79)</f>
        <v>0</v>
      </c>
      <c r="N79">
        <f>IF(DR79, AK79, AI79)</f>
        <v>0</v>
      </c>
      <c r="O79">
        <f>DT79 - IF(AW79&gt;1, N79*DN79*100.0/(AY79*EH79), 0)</f>
        <v>0</v>
      </c>
      <c r="P79">
        <f>((V79-L79/2)*O79-N79)/(V79+L79/2)</f>
        <v>0</v>
      </c>
      <c r="Q79">
        <f>P79*(EA79+EB79)/1000.0</f>
        <v>0</v>
      </c>
      <c r="R79">
        <f>(DT79 - IF(AW79&gt;1, N79*DN79*100.0/(AY79*EH79), 0))*(EA79+EB79)/1000.0</f>
        <v>0</v>
      </c>
      <c r="S79">
        <f>2.0/((1/U79-1/T79)+SIGN(U79)*SQRT((1/U79-1/T79)*(1/U79-1/T79) + 4*DO79/((DO79+1)*(DO79+1))*(2*1/U79*1/T79-1/T79*1/T79)))</f>
        <v>0</v>
      </c>
      <c r="T79">
        <f>IF(LEFT(DP79,1)&lt;&gt;"0",IF(LEFT(DP79,1)="1",3.0,DQ79),$D$5+$E$5*(EH79*EA79/($K$5*1000))+$F$5*(EH79*EA79/($K$5*1000))*MAX(MIN(DN79,$J$5),$I$5)*MAX(MIN(DN79,$J$5),$I$5)+$G$5*MAX(MIN(DN79,$J$5),$I$5)*(EH79*EA79/($K$5*1000))+$H$5*(EH79*EA79/($K$5*1000))*(EH79*EA79/($K$5*1000)))</f>
        <v>0</v>
      </c>
      <c r="U79">
        <f>L79*(1000-(1000*0.61365*exp(17.502*Y79/(240.97+Y79))/(EA79+EB79)+DV79)/2)/(1000*0.61365*exp(17.502*Y79/(240.97+Y79))/(EA79+EB79)-DV79)</f>
        <v>0</v>
      </c>
      <c r="V79">
        <f>1/((DO79+1)/(S79/1.6)+1/(T79/1.37)) + DO79/((DO79+1)/(S79/1.6) + DO79/(T79/1.37))</f>
        <v>0</v>
      </c>
      <c r="W79">
        <f>(DJ79*DM79)</f>
        <v>0</v>
      </c>
      <c r="X79">
        <f>(EC79+(W79+2*0.95*5.67E-8*(((EC79+$B$7)+273)^4-(EC79+273)^4)-44100*L79)/(1.84*29.3*T79+8*0.95*5.67E-8*(EC79+273)^3))</f>
        <v>0</v>
      </c>
      <c r="Y79">
        <f>($C$7*ED79+$D$7*EE79+$E$7*X79)</f>
        <v>0</v>
      </c>
      <c r="Z79">
        <f>0.61365*exp(17.502*Y79/(240.97+Y79))</f>
        <v>0</v>
      </c>
      <c r="AA79">
        <f>(AB79/AC79*100)</f>
        <v>0</v>
      </c>
      <c r="AB79">
        <f>DV79*(EA79+EB79)/1000</f>
        <v>0</v>
      </c>
      <c r="AC79">
        <f>0.61365*exp(17.502*EC79/(240.97+EC79))</f>
        <v>0</v>
      </c>
      <c r="AD79">
        <f>(Z79-DV79*(EA79+EB79)/1000)</f>
        <v>0</v>
      </c>
      <c r="AE79">
        <f>(-L79*44100)</f>
        <v>0</v>
      </c>
      <c r="AF79">
        <f>2*29.3*T79*0.92*(EC79-Y79)</f>
        <v>0</v>
      </c>
      <c r="AG79">
        <f>2*0.95*5.67E-8*(((EC79+$B$7)+273)^4-(Y79+273)^4)</f>
        <v>0</v>
      </c>
      <c r="AH79">
        <f>W79+AG79+AE79+AF79</f>
        <v>0</v>
      </c>
      <c r="AI79">
        <f>DZ79*AW79*(DU79-DT79*(1000-AW79*DW79)/(1000-AW79*DV79))/(100*DN79)</f>
        <v>0</v>
      </c>
      <c r="AJ79">
        <f>1000*DZ79*AW79*(DV79-DW79)/(100*DN79*(1000-AW79*DV79))</f>
        <v>0</v>
      </c>
      <c r="AK79">
        <f>(AL79 - AM79 - EA79*1E3/(8.314*(EC79+273.15)) * AO79/DZ79 * AN79) * DZ79/(100*DN79) * (1000 - DW79)/1000</f>
        <v>0</v>
      </c>
      <c r="AL79">
        <v>424.779691309494</v>
      </c>
      <c r="AM79">
        <v>420.474775757576</v>
      </c>
      <c r="AN79">
        <v>3.05314782851421e-05</v>
      </c>
      <c r="AO79">
        <v>66.111918729525</v>
      </c>
      <c r="AP79">
        <f>(AR79 - AQ79 + EA79*1E3/(8.314*(EC79+273.15)) * AT79/DZ79 * AS79) * DZ79/(100*DN79) * 1000/(1000 - AR79)</f>
        <v>0</v>
      </c>
      <c r="AQ79">
        <v>11.2313982913496</v>
      </c>
      <c r="AR79">
        <v>12.4960285714286</v>
      </c>
      <c r="AS79">
        <v>1.33238498765469e-06</v>
      </c>
      <c r="AT79">
        <v>85.4368916189537</v>
      </c>
      <c r="AU79">
        <v>0</v>
      </c>
      <c r="AV79">
        <v>0</v>
      </c>
      <c r="AW79">
        <f>IF(AU79*$H$13&gt;=AY79,1.0,(AY79/(AY79-AU79*$H$13)))</f>
        <v>0</v>
      </c>
      <c r="AX79">
        <f>(AW79-1)*100</f>
        <v>0</v>
      </c>
      <c r="AY79">
        <f>MAX(0,($B$13+$C$13*EH79)/(1+$D$13*EH79)*EA79/(EC79+273)*$E$13)</f>
        <v>0</v>
      </c>
      <c r="AZ79" t="s">
        <v>436</v>
      </c>
      <c r="BA79" t="s">
        <v>436</v>
      </c>
      <c r="BB79">
        <v>0</v>
      </c>
      <c r="BC79">
        <v>0</v>
      </c>
      <c r="BD79">
        <f>1-BB79/BC79</f>
        <v>0</v>
      </c>
      <c r="BE79">
        <v>0</v>
      </c>
      <c r="BF79" t="s">
        <v>436</v>
      </c>
      <c r="BG79" t="s">
        <v>436</v>
      </c>
      <c r="BH79">
        <v>0</v>
      </c>
      <c r="BI79">
        <v>0</v>
      </c>
      <c r="BJ79">
        <f>1-BH79/BI79</f>
        <v>0</v>
      </c>
      <c r="BK79">
        <v>0.5</v>
      </c>
      <c r="BL79">
        <f>DK79</f>
        <v>0</v>
      </c>
      <c r="BM79">
        <f>N79</f>
        <v>0</v>
      </c>
      <c r="BN79">
        <f>BJ79*BK79*BL79</f>
        <v>0</v>
      </c>
      <c r="BO79">
        <f>(BM79-BE79)/BL79</f>
        <v>0</v>
      </c>
      <c r="BP79">
        <f>(BC79-BI79)/BI79</f>
        <v>0</v>
      </c>
      <c r="BQ79">
        <f>BB79/(BD79+BB79/BI79)</f>
        <v>0</v>
      </c>
      <c r="BR79" t="s">
        <v>436</v>
      </c>
      <c r="BS79">
        <v>0</v>
      </c>
      <c r="BT79">
        <f>IF(BS79&lt;&gt;0, BS79, BQ79)</f>
        <v>0</v>
      </c>
      <c r="BU79">
        <f>1-BT79/BI79</f>
        <v>0</v>
      </c>
      <c r="BV79">
        <f>(BI79-BH79)/(BI79-BT79)</f>
        <v>0</v>
      </c>
      <c r="BW79">
        <f>(BC79-BI79)/(BC79-BT79)</f>
        <v>0</v>
      </c>
      <c r="BX79">
        <f>(BI79-BH79)/(BI79-BB79)</f>
        <v>0</v>
      </c>
      <c r="BY79">
        <f>(BC79-BI79)/(BC79-BB79)</f>
        <v>0</v>
      </c>
      <c r="BZ79">
        <f>(BV79*BT79/BH79)</f>
        <v>0</v>
      </c>
      <c r="CA79">
        <f>(1-BZ79)</f>
        <v>0</v>
      </c>
      <c r="DJ79">
        <f>$B$11*EI79+$C$11*EJ79+$F$11*EU79*(1-EX79)</f>
        <v>0</v>
      </c>
      <c r="DK79">
        <f>DJ79*DL79</f>
        <v>0</v>
      </c>
      <c r="DL79">
        <f>($B$11*$D$9+$C$11*$D$9+$F$11*((FH79+EZ79)/MAX(FH79+EZ79+FI79, 0.1)*$I$9+FI79/MAX(FH79+EZ79+FI79, 0.1)*$J$9))/($B$11+$C$11+$F$11)</f>
        <v>0</v>
      </c>
      <c r="DM79">
        <f>($B$11*$K$9+$C$11*$K$9+$F$11*((FH79+EZ79)/MAX(FH79+EZ79+FI79, 0.1)*$P$9+FI79/MAX(FH79+EZ79+FI79, 0.1)*$Q$9))/($B$11+$C$11+$F$11)</f>
        <v>0</v>
      </c>
      <c r="DN79">
        <v>6</v>
      </c>
      <c r="DO79">
        <v>0.5</v>
      </c>
      <c r="DP79" t="s">
        <v>437</v>
      </c>
      <c r="DQ79">
        <v>2</v>
      </c>
      <c r="DR79" t="b">
        <v>1</v>
      </c>
      <c r="DS79">
        <v>1701977982.5</v>
      </c>
      <c r="DT79">
        <v>415.218</v>
      </c>
      <c r="DU79">
        <v>420.006</v>
      </c>
      <c r="DV79">
        <v>12.49665</v>
      </c>
      <c r="DW79">
        <v>11.23225</v>
      </c>
      <c r="DX79">
        <v>415.732</v>
      </c>
      <c r="DY79">
        <v>12.46515</v>
      </c>
      <c r="DZ79">
        <v>599.9795</v>
      </c>
      <c r="EA79">
        <v>78.92205</v>
      </c>
      <c r="EB79">
        <v>0.10002305</v>
      </c>
      <c r="EC79">
        <v>23.0197</v>
      </c>
      <c r="ED79">
        <v>23.0186</v>
      </c>
      <c r="EE79">
        <v>999.9</v>
      </c>
      <c r="EF79">
        <v>0</v>
      </c>
      <c r="EG79">
        <v>0</v>
      </c>
      <c r="EH79">
        <v>9988.44</v>
      </c>
      <c r="EI79">
        <v>0</v>
      </c>
      <c r="EJ79">
        <v>0.848101</v>
      </c>
      <c r="EK79">
        <v>-4.78749</v>
      </c>
      <c r="EL79">
        <v>420.473</v>
      </c>
      <c r="EM79">
        <v>424.777</v>
      </c>
      <c r="EN79">
        <v>1.264405</v>
      </c>
      <c r="EO79">
        <v>420.006</v>
      </c>
      <c r="EP79">
        <v>11.23225</v>
      </c>
      <c r="EQ79">
        <v>0.986261</v>
      </c>
      <c r="ER79">
        <v>0.886471</v>
      </c>
      <c r="ES79">
        <v>6.714975</v>
      </c>
      <c r="ET79">
        <v>5.17296</v>
      </c>
      <c r="EU79">
        <v>1799.86</v>
      </c>
      <c r="EV79">
        <v>0.978004</v>
      </c>
      <c r="EW79">
        <v>0.0219962</v>
      </c>
      <c r="EX79">
        <v>0</v>
      </c>
      <c r="EY79">
        <v>385.843</v>
      </c>
      <c r="EZ79">
        <v>4.99951</v>
      </c>
      <c r="FA79">
        <v>6996.375</v>
      </c>
      <c r="FB79">
        <v>14715.8</v>
      </c>
      <c r="FC79">
        <v>43.062</v>
      </c>
      <c r="FD79">
        <v>44.812</v>
      </c>
      <c r="FE79">
        <v>44.625</v>
      </c>
      <c r="FF79">
        <v>43.875</v>
      </c>
      <c r="FG79">
        <v>44.5</v>
      </c>
      <c r="FH79">
        <v>1755.38</v>
      </c>
      <c r="FI79">
        <v>39.48</v>
      </c>
      <c r="FJ79">
        <v>0</v>
      </c>
      <c r="FK79">
        <v>1701977985.3</v>
      </c>
      <c r="FL79">
        <v>0</v>
      </c>
      <c r="FM79">
        <v>385.702692307692</v>
      </c>
      <c r="FN79">
        <v>0.493128185302997</v>
      </c>
      <c r="FO79">
        <v>-7.27760685134686</v>
      </c>
      <c r="FP79">
        <v>6997.49115384615</v>
      </c>
      <c r="FQ79">
        <v>15</v>
      </c>
      <c r="FR79">
        <v>1701977635</v>
      </c>
      <c r="FS79" t="s">
        <v>438</v>
      </c>
      <c r="FT79">
        <v>1701977633</v>
      </c>
      <c r="FU79">
        <v>1701977635</v>
      </c>
      <c r="FV79">
        <v>4</v>
      </c>
      <c r="FW79">
        <v>-0.012</v>
      </c>
      <c r="FX79">
        <v>0.003</v>
      </c>
      <c r="FY79">
        <v>-0.515</v>
      </c>
      <c r="FZ79">
        <v>0.012</v>
      </c>
      <c r="GA79">
        <v>420</v>
      </c>
      <c r="GB79">
        <v>11</v>
      </c>
      <c r="GC79">
        <v>0.38</v>
      </c>
      <c r="GD79">
        <v>0.07</v>
      </c>
      <c r="GE79">
        <v>-4.78618</v>
      </c>
      <c r="GF79">
        <v>0.0477638961038898</v>
      </c>
      <c r="GG79">
        <v>0.0215971988924489</v>
      </c>
      <c r="GH79">
        <v>1</v>
      </c>
      <c r="GI79">
        <v>385.719647058824</v>
      </c>
      <c r="GJ79">
        <v>0.0573873052597844</v>
      </c>
      <c r="GK79">
        <v>0.190618016917875</v>
      </c>
      <c r="GL79">
        <v>1</v>
      </c>
      <c r="GM79">
        <v>1.26296904761905</v>
      </c>
      <c r="GN79">
        <v>0.0301581818181815</v>
      </c>
      <c r="GO79">
        <v>0.00437526478628589</v>
      </c>
      <c r="GP79">
        <v>1</v>
      </c>
      <c r="GQ79">
        <v>3</v>
      </c>
      <c r="GR79">
        <v>3</v>
      </c>
      <c r="GS79" t="s">
        <v>439</v>
      </c>
      <c r="GT79">
        <v>3.24977</v>
      </c>
      <c r="GU79">
        <v>2.89204</v>
      </c>
      <c r="GV79">
        <v>0.0824033</v>
      </c>
      <c r="GW79">
        <v>0.0829196</v>
      </c>
      <c r="GX79">
        <v>0.059512</v>
      </c>
      <c r="GY79">
        <v>0.0544795</v>
      </c>
      <c r="GZ79">
        <v>30273.4</v>
      </c>
      <c r="HA79">
        <v>23316.5</v>
      </c>
      <c r="HB79">
        <v>30713.9</v>
      </c>
      <c r="HC79">
        <v>23895.2</v>
      </c>
      <c r="HD79">
        <v>38259.8</v>
      </c>
      <c r="HE79">
        <v>31536.4</v>
      </c>
      <c r="HF79">
        <v>43458.9</v>
      </c>
      <c r="HG79">
        <v>36062</v>
      </c>
      <c r="HH79">
        <v>2.35225</v>
      </c>
      <c r="HI79">
        <v>2.25658</v>
      </c>
      <c r="HJ79">
        <v>0.15378</v>
      </c>
      <c r="HK79">
        <v>0</v>
      </c>
      <c r="HL79">
        <v>20.4872</v>
      </c>
      <c r="HM79">
        <v>999.9</v>
      </c>
      <c r="HN79">
        <v>45.703</v>
      </c>
      <c r="HO79">
        <v>26.919</v>
      </c>
      <c r="HP79">
        <v>20.6298</v>
      </c>
      <c r="HQ79">
        <v>54.4866</v>
      </c>
      <c r="HR79">
        <v>21.4183</v>
      </c>
      <c r="HS79">
        <v>2</v>
      </c>
      <c r="HT79">
        <v>-0.304342</v>
      </c>
      <c r="HU79">
        <v>0.676225</v>
      </c>
      <c r="HV79">
        <v>20.3427</v>
      </c>
      <c r="HW79">
        <v>5.24649</v>
      </c>
      <c r="HX79">
        <v>11.9228</v>
      </c>
      <c r="HY79">
        <v>4.9696</v>
      </c>
      <c r="HZ79">
        <v>3.29003</v>
      </c>
      <c r="IA79">
        <v>9999</v>
      </c>
      <c r="IB79">
        <v>999.9</v>
      </c>
      <c r="IC79">
        <v>9999</v>
      </c>
      <c r="ID79">
        <v>9999</v>
      </c>
      <c r="IE79">
        <v>4.97211</v>
      </c>
      <c r="IF79">
        <v>1.87347</v>
      </c>
      <c r="IG79">
        <v>1.88034</v>
      </c>
      <c r="IH79">
        <v>1.87648</v>
      </c>
      <c r="II79">
        <v>1.87607</v>
      </c>
      <c r="IJ79">
        <v>1.87607</v>
      </c>
      <c r="IK79">
        <v>1.875</v>
      </c>
      <c r="IL79">
        <v>1.87538</v>
      </c>
      <c r="IM79">
        <v>0</v>
      </c>
      <c r="IN79">
        <v>0</v>
      </c>
      <c r="IO79">
        <v>0</v>
      </c>
      <c r="IP79">
        <v>0</v>
      </c>
      <c r="IQ79" t="s">
        <v>440</v>
      </c>
      <c r="IR79" t="s">
        <v>441</v>
      </c>
      <c r="IS79" t="s">
        <v>442</v>
      </c>
      <c r="IT79" t="s">
        <v>442</v>
      </c>
      <c r="IU79" t="s">
        <v>442</v>
      </c>
      <c r="IV79" t="s">
        <v>442</v>
      </c>
      <c r="IW79">
        <v>0</v>
      </c>
      <c r="IX79">
        <v>100</v>
      </c>
      <c r="IY79">
        <v>100</v>
      </c>
      <c r="IZ79">
        <v>-0.514</v>
      </c>
      <c r="JA79">
        <v>0.0315</v>
      </c>
      <c r="JB79">
        <v>-0.436505064677801</v>
      </c>
      <c r="JC79">
        <v>-0.000204251658391556</v>
      </c>
      <c r="JD79">
        <v>8.11882707142039e-08</v>
      </c>
      <c r="JE79">
        <v>-8.824596126216e-11</v>
      </c>
      <c r="JF79">
        <v>-0.0823044458403542</v>
      </c>
      <c r="JG79">
        <v>6.98166786572007e-05</v>
      </c>
      <c r="JH79">
        <v>0.00104944809816257</v>
      </c>
      <c r="JI79">
        <v>-2.5878658862803e-05</v>
      </c>
      <c r="JJ79">
        <v>28</v>
      </c>
      <c r="JK79">
        <v>2090</v>
      </c>
      <c r="JL79">
        <v>2</v>
      </c>
      <c r="JM79">
        <v>19</v>
      </c>
      <c r="JN79">
        <v>5.8</v>
      </c>
      <c r="JO79">
        <v>5.8</v>
      </c>
      <c r="JP79">
        <v>1.36108</v>
      </c>
      <c r="JQ79">
        <v>2.55371</v>
      </c>
      <c r="JR79">
        <v>2.24365</v>
      </c>
      <c r="JS79">
        <v>2.84912</v>
      </c>
      <c r="JT79">
        <v>2.49756</v>
      </c>
      <c r="JU79">
        <v>2.37427</v>
      </c>
      <c r="JV79">
        <v>31.1722</v>
      </c>
      <c r="JW79">
        <v>24.07</v>
      </c>
      <c r="JX79">
        <v>18</v>
      </c>
      <c r="JY79">
        <v>633.872</v>
      </c>
      <c r="JZ79">
        <v>659.562</v>
      </c>
      <c r="KA79">
        <v>20</v>
      </c>
      <c r="KB79">
        <v>23.3432</v>
      </c>
      <c r="KC79">
        <v>30</v>
      </c>
      <c r="KD79">
        <v>23.5633</v>
      </c>
      <c r="KE79">
        <v>23.5424</v>
      </c>
      <c r="KF79">
        <v>27.2813</v>
      </c>
      <c r="KG79">
        <v>37.8443</v>
      </c>
      <c r="KH79">
        <v>0</v>
      </c>
      <c r="KI79">
        <v>20</v>
      </c>
      <c r="KJ79">
        <v>420</v>
      </c>
      <c r="KK79">
        <v>11.2564</v>
      </c>
      <c r="KL79">
        <v>101.98</v>
      </c>
      <c r="KM79">
        <v>101.026</v>
      </c>
    </row>
    <row r="80" spans="1:299">
      <c r="A80">
        <v>64</v>
      </c>
      <c r="B80">
        <v>1701977989</v>
      </c>
      <c r="C80">
        <v>315</v>
      </c>
      <c r="D80" t="s">
        <v>569</v>
      </c>
      <c r="E80" t="s">
        <v>570</v>
      </c>
      <c r="F80">
        <v>15</v>
      </c>
      <c r="H80" t="s">
        <v>435</v>
      </c>
      <c r="K80">
        <v>1701977987.5</v>
      </c>
      <c r="L80">
        <f>(M80)/1000</f>
        <v>0</v>
      </c>
      <c r="M80">
        <f>IF(DR80, AP80, AJ80)</f>
        <v>0</v>
      </c>
      <c r="N80">
        <f>IF(DR80, AK80, AI80)</f>
        <v>0</v>
      </c>
      <c r="O80">
        <f>DT80 - IF(AW80&gt;1, N80*DN80*100.0/(AY80*EH80), 0)</f>
        <v>0</v>
      </c>
      <c r="P80">
        <f>((V80-L80/2)*O80-N80)/(V80+L80/2)</f>
        <v>0</v>
      </c>
      <c r="Q80">
        <f>P80*(EA80+EB80)/1000.0</f>
        <v>0</v>
      </c>
      <c r="R80">
        <f>(DT80 - IF(AW80&gt;1, N80*DN80*100.0/(AY80*EH80), 0))*(EA80+EB80)/1000.0</f>
        <v>0</v>
      </c>
      <c r="S80">
        <f>2.0/((1/U80-1/T80)+SIGN(U80)*SQRT((1/U80-1/T80)*(1/U80-1/T80) + 4*DO80/((DO80+1)*(DO80+1))*(2*1/U80*1/T80-1/T80*1/T80)))</f>
        <v>0</v>
      </c>
      <c r="T80">
        <f>IF(LEFT(DP80,1)&lt;&gt;"0",IF(LEFT(DP80,1)="1",3.0,DQ80),$D$5+$E$5*(EH80*EA80/($K$5*1000))+$F$5*(EH80*EA80/($K$5*1000))*MAX(MIN(DN80,$J$5),$I$5)*MAX(MIN(DN80,$J$5),$I$5)+$G$5*MAX(MIN(DN80,$J$5),$I$5)*(EH80*EA80/($K$5*1000))+$H$5*(EH80*EA80/($K$5*1000))*(EH80*EA80/($K$5*1000)))</f>
        <v>0</v>
      </c>
      <c r="U80">
        <f>L80*(1000-(1000*0.61365*exp(17.502*Y80/(240.97+Y80))/(EA80+EB80)+DV80)/2)/(1000*0.61365*exp(17.502*Y80/(240.97+Y80))/(EA80+EB80)-DV80)</f>
        <v>0</v>
      </c>
      <c r="V80">
        <f>1/((DO80+1)/(S80/1.6)+1/(T80/1.37)) + DO80/((DO80+1)/(S80/1.6) + DO80/(T80/1.37))</f>
        <v>0</v>
      </c>
      <c r="W80">
        <f>(DJ80*DM80)</f>
        <v>0</v>
      </c>
      <c r="X80">
        <f>(EC80+(W80+2*0.95*5.67E-8*(((EC80+$B$7)+273)^4-(EC80+273)^4)-44100*L80)/(1.84*29.3*T80+8*0.95*5.67E-8*(EC80+273)^3))</f>
        <v>0</v>
      </c>
      <c r="Y80">
        <f>($C$7*ED80+$D$7*EE80+$E$7*X80)</f>
        <v>0</v>
      </c>
      <c r="Z80">
        <f>0.61365*exp(17.502*Y80/(240.97+Y80))</f>
        <v>0</v>
      </c>
      <c r="AA80">
        <f>(AB80/AC80*100)</f>
        <v>0</v>
      </c>
      <c r="AB80">
        <f>DV80*(EA80+EB80)/1000</f>
        <v>0</v>
      </c>
      <c r="AC80">
        <f>0.61365*exp(17.502*EC80/(240.97+EC80))</f>
        <v>0</v>
      </c>
      <c r="AD80">
        <f>(Z80-DV80*(EA80+EB80)/1000)</f>
        <v>0</v>
      </c>
      <c r="AE80">
        <f>(-L80*44100)</f>
        <v>0</v>
      </c>
      <c r="AF80">
        <f>2*29.3*T80*0.92*(EC80-Y80)</f>
        <v>0</v>
      </c>
      <c r="AG80">
        <f>2*0.95*5.67E-8*(((EC80+$B$7)+273)^4-(Y80+273)^4)</f>
        <v>0</v>
      </c>
      <c r="AH80">
        <f>W80+AG80+AE80+AF80</f>
        <v>0</v>
      </c>
      <c r="AI80">
        <f>DZ80*AW80*(DU80-DT80*(1000-AW80*DW80)/(1000-AW80*DV80))/(100*DN80)</f>
        <v>0</v>
      </c>
      <c r="AJ80">
        <f>1000*DZ80*AW80*(DV80-DW80)/(100*DN80*(1000-AW80*DV80))</f>
        <v>0</v>
      </c>
      <c r="AK80">
        <f>(AL80 - AM80 - EA80*1E3/(8.314*(EC80+273.15)) * AO80/DZ80 * AN80) * DZ80/(100*DN80) * (1000 - DW80)/1000</f>
        <v>0</v>
      </c>
      <c r="AL80">
        <v>424.769885328556</v>
      </c>
      <c r="AM80">
        <v>420.483757575757</v>
      </c>
      <c r="AN80">
        <v>0.000568844780747648</v>
      </c>
      <c r="AO80">
        <v>66.111918729525</v>
      </c>
      <c r="AP80">
        <f>(AR80 - AQ80 + EA80*1E3/(8.314*(EC80+273.15)) * AT80/DZ80 * AS80) * DZ80/(100*DN80) * 1000/(1000 - AR80)</f>
        <v>0</v>
      </c>
      <c r="AQ80">
        <v>11.2328388701716</v>
      </c>
      <c r="AR80">
        <v>12.498189010989</v>
      </c>
      <c r="AS80">
        <v>1.73031556008102e-06</v>
      </c>
      <c r="AT80">
        <v>85.4368916189537</v>
      </c>
      <c r="AU80">
        <v>0</v>
      </c>
      <c r="AV80">
        <v>0</v>
      </c>
      <c r="AW80">
        <f>IF(AU80*$H$13&gt;=AY80,1.0,(AY80/(AY80-AU80*$H$13)))</f>
        <v>0</v>
      </c>
      <c r="AX80">
        <f>(AW80-1)*100</f>
        <v>0</v>
      </c>
      <c r="AY80">
        <f>MAX(0,($B$13+$C$13*EH80)/(1+$D$13*EH80)*EA80/(EC80+273)*$E$13)</f>
        <v>0</v>
      </c>
      <c r="AZ80" t="s">
        <v>436</v>
      </c>
      <c r="BA80" t="s">
        <v>436</v>
      </c>
      <c r="BB80">
        <v>0</v>
      </c>
      <c r="BC80">
        <v>0</v>
      </c>
      <c r="BD80">
        <f>1-BB80/BC80</f>
        <v>0</v>
      </c>
      <c r="BE80">
        <v>0</v>
      </c>
      <c r="BF80" t="s">
        <v>436</v>
      </c>
      <c r="BG80" t="s">
        <v>436</v>
      </c>
      <c r="BH80">
        <v>0</v>
      </c>
      <c r="BI80">
        <v>0</v>
      </c>
      <c r="BJ80">
        <f>1-BH80/BI80</f>
        <v>0</v>
      </c>
      <c r="BK80">
        <v>0.5</v>
      </c>
      <c r="BL80">
        <f>DK80</f>
        <v>0</v>
      </c>
      <c r="BM80">
        <f>N80</f>
        <v>0</v>
      </c>
      <c r="BN80">
        <f>BJ80*BK80*BL80</f>
        <v>0</v>
      </c>
      <c r="BO80">
        <f>(BM80-BE80)/BL80</f>
        <v>0</v>
      </c>
      <c r="BP80">
        <f>(BC80-BI80)/BI80</f>
        <v>0</v>
      </c>
      <c r="BQ80">
        <f>BB80/(BD80+BB80/BI80)</f>
        <v>0</v>
      </c>
      <c r="BR80" t="s">
        <v>436</v>
      </c>
      <c r="BS80">
        <v>0</v>
      </c>
      <c r="BT80">
        <f>IF(BS80&lt;&gt;0, BS80, BQ80)</f>
        <v>0</v>
      </c>
      <c r="BU80">
        <f>1-BT80/BI80</f>
        <v>0</v>
      </c>
      <c r="BV80">
        <f>(BI80-BH80)/(BI80-BT80)</f>
        <v>0</v>
      </c>
      <c r="BW80">
        <f>(BC80-BI80)/(BC80-BT80)</f>
        <v>0</v>
      </c>
      <c r="BX80">
        <f>(BI80-BH80)/(BI80-BB80)</f>
        <v>0</v>
      </c>
      <c r="BY80">
        <f>(BC80-BI80)/(BC80-BB80)</f>
        <v>0</v>
      </c>
      <c r="BZ80">
        <f>(BV80*BT80/BH80)</f>
        <v>0</v>
      </c>
      <c r="CA80">
        <f>(1-BZ80)</f>
        <v>0</v>
      </c>
      <c r="DJ80">
        <f>$B$11*EI80+$C$11*EJ80+$F$11*EU80*(1-EX80)</f>
        <v>0</v>
      </c>
      <c r="DK80">
        <f>DJ80*DL80</f>
        <v>0</v>
      </c>
      <c r="DL80">
        <f>($B$11*$D$9+$C$11*$D$9+$F$11*((FH80+EZ80)/MAX(FH80+EZ80+FI80, 0.1)*$I$9+FI80/MAX(FH80+EZ80+FI80, 0.1)*$J$9))/($B$11+$C$11+$F$11)</f>
        <v>0</v>
      </c>
      <c r="DM80">
        <f>($B$11*$K$9+$C$11*$K$9+$F$11*((FH80+EZ80)/MAX(FH80+EZ80+FI80, 0.1)*$P$9+FI80/MAX(FH80+EZ80+FI80, 0.1)*$Q$9))/($B$11+$C$11+$F$11)</f>
        <v>0</v>
      </c>
      <c r="DN80">
        <v>6</v>
      </c>
      <c r="DO80">
        <v>0.5</v>
      </c>
      <c r="DP80" t="s">
        <v>437</v>
      </c>
      <c r="DQ80">
        <v>2</v>
      </c>
      <c r="DR80" t="b">
        <v>1</v>
      </c>
      <c r="DS80">
        <v>1701977987.5</v>
      </c>
      <c r="DT80">
        <v>415.2305</v>
      </c>
      <c r="DU80">
        <v>419.999</v>
      </c>
      <c r="DV80">
        <v>12.49795</v>
      </c>
      <c r="DW80">
        <v>11.2333</v>
      </c>
      <c r="DX80">
        <v>415.744</v>
      </c>
      <c r="DY80">
        <v>12.46645</v>
      </c>
      <c r="DZ80">
        <v>599.9735</v>
      </c>
      <c r="EA80">
        <v>78.92055</v>
      </c>
      <c r="EB80">
        <v>0.0998918</v>
      </c>
      <c r="EC80">
        <v>23.0178</v>
      </c>
      <c r="ED80">
        <v>23.03305</v>
      </c>
      <c r="EE80">
        <v>999.9</v>
      </c>
      <c r="EF80">
        <v>0</v>
      </c>
      <c r="EG80">
        <v>0</v>
      </c>
      <c r="EH80">
        <v>10007.5</v>
      </c>
      <c r="EI80">
        <v>0</v>
      </c>
      <c r="EJ80">
        <v>0.848101</v>
      </c>
      <c r="EK80">
        <v>-4.768615</v>
      </c>
      <c r="EL80">
        <v>420.486</v>
      </c>
      <c r="EM80">
        <v>424.7705</v>
      </c>
      <c r="EN80">
        <v>1.26463</v>
      </c>
      <c r="EO80">
        <v>419.999</v>
      </c>
      <c r="EP80">
        <v>11.2333</v>
      </c>
      <c r="EQ80">
        <v>0.9863445</v>
      </c>
      <c r="ER80">
        <v>0.8865395</v>
      </c>
      <c r="ES80">
        <v>6.716215</v>
      </c>
      <c r="ET80">
        <v>5.17407</v>
      </c>
      <c r="EU80">
        <v>1799.855</v>
      </c>
      <c r="EV80">
        <v>0.978004</v>
      </c>
      <c r="EW80">
        <v>0.0219962</v>
      </c>
      <c r="EX80">
        <v>0</v>
      </c>
      <c r="EY80">
        <v>385.5655</v>
      </c>
      <c r="EZ80">
        <v>4.99951</v>
      </c>
      <c r="FA80">
        <v>6995.61</v>
      </c>
      <c r="FB80">
        <v>14715.8</v>
      </c>
      <c r="FC80">
        <v>43.062</v>
      </c>
      <c r="FD80">
        <v>44.812</v>
      </c>
      <c r="FE80">
        <v>44.625</v>
      </c>
      <c r="FF80">
        <v>43.875</v>
      </c>
      <c r="FG80">
        <v>44.5</v>
      </c>
      <c r="FH80">
        <v>1755.375</v>
      </c>
      <c r="FI80">
        <v>39.48</v>
      </c>
      <c r="FJ80">
        <v>0</v>
      </c>
      <c r="FK80">
        <v>1701977990.1</v>
      </c>
      <c r="FL80">
        <v>0</v>
      </c>
      <c r="FM80">
        <v>385.688076923077</v>
      </c>
      <c r="FN80">
        <v>-0.458735052983398</v>
      </c>
      <c r="FO80">
        <v>-8.11589740317209</v>
      </c>
      <c r="FP80">
        <v>6996.91730769231</v>
      </c>
      <c r="FQ80">
        <v>15</v>
      </c>
      <c r="FR80">
        <v>1701977635</v>
      </c>
      <c r="FS80" t="s">
        <v>438</v>
      </c>
      <c r="FT80">
        <v>1701977633</v>
      </c>
      <c r="FU80">
        <v>1701977635</v>
      </c>
      <c r="FV80">
        <v>4</v>
      </c>
      <c r="FW80">
        <v>-0.012</v>
      </c>
      <c r="FX80">
        <v>0.003</v>
      </c>
      <c r="FY80">
        <v>-0.515</v>
      </c>
      <c r="FZ80">
        <v>0.012</v>
      </c>
      <c r="GA80">
        <v>420</v>
      </c>
      <c r="GB80">
        <v>11</v>
      </c>
      <c r="GC80">
        <v>0.38</v>
      </c>
      <c r="GD80">
        <v>0.07</v>
      </c>
      <c r="GE80">
        <v>-4.78015</v>
      </c>
      <c r="GF80">
        <v>-0.0112276691729254</v>
      </c>
      <c r="GG80">
        <v>0.0187246981284077</v>
      </c>
      <c r="GH80">
        <v>1</v>
      </c>
      <c r="GI80">
        <v>385.6895</v>
      </c>
      <c r="GJ80">
        <v>-0.152314753673851</v>
      </c>
      <c r="GK80">
        <v>0.195463288263613</v>
      </c>
      <c r="GL80">
        <v>1</v>
      </c>
      <c r="GM80">
        <v>1.265049</v>
      </c>
      <c r="GN80">
        <v>-0.00652601503759183</v>
      </c>
      <c r="GO80">
        <v>0.00135839206416999</v>
      </c>
      <c r="GP80">
        <v>1</v>
      </c>
      <c r="GQ80">
        <v>3</v>
      </c>
      <c r="GR80">
        <v>3</v>
      </c>
      <c r="GS80" t="s">
        <v>439</v>
      </c>
      <c r="GT80">
        <v>3.24969</v>
      </c>
      <c r="GU80">
        <v>2.89217</v>
      </c>
      <c r="GV80">
        <v>0.0824024</v>
      </c>
      <c r="GW80">
        <v>0.0829176</v>
      </c>
      <c r="GX80">
        <v>0.0595175</v>
      </c>
      <c r="GY80">
        <v>0.0544804</v>
      </c>
      <c r="GZ80">
        <v>30273.1</v>
      </c>
      <c r="HA80">
        <v>23316.3</v>
      </c>
      <c r="HB80">
        <v>30713.6</v>
      </c>
      <c r="HC80">
        <v>23895</v>
      </c>
      <c r="HD80">
        <v>38259.4</v>
      </c>
      <c r="HE80">
        <v>31536</v>
      </c>
      <c r="HF80">
        <v>43458.7</v>
      </c>
      <c r="HG80">
        <v>36061.6</v>
      </c>
      <c r="HH80">
        <v>2.35222</v>
      </c>
      <c r="HI80">
        <v>2.25647</v>
      </c>
      <c r="HJ80">
        <v>0.153668</v>
      </c>
      <c r="HK80">
        <v>0</v>
      </c>
      <c r="HL80">
        <v>20.4907</v>
      </c>
      <c r="HM80">
        <v>999.9</v>
      </c>
      <c r="HN80">
        <v>45.703</v>
      </c>
      <c r="HO80">
        <v>26.919</v>
      </c>
      <c r="HP80">
        <v>20.6282</v>
      </c>
      <c r="HQ80">
        <v>54.6766</v>
      </c>
      <c r="HR80">
        <v>21.4663</v>
      </c>
      <c r="HS80">
        <v>2</v>
      </c>
      <c r="HT80">
        <v>-0.304433</v>
      </c>
      <c r="HU80">
        <v>0.674368</v>
      </c>
      <c r="HV80">
        <v>20.3426</v>
      </c>
      <c r="HW80">
        <v>5.24619</v>
      </c>
      <c r="HX80">
        <v>11.9214</v>
      </c>
      <c r="HY80">
        <v>4.96965</v>
      </c>
      <c r="HZ80">
        <v>3.29</v>
      </c>
      <c r="IA80">
        <v>9999</v>
      </c>
      <c r="IB80">
        <v>999.9</v>
      </c>
      <c r="IC80">
        <v>9999</v>
      </c>
      <c r="ID80">
        <v>9999</v>
      </c>
      <c r="IE80">
        <v>4.97212</v>
      </c>
      <c r="IF80">
        <v>1.87348</v>
      </c>
      <c r="IG80">
        <v>1.88034</v>
      </c>
      <c r="IH80">
        <v>1.87648</v>
      </c>
      <c r="II80">
        <v>1.87608</v>
      </c>
      <c r="IJ80">
        <v>1.87606</v>
      </c>
      <c r="IK80">
        <v>1.87501</v>
      </c>
      <c r="IL80">
        <v>1.87539</v>
      </c>
      <c r="IM80">
        <v>0</v>
      </c>
      <c r="IN80">
        <v>0</v>
      </c>
      <c r="IO80">
        <v>0</v>
      </c>
      <c r="IP80">
        <v>0</v>
      </c>
      <c r="IQ80" t="s">
        <v>440</v>
      </c>
      <c r="IR80" t="s">
        <v>441</v>
      </c>
      <c r="IS80" t="s">
        <v>442</v>
      </c>
      <c r="IT80" t="s">
        <v>442</v>
      </c>
      <c r="IU80" t="s">
        <v>442</v>
      </c>
      <c r="IV80" t="s">
        <v>442</v>
      </c>
      <c r="IW80">
        <v>0</v>
      </c>
      <c r="IX80">
        <v>100</v>
      </c>
      <c r="IY80">
        <v>100</v>
      </c>
      <c r="IZ80">
        <v>-0.514</v>
      </c>
      <c r="JA80">
        <v>0.0316</v>
      </c>
      <c r="JB80">
        <v>-0.436505064677801</v>
      </c>
      <c r="JC80">
        <v>-0.000204251658391556</v>
      </c>
      <c r="JD80">
        <v>8.11882707142039e-08</v>
      </c>
      <c r="JE80">
        <v>-8.824596126216e-11</v>
      </c>
      <c r="JF80">
        <v>-0.0823044458403542</v>
      </c>
      <c r="JG80">
        <v>6.98166786572007e-05</v>
      </c>
      <c r="JH80">
        <v>0.00104944809816257</v>
      </c>
      <c r="JI80">
        <v>-2.5878658862803e-05</v>
      </c>
      <c r="JJ80">
        <v>28</v>
      </c>
      <c r="JK80">
        <v>2090</v>
      </c>
      <c r="JL80">
        <v>2</v>
      </c>
      <c r="JM80">
        <v>19</v>
      </c>
      <c r="JN80">
        <v>5.9</v>
      </c>
      <c r="JO80">
        <v>5.9</v>
      </c>
      <c r="JP80">
        <v>1.36108</v>
      </c>
      <c r="JQ80">
        <v>2.55005</v>
      </c>
      <c r="JR80">
        <v>2.24365</v>
      </c>
      <c r="JS80">
        <v>2.85034</v>
      </c>
      <c r="JT80">
        <v>2.49756</v>
      </c>
      <c r="JU80">
        <v>2.38281</v>
      </c>
      <c r="JV80">
        <v>31.1939</v>
      </c>
      <c r="JW80">
        <v>24.0612</v>
      </c>
      <c r="JX80">
        <v>18</v>
      </c>
      <c r="JY80">
        <v>633.84</v>
      </c>
      <c r="JZ80">
        <v>659.464</v>
      </c>
      <c r="KA80">
        <v>19.9997</v>
      </c>
      <c r="KB80">
        <v>23.3422</v>
      </c>
      <c r="KC80">
        <v>30.0002</v>
      </c>
      <c r="KD80">
        <v>23.5623</v>
      </c>
      <c r="KE80">
        <v>23.5414</v>
      </c>
      <c r="KF80">
        <v>27.2804</v>
      </c>
      <c r="KG80">
        <v>37.8443</v>
      </c>
      <c r="KH80">
        <v>0</v>
      </c>
      <c r="KI80">
        <v>20</v>
      </c>
      <c r="KJ80">
        <v>420</v>
      </c>
      <c r="KK80">
        <v>11.2564</v>
      </c>
      <c r="KL80">
        <v>101.979</v>
      </c>
      <c r="KM80">
        <v>101.025</v>
      </c>
    </row>
    <row r="81" spans="1:299">
      <c r="A81">
        <v>65</v>
      </c>
      <c r="B81">
        <v>1701977994</v>
      </c>
      <c r="C81">
        <v>320</v>
      </c>
      <c r="D81" t="s">
        <v>571</v>
      </c>
      <c r="E81" t="s">
        <v>572</v>
      </c>
      <c r="F81">
        <v>15</v>
      </c>
      <c r="H81" t="s">
        <v>435</v>
      </c>
      <c r="K81">
        <v>1701977992.5</v>
      </c>
      <c r="L81">
        <f>(M81)/1000</f>
        <v>0</v>
      </c>
      <c r="M81">
        <f>IF(DR81, AP81, AJ81)</f>
        <v>0</v>
      </c>
      <c r="N81">
        <f>IF(DR81, AK81, AI81)</f>
        <v>0</v>
      </c>
      <c r="O81">
        <f>DT81 - IF(AW81&gt;1, N81*DN81*100.0/(AY81*EH81), 0)</f>
        <v>0</v>
      </c>
      <c r="P81">
        <f>((V81-L81/2)*O81-N81)/(V81+L81/2)</f>
        <v>0</v>
      </c>
      <c r="Q81">
        <f>P81*(EA81+EB81)/1000.0</f>
        <v>0</v>
      </c>
      <c r="R81">
        <f>(DT81 - IF(AW81&gt;1, N81*DN81*100.0/(AY81*EH81), 0))*(EA81+EB81)/1000.0</f>
        <v>0</v>
      </c>
      <c r="S81">
        <f>2.0/((1/U81-1/T81)+SIGN(U81)*SQRT((1/U81-1/T81)*(1/U81-1/T81) + 4*DO81/((DO81+1)*(DO81+1))*(2*1/U81*1/T81-1/T81*1/T81)))</f>
        <v>0</v>
      </c>
      <c r="T81">
        <f>IF(LEFT(DP81,1)&lt;&gt;"0",IF(LEFT(DP81,1)="1",3.0,DQ81),$D$5+$E$5*(EH81*EA81/($K$5*1000))+$F$5*(EH81*EA81/($K$5*1000))*MAX(MIN(DN81,$J$5),$I$5)*MAX(MIN(DN81,$J$5),$I$5)+$G$5*MAX(MIN(DN81,$J$5),$I$5)*(EH81*EA81/($K$5*1000))+$H$5*(EH81*EA81/($K$5*1000))*(EH81*EA81/($K$5*1000)))</f>
        <v>0</v>
      </c>
      <c r="U81">
        <f>L81*(1000-(1000*0.61365*exp(17.502*Y81/(240.97+Y81))/(EA81+EB81)+DV81)/2)/(1000*0.61365*exp(17.502*Y81/(240.97+Y81))/(EA81+EB81)-DV81)</f>
        <v>0</v>
      </c>
      <c r="V81">
        <f>1/((DO81+1)/(S81/1.6)+1/(T81/1.37)) + DO81/((DO81+1)/(S81/1.6) + DO81/(T81/1.37))</f>
        <v>0</v>
      </c>
      <c r="W81">
        <f>(DJ81*DM81)</f>
        <v>0</v>
      </c>
      <c r="X81">
        <f>(EC81+(W81+2*0.95*5.67E-8*(((EC81+$B$7)+273)^4-(EC81+273)^4)-44100*L81)/(1.84*29.3*T81+8*0.95*5.67E-8*(EC81+273)^3))</f>
        <v>0</v>
      </c>
      <c r="Y81">
        <f>($C$7*ED81+$D$7*EE81+$E$7*X81)</f>
        <v>0</v>
      </c>
      <c r="Z81">
        <f>0.61365*exp(17.502*Y81/(240.97+Y81))</f>
        <v>0</v>
      </c>
      <c r="AA81">
        <f>(AB81/AC81*100)</f>
        <v>0</v>
      </c>
      <c r="AB81">
        <f>DV81*(EA81+EB81)/1000</f>
        <v>0</v>
      </c>
      <c r="AC81">
        <f>0.61365*exp(17.502*EC81/(240.97+EC81))</f>
        <v>0</v>
      </c>
      <c r="AD81">
        <f>(Z81-DV81*(EA81+EB81)/1000)</f>
        <v>0</v>
      </c>
      <c r="AE81">
        <f>(-L81*44100)</f>
        <v>0</v>
      </c>
      <c r="AF81">
        <f>2*29.3*T81*0.92*(EC81-Y81)</f>
        <v>0</v>
      </c>
      <c r="AG81">
        <f>2*0.95*5.67E-8*(((EC81+$B$7)+273)^4-(Y81+273)^4)</f>
        <v>0</v>
      </c>
      <c r="AH81">
        <f>W81+AG81+AE81+AF81</f>
        <v>0</v>
      </c>
      <c r="AI81">
        <f>DZ81*AW81*(DU81-DT81*(1000-AW81*DW81)/(1000-AW81*DV81))/(100*DN81)</f>
        <v>0</v>
      </c>
      <c r="AJ81">
        <f>1000*DZ81*AW81*(DV81-DW81)/(100*DN81*(1000-AW81*DV81))</f>
        <v>0</v>
      </c>
      <c r="AK81">
        <f>(AL81 - AM81 - EA81*1E3/(8.314*(EC81+273.15)) * AO81/DZ81 * AN81) * DZ81/(100*DN81) * (1000 - DW81)/1000</f>
        <v>0</v>
      </c>
      <c r="AL81">
        <v>424.770661023242</v>
      </c>
      <c r="AM81">
        <v>420.498321212121</v>
      </c>
      <c r="AN81">
        <v>0.000572958994021729</v>
      </c>
      <c r="AO81">
        <v>66.111918729525</v>
      </c>
      <c r="AP81">
        <f>(AR81 - AQ81 + EA81*1E3/(8.314*(EC81+273.15)) * AT81/DZ81 * AS81) * DZ81/(100*DN81) * 1000/(1000 - AR81)</f>
        <v>0</v>
      </c>
      <c r="AQ81">
        <v>11.2327786133073</v>
      </c>
      <c r="AR81">
        <v>12.4951318681319</v>
      </c>
      <c r="AS81">
        <v>-5.85501122040355e-07</v>
      </c>
      <c r="AT81">
        <v>85.4368916189537</v>
      </c>
      <c r="AU81">
        <v>0</v>
      </c>
      <c r="AV81">
        <v>0</v>
      </c>
      <c r="AW81">
        <f>IF(AU81*$H$13&gt;=AY81,1.0,(AY81/(AY81-AU81*$H$13)))</f>
        <v>0</v>
      </c>
      <c r="AX81">
        <f>(AW81-1)*100</f>
        <v>0</v>
      </c>
      <c r="AY81">
        <f>MAX(0,($B$13+$C$13*EH81)/(1+$D$13*EH81)*EA81/(EC81+273)*$E$13)</f>
        <v>0</v>
      </c>
      <c r="AZ81" t="s">
        <v>436</v>
      </c>
      <c r="BA81" t="s">
        <v>436</v>
      </c>
      <c r="BB81">
        <v>0</v>
      </c>
      <c r="BC81">
        <v>0</v>
      </c>
      <c r="BD81">
        <f>1-BB81/BC81</f>
        <v>0</v>
      </c>
      <c r="BE81">
        <v>0</v>
      </c>
      <c r="BF81" t="s">
        <v>436</v>
      </c>
      <c r="BG81" t="s">
        <v>436</v>
      </c>
      <c r="BH81">
        <v>0</v>
      </c>
      <c r="BI81">
        <v>0</v>
      </c>
      <c r="BJ81">
        <f>1-BH81/BI81</f>
        <v>0</v>
      </c>
      <c r="BK81">
        <v>0.5</v>
      </c>
      <c r="BL81">
        <f>DK81</f>
        <v>0</v>
      </c>
      <c r="BM81">
        <f>N81</f>
        <v>0</v>
      </c>
      <c r="BN81">
        <f>BJ81*BK81*BL81</f>
        <v>0</v>
      </c>
      <c r="BO81">
        <f>(BM81-BE81)/BL81</f>
        <v>0</v>
      </c>
      <c r="BP81">
        <f>(BC81-BI81)/BI81</f>
        <v>0</v>
      </c>
      <c r="BQ81">
        <f>BB81/(BD81+BB81/BI81)</f>
        <v>0</v>
      </c>
      <c r="BR81" t="s">
        <v>436</v>
      </c>
      <c r="BS81">
        <v>0</v>
      </c>
      <c r="BT81">
        <f>IF(BS81&lt;&gt;0, BS81, BQ81)</f>
        <v>0</v>
      </c>
      <c r="BU81">
        <f>1-BT81/BI81</f>
        <v>0</v>
      </c>
      <c r="BV81">
        <f>(BI81-BH81)/(BI81-BT81)</f>
        <v>0</v>
      </c>
      <c r="BW81">
        <f>(BC81-BI81)/(BC81-BT81)</f>
        <v>0</v>
      </c>
      <c r="BX81">
        <f>(BI81-BH81)/(BI81-BB81)</f>
        <v>0</v>
      </c>
      <c r="BY81">
        <f>(BC81-BI81)/(BC81-BB81)</f>
        <v>0</v>
      </c>
      <c r="BZ81">
        <f>(BV81*BT81/BH81)</f>
        <v>0</v>
      </c>
      <c r="CA81">
        <f>(1-BZ81)</f>
        <v>0</v>
      </c>
      <c r="DJ81">
        <f>$B$11*EI81+$C$11*EJ81+$F$11*EU81*(1-EX81)</f>
        <v>0</v>
      </c>
      <c r="DK81">
        <f>DJ81*DL81</f>
        <v>0</v>
      </c>
      <c r="DL81">
        <f>($B$11*$D$9+$C$11*$D$9+$F$11*((FH81+EZ81)/MAX(FH81+EZ81+FI81, 0.1)*$I$9+FI81/MAX(FH81+EZ81+FI81, 0.1)*$J$9))/($B$11+$C$11+$F$11)</f>
        <v>0</v>
      </c>
      <c r="DM81">
        <f>($B$11*$K$9+$C$11*$K$9+$F$11*((FH81+EZ81)/MAX(FH81+EZ81+FI81, 0.1)*$P$9+FI81/MAX(FH81+EZ81+FI81, 0.1)*$Q$9))/($B$11+$C$11+$F$11)</f>
        <v>0</v>
      </c>
      <c r="DN81">
        <v>6</v>
      </c>
      <c r="DO81">
        <v>0.5</v>
      </c>
      <c r="DP81" t="s">
        <v>437</v>
      </c>
      <c r="DQ81">
        <v>2</v>
      </c>
      <c r="DR81" t="b">
        <v>1</v>
      </c>
      <c r="DS81">
        <v>1701977992.5</v>
      </c>
      <c r="DT81">
        <v>415.2445</v>
      </c>
      <c r="DU81">
        <v>420.013</v>
      </c>
      <c r="DV81">
        <v>12.4954</v>
      </c>
      <c r="DW81">
        <v>11.2335</v>
      </c>
      <c r="DX81">
        <v>415.758</v>
      </c>
      <c r="DY81">
        <v>12.4639</v>
      </c>
      <c r="DZ81">
        <v>599.989</v>
      </c>
      <c r="EA81">
        <v>78.9218</v>
      </c>
      <c r="EB81">
        <v>0.0998906</v>
      </c>
      <c r="EC81">
        <v>23.02045</v>
      </c>
      <c r="ED81">
        <v>23.0209</v>
      </c>
      <c r="EE81">
        <v>999.9</v>
      </c>
      <c r="EF81">
        <v>0</v>
      </c>
      <c r="EG81">
        <v>0</v>
      </c>
      <c r="EH81">
        <v>10002.51</v>
      </c>
      <c r="EI81">
        <v>0</v>
      </c>
      <c r="EJ81">
        <v>0.848101</v>
      </c>
      <c r="EK81">
        <v>-4.76842</v>
      </c>
      <c r="EL81">
        <v>420.499</v>
      </c>
      <c r="EM81">
        <v>424.785</v>
      </c>
      <c r="EN81">
        <v>1.26189</v>
      </c>
      <c r="EO81">
        <v>420.013</v>
      </c>
      <c r="EP81">
        <v>11.2335</v>
      </c>
      <c r="EQ81">
        <v>0.9861585</v>
      </c>
      <c r="ER81">
        <v>0.886568</v>
      </c>
      <c r="ES81">
        <v>6.713465</v>
      </c>
      <c r="ET81">
        <v>5.174535</v>
      </c>
      <c r="EU81">
        <v>1799.995</v>
      </c>
      <c r="EV81">
        <v>0.978006</v>
      </c>
      <c r="EW81">
        <v>0.0219943</v>
      </c>
      <c r="EX81">
        <v>0</v>
      </c>
      <c r="EY81">
        <v>385.4945</v>
      </c>
      <c r="EZ81">
        <v>4.99951</v>
      </c>
      <c r="FA81">
        <v>6995.67</v>
      </c>
      <c r="FB81">
        <v>14717</v>
      </c>
      <c r="FC81">
        <v>43.062</v>
      </c>
      <c r="FD81">
        <v>44.812</v>
      </c>
      <c r="FE81">
        <v>44.625</v>
      </c>
      <c r="FF81">
        <v>43.875</v>
      </c>
      <c r="FG81">
        <v>44.4685</v>
      </c>
      <c r="FH81">
        <v>1755.515</v>
      </c>
      <c r="FI81">
        <v>39.48</v>
      </c>
      <c r="FJ81">
        <v>0</v>
      </c>
      <c r="FK81">
        <v>1701977995.5</v>
      </c>
      <c r="FL81">
        <v>0</v>
      </c>
      <c r="FM81">
        <v>385.60644</v>
      </c>
      <c r="FN81">
        <v>-1.66361538733863</v>
      </c>
      <c r="FO81">
        <v>-7.02153838835021</v>
      </c>
      <c r="FP81">
        <v>6996.3936</v>
      </c>
      <c r="FQ81">
        <v>15</v>
      </c>
      <c r="FR81">
        <v>1701977635</v>
      </c>
      <c r="FS81" t="s">
        <v>438</v>
      </c>
      <c r="FT81">
        <v>1701977633</v>
      </c>
      <c r="FU81">
        <v>1701977635</v>
      </c>
      <c r="FV81">
        <v>4</v>
      </c>
      <c r="FW81">
        <v>-0.012</v>
      </c>
      <c r="FX81">
        <v>0.003</v>
      </c>
      <c r="FY81">
        <v>-0.515</v>
      </c>
      <c r="FZ81">
        <v>0.012</v>
      </c>
      <c r="GA81">
        <v>420</v>
      </c>
      <c r="GB81">
        <v>11</v>
      </c>
      <c r="GC81">
        <v>0.38</v>
      </c>
      <c r="GD81">
        <v>0.07</v>
      </c>
      <c r="GE81">
        <v>-4.77539095238095</v>
      </c>
      <c r="GF81">
        <v>0.00146805194805224</v>
      </c>
      <c r="GG81">
        <v>0.0190625324117786</v>
      </c>
      <c r="GH81">
        <v>1</v>
      </c>
      <c r="GI81">
        <v>385.634117647059</v>
      </c>
      <c r="GJ81">
        <v>-0.871627201527982</v>
      </c>
      <c r="GK81">
        <v>0.206274341124215</v>
      </c>
      <c r="GL81">
        <v>1</v>
      </c>
      <c r="GM81">
        <v>1.26469523809524</v>
      </c>
      <c r="GN81">
        <v>-0.0117911688311675</v>
      </c>
      <c r="GO81">
        <v>0.0016407797770097</v>
      </c>
      <c r="GP81">
        <v>1</v>
      </c>
      <c r="GQ81">
        <v>3</v>
      </c>
      <c r="GR81">
        <v>3</v>
      </c>
      <c r="GS81" t="s">
        <v>439</v>
      </c>
      <c r="GT81">
        <v>3.24975</v>
      </c>
      <c r="GU81">
        <v>2.89217</v>
      </c>
      <c r="GV81">
        <v>0.0824078</v>
      </c>
      <c r="GW81">
        <v>0.0829258</v>
      </c>
      <c r="GX81">
        <v>0.0595073</v>
      </c>
      <c r="GY81">
        <v>0.0544859</v>
      </c>
      <c r="GZ81">
        <v>30273.5</v>
      </c>
      <c r="HA81">
        <v>23316.2</v>
      </c>
      <c r="HB81">
        <v>30714.1</v>
      </c>
      <c r="HC81">
        <v>23895</v>
      </c>
      <c r="HD81">
        <v>38260.4</v>
      </c>
      <c r="HE81">
        <v>31535.8</v>
      </c>
      <c r="HF81">
        <v>43459.3</v>
      </c>
      <c r="HG81">
        <v>36061.6</v>
      </c>
      <c r="HH81">
        <v>2.35228</v>
      </c>
      <c r="HI81">
        <v>2.25645</v>
      </c>
      <c r="HJ81">
        <v>0.153296</v>
      </c>
      <c r="HK81">
        <v>0</v>
      </c>
      <c r="HL81">
        <v>20.4951</v>
      </c>
      <c r="HM81">
        <v>999.9</v>
      </c>
      <c r="HN81">
        <v>45.703</v>
      </c>
      <c r="HO81">
        <v>26.919</v>
      </c>
      <c r="HP81">
        <v>20.6277</v>
      </c>
      <c r="HQ81">
        <v>54.8366</v>
      </c>
      <c r="HR81">
        <v>21.4463</v>
      </c>
      <c r="HS81">
        <v>2</v>
      </c>
      <c r="HT81">
        <v>-0.304342</v>
      </c>
      <c r="HU81">
        <v>0.673186</v>
      </c>
      <c r="HV81">
        <v>20.3424</v>
      </c>
      <c r="HW81">
        <v>5.24589</v>
      </c>
      <c r="HX81">
        <v>11.9208</v>
      </c>
      <c r="HY81">
        <v>4.9697</v>
      </c>
      <c r="HZ81">
        <v>3.29008</v>
      </c>
      <c r="IA81">
        <v>9999</v>
      </c>
      <c r="IB81">
        <v>999.9</v>
      </c>
      <c r="IC81">
        <v>9999</v>
      </c>
      <c r="ID81">
        <v>9999</v>
      </c>
      <c r="IE81">
        <v>4.9721</v>
      </c>
      <c r="IF81">
        <v>1.87348</v>
      </c>
      <c r="IG81">
        <v>1.88034</v>
      </c>
      <c r="IH81">
        <v>1.87651</v>
      </c>
      <c r="II81">
        <v>1.87608</v>
      </c>
      <c r="IJ81">
        <v>1.87606</v>
      </c>
      <c r="IK81">
        <v>1.875</v>
      </c>
      <c r="IL81">
        <v>1.87541</v>
      </c>
      <c r="IM81">
        <v>0</v>
      </c>
      <c r="IN81">
        <v>0</v>
      </c>
      <c r="IO81">
        <v>0</v>
      </c>
      <c r="IP81">
        <v>0</v>
      </c>
      <c r="IQ81" t="s">
        <v>440</v>
      </c>
      <c r="IR81" t="s">
        <v>441</v>
      </c>
      <c r="IS81" t="s">
        <v>442</v>
      </c>
      <c r="IT81" t="s">
        <v>442</v>
      </c>
      <c r="IU81" t="s">
        <v>442</v>
      </c>
      <c r="IV81" t="s">
        <v>442</v>
      </c>
      <c r="IW81">
        <v>0</v>
      </c>
      <c r="IX81">
        <v>100</v>
      </c>
      <c r="IY81">
        <v>100</v>
      </c>
      <c r="IZ81">
        <v>-0.513</v>
      </c>
      <c r="JA81">
        <v>0.0315</v>
      </c>
      <c r="JB81">
        <v>-0.436505064677801</v>
      </c>
      <c r="JC81">
        <v>-0.000204251658391556</v>
      </c>
      <c r="JD81">
        <v>8.11882707142039e-08</v>
      </c>
      <c r="JE81">
        <v>-8.824596126216e-11</v>
      </c>
      <c r="JF81">
        <v>-0.0823044458403542</v>
      </c>
      <c r="JG81">
        <v>6.98166786572007e-05</v>
      </c>
      <c r="JH81">
        <v>0.00104944809816257</v>
      </c>
      <c r="JI81">
        <v>-2.5878658862803e-05</v>
      </c>
      <c r="JJ81">
        <v>28</v>
      </c>
      <c r="JK81">
        <v>2090</v>
      </c>
      <c r="JL81">
        <v>2</v>
      </c>
      <c r="JM81">
        <v>19</v>
      </c>
      <c r="JN81">
        <v>6</v>
      </c>
      <c r="JO81">
        <v>6</v>
      </c>
      <c r="JP81">
        <v>1.36108</v>
      </c>
      <c r="JQ81">
        <v>2.55859</v>
      </c>
      <c r="JR81">
        <v>2.24365</v>
      </c>
      <c r="JS81">
        <v>2.85034</v>
      </c>
      <c r="JT81">
        <v>2.49756</v>
      </c>
      <c r="JU81">
        <v>2.34619</v>
      </c>
      <c r="JV81">
        <v>31.1722</v>
      </c>
      <c r="JW81">
        <v>24.0612</v>
      </c>
      <c r="JX81">
        <v>18</v>
      </c>
      <c r="JY81">
        <v>633.853</v>
      </c>
      <c r="JZ81">
        <v>659.42</v>
      </c>
      <c r="KA81">
        <v>19.9997</v>
      </c>
      <c r="KB81">
        <v>23.3412</v>
      </c>
      <c r="KC81">
        <v>29.9999</v>
      </c>
      <c r="KD81">
        <v>23.5603</v>
      </c>
      <c r="KE81">
        <v>23.5398</v>
      </c>
      <c r="KF81">
        <v>27.2799</v>
      </c>
      <c r="KG81">
        <v>37.8443</v>
      </c>
      <c r="KH81">
        <v>0</v>
      </c>
      <c r="KI81">
        <v>20</v>
      </c>
      <c r="KJ81">
        <v>420</v>
      </c>
      <c r="KK81">
        <v>11.2564</v>
      </c>
      <c r="KL81">
        <v>101.98</v>
      </c>
      <c r="KM81">
        <v>101.025</v>
      </c>
    </row>
    <row r="82" spans="1:299">
      <c r="A82">
        <v>66</v>
      </c>
      <c r="B82">
        <v>1701977999</v>
      </c>
      <c r="C82">
        <v>325</v>
      </c>
      <c r="D82" t="s">
        <v>573</v>
      </c>
      <c r="E82" t="s">
        <v>574</v>
      </c>
      <c r="F82">
        <v>15</v>
      </c>
      <c r="H82" t="s">
        <v>435</v>
      </c>
      <c r="K82">
        <v>1701977997.5</v>
      </c>
      <c r="L82">
        <f>(M82)/1000</f>
        <v>0</v>
      </c>
      <c r="M82">
        <f>IF(DR82, AP82, AJ82)</f>
        <v>0</v>
      </c>
      <c r="N82">
        <f>IF(DR82, AK82, AI82)</f>
        <v>0</v>
      </c>
      <c r="O82">
        <f>DT82 - IF(AW82&gt;1, N82*DN82*100.0/(AY82*EH82), 0)</f>
        <v>0</v>
      </c>
      <c r="P82">
        <f>((V82-L82/2)*O82-N82)/(V82+L82/2)</f>
        <v>0</v>
      </c>
      <c r="Q82">
        <f>P82*(EA82+EB82)/1000.0</f>
        <v>0</v>
      </c>
      <c r="R82">
        <f>(DT82 - IF(AW82&gt;1, N82*DN82*100.0/(AY82*EH82), 0))*(EA82+EB82)/1000.0</f>
        <v>0</v>
      </c>
      <c r="S82">
        <f>2.0/((1/U82-1/T82)+SIGN(U82)*SQRT((1/U82-1/T82)*(1/U82-1/T82) + 4*DO82/((DO82+1)*(DO82+1))*(2*1/U82*1/T82-1/T82*1/T82)))</f>
        <v>0</v>
      </c>
      <c r="T82">
        <f>IF(LEFT(DP82,1)&lt;&gt;"0",IF(LEFT(DP82,1)="1",3.0,DQ82),$D$5+$E$5*(EH82*EA82/($K$5*1000))+$F$5*(EH82*EA82/($K$5*1000))*MAX(MIN(DN82,$J$5),$I$5)*MAX(MIN(DN82,$J$5),$I$5)+$G$5*MAX(MIN(DN82,$J$5),$I$5)*(EH82*EA82/($K$5*1000))+$H$5*(EH82*EA82/($K$5*1000))*(EH82*EA82/($K$5*1000)))</f>
        <v>0</v>
      </c>
      <c r="U82">
        <f>L82*(1000-(1000*0.61365*exp(17.502*Y82/(240.97+Y82))/(EA82+EB82)+DV82)/2)/(1000*0.61365*exp(17.502*Y82/(240.97+Y82))/(EA82+EB82)-DV82)</f>
        <v>0</v>
      </c>
      <c r="V82">
        <f>1/((DO82+1)/(S82/1.6)+1/(T82/1.37)) + DO82/((DO82+1)/(S82/1.6) + DO82/(T82/1.37))</f>
        <v>0</v>
      </c>
      <c r="W82">
        <f>(DJ82*DM82)</f>
        <v>0</v>
      </c>
      <c r="X82">
        <f>(EC82+(W82+2*0.95*5.67E-8*(((EC82+$B$7)+273)^4-(EC82+273)^4)-44100*L82)/(1.84*29.3*T82+8*0.95*5.67E-8*(EC82+273)^3))</f>
        <v>0</v>
      </c>
      <c r="Y82">
        <f>($C$7*ED82+$D$7*EE82+$E$7*X82)</f>
        <v>0</v>
      </c>
      <c r="Z82">
        <f>0.61365*exp(17.502*Y82/(240.97+Y82))</f>
        <v>0</v>
      </c>
      <c r="AA82">
        <f>(AB82/AC82*100)</f>
        <v>0</v>
      </c>
      <c r="AB82">
        <f>DV82*(EA82+EB82)/1000</f>
        <v>0</v>
      </c>
      <c r="AC82">
        <f>0.61365*exp(17.502*EC82/(240.97+EC82))</f>
        <v>0</v>
      </c>
      <c r="AD82">
        <f>(Z82-DV82*(EA82+EB82)/1000)</f>
        <v>0</v>
      </c>
      <c r="AE82">
        <f>(-L82*44100)</f>
        <v>0</v>
      </c>
      <c r="AF82">
        <f>2*29.3*T82*0.92*(EC82-Y82)</f>
        <v>0</v>
      </c>
      <c r="AG82">
        <f>2*0.95*5.67E-8*(((EC82+$B$7)+273)^4-(Y82+273)^4)</f>
        <v>0</v>
      </c>
      <c r="AH82">
        <f>W82+AG82+AE82+AF82</f>
        <v>0</v>
      </c>
      <c r="AI82">
        <f>DZ82*AW82*(DU82-DT82*(1000-AW82*DW82)/(1000-AW82*DV82))/(100*DN82)</f>
        <v>0</v>
      </c>
      <c r="AJ82">
        <f>1000*DZ82*AW82*(DV82-DW82)/(100*DN82*(1000-AW82*DV82))</f>
        <v>0</v>
      </c>
      <c r="AK82">
        <f>(AL82 - AM82 - EA82*1E3/(8.314*(EC82+273.15)) * AO82/DZ82 * AN82) * DZ82/(100*DN82) * (1000 - DW82)/1000</f>
        <v>0</v>
      </c>
      <c r="AL82">
        <v>424.764181908876</v>
      </c>
      <c r="AM82">
        <v>420.6016</v>
      </c>
      <c r="AN82">
        <v>0.0256949581474122</v>
      </c>
      <c r="AO82">
        <v>66.111918729525</v>
      </c>
      <c r="AP82">
        <f>(AR82 - AQ82 + EA82*1E3/(8.314*(EC82+273.15)) * AT82/DZ82 * AS82) * DZ82/(100*DN82) * 1000/(1000 - AR82)</f>
        <v>0</v>
      </c>
      <c r="AQ82">
        <v>11.2342657349448</v>
      </c>
      <c r="AR82">
        <v>12.4947428571429</v>
      </c>
      <c r="AS82">
        <v>-3.11665781828025e-06</v>
      </c>
      <c r="AT82">
        <v>85.4368916189537</v>
      </c>
      <c r="AU82">
        <v>0</v>
      </c>
      <c r="AV82">
        <v>0</v>
      </c>
      <c r="AW82">
        <f>IF(AU82*$H$13&gt;=AY82,1.0,(AY82/(AY82-AU82*$H$13)))</f>
        <v>0</v>
      </c>
      <c r="AX82">
        <f>(AW82-1)*100</f>
        <v>0</v>
      </c>
      <c r="AY82">
        <f>MAX(0,($B$13+$C$13*EH82)/(1+$D$13*EH82)*EA82/(EC82+273)*$E$13)</f>
        <v>0</v>
      </c>
      <c r="AZ82" t="s">
        <v>436</v>
      </c>
      <c r="BA82" t="s">
        <v>436</v>
      </c>
      <c r="BB82">
        <v>0</v>
      </c>
      <c r="BC82">
        <v>0</v>
      </c>
      <c r="BD82">
        <f>1-BB82/BC82</f>
        <v>0</v>
      </c>
      <c r="BE82">
        <v>0</v>
      </c>
      <c r="BF82" t="s">
        <v>436</v>
      </c>
      <c r="BG82" t="s">
        <v>436</v>
      </c>
      <c r="BH82">
        <v>0</v>
      </c>
      <c r="BI82">
        <v>0</v>
      </c>
      <c r="BJ82">
        <f>1-BH82/BI82</f>
        <v>0</v>
      </c>
      <c r="BK82">
        <v>0.5</v>
      </c>
      <c r="BL82">
        <f>DK82</f>
        <v>0</v>
      </c>
      <c r="BM82">
        <f>N82</f>
        <v>0</v>
      </c>
      <c r="BN82">
        <f>BJ82*BK82*BL82</f>
        <v>0</v>
      </c>
      <c r="BO82">
        <f>(BM82-BE82)/BL82</f>
        <v>0</v>
      </c>
      <c r="BP82">
        <f>(BC82-BI82)/BI82</f>
        <v>0</v>
      </c>
      <c r="BQ82">
        <f>BB82/(BD82+BB82/BI82)</f>
        <v>0</v>
      </c>
      <c r="BR82" t="s">
        <v>436</v>
      </c>
      <c r="BS82">
        <v>0</v>
      </c>
      <c r="BT82">
        <f>IF(BS82&lt;&gt;0, BS82, BQ82)</f>
        <v>0</v>
      </c>
      <c r="BU82">
        <f>1-BT82/BI82</f>
        <v>0</v>
      </c>
      <c r="BV82">
        <f>(BI82-BH82)/(BI82-BT82)</f>
        <v>0</v>
      </c>
      <c r="BW82">
        <f>(BC82-BI82)/(BC82-BT82)</f>
        <v>0</v>
      </c>
      <c r="BX82">
        <f>(BI82-BH82)/(BI82-BB82)</f>
        <v>0</v>
      </c>
      <c r="BY82">
        <f>(BC82-BI82)/(BC82-BB82)</f>
        <v>0</v>
      </c>
      <c r="BZ82">
        <f>(BV82*BT82/BH82)</f>
        <v>0</v>
      </c>
      <c r="CA82">
        <f>(1-BZ82)</f>
        <v>0</v>
      </c>
      <c r="DJ82">
        <f>$B$11*EI82+$C$11*EJ82+$F$11*EU82*(1-EX82)</f>
        <v>0</v>
      </c>
      <c r="DK82">
        <f>DJ82*DL82</f>
        <v>0</v>
      </c>
      <c r="DL82">
        <f>($B$11*$D$9+$C$11*$D$9+$F$11*((FH82+EZ82)/MAX(FH82+EZ82+FI82, 0.1)*$I$9+FI82/MAX(FH82+EZ82+FI82, 0.1)*$J$9))/($B$11+$C$11+$F$11)</f>
        <v>0</v>
      </c>
      <c r="DM82">
        <f>($B$11*$K$9+$C$11*$K$9+$F$11*((FH82+EZ82)/MAX(FH82+EZ82+FI82, 0.1)*$P$9+FI82/MAX(FH82+EZ82+FI82, 0.1)*$Q$9))/($B$11+$C$11+$F$11)</f>
        <v>0</v>
      </c>
      <c r="DN82">
        <v>6</v>
      </c>
      <c r="DO82">
        <v>0.5</v>
      </c>
      <c r="DP82" t="s">
        <v>437</v>
      </c>
      <c r="DQ82">
        <v>2</v>
      </c>
      <c r="DR82" t="b">
        <v>1</v>
      </c>
      <c r="DS82">
        <v>1701977997.5</v>
      </c>
      <c r="DT82">
        <v>415.331</v>
      </c>
      <c r="DU82">
        <v>419.969</v>
      </c>
      <c r="DV82">
        <v>12.49515</v>
      </c>
      <c r="DW82">
        <v>11.23515</v>
      </c>
      <c r="DX82">
        <v>415.845</v>
      </c>
      <c r="DY82">
        <v>12.46365</v>
      </c>
      <c r="DZ82">
        <v>600.04</v>
      </c>
      <c r="EA82">
        <v>78.92075</v>
      </c>
      <c r="EB82">
        <v>0.10005675</v>
      </c>
      <c r="EC82">
        <v>23.02265</v>
      </c>
      <c r="ED82">
        <v>23.0265</v>
      </c>
      <c r="EE82">
        <v>999.9</v>
      </c>
      <c r="EF82">
        <v>0</v>
      </c>
      <c r="EG82">
        <v>0</v>
      </c>
      <c r="EH82">
        <v>10003.76</v>
      </c>
      <c r="EI82">
        <v>0</v>
      </c>
      <c r="EJ82">
        <v>0.848101</v>
      </c>
      <c r="EK82">
        <v>-4.637895</v>
      </c>
      <c r="EL82">
        <v>420.5865</v>
      </c>
      <c r="EM82">
        <v>424.7415</v>
      </c>
      <c r="EN82">
        <v>1.260015</v>
      </c>
      <c r="EO82">
        <v>419.969</v>
      </c>
      <c r="EP82">
        <v>11.23515</v>
      </c>
      <c r="EQ82">
        <v>0.986127</v>
      </c>
      <c r="ER82">
        <v>0.886686</v>
      </c>
      <c r="ES82">
        <v>6.713005</v>
      </c>
      <c r="ET82">
        <v>5.17645</v>
      </c>
      <c r="EU82">
        <v>1800.01</v>
      </c>
      <c r="EV82">
        <v>0.978006</v>
      </c>
      <c r="EW82">
        <v>0.0219943</v>
      </c>
      <c r="EX82">
        <v>0</v>
      </c>
      <c r="EY82">
        <v>385.557</v>
      </c>
      <c r="EZ82">
        <v>4.99951</v>
      </c>
      <c r="FA82">
        <v>6995.32</v>
      </c>
      <c r="FB82">
        <v>14717.05</v>
      </c>
      <c r="FC82">
        <v>43.062</v>
      </c>
      <c r="FD82">
        <v>44.812</v>
      </c>
      <c r="FE82">
        <v>44.625</v>
      </c>
      <c r="FF82">
        <v>43.875</v>
      </c>
      <c r="FG82">
        <v>44.5</v>
      </c>
      <c r="FH82">
        <v>1755.53</v>
      </c>
      <c r="FI82">
        <v>39.48</v>
      </c>
      <c r="FJ82">
        <v>0</v>
      </c>
      <c r="FK82">
        <v>1701978000.3</v>
      </c>
      <c r="FL82">
        <v>0</v>
      </c>
      <c r="FM82">
        <v>385.49988</v>
      </c>
      <c r="FN82">
        <v>-1.15515385014292</v>
      </c>
      <c r="FO82">
        <v>-5.91076916557574</v>
      </c>
      <c r="FP82">
        <v>6995.8712</v>
      </c>
      <c r="FQ82">
        <v>15</v>
      </c>
      <c r="FR82">
        <v>1701977635</v>
      </c>
      <c r="FS82" t="s">
        <v>438</v>
      </c>
      <c r="FT82">
        <v>1701977633</v>
      </c>
      <c r="FU82">
        <v>1701977635</v>
      </c>
      <c r="FV82">
        <v>4</v>
      </c>
      <c r="FW82">
        <v>-0.012</v>
      </c>
      <c r="FX82">
        <v>0.003</v>
      </c>
      <c r="FY82">
        <v>-0.515</v>
      </c>
      <c r="FZ82">
        <v>0.012</v>
      </c>
      <c r="GA82">
        <v>420</v>
      </c>
      <c r="GB82">
        <v>11</v>
      </c>
      <c r="GC82">
        <v>0.38</v>
      </c>
      <c r="GD82">
        <v>0.07</v>
      </c>
      <c r="GE82">
        <v>-4.7560965</v>
      </c>
      <c r="GF82">
        <v>0.352121954887209</v>
      </c>
      <c r="GG82">
        <v>0.0465649454284013</v>
      </c>
      <c r="GH82">
        <v>1</v>
      </c>
      <c r="GI82">
        <v>385.599852941177</v>
      </c>
      <c r="GJ82">
        <v>-1.27298701552271</v>
      </c>
      <c r="GK82">
        <v>0.225904864457289</v>
      </c>
      <c r="GL82">
        <v>0</v>
      </c>
      <c r="GM82">
        <v>1.2629875</v>
      </c>
      <c r="GN82">
        <v>-0.0135857142857122</v>
      </c>
      <c r="GO82">
        <v>0.00175487855705175</v>
      </c>
      <c r="GP82">
        <v>1</v>
      </c>
      <c r="GQ82">
        <v>2</v>
      </c>
      <c r="GR82">
        <v>3</v>
      </c>
      <c r="GS82" t="s">
        <v>498</v>
      </c>
      <c r="GT82">
        <v>3.24984</v>
      </c>
      <c r="GU82">
        <v>2.8923</v>
      </c>
      <c r="GV82">
        <v>0.0824157</v>
      </c>
      <c r="GW82">
        <v>0.0829209</v>
      </c>
      <c r="GX82">
        <v>0.0595038</v>
      </c>
      <c r="GY82">
        <v>0.0544888</v>
      </c>
      <c r="GZ82">
        <v>30273.2</v>
      </c>
      <c r="HA82">
        <v>23316.2</v>
      </c>
      <c r="HB82">
        <v>30714.1</v>
      </c>
      <c r="HC82">
        <v>23894.9</v>
      </c>
      <c r="HD82">
        <v>38260.4</v>
      </c>
      <c r="HE82">
        <v>31535.6</v>
      </c>
      <c r="HF82">
        <v>43459.1</v>
      </c>
      <c r="HG82">
        <v>36061.5</v>
      </c>
      <c r="HH82">
        <v>2.3527</v>
      </c>
      <c r="HI82">
        <v>2.25618</v>
      </c>
      <c r="HJ82">
        <v>0.153184</v>
      </c>
      <c r="HK82">
        <v>0</v>
      </c>
      <c r="HL82">
        <v>20.4994</v>
      </c>
      <c r="HM82">
        <v>999.9</v>
      </c>
      <c r="HN82">
        <v>45.703</v>
      </c>
      <c r="HO82">
        <v>26.919</v>
      </c>
      <c r="HP82">
        <v>20.6286</v>
      </c>
      <c r="HQ82">
        <v>54.5466</v>
      </c>
      <c r="HR82">
        <v>21.4303</v>
      </c>
      <c r="HS82">
        <v>2</v>
      </c>
      <c r="HT82">
        <v>-0.30468</v>
      </c>
      <c r="HU82">
        <v>0.67213</v>
      </c>
      <c r="HV82">
        <v>20.3426</v>
      </c>
      <c r="HW82">
        <v>5.24634</v>
      </c>
      <c r="HX82">
        <v>11.9225</v>
      </c>
      <c r="HY82">
        <v>4.9697</v>
      </c>
      <c r="HZ82">
        <v>3.29005</v>
      </c>
      <c r="IA82">
        <v>9999</v>
      </c>
      <c r="IB82">
        <v>999.9</v>
      </c>
      <c r="IC82">
        <v>9999</v>
      </c>
      <c r="ID82">
        <v>9999</v>
      </c>
      <c r="IE82">
        <v>4.97212</v>
      </c>
      <c r="IF82">
        <v>1.87348</v>
      </c>
      <c r="IG82">
        <v>1.88034</v>
      </c>
      <c r="IH82">
        <v>1.87649</v>
      </c>
      <c r="II82">
        <v>1.87609</v>
      </c>
      <c r="IJ82">
        <v>1.87607</v>
      </c>
      <c r="IK82">
        <v>1.875</v>
      </c>
      <c r="IL82">
        <v>1.87543</v>
      </c>
      <c r="IM82">
        <v>0</v>
      </c>
      <c r="IN82">
        <v>0</v>
      </c>
      <c r="IO82">
        <v>0</v>
      </c>
      <c r="IP82">
        <v>0</v>
      </c>
      <c r="IQ82" t="s">
        <v>440</v>
      </c>
      <c r="IR82" t="s">
        <v>441</v>
      </c>
      <c r="IS82" t="s">
        <v>442</v>
      </c>
      <c r="IT82" t="s">
        <v>442</v>
      </c>
      <c r="IU82" t="s">
        <v>442</v>
      </c>
      <c r="IV82" t="s">
        <v>442</v>
      </c>
      <c r="IW82">
        <v>0</v>
      </c>
      <c r="IX82">
        <v>100</v>
      </c>
      <c r="IY82">
        <v>100</v>
      </c>
      <c r="IZ82">
        <v>-0.514</v>
      </c>
      <c r="JA82">
        <v>0.0314</v>
      </c>
      <c r="JB82">
        <v>-0.436505064677801</v>
      </c>
      <c r="JC82">
        <v>-0.000204251658391556</v>
      </c>
      <c r="JD82">
        <v>8.11882707142039e-08</v>
      </c>
      <c r="JE82">
        <v>-8.824596126216e-11</v>
      </c>
      <c r="JF82">
        <v>-0.0823044458403542</v>
      </c>
      <c r="JG82">
        <v>6.98166786572007e-05</v>
      </c>
      <c r="JH82">
        <v>0.00104944809816257</v>
      </c>
      <c r="JI82">
        <v>-2.5878658862803e-05</v>
      </c>
      <c r="JJ82">
        <v>28</v>
      </c>
      <c r="JK82">
        <v>2090</v>
      </c>
      <c r="JL82">
        <v>2</v>
      </c>
      <c r="JM82">
        <v>19</v>
      </c>
      <c r="JN82">
        <v>6.1</v>
      </c>
      <c r="JO82">
        <v>6.1</v>
      </c>
      <c r="JP82">
        <v>1.36108</v>
      </c>
      <c r="JQ82">
        <v>2.55371</v>
      </c>
      <c r="JR82">
        <v>2.24365</v>
      </c>
      <c r="JS82">
        <v>2.85034</v>
      </c>
      <c r="JT82">
        <v>2.49756</v>
      </c>
      <c r="JU82">
        <v>2.37061</v>
      </c>
      <c r="JV82">
        <v>31.1722</v>
      </c>
      <c r="JW82">
        <v>24.0612</v>
      </c>
      <c r="JX82">
        <v>18</v>
      </c>
      <c r="JY82">
        <v>634.148</v>
      </c>
      <c r="JZ82">
        <v>659.163</v>
      </c>
      <c r="KA82">
        <v>19.9998</v>
      </c>
      <c r="KB82">
        <v>23.3393</v>
      </c>
      <c r="KC82">
        <v>30.0001</v>
      </c>
      <c r="KD82">
        <v>23.5589</v>
      </c>
      <c r="KE82">
        <v>23.5381</v>
      </c>
      <c r="KF82">
        <v>27.2797</v>
      </c>
      <c r="KG82">
        <v>37.8443</v>
      </c>
      <c r="KH82">
        <v>0</v>
      </c>
      <c r="KI82">
        <v>20</v>
      </c>
      <c r="KJ82">
        <v>420</v>
      </c>
      <c r="KK82">
        <v>11.2564</v>
      </c>
      <c r="KL82">
        <v>101.98</v>
      </c>
      <c r="KM82">
        <v>101.025</v>
      </c>
    </row>
    <row r="83" spans="1:299">
      <c r="A83">
        <v>67</v>
      </c>
      <c r="B83">
        <v>1701978004</v>
      </c>
      <c r="C83">
        <v>330</v>
      </c>
      <c r="D83" t="s">
        <v>575</v>
      </c>
      <c r="E83" t="s">
        <v>576</v>
      </c>
      <c r="F83">
        <v>15</v>
      </c>
      <c r="H83" t="s">
        <v>435</v>
      </c>
      <c r="K83">
        <v>1701978002.5</v>
      </c>
      <c r="L83">
        <f>(M83)/1000</f>
        <v>0</v>
      </c>
      <c r="M83">
        <f>IF(DR83, AP83, AJ83)</f>
        <v>0</v>
      </c>
      <c r="N83">
        <f>IF(DR83, AK83, AI83)</f>
        <v>0</v>
      </c>
      <c r="O83">
        <f>DT83 - IF(AW83&gt;1, N83*DN83*100.0/(AY83*EH83), 0)</f>
        <v>0</v>
      </c>
      <c r="P83">
        <f>((V83-L83/2)*O83-N83)/(V83+L83/2)</f>
        <v>0</v>
      </c>
      <c r="Q83">
        <f>P83*(EA83+EB83)/1000.0</f>
        <v>0</v>
      </c>
      <c r="R83">
        <f>(DT83 - IF(AW83&gt;1, N83*DN83*100.0/(AY83*EH83), 0))*(EA83+EB83)/1000.0</f>
        <v>0</v>
      </c>
      <c r="S83">
        <f>2.0/((1/U83-1/T83)+SIGN(U83)*SQRT((1/U83-1/T83)*(1/U83-1/T83) + 4*DO83/((DO83+1)*(DO83+1))*(2*1/U83*1/T83-1/T83*1/T83)))</f>
        <v>0</v>
      </c>
      <c r="T83">
        <f>IF(LEFT(DP83,1)&lt;&gt;"0",IF(LEFT(DP83,1)="1",3.0,DQ83),$D$5+$E$5*(EH83*EA83/($K$5*1000))+$F$5*(EH83*EA83/($K$5*1000))*MAX(MIN(DN83,$J$5),$I$5)*MAX(MIN(DN83,$J$5),$I$5)+$G$5*MAX(MIN(DN83,$J$5),$I$5)*(EH83*EA83/($K$5*1000))+$H$5*(EH83*EA83/($K$5*1000))*(EH83*EA83/($K$5*1000)))</f>
        <v>0</v>
      </c>
      <c r="U83">
        <f>L83*(1000-(1000*0.61365*exp(17.502*Y83/(240.97+Y83))/(EA83+EB83)+DV83)/2)/(1000*0.61365*exp(17.502*Y83/(240.97+Y83))/(EA83+EB83)-DV83)</f>
        <v>0</v>
      </c>
      <c r="V83">
        <f>1/((DO83+1)/(S83/1.6)+1/(T83/1.37)) + DO83/((DO83+1)/(S83/1.6) + DO83/(T83/1.37))</f>
        <v>0</v>
      </c>
      <c r="W83">
        <f>(DJ83*DM83)</f>
        <v>0</v>
      </c>
      <c r="X83">
        <f>(EC83+(W83+2*0.95*5.67E-8*(((EC83+$B$7)+273)^4-(EC83+273)^4)-44100*L83)/(1.84*29.3*T83+8*0.95*5.67E-8*(EC83+273)^3))</f>
        <v>0</v>
      </c>
      <c r="Y83">
        <f>($C$7*ED83+$D$7*EE83+$E$7*X83)</f>
        <v>0</v>
      </c>
      <c r="Z83">
        <f>0.61365*exp(17.502*Y83/(240.97+Y83))</f>
        <v>0</v>
      </c>
      <c r="AA83">
        <f>(AB83/AC83*100)</f>
        <v>0</v>
      </c>
      <c r="AB83">
        <f>DV83*(EA83+EB83)/1000</f>
        <v>0</v>
      </c>
      <c r="AC83">
        <f>0.61365*exp(17.502*EC83/(240.97+EC83))</f>
        <v>0</v>
      </c>
      <c r="AD83">
        <f>(Z83-DV83*(EA83+EB83)/1000)</f>
        <v>0</v>
      </c>
      <c r="AE83">
        <f>(-L83*44100)</f>
        <v>0</v>
      </c>
      <c r="AF83">
        <f>2*29.3*T83*0.92*(EC83-Y83)</f>
        <v>0</v>
      </c>
      <c r="AG83">
        <f>2*0.95*5.67E-8*(((EC83+$B$7)+273)^4-(Y83+273)^4)</f>
        <v>0</v>
      </c>
      <c r="AH83">
        <f>W83+AG83+AE83+AF83</f>
        <v>0</v>
      </c>
      <c r="AI83">
        <f>DZ83*AW83*(DU83-DT83*(1000-AW83*DW83)/(1000-AW83*DV83))/(100*DN83)</f>
        <v>0</v>
      </c>
      <c r="AJ83">
        <f>1000*DZ83*AW83*(DV83-DW83)/(100*DN83*(1000-AW83*DV83))</f>
        <v>0</v>
      </c>
      <c r="AK83">
        <f>(AL83 - AM83 - EA83*1E3/(8.314*(EC83+273.15)) * AO83/DZ83 * AN83) * DZ83/(100*DN83) * (1000 - DW83)/1000</f>
        <v>0</v>
      </c>
      <c r="AL83">
        <v>424.779979873875</v>
      </c>
      <c r="AM83">
        <v>420.560357575757</v>
      </c>
      <c r="AN83">
        <v>-0.00138401236333715</v>
      </c>
      <c r="AO83">
        <v>66.111918729525</v>
      </c>
      <c r="AP83">
        <f>(AR83 - AQ83 + EA83*1E3/(8.314*(EC83+273.15)) * AT83/DZ83 * AS83) * DZ83/(100*DN83) * 1000/(1000 - AR83)</f>
        <v>0</v>
      </c>
      <c r="AQ83">
        <v>11.235140163092</v>
      </c>
      <c r="AR83">
        <v>12.4946868131868</v>
      </c>
      <c r="AS83">
        <v>-1.11063544783374e-06</v>
      </c>
      <c r="AT83">
        <v>85.4368916189537</v>
      </c>
      <c r="AU83">
        <v>0</v>
      </c>
      <c r="AV83">
        <v>0</v>
      </c>
      <c r="AW83">
        <f>IF(AU83*$H$13&gt;=AY83,1.0,(AY83/(AY83-AU83*$H$13)))</f>
        <v>0</v>
      </c>
      <c r="AX83">
        <f>(AW83-1)*100</f>
        <v>0</v>
      </c>
      <c r="AY83">
        <f>MAX(0,($B$13+$C$13*EH83)/(1+$D$13*EH83)*EA83/(EC83+273)*$E$13)</f>
        <v>0</v>
      </c>
      <c r="AZ83" t="s">
        <v>436</v>
      </c>
      <c r="BA83" t="s">
        <v>436</v>
      </c>
      <c r="BB83">
        <v>0</v>
      </c>
      <c r="BC83">
        <v>0</v>
      </c>
      <c r="BD83">
        <f>1-BB83/BC83</f>
        <v>0</v>
      </c>
      <c r="BE83">
        <v>0</v>
      </c>
      <c r="BF83" t="s">
        <v>436</v>
      </c>
      <c r="BG83" t="s">
        <v>436</v>
      </c>
      <c r="BH83">
        <v>0</v>
      </c>
      <c r="BI83">
        <v>0</v>
      </c>
      <c r="BJ83">
        <f>1-BH83/BI83</f>
        <v>0</v>
      </c>
      <c r="BK83">
        <v>0.5</v>
      </c>
      <c r="BL83">
        <f>DK83</f>
        <v>0</v>
      </c>
      <c r="BM83">
        <f>N83</f>
        <v>0</v>
      </c>
      <c r="BN83">
        <f>BJ83*BK83*BL83</f>
        <v>0</v>
      </c>
      <c r="BO83">
        <f>(BM83-BE83)/BL83</f>
        <v>0</v>
      </c>
      <c r="BP83">
        <f>(BC83-BI83)/BI83</f>
        <v>0</v>
      </c>
      <c r="BQ83">
        <f>BB83/(BD83+BB83/BI83)</f>
        <v>0</v>
      </c>
      <c r="BR83" t="s">
        <v>436</v>
      </c>
      <c r="BS83">
        <v>0</v>
      </c>
      <c r="BT83">
        <f>IF(BS83&lt;&gt;0, BS83, BQ83)</f>
        <v>0</v>
      </c>
      <c r="BU83">
        <f>1-BT83/BI83</f>
        <v>0</v>
      </c>
      <c r="BV83">
        <f>(BI83-BH83)/(BI83-BT83)</f>
        <v>0</v>
      </c>
      <c r="BW83">
        <f>(BC83-BI83)/(BC83-BT83)</f>
        <v>0</v>
      </c>
      <c r="BX83">
        <f>(BI83-BH83)/(BI83-BB83)</f>
        <v>0</v>
      </c>
      <c r="BY83">
        <f>(BC83-BI83)/(BC83-BB83)</f>
        <v>0</v>
      </c>
      <c r="BZ83">
        <f>(BV83*BT83/BH83)</f>
        <v>0</v>
      </c>
      <c r="CA83">
        <f>(1-BZ83)</f>
        <v>0</v>
      </c>
      <c r="DJ83">
        <f>$B$11*EI83+$C$11*EJ83+$F$11*EU83*(1-EX83)</f>
        <v>0</v>
      </c>
      <c r="DK83">
        <f>DJ83*DL83</f>
        <v>0</v>
      </c>
      <c r="DL83">
        <f>($B$11*$D$9+$C$11*$D$9+$F$11*((FH83+EZ83)/MAX(FH83+EZ83+FI83, 0.1)*$I$9+FI83/MAX(FH83+EZ83+FI83, 0.1)*$J$9))/($B$11+$C$11+$F$11)</f>
        <v>0</v>
      </c>
      <c r="DM83">
        <f>($B$11*$K$9+$C$11*$K$9+$F$11*((FH83+EZ83)/MAX(FH83+EZ83+FI83, 0.1)*$P$9+FI83/MAX(FH83+EZ83+FI83, 0.1)*$Q$9))/($B$11+$C$11+$F$11)</f>
        <v>0</v>
      </c>
      <c r="DN83">
        <v>6</v>
      </c>
      <c r="DO83">
        <v>0.5</v>
      </c>
      <c r="DP83" t="s">
        <v>437</v>
      </c>
      <c r="DQ83">
        <v>2</v>
      </c>
      <c r="DR83" t="b">
        <v>1</v>
      </c>
      <c r="DS83">
        <v>1701978002.5</v>
      </c>
      <c r="DT83">
        <v>415.3085</v>
      </c>
      <c r="DU83">
        <v>420.024</v>
      </c>
      <c r="DV83">
        <v>12.49465</v>
      </c>
      <c r="DW83">
        <v>11.235</v>
      </c>
      <c r="DX83">
        <v>415.8225</v>
      </c>
      <c r="DY83">
        <v>12.46315</v>
      </c>
      <c r="DZ83">
        <v>599.988</v>
      </c>
      <c r="EA83">
        <v>78.92135</v>
      </c>
      <c r="EB83">
        <v>0.099982</v>
      </c>
      <c r="EC83">
        <v>23.01995</v>
      </c>
      <c r="ED83">
        <v>23.02945</v>
      </c>
      <c r="EE83">
        <v>999.9</v>
      </c>
      <c r="EF83">
        <v>0</v>
      </c>
      <c r="EG83">
        <v>0</v>
      </c>
      <c r="EH83">
        <v>10001.575</v>
      </c>
      <c r="EI83">
        <v>0</v>
      </c>
      <c r="EJ83">
        <v>0.848101</v>
      </c>
      <c r="EK83">
        <v>-4.715365</v>
      </c>
      <c r="EL83">
        <v>420.5635</v>
      </c>
      <c r="EM83">
        <v>424.7965</v>
      </c>
      <c r="EN83">
        <v>1.259635</v>
      </c>
      <c r="EO83">
        <v>420.024</v>
      </c>
      <c r="EP83">
        <v>11.235</v>
      </c>
      <c r="EQ83">
        <v>0.986093</v>
      </c>
      <c r="ER83">
        <v>0.886681</v>
      </c>
      <c r="ES83">
        <v>6.7125</v>
      </c>
      <c r="ET83">
        <v>5.176365</v>
      </c>
      <c r="EU83">
        <v>1800.01</v>
      </c>
      <c r="EV83">
        <v>0.978006</v>
      </c>
      <c r="EW83">
        <v>0.0219943</v>
      </c>
      <c r="EX83">
        <v>0</v>
      </c>
      <c r="EY83">
        <v>385.496</v>
      </c>
      <c r="EZ83">
        <v>4.99951</v>
      </c>
      <c r="FA83">
        <v>6994.84</v>
      </c>
      <c r="FB83">
        <v>14717.1</v>
      </c>
      <c r="FC83">
        <v>43.062</v>
      </c>
      <c r="FD83">
        <v>44.812</v>
      </c>
      <c r="FE83">
        <v>44.625</v>
      </c>
      <c r="FF83">
        <v>43.875</v>
      </c>
      <c r="FG83">
        <v>44.5</v>
      </c>
      <c r="FH83">
        <v>1755.53</v>
      </c>
      <c r="FI83">
        <v>39.48</v>
      </c>
      <c r="FJ83">
        <v>0</v>
      </c>
      <c r="FK83">
        <v>1701978005.1</v>
      </c>
      <c r="FL83">
        <v>0</v>
      </c>
      <c r="FM83">
        <v>385.44172</v>
      </c>
      <c r="FN83">
        <v>-0.141076931644645</v>
      </c>
      <c r="FO83">
        <v>-7.1053845811736</v>
      </c>
      <c r="FP83">
        <v>6995.4332</v>
      </c>
      <c r="FQ83">
        <v>15</v>
      </c>
      <c r="FR83">
        <v>1701977635</v>
      </c>
      <c r="FS83" t="s">
        <v>438</v>
      </c>
      <c r="FT83">
        <v>1701977633</v>
      </c>
      <c r="FU83">
        <v>1701977635</v>
      </c>
      <c r="FV83">
        <v>4</v>
      </c>
      <c r="FW83">
        <v>-0.012</v>
      </c>
      <c r="FX83">
        <v>0.003</v>
      </c>
      <c r="FY83">
        <v>-0.515</v>
      </c>
      <c r="FZ83">
        <v>0.012</v>
      </c>
      <c r="GA83">
        <v>420</v>
      </c>
      <c r="GB83">
        <v>11</v>
      </c>
      <c r="GC83">
        <v>0.38</v>
      </c>
      <c r="GD83">
        <v>0.07</v>
      </c>
      <c r="GE83">
        <v>-4.73804904761905</v>
      </c>
      <c r="GF83">
        <v>0.35158597402596</v>
      </c>
      <c r="GG83">
        <v>0.0486267908623339</v>
      </c>
      <c r="GH83">
        <v>1</v>
      </c>
      <c r="GI83">
        <v>385.487911764706</v>
      </c>
      <c r="GJ83">
        <v>-0.931291063240162</v>
      </c>
      <c r="GK83">
        <v>0.202771004953435</v>
      </c>
      <c r="GL83">
        <v>1</v>
      </c>
      <c r="GM83">
        <v>1.26200095238095</v>
      </c>
      <c r="GN83">
        <v>-0.0193932467532471</v>
      </c>
      <c r="GO83">
        <v>0.00217893793430237</v>
      </c>
      <c r="GP83">
        <v>1</v>
      </c>
      <c r="GQ83">
        <v>3</v>
      </c>
      <c r="GR83">
        <v>3</v>
      </c>
      <c r="GS83" t="s">
        <v>439</v>
      </c>
      <c r="GT83">
        <v>3.24974</v>
      </c>
      <c r="GU83">
        <v>2.89218</v>
      </c>
      <c r="GV83">
        <v>0.0824192</v>
      </c>
      <c r="GW83">
        <v>0.0829221</v>
      </c>
      <c r="GX83">
        <v>0.059508</v>
      </c>
      <c r="GY83">
        <v>0.0544898</v>
      </c>
      <c r="GZ83">
        <v>30273.3</v>
      </c>
      <c r="HA83">
        <v>23316.6</v>
      </c>
      <c r="HB83">
        <v>30714.3</v>
      </c>
      <c r="HC83">
        <v>23895.3</v>
      </c>
      <c r="HD83">
        <v>38260.6</v>
      </c>
      <c r="HE83">
        <v>31536.4</v>
      </c>
      <c r="HF83">
        <v>43459.6</v>
      </c>
      <c r="HG83">
        <v>36062.4</v>
      </c>
      <c r="HH83">
        <v>2.35232</v>
      </c>
      <c r="HI83">
        <v>2.25645</v>
      </c>
      <c r="HJ83">
        <v>0.152923</v>
      </c>
      <c r="HK83">
        <v>0</v>
      </c>
      <c r="HL83">
        <v>20.5046</v>
      </c>
      <c r="HM83">
        <v>999.9</v>
      </c>
      <c r="HN83">
        <v>45.703</v>
      </c>
      <c r="HO83">
        <v>26.919</v>
      </c>
      <c r="HP83">
        <v>20.6291</v>
      </c>
      <c r="HQ83">
        <v>54.4366</v>
      </c>
      <c r="HR83">
        <v>21.4623</v>
      </c>
      <c r="HS83">
        <v>2</v>
      </c>
      <c r="HT83">
        <v>-0.304543</v>
      </c>
      <c r="HU83">
        <v>0.671716</v>
      </c>
      <c r="HV83">
        <v>20.3425</v>
      </c>
      <c r="HW83">
        <v>5.24634</v>
      </c>
      <c r="HX83">
        <v>11.9219</v>
      </c>
      <c r="HY83">
        <v>4.96955</v>
      </c>
      <c r="HZ83">
        <v>3.29003</v>
      </c>
      <c r="IA83">
        <v>9999</v>
      </c>
      <c r="IB83">
        <v>999.9</v>
      </c>
      <c r="IC83">
        <v>9999</v>
      </c>
      <c r="ID83">
        <v>9999</v>
      </c>
      <c r="IE83">
        <v>4.97212</v>
      </c>
      <c r="IF83">
        <v>1.87348</v>
      </c>
      <c r="IG83">
        <v>1.88034</v>
      </c>
      <c r="IH83">
        <v>1.87651</v>
      </c>
      <c r="II83">
        <v>1.87609</v>
      </c>
      <c r="IJ83">
        <v>1.87607</v>
      </c>
      <c r="IK83">
        <v>1.87501</v>
      </c>
      <c r="IL83">
        <v>1.87541</v>
      </c>
      <c r="IM83">
        <v>0</v>
      </c>
      <c r="IN83">
        <v>0</v>
      </c>
      <c r="IO83">
        <v>0</v>
      </c>
      <c r="IP83">
        <v>0</v>
      </c>
      <c r="IQ83" t="s">
        <v>440</v>
      </c>
      <c r="IR83" t="s">
        <v>441</v>
      </c>
      <c r="IS83" t="s">
        <v>442</v>
      </c>
      <c r="IT83" t="s">
        <v>442</v>
      </c>
      <c r="IU83" t="s">
        <v>442</v>
      </c>
      <c r="IV83" t="s">
        <v>442</v>
      </c>
      <c r="IW83">
        <v>0</v>
      </c>
      <c r="IX83">
        <v>100</v>
      </c>
      <c r="IY83">
        <v>100</v>
      </c>
      <c r="IZ83">
        <v>-0.513</v>
      </c>
      <c r="JA83">
        <v>0.0315</v>
      </c>
      <c r="JB83">
        <v>-0.436505064677801</v>
      </c>
      <c r="JC83">
        <v>-0.000204251658391556</v>
      </c>
      <c r="JD83">
        <v>8.11882707142039e-08</v>
      </c>
      <c r="JE83">
        <v>-8.824596126216e-11</v>
      </c>
      <c r="JF83">
        <v>-0.0823044458403542</v>
      </c>
      <c r="JG83">
        <v>6.98166786572007e-05</v>
      </c>
      <c r="JH83">
        <v>0.00104944809816257</v>
      </c>
      <c r="JI83">
        <v>-2.5878658862803e-05</v>
      </c>
      <c r="JJ83">
        <v>28</v>
      </c>
      <c r="JK83">
        <v>2090</v>
      </c>
      <c r="JL83">
        <v>2</v>
      </c>
      <c r="JM83">
        <v>19</v>
      </c>
      <c r="JN83">
        <v>6.2</v>
      </c>
      <c r="JO83">
        <v>6.2</v>
      </c>
      <c r="JP83">
        <v>1.36108</v>
      </c>
      <c r="JQ83">
        <v>2.55371</v>
      </c>
      <c r="JR83">
        <v>2.24365</v>
      </c>
      <c r="JS83">
        <v>2.84912</v>
      </c>
      <c r="JT83">
        <v>2.49756</v>
      </c>
      <c r="JU83">
        <v>2.37915</v>
      </c>
      <c r="JV83">
        <v>31.1722</v>
      </c>
      <c r="JW83">
        <v>24.0612</v>
      </c>
      <c r="JX83">
        <v>18</v>
      </c>
      <c r="JY83">
        <v>633.861</v>
      </c>
      <c r="JZ83">
        <v>659.391</v>
      </c>
      <c r="KA83">
        <v>19.9998</v>
      </c>
      <c r="KB83">
        <v>23.3388</v>
      </c>
      <c r="KC83">
        <v>30.0002</v>
      </c>
      <c r="KD83">
        <v>23.5579</v>
      </c>
      <c r="KE83">
        <v>23.5376</v>
      </c>
      <c r="KF83">
        <v>27.2789</v>
      </c>
      <c r="KG83">
        <v>37.8443</v>
      </c>
      <c r="KH83">
        <v>0</v>
      </c>
      <c r="KI83">
        <v>20</v>
      </c>
      <c r="KJ83">
        <v>420</v>
      </c>
      <c r="KK83">
        <v>11.2564</v>
      </c>
      <c r="KL83">
        <v>101.981</v>
      </c>
      <c r="KM83">
        <v>101.027</v>
      </c>
    </row>
    <row r="84" spans="1:299">
      <c r="A84">
        <v>68</v>
      </c>
      <c r="B84">
        <v>1701978009</v>
      </c>
      <c r="C84">
        <v>335</v>
      </c>
      <c r="D84" t="s">
        <v>577</v>
      </c>
      <c r="E84" t="s">
        <v>578</v>
      </c>
      <c r="F84">
        <v>15</v>
      </c>
      <c r="H84" t="s">
        <v>435</v>
      </c>
      <c r="K84">
        <v>1701978007.5</v>
      </c>
      <c r="L84">
        <f>(M84)/1000</f>
        <v>0</v>
      </c>
      <c r="M84">
        <f>IF(DR84, AP84, AJ84)</f>
        <v>0</v>
      </c>
      <c r="N84">
        <f>IF(DR84, AK84, AI84)</f>
        <v>0</v>
      </c>
      <c r="O84">
        <f>DT84 - IF(AW84&gt;1, N84*DN84*100.0/(AY84*EH84), 0)</f>
        <v>0</v>
      </c>
      <c r="P84">
        <f>((V84-L84/2)*O84-N84)/(V84+L84/2)</f>
        <v>0</v>
      </c>
      <c r="Q84">
        <f>P84*(EA84+EB84)/1000.0</f>
        <v>0</v>
      </c>
      <c r="R84">
        <f>(DT84 - IF(AW84&gt;1, N84*DN84*100.0/(AY84*EH84), 0))*(EA84+EB84)/1000.0</f>
        <v>0</v>
      </c>
      <c r="S84">
        <f>2.0/((1/U84-1/T84)+SIGN(U84)*SQRT((1/U84-1/T84)*(1/U84-1/T84) + 4*DO84/((DO84+1)*(DO84+1))*(2*1/U84*1/T84-1/T84*1/T84)))</f>
        <v>0</v>
      </c>
      <c r="T84">
        <f>IF(LEFT(DP84,1)&lt;&gt;"0",IF(LEFT(DP84,1)="1",3.0,DQ84),$D$5+$E$5*(EH84*EA84/($K$5*1000))+$F$5*(EH84*EA84/($K$5*1000))*MAX(MIN(DN84,$J$5),$I$5)*MAX(MIN(DN84,$J$5),$I$5)+$G$5*MAX(MIN(DN84,$J$5),$I$5)*(EH84*EA84/($K$5*1000))+$H$5*(EH84*EA84/($K$5*1000))*(EH84*EA84/($K$5*1000)))</f>
        <v>0</v>
      </c>
      <c r="U84">
        <f>L84*(1000-(1000*0.61365*exp(17.502*Y84/(240.97+Y84))/(EA84+EB84)+DV84)/2)/(1000*0.61365*exp(17.502*Y84/(240.97+Y84))/(EA84+EB84)-DV84)</f>
        <v>0</v>
      </c>
      <c r="V84">
        <f>1/((DO84+1)/(S84/1.6)+1/(T84/1.37)) + DO84/((DO84+1)/(S84/1.6) + DO84/(T84/1.37))</f>
        <v>0</v>
      </c>
      <c r="W84">
        <f>(DJ84*DM84)</f>
        <v>0</v>
      </c>
      <c r="X84">
        <f>(EC84+(W84+2*0.95*5.67E-8*(((EC84+$B$7)+273)^4-(EC84+273)^4)-44100*L84)/(1.84*29.3*T84+8*0.95*5.67E-8*(EC84+273)^3))</f>
        <v>0</v>
      </c>
      <c r="Y84">
        <f>($C$7*ED84+$D$7*EE84+$E$7*X84)</f>
        <v>0</v>
      </c>
      <c r="Z84">
        <f>0.61365*exp(17.502*Y84/(240.97+Y84))</f>
        <v>0</v>
      </c>
      <c r="AA84">
        <f>(AB84/AC84*100)</f>
        <v>0</v>
      </c>
      <c r="AB84">
        <f>DV84*(EA84+EB84)/1000</f>
        <v>0</v>
      </c>
      <c r="AC84">
        <f>0.61365*exp(17.502*EC84/(240.97+EC84))</f>
        <v>0</v>
      </c>
      <c r="AD84">
        <f>(Z84-DV84*(EA84+EB84)/1000)</f>
        <v>0</v>
      </c>
      <c r="AE84">
        <f>(-L84*44100)</f>
        <v>0</v>
      </c>
      <c r="AF84">
        <f>2*29.3*T84*0.92*(EC84-Y84)</f>
        <v>0</v>
      </c>
      <c r="AG84">
        <f>2*0.95*5.67E-8*(((EC84+$B$7)+273)^4-(Y84+273)^4)</f>
        <v>0</v>
      </c>
      <c r="AH84">
        <f>W84+AG84+AE84+AF84</f>
        <v>0</v>
      </c>
      <c r="AI84">
        <f>DZ84*AW84*(DU84-DT84*(1000-AW84*DW84)/(1000-AW84*DV84))/(100*DN84)</f>
        <v>0</v>
      </c>
      <c r="AJ84">
        <f>1000*DZ84*AW84*(DV84-DW84)/(100*DN84*(1000-AW84*DV84))</f>
        <v>0</v>
      </c>
      <c r="AK84">
        <f>(AL84 - AM84 - EA84*1E3/(8.314*(EC84+273.15)) * AO84/DZ84 * AN84) * DZ84/(100*DN84) * (1000 - DW84)/1000</f>
        <v>0</v>
      </c>
      <c r="AL84">
        <v>424.812517971125</v>
      </c>
      <c r="AM84">
        <v>420.551975757575</v>
      </c>
      <c r="AN84">
        <v>-0.00159128171571865</v>
      </c>
      <c r="AO84">
        <v>66.111918729525</v>
      </c>
      <c r="AP84">
        <f>(AR84 - AQ84 + EA84*1E3/(8.314*(EC84+273.15)) * AT84/DZ84 * AS84) * DZ84/(100*DN84) * 1000/(1000 - AR84)</f>
        <v>0</v>
      </c>
      <c r="AQ84">
        <v>11.2354024414853</v>
      </c>
      <c r="AR84">
        <v>12.4926274725275</v>
      </c>
      <c r="AS84">
        <v>-2.01455136702297e-06</v>
      </c>
      <c r="AT84">
        <v>85.4368916189537</v>
      </c>
      <c r="AU84">
        <v>0</v>
      </c>
      <c r="AV84">
        <v>0</v>
      </c>
      <c r="AW84">
        <f>IF(AU84*$H$13&gt;=AY84,1.0,(AY84/(AY84-AU84*$H$13)))</f>
        <v>0</v>
      </c>
      <c r="AX84">
        <f>(AW84-1)*100</f>
        <v>0</v>
      </c>
      <c r="AY84">
        <f>MAX(0,($B$13+$C$13*EH84)/(1+$D$13*EH84)*EA84/(EC84+273)*$E$13)</f>
        <v>0</v>
      </c>
      <c r="AZ84" t="s">
        <v>436</v>
      </c>
      <c r="BA84" t="s">
        <v>436</v>
      </c>
      <c r="BB84">
        <v>0</v>
      </c>
      <c r="BC84">
        <v>0</v>
      </c>
      <c r="BD84">
        <f>1-BB84/BC84</f>
        <v>0</v>
      </c>
      <c r="BE84">
        <v>0</v>
      </c>
      <c r="BF84" t="s">
        <v>436</v>
      </c>
      <c r="BG84" t="s">
        <v>436</v>
      </c>
      <c r="BH84">
        <v>0</v>
      </c>
      <c r="BI84">
        <v>0</v>
      </c>
      <c r="BJ84">
        <f>1-BH84/BI84</f>
        <v>0</v>
      </c>
      <c r="BK84">
        <v>0.5</v>
      </c>
      <c r="BL84">
        <f>DK84</f>
        <v>0</v>
      </c>
      <c r="BM84">
        <f>N84</f>
        <v>0</v>
      </c>
      <c r="BN84">
        <f>BJ84*BK84*BL84</f>
        <v>0</v>
      </c>
      <c r="BO84">
        <f>(BM84-BE84)/BL84</f>
        <v>0</v>
      </c>
      <c r="BP84">
        <f>(BC84-BI84)/BI84</f>
        <v>0</v>
      </c>
      <c r="BQ84">
        <f>BB84/(BD84+BB84/BI84)</f>
        <v>0</v>
      </c>
      <c r="BR84" t="s">
        <v>436</v>
      </c>
      <c r="BS84">
        <v>0</v>
      </c>
      <c r="BT84">
        <f>IF(BS84&lt;&gt;0, BS84, BQ84)</f>
        <v>0</v>
      </c>
      <c r="BU84">
        <f>1-BT84/BI84</f>
        <v>0</v>
      </c>
      <c r="BV84">
        <f>(BI84-BH84)/(BI84-BT84)</f>
        <v>0</v>
      </c>
      <c r="BW84">
        <f>(BC84-BI84)/(BC84-BT84)</f>
        <v>0</v>
      </c>
      <c r="BX84">
        <f>(BI84-BH84)/(BI84-BB84)</f>
        <v>0</v>
      </c>
      <c r="BY84">
        <f>(BC84-BI84)/(BC84-BB84)</f>
        <v>0</v>
      </c>
      <c r="BZ84">
        <f>(BV84*BT84/BH84)</f>
        <v>0</v>
      </c>
      <c r="CA84">
        <f>(1-BZ84)</f>
        <v>0</v>
      </c>
      <c r="DJ84">
        <f>$B$11*EI84+$C$11*EJ84+$F$11*EU84*(1-EX84)</f>
        <v>0</v>
      </c>
      <c r="DK84">
        <f>DJ84*DL84</f>
        <v>0</v>
      </c>
      <c r="DL84">
        <f>($B$11*$D$9+$C$11*$D$9+$F$11*((FH84+EZ84)/MAX(FH84+EZ84+FI84, 0.1)*$I$9+FI84/MAX(FH84+EZ84+FI84, 0.1)*$J$9))/($B$11+$C$11+$F$11)</f>
        <v>0</v>
      </c>
      <c r="DM84">
        <f>($B$11*$K$9+$C$11*$K$9+$F$11*((FH84+EZ84)/MAX(FH84+EZ84+FI84, 0.1)*$P$9+FI84/MAX(FH84+EZ84+FI84, 0.1)*$Q$9))/($B$11+$C$11+$F$11)</f>
        <v>0</v>
      </c>
      <c r="DN84">
        <v>6</v>
      </c>
      <c r="DO84">
        <v>0.5</v>
      </c>
      <c r="DP84" t="s">
        <v>437</v>
      </c>
      <c r="DQ84">
        <v>2</v>
      </c>
      <c r="DR84" t="b">
        <v>1</v>
      </c>
      <c r="DS84">
        <v>1701978007.5</v>
      </c>
      <c r="DT84">
        <v>415.2975</v>
      </c>
      <c r="DU84">
        <v>420.0425</v>
      </c>
      <c r="DV84">
        <v>12.49255</v>
      </c>
      <c r="DW84">
        <v>11.23685</v>
      </c>
      <c r="DX84">
        <v>415.8115</v>
      </c>
      <c r="DY84">
        <v>12.46115</v>
      </c>
      <c r="DZ84">
        <v>599.9785</v>
      </c>
      <c r="EA84">
        <v>78.92175</v>
      </c>
      <c r="EB84">
        <v>0.1000049</v>
      </c>
      <c r="EC84">
        <v>23.02045</v>
      </c>
      <c r="ED84">
        <v>23.0153</v>
      </c>
      <c r="EE84">
        <v>999.9</v>
      </c>
      <c r="EF84">
        <v>0</v>
      </c>
      <c r="EG84">
        <v>0</v>
      </c>
      <c r="EH84">
        <v>9988.13</v>
      </c>
      <c r="EI84">
        <v>0</v>
      </c>
      <c r="EJ84">
        <v>0.848101</v>
      </c>
      <c r="EK84">
        <v>-4.744675</v>
      </c>
      <c r="EL84">
        <v>420.5515</v>
      </c>
      <c r="EM84">
        <v>424.816</v>
      </c>
      <c r="EN84">
        <v>1.25573</v>
      </c>
      <c r="EO84">
        <v>420.0425</v>
      </c>
      <c r="EP84">
        <v>11.23685</v>
      </c>
      <c r="EQ84">
        <v>0.985935</v>
      </c>
      <c r="ER84">
        <v>0.8868305</v>
      </c>
      <c r="ES84">
        <v>6.71017</v>
      </c>
      <c r="ET84">
        <v>5.17879</v>
      </c>
      <c r="EU84">
        <v>1799.855</v>
      </c>
      <c r="EV84">
        <v>0.978004</v>
      </c>
      <c r="EW84">
        <v>0.0219962</v>
      </c>
      <c r="EX84">
        <v>0</v>
      </c>
      <c r="EY84">
        <v>385.4225</v>
      </c>
      <c r="EZ84">
        <v>4.99951</v>
      </c>
      <c r="FA84">
        <v>6994.1</v>
      </c>
      <c r="FB84">
        <v>14715.75</v>
      </c>
      <c r="FC84">
        <v>43.062</v>
      </c>
      <c r="FD84">
        <v>44.812</v>
      </c>
      <c r="FE84">
        <v>44.625</v>
      </c>
      <c r="FF84">
        <v>43.875</v>
      </c>
      <c r="FG84">
        <v>44.4685</v>
      </c>
      <c r="FH84">
        <v>1755.375</v>
      </c>
      <c r="FI84">
        <v>39.48</v>
      </c>
      <c r="FJ84">
        <v>0</v>
      </c>
      <c r="FK84">
        <v>1701978010.5</v>
      </c>
      <c r="FL84">
        <v>0</v>
      </c>
      <c r="FM84">
        <v>385.461576923077</v>
      </c>
      <c r="FN84">
        <v>0.283863245800506</v>
      </c>
      <c r="FO84">
        <v>-2.19999994020596</v>
      </c>
      <c r="FP84">
        <v>6994.97807692308</v>
      </c>
      <c r="FQ84">
        <v>15</v>
      </c>
      <c r="FR84">
        <v>1701977635</v>
      </c>
      <c r="FS84" t="s">
        <v>438</v>
      </c>
      <c r="FT84">
        <v>1701977633</v>
      </c>
      <c r="FU84">
        <v>1701977635</v>
      </c>
      <c r="FV84">
        <v>4</v>
      </c>
      <c r="FW84">
        <v>-0.012</v>
      </c>
      <c r="FX84">
        <v>0.003</v>
      </c>
      <c r="FY84">
        <v>-0.515</v>
      </c>
      <c r="FZ84">
        <v>0.012</v>
      </c>
      <c r="GA84">
        <v>420</v>
      </c>
      <c r="GB84">
        <v>11</v>
      </c>
      <c r="GC84">
        <v>0.38</v>
      </c>
      <c r="GD84">
        <v>0.07</v>
      </c>
      <c r="GE84">
        <v>-4.7227785</v>
      </c>
      <c r="GF84">
        <v>0.139096691729321</v>
      </c>
      <c r="GG84">
        <v>0.0429834754615072</v>
      </c>
      <c r="GH84">
        <v>1</v>
      </c>
      <c r="GI84">
        <v>385.444794117647</v>
      </c>
      <c r="GJ84">
        <v>-0.0512605070416313</v>
      </c>
      <c r="GK84">
        <v>0.193129456645589</v>
      </c>
      <c r="GL84">
        <v>1</v>
      </c>
      <c r="GM84">
        <v>1.2602395</v>
      </c>
      <c r="GN84">
        <v>-0.0232651127819546</v>
      </c>
      <c r="GO84">
        <v>0.0024405972117496</v>
      </c>
      <c r="GP84">
        <v>1</v>
      </c>
      <c r="GQ84">
        <v>3</v>
      </c>
      <c r="GR84">
        <v>3</v>
      </c>
      <c r="GS84" t="s">
        <v>439</v>
      </c>
      <c r="GT84">
        <v>3.24982</v>
      </c>
      <c r="GU84">
        <v>2.89215</v>
      </c>
      <c r="GV84">
        <v>0.0824195</v>
      </c>
      <c r="GW84">
        <v>0.0829242</v>
      </c>
      <c r="GX84">
        <v>0.0595004</v>
      </c>
      <c r="GY84">
        <v>0.0544982</v>
      </c>
      <c r="GZ84">
        <v>30273</v>
      </c>
      <c r="HA84">
        <v>23316.3</v>
      </c>
      <c r="HB84">
        <v>30714</v>
      </c>
      <c r="HC84">
        <v>23895.1</v>
      </c>
      <c r="HD84">
        <v>38260.5</v>
      </c>
      <c r="HE84">
        <v>31535.7</v>
      </c>
      <c r="HF84">
        <v>43459.1</v>
      </c>
      <c r="HG84">
        <v>36061.9</v>
      </c>
      <c r="HH84">
        <v>2.35267</v>
      </c>
      <c r="HI84">
        <v>2.25633</v>
      </c>
      <c r="HJ84">
        <v>0.151731</v>
      </c>
      <c r="HK84">
        <v>0</v>
      </c>
      <c r="HL84">
        <v>20.5098</v>
      </c>
      <c r="HM84">
        <v>999.9</v>
      </c>
      <c r="HN84">
        <v>45.703</v>
      </c>
      <c r="HO84">
        <v>26.919</v>
      </c>
      <c r="HP84">
        <v>20.6295</v>
      </c>
      <c r="HQ84">
        <v>54.0866</v>
      </c>
      <c r="HR84">
        <v>21.4343</v>
      </c>
      <c r="HS84">
        <v>2</v>
      </c>
      <c r="HT84">
        <v>-0.304665</v>
      </c>
      <c r="HU84">
        <v>0.672775</v>
      </c>
      <c r="HV84">
        <v>20.3424</v>
      </c>
      <c r="HW84">
        <v>5.24634</v>
      </c>
      <c r="HX84">
        <v>11.9216</v>
      </c>
      <c r="HY84">
        <v>4.9696</v>
      </c>
      <c r="HZ84">
        <v>3.29005</v>
      </c>
      <c r="IA84">
        <v>9999</v>
      </c>
      <c r="IB84">
        <v>999.9</v>
      </c>
      <c r="IC84">
        <v>9999</v>
      </c>
      <c r="ID84">
        <v>9999</v>
      </c>
      <c r="IE84">
        <v>4.97212</v>
      </c>
      <c r="IF84">
        <v>1.87347</v>
      </c>
      <c r="IG84">
        <v>1.88034</v>
      </c>
      <c r="IH84">
        <v>1.87651</v>
      </c>
      <c r="II84">
        <v>1.87607</v>
      </c>
      <c r="IJ84">
        <v>1.87607</v>
      </c>
      <c r="IK84">
        <v>1.875</v>
      </c>
      <c r="IL84">
        <v>1.87541</v>
      </c>
      <c r="IM84">
        <v>0</v>
      </c>
      <c r="IN84">
        <v>0</v>
      </c>
      <c r="IO84">
        <v>0</v>
      </c>
      <c r="IP84">
        <v>0</v>
      </c>
      <c r="IQ84" t="s">
        <v>440</v>
      </c>
      <c r="IR84" t="s">
        <v>441</v>
      </c>
      <c r="IS84" t="s">
        <v>442</v>
      </c>
      <c r="IT84" t="s">
        <v>442</v>
      </c>
      <c r="IU84" t="s">
        <v>442</v>
      </c>
      <c r="IV84" t="s">
        <v>442</v>
      </c>
      <c r="IW84">
        <v>0</v>
      </c>
      <c r="IX84">
        <v>100</v>
      </c>
      <c r="IY84">
        <v>100</v>
      </c>
      <c r="IZ84">
        <v>-0.513</v>
      </c>
      <c r="JA84">
        <v>0.0314</v>
      </c>
      <c r="JB84">
        <v>-0.436505064677801</v>
      </c>
      <c r="JC84">
        <v>-0.000204251658391556</v>
      </c>
      <c r="JD84">
        <v>8.11882707142039e-08</v>
      </c>
      <c r="JE84">
        <v>-8.824596126216e-11</v>
      </c>
      <c r="JF84">
        <v>-0.0823044458403542</v>
      </c>
      <c r="JG84">
        <v>6.98166786572007e-05</v>
      </c>
      <c r="JH84">
        <v>0.00104944809816257</v>
      </c>
      <c r="JI84">
        <v>-2.5878658862803e-05</v>
      </c>
      <c r="JJ84">
        <v>28</v>
      </c>
      <c r="JK84">
        <v>2090</v>
      </c>
      <c r="JL84">
        <v>2</v>
      </c>
      <c r="JM84">
        <v>19</v>
      </c>
      <c r="JN84">
        <v>6.3</v>
      </c>
      <c r="JO84">
        <v>6.2</v>
      </c>
      <c r="JP84">
        <v>1.35986</v>
      </c>
      <c r="JQ84">
        <v>2.55127</v>
      </c>
      <c r="JR84">
        <v>2.24365</v>
      </c>
      <c r="JS84">
        <v>2.84912</v>
      </c>
      <c r="JT84">
        <v>2.49756</v>
      </c>
      <c r="JU84">
        <v>2.38525</v>
      </c>
      <c r="JV84">
        <v>31.1722</v>
      </c>
      <c r="JW84">
        <v>24.07</v>
      </c>
      <c r="JX84">
        <v>18</v>
      </c>
      <c r="JY84">
        <v>634.098</v>
      </c>
      <c r="JZ84">
        <v>659.262</v>
      </c>
      <c r="KA84">
        <v>20.0001</v>
      </c>
      <c r="KB84">
        <v>23.3373</v>
      </c>
      <c r="KC84">
        <v>30.0001</v>
      </c>
      <c r="KD84">
        <v>23.5563</v>
      </c>
      <c r="KE84">
        <v>23.5359</v>
      </c>
      <c r="KF84">
        <v>27.2793</v>
      </c>
      <c r="KG84">
        <v>37.8443</v>
      </c>
      <c r="KH84">
        <v>0</v>
      </c>
      <c r="KI84">
        <v>20</v>
      </c>
      <c r="KJ84">
        <v>420</v>
      </c>
      <c r="KK84">
        <v>11.2564</v>
      </c>
      <c r="KL84">
        <v>101.98</v>
      </c>
      <c r="KM84">
        <v>101.026</v>
      </c>
    </row>
    <row r="85" spans="1:299">
      <c r="A85">
        <v>69</v>
      </c>
      <c r="B85">
        <v>1701978014</v>
      </c>
      <c r="C85">
        <v>340</v>
      </c>
      <c r="D85" t="s">
        <v>579</v>
      </c>
      <c r="E85" t="s">
        <v>580</v>
      </c>
      <c r="F85">
        <v>15</v>
      </c>
      <c r="H85" t="s">
        <v>435</v>
      </c>
      <c r="K85">
        <v>1701978012.5</v>
      </c>
      <c r="L85">
        <f>(M85)/1000</f>
        <v>0</v>
      </c>
      <c r="M85">
        <f>IF(DR85, AP85, AJ85)</f>
        <v>0</v>
      </c>
      <c r="N85">
        <f>IF(DR85, AK85, AI85)</f>
        <v>0</v>
      </c>
      <c r="O85">
        <f>DT85 - IF(AW85&gt;1, N85*DN85*100.0/(AY85*EH85), 0)</f>
        <v>0</v>
      </c>
      <c r="P85">
        <f>((V85-L85/2)*O85-N85)/(V85+L85/2)</f>
        <v>0</v>
      </c>
      <c r="Q85">
        <f>P85*(EA85+EB85)/1000.0</f>
        <v>0</v>
      </c>
      <c r="R85">
        <f>(DT85 - IF(AW85&gt;1, N85*DN85*100.0/(AY85*EH85), 0))*(EA85+EB85)/1000.0</f>
        <v>0</v>
      </c>
      <c r="S85">
        <f>2.0/((1/U85-1/T85)+SIGN(U85)*SQRT((1/U85-1/T85)*(1/U85-1/T85) + 4*DO85/((DO85+1)*(DO85+1))*(2*1/U85*1/T85-1/T85*1/T85)))</f>
        <v>0</v>
      </c>
      <c r="T85">
        <f>IF(LEFT(DP85,1)&lt;&gt;"0",IF(LEFT(DP85,1)="1",3.0,DQ85),$D$5+$E$5*(EH85*EA85/($K$5*1000))+$F$5*(EH85*EA85/($K$5*1000))*MAX(MIN(DN85,$J$5),$I$5)*MAX(MIN(DN85,$J$5),$I$5)+$G$5*MAX(MIN(DN85,$J$5),$I$5)*(EH85*EA85/($K$5*1000))+$H$5*(EH85*EA85/($K$5*1000))*(EH85*EA85/($K$5*1000)))</f>
        <v>0</v>
      </c>
      <c r="U85">
        <f>L85*(1000-(1000*0.61365*exp(17.502*Y85/(240.97+Y85))/(EA85+EB85)+DV85)/2)/(1000*0.61365*exp(17.502*Y85/(240.97+Y85))/(EA85+EB85)-DV85)</f>
        <v>0</v>
      </c>
      <c r="V85">
        <f>1/((DO85+1)/(S85/1.6)+1/(T85/1.37)) + DO85/((DO85+1)/(S85/1.6) + DO85/(T85/1.37))</f>
        <v>0</v>
      </c>
      <c r="W85">
        <f>(DJ85*DM85)</f>
        <v>0</v>
      </c>
      <c r="X85">
        <f>(EC85+(W85+2*0.95*5.67E-8*(((EC85+$B$7)+273)^4-(EC85+273)^4)-44100*L85)/(1.84*29.3*T85+8*0.95*5.67E-8*(EC85+273)^3))</f>
        <v>0</v>
      </c>
      <c r="Y85">
        <f>($C$7*ED85+$D$7*EE85+$E$7*X85)</f>
        <v>0</v>
      </c>
      <c r="Z85">
        <f>0.61365*exp(17.502*Y85/(240.97+Y85))</f>
        <v>0</v>
      </c>
      <c r="AA85">
        <f>(AB85/AC85*100)</f>
        <v>0</v>
      </c>
      <c r="AB85">
        <f>DV85*(EA85+EB85)/1000</f>
        <v>0</v>
      </c>
      <c r="AC85">
        <f>0.61365*exp(17.502*EC85/(240.97+EC85))</f>
        <v>0</v>
      </c>
      <c r="AD85">
        <f>(Z85-DV85*(EA85+EB85)/1000)</f>
        <v>0</v>
      </c>
      <c r="AE85">
        <f>(-L85*44100)</f>
        <v>0</v>
      </c>
      <c r="AF85">
        <f>2*29.3*T85*0.92*(EC85-Y85)</f>
        <v>0</v>
      </c>
      <c r="AG85">
        <f>2*0.95*5.67E-8*(((EC85+$B$7)+273)^4-(Y85+273)^4)</f>
        <v>0</v>
      </c>
      <c r="AH85">
        <f>W85+AG85+AE85+AF85</f>
        <v>0</v>
      </c>
      <c r="AI85">
        <f>DZ85*AW85*(DU85-DT85*(1000-AW85*DW85)/(1000-AW85*DV85))/(100*DN85)</f>
        <v>0</v>
      </c>
      <c r="AJ85">
        <f>1000*DZ85*AW85*(DV85-DW85)/(100*DN85*(1000-AW85*DV85))</f>
        <v>0</v>
      </c>
      <c r="AK85">
        <f>(AL85 - AM85 - EA85*1E3/(8.314*(EC85+273.15)) * AO85/DZ85 * AN85) * DZ85/(100*DN85) * (1000 - DW85)/1000</f>
        <v>0</v>
      </c>
      <c r="AL85">
        <v>424.785758672536</v>
      </c>
      <c r="AM85">
        <v>420.563551515151</v>
      </c>
      <c r="AN85">
        <v>0.00045942701773034</v>
      </c>
      <c r="AO85">
        <v>66.111918729525</v>
      </c>
      <c r="AP85">
        <f>(AR85 - AQ85 + EA85*1E3/(8.314*(EC85+273.15)) * AT85/DZ85 * AS85) * DZ85/(100*DN85) * 1000/(1000 - AR85)</f>
        <v>0</v>
      </c>
      <c r="AQ85">
        <v>11.2369089545286</v>
      </c>
      <c r="AR85">
        <v>12.4925461538462</v>
      </c>
      <c r="AS85">
        <v>-2.30678746810451e-06</v>
      </c>
      <c r="AT85">
        <v>85.4368916189537</v>
      </c>
      <c r="AU85">
        <v>0</v>
      </c>
      <c r="AV85">
        <v>0</v>
      </c>
      <c r="AW85">
        <f>IF(AU85*$H$13&gt;=AY85,1.0,(AY85/(AY85-AU85*$H$13)))</f>
        <v>0</v>
      </c>
      <c r="AX85">
        <f>(AW85-1)*100</f>
        <v>0</v>
      </c>
      <c r="AY85">
        <f>MAX(0,($B$13+$C$13*EH85)/(1+$D$13*EH85)*EA85/(EC85+273)*$E$13)</f>
        <v>0</v>
      </c>
      <c r="AZ85" t="s">
        <v>436</v>
      </c>
      <c r="BA85" t="s">
        <v>436</v>
      </c>
      <c r="BB85">
        <v>0</v>
      </c>
      <c r="BC85">
        <v>0</v>
      </c>
      <c r="BD85">
        <f>1-BB85/BC85</f>
        <v>0</v>
      </c>
      <c r="BE85">
        <v>0</v>
      </c>
      <c r="BF85" t="s">
        <v>436</v>
      </c>
      <c r="BG85" t="s">
        <v>436</v>
      </c>
      <c r="BH85">
        <v>0</v>
      </c>
      <c r="BI85">
        <v>0</v>
      </c>
      <c r="BJ85">
        <f>1-BH85/BI85</f>
        <v>0</v>
      </c>
      <c r="BK85">
        <v>0.5</v>
      </c>
      <c r="BL85">
        <f>DK85</f>
        <v>0</v>
      </c>
      <c r="BM85">
        <f>N85</f>
        <v>0</v>
      </c>
      <c r="BN85">
        <f>BJ85*BK85*BL85</f>
        <v>0</v>
      </c>
      <c r="BO85">
        <f>(BM85-BE85)/BL85</f>
        <v>0</v>
      </c>
      <c r="BP85">
        <f>(BC85-BI85)/BI85</f>
        <v>0</v>
      </c>
      <c r="BQ85">
        <f>BB85/(BD85+BB85/BI85)</f>
        <v>0</v>
      </c>
      <c r="BR85" t="s">
        <v>436</v>
      </c>
      <c r="BS85">
        <v>0</v>
      </c>
      <c r="BT85">
        <f>IF(BS85&lt;&gt;0, BS85, BQ85)</f>
        <v>0</v>
      </c>
      <c r="BU85">
        <f>1-BT85/BI85</f>
        <v>0</v>
      </c>
      <c r="BV85">
        <f>(BI85-BH85)/(BI85-BT85)</f>
        <v>0</v>
      </c>
      <c r="BW85">
        <f>(BC85-BI85)/(BC85-BT85)</f>
        <v>0</v>
      </c>
      <c r="BX85">
        <f>(BI85-BH85)/(BI85-BB85)</f>
        <v>0</v>
      </c>
      <c r="BY85">
        <f>(BC85-BI85)/(BC85-BB85)</f>
        <v>0</v>
      </c>
      <c r="BZ85">
        <f>(BV85*BT85/BH85)</f>
        <v>0</v>
      </c>
      <c r="CA85">
        <f>(1-BZ85)</f>
        <v>0</v>
      </c>
      <c r="DJ85">
        <f>$B$11*EI85+$C$11*EJ85+$F$11*EU85*(1-EX85)</f>
        <v>0</v>
      </c>
      <c r="DK85">
        <f>DJ85*DL85</f>
        <v>0</v>
      </c>
      <c r="DL85">
        <f>($B$11*$D$9+$C$11*$D$9+$F$11*((FH85+EZ85)/MAX(FH85+EZ85+FI85, 0.1)*$I$9+FI85/MAX(FH85+EZ85+FI85, 0.1)*$J$9))/($B$11+$C$11+$F$11)</f>
        <v>0</v>
      </c>
      <c r="DM85">
        <f>($B$11*$K$9+$C$11*$K$9+$F$11*((FH85+EZ85)/MAX(FH85+EZ85+FI85, 0.1)*$P$9+FI85/MAX(FH85+EZ85+FI85, 0.1)*$Q$9))/($B$11+$C$11+$F$11)</f>
        <v>0</v>
      </c>
      <c r="DN85">
        <v>6</v>
      </c>
      <c r="DO85">
        <v>0.5</v>
      </c>
      <c r="DP85" t="s">
        <v>437</v>
      </c>
      <c r="DQ85">
        <v>2</v>
      </c>
      <c r="DR85" t="b">
        <v>1</v>
      </c>
      <c r="DS85">
        <v>1701978012.5</v>
      </c>
      <c r="DT85">
        <v>415.31</v>
      </c>
      <c r="DU85">
        <v>420.014</v>
      </c>
      <c r="DV85">
        <v>12.4925</v>
      </c>
      <c r="DW85">
        <v>11.2367</v>
      </c>
      <c r="DX85">
        <v>415.8235</v>
      </c>
      <c r="DY85">
        <v>12.46105</v>
      </c>
      <c r="DZ85">
        <v>600.011</v>
      </c>
      <c r="EA85">
        <v>78.91995</v>
      </c>
      <c r="EB85">
        <v>0.100114</v>
      </c>
      <c r="EC85">
        <v>23.02335</v>
      </c>
      <c r="ED85">
        <v>23.02445</v>
      </c>
      <c r="EE85">
        <v>999.9</v>
      </c>
      <c r="EF85">
        <v>0</v>
      </c>
      <c r="EG85">
        <v>0</v>
      </c>
      <c r="EH85">
        <v>9989.36</v>
      </c>
      <c r="EI85">
        <v>0</v>
      </c>
      <c r="EJ85">
        <v>0.848101</v>
      </c>
      <c r="EK85">
        <v>-4.70404</v>
      </c>
      <c r="EL85">
        <v>420.5635</v>
      </c>
      <c r="EM85">
        <v>424.787</v>
      </c>
      <c r="EN85">
        <v>1.25579</v>
      </c>
      <c r="EO85">
        <v>420.014</v>
      </c>
      <c r="EP85">
        <v>11.2367</v>
      </c>
      <c r="EQ85">
        <v>0.985907</v>
      </c>
      <c r="ER85">
        <v>0.8868</v>
      </c>
      <c r="ES85">
        <v>6.709755</v>
      </c>
      <c r="ET85">
        <v>5.17829</v>
      </c>
      <c r="EU85">
        <v>1800.005</v>
      </c>
      <c r="EV85">
        <v>0.978006</v>
      </c>
      <c r="EW85">
        <v>0.0219943</v>
      </c>
      <c r="EX85">
        <v>0</v>
      </c>
      <c r="EY85">
        <v>385.3675</v>
      </c>
      <c r="EZ85">
        <v>4.99951</v>
      </c>
      <c r="FA85">
        <v>6994</v>
      </c>
      <c r="FB85">
        <v>14717</v>
      </c>
      <c r="FC85">
        <v>43.062</v>
      </c>
      <c r="FD85">
        <v>44.812</v>
      </c>
      <c r="FE85">
        <v>44.625</v>
      </c>
      <c r="FF85">
        <v>43.875</v>
      </c>
      <c r="FG85">
        <v>44.5</v>
      </c>
      <c r="FH85">
        <v>1755.525</v>
      </c>
      <c r="FI85">
        <v>39.48</v>
      </c>
      <c r="FJ85">
        <v>0</v>
      </c>
      <c r="FK85">
        <v>1701978015.3</v>
      </c>
      <c r="FL85">
        <v>0</v>
      </c>
      <c r="FM85">
        <v>385.427538461538</v>
      </c>
      <c r="FN85">
        <v>0.394119651798634</v>
      </c>
      <c r="FO85">
        <v>-4.06529909800944</v>
      </c>
      <c r="FP85">
        <v>6994.56730769231</v>
      </c>
      <c r="FQ85">
        <v>15</v>
      </c>
      <c r="FR85">
        <v>1701977635</v>
      </c>
      <c r="FS85" t="s">
        <v>438</v>
      </c>
      <c r="FT85">
        <v>1701977633</v>
      </c>
      <c r="FU85">
        <v>1701977635</v>
      </c>
      <c r="FV85">
        <v>4</v>
      </c>
      <c r="FW85">
        <v>-0.012</v>
      </c>
      <c r="FX85">
        <v>0.003</v>
      </c>
      <c r="FY85">
        <v>-0.515</v>
      </c>
      <c r="FZ85">
        <v>0.012</v>
      </c>
      <c r="GA85">
        <v>420</v>
      </c>
      <c r="GB85">
        <v>11</v>
      </c>
      <c r="GC85">
        <v>0.38</v>
      </c>
      <c r="GD85">
        <v>0.07</v>
      </c>
      <c r="GE85">
        <v>-4.71018</v>
      </c>
      <c r="GF85">
        <v>0.0213553246753208</v>
      </c>
      <c r="GG85">
        <v>0.0369863425244147</v>
      </c>
      <c r="GH85">
        <v>1</v>
      </c>
      <c r="GI85">
        <v>385.435823529412</v>
      </c>
      <c r="GJ85">
        <v>0.00140565039448489</v>
      </c>
      <c r="GK85">
        <v>0.200778993304201</v>
      </c>
      <c r="GL85">
        <v>1</v>
      </c>
      <c r="GM85">
        <v>1.25854666666667</v>
      </c>
      <c r="GN85">
        <v>-0.017627532467533</v>
      </c>
      <c r="GO85">
        <v>0.00196869628926482</v>
      </c>
      <c r="GP85">
        <v>1</v>
      </c>
      <c r="GQ85">
        <v>3</v>
      </c>
      <c r="GR85">
        <v>3</v>
      </c>
      <c r="GS85" t="s">
        <v>439</v>
      </c>
      <c r="GT85">
        <v>3.24984</v>
      </c>
      <c r="GU85">
        <v>2.89221</v>
      </c>
      <c r="GV85">
        <v>0.0824158</v>
      </c>
      <c r="GW85">
        <v>0.0829203</v>
      </c>
      <c r="GX85">
        <v>0.0594942</v>
      </c>
      <c r="GY85">
        <v>0.0544948</v>
      </c>
      <c r="GZ85">
        <v>30272.3</v>
      </c>
      <c r="HA85">
        <v>23316.2</v>
      </c>
      <c r="HB85">
        <v>30713.2</v>
      </c>
      <c r="HC85">
        <v>23894.9</v>
      </c>
      <c r="HD85">
        <v>38259.5</v>
      </c>
      <c r="HE85">
        <v>31535.5</v>
      </c>
      <c r="HF85">
        <v>43457.7</v>
      </c>
      <c r="HG85">
        <v>36061.6</v>
      </c>
      <c r="HH85">
        <v>2.35247</v>
      </c>
      <c r="HI85">
        <v>2.25637</v>
      </c>
      <c r="HJ85">
        <v>0.152364</v>
      </c>
      <c r="HK85">
        <v>0</v>
      </c>
      <c r="HL85">
        <v>20.5143</v>
      </c>
      <c r="HM85">
        <v>999.9</v>
      </c>
      <c r="HN85">
        <v>45.678</v>
      </c>
      <c r="HO85">
        <v>26.898</v>
      </c>
      <c r="HP85">
        <v>20.5933</v>
      </c>
      <c r="HQ85">
        <v>54.3666</v>
      </c>
      <c r="HR85">
        <v>21.4383</v>
      </c>
      <c r="HS85">
        <v>2</v>
      </c>
      <c r="HT85">
        <v>-0.304703</v>
      </c>
      <c r="HU85">
        <v>0.675338</v>
      </c>
      <c r="HV85">
        <v>20.3426</v>
      </c>
      <c r="HW85">
        <v>5.24634</v>
      </c>
      <c r="HX85">
        <v>11.9214</v>
      </c>
      <c r="HY85">
        <v>4.96965</v>
      </c>
      <c r="HZ85">
        <v>3.29003</v>
      </c>
      <c r="IA85">
        <v>9999</v>
      </c>
      <c r="IB85">
        <v>999.9</v>
      </c>
      <c r="IC85">
        <v>9999</v>
      </c>
      <c r="ID85">
        <v>9999</v>
      </c>
      <c r="IE85">
        <v>4.97213</v>
      </c>
      <c r="IF85">
        <v>1.87347</v>
      </c>
      <c r="IG85">
        <v>1.88034</v>
      </c>
      <c r="IH85">
        <v>1.87651</v>
      </c>
      <c r="II85">
        <v>1.87608</v>
      </c>
      <c r="IJ85">
        <v>1.87607</v>
      </c>
      <c r="IK85">
        <v>1.87502</v>
      </c>
      <c r="IL85">
        <v>1.87542</v>
      </c>
      <c r="IM85">
        <v>0</v>
      </c>
      <c r="IN85">
        <v>0</v>
      </c>
      <c r="IO85">
        <v>0</v>
      </c>
      <c r="IP85">
        <v>0</v>
      </c>
      <c r="IQ85" t="s">
        <v>440</v>
      </c>
      <c r="IR85" t="s">
        <v>441</v>
      </c>
      <c r="IS85" t="s">
        <v>442</v>
      </c>
      <c r="IT85" t="s">
        <v>442</v>
      </c>
      <c r="IU85" t="s">
        <v>442</v>
      </c>
      <c r="IV85" t="s">
        <v>442</v>
      </c>
      <c r="IW85">
        <v>0</v>
      </c>
      <c r="IX85">
        <v>100</v>
      </c>
      <c r="IY85">
        <v>100</v>
      </c>
      <c r="IZ85">
        <v>-0.514</v>
      </c>
      <c r="JA85">
        <v>0.0314</v>
      </c>
      <c r="JB85">
        <v>-0.436505064677801</v>
      </c>
      <c r="JC85">
        <v>-0.000204251658391556</v>
      </c>
      <c r="JD85">
        <v>8.11882707142039e-08</v>
      </c>
      <c r="JE85">
        <v>-8.824596126216e-11</v>
      </c>
      <c r="JF85">
        <v>-0.0823044458403542</v>
      </c>
      <c r="JG85">
        <v>6.98166786572007e-05</v>
      </c>
      <c r="JH85">
        <v>0.00104944809816257</v>
      </c>
      <c r="JI85">
        <v>-2.5878658862803e-05</v>
      </c>
      <c r="JJ85">
        <v>28</v>
      </c>
      <c r="JK85">
        <v>2090</v>
      </c>
      <c r="JL85">
        <v>2</v>
      </c>
      <c r="JM85">
        <v>19</v>
      </c>
      <c r="JN85">
        <v>6.3</v>
      </c>
      <c r="JO85">
        <v>6.3</v>
      </c>
      <c r="JP85">
        <v>1.36108</v>
      </c>
      <c r="JQ85">
        <v>2.55371</v>
      </c>
      <c r="JR85">
        <v>2.24365</v>
      </c>
      <c r="JS85">
        <v>2.84912</v>
      </c>
      <c r="JT85">
        <v>2.49756</v>
      </c>
      <c r="JU85">
        <v>2.36206</v>
      </c>
      <c r="JV85">
        <v>31.1722</v>
      </c>
      <c r="JW85">
        <v>24.0612</v>
      </c>
      <c r="JX85">
        <v>18</v>
      </c>
      <c r="JY85">
        <v>633.935</v>
      </c>
      <c r="JZ85">
        <v>659.289</v>
      </c>
      <c r="KA85">
        <v>20.0003</v>
      </c>
      <c r="KB85">
        <v>23.3368</v>
      </c>
      <c r="KC85">
        <v>30</v>
      </c>
      <c r="KD85">
        <v>23.555</v>
      </c>
      <c r="KE85">
        <v>23.5346</v>
      </c>
      <c r="KF85">
        <v>27.2785</v>
      </c>
      <c r="KG85">
        <v>37.8443</v>
      </c>
      <c r="KH85">
        <v>0</v>
      </c>
      <c r="KI85">
        <v>20</v>
      </c>
      <c r="KJ85">
        <v>420</v>
      </c>
      <c r="KK85">
        <v>11.2564</v>
      </c>
      <c r="KL85">
        <v>101.977</v>
      </c>
      <c r="KM85">
        <v>101.025</v>
      </c>
    </row>
    <row r="86" spans="1:299">
      <c r="A86">
        <v>70</v>
      </c>
      <c r="B86">
        <v>1701978019</v>
      </c>
      <c r="C86">
        <v>345</v>
      </c>
      <c r="D86" t="s">
        <v>581</v>
      </c>
      <c r="E86" t="s">
        <v>582</v>
      </c>
      <c r="F86">
        <v>15</v>
      </c>
      <c r="H86" t="s">
        <v>435</v>
      </c>
      <c r="K86">
        <v>1701978017.5</v>
      </c>
      <c r="L86">
        <f>(M86)/1000</f>
        <v>0</v>
      </c>
      <c r="M86">
        <f>IF(DR86, AP86, AJ86)</f>
        <v>0</v>
      </c>
      <c r="N86">
        <f>IF(DR86, AK86, AI86)</f>
        <v>0</v>
      </c>
      <c r="O86">
        <f>DT86 - IF(AW86&gt;1, N86*DN86*100.0/(AY86*EH86), 0)</f>
        <v>0</v>
      </c>
      <c r="P86">
        <f>((V86-L86/2)*O86-N86)/(V86+L86/2)</f>
        <v>0</v>
      </c>
      <c r="Q86">
        <f>P86*(EA86+EB86)/1000.0</f>
        <v>0</v>
      </c>
      <c r="R86">
        <f>(DT86 - IF(AW86&gt;1, N86*DN86*100.0/(AY86*EH86), 0))*(EA86+EB86)/1000.0</f>
        <v>0</v>
      </c>
      <c r="S86">
        <f>2.0/((1/U86-1/T86)+SIGN(U86)*SQRT((1/U86-1/T86)*(1/U86-1/T86) + 4*DO86/((DO86+1)*(DO86+1))*(2*1/U86*1/T86-1/T86*1/T86)))</f>
        <v>0</v>
      </c>
      <c r="T86">
        <f>IF(LEFT(DP86,1)&lt;&gt;"0",IF(LEFT(DP86,1)="1",3.0,DQ86),$D$5+$E$5*(EH86*EA86/($K$5*1000))+$F$5*(EH86*EA86/($K$5*1000))*MAX(MIN(DN86,$J$5),$I$5)*MAX(MIN(DN86,$J$5),$I$5)+$G$5*MAX(MIN(DN86,$J$5),$I$5)*(EH86*EA86/($K$5*1000))+$H$5*(EH86*EA86/($K$5*1000))*(EH86*EA86/($K$5*1000)))</f>
        <v>0</v>
      </c>
      <c r="U86">
        <f>L86*(1000-(1000*0.61365*exp(17.502*Y86/(240.97+Y86))/(EA86+EB86)+DV86)/2)/(1000*0.61365*exp(17.502*Y86/(240.97+Y86))/(EA86+EB86)-DV86)</f>
        <v>0</v>
      </c>
      <c r="V86">
        <f>1/((DO86+1)/(S86/1.6)+1/(T86/1.37)) + DO86/((DO86+1)/(S86/1.6) + DO86/(T86/1.37))</f>
        <v>0</v>
      </c>
      <c r="W86">
        <f>(DJ86*DM86)</f>
        <v>0</v>
      </c>
      <c r="X86">
        <f>(EC86+(W86+2*0.95*5.67E-8*(((EC86+$B$7)+273)^4-(EC86+273)^4)-44100*L86)/(1.84*29.3*T86+8*0.95*5.67E-8*(EC86+273)^3))</f>
        <v>0</v>
      </c>
      <c r="Y86">
        <f>($C$7*ED86+$D$7*EE86+$E$7*X86)</f>
        <v>0</v>
      </c>
      <c r="Z86">
        <f>0.61365*exp(17.502*Y86/(240.97+Y86))</f>
        <v>0</v>
      </c>
      <c r="AA86">
        <f>(AB86/AC86*100)</f>
        <v>0</v>
      </c>
      <c r="AB86">
        <f>DV86*(EA86+EB86)/1000</f>
        <v>0</v>
      </c>
      <c r="AC86">
        <f>0.61365*exp(17.502*EC86/(240.97+EC86))</f>
        <v>0</v>
      </c>
      <c r="AD86">
        <f>(Z86-DV86*(EA86+EB86)/1000)</f>
        <v>0</v>
      </c>
      <c r="AE86">
        <f>(-L86*44100)</f>
        <v>0</v>
      </c>
      <c r="AF86">
        <f>2*29.3*T86*0.92*(EC86-Y86)</f>
        <v>0</v>
      </c>
      <c r="AG86">
        <f>2*0.95*5.67E-8*(((EC86+$B$7)+273)^4-(Y86+273)^4)</f>
        <v>0</v>
      </c>
      <c r="AH86">
        <f>W86+AG86+AE86+AF86</f>
        <v>0</v>
      </c>
      <c r="AI86">
        <f>DZ86*AW86*(DU86-DT86*(1000-AW86*DW86)/(1000-AW86*DV86))/(100*DN86)</f>
        <v>0</v>
      </c>
      <c r="AJ86">
        <f>1000*DZ86*AW86*(DV86-DW86)/(100*DN86*(1000-AW86*DV86))</f>
        <v>0</v>
      </c>
      <c r="AK86">
        <f>(AL86 - AM86 - EA86*1E3/(8.314*(EC86+273.15)) * AO86/DZ86 * AN86) * DZ86/(100*DN86) * (1000 - DW86)/1000</f>
        <v>0</v>
      </c>
      <c r="AL86">
        <v>424.757178144661</v>
      </c>
      <c r="AM86">
        <v>420.569478787879</v>
      </c>
      <c r="AN86">
        <v>0.000704372356045658</v>
      </c>
      <c r="AO86">
        <v>66.111918729525</v>
      </c>
      <c r="AP86">
        <f>(AR86 - AQ86 + EA86*1E3/(8.314*(EC86+273.15)) * AT86/DZ86 * AS86) * DZ86/(100*DN86) * 1000/(1000 - AR86)</f>
        <v>0</v>
      </c>
      <c r="AQ86">
        <v>11.2367271918688</v>
      </c>
      <c r="AR86">
        <v>12.4926494505495</v>
      </c>
      <c r="AS86">
        <v>-7.77204530475458e-07</v>
      </c>
      <c r="AT86">
        <v>85.4368916189537</v>
      </c>
      <c r="AU86">
        <v>0</v>
      </c>
      <c r="AV86">
        <v>0</v>
      </c>
      <c r="AW86">
        <f>IF(AU86*$H$13&gt;=AY86,1.0,(AY86/(AY86-AU86*$H$13)))</f>
        <v>0</v>
      </c>
      <c r="AX86">
        <f>(AW86-1)*100</f>
        <v>0</v>
      </c>
      <c r="AY86">
        <f>MAX(0,($B$13+$C$13*EH86)/(1+$D$13*EH86)*EA86/(EC86+273)*$E$13)</f>
        <v>0</v>
      </c>
      <c r="AZ86" t="s">
        <v>436</v>
      </c>
      <c r="BA86" t="s">
        <v>436</v>
      </c>
      <c r="BB86">
        <v>0</v>
      </c>
      <c r="BC86">
        <v>0</v>
      </c>
      <c r="BD86">
        <f>1-BB86/BC86</f>
        <v>0</v>
      </c>
      <c r="BE86">
        <v>0</v>
      </c>
      <c r="BF86" t="s">
        <v>436</v>
      </c>
      <c r="BG86" t="s">
        <v>436</v>
      </c>
      <c r="BH86">
        <v>0</v>
      </c>
      <c r="BI86">
        <v>0</v>
      </c>
      <c r="BJ86">
        <f>1-BH86/BI86</f>
        <v>0</v>
      </c>
      <c r="BK86">
        <v>0.5</v>
      </c>
      <c r="BL86">
        <f>DK86</f>
        <v>0</v>
      </c>
      <c r="BM86">
        <f>N86</f>
        <v>0</v>
      </c>
      <c r="BN86">
        <f>BJ86*BK86*BL86</f>
        <v>0</v>
      </c>
      <c r="BO86">
        <f>(BM86-BE86)/BL86</f>
        <v>0</v>
      </c>
      <c r="BP86">
        <f>(BC86-BI86)/BI86</f>
        <v>0</v>
      </c>
      <c r="BQ86">
        <f>BB86/(BD86+BB86/BI86)</f>
        <v>0</v>
      </c>
      <c r="BR86" t="s">
        <v>436</v>
      </c>
      <c r="BS86">
        <v>0</v>
      </c>
      <c r="BT86">
        <f>IF(BS86&lt;&gt;0, BS86, BQ86)</f>
        <v>0</v>
      </c>
      <c r="BU86">
        <f>1-BT86/BI86</f>
        <v>0</v>
      </c>
      <c r="BV86">
        <f>(BI86-BH86)/(BI86-BT86)</f>
        <v>0</v>
      </c>
      <c r="BW86">
        <f>(BC86-BI86)/(BC86-BT86)</f>
        <v>0</v>
      </c>
      <c r="BX86">
        <f>(BI86-BH86)/(BI86-BB86)</f>
        <v>0</v>
      </c>
      <c r="BY86">
        <f>(BC86-BI86)/(BC86-BB86)</f>
        <v>0</v>
      </c>
      <c r="BZ86">
        <f>(BV86*BT86/BH86)</f>
        <v>0</v>
      </c>
      <c r="CA86">
        <f>(1-BZ86)</f>
        <v>0</v>
      </c>
      <c r="DJ86">
        <f>$B$11*EI86+$C$11*EJ86+$F$11*EU86*(1-EX86)</f>
        <v>0</v>
      </c>
      <c r="DK86">
        <f>DJ86*DL86</f>
        <v>0</v>
      </c>
      <c r="DL86">
        <f>($B$11*$D$9+$C$11*$D$9+$F$11*((FH86+EZ86)/MAX(FH86+EZ86+FI86, 0.1)*$I$9+FI86/MAX(FH86+EZ86+FI86, 0.1)*$J$9))/($B$11+$C$11+$F$11)</f>
        <v>0</v>
      </c>
      <c r="DM86">
        <f>($B$11*$K$9+$C$11*$K$9+$F$11*((FH86+EZ86)/MAX(FH86+EZ86+FI86, 0.1)*$P$9+FI86/MAX(FH86+EZ86+FI86, 0.1)*$Q$9))/($B$11+$C$11+$F$11)</f>
        <v>0</v>
      </c>
      <c r="DN86">
        <v>6</v>
      </c>
      <c r="DO86">
        <v>0.5</v>
      </c>
      <c r="DP86" t="s">
        <v>437</v>
      </c>
      <c r="DQ86">
        <v>2</v>
      </c>
      <c r="DR86" t="b">
        <v>1</v>
      </c>
      <c r="DS86">
        <v>1701978017.5</v>
      </c>
      <c r="DT86">
        <v>415.315</v>
      </c>
      <c r="DU86">
        <v>419.986</v>
      </c>
      <c r="DV86">
        <v>12.49295</v>
      </c>
      <c r="DW86">
        <v>11.2376</v>
      </c>
      <c r="DX86">
        <v>415.8285</v>
      </c>
      <c r="DY86">
        <v>12.46145</v>
      </c>
      <c r="DZ86">
        <v>599.9835</v>
      </c>
      <c r="EA86">
        <v>78.9207</v>
      </c>
      <c r="EB86">
        <v>0.100143</v>
      </c>
      <c r="EC86">
        <v>23.0241</v>
      </c>
      <c r="ED86">
        <v>23.0306</v>
      </c>
      <c r="EE86">
        <v>999.9</v>
      </c>
      <c r="EF86">
        <v>0</v>
      </c>
      <c r="EG86">
        <v>0</v>
      </c>
      <c r="EH86">
        <v>9984.685</v>
      </c>
      <c r="EI86">
        <v>0</v>
      </c>
      <c r="EJ86">
        <v>0.848101</v>
      </c>
      <c r="EK86">
        <v>-4.67119</v>
      </c>
      <c r="EL86">
        <v>420.569</v>
      </c>
      <c r="EM86">
        <v>424.759</v>
      </c>
      <c r="EN86">
        <v>1.255325</v>
      </c>
      <c r="EO86">
        <v>419.986</v>
      </c>
      <c r="EP86">
        <v>11.2376</v>
      </c>
      <c r="EQ86">
        <v>0.985952</v>
      </c>
      <c r="ER86">
        <v>0.886881</v>
      </c>
      <c r="ES86">
        <v>6.710425</v>
      </c>
      <c r="ET86">
        <v>5.179605</v>
      </c>
      <c r="EU86">
        <v>1799.85</v>
      </c>
      <c r="EV86">
        <v>0.978004</v>
      </c>
      <c r="EW86">
        <v>0.0219962</v>
      </c>
      <c r="EX86">
        <v>0</v>
      </c>
      <c r="EY86">
        <v>385.539</v>
      </c>
      <c r="EZ86">
        <v>4.99951</v>
      </c>
      <c r="FA86">
        <v>6992.555</v>
      </c>
      <c r="FB86">
        <v>14715.8</v>
      </c>
      <c r="FC86">
        <v>43.062</v>
      </c>
      <c r="FD86">
        <v>44.812</v>
      </c>
      <c r="FE86">
        <v>44.625</v>
      </c>
      <c r="FF86">
        <v>43.875</v>
      </c>
      <c r="FG86">
        <v>44.5</v>
      </c>
      <c r="FH86">
        <v>1755.37</v>
      </c>
      <c r="FI86">
        <v>39.48</v>
      </c>
      <c r="FJ86">
        <v>0</v>
      </c>
      <c r="FK86">
        <v>1701978020.1</v>
      </c>
      <c r="FL86">
        <v>0</v>
      </c>
      <c r="FM86">
        <v>385.432346153846</v>
      </c>
      <c r="FN86">
        <v>-0.438051286259209</v>
      </c>
      <c r="FO86">
        <v>-9.91589736691146</v>
      </c>
      <c r="FP86">
        <v>6994.02384615385</v>
      </c>
      <c r="FQ86">
        <v>15</v>
      </c>
      <c r="FR86">
        <v>1701977635</v>
      </c>
      <c r="FS86" t="s">
        <v>438</v>
      </c>
      <c r="FT86">
        <v>1701977633</v>
      </c>
      <c r="FU86">
        <v>1701977635</v>
      </c>
      <c r="FV86">
        <v>4</v>
      </c>
      <c r="FW86">
        <v>-0.012</v>
      </c>
      <c r="FX86">
        <v>0.003</v>
      </c>
      <c r="FY86">
        <v>-0.515</v>
      </c>
      <c r="FZ86">
        <v>0.012</v>
      </c>
      <c r="GA86">
        <v>420</v>
      </c>
      <c r="GB86">
        <v>11</v>
      </c>
      <c r="GC86">
        <v>0.38</v>
      </c>
      <c r="GD86">
        <v>0.07</v>
      </c>
      <c r="GE86">
        <v>-4.7023735</v>
      </c>
      <c r="GF86">
        <v>0.106638045112789</v>
      </c>
      <c r="GG86">
        <v>0.0256837787864247</v>
      </c>
      <c r="GH86">
        <v>1</v>
      </c>
      <c r="GI86">
        <v>385.419323529412</v>
      </c>
      <c r="GJ86">
        <v>0.210099307866663</v>
      </c>
      <c r="GK86">
        <v>0.167723112264064</v>
      </c>
      <c r="GL86">
        <v>1</v>
      </c>
      <c r="GM86">
        <v>1.257059</v>
      </c>
      <c r="GN86">
        <v>-0.0174974436090234</v>
      </c>
      <c r="GO86">
        <v>0.00193091144281659</v>
      </c>
      <c r="GP86">
        <v>1</v>
      </c>
      <c r="GQ86">
        <v>3</v>
      </c>
      <c r="GR86">
        <v>3</v>
      </c>
      <c r="GS86" t="s">
        <v>439</v>
      </c>
      <c r="GT86">
        <v>3.24982</v>
      </c>
      <c r="GU86">
        <v>2.89223</v>
      </c>
      <c r="GV86">
        <v>0.0824189</v>
      </c>
      <c r="GW86">
        <v>0.0829201</v>
      </c>
      <c r="GX86">
        <v>0.0594993</v>
      </c>
      <c r="GY86">
        <v>0.0545015</v>
      </c>
      <c r="GZ86">
        <v>30272.8</v>
      </c>
      <c r="HA86">
        <v>23316.1</v>
      </c>
      <c r="HB86">
        <v>30713.8</v>
      </c>
      <c r="HC86">
        <v>23894.8</v>
      </c>
      <c r="HD86">
        <v>38260.4</v>
      </c>
      <c r="HE86">
        <v>31535.3</v>
      </c>
      <c r="HF86">
        <v>43459</v>
      </c>
      <c r="HG86">
        <v>36061.6</v>
      </c>
      <c r="HH86">
        <v>2.3525</v>
      </c>
      <c r="HI86">
        <v>2.2564</v>
      </c>
      <c r="HJ86">
        <v>0.152215</v>
      </c>
      <c r="HK86">
        <v>0</v>
      </c>
      <c r="HL86">
        <v>20.5183</v>
      </c>
      <c r="HM86">
        <v>999.9</v>
      </c>
      <c r="HN86">
        <v>45.703</v>
      </c>
      <c r="HO86">
        <v>26.929</v>
      </c>
      <c r="HP86">
        <v>20.6408</v>
      </c>
      <c r="HQ86">
        <v>54.6466</v>
      </c>
      <c r="HR86">
        <v>21.4423</v>
      </c>
      <c r="HS86">
        <v>2</v>
      </c>
      <c r="HT86">
        <v>-0.304799</v>
      </c>
      <c r="HU86">
        <v>0.677781</v>
      </c>
      <c r="HV86">
        <v>20.3426</v>
      </c>
      <c r="HW86">
        <v>5.24634</v>
      </c>
      <c r="HX86">
        <v>11.922</v>
      </c>
      <c r="HY86">
        <v>4.9696</v>
      </c>
      <c r="HZ86">
        <v>3.29</v>
      </c>
      <c r="IA86">
        <v>9999</v>
      </c>
      <c r="IB86">
        <v>999.9</v>
      </c>
      <c r="IC86">
        <v>9999</v>
      </c>
      <c r="ID86">
        <v>9999</v>
      </c>
      <c r="IE86">
        <v>4.97211</v>
      </c>
      <c r="IF86">
        <v>1.87347</v>
      </c>
      <c r="IG86">
        <v>1.88034</v>
      </c>
      <c r="IH86">
        <v>1.87649</v>
      </c>
      <c r="II86">
        <v>1.87608</v>
      </c>
      <c r="IJ86">
        <v>1.87607</v>
      </c>
      <c r="IK86">
        <v>1.87501</v>
      </c>
      <c r="IL86">
        <v>1.87543</v>
      </c>
      <c r="IM86">
        <v>0</v>
      </c>
      <c r="IN86">
        <v>0</v>
      </c>
      <c r="IO86">
        <v>0</v>
      </c>
      <c r="IP86">
        <v>0</v>
      </c>
      <c r="IQ86" t="s">
        <v>440</v>
      </c>
      <c r="IR86" t="s">
        <v>441</v>
      </c>
      <c r="IS86" t="s">
        <v>442</v>
      </c>
      <c r="IT86" t="s">
        <v>442</v>
      </c>
      <c r="IU86" t="s">
        <v>442</v>
      </c>
      <c r="IV86" t="s">
        <v>442</v>
      </c>
      <c r="IW86">
        <v>0</v>
      </c>
      <c r="IX86">
        <v>100</v>
      </c>
      <c r="IY86">
        <v>100</v>
      </c>
      <c r="IZ86">
        <v>-0.513</v>
      </c>
      <c r="JA86">
        <v>0.0315</v>
      </c>
      <c r="JB86">
        <v>-0.436505064677801</v>
      </c>
      <c r="JC86">
        <v>-0.000204251658391556</v>
      </c>
      <c r="JD86">
        <v>8.11882707142039e-08</v>
      </c>
      <c r="JE86">
        <v>-8.824596126216e-11</v>
      </c>
      <c r="JF86">
        <v>-0.0823044458403542</v>
      </c>
      <c r="JG86">
        <v>6.98166786572007e-05</v>
      </c>
      <c r="JH86">
        <v>0.00104944809816257</v>
      </c>
      <c r="JI86">
        <v>-2.5878658862803e-05</v>
      </c>
      <c r="JJ86">
        <v>28</v>
      </c>
      <c r="JK86">
        <v>2090</v>
      </c>
      <c r="JL86">
        <v>2</v>
      </c>
      <c r="JM86">
        <v>19</v>
      </c>
      <c r="JN86">
        <v>6.4</v>
      </c>
      <c r="JO86">
        <v>6.4</v>
      </c>
      <c r="JP86">
        <v>1.36108</v>
      </c>
      <c r="JQ86">
        <v>2.55493</v>
      </c>
      <c r="JR86">
        <v>2.24365</v>
      </c>
      <c r="JS86">
        <v>2.85034</v>
      </c>
      <c r="JT86">
        <v>2.49756</v>
      </c>
      <c r="JU86">
        <v>2.35107</v>
      </c>
      <c r="JV86">
        <v>31.1722</v>
      </c>
      <c r="JW86">
        <v>24.0612</v>
      </c>
      <c r="JX86">
        <v>18</v>
      </c>
      <c r="JY86">
        <v>633.946</v>
      </c>
      <c r="JZ86">
        <v>659.301</v>
      </c>
      <c r="KA86">
        <v>20.0004</v>
      </c>
      <c r="KB86">
        <v>23.3354</v>
      </c>
      <c r="KC86">
        <v>30</v>
      </c>
      <c r="KD86">
        <v>23.5544</v>
      </c>
      <c r="KE86">
        <v>23.534</v>
      </c>
      <c r="KF86">
        <v>27.2781</v>
      </c>
      <c r="KG86">
        <v>37.8443</v>
      </c>
      <c r="KH86">
        <v>0</v>
      </c>
      <c r="KI86">
        <v>20</v>
      </c>
      <c r="KJ86">
        <v>420</v>
      </c>
      <c r="KK86">
        <v>11.2564</v>
      </c>
      <c r="KL86">
        <v>101.98</v>
      </c>
      <c r="KM86">
        <v>101.025</v>
      </c>
    </row>
    <row r="87" spans="1:299">
      <c r="A87">
        <v>71</v>
      </c>
      <c r="B87">
        <v>1701978024</v>
      </c>
      <c r="C87">
        <v>350</v>
      </c>
      <c r="D87" t="s">
        <v>583</v>
      </c>
      <c r="E87" t="s">
        <v>584</v>
      </c>
      <c r="F87">
        <v>15</v>
      </c>
      <c r="H87" t="s">
        <v>435</v>
      </c>
      <c r="K87">
        <v>1701978022.5</v>
      </c>
      <c r="L87">
        <f>(M87)/1000</f>
        <v>0</v>
      </c>
      <c r="M87">
        <f>IF(DR87, AP87, AJ87)</f>
        <v>0</v>
      </c>
      <c r="N87">
        <f>IF(DR87, AK87, AI87)</f>
        <v>0</v>
      </c>
      <c r="O87">
        <f>DT87 - IF(AW87&gt;1, N87*DN87*100.0/(AY87*EH87), 0)</f>
        <v>0</v>
      </c>
      <c r="P87">
        <f>((V87-L87/2)*O87-N87)/(V87+L87/2)</f>
        <v>0</v>
      </c>
      <c r="Q87">
        <f>P87*(EA87+EB87)/1000.0</f>
        <v>0</v>
      </c>
      <c r="R87">
        <f>(DT87 - IF(AW87&gt;1, N87*DN87*100.0/(AY87*EH87), 0))*(EA87+EB87)/1000.0</f>
        <v>0</v>
      </c>
      <c r="S87">
        <f>2.0/((1/U87-1/T87)+SIGN(U87)*SQRT((1/U87-1/T87)*(1/U87-1/T87) + 4*DO87/((DO87+1)*(DO87+1))*(2*1/U87*1/T87-1/T87*1/T87)))</f>
        <v>0</v>
      </c>
      <c r="T87">
        <f>IF(LEFT(DP87,1)&lt;&gt;"0",IF(LEFT(DP87,1)="1",3.0,DQ87),$D$5+$E$5*(EH87*EA87/($K$5*1000))+$F$5*(EH87*EA87/($K$5*1000))*MAX(MIN(DN87,$J$5),$I$5)*MAX(MIN(DN87,$J$5),$I$5)+$G$5*MAX(MIN(DN87,$J$5),$I$5)*(EH87*EA87/($K$5*1000))+$H$5*(EH87*EA87/($K$5*1000))*(EH87*EA87/($K$5*1000)))</f>
        <v>0</v>
      </c>
      <c r="U87">
        <f>L87*(1000-(1000*0.61365*exp(17.502*Y87/(240.97+Y87))/(EA87+EB87)+DV87)/2)/(1000*0.61365*exp(17.502*Y87/(240.97+Y87))/(EA87+EB87)-DV87)</f>
        <v>0</v>
      </c>
      <c r="V87">
        <f>1/((DO87+1)/(S87/1.6)+1/(T87/1.37)) + DO87/((DO87+1)/(S87/1.6) + DO87/(T87/1.37))</f>
        <v>0</v>
      </c>
      <c r="W87">
        <f>(DJ87*DM87)</f>
        <v>0</v>
      </c>
      <c r="X87">
        <f>(EC87+(W87+2*0.95*5.67E-8*(((EC87+$B$7)+273)^4-(EC87+273)^4)-44100*L87)/(1.84*29.3*T87+8*0.95*5.67E-8*(EC87+273)^3))</f>
        <v>0</v>
      </c>
      <c r="Y87">
        <f>($C$7*ED87+$D$7*EE87+$E$7*X87)</f>
        <v>0</v>
      </c>
      <c r="Z87">
        <f>0.61365*exp(17.502*Y87/(240.97+Y87))</f>
        <v>0</v>
      </c>
      <c r="AA87">
        <f>(AB87/AC87*100)</f>
        <v>0</v>
      </c>
      <c r="AB87">
        <f>DV87*(EA87+EB87)/1000</f>
        <v>0</v>
      </c>
      <c r="AC87">
        <f>0.61365*exp(17.502*EC87/(240.97+EC87))</f>
        <v>0</v>
      </c>
      <c r="AD87">
        <f>(Z87-DV87*(EA87+EB87)/1000)</f>
        <v>0</v>
      </c>
      <c r="AE87">
        <f>(-L87*44100)</f>
        <v>0</v>
      </c>
      <c r="AF87">
        <f>2*29.3*T87*0.92*(EC87-Y87)</f>
        <v>0</v>
      </c>
      <c r="AG87">
        <f>2*0.95*5.67E-8*(((EC87+$B$7)+273)^4-(Y87+273)^4)</f>
        <v>0</v>
      </c>
      <c r="AH87">
        <f>W87+AG87+AE87+AF87</f>
        <v>0</v>
      </c>
      <c r="AI87">
        <f>DZ87*AW87*(DU87-DT87*(1000-AW87*DW87)/(1000-AW87*DV87))/(100*DN87)</f>
        <v>0</v>
      </c>
      <c r="AJ87">
        <f>1000*DZ87*AW87*(DV87-DW87)/(100*DN87*(1000-AW87*DV87))</f>
        <v>0</v>
      </c>
      <c r="AK87">
        <f>(AL87 - AM87 - EA87*1E3/(8.314*(EC87+273.15)) * AO87/DZ87 * AN87) * DZ87/(100*DN87) * (1000 - DW87)/1000</f>
        <v>0</v>
      </c>
      <c r="AL87">
        <v>424.761979575102</v>
      </c>
      <c r="AM87">
        <v>420.560163636363</v>
      </c>
      <c r="AN87">
        <v>-0.000223247630958891</v>
      </c>
      <c r="AO87">
        <v>66.111918729525</v>
      </c>
      <c r="AP87">
        <f>(AR87 - AQ87 + EA87*1E3/(8.314*(EC87+273.15)) * AT87/DZ87 * AS87) * DZ87/(100*DN87) * 1000/(1000 - AR87)</f>
        <v>0</v>
      </c>
      <c r="AQ87">
        <v>11.2380124266122</v>
      </c>
      <c r="AR87">
        <v>12.4909483516484</v>
      </c>
      <c r="AS87">
        <v>-1.69185676028194e-06</v>
      </c>
      <c r="AT87">
        <v>85.4368916189537</v>
      </c>
      <c r="AU87">
        <v>0</v>
      </c>
      <c r="AV87">
        <v>0</v>
      </c>
      <c r="AW87">
        <f>IF(AU87*$H$13&gt;=AY87,1.0,(AY87/(AY87-AU87*$H$13)))</f>
        <v>0</v>
      </c>
      <c r="AX87">
        <f>(AW87-1)*100</f>
        <v>0</v>
      </c>
      <c r="AY87">
        <f>MAX(0,($B$13+$C$13*EH87)/(1+$D$13*EH87)*EA87/(EC87+273)*$E$13)</f>
        <v>0</v>
      </c>
      <c r="AZ87" t="s">
        <v>436</v>
      </c>
      <c r="BA87" t="s">
        <v>436</v>
      </c>
      <c r="BB87">
        <v>0</v>
      </c>
      <c r="BC87">
        <v>0</v>
      </c>
      <c r="BD87">
        <f>1-BB87/BC87</f>
        <v>0</v>
      </c>
      <c r="BE87">
        <v>0</v>
      </c>
      <c r="BF87" t="s">
        <v>436</v>
      </c>
      <c r="BG87" t="s">
        <v>436</v>
      </c>
      <c r="BH87">
        <v>0</v>
      </c>
      <c r="BI87">
        <v>0</v>
      </c>
      <c r="BJ87">
        <f>1-BH87/BI87</f>
        <v>0</v>
      </c>
      <c r="BK87">
        <v>0.5</v>
      </c>
      <c r="BL87">
        <f>DK87</f>
        <v>0</v>
      </c>
      <c r="BM87">
        <f>N87</f>
        <v>0</v>
      </c>
      <c r="BN87">
        <f>BJ87*BK87*BL87</f>
        <v>0</v>
      </c>
      <c r="BO87">
        <f>(BM87-BE87)/BL87</f>
        <v>0</v>
      </c>
      <c r="BP87">
        <f>(BC87-BI87)/BI87</f>
        <v>0</v>
      </c>
      <c r="BQ87">
        <f>BB87/(BD87+BB87/BI87)</f>
        <v>0</v>
      </c>
      <c r="BR87" t="s">
        <v>436</v>
      </c>
      <c r="BS87">
        <v>0</v>
      </c>
      <c r="BT87">
        <f>IF(BS87&lt;&gt;0, BS87, BQ87)</f>
        <v>0</v>
      </c>
      <c r="BU87">
        <f>1-BT87/BI87</f>
        <v>0</v>
      </c>
      <c r="BV87">
        <f>(BI87-BH87)/(BI87-BT87)</f>
        <v>0</v>
      </c>
      <c r="BW87">
        <f>(BC87-BI87)/(BC87-BT87)</f>
        <v>0</v>
      </c>
      <c r="BX87">
        <f>(BI87-BH87)/(BI87-BB87)</f>
        <v>0</v>
      </c>
      <c r="BY87">
        <f>(BC87-BI87)/(BC87-BB87)</f>
        <v>0</v>
      </c>
      <c r="BZ87">
        <f>(BV87*BT87/BH87)</f>
        <v>0</v>
      </c>
      <c r="CA87">
        <f>(1-BZ87)</f>
        <v>0</v>
      </c>
      <c r="DJ87">
        <f>$B$11*EI87+$C$11*EJ87+$F$11*EU87*(1-EX87)</f>
        <v>0</v>
      </c>
      <c r="DK87">
        <f>DJ87*DL87</f>
        <v>0</v>
      </c>
      <c r="DL87">
        <f>($B$11*$D$9+$C$11*$D$9+$F$11*((FH87+EZ87)/MAX(FH87+EZ87+FI87, 0.1)*$I$9+FI87/MAX(FH87+EZ87+FI87, 0.1)*$J$9))/($B$11+$C$11+$F$11)</f>
        <v>0</v>
      </c>
      <c r="DM87">
        <f>($B$11*$K$9+$C$11*$K$9+$F$11*((FH87+EZ87)/MAX(FH87+EZ87+FI87, 0.1)*$P$9+FI87/MAX(FH87+EZ87+FI87, 0.1)*$Q$9))/($B$11+$C$11+$F$11)</f>
        <v>0</v>
      </c>
      <c r="DN87">
        <v>6</v>
      </c>
      <c r="DO87">
        <v>0.5</v>
      </c>
      <c r="DP87" t="s">
        <v>437</v>
      </c>
      <c r="DQ87">
        <v>2</v>
      </c>
      <c r="DR87" t="b">
        <v>1</v>
      </c>
      <c r="DS87">
        <v>1701978022.5</v>
      </c>
      <c r="DT87">
        <v>415.3075</v>
      </c>
      <c r="DU87">
        <v>419.9905</v>
      </c>
      <c r="DV87">
        <v>12.4906</v>
      </c>
      <c r="DW87">
        <v>11.23735</v>
      </c>
      <c r="DX87">
        <v>415.8215</v>
      </c>
      <c r="DY87">
        <v>12.45915</v>
      </c>
      <c r="DZ87">
        <v>599.982</v>
      </c>
      <c r="EA87">
        <v>78.9214</v>
      </c>
      <c r="EB87">
        <v>0.09981835</v>
      </c>
      <c r="EC87">
        <v>23.026</v>
      </c>
      <c r="ED87">
        <v>23.0246</v>
      </c>
      <c r="EE87">
        <v>999.9</v>
      </c>
      <c r="EF87">
        <v>0</v>
      </c>
      <c r="EG87">
        <v>0</v>
      </c>
      <c r="EH87">
        <v>10013.75</v>
      </c>
      <c r="EI87">
        <v>0</v>
      </c>
      <c r="EJ87">
        <v>0.848101</v>
      </c>
      <c r="EK87">
        <v>-4.682985</v>
      </c>
      <c r="EL87">
        <v>420.5605</v>
      </c>
      <c r="EM87">
        <v>424.7635</v>
      </c>
      <c r="EN87">
        <v>1.253255</v>
      </c>
      <c r="EO87">
        <v>419.9905</v>
      </c>
      <c r="EP87">
        <v>11.23735</v>
      </c>
      <c r="EQ87">
        <v>0.9857745</v>
      </c>
      <c r="ER87">
        <v>0.8868655</v>
      </c>
      <c r="ES87">
        <v>6.707805</v>
      </c>
      <c r="ET87">
        <v>5.179355</v>
      </c>
      <c r="EU87">
        <v>1799.84</v>
      </c>
      <c r="EV87">
        <v>0.978004</v>
      </c>
      <c r="EW87">
        <v>0.0219962</v>
      </c>
      <c r="EX87">
        <v>0</v>
      </c>
      <c r="EY87">
        <v>385.285</v>
      </c>
      <c r="EZ87">
        <v>4.99951</v>
      </c>
      <c r="FA87">
        <v>6991.945</v>
      </c>
      <c r="FB87">
        <v>14715.7</v>
      </c>
      <c r="FC87">
        <v>43.062</v>
      </c>
      <c r="FD87">
        <v>44.812</v>
      </c>
      <c r="FE87">
        <v>44.625</v>
      </c>
      <c r="FF87">
        <v>43.875</v>
      </c>
      <c r="FG87">
        <v>44.4685</v>
      </c>
      <c r="FH87">
        <v>1755.36</v>
      </c>
      <c r="FI87">
        <v>39.48</v>
      </c>
      <c r="FJ87">
        <v>0</v>
      </c>
      <c r="FK87">
        <v>1701978025.5</v>
      </c>
      <c r="FL87">
        <v>0</v>
      </c>
      <c r="FM87">
        <v>385.36856</v>
      </c>
      <c r="FN87">
        <v>0.0188461500939335</v>
      </c>
      <c r="FO87">
        <v>-7.07153838342042</v>
      </c>
      <c r="FP87">
        <v>6993.2644</v>
      </c>
      <c r="FQ87">
        <v>15</v>
      </c>
      <c r="FR87">
        <v>1701977635</v>
      </c>
      <c r="FS87" t="s">
        <v>438</v>
      </c>
      <c r="FT87">
        <v>1701977633</v>
      </c>
      <c r="FU87">
        <v>1701977635</v>
      </c>
      <c r="FV87">
        <v>4</v>
      </c>
      <c r="FW87">
        <v>-0.012</v>
      </c>
      <c r="FX87">
        <v>0.003</v>
      </c>
      <c r="FY87">
        <v>-0.515</v>
      </c>
      <c r="FZ87">
        <v>0.012</v>
      </c>
      <c r="GA87">
        <v>420</v>
      </c>
      <c r="GB87">
        <v>11</v>
      </c>
      <c r="GC87">
        <v>0.38</v>
      </c>
      <c r="GD87">
        <v>0.07</v>
      </c>
      <c r="GE87">
        <v>-4.69591095238095</v>
      </c>
      <c r="GF87">
        <v>0.142711948051943</v>
      </c>
      <c r="GG87">
        <v>0.0244034575818697</v>
      </c>
      <c r="GH87">
        <v>1</v>
      </c>
      <c r="GI87">
        <v>385.408705882353</v>
      </c>
      <c r="GJ87">
        <v>-0.662734913615927</v>
      </c>
      <c r="GK87">
        <v>0.180942228253656</v>
      </c>
      <c r="GL87">
        <v>1</v>
      </c>
      <c r="GM87">
        <v>1.25581</v>
      </c>
      <c r="GN87">
        <v>-0.0167018181818187</v>
      </c>
      <c r="GO87">
        <v>0.00191209931999461</v>
      </c>
      <c r="GP87">
        <v>1</v>
      </c>
      <c r="GQ87">
        <v>3</v>
      </c>
      <c r="GR87">
        <v>3</v>
      </c>
      <c r="GS87" t="s">
        <v>439</v>
      </c>
      <c r="GT87">
        <v>3.24973</v>
      </c>
      <c r="GU87">
        <v>2.89224</v>
      </c>
      <c r="GV87">
        <v>0.0824197</v>
      </c>
      <c r="GW87">
        <v>0.0829244</v>
      </c>
      <c r="GX87">
        <v>0.0594898</v>
      </c>
      <c r="GY87">
        <v>0.0544971</v>
      </c>
      <c r="GZ87">
        <v>30272.5</v>
      </c>
      <c r="HA87">
        <v>23316.3</v>
      </c>
      <c r="HB87">
        <v>30713.5</v>
      </c>
      <c r="HC87">
        <v>23895.1</v>
      </c>
      <c r="HD87">
        <v>38260.2</v>
      </c>
      <c r="HE87">
        <v>31535.7</v>
      </c>
      <c r="HF87">
        <v>43458.3</v>
      </c>
      <c r="HG87">
        <v>36061.8</v>
      </c>
      <c r="HH87">
        <v>2.35247</v>
      </c>
      <c r="HI87">
        <v>2.25653</v>
      </c>
      <c r="HJ87">
        <v>0.15147</v>
      </c>
      <c r="HK87">
        <v>0</v>
      </c>
      <c r="HL87">
        <v>20.5218</v>
      </c>
      <c r="HM87">
        <v>999.9</v>
      </c>
      <c r="HN87">
        <v>45.703</v>
      </c>
      <c r="HO87">
        <v>26.919</v>
      </c>
      <c r="HP87">
        <v>20.6273</v>
      </c>
      <c r="HQ87">
        <v>54.5966</v>
      </c>
      <c r="HR87">
        <v>21.4383</v>
      </c>
      <c r="HS87">
        <v>2</v>
      </c>
      <c r="HT87">
        <v>-0.304665</v>
      </c>
      <c r="HU87">
        <v>0.679254</v>
      </c>
      <c r="HV87">
        <v>20.3424</v>
      </c>
      <c r="HW87">
        <v>5.24634</v>
      </c>
      <c r="HX87">
        <v>11.9205</v>
      </c>
      <c r="HY87">
        <v>4.96965</v>
      </c>
      <c r="HZ87">
        <v>3.29</v>
      </c>
      <c r="IA87">
        <v>9999</v>
      </c>
      <c r="IB87">
        <v>999.9</v>
      </c>
      <c r="IC87">
        <v>9999</v>
      </c>
      <c r="ID87">
        <v>9999</v>
      </c>
      <c r="IE87">
        <v>4.97212</v>
      </c>
      <c r="IF87">
        <v>1.87347</v>
      </c>
      <c r="IG87">
        <v>1.88034</v>
      </c>
      <c r="IH87">
        <v>1.87651</v>
      </c>
      <c r="II87">
        <v>1.87607</v>
      </c>
      <c r="IJ87">
        <v>1.87607</v>
      </c>
      <c r="IK87">
        <v>1.87503</v>
      </c>
      <c r="IL87">
        <v>1.87542</v>
      </c>
      <c r="IM87">
        <v>0</v>
      </c>
      <c r="IN87">
        <v>0</v>
      </c>
      <c r="IO87">
        <v>0</v>
      </c>
      <c r="IP87">
        <v>0</v>
      </c>
      <c r="IQ87" t="s">
        <v>440</v>
      </c>
      <c r="IR87" t="s">
        <v>441</v>
      </c>
      <c r="IS87" t="s">
        <v>442</v>
      </c>
      <c r="IT87" t="s">
        <v>442</v>
      </c>
      <c r="IU87" t="s">
        <v>442</v>
      </c>
      <c r="IV87" t="s">
        <v>442</v>
      </c>
      <c r="IW87">
        <v>0</v>
      </c>
      <c r="IX87">
        <v>100</v>
      </c>
      <c r="IY87">
        <v>100</v>
      </c>
      <c r="IZ87">
        <v>-0.514</v>
      </c>
      <c r="JA87">
        <v>0.0314</v>
      </c>
      <c r="JB87">
        <v>-0.436505064677801</v>
      </c>
      <c r="JC87">
        <v>-0.000204251658391556</v>
      </c>
      <c r="JD87">
        <v>8.11882707142039e-08</v>
      </c>
      <c r="JE87">
        <v>-8.824596126216e-11</v>
      </c>
      <c r="JF87">
        <v>-0.0823044458403542</v>
      </c>
      <c r="JG87">
        <v>6.98166786572007e-05</v>
      </c>
      <c r="JH87">
        <v>0.00104944809816257</v>
      </c>
      <c r="JI87">
        <v>-2.5878658862803e-05</v>
      </c>
      <c r="JJ87">
        <v>28</v>
      </c>
      <c r="JK87">
        <v>2090</v>
      </c>
      <c r="JL87">
        <v>2</v>
      </c>
      <c r="JM87">
        <v>19</v>
      </c>
      <c r="JN87">
        <v>6.5</v>
      </c>
      <c r="JO87">
        <v>6.5</v>
      </c>
      <c r="JP87">
        <v>1.36108</v>
      </c>
      <c r="JQ87">
        <v>2.55249</v>
      </c>
      <c r="JR87">
        <v>2.24365</v>
      </c>
      <c r="JS87">
        <v>2.84912</v>
      </c>
      <c r="JT87">
        <v>2.49756</v>
      </c>
      <c r="JU87">
        <v>2.37061</v>
      </c>
      <c r="JV87">
        <v>31.1939</v>
      </c>
      <c r="JW87">
        <v>24.07</v>
      </c>
      <c r="JX87">
        <v>18</v>
      </c>
      <c r="JY87">
        <v>633.905</v>
      </c>
      <c r="JZ87">
        <v>659.382</v>
      </c>
      <c r="KA87">
        <v>20.0003</v>
      </c>
      <c r="KB87">
        <v>23.3354</v>
      </c>
      <c r="KC87">
        <v>30.0001</v>
      </c>
      <c r="KD87">
        <v>23.5525</v>
      </c>
      <c r="KE87">
        <v>23.532</v>
      </c>
      <c r="KF87">
        <v>27.2786</v>
      </c>
      <c r="KG87">
        <v>37.8443</v>
      </c>
      <c r="KH87">
        <v>0</v>
      </c>
      <c r="KI87">
        <v>20</v>
      </c>
      <c r="KJ87">
        <v>420</v>
      </c>
      <c r="KK87">
        <v>11.2564</v>
      </c>
      <c r="KL87">
        <v>101.978</v>
      </c>
      <c r="KM87">
        <v>101.026</v>
      </c>
    </row>
    <row r="88" spans="1:299">
      <c r="A88">
        <v>72</v>
      </c>
      <c r="B88">
        <v>1701978029</v>
      </c>
      <c r="C88">
        <v>355</v>
      </c>
      <c r="D88" t="s">
        <v>585</v>
      </c>
      <c r="E88" t="s">
        <v>586</v>
      </c>
      <c r="F88">
        <v>15</v>
      </c>
      <c r="H88" t="s">
        <v>435</v>
      </c>
      <c r="K88">
        <v>1701978027.5</v>
      </c>
      <c r="L88">
        <f>(M88)/1000</f>
        <v>0</v>
      </c>
      <c r="M88">
        <f>IF(DR88, AP88, AJ88)</f>
        <v>0</v>
      </c>
      <c r="N88">
        <f>IF(DR88, AK88, AI88)</f>
        <v>0</v>
      </c>
      <c r="O88">
        <f>DT88 - IF(AW88&gt;1, N88*DN88*100.0/(AY88*EH88), 0)</f>
        <v>0</v>
      </c>
      <c r="P88">
        <f>((V88-L88/2)*O88-N88)/(V88+L88/2)</f>
        <v>0</v>
      </c>
      <c r="Q88">
        <f>P88*(EA88+EB88)/1000.0</f>
        <v>0</v>
      </c>
      <c r="R88">
        <f>(DT88 - IF(AW88&gt;1, N88*DN88*100.0/(AY88*EH88), 0))*(EA88+EB88)/1000.0</f>
        <v>0</v>
      </c>
      <c r="S88">
        <f>2.0/((1/U88-1/T88)+SIGN(U88)*SQRT((1/U88-1/T88)*(1/U88-1/T88) + 4*DO88/((DO88+1)*(DO88+1))*(2*1/U88*1/T88-1/T88*1/T88)))</f>
        <v>0</v>
      </c>
      <c r="T88">
        <f>IF(LEFT(DP88,1)&lt;&gt;"0",IF(LEFT(DP88,1)="1",3.0,DQ88),$D$5+$E$5*(EH88*EA88/($K$5*1000))+$F$5*(EH88*EA88/($K$5*1000))*MAX(MIN(DN88,$J$5),$I$5)*MAX(MIN(DN88,$J$5),$I$5)+$G$5*MAX(MIN(DN88,$J$5),$I$5)*(EH88*EA88/($K$5*1000))+$H$5*(EH88*EA88/($K$5*1000))*(EH88*EA88/($K$5*1000)))</f>
        <v>0</v>
      </c>
      <c r="U88">
        <f>L88*(1000-(1000*0.61365*exp(17.502*Y88/(240.97+Y88))/(EA88+EB88)+DV88)/2)/(1000*0.61365*exp(17.502*Y88/(240.97+Y88))/(EA88+EB88)-DV88)</f>
        <v>0</v>
      </c>
      <c r="V88">
        <f>1/((DO88+1)/(S88/1.6)+1/(T88/1.37)) + DO88/((DO88+1)/(S88/1.6) + DO88/(T88/1.37))</f>
        <v>0</v>
      </c>
      <c r="W88">
        <f>(DJ88*DM88)</f>
        <v>0</v>
      </c>
      <c r="X88">
        <f>(EC88+(W88+2*0.95*5.67E-8*(((EC88+$B$7)+273)^4-(EC88+273)^4)-44100*L88)/(1.84*29.3*T88+8*0.95*5.67E-8*(EC88+273)^3))</f>
        <v>0</v>
      </c>
      <c r="Y88">
        <f>($C$7*ED88+$D$7*EE88+$E$7*X88)</f>
        <v>0</v>
      </c>
      <c r="Z88">
        <f>0.61365*exp(17.502*Y88/(240.97+Y88))</f>
        <v>0</v>
      </c>
      <c r="AA88">
        <f>(AB88/AC88*100)</f>
        <v>0</v>
      </c>
      <c r="AB88">
        <f>DV88*(EA88+EB88)/1000</f>
        <v>0</v>
      </c>
      <c r="AC88">
        <f>0.61365*exp(17.502*EC88/(240.97+EC88))</f>
        <v>0</v>
      </c>
      <c r="AD88">
        <f>(Z88-DV88*(EA88+EB88)/1000)</f>
        <v>0</v>
      </c>
      <c r="AE88">
        <f>(-L88*44100)</f>
        <v>0</v>
      </c>
      <c r="AF88">
        <f>2*29.3*T88*0.92*(EC88-Y88)</f>
        <v>0</v>
      </c>
      <c r="AG88">
        <f>2*0.95*5.67E-8*(((EC88+$B$7)+273)^4-(Y88+273)^4)</f>
        <v>0</v>
      </c>
      <c r="AH88">
        <f>W88+AG88+AE88+AF88</f>
        <v>0</v>
      </c>
      <c r="AI88">
        <f>DZ88*AW88*(DU88-DT88*(1000-AW88*DW88)/(1000-AW88*DV88))/(100*DN88)</f>
        <v>0</v>
      </c>
      <c r="AJ88">
        <f>1000*DZ88*AW88*(DV88-DW88)/(100*DN88*(1000-AW88*DV88))</f>
        <v>0</v>
      </c>
      <c r="AK88">
        <f>(AL88 - AM88 - EA88*1E3/(8.314*(EC88+273.15)) * AO88/DZ88 * AN88) * DZ88/(100*DN88) * (1000 - DW88)/1000</f>
        <v>0</v>
      </c>
      <c r="AL88">
        <v>424.760041124911</v>
      </c>
      <c r="AM88">
        <v>420.607339393939</v>
      </c>
      <c r="AN88">
        <v>0.00166170307116632</v>
      </c>
      <c r="AO88">
        <v>66.111918729525</v>
      </c>
      <c r="AP88">
        <f>(AR88 - AQ88 + EA88*1E3/(8.314*(EC88+273.15)) * AT88/DZ88 * AS88) * DZ88/(100*DN88) * 1000/(1000 - AR88)</f>
        <v>0</v>
      </c>
      <c r="AQ88">
        <v>11.2368347710605</v>
      </c>
      <c r="AR88">
        <v>12.4894879120879</v>
      </c>
      <c r="AS88">
        <v>-3.19223065529482e-06</v>
      </c>
      <c r="AT88">
        <v>85.4368916189537</v>
      </c>
      <c r="AU88">
        <v>0</v>
      </c>
      <c r="AV88">
        <v>0</v>
      </c>
      <c r="AW88">
        <f>IF(AU88*$H$13&gt;=AY88,1.0,(AY88/(AY88-AU88*$H$13)))</f>
        <v>0</v>
      </c>
      <c r="AX88">
        <f>(AW88-1)*100</f>
        <v>0</v>
      </c>
      <c r="AY88">
        <f>MAX(0,($B$13+$C$13*EH88)/(1+$D$13*EH88)*EA88/(EC88+273)*$E$13)</f>
        <v>0</v>
      </c>
      <c r="AZ88" t="s">
        <v>436</v>
      </c>
      <c r="BA88" t="s">
        <v>436</v>
      </c>
      <c r="BB88">
        <v>0</v>
      </c>
      <c r="BC88">
        <v>0</v>
      </c>
      <c r="BD88">
        <f>1-BB88/BC88</f>
        <v>0</v>
      </c>
      <c r="BE88">
        <v>0</v>
      </c>
      <c r="BF88" t="s">
        <v>436</v>
      </c>
      <c r="BG88" t="s">
        <v>436</v>
      </c>
      <c r="BH88">
        <v>0</v>
      </c>
      <c r="BI88">
        <v>0</v>
      </c>
      <c r="BJ88">
        <f>1-BH88/BI88</f>
        <v>0</v>
      </c>
      <c r="BK88">
        <v>0.5</v>
      </c>
      <c r="BL88">
        <f>DK88</f>
        <v>0</v>
      </c>
      <c r="BM88">
        <f>N88</f>
        <v>0</v>
      </c>
      <c r="BN88">
        <f>BJ88*BK88*BL88</f>
        <v>0</v>
      </c>
      <c r="BO88">
        <f>(BM88-BE88)/BL88</f>
        <v>0</v>
      </c>
      <c r="BP88">
        <f>(BC88-BI88)/BI88</f>
        <v>0</v>
      </c>
      <c r="BQ88">
        <f>BB88/(BD88+BB88/BI88)</f>
        <v>0</v>
      </c>
      <c r="BR88" t="s">
        <v>436</v>
      </c>
      <c r="BS88">
        <v>0</v>
      </c>
      <c r="BT88">
        <f>IF(BS88&lt;&gt;0, BS88, BQ88)</f>
        <v>0</v>
      </c>
      <c r="BU88">
        <f>1-BT88/BI88</f>
        <v>0</v>
      </c>
      <c r="BV88">
        <f>(BI88-BH88)/(BI88-BT88)</f>
        <v>0</v>
      </c>
      <c r="BW88">
        <f>(BC88-BI88)/(BC88-BT88)</f>
        <v>0</v>
      </c>
      <c r="BX88">
        <f>(BI88-BH88)/(BI88-BB88)</f>
        <v>0</v>
      </c>
      <c r="BY88">
        <f>(BC88-BI88)/(BC88-BB88)</f>
        <v>0</v>
      </c>
      <c r="BZ88">
        <f>(BV88*BT88/BH88)</f>
        <v>0</v>
      </c>
      <c r="CA88">
        <f>(1-BZ88)</f>
        <v>0</v>
      </c>
      <c r="DJ88">
        <f>$B$11*EI88+$C$11*EJ88+$F$11*EU88*(1-EX88)</f>
        <v>0</v>
      </c>
      <c r="DK88">
        <f>DJ88*DL88</f>
        <v>0</v>
      </c>
      <c r="DL88">
        <f>($B$11*$D$9+$C$11*$D$9+$F$11*((FH88+EZ88)/MAX(FH88+EZ88+FI88, 0.1)*$I$9+FI88/MAX(FH88+EZ88+FI88, 0.1)*$J$9))/($B$11+$C$11+$F$11)</f>
        <v>0</v>
      </c>
      <c r="DM88">
        <f>($B$11*$K$9+$C$11*$K$9+$F$11*((FH88+EZ88)/MAX(FH88+EZ88+FI88, 0.1)*$P$9+FI88/MAX(FH88+EZ88+FI88, 0.1)*$Q$9))/($B$11+$C$11+$F$11)</f>
        <v>0</v>
      </c>
      <c r="DN88">
        <v>6</v>
      </c>
      <c r="DO88">
        <v>0.5</v>
      </c>
      <c r="DP88" t="s">
        <v>437</v>
      </c>
      <c r="DQ88">
        <v>2</v>
      </c>
      <c r="DR88" t="b">
        <v>1</v>
      </c>
      <c r="DS88">
        <v>1701978027.5</v>
      </c>
      <c r="DT88">
        <v>415.3495</v>
      </c>
      <c r="DU88">
        <v>419.979</v>
      </c>
      <c r="DV88">
        <v>12.48985</v>
      </c>
      <c r="DW88">
        <v>11.23825</v>
      </c>
      <c r="DX88">
        <v>415.8635</v>
      </c>
      <c r="DY88">
        <v>12.45845</v>
      </c>
      <c r="DZ88">
        <v>600.028</v>
      </c>
      <c r="EA88">
        <v>78.9211</v>
      </c>
      <c r="EB88">
        <v>0.09993525</v>
      </c>
      <c r="EC88">
        <v>23.026</v>
      </c>
      <c r="ED88">
        <v>23.0225</v>
      </c>
      <c r="EE88">
        <v>999.9</v>
      </c>
      <c r="EF88">
        <v>0</v>
      </c>
      <c r="EG88">
        <v>0</v>
      </c>
      <c r="EH88">
        <v>10004.99</v>
      </c>
      <c r="EI88">
        <v>0</v>
      </c>
      <c r="EJ88">
        <v>0.848101</v>
      </c>
      <c r="EK88">
        <v>-4.62944</v>
      </c>
      <c r="EL88">
        <v>420.603</v>
      </c>
      <c r="EM88">
        <v>424.7525</v>
      </c>
      <c r="EN88">
        <v>1.25161</v>
      </c>
      <c r="EO88">
        <v>419.979</v>
      </c>
      <c r="EP88">
        <v>11.23825</v>
      </c>
      <c r="EQ88">
        <v>0.9857135</v>
      </c>
      <c r="ER88">
        <v>0.886935</v>
      </c>
      <c r="ES88">
        <v>6.706905</v>
      </c>
      <c r="ET88">
        <v>5.180485</v>
      </c>
      <c r="EU88">
        <v>1800.01</v>
      </c>
      <c r="EV88">
        <v>0.978006</v>
      </c>
      <c r="EW88">
        <v>0.0219943</v>
      </c>
      <c r="EX88">
        <v>0</v>
      </c>
      <c r="EY88">
        <v>385.493</v>
      </c>
      <c r="EZ88">
        <v>4.99951</v>
      </c>
      <c r="FA88">
        <v>6991.885</v>
      </c>
      <c r="FB88">
        <v>14717.05</v>
      </c>
      <c r="FC88">
        <v>43.062</v>
      </c>
      <c r="FD88">
        <v>44.812</v>
      </c>
      <c r="FE88">
        <v>44.625</v>
      </c>
      <c r="FF88">
        <v>43.875</v>
      </c>
      <c r="FG88">
        <v>44.437</v>
      </c>
      <c r="FH88">
        <v>1755.53</v>
      </c>
      <c r="FI88">
        <v>39.48</v>
      </c>
      <c r="FJ88">
        <v>0</v>
      </c>
      <c r="FK88">
        <v>1701978030.3</v>
      </c>
      <c r="FL88">
        <v>0</v>
      </c>
      <c r="FM88">
        <v>385.35752</v>
      </c>
      <c r="FN88">
        <v>0.104384614939914</v>
      </c>
      <c r="FO88">
        <v>-5.95153842411015</v>
      </c>
      <c r="FP88">
        <v>6992.6548</v>
      </c>
      <c r="FQ88">
        <v>15</v>
      </c>
      <c r="FR88">
        <v>1701977635</v>
      </c>
      <c r="FS88" t="s">
        <v>438</v>
      </c>
      <c r="FT88">
        <v>1701977633</v>
      </c>
      <c r="FU88">
        <v>1701977635</v>
      </c>
      <c r="FV88">
        <v>4</v>
      </c>
      <c r="FW88">
        <v>-0.012</v>
      </c>
      <c r="FX88">
        <v>0.003</v>
      </c>
      <c r="FY88">
        <v>-0.515</v>
      </c>
      <c r="FZ88">
        <v>0.012</v>
      </c>
      <c r="GA88">
        <v>420</v>
      </c>
      <c r="GB88">
        <v>11</v>
      </c>
      <c r="GC88">
        <v>0.38</v>
      </c>
      <c r="GD88">
        <v>0.07</v>
      </c>
      <c r="GE88">
        <v>-4.6805725</v>
      </c>
      <c r="GF88">
        <v>0.154517142857142</v>
      </c>
      <c r="GG88">
        <v>0.023610842186377</v>
      </c>
      <c r="GH88">
        <v>1</v>
      </c>
      <c r="GI88">
        <v>385.383647058823</v>
      </c>
      <c r="GJ88">
        <v>-0.348021392017497</v>
      </c>
      <c r="GK88">
        <v>0.15816128818262</v>
      </c>
      <c r="GL88">
        <v>1</v>
      </c>
      <c r="GM88">
        <v>1.254338</v>
      </c>
      <c r="GN88">
        <v>-0.0144775939849633</v>
      </c>
      <c r="GO88">
        <v>0.00152414763064475</v>
      </c>
      <c r="GP88">
        <v>1</v>
      </c>
      <c r="GQ88">
        <v>3</v>
      </c>
      <c r="GR88">
        <v>3</v>
      </c>
      <c r="GS88" t="s">
        <v>439</v>
      </c>
      <c r="GT88">
        <v>3.24978</v>
      </c>
      <c r="GU88">
        <v>2.89213</v>
      </c>
      <c r="GV88">
        <v>0.0824229</v>
      </c>
      <c r="GW88">
        <v>0.0829235</v>
      </c>
      <c r="GX88">
        <v>0.0594889</v>
      </c>
      <c r="GY88">
        <v>0.0545039</v>
      </c>
      <c r="GZ88">
        <v>30272.7</v>
      </c>
      <c r="HA88">
        <v>23316.6</v>
      </c>
      <c r="HB88">
        <v>30713.8</v>
      </c>
      <c r="HC88">
        <v>23895.3</v>
      </c>
      <c r="HD88">
        <v>38260.7</v>
      </c>
      <c r="HE88">
        <v>31535.7</v>
      </c>
      <c r="HF88">
        <v>43458.8</v>
      </c>
      <c r="HG88">
        <v>36062.2</v>
      </c>
      <c r="HH88">
        <v>2.35252</v>
      </c>
      <c r="HI88">
        <v>2.25658</v>
      </c>
      <c r="HJ88">
        <v>0.151806</v>
      </c>
      <c r="HK88">
        <v>0</v>
      </c>
      <c r="HL88">
        <v>20.524</v>
      </c>
      <c r="HM88">
        <v>999.9</v>
      </c>
      <c r="HN88">
        <v>45.678</v>
      </c>
      <c r="HO88">
        <v>26.919</v>
      </c>
      <c r="HP88">
        <v>20.6166</v>
      </c>
      <c r="HQ88">
        <v>54.5166</v>
      </c>
      <c r="HR88">
        <v>21.4343</v>
      </c>
      <c r="HS88">
        <v>2</v>
      </c>
      <c r="HT88">
        <v>-0.304728</v>
      </c>
      <c r="HU88">
        <v>0.679439</v>
      </c>
      <c r="HV88">
        <v>20.3424</v>
      </c>
      <c r="HW88">
        <v>5.24649</v>
      </c>
      <c r="HX88">
        <v>11.921</v>
      </c>
      <c r="HY88">
        <v>4.9696</v>
      </c>
      <c r="HZ88">
        <v>3.29</v>
      </c>
      <c r="IA88">
        <v>9999</v>
      </c>
      <c r="IB88">
        <v>999.9</v>
      </c>
      <c r="IC88">
        <v>9999</v>
      </c>
      <c r="ID88">
        <v>9999</v>
      </c>
      <c r="IE88">
        <v>4.97212</v>
      </c>
      <c r="IF88">
        <v>1.87347</v>
      </c>
      <c r="IG88">
        <v>1.88034</v>
      </c>
      <c r="IH88">
        <v>1.8765</v>
      </c>
      <c r="II88">
        <v>1.87607</v>
      </c>
      <c r="IJ88">
        <v>1.87607</v>
      </c>
      <c r="IK88">
        <v>1.87501</v>
      </c>
      <c r="IL88">
        <v>1.8754</v>
      </c>
      <c r="IM88">
        <v>0</v>
      </c>
      <c r="IN88">
        <v>0</v>
      </c>
      <c r="IO88">
        <v>0</v>
      </c>
      <c r="IP88">
        <v>0</v>
      </c>
      <c r="IQ88" t="s">
        <v>440</v>
      </c>
      <c r="IR88" t="s">
        <v>441</v>
      </c>
      <c r="IS88" t="s">
        <v>442</v>
      </c>
      <c r="IT88" t="s">
        <v>442</v>
      </c>
      <c r="IU88" t="s">
        <v>442</v>
      </c>
      <c r="IV88" t="s">
        <v>442</v>
      </c>
      <c r="IW88">
        <v>0</v>
      </c>
      <c r="IX88">
        <v>100</v>
      </c>
      <c r="IY88">
        <v>100</v>
      </c>
      <c r="IZ88">
        <v>-0.514</v>
      </c>
      <c r="JA88">
        <v>0.0315</v>
      </c>
      <c r="JB88">
        <v>-0.436505064677801</v>
      </c>
      <c r="JC88">
        <v>-0.000204251658391556</v>
      </c>
      <c r="JD88">
        <v>8.11882707142039e-08</v>
      </c>
      <c r="JE88">
        <v>-8.824596126216e-11</v>
      </c>
      <c r="JF88">
        <v>-0.0823044458403542</v>
      </c>
      <c r="JG88">
        <v>6.98166786572007e-05</v>
      </c>
      <c r="JH88">
        <v>0.00104944809816257</v>
      </c>
      <c r="JI88">
        <v>-2.5878658862803e-05</v>
      </c>
      <c r="JJ88">
        <v>28</v>
      </c>
      <c r="JK88">
        <v>2090</v>
      </c>
      <c r="JL88">
        <v>2</v>
      </c>
      <c r="JM88">
        <v>19</v>
      </c>
      <c r="JN88">
        <v>6.6</v>
      </c>
      <c r="JO88">
        <v>6.6</v>
      </c>
      <c r="JP88">
        <v>1.36108</v>
      </c>
      <c r="JQ88">
        <v>2.55493</v>
      </c>
      <c r="JR88">
        <v>2.24365</v>
      </c>
      <c r="JS88">
        <v>2.84912</v>
      </c>
      <c r="JT88">
        <v>2.49756</v>
      </c>
      <c r="JU88">
        <v>2.36694</v>
      </c>
      <c r="JV88">
        <v>31.1939</v>
      </c>
      <c r="JW88">
        <v>24.07</v>
      </c>
      <c r="JX88">
        <v>18</v>
      </c>
      <c r="JY88">
        <v>633.936</v>
      </c>
      <c r="JZ88">
        <v>659.421</v>
      </c>
      <c r="KA88">
        <v>20.0001</v>
      </c>
      <c r="KB88">
        <v>23.3339</v>
      </c>
      <c r="KC88">
        <v>30</v>
      </c>
      <c r="KD88">
        <v>23.552</v>
      </c>
      <c r="KE88">
        <v>23.5317</v>
      </c>
      <c r="KF88">
        <v>27.2776</v>
      </c>
      <c r="KG88">
        <v>37.8443</v>
      </c>
      <c r="KH88">
        <v>0</v>
      </c>
      <c r="KI88">
        <v>20</v>
      </c>
      <c r="KJ88">
        <v>420</v>
      </c>
      <c r="KK88">
        <v>11.2564</v>
      </c>
      <c r="KL88">
        <v>101.979</v>
      </c>
      <c r="KM88">
        <v>101.027</v>
      </c>
    </row>
    <row r="89" spans="1:299">
      <c r="A89">
        <v>73</v>
      </c>
      <c r="B89">
        <v>1701978034</v>
      </c>
      <c r="C89">
        <v>360</v>
      </c>
      <c r="D89" t="s">
        <v>587</v>
      </c>
      <c r="E89" t="s">
        <v>588</v>
      </c>
      <c r="F89">
        <v>15</v>
      </c>
      <c r="H89" t="s">
        <v>435</v>
      </c>
      <c r="K89">
        <v>1701978032.5</v>
      </c>
      <c r="L89">
        <f>(M89)/1000</f>
        <v>0</v>
      </c>
      <c r="M89">
        <f>IF(DR89, AP89, AJ89)</f>
        <v>0</v>
      </c>
      <c r="N89">
        <f>IF(DR89, AK89, AI89)</f>
        <v>0</v>
      </c>
      <c r="O89">
        <f>DT89 - IF(AW89&gt;1, N89*DN89*100.0/(AY89*EH89), 0)</f>
        <v>0</v>
      </c>
      <c r="P89">
        <f>((V89-L89/2)*O89-N89)/(V89+L89/2)</f>
        <v>0</v>
      </c>
      <c r="Q89">
        <f>P89*(EA89+EB89)/1000.0</f>
        <v>0</v>
      </c>
      <c r="R89">
        <f>(DT89 - IF(AW89&gt;1, N89*DN89*100.0/(AY89*EH89), 0))*(EA89+EB89)/1000.0</f>
        <v>0</v>
      </c>
      <c r="S89">
        <f>2.0/((1/U89-1/T89)+SIGN(U89)*SQRT((1/U89-1/T89)*(1/U89-1/T89) + 4*DO89/((DO89+1)*(DO89+1))*(2*1/U89*1/T89-1/T89*1/T89)))</f>
        <v>0</v>
      </c>
      <c r="T89">
        <f>IF(LEFT(DP89,1)&lt;&gt;"0",IF(LEFT(DP89,1)="1",3.0,DQ89),$D$5+$E$5*(EH89*EA89/($K$5*1000))+$F$5*(EH89*EA89/($K$5*1000))*MAX(MIN(DN89,$J$5),$I$5)*MAX(MIN(DN89,$J$5),$I$5)+$G$5*MAX(MIN(DN89,$J$5),$I$5)*(EH89*EA89/($K$5*1000))+$H$5*(EH89*EA89/($K$5*1000))*(EH89*EA89/($K$5*1000)))</f>
        <v>0</v>
      </c>
      <c r="U89">
        <f>L89*(1000-(1000*0.61365*exp(17.502*Y89/(240.97+Y89))/(EA89+EB89)+DV89)/2)/(1000*0.61365*exp(17.502*Y89/(240.97+Y89))/(EA89+EB89)-DV89)</f>
        <v>0</v>
      </c>
      <c r="V89">
        <f>1/((DO89+1)/(S89/1.6)+1/(T89/1.37)) + DO89/((DO89+1)/(S89/1.6) + DO89/(T89/1.37))</f>
        <v>0</v>
      </c>
      <c r="W89">
        <f>(DJ89*DM89)</f>
        <v>0</v>
      </c>
      <c r="X89">
        <f>(EC89+(W89+2*0.95*5.67E-8*(((EC89+$B$7)+273)^4-(EC89+273)^4)-44100*L89)/(1.84*29.3*T89+8*0.95*5.67E-8*(EC89+273)^3))</f>
        <v>0</v>
      </c>
      <c r="Y89">
        <f>($C$7*ED89+$D$7*EE89+$E$7*X89)</f>
        <v>0</v>
      </c>
      <c r="Z89">
        <f>0.61365*exp(17.502*Y89/(240.97+Y89))</f>
        <v>0</v>
      </c>
      <c r="AA89">
        <f>(AB89/AC89*100)</f>
        <v>0</v>
      </c>
      <c r="AB89">
        <f>DV89*(EA89+EB89)/1000</f>
        <v>0</v>
      </c>
      <c r="AC89">
        <f>0.61365*exp(17.502*EC89/(240.97+EC89))</f>
        <v>0</v>
      </c>
      <c r="AD89">
        <f>(Z89-DV89*(EA89+EB89)/1000)</f>
        <v>0</v>
      </c>
      <c r="AE89">
        <f>(-L89*44100)</f>
        <v>0</v>
      </c>
      <c r="AF89">
        <f>2*29.3*T89*0.92*(EC89-Y89)</f>
        <v>0</v>
      </c>
      <c r="AG89">
        <f>2*0.95*5.67E-8*(((EC89+$B$7)+273)^4-(Y89+273)^4)</f>
        <v>0</v>
      </c>
      <c r="AH89">
        <f>W89+AG89+AE89+AF89</f>
        <v>0</v>
      </c>
      <c r="AI89">
        <f>DZ89*AW89*(DU89-DT89*(1000-AW89*DW89)/(1000-AW89*DV89))/(100*DN89)</f>
        <v>0</v>
      </c>
      <c r="AJ89">
        <f>1000*DZ89*AW89*(DV89-DW89)/(100*DN89*(1000-AW89*DV89))</f>
        <v>0</v>
      </c>
      <c r="AK89">
        <f>(AL89 - AM89 - EA89*1E3/(8.314*(EC89+273.15)) * AO89/DZ89 * AN89) * DZ89/(100*DN89) * (1000 - DW89)/1000</f>
        <v>0</v>
      </c>
      <c r="AL89">
        <v>424.781193928615</v>
      </c>
      <c r="AM89">
        <v>420.542739393939</v>
      </c>
      <c r="AN89">
        <v>-0.00170463532759734</v>
      </c>
      <c r="AO89">
        <v>66.111918729525</v>
      </c>
      <c r="AP89">
        <f>(AR89 - AQ89 + EA89*1E3/(8.314*(EC89+273.15)) * AT89/DZ89 * AS89) * DZ89/(100*DN89) * 1000/(1000 - AR89)</f>
        <v>0</v>
      </c>
      <c r="AQ89">
        <v>11.2385987358967</v>
      </c>
      <c r="AR89">
        <v>12.4875307692308</v>
      </c>
      <c r="AS89">
        <v>-3.051078200578e-06</v>
      </c>
      <c r="AT89">
        <v>85.4368916189537</v>
      </c>
      <c r="AU89">
        <v>0</v>
      </c>
      <c r="AV89">
        <v>0</v>
      </c>
      <c r="AW89">
        <f>IF(AU89*$H$13&gt;=AY89,1.0,(AY89/(AY89-AU89*$H$13)))</f>
        <v>0</v>
      </c>
      <c r="AX89">
        <f>(AW89-1)*100</f>
        <v>0</v>
      </c>
      <c r="AY89">
        <f>MAX(0,($B$13+$C$13*EH89)/(1+$D$13*EH89)*EA89/(EC89+273)*$E$13)</f>
        <v>0</v>
      </c>
      <c r="AZ89" t="s">
        <v>436</v>
      </c>
      <c r="BA89" t="s">
        <v>436</v>
      </c>
      <c r="BB89">
        <v>0</v>
      </c>
      <c r="BC89">
        <v>0</v>
      </c>
      <c r="BD89">
        <f>1-BB89/BC89</f>
        <v>0</v>
      </c>
      <c r="BE89">
        <v>0</v>
      </c>
      <c r="BF89" t="s">
        <v>436</v>
      </c>
      <c r="BG89" t="s">
        <v>436</v>
      </c>
      <c r="BH89">
        <v>0</v>
      </c>
      <c r="BI89">
        <v>0</v>
      </c>
      <c r="BJ89">
        <f>1-BH89/BI89</f>
        <v>0</v>
      </c>
      <c r="BK89">
        <v>0.5</v>
      </c>
      <c r="BL89">
        <f>DK89</f>
        <v>0</v>
      </c>
      <c r="BM89">
        <f>N89</f>
        <v>0</v>
      </c>
      <c r="BN89">
        <f>BJ89*BK89*BL89</f>
        <v>0</v>
      </c>
      <c r="BO89">
        <f>(BM89-BE89)/BL89</f>
        <v>0</v>
      </c>
      <c r="BP89">
        <f>(BC89-BI89)/BI89</f>
        <v>0</v>
      </c>
      <c r="BQ89">
        <f>BB89/(BD89+BB89/BI89)</f>
        <v>0</v>
      </c>
      <c r="BR89" t="s">
        <v>436</v>
      </c>
      <c r="BS89">
        <v>0</v>
      </c>
      <c r="BT89">
        <f>IF(BS89&lt;&gt;0, BS89, BQ89)</f>
        <v>0</v>
      </c>
      <c r="BU89">
        <f>1-BT89/BI89</f>
        <v>0</v>
      </c>
      <c r="BV89">
        <f>(BI89-BH89)/(BI89-BT89)</f>
        <v>0</v>
      </c>
      <c r="BW89">
        <f>(BC89-BI89)/(BC89-BT89)</f>
        <v>0</v>
      </c>
      <c r="BX89">
        <f>(BI89-BH89)/(BI89-BB89)</f>
        <v>0</v>
      </c>
      <c r="BY89">
        <f>(BC89-BI89)/(BC89-BB89)</f>
        <v>0</v>
      </c>
      <c r="BZ89">
        <f>(BV89*BT89/BH89)</f>
        <v>0</v>
      </c>
      <c r="CA89">
        <f>(1-BZ89)</f>
        <v>0</v>
      </c>
      <c r="DJ89">
        <f>$B$11*EI89+$C$11*EJ89+$F$11*EU89*(1-EX89)</f>
        <v>0</v>
      </c>
      <c r="DK89">
        <f>DJ89*DL89</f>
        <v>0</v>
      </c>
      <c r="DL89">
        <f>($B$11*$D$9+$C$11*$D$9+$F$11*((FH89+EZ89)/MAX(FH89+EZ89+FI89, 0.1)*$I$9+FI89/MAX(FH89+EZ89+FI89, 0.1)*$J$9))/($B$11+$C$11+$F$11)</f>
        <v>0</v>
      </c>
      <c r="DM89">
        <f>($B$11*$K$9+$C$11*$K$9+$F$11*((FH89+EZ89)/MAX(FH89+EZ89+FI89, 0.1)*$P$9+FI89/MAX(FH89+EZ89+FI89, 0.1)*$Q$9))/($B$11+$C$11+$F$11)</f>
        <v>0</v>
      </c>
      <c r="DN89">
        <v>6</v>
      </c>
      <c r="DO89">
        <v>0.5</v>
      </c>
      <c r="DP89" t="s">
        <v>437</v>
      </c>
      <c r="DQ89">
        <v>2</v>
      </c>
      <c r="DR89" t="b">
        <v>1</v>
      </c>
      <c r="DS89">
        <v>1701978032.5</v>
      </c>
      <c r="DT89">
        <v>415.3035</v>
      </c>
      <c r="DU89">
        <v>420.012</v>
      </c>
      <c r="DV89">
        <v>12.4878</v>
      </c>
      <c r="DW89">
        <v>11.2388</v>
      </c>
      <c r="DX89">
        <v>415.817</v>
      </c>
      <c r="DY89">
        <v>12.4564</v>
      </c>
      <c r="DZ89">
        <v>599.9605</v>
      </c>
      <c r="EA89">
        <v>78.9222</v>
      </c>
      <c r="EB89">
        <v>0.099942</v>
      </c>
      <c r="EC89">
        <v>23.02675</v>
      </c>
      <c r="ED89">
        <v>23.03705</v>
      </c>
      <c r="EE89">
        <v>999.9</v>
      </c>
      <c r="EF89">
        <v>0</v>
      </c>
      <c r="EG89">
        <v>0</v>
      </c>
      <c r="EH89">
        <v>10009.39</v>
      </c>
      <c r="EI89">
        <v>0</v>
      </c>
      <c r="EJ89">
        <v>0.848101</v>
      </c>
      <c r="EK89">
        <v>-4.70854</v>
      </c>
      <c r="EL89">
        <v>420.5555</v>
      </c>
      <c r="EM89">
        <v>424.786</v>
      </c>
      <c r="EN89">
        <v>1.249015</v>
      </c>
      <c r="EO89">
        <v>420.012</v>
      </c>
      <c r="EP89">
        <v>11.2388</v>
      </c>
      <c r="EQ89">
        <v>0.985565</v>
      </c>
      <c r="ER89">
        <v>0.8869895</v>
      </c>
      <c r="ES89">
        <v>6.70471</v>
      </c>
      <c r="ET89">
        <v>5.181365</v>
      </c>
      <c r="EU89">
        <v>1800.005</v>
      </c>
      <c r="EV89">
        <v>0.978006</v>
      </c>
      <c r="EW89">
        <v>0.0219943</v>
      </c>
      <c r="EX89">
        <v>0</v>
      </c>
      <c r="EY89">
        <v>385.187</v>
      </c>
      <c r="EZ89">
        <v>4.99951</v>
      </c>
      <c r="FA89">
        <v>6991.74</v>
      </c>
      <c r="FB89">
        <v>14717.05</v>
      </c>
      <c r="FC89">
        <v>43.062</v>
      </c>
      <c r="FD89">
        <v>44.812</v>
      </c>
      <c r="FE89">
        <v>44.625</v>
      </c>
      <c r="FF89">
        <v>43.875</v>
      </c>
      <c r="FG89">
        <v>44.5</v>
      </c>
      <c r="FH89">
        <v>1755.525</v>
      </c>
      <c r="FI89">
        <v>39.48</v>
      </c>
      <c r="FJ89">
        <v>0</v>
      </c>
      <c r="FK89">
        <v>1701978035.1</v>
      </c>
      <c r="FL89">
        <v>0</v>
      </c>
      <c r="FM89">
        <v>385.333</v>
      </c>
      <c r="FN89">
        <v>0.0383076935798648</v>
      </c>
      <c r="FO89">
        <v>-7.11692311280433</v>
      </c>
      <c r="FP89">
        <v>6992.238</v>
      </c>
      <c r="FQ89">
        <v>15</v>
      </c>
      <c r="FR89">
        <v>1701977635</v>
      </c>
      <c r="FS89" t="s">
        <v>438</v>
      </c>
      <c r="FT89">
        <v>1701977633</v>
      </c>
      <c r="FU89">
        <v>1701977635</v>
      </c>
      <c r="FV89">
        <v>4</v>
      </c>
      <c r="FW89">
        <v>-0.012</v>
      </c>
      <c r="FX89">
        <v>0.003</v>
      </c>
      <c r="FY89">
        <v>-0.515</v>
      </c>
      <c r="FZ89">
        <v>0.012</v>
      </c>
      <c r="GA89">
        <v>420</v>
      </c>
      <c r="GB89">
        <v>11</v>
      </c>
      <c r="GC89">
        <v>0.38</v>
      </c>
      <c r="GD89">
        <v>0.07</v>
      </c>
      <c r="GE89">
        <v>-4.67936476190476</v>
      </c>
      <c r="GF89">
        <v>-0.00446025974025366</v>
      </c>
      <c r="GG89">
        <v>0.0227738330669732</v>
      </c>
      <c r="GH89">
        <v>1</v>
      </c>
      <c r="GI89">
        <v>385.353823529412</v>
      </c>
      <c r="GJ89">
        <v>-0.222582124048814</v>
      </c>
      <c r="GK89">
        <v>0.141755064353615</v>
      </c>
      <c r="GL89">
        <v>1</v>
      </c>
      <c r="GM89">
        <v>1.25280857142857</v>
      </c>
      <c r="GN89">
        <v>-0.0199550649350645</v>
      </c>
      <c r="GO89">
        <v>0.00214253362637231</v>
      </c>
      <c r="GP89">
        <v>1</v>
      </c>
      <c r="GQ89">
        <v>3</v>
      </c>
      <c r="GR89">
        <v>3</v>
      </c>
      <c r="GS89" t="s">
        <v>439</v>
      </c>
      <c r="GT89">
        <v>3.24978</v>
      </c>
      <c r="GU89">
        <v>2.89229</v>
      </c>
      <c r="GV89">
        <v>0.0824239</v>
      </c>
      <c r="GW89">
        <v>0.0829263</v>
      </c>
      <c r="GX89">
        <v>0.0594833</v>
      </c>
      <c r="GY89">
        <v>0.0545068</v>
      </c>
      <c r="GZ89">
        <v>30272.9</v>
      </c>
      <c r="HA89">
        <v>23316.2</v>
      </c>
      <c r="HB89">
        <v>30714.1</v>
      </c>
      <c r="HC89">
        <v>23895</v>
      </c>
      <c r="HD89">
        <v>38261.6</v>
      </c>
      <c r="HE89">
        <v>31535.3</v>
      </c>
      <c r="HF89">
        <v>43459.5</v>
      </c>
      <c r="HG89">
        <v>36061.9</v>
      </c>
      <c r="HH89">
        <v>2.35252</v>
      </c>
      <c r="HI89">
        <v>2.25645</v>
      </c>
      <c r="HJ89">
        <v>0.152513</v>
      </c>
      <c r="HK89">
        <v>0</v>
      </c>
      <c r="HL89">
        <v>20.5266</v>
      </c>
      <c r="HM89">
        <v>999.9</v>
      </c>
      <c r="HN89">
        <v>45.678</v>
      </c>
      <c r="HO89">
        <v>26.919</v>
      </c>
      <c r="HP89">
        <v>20.6161</v>
      </c>
      <c r="HQ89">
        <v>54.8266</v>
      </c>
      <c r="HR89">
        <v>21.4423</v>
      </c>
      <c r="HS89">
        <v>2</v>
      </c>
      <c r="HT89">
        <v>-0.304784</v>
      </c>
      <c r="HU89">
        <v>0.68036</v>
      </c>
      <c r="HV89">
        <v>20.3424</v>
      </c>
      <c r="HW89">
        <v>5.24604</v>
      </c>
      <c r="HX89">
        <v>11.9214</v>
      </c>
      <c r="HY89">
        <v>4.9696</v>
      </c>
      <c r="HZ89">
        <v>3.29</v>
      </c>
      <c r="IA89">
        <v>9999</v>
      </c>
      <c r="IB89">
        <v>999.9</v>
      </c>
      <c r="IC89">
        <v>9999</v>
      </c>
      <c r="ID89">
        <v>9999</v>
      </c>
      <c r="IE89">
        <v>4.97213</v>
      </c>
      <c r="IF89">
        <v>1.87347</v>
      </c>
      <c r="IG89">
        <v>1.88034</v>
      </c>
      <c r="IH89">
        <v>1.8765</v>
      </c>
      <c r="II89">
        <v>1.87608</v>
      </c>
      <c r="IJ89">
        <v>1.87607</v>
      </c>
      <c r="IK89">
        <v>1.875</v>
      </c>
      <c r="IL89">
        <v>1.87539</v>
      </c>
      <c r="IM89">
        <v>0</v>
      </c>
      <c r="IN89">
        <v>0</v>
      </c>
      <c r="IO89">
        <v>0</v>
      </c>
      <c r="IP89">
        <v>0</v>
      </c>
      <c r="IQ89" t="s">
        <v>440</v>
      </c>
      <c r="IR89" t="s">
        <v>441</v>
      </c>
      <c r="IS89" t="s">
        <v>442</v>
      </c>
      <c r="IT89" t="s">
        <v>442</v>
      </c>
      <c r="IU89" t="s">
        <v>442</v>
      </c>
      <c r="IV89" t="s">
        <v>442</v>
      </c>
      <c r="IW89">
        <v>0</v>
      </c>
      <c r="IX89">
        <v>100</v>
      </c>
      <c r="IY89">
        <v>100</v>
      </c>
      <c r="IZ89">
        <v>-0.514</v>
      </c>
      <c r="JA89">
        <v>0.0313</v>
      </c>
      <c r="JB89">
        <v>-0.436505064677801</v>
      </c>
      <c r="JC89">
        <v>-0.000204251658391556</v>
      </c>
      <c r="JD89">
        <v>8.11882707142039e-08</v>
      </c>
      <c r="JE89">
        <v>-8.824596126216e-11</v>
      </c>
      <c r="JF89">
        <v>-0.0823044458403542</v>
      </c>
      <c r="JG89">
        <v>6.98166786572007e-05</v>
      </c>
      <c r="JH89">
        <v>0.00104944809816257</v>
      </c>
      <c r="JI89">
        <v>-2.5878658862803e-05</v>
      </c>
      <c r="JJ89">
        <v>28</v>
      </c>
      <c r="JK89">
        <v>2090</v>
      </c>
      <c r="JL89">
        <v>2</v>
      </c>
      <c r="JM89">
        <v>19</v>
      </c>
      <c r="JN89">
        <v>6.7</v>
      </c>
      <c r="JO89">
        <v>6.7</v>
      </c>
      <c r="JP89">
        <v>1.36108</v>
      </c>
      <c r="JQ89">
        <v>2.55615</v>
      </c>
      <c r="JR89">
        <v>2.24365</v>
      </c>
      <c r="JS89">
        <v>2.84912</v>
      </c>
      <c r="JT89">
        <v>2.49756</v>
      </c>
      <c r="JU89">
        <v>2.37061</v>
      </c>
      <c r="JV89">
        <v>31.1722</v>
      </c>
      <c r="JW89">
        <v>24.0612</v>
      </c>
      <c r="JX89">
        <v>18</v>
      </c>
      <c r="JY89">
        <v>633.917</v>
      </c>
      <c r="JZ89">
        <v>659.292</v>
      </c>
      <c r="KA89">
        <v>20.0002</v>
      </c>
      <c r="KB89">
        <v>23.3334</v>
      </c>
      <c r="KC89">
        <v>30</v>
      </c>
      <c r="KD89">
        <v>23.5505</v>
      </c>
      <c r="KE89">
        <v>23.53</v>
      </c>
      <c r="KF89">
        <v>27.2778</v>
      </c>
      <c r="KG89">
        <v>37.8443</v>
      </c>
      <c r="KH89">
        <v>0</v>
      </c>
      <c r="KI89">
        <v>20</v>
      </c>
      <c r="KJ89">
        <v>420</v>
      </c>
      <c r="KK89">
        <v>11.2564</v>
      </c>
      <c r="KL89">
        <v>101.981</v>
      </c>
      <c r="KM89">
        <v>101.026</v>
      </c>
    </row>
    <row r="90" spans="1:299">
      <c r="A90">
        <v>74</v>
      </c>
      <c r="B90">
        <v>1701978039</v>
      </c>
      <c r="C90">
        <v>365</v>
      </c>
      <c r="D90" t="s">
        <v>589</v>
      </c>
      <c r="E90" t="s">
        <v>590</v>
      </c>
      <c r="F90">
        <v>15</v>
      </c>
      <c r="H90" t="s">
        <v>435</v>
      </c>
      <c r="K90">
        <v>1701978037.5</v>
      </c>
      <c r="L90">
        <f>(M90)/1000</f>
        <v>0</v>
      </c>
      <c r="M90">
        <f>IF(DR90, AP90, AJ90)</f>
        <v>0</v>
      </c>
      <c r="N90">
        <f>IF(DR90, AK90, AI90)</f>
        <v>0</v>
      </c>
      <c r="O90">
        <f>DT90 - IF(AW90&gt;1, N90*DN90*100.0/(AY90*EH90), 0)</f>
        <v>0</v>
      </c>
      <c r="P90">
        <f>((V90-L90/2)*O90-N90)/(V90+L90/2)</f>
        <v>0</v>
      </c>
      <c r="Q90">
        <f>P90*(EA90+EB90)/1000.0</f>
        <v>0</v>
      </c>
      <c r="R90">
        <f>(DT90 - IF(AW90&gt;1, N90*DN90*100.0/(AY90*EH90), 0))*(EA90+EB90)/1000.0</f>
        <v>0</v>
      </c>
      <c r="S90">
        <f>2.0/((1/U90-1/T90)+SIGN(U90)*SQRT((1/U90-1/T90)*(1/U90-1/T90) + 4*DO90/((DO90+1)*(DO90+1))*(2*1/U90*1/T90-1/T90*1/T90)))</f>
        <v>0</v>
      </c>
      <c r="T90">
        <f>IF(LEFT(DP90,1)&lt;&gt;"0",IF(LEFT(DP90,1)="1",3.0,DQ90),$D$5+$E$5*(EH90*EA90/($K$5*1000))+$F$5*(EH90*EA90/($K$5*1000))*MAX(MIN(DN90,$J$5),$I$5)*MAX(MIN(DN90,$J$5),$I$5)+$G$5*MAX(MIN(DN90,$J$5),$I$5)*(EH90*EA90/($K$5*1000))+$H$5*(EH90*EA90/($K$5*1000))*(EH90*EA90/($K$5*1000)))</f>
        <v>0</v>
      </c>
      <c r="U90">
        <f>L90*(1000-(1000*0.61365*exp(17.502*Y90/(240.97+Y90))/(EA90+EB90)+DV90)/2)/(1000*0.61365*exp(17.502*Y90/(240.97+Y90))/(EA90+EB90)-DV90)</f>
        <v>0</v>
      </c>
      <c r="V90">
        <f>1/((DO90+1)/(S90/1.6)+1/(T90/1.37)) + DO90/((DO90+1)/(S90/1.6) + DO90/(T90/1.37))</f>
        <v>0</v>
      </c>
      <c r="W90">
        <f>(DJ90*DM90)</f>
        <v>0</v>
      </c>
      <c r="X90">
        <f>(EC90+(W90+2*0.95*5.67E-8*(((EC90+$B$7)+273)^4-(EC90+273)^4)-44100*L90)/(1.84*29.3*T90+8*0.95*5.67E-8*(EC90+273)^3))</f>
        <v>0</v>
      </c>
      <c r="Y90">
        <f>($C$7*ED90+$D$7*EE90+$E$7*X90)</f>
        <v>0</v>
      </c>
      <c r="Z90">
        <f>0.61365*exp(17.502*Y90/(240.97+Y90))</f>
        <v>0</v>
      </c>
      <c r="AA90">
        <f>(AB90/AC90*100)</f>
        <v>0</v>
      </c>
      <c r="AB90">
        <f>DV90*(EA90+EB90)/1000</f>
        <v>0</v>
      </c>
      <c r="AC90">
        <f>0.61365*exp(17.502*EC90/(240.97+EC90))</f>
        <v>0</v>
      </c>
      <c r="AD90">
        <f>(Z90-DV90*(EA90+EB90)/1000)</f>
        <v>0</v>
      </c>
      <c r="AE90">
        <f>(-L90*44100)</f>
        <v>0</v>
      </c>
      <c r="AF90">
        <f>2*29.3*T90*0.92*(EC90-Y90)</f>
        <v>0</v>
      </c>
      <c r="AG90">
        <f>2*0.95*5.67E-8*(((EC90+$B$7)+273)^4-(Y90+273)^4)</f>
        <v>0</v>
      </c>
      <c r="AH90">
        <f>W90+AG90+AE90+AF90</f>
        <v>0</v>
      </c>
      <c r="AI90">
        <f>DZ90*AW90*(DU90-DT90*(1000-AW90*DW90)/(1000-AW90*DV90))/(100*DN90)</f>
        <v>0</v>
      </c>
      <c r="AJ90">
        <f>1000*DZ90*AW90*(DV90-DW90)/(100*DN90*(1000-AW90*DV90))</f>
        <v>0</v>
      </c>
      <c r="AK90">
        <f>(AL90 - AM90 - EA90*1E3/(8.314*(EC90+273.15)) * AO90/DZ90 * AN90) * DZ90/(100*DN90) * (1000 - DW90)/1000</f>
        <v>0</v>
      </c>
      <c r="AL90">
        <v>424.770656017719</v>
      </c>
      <c r="AM90">
        <v>420.649436363636</v>
      </c>
      <c r="AN90">
        <v>0.0136368569654607</v>
      </c>
      <c r="AO90">
        <v>66.111918729525</v>
      </c>
      <c r="AP90">
        <f>(AR90 - AQ90 + EA90*1E3/(8.314*(EC90+273.15)) * AT90/DZ90 * AS90) * DZ90/(100*DN90) * 1000/(1000 - AR90)</f>
        <v>0</v>
      </c>
      <c r="AQ90">
        <v>11.2393550028363</v>
      </c>
      <c r="AR90">
        <v>12.4879857142857</v>
      </c>
      <c r="AS90">
        <v>-1.95482315916241e-06</v>
      </c>
      <c r="AT90">
        <v>85.4368916189537</v>
      </c>
      <c r="AU90">
        <v>0</v>
      </c>
      <c r="AV90">
        <v>0</v>
      </c>
      <c r="AW90">
        <f>IF(AU90*$H$13&gt;=AY90,1.0,(AY90/(AY90-AU90*$H$13)))</f>
        <v>0</v>
      </c>
      <c r="AX90">
        <f>(AW90-1)*100</f>
        <v>0</v>
      </c>
      <c r="AY90">
        <f>MAX(0,($B$13+$C$13*EH90)/(1+$D$13*EH90)*EA90/(EC90+273)*$E$13)</f>
        <v>0</v>
      </c>
      <c r="AZ90" t="s">
        <v>436</v>
      </c>
      <c r="BA90" t="s">
        <v>436</v>
      </c>
      <c r="BB90">
        <v>0</v>
      </c>
      <c r="BC90">
        <v>0</v>
      </c>
      <c r="BD90">
        <f>1-BB90/BC90</f>
        <v>0</v>
      </c>
      <c r="BE90">
        <v>0</v>
      </c>
      <c r="BF90" t="s">
        <v>436</v>
      </c>
      <c r="BG90" t="s">
        <v>436</v>
      </c>
      <c r="BH90">
        <v>0</v>
      </c>
      <c r="BI90">
        <v>0</v>
      </c>
      <c r="BJ90">
        <f>1-BH90/BI90</f>
        <v>0</v>
      </c>
      <c r="BK90">
        <v>0.5</v>
      </c>
      <c r="BL90">
        <f>DK90</f>
        <v>0</v>
      </c>
      <c r="BM90">
        <f>N90</f>
        <v>0</v>
      </c>
      <c r="BN90">
        <f>BJ90*BK90*BL90</f>
        <v>0</v>
      </c>
      <c r="BO90">
        <f>(BM90-BE90)/BL90</f>
        <v>0</v>
      </c>
      <c r="BP90">
        <f>(BC90-BI90)/BI90</f>
        <v>0</v>
      </c>
      <c r="BQ90">
        <f>BB90/(BD90+BB90/BI90)</f>
        <v>0</v>
      </c>
      <c r="BR90" t="s">
        <v>436</v>
      </c>
      <c r="BS90">
        <v>0</v>
      </c>
      <c r="BT90">
        <f>IF(BS90&lt;&gt;0, BS90, BQ90)</f>
        <v>0</v>
      </c>
      <c r="BU90">
        <f>1-BT90/BI90</f>
        <v>0</v>
      </c>
      <c r="BV90">
        <f>(BI90-BH90)/(BI90-BT90)</f>
        <v>0</v>
      </c>
      <c r="BW90">
        <f>(BC90-BI90)/(BC90-BT90)</f>
        <v>0</v>
      </c>
      <c r="BX90">
        <f>(BI90-BH90)/(BI90-BB90)</f>
        <v>0</v>
      </c>
      <c r="BY90">
        <f>(BC90-BI90)/(BC90-BB90)</f>
        <v>0</v>
      </c>
      <c r="BZ90">
        <f>(BV90*BT90/BH90)</f>
        <v>0</v>
      </c>
      <c r="CA90">
        <f>(1-BZ90)</f>
        <v>0</v>
      </c>
      <c r="DJ90">
        <f>$B$11*EI90+$C$11*EJ90+$F$11*EU90*(1-EX90)</f>
        <v>0</v>
      </c>
      <c r="DK90">
        <f>DJ90*DL90</f>
        <v>0</v>
      </c>
      <c r="DL90">
        <f>($B$11*$D$9+$C$11*$D$9+$F$11*((FH90+EZ90)/MAX(FH90+EZ90+FI90, 0.1)*$I$9+FI90/MAX(FH90+EZ90+FI90, 0.1)*$J$9))/($B$11+$C$11+$F$11)</f>
        <v>0</v>
      </c>
      <c r="DM90">
        <f>($B$11*$K$9+$C$11*$K$9+$F$11*((FH90+EZ90)/MAX(FH90+EZ90+FI90, 0.1)*$P$9+FI90/MAX(FH90+EZ90+FI90, 0.1)*$Q$9))/($B$11+$C$11+$F$11)</f>
        <v>0</v>
      </c>
      <c r="DN90">
        <v>6</v>
      </c>
      <c r="DO90">
        <v>0.5</v>
      </c>
      <c r="DP90" t="s">
        <v>437</v>
      </c>
      <c r="DQ90">
        <v>2</v>
      </c>
      <c r="DR90" t="b">
        <v>1</v>
      </c>
      <c r="DS90">
        <v>1701978037.5</v>
      </c>
      <c r="DT90">
        <v>415.381</v>
      </c>
      <c r="DU90">
        <v>419.983</v>
      </c>
      <c r="DV90">
        <v>12.4876</v>
      </c>
      <c r="DW90">
        <v>11.23995</v>
      </c>
      <c r="DX90">
        <v>415.8945</v>
      </c>
      <c r="DY90">
        <v>12.45625</v>
      </c>
      <c r="DZ90">
        <v>600.0005</v>
      </c>
      <c r="EA90">
        <v>78.922</v>
      </c>
      <c r="EB90">
        <v>0.0997898</v>
      </c>
      <c r="EC90">
        <v>23.0258</v>
      </c>
      <c r="ED90">
        <v>23.0476</v>
      </c>
      <c r="EE90">
        <v>999.9</v>
      </c>
      <c r="EF90">
        <v>0</v>
      </c>
      <c r="EG90">
        <v>0</v>
      </c>
      <c r="EH90">
        <v>10015</v>
      </c>
      <c r="EI90">
        <v>0</v>
      </c>
      <c r="EJ90">
        <v>0.848101</v>
      </c>
      <c r="EK90">
        <v>-4.60205</v>
      </c>
      <c r="EL90">
        <v>420.6335</v>
      </c>
      <c r="EM90">
        <v>424.757</v>
      </c>
      <c r="EN90">
        <v>1.247685</v>
      </c>
      <c r="EO90">
        <v>419.983</v>
      </c>
      <c r="EP90">
        <v>11.23995</v>
      </c>
      <c r="EQ90">
        <v>0.985548</v>
      </c>
      <c r="ER90">
        <v>0.887078</v>
      </c>
      <c r="ES90">
        <v>6.70446</v>
      </c>
      <c r="ET90">
        <v>5.1828</v>
      </c>
      <c r="EU90">
        <v>1800.005</v>
      </c>
      <c r="EV90">
        <v>0.978006</v>
      </c>
      <c r="EW90">
        <v>0.0219943</v>
      </c>
      <c r="EX90">
        <v>0</v>
      </c>
      <c r="EY90">
        <v>385.1205</v>
      </c>
      <c r="EZ90">
        <v>4.99951</v>
      </c>
      <c r="FA90">
        <v>6991.28</v>
      </c>
      <c r="FB90">
        <v>14717.05</v>
      </c>
      <c r="FC90">
        <v>43.062</v>
      </c>
      <c r="FD90">
        <v>44.812</v>
      </c>
      <c r="FE90">
        <v>44.625</v>
      </c>
      <c r="FF90">
        <v>43.875</v>
      </c>
      <c r="FG90">
        <v>44.4685</v>
      </c>
      <c r="FH90">
        <v>1755.525</v>
      </c>
      <c r="FI90">
        <v>39.48</v>
      </c>
      <c r="FJ90">
        <v>0</v>
      </c>
      <c r="FK90">
        <v>1701978040.5</v>
      </c>
      <c r="FL90">
        <v>0</v>
      </c>
      <c r="FM90">
        <v>385.293307692308</v>
      </c>
      <c r="FN90">
        <v>-0.721435891306026</v>
      </c>
      <c r="FO90">
        <v>-5.74666671767071</v>
      </c>
      <c r="FP90">
        <v>6991.67269230769</v>
      </c>
      <c r="FQ90">
        <v>15</v>
      </c>
      <c r="FR90">
        <v>1701977635</v>
      </c>
      <c r="FS90" t="s">
        <v>438</v>
      </c>
      <c r="FT90">
        <v>1701977633</v>
      </c>
      <c r="FU90">
        <v>1701977635</v>
      </c>
      <c r="FV90">
        <v>4</v>
      </c>
      <c r="FW90">
        <v>-0.012</v>
      </c>
      <c r="FX90">
        <v>0.003</v>
      </c>
      <c r="FY90">
        <v>-0.515</v>
      </c>
      <c r="FZ90">
        <v>0.012</v>
      </c>
      <c r="GA90">
        <v>420</v>
      </c>
      <c r="GB90">
        <v>11</v>
      </c>
      <c r="GC90">
        <v>0.38</v>
      </c>
      <c r="GD90">
        <v>0.07</v>
      </c>
      <c r="GE90">
        <v>-4.6669175</v>
      </c>
      <c r="GF90">
        <v>0.163680451127821</v>
      </c>
      <c r="GG90">
        <v>0.0340694402470895</v>
      </c>
      <c r="GH90">
        <v>1</v>
      </c>
      <c r="GI90">
        <v>385.307794117647</v>
      </c>
      <c r="GJ90">
        <v>-0.342872418778781</v>
      </c>
      <c r="GK90">
        <v>0.172078090927239</v>
      </c>
      <c r="GL90">
        <v>1</v>
      </c>
      <c r="GM90">
        <v>1.250954</v>
      </c>
      <c r="GN90">
        <v>-0.0233097744360926</v>
      </c>
      <c r="GO90">
        <v>0.00230801949731798</v>
      </c>
      <c r="GP90">
        <v>1</v>
      </c>
      <c r="GQ90">
        <v>3</v>
      </c>
      <c r="GR90">
        <v>3</v>
      </c>
      <c r="GS90" t="s">
        <v>439</v>
      </c>
      <c r="GT90">
        <v>3.24977</v>
      </c>
      <c r="GU90">
        <v>2.89217</v>
      </c>
      <c r="GV90">
        <v>0.0824238</v>
      </c>
      <c r="GW90">
        <v>0.0829182</v>
      </c>
      <c r="GX90">
        <v>0.0594826</v>
      </c>
      <c r="GY90">
        <v>0.0545085</v>
      </c>
      <c r="GZ90">
        <v>30272.5</v>
      </c>
      <c r="HA90">
        <v>23316.3</v>
      </c>
      <c r="HB90">
        <v>30713.6</v>
      </c>
      <c r="HC90">
        <v>23894.9</v>
      </c>
      <c r="HD90">
        <v>38261.2</v>
      </c>
      <c r="HE90">
        <v>31535.3</v>
      </c>
      <c r="HF90">
        <v>43459.1</v>
      </c>
      <c r="HG90">
        <v>36061.9</v>
      </c>
      <c r="HH90">
        <v>2.35257</v>
      </c>
      <c r="HI90">
        <v>2.25647</v>
      </c>
      <c r="HJ90">
        <v>0.15296</v>
      </c>
      <c r="HK90">
        <v>0</v>
      </c>
      <c r="HL90">
        <v>20.5296</v>
      </c>
      <c r="HM90">
        <v>999.9</v>
      </c>
      <c r="HN90">
        <v>45.678</v>
      </c>
      <c r="HO90">
        <v>26.929</v>
      </c>
      <c r="HP90">
        <v>20.6287</v>
      </c>
      <c r="HQ90">
        <v>54.5966</v>
      </c>
      <c r="HR90">
        <v>21.4543</v>
      </c>
      <c r="HS90">
        <v>2</v>
      </c>
      <c r="HT90">
        <v>-0.304809</v>
      </c>
      <c r="HU90">
        <v>0.683282</v>
      </c>
      <c r="HV90">
        <v>20.3424</v>
      </c>
      <c r="HW90">
        <v>5.24649</v>
      </c>
      <c r="HX90">
        <v>11.9213</v>
      </c>
      <c r="HY90">
        <v>4.96975</v>
      </c>
      <c r="HZ90">
        <v>3.29</v>
      </c>
      <c r="IA90">
        <v>9999</v>
      </c>
      <c r="IB90">
        <v>999.9</v>
      </c>
      <c r="IC90">
        <v>9999</v>
      </c>
      <c r="ID90">
        <v>9999</v>
      </c>
      <c r="IE90">
        <v>4.97214</v>
      </c>
      <c r="IF90">
        <v>1.87347</v>
      </c>
      <c r="IG90">
        <v>1.88034</v>
      </c>
      <c r="IH90">
        <v>1.87653</v>
      </c>
      <c r="II90">
        <v>1.87607</v>
      </c>
      <c r="IJ90">
        <v>1.87607</v>
      </c>
      <c r="IK90">
        <v>1.87501</v>
      </c>
      <c r="IL90">
        <v>1.87537</v>
      </c>
      <c r="IM90">
        <v>0</v>
      </c>
      <c r="IN90">
        <v>0</v>
      </c>
      <c r="IO90">
        <v>0</v>
      </c>
      <c r="IP90">
        <v>0</v>
      </c>
      <c r="IQ90" t="s">
        <v>440</v>
      </c>
      <c r="IR90" t="s">
        <v>441</v>
      </c>
      <c r="IS90" t="s">
        <v>442</v>
      </c>
      <c r="IT90" t="s">
        <v>442</v>
      </c>
      <c r="IU90" t="s">
        <v>442</v>
      </c>
      <c r="IV90" t="s">
        <v>442</v>
      </c>
      <c r="IW90">
        <v>0</v>
      </c>
      <c r="IX90">
        <v>100</v>
      </c>
      <c r="IY90">
        <v>100</v>
      </c>
      <c r="IZ90">
        <v>-0.513</v>
      </c>
      <c r="JA90">
        <v>0.0314</v>
      </c>
      <c r="JB90">
        <v>-0.436505064677801</v>
      </c>
      <c r="JC90">
        <v>-0.000204251658391556</v>
      </c>
      <c r="JD90">
        <v>8.11882707142039e-08</v>
      </c>
      <c r="JE90">
        <v>-8.824596126216e-11</v>
      </c>
      <c r="JF90">
        <v>-0.0823044458403542</v>
      </c>
      <c r="JG90">
        <v>6.98166786572007e-05</v>
      </c>
      <c r="JH90">
        <v>0.00104944809816257</v>
      </c>
      <c r="JI90">
        <v>-2.5878658862803e-05</v>
      </c>
      <c r="JJ90">
        <v>28</v>
      </c>
      <c r="JK90">
        <v>2090</v>
      </c>
      <c r="JL90">
        <v>2</v>
      </c>
      <c r="JM90">
        <v>19</v>
      </c>
      <c r="JN90">
        <v>6.8</v>
      </c>
      <c r="JO90">
        <v>6.7</v>
      </c>
      <c r="JP90">
        <v>1.36108</v>
      </c>
      <c r="JQ90">
        <v>2.55615</v>
      </c>
      <c r="JR90">
        <v>2.24365</v>
      </c>
      <c r="JS90">
        <v>2.84912</v>
      </c>
      <c r="JT90">
        <v>2.49756</v>
      </c>
      <c r="JU90">
        <v>2.35352</v>
      </c>
      <c r="JV90">
        <v>31.1722</v>
      </c>
      <c r="JW90">
        <v>24.0612</v>
      </c>
      <c r="JX90">
        <v>18</v>
      </c>
      <c r="JY90">
        <v>633.949</v>
      </c>
      <c r="JZ90">
        <v>659.31</v>
      </c>
      <c r="KA90">
        <v>20.0004</v>
      </c>
      <c r="KB90">
        <v>23.3334</v>
      </c>
      <c r="KC90">
        <v>30</v>
      </c>
      <c r="KD90">
        <v>23.5501</v>
      </c>
      <c r="KE90">
        <v>23.5297</v>
      </c>
      <c r="KF90">
        <v>27.2798</v>
      </c>
      <c r="KG90">
        <v>37.8443</v>
      </c>
      <c r="KH90">
        <v>0</v>
      </c>
      <c r="KI90">
        <v>20</v>
      </c>
      <c r="KJ90">
        <v>420</v>
      </c>
      <c r="KK90">
        <v>11.2564</v>
      </c>
      <c r="KL90">
        <v>101.979</v>
      </c>
      <c r="KM90">
        <v>101.025</v>
      </c>
    </row>
    <row r="91" spans="1:299">
      <c r="A91">
        <v>75</v>
      </c>
      <c r="B91">
        <v>1701978044</v>
      </c>
      <c r="C91">
        <v>370</v>
      </c>
      <c r="D91" t="s">
        <v>591</v>
      </c>
      <c r="E91" t="s">
        <v>592</v>
      </c>
      <c r="F91">
        <v>15</v>
      </c>
      <c r="H91" t="s">
        <v>435</v>
      </c>
      <c r="K91">
        <v>1701978042.5</v>
      </c>
      <c r="L91">
        <f>(M91)/1000</f>
        <v>0</v>
      </c>
      <c r="M91">
        <f>IF(DR91, AP91, AJ91)</f>
        <v>0</v>
      </c>
      <c r="N91">
        <f>IF(DR91, AK91, AI91)</f>
        <v>0</v>
      </c>
      <c r="O91">
        <f>DT91 - IF(AW91&gt;1, N91*DN91*100.0/(AY91*EH91), 0)</f>
        <v>0</v>
      </c>
      <c r="P91">
        <f>((V91-L91/2)*O91-N91)/(V91+L91/2)</f>
        <v>0</v>
      </c>
      <c r="Q91">
        <f>P91*(EA91+EB91)/1000.0</f>
        <v>0</v>
      </c>
      <c r="R91">
        <f>(DT91 - IF(AW91&gt;1, N91*DN91*100.0/(AY91*EH91), 0))*(EA91+EB91)/1000.0</f>
        <v>0</v>
      </c>
      <c r="S91">
        <f>2.0/((1/U91-1/T91)+SIGN(U91)*SQRT((1/U91-1/T91)*(1/U91-1/T91) + 4*DO91/((DO91+1)*(DO91+1))*(2*1/U91*1/T91-1/T91*1/T91)))</f>
        <v>0</v>
      </c>
      <c r="T91">
        <f>IF(LEFT(DP91,1)&lt;&gt;"0",IF(LEFT(DP91,1)="1",3.0,DQ91),$D$5+$E$5*(EH91*EA91/($K$5*1000))+$F$5*(EH91*EA91/($K$5*1000))*MAX(MIN(DN91,$J$5),$I$5)*MAX(MIN(DN91,$J$5),$I$5)+$G$5*MAX(MIN(DN91,$J$5),$I$5)*(EH91*EA91/($K$5*1000))+$H$5*(EH91*EA91/($K$5*1000))*(EH91*EA91/($K$5*1000)))</f>
        <v>0</v>
      </c>
      <c r="U91">
        <f>L91*(1000-(1000*0.61365*exp(17.502*Y91/(240.97+Y91))/(EA91+EB91)+DV91)/2)/(1000*0.61365*exp(17.502*Y91/(240.97+Y91))/(EA91+EB91)-DV91)</f>
        <v>0</v>
      </c>
      <c r="V91">
        <f>1/((DO91+1)/(S91/1.6)+1/(T91/1.37)) + DO91/((DO91+1)/(S91/1.6) + DO91/(T91/1.37))</f>
        <v>0</v>
      </c>
      <c r="W91">
        <f>(DJ91*DM91)</f>
        <v>0</v>
      </c>
      <c r="X91">
        <f>(EC91+(W91+2*0.95*5.67E-8*(((EC91+$B$7)+273)^4-(EC91+273)^4)-44100*L91)/(1.84*29.3*T91+8*0.95*5.67E-8*(EC91+273)^3))</f>
        <v>0</v>
      </c>
      <c r="Y91">
        <f>($C$7*ED91+$D$7*EE91+$E$7*X91)</f>
        <v>0</v>
      </c>
      <c r="Z91">
        <f>0.61365*exp(17.502*Y91/(240.97+Y91))</f>
        <v>0</v>
      </c>
      <c r="AA91">
        <f>(AB91/AC91*100)</f>
        <v>0</v>
      </c>
      <c r="AB91">
        <f>DV91*(EA91+EB91)/1000</f>
        <v>0</v>
      </c>
      <c r="AC91">
        <f>0.61365*exp(17.502*EC91/(240.97+EC91))</f>
        <v>0</v>
      </c>
      <c r="AD91">
        <f>(Z91-DV91*(EA91+EB91)/1000)</f>
        <v>0</v>
      </c>
      <c r="AE91">
        <f>(-L91*44100)</f>
        <v>0</v>
      </c>
      <c r="AF91">
        <f>2*29.3*T91*0.92*(EC91-Y91)</f>
        <v>0</v>
      </c>
      <c r="AG91">
        <f>2*0.95*5.67E-8*(((EC91+$B$7)+273)^4-(Y91+273)^4)</f>
        <v>0</v>
      </c>
      <c r="AH91">
        <f>W91+AG91+AE91+AF91</f>
        <v>0</v>
      </c>
      <c r="AI91">
        <f>DZ91*AW91*(DU91-DT91*(1000-AW91*DW91)/(1000-AW91*DV91))/(100*DN91)</f>
        <v>0</v>
      </c>
      <c r="AJ91">
        <f>1000*DZ91*AW91*(DV91-DW91)/(100*DN91*(1000-AW91*DV91))</f>
        <v>0</v>
      </c>
      <c r="AK91">
        <f>(AL91 - AM91 - EA91*1E3/(8.314*(EC91+273.15)) * AO91/DZ91 * AN91) * DZ91/(100*DN91) * (1000 - DW91)/1000</f>
        <v>0</v>
      </c>
      <c r="AL91">
        <v>424.784052715813</v>
      </c>
      <c r="AM91">
        <v>420.600781818182</v>
      </c>
      <c r="AN91">
        <v>-6.29764783256863e-05</v>
      </c>
      <c r="AO91">
        <v>66.111918729525</v>
      </c>
      <c r="AP91">
        <f>(AR91 - AQ91 + EA91*1E3/(8.314*(EC91+273.15)) * AT91/DZ91 * AS91) * DZ91/(100*DN91) * 1000/(1000 - AR91)</f>
        <v>0</v>
      </c>
      <c r="AQ91">
        <v>11.2401198266218</v>
      </c>
      <c r="AR91">
        <v>12.485089010989</v>
      </c>
      <c r="AS91">
        <v>-2.12214261472539e-06</v>
      </c>
      <c r="AT91">
        <v>85.4368916189537</v>
      </c>
      <c r="AU91">
        <v>0</v>
      </c>
      <c r="AV91">
        <v>0</v>
      </c>
      <c r="AW91">
        <f>IF(AU91*$H$13&gt;=AY91,1.0,(AY91/(AY91-AU91*$H$13)))</f>
        <v>0</v>
      </c>
      <c r="AX91">
        <f>(AW91-1)*100</f>
        <v>0</v>
      </c>
      <c r="AY91">
        <f>MAX(0,($B$13+$C$13*EH91)/(1+$D$13*EH91)*EA91/(EC91+273)*$E$13)</f>
        <v>0</v>
      </c>
      <c r="AZ91" t="s">
        <v>436</v>
      </c>
      <c r="BA91" t="s">
        <v>436</v>
      </c>
      <c r="BB91">
        <v>0</v>
      </c>
      <c r="BC91">
        <v>0</v>
      </c>
      <c r="BD91">
        <f>1-BB91/BC91</f>
        <v>0</v>
      </c>
      <c r="BE91">
        <v>0</v>
      </c>
      <c r="BF91" t="s">
        <v>436</v>
      </c>
      <c r="BG91" t="s">
        <v>436</v>
      </c>
      <c r="BH91">
        <v>0</v>
      </c>
      <c r="BI91">
        <v>0</v>
      </c>
      <c r="BJ91">
        <f>1-BH91/BI91</f>
        <v>0</v>
      </c>
      <c r="BK91">
        <v>0.5</v>
      </c>
      <c r="BL91">
        <f>DK91</f>
        <v>0</v>
      </c>
      <c r="BM91">
        <f>N91</f>
        <v>0</v>
      </c>
      <c r="BN91">
        <f>BJ91*BK91*BL91</f>
        <v>0</v>
      </c>
      <c r="BO91">
        <f>(BM91-BE91)/BL91</f>
        <v>0</v>
      </c>
      <c r="BP91">
        <f>(BC91-BI91)/BI91</f>
        <v>0</v>
      </c>
      <c r="BQ91">
        <f>BB91/(BD91+BB91/BI91)</f>
        <v>0</v>
      </c>
      <c r="BR91" t="s">
        <v>436</v>
      </c>
      <c r="BS91">
        <v>0</v>
      </c>
      <c r="BT91">
        <f>IF(BS91&lt;&gt;0, BS91, BQ91)</f>
        <v>0</v>
      </c>
      <c r="BU91">
        <f>1-BT91/BI91</f>
        <v>0</v>
      </c>
      <c r="BV91">
        <f>(BI91-BH91)/(BI91-BT91)</f>
        <v>0</v>
      </c>
      <c r="BW91">
        <f>(BC91-BI91)/(BC91-BT91)</f>
        <v>0</v>
      </c>
      <c r="BX91">
        <f>(BI91-BH91)/(BI91-BB91)</f>
        <v>0</v>
      </c>
      <c r="BY91">
        <f>(BC91-BI91)/(BC91-BB91)</f>
        <v>0</v>
      </c>
      <c r="BZ91">
        <f>(BV91*BT91/BH91)</f>
        <v>0</v>
      </c>
      <c r="CA91">
        <f>(1-BZ91)</f>
        <v>0</v>
      </c>
      <c r="DJ91">
        <f>$B$11*EI91+$C$11*EJ91+$F$11*EU91*(1-EX91)</f>
        <v>0</v>
      </c>
      <c r="DK91">
        <f>DJ91*DL91</f>
        <v>0</v>
      </c>
      <c r="DL91">
        <f>($B$11*$D$9+$C$11*$D$9+$F$11*((FH91+EZ91)/MAX(FH91+EZ91+FI91, 0.1)*$I$9+FI91/MAX(FH91+EZ91+FI91, 0.1)*$J$9))/($B$11+$C$11+$F$11)</f>
        <v>0</v>
      </c>
      <c r="DM91">
        <f>($B$11*$K$9+$C$11*$K$9+$F$11*((FH91+EZ91)/MAX(FH91+EZ91+FI91, 0.1)*$P$9+FI91/MAX(FH91+EZ91+FI91, 0.1)*$Q$9))/($B$11+$C$11+$F$11)</f>
        <v>0</v>
      </c>
      <c r="DN91">
        <v>6</v>
      </c>
      <c r="DO91">
        <v>0.5</v>
      </c>
      <c r="DP91" t="s">
        <v>437</v>
      </c>
      <c r="DQ91">
        <v>2</v>
      </c>
      <c r="DR91" t="b">
        <v>1</v>
      </c>
      <c r="DS91">
        <v>1701978042.5</v>
      </c>
      <c r="DT91">
        <v>415.3515</v>
      </c>
      <c r="DU91">
        <v>420.052</v>
      </c>
      <c r="DV91">
        <v>12.48525</v>
      </c>
      <c r="DW91">
        <v>11.2408</v>
      </c>
      <c r="DX91">
        <v>415.865</v>
      </c>
      <c r="DY91">
        <v>12.45395</v>
      </c>
      <c r="DZ91">
        <v>600.023</v>
      </c>
      <c r="EA91">
        <v>78.92195</v>
      </c>
      <c r="EB91">
        <v>0.100133</v>
      </c>
      <c r="EC91">
        <v>23.02845</v>
      </c>
      <c r="ED91">
        <v>23.04</v>
      </c>
      <c r="EE91">
        <v>999.9</v>
      </c>
      <c r="EF91">
        <v>0</v>
      </c>
      <c r="EG91">
        <v>0</v>
      </c>
      <c r="EH91">
        <v>9986.56</v>
      </c>
      <c r="EI91">
        <v>0</v>
      </c>
      <c r="EJ91">
        <v>0.848101</v>
      </c>
      <c r="EK91">
        <v>-4.70073</v>
      </c>
      <c r="EL91">
        <v>420.6025</v>
      </c>
      <c r="EM91">
        <v>424.8275</v>
      </c>
      <c r="EN91">
        <v>1.2445</v>
      </c>
      <c r="EO91">
        <v>420.052</v>
      </c>
      <c r="EP91">
        <v>11.2408</v>
      </c>
      <c r="EQ91">
        <v>0.9853615</v>
      </c>
      <c r="ER91">
        <v>0.887143</v>
      </c>
      <c r="ES91">
        <v>6.701705</v>
      </c>
      <c r="ET91">
        <v>5.183845</v>
      </c>
      <c r="EU91">
        <v>1799.855</v>
      </c>
      <c r="EV91">
        <v>0.978004</v>
      </c>
      <c r="EW91">
        <v>0.0219962</v>
      </c>
      <c r="EX91">
        <v>0</v>
      </c>
      <c r="EY91">
        <v>385.1475</v>
      </c>
      <c r="EZ91">
        <v>4.99951</v>
      </c>
      <c r="FA91">
        <v>6989.655</v>
      </c>
      <c r="FB91">
        <v>14715.75</v>
      </c>
      <c r="FC91">
        <v>43.062</v>
      </c>
      <c r="FD91">
        <v>44.812</v>
      </c>
      <c r="FE91">
        <v>44.625</v>
      </c>
      <c r="FF91">
        <v>43.875</v>
      </c>
      <c r="FG91">
        <v>44.4685</v>
      </c>
      <c r="FH91">
        <v>1755.375</v>
      </c>
      <c r="FI91">
        <v>39.48</v>
      </c>
      <c r="FJ91">
        <v>0</v>
      </c>
      <c r="FK91">
        <v>1701978045.3</v>
      </c>
      <c r="FL91">
        <v>0</v>
      </c>
      <c r="FM91">
        <v>385.247423076923</v>
      </c>
      <c r="FN91">
        <v>-0.528034176800316</v>
      </c>
      <c r="FO91">
        <v>-8.6437607238656</v>
      </c>
      <c r="FP91">
        <v>6991.07576923077</v>
      </c>
      <c r="FQ91">
        <v>15</v>
      </c>
      <c r="FR91">
        <v>1701977635</v>
      </c>
      <c r="FS91" t="s">
        <v>438</v>
      </c>
      <c r="FT91">
        <v>1701977633</v>
      </c>
      <c r="FU91">
        <v>1701977635</v>
      </c>
      <c r="FV91">
        <v>4</v>
      </c>
      <c r="FW91">
        <v>-0.012</v>
      </c>
      <c r="FX91">
        <v>0.003</v>
      </c>
      <c r="FY91">
        <v>-0.515</v>
      </c>
      <c r="FZ91">
        <v>0.012</v>
      </c>
      <c r="GA91">
        <v>420</v>
      </c>
      <c r="GB91">
        <v>11</v>
      </c>
      <c r="GC91">
        <v>0.38</v>
      </c>
      <c r="GD91">
        <v>0.07</v>
      </c>
      <c r="GE91">
        <v>-4.66180571428571</v>
      </c>
      <c r="GF91">
        <v>0.0914361038960928</v>
      </c>
      <c r="GG91">
        <v>0.0367483482714567</v>
      </c>
      <c r="GH91">
        <v>1</v>
      </c>
      <c r="GI91">
        <v>385.272794117647</v>
      </c>
      <c r="GJ91">
        <v>-0.629747894061658</v>
      </c>
      <c r="GK91">
        <v>0.184852688473786</v>
      </c>
      <c r="GL91">
        <v>1</v>
      </c>
      <c r="GM91">
        <v>1.2492180952381</v>
      </c>
      <c r="GN91">
        <v>-0.0255210389610397</v>
      </c>
      <c r="GO91">
        <v>0.00264823142969327</v>
      </c>
      <c r="GP91">
        <v>1</v>
      </c>
      <c r="GQ91">
        <v>3</v>
      </c>
      <c r="GR91">
        <v>3</v>
      </c>
      <c r="GS91" t="s">
        <v>439</v>
      </c>
      <c r="GT91">
        <v>3.24982</v>
      </c>
      <c r="GU91">
        <v>2.89223</v>
      </c>
      <c r="GV91">
        <v>0.0824241</v>
      </c>
      <c r="GW91">
        <v>0.082931</v>
      </c>
      <c r="GX91">
        <v>0.0594727</v>
      </c>
      <c r="GY91">
        <v>0.0545128</v>
      </c>
      <c r="GZ91">
        <v>30272.4</v>
      </c>
      <c r="HA91">
        <v>23316.3</v>
      </c>
      <c r="HB91">
        <v>30713.5</v>
      </c>
      <c r="HC91">
        <v>23895.3</v>
      </c>
      <c r="HD91">
        <v>38261.1</v>
      </c>
      <c r="HE91">
        <v>31535.5</v>
      </c>
      <c r="HF91">
        <v>43458.4</v>
      </c>
      <c r="HG91">
        <v>36062.2</v>
      </c>
      <c r="HH91">
        <v>2.35275</v>
      </c>
      <c r="HI91">
        <v>2.25645</v>
      </c>
      <c r="HJ91">
        <v>0.151582</v>
      </c>
      <c r="HK91">
        <v>0</v>
      </c>
      <c r="HL91">
        <v>20.5331</v>
      </c>
      <c r="HM91">
        <v>999.9</v>
      </c>
      <c r="HN91">
        <v>45.678</v>
      </c>
      <c r="HO91">
        <v>26.919</v>
      </c>
      <c r="HP91">
        <v>20.6171</v>
      </c>
      <c r="HQ91">
        <v>54.3366</v>
      </c>
      <c r="HR91">
        <v>21.4103</v>
      </c>
      <c r="HS91">
        <v>2</v>
      </c>
      <c r="HT91">
        <v>-0.304982</v>
      </c>
      <c r="HU91">
        <v>0.686247</v>
      </c>
      <c r="HV91">
        <v>20.3424</v>
      </c>
      <c r="HW91">
        <v>5.24649</v>
      </c>
      <c r="HX91">
        <v>11.9208</v>
      </c>
      <c r="HY91">
        <v>4.9695</v>
      </c>
      <c r="HZ91">
        <v>3.29005</v>
      </c>
      <c r="IA91">
        <v>9999</v>
      </c>
      <c r="IB91">
        <v>999.9</v>
      </c>
      <c r="IC91">
        <v>9999</v>
      </c>
      <c r="ID91">
        <v>9999</v>
      </c>
      <c r="IE91">
        <v>4.97211</v>
      </c>
      <c r="IF91">
        <v>1.87347</v>
      </c>
      <c r="IG91">
        <v>1.88034</v>
      </c>
      <c r="IH91">
        <v>1.87651</v>
      </c>
      <c r="II91">
        <v>1.87607</v>
      </c>
      <c r="IJ91">
        <v>1.87607</v>
      </c>
      <c r="IK91">
        <v>1.87501</v>
      </c>
      <c r="IL91">
        <v>1.87537</v>
      </c>
      <c r="IM91">
        <v>0</v>
      </c>
      <c r="IN91">
        <v>0</v>
      </c>
      <c r="IO91">
        <v>0</v>
      </c>
      <c r="IP91">
        <v>0</v>
      </c>
      <c r="IQ91" t="s">
        <v>440</v>
      </c>
      <c r="IR91" t="s">
        <v>441</v>
      </c>
      <c r="IS91" t="s">
        <v>442</v>
      </c>
      <c r="IT91" t="s">
        <v>442</v>
      </c>
      <c r="IU91" t="s">
        <v>442</v>
      </c>
      <c r="IV91" t="s">
        <v>442</v>
      </c>
      <c r="IW91">
        <v>0</v>
      </c>
      <c r="IX91">
        <v>100</v>
      </c>
      <c r="IY91">
        <v>100</v>
      </c>
      <c r="IZ91">
        <v>-0.513</v>
      </c>
      <c r="JA91">
        <v>0.0314</v>
      </c>
      <c r="JB91">
        <v>-0.436505064677801</v>
      </c>
      <c r="JC91">
        <v>-0.000204251658391556</v>
      </c>
      <c r="JD91">
        <v>8.11882707142039e-08</v>
      </c>
      <c r="JE91">
        <v>-8.824596126216e-11</v>
      </c>
      <c r="JF91">
        <v>-0.0823044458403542</v>
      </c>
      <c r="JG91">
        <v>6.98166786572007e-05</v>
      </c>
      <c r="JH91">
        <v>0.00104944809816257</v>
      </c>
      <c r="JI91">
        <v>-2.5878658862803e-05</v>
      </c>
      <c r="JJ91">
        <v>28</v>
      </c>
      <c r="JK91">
        <v>2090</v>
      </c>
      <c r="JL91">
        <v>2</v>
      </c>
      <c r="JM91">
        <v>19</v>
      </c>
      <c r="JN91">
        <v>6.8</v>
      </c>
      <c r="JO91">
        <v>6.8</v>
      </c>
      <c r="JP91">
        <v>1.36108</v>
      </c>
      <c r="JQ91">
        <v>2.55615</v>
      </c>
      <c r="JR91">
        <v>2.24365</v>
      </c>
      <c r="JS91">
        <v>2.84912</v>
      </c>
      <c r="JT91">
        <v>2.49756</v>
      </c>
      <c r="JU91">
        <v>2.37061</v>
      </c>
      <c r="JV91">
        <v>31.1939</v>
      </c>
      <c r="JW91">
        <v>24.0612</v>
      </c>
      <c r="JX91">
        <v>18</v>
      </c>
      <c r="JY91">
        <v>634.057</v>
      </c>
      <c r="JZ91">
        <v>659.266</v>
      </c>
      <c r="KA91">
        <v>20.0006</v>
      </c>
      <c r="KB91">
        <v>23.3314</v>
      </c>
      <c r="KC91">
        <v>29.9999</v>
      </c>
      <c r="KD91">
        <v>23.5485</v>
      </c>
      <c r="KE91">
        <v>23.528</v>
      </c>
      <c r="KF91">
        <v>27.2803</v>
      </c>
      <c r="KG91">
        <v>37.8443</v>
      </c>
      <c r="KH91">
        <v>0</v>
      </c>
      <c r="KI91">
        <v>20</v>
      </c>
      <c r="KJ91">
        <v>420</v>
      </c>
      <c r="KK91">
        <v>11.2565</v>
      </c>
      <c r="KL91">
        <v>101.978</v>
      </c>
      <c r="KM91">
        <v>101.027</v>
      </c>
    </row>
    <row r="92" spans="1:299">
      <c r="A92">
        <v>76</v>
      </c>
      <c r="B92">
        <v>1701978049</v>
      </c>
      <c r="C92">
        <v>375</v>
      </c>
      <c r="D92" t="s">
        <v>593</v>
      </c>
      <c r="E92" t="s">
        <v>594</v>
      </c>
      <c r="F92">
        <v>15</v>
      </c>
      <c r="H92" t="s">
        <v>435</v>
      </c>
      <c r="K92">
        <v>1701978047.5</v>
      </c>
      <c r="L92">
        <f>(M92)/1000</f>
        <v>0</v>
      </c>
      <c r="M92">
        <f>IF(DR92, AP92, AJ92)</f>
        <v>0</v>
      </c>
      <c r="N92">
        <f>IF(DR92, AK92, AI92)</f>
        <v>0</v>
      </c>
      <c r="O92">
        <f>DT92 - IF(AW92&gt;1, N92*DN92*100.0/(AY92*EH92), 0)</f>
        <v>0</v>
      </c>
      <c r="P92">
        <f>((V92-L92/2)*O92-N92)/(V92+L92/2)</f>
        <v>0</v>
      </c>
      <c r="Q92">
        <f>P92*(EA92+EB92)/1000.0</f>
        <v>0</v>
      </c>
      <c r="R92">
        <f>(DT92 - IF(AW92&gt;1, N92*DN92*100.0/(AY92*EH92), 0))*(EA92+EB92)/1000.0</f>
        <v>0</v>
      </c>
      <c r="S92">
        <f>2.0/((1/U92-1/T92)+SIGN(U92)*SQRT((1/U92-1/T92)*(1/U92-1/T92) + 4*DO92/((DO92+1)*(DO92+1))*(2*1/U92*1/T92-1/T92*1/T92)))</f>
        <v>0</v>
      </c>
      <c r="T92">
        <f>IF(LEFT(DP92,1)&lt;&gt;"0",IF(LEFT(DP92,1)="1",3.0,DQ92),$D$5+$E$5*(EH92*EA92/($K$5*1000))+$F$5*(EH92*EA92/($K$5*1000))*MAX(MIN(DN92,$J$5),$I$5)*MAX(MIN(DN92,$J$5),$I$5)+$G$5*MAX(MIN(DN92,$J$5),$I$5)*(EH92*EA92/($K$5*1000))+$H$5*(EH92*EA92/($K$5*1000))*(EH92*EA92/($K$5*1000)))</f>
        <v>0</v>
      </c>
      <c r="U92">
        <f>L92*(1000-(1000*0.61365*exp(17.502*Y92/(240.97+Y92))/(EA92+EB92)+DV92)/2)/(1000*0.61365*exp(17.502*Y92/(240.97+Y92))/(EA92+EB92)-DV92)</f>
        <v>0</v>
      </c>
      <c r="V92">
        <f>1/((DO92+1)/(S92/1.6)+1/(T92/1.37)) + DO92/((DO92+1)/(S92/1.6) + DO92/(T92/1.37))</f>
        <v>0</v>
      </c>
      <c r="W92">
        <f>(DJ92*DM92)</f>
        <v>0</v>
      </c>
      <c r="X92">
        <f>(EC92+(W92+2*0.95*5.67E-8*(((EC92+$B$7)+273)^4-(EC92+273)^4)-44100*L92)/(1.84*29.3*T92+8*0.95*5.67E-8*(EC92+273)^3))</f>
        <v>0</v>
      </c>
      <c r="Y92">
        <f>($C$7*ED92+$D$7*EE92+$E$7*X92)</f>
        <v>0</v>
      </c>
      <c r="Z92">
        <f>0.61365*exp(17.502*Y92/(240.97+Y92))</f>
        <v>0</v>
      </c>
      <c r="AA92">
        <f>(AB92/AC92*100)</f>
        <v>0</v>
      </c>
      <c r="AB92">
        <f>DV92*(EA92+EB92)/1000</f>
        <v>0</v>
      </c>
      <c r="AC92">
        <f>0.61365*exp(17.502*EC92/(240.97+EC92))</f>
        <v>0</v>
      </c>
      <c r="AD92">
        <f>(Z92-DV92*(EA92+EB92)/1000)</f>
        <v>0</v>
      </c>
      <c r="AE92">
        <f>(-L92*44100)</f>
        <v>0</v>
      </c>
      <c r="AF92">
        <f>2*29.3*T92*0.92*(EC92-Y92)</f>
        <v>0</v>
      </c>
      <c r="AG92">
        <f>2*0.95*5.67E-8*(((EC92+$B$7)+273)^4-(Y92+273)^4)</f>
        <v>0</v>
      </c>
      <c r="AH92">
        <f>W92+AG92+AE92+AF92</f>
        <v>0</v>
      </c>
      <c r="AI92">
        <f>DZ92*AW92*(DU92-DT92*(1000-AW92*DW92)/(1000-AW92*DV92))/(100*DN92)</f>
        <v>0</v>
      </c>
      <c r="AJ92">
        <f>1000*DZ92*AW92*(DV92-DW92)/(100*DN92*(1000-AW92*DV92))</f>
        <v>0</v>
      </c>
      <c r="AK92">
        <f>(AL92 - AM92 - EA92*1E3/(8.314*(EC92+273.15)) * AO92/DZ92 * AN92) * DZ92/(100*DN92) * (1000 - DW92)/1000</f>
        <v>0</v>
      </c>
      <c r="AL92">
        <v>424.786325399902</v>
      </c>
      <c r="AM92">
        <v>420.590363636364</v>
      </c>
      <c r="AN92">
        <v>0.00126285309312208</v>
      </c>
      <c r="AO92">
        <v>66.111918729525</v>
      </c>
      <c r="AP92">
        <f>(AR92 - AQ92 + EA92*1E3/(8.314*(EC92+273.15)) * AT92/DZ92 * AS92) * DZ92/(100*DN92) * 1000/(1000 - AR92)</f>
        <v>0</v>
      </c>
      <c r="AQ92">
        <v>11.2410522407288</v>
      </c>
      <c r="AR92">
        <v>12.484078021978</v>
      </c>
      <c r="AS92">
        <v>-3.45004318610273e-06</v>
      </c>
      <c r="AT92">
        <v>85.4368916189537</v>
      </c>
      <c r="AU92">
        <v>0</v>
      </c>
      <c r="AV92">
        <v>0</v>
      </c>
      <c r="AW92">
        <f>IF(AU92*$H$13&gt;=AY92,1.0,(AY92/(AY92-AU92*$H$13)))</f>
        <v>0</v>
      </c>
      <c r="AX92">
        <f>(AW92-1)*100</f>
        <v>0</v>
      </c>
      <c r="AY92">
        <f>MAX(0,($B$13+$C$13*EH92)/(1+$D$13*EH92)*EA92/(EC92+273)*$E$13)</f>
        <v>0</v>
      </c>
      <c r="AZ92" t="s">
        <v>436</v>
      </c>
      <c r="BA92" t="s">
        <v>436</v>
      </c>
      <c r="BB92">
        <v>0</v>
      </c>
      <c r="BC92">
        <v>0</v>
      </c>
      <c r="BD92">
        <f>1-BB92/BC92</f>
        <v>0</v>
      </c>
      <c r="BE92">
        <v>0</v>
      </c>
      <c r="BF92" t="s">
        <v>436</v>
      </c>
      <c r="BG92" t="s">
        <v>436</v>
      </c>
      <c r="BH92">
        <v>0</v>
      </c>
      <c r="BI92">
        <v>0</v>
      </c>
      <c r="BJ92">
        <f>1-BH92/BI92</f>
        <v>0</v>
      </c>
      <c r="BK92">
        <v>0.5</v>
      </c>
      <c r="BL92">
        <f>DK92</f>
        <v>0</v>
      </c>
      <c r="BM92">
        <f>N92</f>
        <v>0</v>
      </c>
      <c r="BN92">
        <f>BJ92*BK92*BL92</f>
        <v>0</v>
      </c>
      <c r="BO92">
        <f>(BM92-BE92)/BL92</f>
        <v>0</v>
      </c>
      <c r="BP92">
        <f>(BC92-BI92)/BI92</f>
        <v>0</v>
      </c>
      <c r="BQ92">
        <f>BB92/(BD92+BB92/BI92)</f>
        <v>0</v>
      </c>
      <c r="BR92" t="s">
        <v>436</v>
      </c>
      <c r="BS92">
        <v>0</v>
      </c>
      <c r="BT92">
        <f>IF(BS92&lt;&gt;0, BS92, BQ92)</f>
        <v>0</v>
      </c>
      <c r="BU92">
        <f>1-BT92/BI92</f>
        <v>0</v>
      </c>
      <c r="BV92">
        <f>(BI92-BH92)/(BI92-BT92)</f>
        <v>0</v>
      </c>
      <c r="BW92">
        <f>(BC92-BI92)/(BC92-BT92)</f>
        <v>0</v>
      </c>
      <c r="BX92">
        <f>(BI92-BH92)/(BI92-BB92)</f>
        <v>0</v>
      </c>
      <c r="BY92">
        <f>(BC92-BI92)/(BC92-BB92)</f>
        <v>0</v>
      </c>
      <c r="BZ92">
        <f>(BV92*BT92/BH92)</f>
        <v>0</v>
      </c>
      <c r="CA92">
        <f>(1-BZ92)</f>
        <v>0</v>
      </c>
      <c r="DJ92">
        <f>$B$11*EI92+$C$11*EJ92+$F$11*EU92*(1-EX92)</f>
        <v>0</v>
      </c>
      <c r="DK92">
        <f>DJ92*DL92</f>
        <v>0</v>
      </c>
      <c r="DL92">
        <f>($B$11*$D$9+$C$11*$D$9+$F$11*((FH92+EZ92)/MAX(FH92+EZ92+FI92, 0.1)*$I$9+FI92/MAX(FH92+EZ92+FI92, 0.1)*$J$9))/($B$11+$C$11+$F$11)</f>
        <v>0</v>
      </c>
      <c r="DM92">
        <f>($B$11*$K$9+$C$11*$K$9+$F$11*((FH92+EZ92)/MAX(FH92+EZ92+FI92, 0.1)*$P$9+FI92/MAX(FH92+EZ92+FI92, 0.1)*$Q$9))/($B$11+$C$11+$F$11)</f>
        <v>0</v>
      </c>
      <c r="DN92">
        <v>6</v>
      </c>
      <c r="DO92">
        <v>0.5</v>
      </c>
      <c r="DP92" t="s">
        <v>437</v>
      </c>
      <c r="DQ92">
        <v>2</v>
      </c>
      <c r="DR92" t="b">
        <v>1</v>
      </c>
      <c r="DS92">
        <v>1701978047.5</v>
      </c>
      <c r="DT92">
        <v>415.3435</v>
      </c>
      <c r="DU92">
        <v>419.999</v>
      </c>
      <c r="DV92">
        <v>12.48435</v>
      </c>
      <c r="DW92">
        <v>11.24155</v>
      </c>
      <c r="DX92">
        <v>415.857</v>
      </c>
      <c r="DY92">
        <v>12.45295</v>
      </c>
      <c r="DZ92">
        <v>599.9445</v>
      </c>
      <c r="EA92">
        <v>78.92185</v>
      </c>
      <c r="EB92">
        <v>0.09971555</v>
      </c>
      <c r="EC92">
        <v>23.0306</v>
      </c>
      <c r="ED92">
        <v>23.04735</v>
      </c>
      <c r="EE92">
        <v>999.9</v>
      </c>
      <c r="EF92">
        <v>0</v>
      </c>
      <c r="EG92">
        <v>0</v>
      </c>
      <c r="EH92">
        <v>10011.85</v>
      </c>
      <c r="EI92">
        <v>0</v>
      </c>
      <c r="EJ92">
        <v>0.848101</v>
      </c>
      <c r="EK92">
        <v>-4.655575</v>
      </c>
      <c r="EL92">
        <v>420.594</v>
      </c>
      <c r="EM92">
        <v>424.774</v>
      </c>
      <c r="EN92">
        <v>1.24278</v>
      </c>
      <c r="EO92">
        <v>419.999</v>
      </c>
      <c r="EP92">
        <v>11.24155</v>
      </c>
      <c r="EQ92">
        <v>0.9852865</v>
      </c>
      <c r="ER92">
        <v>0.887204</v>
      </c>
      <c r="ES92">
        <v>6.7006</v>
      </c>
      <c r="ET92">
        <v>5.184835</v>
      </c>
      <c r="EU92">
        <v>1800.005</v>
      </c>
      <c r="EV92">
        <v>0.978006</v>
      </c>
      <c r="EW92">
        <v>0.0219943</v>
      </c>
      <c r="EX92">
        <v>0</v>
      </c>
      <c r="EY92">
        <v>385.0675</v>
      </c>
      <c r="EZ92">
        <v>4.99951</v>
      </c>
      <c r="FA92">
        <v>6990.09</v>
      </c>
      <c r="FB92">
        <v>14717</v>
      </c>
      <c r="FC92">
        <v>43.062</v>
      </c>
      <c r="FD92">
        <v>44.812</v>
      </c>
      <c r="FE92">
        <v>44.625</v>
      </c>
      <c r="FF92">
        <v>43.875</v>
      </c>
      <c r="FG92">
        <v>44.5</v>
      </c>
      <c r="FH92">
        <v>1755.525</v>
      </c>
      <c r="FI92">
        <v>39.48</v>
      </c>
      <c r="FJ92">
        <v>0</v>
      </c>
      <c r="FK92">
        <v>1701978050.1</v>
      </c>
      <c r="FL92">
        <v>0</v>
      </c>
      <c r="FM92">
        <v>385.190538461538</v>
      </c>
      <c r="FN92">
        <v>-0.170940162528697</v>
      </c>
      <c r="FO92">
        <v>-7.8830769005395</v>
      </c>
      <c r="FP92">
        <v>6990.50153846154</v>
      </c>
      <c r="FQ92">
        <v>15</v>
      </c>
      <c r="FR92">
        <v>1701977635</v>
      </c>
      <c r="FS92" t="s">
        <v>438</v>
      </c>
      <c r="FT92">
        <v>1701977633</v>
      </c>
      <c r="FU92">
        <v>1701977635</v>
      </c>
      <c r="FV92">
        <v>4</v>
      </c>
      <c r="FW92">
        <v>-0.012</v>
      </c>
      <c r="FX92">
        <v>0.003</v>
      </c>
      <c r="FY92">
        <v>-0.515</v>
      </c>
      <c r="FZ92">
        <v>0.012</v>
      </c>
      <c r="GA92">
        <v>420</v>
      </c>
      <c r="GB92">
        <v>11</v>
      </c>
      <c r="GC92">
        <v>0.38</v>
      </c>
      <c r="GD92">
        <v>0.07</v>
      </c>
      <c r="GE92">
        <v>-4.664259</v>
      </c>
      <c r="GF92">
        <v>0.0372992481203003</v>
      </c>
      <c r="GG92">
        <v>0.0362970181833164</v>
      </c>
      <c r="GH92">
        <v>1</v>
      </c>
      <c r="GI92">
        <v>385.224029411765</v>
      </c>
      <c r="GJ92">
        <v>-0.595553853518312</v>
      </c>
      <c r="GK92">
        <v>0.177892314633141</v>
      </c>
      <c r="GL92">
        <v>1</v>
      </c>
      <c r="GM92">
        <v>1.2466945</v>
      </c>
      <c r="GN92">
        <v>-0.0253619548872163</v>
      </c>
      <c r="GO92">
        <v>0.00250630300442704</v>
      </c>
      <c r="GP92">
        <v>1</v>
      </c>
      <c r="GQ92">
        <v>3</v>
      </c>
      <c r="GR92">
        <v>3</v>
      </c>
      <c r="GS92" t="s">
        <v>439</v>
      </c>
      <c r="GT92">
        <v>3.24972</v>
      </c>
      <c r="GU92">
        <v>2.89214</v>
      </c>
      <c r="GV92">
        <v>0.0824265</v>
      </c>
      <c r="GW92">
        <v>0.0829266</v>
      </c>
      <c r="GX92">
        <v>0.0594694</v>
      </c>
      <c r="GY92">
        <v>0.0545166</v>
      </c>
      <c r="GZ92">
        <v>30272.2</v>
      </c>
      <c r="HA92">
        <v>23316.3</v>
      </c>
      <c r="HB92">
        <v>30713.4</v>
      </c>
      <c r="HC92">
        <v>23895.1</v>
      </c>
      <c r="HD92">
        <v>38261.1</v>
      </c>
      <c r="HE92">
        <v>31535</v>
      </c>
      <c r="HF92">
        <v>43458.4</v>
      </c>
      <c r="HG92">
        <v>36061.9</v>
      </c>
      <c r="HH92">
        <v>2.35228</v>
      </c>
      <c r="HI92">
        <v>2.25675</v>
      </c>
      <c r="HJ92">
        <v>0.152364</v>
      </c>
      <c r="HK92">
        <v>0</v>
      </c>
      <c r="HL92">
        <v>20.537</v>
      </c>
      <c r="HM92">
        <v>999.9</v>
      </c>
      <c r="HN92">
        <v>45.678</v>
      </c>
      <c r="HO92">
        <v>26.929</v>
      </c>
      <c r="HP92">
        <v>20.6297</v>
      </c>
      <c r="HQ92">
        <v>54.4366</v>
      </c>
      <c r="HR92">
        <v>21.4463</v>
      </c>
      <c r="HS92">
        <v>2</v>
      </c>
      <c r="HT92">
        <v>-0.304792</v>
      </c>
      <c r="HU92">
        <v>0.688233</v>
      </c>
      <c r="HV92">
        <v>20.3423</v>
      </c>
      <c r="HW92">
        <v>5.24649</v>
      </c>
      <c r="HX92">
        <v>11.9216</v>
      </c>
      <c r="HY92">
        <v>4.96955</v>
      </c>
      <c r="HZ92">
        <v>3.29</v>
      </c>
      <c r="IA92">
        <v>9999</v>
      </c>
      <c r="IB92">
        <v>999.9</v>
      </c>
      <c r="IC92">
        <v>9999</v>
      </c>
      <c r="ID92">
        <v>9999</v>
      </c>
      <c r="IE92">
        <v>4.97211</v>
      </c>
      <c r="IF92">
        <v>1.87347</v>
      </c>
      <c r="IG92">
        <v>1.88034</v>
      </c>
      <c r="IH92">
        <v>1.8765</v>
      </c>
      <c r="II92">
        <v>1.87608</v>
      </c>
      <c r="IJ92">
        <v>1.87607</v>
      </c>
      <c r="IK92">
        <v>1.87501</v>
      </c>
      <c r="IL92">
        <v>1.87538</v>
      </c>
      <c r="IM92">
        <v>0</v>
      </c>
      <c r="IN92">
        <v>0</v>
      </c>
      <c r="IO92">
        <v>0</v>
      </c>
      <c r="IP92">
        <v>0</v>
      </c>
      <c r="IQ92" t="s">
        <v>440</v>
      </c>
      <c r="IR92" t="s">
        <v>441</v>
      </c>
      <c r="IS92" t="s">
        <v>442</v>
      </c>
      <c r="IT92" t="s">
        <v>442</v>
      </c>
      <c r="IU92" t="s">
        <v>442</v>
      </c>
      <c r="IV92" t="s">
        <v>442</v>
      </c>
      <c r="IW92">
        <v>0</v>
      </c>
      <c r="IX92">
        <v>100</v>
      </c>
      <c r="IY92">
        <v>100</v>
      </c>
      <c r="IZ92">
        <v>-0.514</v>
      </c>
      <c r="JA92">
        <v>0.0313</v>
      </c>
      <c r="JB92">
        <v>-0.436505064677801</v>
      </c>
      <c r="JC92">
        <v>-0.000204251658391556</v>
      </c>
      <c r="JD92">
        <v>8.11882707142039e-08</v>
      </c>
      <c r="JE92">
        <v>-8.824596126216e-11</v>
      </c>
      <c r="JF92">
        <v>-0.0823044458403542</v>
      </c>
      <c r="JG92">
        <v>6.98166786572007e-05</v>
      </c>
      <c r="JH92">
        <v>0.00104944809816257</v>
      </c>
      <c r="JI92">
        <v>-2.5878658862803e-05</v>
      </c>
      <c r="JJ92">
        <v>28</v>
      </c>
      <c r="JK92">
        <v>2090</v>
      </c>
      <c r="JL92">
        <v>2</v>
      </c>
      <c r="JM92">
        <v>19</v>
      </c>
      <c r="JN92">
        <v>6.9</v>
      </c>
      <c r="JO92">
        <v>6.9</v>
      </c>
      <c r="JP92">
        <v>1.36108</v>
      </c>
      <c r="JQ92">
        <v>2.55615</v>
      </c>
      <c r="JR92">
        <v>2.24365</v>
      </c>
      <c r="JS92">
        <v>2.85034</v>
      </c>
      <c r="JT92">
        <v>2.49756</v>
      </c>
      <c r="JU92">
        <v>2.37305</v>
      </c>
      <c r="JV92">
        <v>31.1722</v>
      </c>
      <c r="JW92">
        <v>24.07</v>
      </c>
      <c r="JX92">
        <v>18</v>
      </c>
      <c r="JY92">
        <v>633.706</v>
      </c>
      <c r="JZ92">
        <v>659.522</v>
      </c>
      <c r="KA92">
        <v>20.0004</v>
      </c>
      <c r="KB92">
        <v>23.3314</v>
      </c>
      <c r="KC92">
        <v>30.0002</v>
      </c>
      <c r="KD92">
        <v>23.5481</v>
      </c>
      <c r="KE92">
        <v>23.528</v>
      </c>
      <c r="KF92">
        <v>27.2792</v>
      </c>
      <c r="KG92">
        <v>37.8443</v>
      </c>
      <c r="KH92">
        <v>0</v>
      </c>
      <c r="KI92">
        <v>20</v>
      </c>
      <c r="KJ92">
        <v>420</v>
      </c>
      <c r="KK92">
        <v>11.2566</v>
      </c>
      <c r="KL92">
        <v>101.978</v>
      </c>
      <c r="KM92">
        <v>101.026</v>
      </c>
    </row>
    <row r="93" spans="1:299">
      <c r="A93">
        <v>77</v>
      </c>
      <c r="B93">
        <v>1701978054</v>
      </c>
      <c r="C93">
        <v>380</v>
      </c>
      <c r="D93" t="s">
        <v>595</v>
      </c>
      <c r="E93" t="s">
        <v>596</v>
      </c>
      <c r="F93">
        <v>15</v>
      </c>
      <c r="H93" t="s">
        <v>435</v>
      </c>
      <c r="K93">
        <v>1701978052.5</v>
      </c>
      <c r="L93">
        <f>(M93)/1000</f>
        <v>0</v>
      </c>
      <c r="M93">
        <f>IF(DR93, AP93, AJ93)</f>
        <v>0</v>
      </c>
      <c r="N93">
        <f>IF(DR93, AK93, AI93)</f>
        <v>0</v>
      </c>
      <c r="O93">
        <f>DT93 - IF(AW93&gt;1, N93*DN93*100.0/(AY93*EH93), 0)</f>
        <v>0</v>
      </c>
      <c r="P93">
        <f>((V93-L93/2)*O93-N93)/(V93+L93/2)</f>
        <v>0</v>
      </c>
      <c r="Q93">
        <f>P93*(EA93+EB93)/1000.0</f>
        <v>0</v>
      </c>
      <c r="R93">
        <f>(DT93 - IF(AW93&gt;1, N93*DN93*100.0/(AY93*EH93), 0))*(EA93+EB93)/1000.0</f>
        <v>0</v>
      </c>
      <c r="S93">
        <f>2.0/((1/U93-1/T93)+SIGN(U93)*SQRT((1/U93-1/T93)*(1/U93-1/T93) + 4*DO93/((DO93+1)*(DO93+1))*(2*1/U93*1/T93-1/T93*1/T93)))</f>
        <v>0</v>
      </c>
      <c r="T93">
        <f>IF(LEFT(DP93,1)&lt;&gt;"0",IF(LEFT(DP93,1)="1",3.0,DQ93),$D$5+$E$5*(EH93*EA93/($K$5*1000))+$F$5*(EH93*EA93/($K$5*1000))*MAX(MIN(DN93,$J$5),$I$5)*MAX(MIN(DN93,$J$5),$I$5)+$G$5*MAX(MIN(DN93,$J$5),$I$5)*(EH93*EA93/($K$5*1000))+$H$5*(EH93*EA93/($K$5*1000))*(EH93*EA93/($K$5*1000)))</f>
        <v>0</v>
      </c>
      <c r="U93">
        <f>L93*(1000-(1000*0.61365*exp(17.502*Y93/(240.97+Y93))/(EA93+EB93)+DV93)/2)/(1000*0.61365*exp(17.502*Y93/(240.97+Y93))/(EA93+EB93)-DV93)</f>
        <v>0</v>
      </c>
      <c r="V93">
        <f>1/((DO93+1)/(S93/1.6)+1/(T93/1.37)) + DO93/((DO93+1)/(S93/1.6) + DO93/(T93/1.37))</f>
        <v>0</v>
      </c>
      <c r="W93">
        <f>(DJ93*DM93)</f>
        <v>0</v>
      </c>
      <c r="X93">
        <f>(EC93+(W93+2*0.95*5.67E-8*(((EC93+$B$7)+273)^4-(EC93+273)^4)-44100*L93)/(1.84*29.3*T93+8*0.95*5.67E-8*(EC93+273)^3))</f>
        <v>0</v>
      </c>
      <c r="Y93">
        <f>($C$7*ED93+$D$7*EE93+$E$7*X93)</f>
        <v>0</v>
      </c>
      <c r="Z93">
        <f>0.61365*exp(17.502*Y93/(240.97+Y93))</f>
        <v>0</v>
      </c>
      <c r="AA93">
        <f>(AB93/AC93*100)</f>
        <v>0</v>
      </c>
      <c r="AB93">
        <f>DV93*(EA93+EB93)/1000</f>
        <v>0</v>
      </c>
      <c r="AC93">
        <f>0.61365*exp(17.502*EC93/(240.97+EC93))</f>
        <v>0</v>
      </c>
      <c r="AD93">
        <f>(Z93-DV93*(EA93+EB93)/1000)</f>
        <v>0</v>
      </c>
      <c r="AE93">
        <f>(-L93*44100)</f>
        <v>0</v>
      </c>
      <c r="AF93">
        <f>2*29.3*T93*0.92*(EC93-Y93)</f>
        <v>0</v>
      </c>
      <c r="AG93">
        <f>2*0.95*5.67E-8*(((EC93+$B$7)+273)^4-(Y93+273)^4)</f>
        <v>0</v>
      </c>
      <c r="AH93">
        <f>W93+AG93+AE93+AF93</f>
        <v>0</v>
      </c>
      <c r="AI93">
        <f>DZ93*AW93*(DU93-DT93*(1000-AW93*DW93)/(1000-AW93*DV93))/(100*DN93)</f>
        <v>0</v>
      </c>
      <c r="AJ93">
        <f>1000*DZ93*AW93*(DV93-DW93)/(100*DN93*(1000-AW93*DV93))</f>
        <v>0</v>
      </c>
      <c r="AK93">
        <f>(AL93 - AM93 - EA93*1E3/(8.314*(EC93+273.15)) * AO93/DZ93 * AN93) * DZ93/(100*DN93) * (1000 - DW93)/1000</f>
        <v>0</v>
      </c>
      <c r="AL93">
        <v>424.779122922329</v>
      </c>
      <c r="AM93">
        <v>420.582921212121</v>
      </c>
      <c r="AN93">
        <v>-0.00112997866144665</v>
      </c>
      <c r="AO93">
        <v>66.111918729525</v>
      </c>
      <c r="AP93">
        <f>(AR93 - AQ93 + EA93*1E3/(8.314*(EC93+273.15)) * AT93/DZ93 * AS93) * DZ93/(100*DN93) * 1000/(1000 - AR93)</f>
        <v>0</v>
      </c>
      <c r="AQ93">
        <v>11.2415630023203</v>
      </c>
      <c r="AR93">
        <v>12.4852989010989</v>
      </c>
      <c r="AS93">
        <v>-6.63404598174825e-07</v>
      </c>
      <c r="AT93">
        <v>85.4368916189537</v>
      </c>
      <c r="AU93">
        <v>0</v>
      </c>
      <c r="AV93">
        <v>0</v>
      </c>
      <c r="AW93">
        <f>IF(AU93*$H$13&gt;=AY93,1.0,(AY93/(AY93-AU93*$H$13)))</f>
        <v>0</v>
      </c>
      <c r="AX93">
        <f>(AW93-1)*100</f>
        <v>0</v>
      </c>
      <c r="AY93">
        <f>MAX(0,($B$13+$C$13*EH93)/(1+$D$13*EH93)*EA93/(EC93+273)*$E$13)</f>
        <v>0</v>
      </c>
      <c r="AZ93" t="s">
        <v>436</v>
      </c>
      <c r="BA93" t="s">
        <v>436</v>
      </c>
      <c r="BB93">
        <v>0</v>
      </c>
      <c r="BC93">
        <v>0</v>
      </c>
      <c r="BD93">
        <f>1-BB93/BC93</f>
        <v>0</v>
      </c>
      <c r="BE93">
        <v>0</v>
      </c>
      <c r="BF93" t="s">
        <v>436</v>
      </c>
      <c r="BG93" t="s">
        <v>436</v>
      </c>
      <c r="BH93">
        <v>0</v>
      </c>
      <c r="BI93">
        <v>0</v>
      </c>
      <c r="BJ93">
        <f>1-BH93/BI93</f>
        <v>0</v>
      </c>
      <c r="BK93">
        <v>0.5</v>
      </c>
      <c r="BL93">
        <f>DK93</f>
        <v>0</v>
      </c>
      <c r="BM93">
        <f>N93</f>
        <v>0</v>
      </c>
      <c r="BN93">
        <f>BJ93*BK93*BL93</f>
        <v>0</v>
      </c>
      <c r="BO93">
        <f>(BM93-BE93)/BL93</f>
        <v>0</v>
      </c>
      <c r="BP93">
        <f>(BC93-BI93)/BI93</f>
        <v>0</v>
      </c>
      <c r="BQ93">
        <f>BB93/(BD93+BB93/BI93)</f>
        <v>0</v>
      </c>
      <c r="BR93" t="s">
        <v>436</v>
      </c>
      <c r="BS93">
        <v>0</v>
      </c>
      <c r="BT93">
        <f>IF(BS93&lt;&gt;0, BS93, BQ93)</f>
        <v>0</v>
      </c>
      <c r="BU93">
        <f>1-BT93/BI93</f>
        <v>0</v>
      </c>
      <c r="BV93">
        <f>(BI93-BH93)/(BI93-BT93)</f>
        <v>0</v>
      </c>
      <c r="BW93">
        <f>(BC93-BI93)/(BC93-BT93)</f>
        <v>0</v>
      </c>
      <c r="BX93">
        <f>(BI93-BH93)/(BI93-BB93)</f>
        <v>0</v>
      </c>
      <c r="BY93">
        <f>(BC93-BI93)/(BC93-BB93)</f>
        <v>0</v>
      </c>
      <c r="BZ93">
        <f>(BV93*BT93/BH93)</f>
        <v>0</v>
      </c>
      <c r="CA93">
        <f>(1-BZ93)</f>
        <v>0</v>
      </c>
      <c r="DJ93">
        <f>$B$11*EI93+$C$11*EJ93+$F$11*EU93*(1-EX93)</f>
        <v>0</v>
      </c>
      <c r="DK93">
        <f>DJ93*DL93</f>
        <v>0</v>
      </c>
      <c r="DL93">
        <f>($B$11*$D$9+$C$11*$D$9+$F$11*((FH93+EZ93)/MAX(FH93+EZ93+FI93, 0.1)*$I$9+FI93/MAX(FH93+EZ93+FI93, 0.1)*$J$9))/($B$11+$C$11+$F$11)</f>
        <v>0</v>
      </c>
      <c r="DM93">
        <f>($B$11*$K$9+$C$11*$K$9+$F$11*((FH93+EZ93)/MAX(FH93+EZ93+FI93, 0.1)*$P$9+FI93/MAX(FH93+EZ93+FI93, 0.1)*$Q$9))/($B$11+$C$11+$F$11)</f>
        <v>0</v>
      </c>
      <c r="DN93">
        <v>6</v>
      </c>
      <c r="DO93">
        <v>0.5</v>
      </c>
      <c r="DP93" t="s">
        <v>437</v>
      </c>
      <c r="DQ93">
        <v>2</v>
      </c>
      <c r="DR93" t="b">
        <v>1</v>
      </c>
      <c r="DS93">
        <v>1701978052.5</v>
      </c>
      <c r="DT93">
        <v>415.3395</v>
      </c>
      <c r="DU93">
        <v>419.9985</v>
      </c>
      <c r="DV93">
        <v>12.48515</v>
      </c>
      <c r="DW93">
        <v>11.2405</v>
      </c>
      <c r="DX93">
        <v>415.853</v>
      </c>
      <c r="DY93">
        <v>12.4538</v>
      </c>
      <c r="DZ93">
        <v>600.05</v>
      </c>
      <c r="EA93">
        <v>78.9225</v>
      </c>
      <c r="EB93">
        <v>0.100199</v>
      </c>
      <c r="EC93">
        <v>23.03355</v>
      </c>
      <c r="ED93">
        <v>23.0514</v>
      </c>
      <c r="EE93">
        <v>999.9</v>
      </c>
      <c r="EF93">
        <v>0</v>
      </c>
      <c r="EG93">
        <v>0</v>
      </c>
      <c r="EH93">
        <v>9982.81</v>
      </c>
      <c r="EI93">
        <v>0</v>
      </c>
      <c r="EJ93">
        <v>0.848101</v>
      </c>
      <c r="EK93">
        <v>-4.65915</v>
      </c>
      <c r="EL93">
        <v>420.5905</v>
      </c>
      <c r="EM93">
        <v>424.773</v>
      </c>
      <c r="EN93">
        <v>1.244675</v>
      </c>
      <c r="EO93">
        <v>419.9985</v>
      </c>
      <c r="EP93">
        <v>11.2405</v>
      </c>
      <c r="EQ93">
        <v>0.985359</v>
      </c>
      <c r="ER93">
        <v>0.887126</v>
      </c>
      <c r="ES93">
        <v>6.70167</v>
      </c>
      <c r="ET93">
        <v>5.183575</v>
      </c>
      <c r="EU93">
        <v>1800.01</v>
      </c>
      <c r="EV93">
        <v>0.978006</v>
      </c>
      <c r="EW93">
        <v>0.0219943</v>
      </c>
      <c r="EX93">
        <v>0</v>
      </c>
      <c r="EY93">
        <v>385.074</v>
      </c>
      <c r="EZ93">
        <v>4.99951</v>
      </c>
      <c r="FA93">
        <v>6989.635</v>
      </c>
      <c r="FB93">
        <v>14717.05</v>
      </c>
      <c r="FC93">
        <v>43.062</v>
      </c>
      <c r="FD93">
        <v>44.812</v>
      </c>
      <c r="FE93">
        <v>44.5935</v>
      </c>
      <c r="FF93">
        <v>43.875</v>
      </c>
      <c r="FG93">
        <v>44.4685</v>
      </c>
      <c r="FH93">
        <v>1755.53</v>
      </c>
      <c r="FI93">
        <v>39.48</v>
      </c>
      <c r="FJ93">
        <v>0</v>
      </c>
      <c r="FK93">
        <v>1701978055.5</v>
      </c>
      <c r="FL93">
        <v>0</v>
      </c>
      <c r="FM93">
        <v>385.17776</v>
      </c>
      <c r="FN93">
        <v>-0.04292306855826</v>
      </c>
      <c r="FO93">
        <v>-4.01461534946631</v>
      </c>
      <c r="FP93">
        <v>6989.8872</v>
      </c>
      <c r="FQ93">
        <v>15</v>
      </c>
      <c r="FR93">
        <v>1701977635</v>
      </c>
      <c r="FS93" t="s">
        <v>438</v>
      </c>
      <c r="FT93">
        <v>1701977633</v>
      </c>
      <c r="FU93">
        <v>1701977635</v>
      </c>
      <c r="FV93">
        <v>4</v>
      </c>
      <c r="FW93">
        <v>-0.012</v>
      </c>
      <c r="FX93">
        <v>0.003</v>
      </c>
      <c r="FY93">
        <v>-0.515</v>
      </c>
      <c r="FZ93">
        <v>0.012</v>
      </c>
      <c r="GA93">
        <v>420</v>
      </c>
      <c r="GB93">
        <v>11</v>
      </c>
      <c r="GC93">
        <v>0.38</v>
      </c>
      <c r="GD93">
        <v>0.07</v>
      </c>
      <c r="GE93">
        <v>-4.65928285714286</v>
      </c>
      <c r="GF93">
        <v>-0.0824329870129869</v>
      </c>
      <c r="GG93">
        <v>0.0318075795313987</v>
      </c>
      <c r="GH93">
        <v>1</v>
      </c>
      <c r="GI93">
        <v>385.176205882353</v>
      </c>
      <c r="GJ93">
        <v>-0.31705118034576</v>
      </c>
      <c r="GK93">
        <v>0.189836582882998</v>
      </c>
      <c r="GL93">
        <v>1</v>
      </c>
      <c r="GM93">
        <v>1.24535857142857</v>
      </c>
      <c r="GN93">
        <v>-0.019694025974025</v>
      </c>
      <c r="GO93">
        <v>0.00230063611434151</v>
      </c>
      <c r="GP93">
        <v>1</v>
      </c>
      <c r="GQ93">
        <v>3</v>
      </c>
      <c r="GR93">
        <v>3</v>
      </c>
      <c r="GS93" t="s">
        <v>439</v>
      </c>
      <c r="GT93">
        <v>3.24983</v>
      </c>
      <c r="GU93">
        <v>2.89204</v>
      </c>
      <c r="GV93">
        <v>0.0824266</v>
      </c>
      <c r="GW93">
        <v>0.0829211</v>
      </c>
      <c r="GX93">
        <v>0.0594773</v>
      </c>
      <c r="GY93">
        <v>0.0545121</v>
      </c>
      <c r="GZ93">
        <v>30272</v>
      </c>
      <c r="HA93">
        <v>23316</v>
      </c>
      <c r="HB93">
        <v>30713.2</v>
      </c>
      <c r="HC93">
        <v>23894.7</v>
      </c>
      <c r="HD93">
        <v>38260.8</v>
      </c>
      <c r="HE93">
        <v>31534.7</v>
      </c>
      <c r="HF93">
        <v>43458.4</v>
      </c>
      <c r="HG93">
        <v>36061.3</v>
      </c>
      <c r="HH93">
        <v>2.3527</v>
      </c>
      <c r="HI93">
        <v>2.25647</v>
      </c>
      <c r="HJ93">
        <v>0.151582</v>
      </c>
      <c r="HK93">
        <v>0</v>
      </c>
      <c r="HL93">
        <v>20.5422</v>
      </c>
      <c r="HM93">
        <v>999.9</v>
      </c>
      <c r="HN93">
        <v>45.678</v>
      </c>
      <c r="HO93">
        <v>26.929</v>
      </c>
      <c r="HP93">
        <v>20.6285</v>
      </c>
      <c r="HQ93">
        <v>54.3866</v>
      </c>
      <c r="HR93">
        <v>21.4423</v>
      </c>
      <c r="HS93">
        <v>2</v>
      </c>
      <c r="HT93">
        <v>-0.304726</v>
      </c>
      <c r="HU93">
        <v>0.691541</v>
      </c>
      <c r="HV93">
        <v>20.3424</v>
      </c>
      <c r="HW93">
        <v>5.24634</v>
      </c>
      <c r="HX93">
        <v>11.9204</v>
      </c>
      <c r="HY93">
        <v>4.96955</v>
      </c>
      <c r="HZ93">
        <v>3.29003</v>
      </c>
      <c r="IA93">
        <v>9999</v>
      </c>
      <c r="IB93">
        <v>999.9</v>
      </c>
      <c r="IC93">
        <v>9999</v>
      </c>
      <c r="ID93">
        <v>9999</v>
      </c>
      <c r="IE93">
        <v>4.97211</v>
      </c>
      <c r="IF93">
        <v>1.87348</v>
      </c>
      <c r="IG93">
        <v>1.88034</v>
      </c>
      <c r="IH93">
        <v>1.87649</v>
      </c>
      <c r="II93">
        <v>1.87607</v>
      </c>
      <c r="IJ93">
        <v>1.87607</v>
      </c>
      <c r="IK93">
        <v>1.875</v>
      </c>
      <c r="IL93">
        <v>1.87539</v>
      </c>
      <c r="IM93">
        <v>0</v>
      </c>
      <c r="IN93">
        <v>0</v>
      </c>
      <c r="IO93">
        <v>0</v>
      </c>
      <c r="IP93">
        <v>0</v>
      </c>
      <c r="IQ93" t="s">
        <v>440</v>
      </c>
      <c r="IR93" t="s">
        <v>441</v>
      </c>
      <c r="IS93" t="s">
        <v>442</v>
      </c>
      <c r="IT93" t="s">
        <v>442</v>
      </c>
      <c r="IU93" t="s">
        <v>442</v>
      </c>
      <c r="IV93" t="s">
        <v>442</v>
      </c>
      <c r="IW93">
        <v>0</v>
      </c>
      <c r="IX93">
        <v>100</v>
      </c>
      <c r="IY93">
        <v>100</v>
      </c>
      <c r="IZ93">
        <v>-0.514</v>
      </c>
      <c r="JA93">
        <v>0.0314</v>
      </c>
      <c r="JB93">
        <v>-0.436505064677801</v>
      </c>
      <c r="JC93">
        <v>-0.000204251658391556</v>
      </c>
      <c r="JD93">
        <v>8.11882707142039e-08</v>
      </c>
      <c r="JE93">
        <v>-8.824596126216e-11</v>
      </c>
      <c r="JF93">
        <v>-0.0823044458403542</v>
      </c>
      <c r="JG93">
        <v>6.98166786572007e-05</v>
      </c>
      <c r="JH93">
        <v>0.00104944809816257</v>
      </c>
      <c r="JI93">
        <v>-2.5878658862803e-05</v>
      </c>
      <c r="JJ93">
        <v>28</v>
      </c>
      <c r="JK93">
        <v>2090</v>
      </c>
      <c r="JL93">
        <v>2</v>
      </c>
      <c r="JM93">
        <v>19</v>
      </c>
      <c r="JN93">
        <v>7</v>
      </c>
      <c r="JO93">
        <v>7</v>
      </c>
      <c r="JP93">
        <v>1.36108</v>
      </c>
      <c r="JQ93">
        <v>2.54761</v>
      </c>
      <c r="JR93">
        <v>2.24365</v>
      </c>
      <c r="JS93">
        <v>2.84912</v>
      </c>
      <c r="JT93">
        <v>2.49756</v>
      </c>
      <c r="JU93">
        <v>2.36938</v>
      </c>
      <c r="JV93">
        <v>31.1939</v>
      </c>
      <c r="JW93">
        <v>24.07</v>
      </c>
      <c r="JX93">
        <v>18</v>
      </c>
      <c r="JY93">
        <v>633.997</v>
      </c>
      <c r="JZ93">
        <v>659.266</v>
      </c>
      <c r="KA93">
        <v>20.0005</v>
      </c>
      <c r="KB93">
        <v>23.3314</v>
      </c>
      <c r="KC93">
        <v>30.0001</v>
      </c>
      <c r="KD93">
        <v>23.5465</v>
      </c>
      <c r="KE93">
        <v>23.5263</v>
      </c>
      <c r="KF93">
        <v>27.2798</v>
      </c>
      <c r="KG93">
        <v>37.8443</v>
      </c>
      <c r="KH93">
        <v>0</v>
      </c>
      <c r="KI93">
        <v>20</v>
      </c>
      <c r="KJ93">
        <v>420</v>
      </c>
      <c r="KK93">
        <v>11.2566</v>
      </c>
      <c r="KL93">
        <v>101.978</v>
      </c>
      <c r="KM93">
        <v>101.024</v>
      </c>
    </row>
    <row r="94" spans="1:299">
      <c r="A94">
        <v>78</v>
      </c>
      <c r="B94">
        <v>1701978059</v>
      </c>
      <c r="C94">
        <v>385</v>
      </c>
      <c r="D94" t="s">
        <v>597</v>
      </c>
      <c r="E94" t="s">
        <v>598</v>
      </c>
      <c r="F94">
        <v>15</v>
      </c>
      <c r="H94" t="s">
        <v>435</v>
      </c>
      <c r="K94">
        <v>1701978057.5</v>
      </c>
      <c r="L94">
        <f>(M94)/1000</f>
        <v>0</v>
      </c>
      <c r="M94">
        <f>IF(DR94, AP94, AJ94)</f>
        <v>0</v>
      </c>
      <c r="N94">
        <f>IF(DR94, AK94, AI94)</f>
        <v>0</v>
      </c>
      <c r="O94">
        <f>DT94 - IF(AW94&gt;1, N94*DN94*100.0/(AY94*EH94), 0)</f>
        <v>0</v>
      </c>
      <c r="P94">
        <f>((V94-L94/2)*O94-N94)/(V94+L94/2)</f>
        <v>0</v>
      </c>
      <c r="Q94">
        <f>P94*(EA94+EB94)/1000.0</f>
        <v>0</v>
      </c>
      <c r="R94">
        <f>(DT94 - IF(AW94&gt;1, N94*DN94*100.0/(AY94*EH94), 0))*(EA94+EB94)/1000.0</f>
        <v>0</v>
      </c>
      <c r="S94">
        <f>2.0/((1/U94-1/T94)+SIGN(U94)*SQRT((1/U94-1/T94)*(1/U94-1/T94) + 4*DO94/((DO94+1)*(DO94+1))*(2*1/U94*1/T94-1/T94*1/T94)))</f>
        <v>0</v>
      </c>
      <c r="T94">
        <f>IF(LEFT(DP94,1)&lt;&gt;"0",IF(LEFT(DP94,1)="1",3.0,DQ94),$D$5+$E$5*(EH94*EA94/($K$5*1000))+$F$5*(EH94*EA94/($K$5*1000))*MAX(MIN(DN94,$J$5),$I$5)*MAX(MIN(DN94,$J$5),$I$5)+$G$5*MAX(MIN(DN94,$J$5),$I$5)*(EH94*EA94/($K$5*1000))+$H$5*(EH94*EA94/($K$5*1000))*(EH94*EA94/($K$5*1000)))</f>
        <v>0</v>
      </c>
      <c r="U94">
        <f>L94*(1000-(1000*0.61365*exp(17.502*Y94/(240.97+Y94))/(EA94+EB94)+DV94)/2)/(1000*0.61365*exp(17.502*Y94/(240.97+Y94))/(EA94+EB94)-DV94)</f>
        <v>0</v>
      </c>
      <c r="V94">
        <f>1/((DO94+1)/(S94/1.6)+1/(T94/1.37)) + DO94/((DO94+1)/(S94/1.6) + DO94/(T94/1.37))</f>
        <v>0</v>
      </c>
      <c r="W94">
        <f>(DJ94*DM94)</f>
        <v>0</v>
      </c>
      <c r="X94">
        <f>(EC94+(W94+2*0.95*5.67E-8*(((EC94+$B$7)+273)^4-(EC94+273)^4)-44100*L94)/(1.84*29.3*T94+8*0.95*5.67E-8*(EC94+273)^3))</f>
        <v>0</v>
      </c>
      <c r="Y94">
        <f>($C$7*ED94+$D$7*EE94+$E$7*X94)</f>
        <v>0</v>
      </c>
      <c r="Z94">
        <f>0.61365*exp(17.502*Y94/(240.97+Y94))</f>
        <v>0</v>
      </c>
      <c r="AA94">
        <f>(AB94/AC94*100)</f>
        <v>0</v>
      </c>
      <c r="AB94">
        <f>DV94*(EA94+EB94)/1000</f>
        <v>0</v>
      </c>
      <c r="AC94">
        <f>0.61365*exp(17.502*EC94/(240.97+EC94))</f>
        <v>0</v>
      </c>
      <c r="AD94">
        <f>(Z94-DV94*(EA94+EB94)/1000)</f>
        <v>0</v>
      </c>
      <c r="AE94">
        <f>(-L94*44100)</f>
        <v>0</v>
      </c>
      <c r="AF94">
        <f>2*29.3*T94*0.92*(EC94-Y94)</f>
        <v>0</v>
      </c>
      <c r="AG94">
        <f>2*0.95*5.67E-8*(((EC94+$B$7)+273)^4-(Y94+273)^4)</f>
        <v>0</v>
      </c>
      <c r="AH94">
        <f>W94+AG94+AE94+AF94</f>
        <v>0</v>
      </c>
      <c r="AI94">
        <f>DZ94*AW94*(DU94-DT94*(1000-AW94*DW94)/(1000-AW94*DV94))/(100*DN94)</f>
        <v>0</v>
      </c>
      <c r="AJ94">
        <f>1000*DZ94*AW94*(DV94-DW94)/(100*DN94*(1000-AW94*DV94))</f>
        <v>0</v>
      </c>
      <c r="AK94">
        <f>(AL94 - AM94 - EA94*1E3/(8.314*(EC94+273.15)) * AO94/DZ94 * AN94) * DZ94/(100*DN94) * (1000 - DW94)/1000</f>
        <v>0</v>
      </c>
      <c r="AL94">
        <v>424.763223258752</v>
      </c>
      <c r="AM94">
        <v>420.699236363636</v>
      </c>
      <c r="AN94">
        <v>0.0287714272285939</v>
      </c>
      <c r="AO94">
        <v>66.111918729525</v>
      </c>
      <c r="AP94">
        <f>(AR94 - AQ94 + EA94*1E3/(8.314*(EC94+273.15)) * AT94/DZ94 * AS94) * DZ94/(100*DN94) * 1000/(1000 - AR94)</f>
        <v>0</v>
      </c>
      <c r="AQ94">
        <v>11.2409313756437</v>
      </c>
      <c r="AR94">
        <v>12.4847472527473</v>
      </c>
      <c r="AS94">
        <v>4.73294911896598e-07</v>
      </c>
      <c r="AT94">
        <v>85.4368916189537</v>
      </c>
      <c r="AU94">
        <v>0</v>
      </c>
      <c r="AV94">
        <v>0</v>
      </c>
      <c r="AW94">
        <f>IF(AU94*$H$13&gt;=AY94,1.0,(AY94/(AY94-AU94*$H$13)))</f>
        <v>0</v>
      </c>
      <c r="AX94">
        <f>(AW94-1)*100</f>
        <v>0</v>
      </c>
      <c r="AY94">
        <f>MAX(0,($B$13+$C$13*EH94)/(1+$D$13*EH94)*EA94/(EC94+273)*$E$13)</f>
        <v>0</v>
      </c>
      <c r="AZ94" t="s">
        <v>436</v>
      </c>
      <c r="BA94" t="s">
        <v>436</v>
      </c>
      <c r="BB94">
        <v>0</v>
      </c>
      <c r="BC94">
        <v>0</v>
      </c>
      <c r="BD94">
        <f>1-BB94/BC94</f>
        <v>0</v>
      </c>
      <c r="BE94">
        <v>0</v>
      </c>
      <c r="BF94" t="s">
        <v>436</v>
      </c>
      <c r="BG94" t="s">
        <v>436</v>
      </c>
      <c r="BH94">
        <v>0</v>
      </c>
      <c r="BI94">
        <v>0</v>
      </c>
      <c r="BJ94">
        <f>1-BH94/BI94</f>
        <v>0</v>
      </c>
      <c r="BK94">
        <v>0.5</v>
      </c>
      <c r="BL94">
        <f>DK94</f>
        <v>0</v>
      </c>
      <c r="BM94">
        <f>N94</f>
        <v>0</v>
      </c>
      <c r="BN94">
        <f>BJ94*BK94*BL94</f>
        <v>0</v>
      </c>
      <c r="BO94">
        <f>(BM94-BE94)/BL94</f>
        <v>0</v>
      </c>
      <c r="BP94">
        <f>(BC94-BI94)/BI94</f>
        <v>0</v>
      </c>
      <c r="BQ94">
        <f>BB94/(BD94+BB94/BI94)</f>
        <v>0</v>
      </c>
      <c r="BR94" t="s">
        <v>436</v>
      </c>
      <c r="BS94">
        <v>0</v>
      </c>
      <c r="BT94">
        <f>IF(BS94&lt;&gt;0, BS94, BQ94)</f>
        <v>0</v>
      </c>
      <c r="BU94">
        <f>1-BT94/BI94</f>
        <v>0</v>
      </c>
      <c r="BV94">
        <f>(BI94-BH94)/(BI94-BT94)</f>
        <v>0</v>
      </c>
      <c r="BW94">
        <f>(BC94-BI94)/(BC94-BT94)</f>
        <v>0</v>
      </c>
      <c r="BX94">
        <f>(BI94-BH94)/(BI94-BB94)</f>
        <v>0</v>
      </c>
      <c r="BY94">
        <f>(BC94-BI94)/(BC94-BB94)</f>
        <v>0</v>
      </c>
      <c r="BZ94">
        <f>(BV94*BT94/BH94)</f>
        <v>0</v>
      </c>
      <c r="CA94">
        <f>(1-BZ94)</f>
        <v>0</v>
      </c>
      <c r="DJ94">
        <f>$B$11*EI94+$C$11*EJ94+$F$11*EU94*(1-EX94)</f>
        <v>0</v>
      </c>
      <c r="DK94">
        <f>DJ94*DL94</f>
        <v>0</v>
      </c>
      <c r="DL94">
        <f>($B$11*$D$9+$C$11*$D$9+$F$11*((FH94+EZ94)/MAX(FH94+EZ94+FI94, 0.1)*$I$9+FI94/MAX(FH94+EZ94+FI94, 0.1)*$J$9))/($B$11+$C$11+$F$11)</f>
        <v>0</v>
      </c>
      <c r="DM94">
        <f>($B$11*$K$9+$C$11*$K$9+$F$11*((FH94+EZ94)/MAX(FH94+EZ94+FI94, 0.1)*$P$9+FI94/MAX(FH94+EZ94+FI94, 0.1)*$Q$9))/($B$11+$C$11+$F$11)</f>
        <v>0</v>
      </c>
      <c r="DN94">
        <v>6</v>
      </c>
      <c r="DO94">
        <v>0.5</v>
      </c>
      <c r="DP94" t="s">
        <v>437</v>
      </c>
      <c r="DQ94">
        <v>2</v>
      </c>
      <c r="DR94" t="b">
        <v>1</v>
      </c>
      <c r="DS94">
        <v>1701978057.5</v>
      </c>
      <c r="DT94">
        <v>415.4285</v>
      </c>
      <c r="DU94">
        <v>420.0025</v>
      </c>
      <c r="DV94">
        <v>12.48415</v>
      </c>
      <c r="DW94">
        <v>11.2425</v>
      </c>
      <c r="DX94">
        <v>415.9425</v>
      </c>
      <c r="DY94">
        <v>12.45275</v>
      </c>
      <c r="DZ94">
        <v>599.9445</v>
      </c>
      <c r="EA94">
        <v>78.9217</v>
      </c>
      <c r="EB94">
        <v>0.09993535</v>
      </c>
      <c r="EC94">
        <v>23.0333</v>
      </c>
      <c r="ED94">
        <v>23.03455</v>
      </c>
      <c r="EE94">
        <v>999.9</v>
      </c>
      <c r="EF94">
        <v>0</v>
      </c>
      <c r="EG94">
        <v>0</v>
      </c>
      <c r="EH94">
        <v>10000.9</v>
      </c>
      <c r="EI94">
        <v>0</v>
      </c>
      <c r="EJ94">
        <v>0.848101</v>
      </c>
      <c r="EK94">
        <v>-4.57358</v>
      </c>
      <c r="EL94">
        <v>420.6805</v>
      </c>
      <c r="EM94">
        <v>424.7785</v>
      </c>
      <c r="EN94">
        <v>1.241615</v>
      </c>
      <c r="EO94">
        <v>420.0025</v>
      </c>
      <c r="EP94">
        <v>11.2425</v>
      </c>
      <c r="EQ94">
        <v>0.9852675</v>
      </c>
      <c r="ER94">
        <v>0.887277</v>
      </c>
      <c r="ES94">
        <v>6.700325</v>
      </c>
      <c r="ET94">
        <v>5.18602</v>
      </c>
      <c r="EU94">
        <v>1800.005</v>
      </c>
      <c r="EV94">
        <v>0.978006</v>
      </c>
      <c r="EW94">
        <v>0.0219943</v>
      </c>
      <c r="EX94">
        <v>0</v>
      </c>
      <c r="EY94">
        <v>385.2555</v>
      </c>
      <c r="EZ94">
        <v>4.99951</v>
      </c>
      <c r="FA94">
        <v>6988.745</v>
      </c>
      <c r="FB94">
        <v>14717</v>
      </c>
      <c r="FC94">
        <v>43.062</v>
      </c>
      <c r="FD94">
        <v>44.812</v>
      </c>
      <c r="FE94">
        <v>44.625</v>
      </c>
      <c r="FF94">
        <v>43.875</v>
      </c>
      <c r="FG94">
        <v>44.5</v>
      </c>
      <c r="FH94">
        <v>1755.525</v>
      </c>
      <c r="FI94">
        <v>39.48</v>
      </c>
      <c r="FJ94">
        <v>0</v>
      </c>
      <c r="FK94">
        <v>1701978060.3</v>
      </c>
      <c r="FL94">
        <v>0</v>
      </c>
      <c r="FM94">
        <v>385.17964</v>
      </c>
      <c r="FN94">
        <v>0.19746154257447</v>
      </c>
      <c r="FO94">
        <v>-5.78076928432634</v>
      </c>
      <c r="FP94">
        <v>6989.4944</v>
      </c>
      <c r="FQ94">
        <v>15</v>
      </c>
      <c r="FR94">
        <v>1701977635</v>
      </c>
      <c r="FS94" t="s">
        <v>438</v>
      </c>
      <c r="FT94">
        <v>1701977633</v>
      </c>
      <c r="FU94">
        <v>1701977635</v>
      </c>
      <c r="FV94">
        <v>4</v>
      </c>
      <c r="FW94">
        <v>-0.012</v>
      </c>
      <c r="FX94">
        <v>0.003</v>
      </c>
      <c r="FY94">
        <v>-0.515</v>
      </c>
      <c r="FZ94">
        <v>0.012</v>
      </c>
      <c r="GA94">
        <v>420</v>
      </c>
      <c r="GB94">
        <v>11</v>
      </c>
      <c r="GC94">
        <v>0.38</v>
      </c>
      <c r="GD94">
        <v>0.07</v>
      </c>
      <c r="GE94">
        <v>-4.647455</v>
      </c>
      <c r="GF94">
        <v>0.242407218045111</v>
      </c>
      <c r="GG94">
        <v>0.0413133113536061</v>
      </c>
      <c r="GH94">
        <v>1</v>
      </c>
      <c r="GI94">
        <v>385.197558823529</v>
      </c>
      <c r="GJ94">
        <v>0.0448433952895431</v>
      </c>
      <c r="GK94">
        <v>0.189440847694176</v>
      </c>
      <c r="GL94">
        <v>1</v>
      </c>
      <c r="GM94">
        <v>1.243999</v>
      </c>
      <c r="GN94">
        <v>-0.00940060150375987</v>
      </c>
      <c r="GO94">
        <v>0.0016387705757671</v>
      </c>
      <c r="GP94">
        <v>1</v>
      </c>
      <c r="GQ94">
        <v>3</v>
      </c>
      <c r="GR94">
        <v>3</v>
      </c>
      <c r="GS94" t="s">
        <v>439</v>
      </c>
      <c r="GT94">
        <v>3.24976</v>
      </c>
      <c r="GU94">
        <v>2.89223</v>
      </c>
      <c r="GV94">
        <v>0.082443</v>
      </c>
      <c r="GW94">
        <v>0.0829234</v>
      </c>
      <c r="GX94">
        <v>0.0594624</v>
      </c>
      <c r="GY94">
        <v>0.0545192</v>
      </c>
      <c r="GZ94">
        <v>30271.8</v>
      </c>
      <c r="HA94">
        <v>23316.1</v>
      </c>
      <c r="HB94">
        <v>30713.6</v>
      </c>
      <c r="HC94">
        <v>23894.8</v>
      </c>
      <c r="HD94">
        <v>38261.6</v>
      </c>
      <c r="HE94">
        <v>31534.5</v>
      </c>
      <c r="HF94">
        <v>43458.6</v>
      </c>
      <c r="HG94">
        <v>36061.4</v>
      </c>
      <c r="HH94">
        <v>2.35238</v>
      </c>
      <c r="HI94">
        <v>2.2565</v>
      </c>
      <c r="HJ94">
        <v>0.150725</v>
      </c>
      <c r="HK94">
        <v>0</v>
      </c>
      <c r="HL94">
        <v>20.5463</v>
      </c>
      <c r="HM94">
        <v>999.9</v>
      </c>
      <c r="HN94">
        <v>45.678</v>
      </c>
      <c r="HO94">
        <v>26.929</v>
      </c>
      <c r="HP94">
        <v>20.6276</v>
      </c>
      <c r="HQ94">
        <v>54.4566</v>
      </c>
      <c r="HR94">
        <v>21.4864</v>
      </c>
      <c r="HS94">
        <v>2</v>
      </c>
      <c r="HT94">
        <v>-0.304764</v>
      </c>
      <c r="HU94">
        <v>0.692767</v>
      </c>
      <c r="HV94">
        <v>20.3424</v>
      </c>
      <c r="HW94">
        <v>5.24604</v>
      </c>
      <c r="HX94">
        <v>11.9205</v>
      </c>
      <c r="HY94">
        <v>4.96965</v>
      </c>
      <c r="HZ94">
        <v>3.29008</v>
      </c>
      <c r="IA94">
        <v>9999</v>
      </c>
      <c r="IB94">
        <v>999.9</v>
      </c>
      <c r="IC94">
        <v>9999</v>
      </c>
      <c r="ID94">
        <v>9999</v>
      </c>
      <c r="IE94">
        <v>4.97212</v>
      </c>
      <c r="IF94">
        <v>1.87347</v>
      </c>
      <c r="IG94">
        <v>1.88034</v>
      </c>
      <c r="IH94">
        <v>1.87647</v>
      </c>
      <c r="II94">
        <v>1.87608</v>
      </c>
      <c r="IJ94">
        <v>1.87606</v>
      </c>
      <c r="IK94">
        <v>1.875</v>
      </c>
      <c r="IL94">
        <v>1.87543</v>
      </c>
      <c r="IM94">
        <v>0</v>
      </c>
      <c r="IN94">
        <v>0</v>
      </c>
      <c r="IO94">
        <v>0</v>
      </c>
      <c r="IP94">
        <v>0</v>
      </c>
      <c r="IQ94" t="s">
        <v>440</v>
      </c>
      <c r="IR94" t="s">
        <v>441</v>
      </c>
      <c r="IS94" t="s">
        <v>442</v>
      </c>
      <c r="IT94" t="s">
        <v>442</v>
      </c>
      <c r="IU94" t="s">
        <v>442</v>
      </c>
      <c r="IV94" t="s">
        <v>442</v>
      </c>
      <c r="IW94">
        <v>0</v>
      </c>
      <c r="IX94">
        <v>100</v>
      </c>
      <c r="IY94">
        <v>100</v>
      </c>
      <c r="IZ94">
        <v>-0.514</v>
      </c>
      <c r="JA94">
        <v>0.0313</v>
      </c>
      <c r="JB94">
        <v>-0.436505064677801</v>
      </c>
      <c r="JC94">
        <v>-0.000204251658391556</v>
      </c>
      <c r="JD94">
        <v>8.11882707142039e-08</v>
      </c>
      <c r="JE94">
        <v>-8.824596126216e-11</v>
      </c>
      <c r="JF94">
        <v>-0.0823044458403542</v>
      </c>
      <c r="JG94">
        <v>6.98166786572007e-05</v>
      </c>
      <c r="JH94">
        <v>0.00104944809816257</v>
      </c>
      <c r="JI94">
        <v>-2.5878658862803e-05</v>
      </c>
      <c r="JJ94">
        <v>28</v>
      </c>
      <c r="JK94">
        <v>2090</v>
      </c>
      <c r="JL94">
        <v>2</v>
      </c>
      <c r="JM94">
        <v>19</v>
      </c>
      <c r="JN94">
        <v>7.1</v>
      </c>
      <c r="JO94">
        <v>7.1</v>
      </c>
      <c r="JP94">
        <v>1.36108</v>
      </c>
      <c r="JQ94">
        <v>2.55249</v>
      </c>
      <c r="JR94">
        <v>2.24365</v>
      </c>
      <c r="JS94">
        <v>2.84912</v>
      </c>
      <c r="JT94">
        <v>2.49756</v>
      </c>
      <c r="JU94">
        <v>2.32788</v>
      </c>
      <c r="JV94">
        <v>31.1939</v>
      </c>
      <c r="JW94">
        <v>24.0612</v>
      </c>
      <c r="JX94">
        <v>18</v>
      </c>
      <c r="JY94">
        <v>633.76</v>
      </c>
      <c r="JZ94">
        <v>659.284</v>
      </c>
      <c r="KA94">
        <v>20.0002</v>
      </c>
      <c r="KB94">
        <v>23.3314</v>
      </c>
      <c r="KC94">
        <v>30</v>
      </c>
      <c r="KD94">
        <v>23.5465</v>
      </c>
      <c r="KE94">
        <v>23.5261</v>
      </c>
      <c r="KF94">
        <v>27.2794</v>
      </c>
      <c r="KG94">
        <v>37.8443</v>
      </c>
      <c r="KH94">
        <v>0</v>
      </c>
      <c r="KI94">
        <v>20</v>
      </c>
      <c r="KJ94">
        <v>420</v>
      </c>
      <c r="KK94">
        <v>11.2572</v>
      </c>
      <c r="KL94">
        <v>101.979</v>
      </c>
      <c r="KM94">
        <v>101.024</v>
      </c>
    </row>
    <row r="95" spans="1:299">
      <c r="A95">
        <v>79</v>
      </c>
      <c r="B95">
        <v>1701978064</v>
      </c>
      <c r="C95">
        <v>390</v>
      </c>
      <c r="D95" t="s">
        <v>599</v>
      </c>
      <c r="E95" t="s">
        <v>600</v>
      </c>
      <c r="F95">
        <v>15</v>
      </c>
      <c r="H95" t="s">
        <v>435</v>
      </c>
      <c r="K95">
        <v>1701978062.5</v>
      </c>
      <c r="L95">
        <f>(M95)/1000</f>
        <v>0</v>
      </c>
      <c r="M95">
        <f>IF(DR95, AP95, AJ95)</f>
        <v>0</v>
      </c>
      <c r="N95">
        <f>IF(DR95, AK95, AI95)</f>
        <v>0</v>
      </c>
      <c r="O95">
        <f>DT95 - IF(AW95&gt;1, N95*DN95*100.0/(AY95*EH95), 0)</f>
        <v>0</v>
      </c>
      <c r="P95">
        <f>((V95-L95/2)*O95-N95)/(V95+L95/2)</f>
        <v>0</v>
      </c>
      <c r="Q95">
        <f>P95*(EA95+EB95)/1000.0</f>
        <v>0</v>
      </c>
      <c r="R95">
        <f>(DT95 - IF(AW95&gt;1, N95*DN95*100.0/(AY95*EH95), 0))*(EA95+EB95)/1000.0</f>
        <v>0</v>
      </c>
      <c r="S95">
        <f>2.0/((1/U95-1/T95)+SIGN(U95)*SQRT((1/U95-1/T95)*(1/U95-1/T95) + 4*DO95/((DO95+1)*(DO95+1))*(2*1/U95*1/T95-1/T95*1/T95)))</f>
        <v>0</v>
      </c>
      <c r="T95">
        <f>IF(LEFT(DP95,1)&lt;&gt;"0",IF(LEFT(DP95,1)="1",3.0,DQ95),$D$5+$E$5*(EH95*EA95/($K$5*1000))+$F$5*(EH95*EA95/($K$5*1000))*MAX(MIN(DN95,$J$5),$I$5)*MAX(MIN(DN95,$J$5),$I$5)+$G$5*MAX(MIN(DN95,$J$5),$I$5)*(EH95*EA95/($K$5*1000))+$H$5*(EH95*EA95/($K$5*1000))*(EH95*EA95/($K$5*1000)))</f>
        <v>0</v>
      </c>
      <c r="U95">
        <f>L95*(1000-(1000*0.61365*exp(17.502*Y95/(240.97+Y95))/(EA95+EB95)+DV95)/2)/(1000*0.61365*exp(17.502*Y95/(240.97+Y95))/(EA95+EB95)-DV95)</f>
        <v>0</v>
      </c>
      <c r="V95">
        <f>1/((DO95+1)/(S95/1.6)+1/(T95/1.37)) + DO95/((DO95+1)/(S95/1.6) + DO95/(T95/1.37))</f>
        <v>0</v>
      </c>
      <c r="W95">
        <f>(DJ95*DM95)</f>
        <v>0</v>
      </c>
      <c r="X95">
        <f>(EC95+(W95+2*0.95*5.67E-8*(((EC95+$B$7)+273)^4-(EC95+273)^4)-44100*L95)/(1.84*29.3*T95+8*0.95*5.67E-8*(EC95+273)^3))</f>
        <v>0</v>
      </c>
      <c r="Y95">
        <f>($C$7*ED95+$D$7*EE95+$E$7*X95)</f>
        <v>0</v>
      </c>
      <c r="Z95">
        <f>0.61365*exp(17.502*Y95/(240.97+Y95))</f>
        <v>0</v>
      </c>
      <c r="AA95">
        <f>(AB95/AC95*100)</f>
        <v>0</v>
      </c>
      <c r="AB95">
        <f>DV95*(EA95+EB95)/1000</f>
        <v>0</v>
      </c>
      <c r="AC95">
        <f>0.61365*exp(17.502*EC95/(240.97+EC95))</f>
        <v>0</v>
      </c>
      <c r="AD95">
        <f>(Z95-DV95*(EA95+EB95)/1000)</f>
        <v>0</v>
      </c>
      <c r="AE95">
        <f>(-L95*44100)</f>
        <v>0</v>
      </c>
      <c r="AF95">
        <f>2*29.3*T95*0.92*(EC95-Y95)</f>
        <v>0</v>
      </c>
      <c r="AG95">
        <f>2*0.95*5.67E-8*(((EC95+$B$7)+273)^4-(Y95+273)^4)</f>
        <v>0</v>
      </c>
      <c r="AH95">
        <f>W95+AG95+AE95+AF95</f>
        <v>0</v>
      </c>
      <c r="AI95">
        <f>DZ95*AW95*(DU95-DT95*(1000-AW95*DW95)/(1000-AW95*DV95))/(100*DN95)</f>
        <v>0</v>
      </c>
      <c r="AJ95">
        <f>1000*DZ95*AW95*(DV95-DW95)/(100*DN95*(1000-AW95*DV95))</f>
        <v>0</v>
      </c>
      <c r="AK95">
        <f>(AL95 - AM95 - EA95*1E3/(8.314*(EC95+273.15)) * AO95/DZ95 * AN95) * DZ95/(100*DN95) * (1000 - DW95)/1000</f>
        <v>0</v>
      </c>
      <c r="AL95">
        <v>424.79033882218</v>
      </c>
      <c r="AM95">
        <v>420.642412121212</v>
      </c>
      <c r="AN95">
        <v>-0.0217342839263832</v>
      </c>
      <c r="AO95">
        <v>66.111918729525</v>
      </c>
      <c r="AP95">
        <f>(AR95 - AQ95 + EA95*1E3/(8.314*(EC95+273.15)) * AT95/DZ95 * AS95) * DZ95/(100*DN95) * 1000/(1000 - AR95)</f>
        <v>0</v>
      </c>
      <c r="AQ95">
        <v>11.2428676147101</v>
      </c>
      <c r="AR95">
        <v>12.479078021978</v>
      </c>
      <c r="AS95">
        <v>-5.1961256522571e-06</v>
      </c>
      <c r="AT95">
        <v>85.4368916189537</v>
      </c>
      <c r="AU95">
        <v>0</v>
      </c>
      <c r="AV95">
        <v>0</v>
      </c>
      <c r="AW95">
        <f>IF(AU95*$H$13&gt;=AY95,1.0,(AY95/(AY95-AU95*$H$13)))</f>
        <v>0</v>
      </c>
      <c r="AX95">
        <f>(AW95-1)*100</f>
        <v>0</v>
      </c>
      <c r="AY95">
        <f>MAX(0,($B$13+$C$13*EH95)/(1+$D$13*EH95)*EA95/(EC95+273)*$E$13)</f>
        <v>0</v>
      </c>
      <c r="AZ95" t="s">
        <v>436</v>
      </c>
      <c r="BA95" t="s">
        <v>436</v>
      </c>
      <c r="BB95">
        <v>0</v>
      </c>
      <c r="BC95">
        <v>0</v>
      </c>
      <c r="BD95">
        <f>1-BB95/BC95</f>
        <v>0</v>
      </c>
      <c r="BE95">
        <v>0</v>
      </c>
      <c r="BF95" t="s">
        <v>436</v>
      </c>
      <c r="BG95" t="s">
        <v>436</v>
      </c>
      <c r="BH95">
        <v>0</v>
      </c>
      <c r="BI95">
        <v>0</v>
      </c>
      <c r="BJ95">
        <f>1-BH95/BI95</f>
        <v>0</v>
      </c>
      <c r="BK95">
        <v>0.5</v>
      </c>
      <c r="BL95">
        <f>DK95</f>
        <v>0</v>
      </c>
      <c r="BM95">
        <f>N95</f>
        <v>0</v>
      </c>
      <c r="BN95">
        <f>BJ95*BK95*BL95</f>
        <v>0</v>
      </c>
      <c r="BO95">
        <f>(BM95-BE95)/BL95</f>
        <v>0</v>
      </c>
      <c r="BP95">
        <f>(BC95-BI95)/BI95</f>
        <v>0</v>
      </c>
      <c r="BQ95">
        <f>BB95/(BD95+BB95/BI95)</f>
        <v>0</v>
      </c>
      <c r="BR95" t="s">
        <v>436</v>
      </c>
      <c r="BS95">
        <v>0</v>
      </c>
      <c r="BT95">
        <f>IF(BS95&lt;&gt;0, BS95, BQ95)</f>
        <v>0</v>
      </c>
      <c r="BU95">
        <f>1-BT95/BI95</f>
        <v>0</v>
      </c>
      <c r="BV95">
        <f>(BI95-BH95)/(BI95-BT95)</f>
        <v>0</v>
      </c>
      <c r="BW95">
        <f>(BC95-BI95)/(BC95-BT95)</f>
        <v>0</v>
      </c>
      <c r="BX95">
        <f>(BI95-BH95)/(BI95-BB95)</f>
        <v>0</v>
      </c>
      <c r="BY95">
        <f>(BC95-BI95)/(BC95-BB95)</f>
        <v>0</v>
      </c>
      <c r="BZ95">
        <f>(BV95*BT95/BH95)</f>
        <v>0</v>
      </c>
      <c r="CA95">
        <f>(1-BZ95)</f>
        <v>0</v>
      </c>
      <c r="DJ95">
        <f>$B$11*EI95+$C$11*EJ95+$F$11*EU95*(1-EX95)</f>
        <v>0</v>
      </c>
      <c r="DK95">
        <f>DJ95*DL95</f>
        <v>0</v>
      </c>
      <c r="DL95">
        <f>($B$11*$D$9+$C$11*$D$9+$F$11*((FH95+EZ95)/MAX(FH95+EZ95+FI95, 0.1)*$I$9+FI95/MAX(FH95+EZ95+FI95, 0.1)*$J$9))/($B$11+$C$11+$F$11)</f>
        <v>0</v>
      </c>
      <c r="DM95">
        <f>($B$11*$K$9+$C$11*$K$9+$F$11*((FH95+EZ95)/MAX(FH95+EZ95+FI95, 0.1)*$P$9+FI95/MAX(FH95+EZ95+FI95, 0.1)*$Q$9))/($B$11+$C$11+$F$11)</f>
        <v>0</v>
      </c>
      <c r="DN95">
        <v>6</v>
      </c>
      <c r="DO95">
        <v>0.5</v>
      </c>
      <c r="DP95" t="s">
        <v>437</v>
      </c>
      <c r="DQ95">
        <v>2</v>
      </c>
      <c r="DR95" t="b">
        <v>1</v>
      </c>
      <c r="DS95">
        <v>1701978062.5</v>
      </c>
      <c r="DT95">
        <v>415.408</v>
      </c>
      <c r="DU95">
        <v>420.0245</v>
      </c>
      <c r="DV95">
        <v>12.48035</v>
      </c>
      <c r="DW95">
        <v>11.2424</v>
      </c>
      <c r="DX95">
        <v>415.9215</v>
      </c>
      <c r="DY95">
        <v>12.4491</v>
      </c>
      <c r="DZ95">
        <v>600.0165</v>
      </c>
      <c r="EA95">
        <v>78.9218</v>
      </c>
      <c r="EB95">
        <v>0.100176</v>
      </c>
      <c r="EC95">
        <v>23.03105</v>
      </c>
      <c r="ED95">
        <v>23.0341</v>
      </c>
      <c r="EE95">
        <v>999.9</v>
      </c>
      <c r="EF95">
        <v>0</v>
      </c>
      <c r="EG95">
        <v>0</v>
      </c>
      <c r="EH95">
        <v>9969.375</v>
      </c>
      <c r="EI95">
        <v>0</v>
      </c>
      <c r="EJ95">
        <v>0.848101</v>
      </c>
      <c r="EK95">
        <v>-4.616275</v>
      </c>
      <c r="EL95">
        <v>420.6575</v>
      </c>
      <c r="EM95">
        <v>424.8</v>
      </c>
      <c r="EN95">
        <v>1.237965</v>
      </c>
      <c r="EO95">
        <v>420.0245</v>
      </c>
      <c r="EP95">
        <v>11.2424</v>
      </c>
      <c r="EQ95">
        <v>0.9849745</v>
      </c>
      <c r="ER95">
        <v>0.887272</v>
      </c>
      <c r="ES95">
        <v>6.695995</v>
      </c>
      <c r="ET95">
        <v>5.18594</v>
      </c>
      <c r="EU95">
        <v>1799.86</v>
      </c>
      <c r="EV95">
        <v>0.978004</v>
      </c>
      <c r="EW95">
        <v>0.0219962</v>
      </c>
      <c r="EX95">
        <v>0</v>
      </c>
      <c r="EY95">
        <v>385.1645</v>
      </c>
      <c r="EZ95">
        <v>4.99951</v>
      </c>
      <c r="FA95">
        <v>6987.86</v>
      </c>
      <c r="FB95">
        <v>14715.85</v>
      </c>
      <c r="FC95">
        <v>43.062</v>
      </c>
      <c r="FD95">
        <v>44.812</v>
      </c>
      <c r="FE95">
        <v>44.5935</v>
      </c>
      <c r="FF95">
        <v>43.875</v>
      </c>
      <c r="FG95">
        <v>44.4685</v>
      </c>
      <c r="FH95">
        <v>1755.38</v>
      </c>
      <c r="FI95">
        <v>39.48</v>
      </c>
      <c r="FJ95">
        <v>0</v>
      </c>
      <c r="FK95">
        <v>1701978065.1</v>
      </c>
      <c r="FL95">
        <v>0</v>
      </c>
      <c r="FM95">
        <v>385.21388</v>
      </c>
      <c r="FN95">
        <v>0.205384624473473</v>
      </c>
      <c r="FO95">
        <v>-5.34692314968511</v>
      </c>
      <c r="FP95">
        <v>6989.124</v>
      </c>
      <c r="FQ95">
        <v>15</v>
      </c>
      <c r="FR95">
        <v>1701977635</v>
      </c>
      <c r="FS95" t="s">
        <v>438</v>
      </c>
      <c r="FT95">
        <v>1701977633</v>
      </c>
      <c r="FU95">
        <v>1701977635</v>
      </c>
      <c r="FV95">
        <v>4</v>
      </c>
      <c r="FW95">
        <v>-0.012</v>
      </c>
      <c r="FX95">
        <v>0.003</v>
      </c>
      <c r="FY95">
        <v>-0.515</v>
      </c>
      <c r="FZ95">
        <v>0.012</v>
      </c>
      <c r="GA95">
        <v>420</v>
      </c>
      <c r="GB95">
        <v>11</v>
      </c>
      <c r="GC95">
        <v>0.38</v>
      </c>
      <c r="GD95">
        <v>0.07</v>
      </c>
      <c r="GE95">
        <v>-4.63210238095238</v>
      </c>
      <c r="GF95">
        <v>0.422321298701307</v>
      </c>
      <c r="GG95">
        <v>0.0514473076628859</v>
      </c>
      <c r="GH95">
        <v>1</v>
      </c>
      <c r="GI95">
        <v>385.201441176471</v>
      </c>
      <c r="GJ95">
        <v>0.164354471689413</v>
      </c>
      <c r="GK95">
        <v>0.189283352982413</v>
      </c>
      <c r="GL95">
        <v>1</v>
      </c>
      <c r="GM95">
        <v>1.2421719047619</v>
      </c>
      <c r="GN95">
        <v>-0.0167532467532466</v>
      </c>
      <c r="GO95">
        <v>0.00243932195701537</v>
      </c>
      <c r="GP95">
        <v>1</v>
      </c>
      <c r="GQ95">
        <v>3</v>
      </c>
      <c r="GR95">
        <v>3</v>
      </c>
      <c r="GS95" t="s">
        <v>439</v>
      </c>
      <c r="GT95">
        <v>3.24978</v>
      </c>
      <c r="GU95">
        <v>2.89221</v>
      </c>
      <c r="GV95">
        <v>0.0824332</v>
      </c>
      <c r="GW95">
        <v>0.0829304</v>
      </c>
      <c r="GX95">
        <v>0.0594561</v>
      </c>
      <c r="GY95">
        <v>0.0545202</v>
      </c>
      <c r="GZ95">
        <v>30272.6</v>
      </c>
      <c r="HA95">
        <v>23316</v>
      </c>
      <c r="HB95">
        <v>30714</v>
      </c>
      <c r="HC95">
        <v>23895</v>
      </c>
      <c r="HD95">
        <v>38262.5</v>
      </c>
      <c r="HE95">
        <v>31534.7</v>
      </c>
      <c r="HF95">
        <v>43459.3</v>
      </c>
      <c r="HG95">
        <v>36061.6</v>
      </c>
      <c r="HH95">
        <v>2.35257</v>
      </c>
      <c r="HI95">
        <v>2.2564</v>
      </c>
      <c r="HJ95">
        <v>0.150688</v>
      </c>
      <c r="HK95">
        <v>0</v>
      </c>
      <c r="HL95">
        <v>20.5486</v>
      </c>
      <c r="HM95">
        <v>999.9</v>
      </c>
      <c r="HN95">
        <v>45.678</v>
      </c>
      <c r="HO95">
        <v>26.929</v>
      </c>
      <c r="HP95">
        <v>20.6304</v>
      </c>
      <c r="HQ95">
        <v>54.4666</v>
      </c>
      <c r="HR95">
        <v>21.4583</v>
      </c>
      <c r="HS95">
        <v>2</v>
      </c>
      <c r="HT95">
        <v>-0.304779</v>
      </c>
      <c r="HU95">
        <v>0.692737</v>
      </c>
      <c r="HV95">
        <v>20.3424</v>
      </c>
      <c r="HW95">
        <v>5.24649</v>
      </c>
      <c r="HX95">
        <v>11.9207</v>
      </c>
      <c r="HY95">
        <v>4.9696</v>
      </c>
      <c r="HZ95">
        <v>3.29003</v>
      </c>
      <c r="IA95">
        <v>9999</v>
      </c>
      <c r="IB95">
        <v>999.9</v>
      </c>
      <c r="IC95">
        <v>9999</v>
      </c>
      <c r="ID95">
        <v>9999</v>
      </c>
      <c r="IE95">
        <v>4.97212</v>
      </c>
      <c r="IF95">
        <v>1.87347</v>
      </c>
      <c r="IG95">
        <v>1.88034</v>
      </c>
      <c r="IH95">
        <v>1.8765</v>
      </c>
      <c r="II95">
        <v>1.87607</v>
      </c>
      <c r="IJ95">
        <v>1.87606</v>
      </c>
      <c r="IK95">
        <v>1.87501</v>
      </c>
      <c r="IL95">
        <v>1.87538</v>
      </c>
      <c r="IM95">
        <v>0</v>
      </c>
      <c r="IN95">
        <v>0</v>
      </c>
      <c r="IO95">
        <v>0</v>
      </c>
      <c r="IP95">
        <v>0</v>
      </c>
      <c r="IQ95" t="s">
        <v>440</v>
      </c>
      <c r="IR95" t="s">
        <v>441</v>
      </c>
      <c r="IS95" t="s">
        <v>442</v>
      </c>
      <c r="IT95" t="s">
        <v>442</v>
      </c>
      <c r="IU95" t="s">
        <v>442</v>
      </c>
      <c r="IV95" t="s">
        <v>442</v>
      </c>
      <c r="IW95">
        <v>0</v>
      </c>
      <c r="IX95">
        <v>100</v>
      </c>
      <c r="IY95">
        <v>100</v>
      </c>
      <c r="IZ95">
        <v>-0.514</v>
      </c>
      <c r="JA95">
        <v>0.0313</v>
      </c>
      <c r="JB95">
        <v>-0.436505064677801</v>
      </c>
      <c r="JC95">
        <v>-0.000204251658391556</v>
      </c>
      <c r="JD95">
        <v>8.11882707142039e-08</v>
      </c>
      <c r="JE95">
        <v>-8.824596126216e-11</v>
      </c>
      <c r="JF95">
        <v>-0.0823044458403542</v>
      </c>
      <c r="JG95">
        <v>6.98166786572007e-05</v>
      </c>
      <c r="JH95">
        <v>0.00104944809816257</v>
      </c>
      <c r="JI95">
        <v>-2.5878658862803e-05</v>
      </c>
      <c r="JJ95">
        <v>28</v>
      </c>
      <c r="JK95">
        <v>2090</v>
      </c>
      <c r="JL95">
        <v>2</v>
      </c>
      <c r="JM95">
        <v>19</v>
      </c>
      <c r="JN95">
        <v>7.2</v>
      </c>
      <c r="JO95">
        <v>7.2</v>
      </c>
      <c r="JP95">
        <v>1.36108</v>
      </c>
      <c r="JQ95">
        <v>2.55371</v>
      </c>
      <c r="JR95">
        <v>2.24365</v>
      </c>
      <c r="JS95">
        <v>2.84912</v>
      </c>
      <c r="JT95">
        <v>2.49756</v>
      </c>
      <c r="JU95">
        <v>2.35962</v>
      </c>
      <c r="JV95">
        <v>31.1939</v>
      </c>
      <c r="JW95">
        <v>24.0612</v>
      </c>
      <c r="JX95">
        <v>18</v>
      </c>
      <c r="JY95">
        <v>633.882</v>
      </c>
      <c r="JZ95">
        <v>659.176</v>
      </c>
      <c r="KA95">
        <v>20.0001</v>
      </c>
      <c r="KB95">
        <v>23.3314</v>
      </c>
      <c r="KC95">
        <v>30</v>
      </c>
      <c r="KD95">
        <v>23.5445</v>
      </c>
      <c r="KE95">
        <v>23.5243</v>
      </c>
      <c r="KF95">
        <v>27.2783</v>
      </c>
      <c r="KG95">
        <v>37.8443</v>
      </c>
      <c r="KH95">
        <v>0</v>
      </c>
      <c r="KI95">
        <v>20</v>
      </c>
      <c r="KJ95">
        <v>420</v>
      </c>
      <c r="KK95">
        <v>11.2577</v>
      </c>
      <c r="KL95">
        <v>101.98</v>
      </c>
      <c r="KM95">
        <v>101.025</v>
      </c>
    </row>
    <row r="96" spans="1:299">
      <c r="A96">
        <v>80</v>
      </c>
      <c r="B96">
        <v>1701978069</v>
      </c>
      <c r="C96">
        <v>395</v>
      </c>
      <c r="D96" t="s">
        <v>601</v>
      </c>
      <c r="E96" t="s">
        <v>602</v>
      </c>
      <c r="F96">
        <v>15</v>
      </c>
      <c r="H96" t="s">
        <v>435</v>
      </c>
      <c r="K96">
        <v>1701978067.5</v>
      </c>
      <c r="L96">
        <f>(M96)/1000</f>
        <v>0</v>
      </c>
      <c r="M96">
        <f>IF(DR96, AP96, AJ96)</f>
        <v>0</v>
      </c>
      <c r="N96">
        <f>IF(DR96, AK96, AI96)</f>
        <v>0</v>
      </c>
      <c r="O96">
        <f>DT96 - IF(AW96&gt;1, N96*DN96*100.0/(AY96*EH96), 0)</f>
        <v>0</v>
      </c>
      <c r="P96">
        <f>((V96-L96/2)*O96-N96)/(V96+L96/2)</f>
        <v>0</v>
      </c>
      <c r="Q96">
        <f>P96*(EA96+EB96)/1000.0</f>
        <v>0</v>
      </c>
      <c r="R96">
        <f>(DT96 - IF(AW96&gt;1, N96*DN96*100.0/(AY96*EH96), 0))*(EA96+EB96)/1000.0</f>
        <v>0</v>
      </c>
      <c r="S96">
        <f>2.0/((1/U96-1/T96)+SIGN(U96)*SQRT((1/U96-1/T96)*(1/U96-1/T96) + 4*DO96/((DO96+1)*(DO96+1))*(2*1/U96*1/T96-1/T96*1/T96)))</f>
        <v>0</v>
      </c>
      <c r="T96">
        <f>IF(LEFT(DP96,1)&lt;&gt;"0",IF(LEFT(DP96,1)="1",3.0,DQ96),$D$5+$E$5*(EH96*EA96/($K$5*1000))+$F$5*(EH96*EA96/($K$5*1000))*MAX(MIN(DN96,$J$5),$I$5)*MAX(MIN(DN96,$J$5),$I$5)+$G$5*MAX(MIN(DN96,$J$5),$I$5)*(EH96*EA96/($K$5*1000))+$H$5*(EH96*EA96/($K$5*1000))*(EH96*EA96/($K$5*1000)))</f>
        <v>0</v>
      </c>
      <c r="U96">
        <f>L96*(1000-(1000*0.61365*exp(17.502*Y96/(240.97+Y96))/(EA96+EB96)+DV96)/2)/(1000*0.61365*exp(17.502*Y96/(240.97+Y96))/(EA96+EB96)-DV96)</f>
        <v>0</v>
      </c>
      <c r="V96">
        <f>1/((DO96+1)/(S96/1.6)+1/(T96/1.37)) + DO96/((DO96+1)/(S96/1.6) + DO96/(T96/1.37))</f>
        <v>0</v>
      </c>
      <c r="W96">
        <f>(DJ96*DM96)</f>
        <v>0</v>
      </c>
      <c r="X96">
        <f>(EC96+(W96+2*0.95*5.67E-8*(((EC96+$B$7)+273)^4-(EC96+273)^4)-44100*L96)/(1.84*29.3*T96+8*0.95*5.67E-8*(EC96+273)^3))</f>
        <v>0</v>
      </c>
      <c r="Y96">
        <f>($C$7*ED96+$D$7*EE96+$E$7*X96)</f>
        <v>0</v>
      </c>
      <c r="Z96">
        <f>0.61365*exp(17.502*Y96/(240.97+Y96))</f>
        <v>0</v>
      </c>
      <c r="AA96">
        <f>(AB96/AC96*100)</f>
        <v>0</v>
      </c>
      <c r="AB96">
        <f>DV96*(EA96+EB96)/1000</f>
        <v>0</v>
      </c>
      <c r="AC96">
        <f>0.61365*exp(17.502*EC96/(240.97+EC96))</f>
        <v>0</v>
      </c>
      <c r="AD96">
        <f>(Z96-DV96*(EA96+EB96)/1000)</f>
        <v>0</v>
      </c>
      <c r="AE96">
        <f>(-L96*44100)</f>
        <v>0</v>
      </c>
      <c r="AF96">
        <f>2*29.3*T96*0.92*(EC96-Y96)</f>
        <v>0</v>
      </c>
      <c r="AG96">
        <f>2*0.95*5.67E-8*(((EC96+$B$7)+273)^4-(Y96+273)^4)</f>
        <v>0</v>
      </c>
      <c r="AH96">
        <f>W96+AG96+AE96+AF96</f>
        <v>0</v>
      </c>
      <c r="AI96">
        <f>DZ96*AW96*(DU96-DT96*(1000-AW96*DW96)/(1000-AW96*DV96))/(100*DN96)</f>
        <v>0</v>
      </c>
      <c r="AJ96">
        <f>1000*DZ96*AW96*(DV96-DW96)/(100*DN96*(1000-AW96*DV96))</f>
        <v>0</v>
      </c>
      <c r="AK96">
        <f>(AL96 - AM96 - EA96*1E3/(8.314*(EC96+273.15)) * AO96/DZ96 * AN96) * DZ96/(100*DN96) * (1000 - DW96)/1000</f>
        <v>0</v>
      </c>
      <c r="AL96">
        <v>424.787036595263</v>
      </c>
      <c r="AM96">
        <v>420.620490909091</v>
      </c>
      <c r="AN96">
        <v>-0.00126123660821929</v>
      </c>
      <c r="AO96">
        <v>66.111918729525</v>
      </c>
      <c r="AP96">
        <f>(AR96 - AQ96 + EA96*1E3/(8.314*(EC96+273.15)) * AT96/DZ96 * AS96) * DZ96/(100*DN96) * 1000/(1000 - AR96)</f>
        <v>0</v>
      </c>
      <c r="AQ96">
        <v>11.242623184233</v>
      </c>
      <c r="AR96">
        <v>12.4803923076923</v>
      </c>
      <c r="AS96">
        <v>-4.03407493264389e-06</v>
      </c>
      <c r="AT96">
        <v>85.4368916189537</v>
      </c>
      <c r="AU96">
        <v>0</v>
      </c>
      <c r="AV96">
        <v>0</v>
      </c>
      <c r="AW96">
        <f>IF(AU96*$H$13&gt;=AY96,1.0,(AY96/(AY96-AU96*$H$13)))</f>
        <v>0</v>
      </c>
      <c r="AX96">
        <f>(AW96-1)*100</f>
        <v>0</v>
      </c>
      <c r="AY96">
        <f>MAX(0,($B$13+$C$13*EH96)/(1+$D$13*EH96)*EA96/(EC96+273)*$E$13)</f>
        <v>0</v>
      </c>
      <c r="AZ96" t="s">
        <v>436</v>
      </c>
      <c r="BA96" t="s">
        <v>436</v>
      </c>
      <c r="BB96">
        <v>0</v>
      </c>
      <c r="BC96">
        <v>0</v>
      </c>
      <c r="BD96">
        <f>1-BB96/BC96</f>
        <v>0</v>
      </c>
      <c r="BE96">
        <v>0</v>
      </c>
      <c r="BF96" t="s">
        <v>436</v>
      </c>
      <c r="BG96" t="s">
        <v>436</v>
      </c>
      <c r="BH96">
        <v>0</v>
      </c>
      <c r="BI96">
        <v>0</v>
      </c>
      <c r="BJ96">
        <f>1-BH96/BI96</f>
        <v>0</v>
      </c>
      <c r="BK96">
        <v>0.5</v>
      </c>
      <c r="BL96">
        <f>DK96</f>
        <v>0</v>
      </c>
      <c r="BM96">
        <f>N96</f>
        <v>0</v>
      </c>
      <c r="BN96">
        <f>BJ96*BK96*BL96</f>
        <v>0</v>
      </c>
      <c r="BO96">
        <f>(BM96-BE96)/BL96</f>
        <v>0</v>
      </c>
      <c r="BP96">
        <f>(BC96-BI96)/BI96</f>
        <v>0</v>
      </c>
      <c r="BQ96">
        <f>BB96/(BD96+BB96/BI96)</f>
        <v>0</v>
      </c>
      <c r="BR96" t="s">
        <v>436</v>
      </c>
      <c r="BS96">
        <v>0</v>
      </c>
      <c r="BT96">
        <f>IF(BS96&lt;&gt;0, BS96, BQ96)</f>
        <v>0</v>
      </c>
      <c r="BU96">
        <f>1-BT96/BI96</f>
        <v>0</v>
      </c>
      <c r="BV96">
        <f>(BI96-BH96)/(BI96-BT96)</f>
        <v>0</v>
      </c>
      <c r="BW96">
        <f>(BC96-BI96)/(BC96-BT96)</f>
        <v>0</v>
      </c>
      <c r="BX96">
        <f>(BI96-BH96)/(BI96-BB96)</f>
        <v>0</v>
      </c>
      <c r="BY96">
        <f>(BC96-BI96)/(BC96-BB96)</f>
        <v>0</v>
      </c>
      <c r="BZ96">
        <f>(BV96*BT96/BH96)</f>
        <v>0</v>
      </c>
      <c r="CA96">
        <f>(1-BZ96)</f>
        <v>0</v>
      </c>
      <c r="DJ96">
        <f>$B$11*EI96+$C$11*EJ96+$F$11*EU96*(1-EX96)</f>
        <v>0</v>
      </c>
      <c r="DK96">
        <f>DJ96*DL96</f>
        <v>0</v>
      </c>
      <c r="DL96">
        <f>($B$11*$D$9+$C$11*$D$9+$F$11*((FH96+EZ96)/MAX(FH96+EZ96+FI96, 0.1)*$I$9+FI96/MAX(FH96+EZ96+FI96, 0.1)*$J$9))/($B$11+$C$11+$F$11)</f>
        <v>0</v>
      </c>
      <c r="DM96">
        <f>($B$11*$K$9+$C$11*$K$9+$F$11*((FH96+EZ96)/MAX(FH96+EZ96+FI96, 0.1)*$P$9+FI96/MAX(FH96+EZ96+FI96, 0.1)*$Q$9))/($B$11+$C$11+$F$11)</f>
        <v>0</v>
      </c>
      <c r="DN96">
        <v>6</v>
      </c>
      <c r="DO96">
        <v>0.5</v>
      </c>
      <c r="DP96" t="s">
        <v>437</v>
      </c>
      <c r="DQ96">
        <v>2</v>
      </c>
      <c r="DR96" t="b">
        <v>1</v>
      </c>
      <c r="DS96">
        <v>1701978067.5</v>
      </c>
      <c r="DT96">
        <v>415.3735</v>
      </c>
      <c r="DU96">
        <v>420.0045</v>
      </c>
      <c r="DV96">
        <v>12.4803</v>
      </c>
      <c r="DW96">
        <v>11.24275</v>
      </c>
      <c r="DX96">
        <v>415.887</v>
      </c>
      <c r="DY96">
        <v>12.449</v>
      </c>
      <c r="DZ96">
        <v>599.965</v>
      </c>
      <c r="EA96">
        <v>78.92375</v>
      </c>
      <c r="EB96">
        <v>0.0998065</v>
      </c>
      <c r="EC96">
        <v>23.03035</v>
      </c>
      <c r="ED96">
        <v>23.0319</v>
      </c>
      <c r="EE96">
        <v>999.9</v>
      </c>
      <c r="EF96">
        <v>0</v>
      </c>
      <c r="EG96">
        <v>0</v>
      </c>
      <c r="EH96">
        <v>10019.7</v>
      </c>
      <c r="EI96">
        <v>0</v>
      </c>
      <c r="EJ96">
        <v>0.848101</v>
      </c>
      <c r="EK96">
        <v>-4.631535</v>
      </c>
      <c r="EL96">
        <v>420.623</v>
      </c>
      <c r="EM96">
        <v>424.7805</v>
      </c>
      <c r="EN96">
        <v>1.237545</v>
      </c>
      <c r="EO96">
        <v>420.0045</v>
      </c>
      <c r="EP96">
        <v>11.24275</v>
      </c>
      <c r="EQ96">
        <v>0.9849915</v>
      </c>
      <c r="ER96">
        <v>0.8873195</v>
      </c>
      <c r="ES96">
        <v>6.69624</v>
      </c>
      <c r="ET96">
        <v>5.18671</v>
      </c>
      <c r="EU96">
        <v>1799.85</v>
      </c>
      <c r="EV96">
        <v>0.978004</v>
      </c>
      <c r="EW96">
        <v>0.0219962</v>
      </c>
      <c r="EX96">
        <v>0</v>
      </c>
      <c r="EY96">
        <v>385.046</v>
      </c>
      <c r="EZ96">
        <v>4.99951</v>
      </c>
      <c r="FA96">
        <v>6987.51</v>
      </c>
      <c r="FB96">
        <v>14715.8</v>
      </c>
      <c r="FC96">
        <v>43.062</v>
      </c>
      <c r="FD96">
        <v>44.812</v>
      </c>
      <c r="FE96">
        <v>44.625</v>
      </c>
      <c r="FF96">
        <v>43.875</v>
      </c>
      <c r="FG96">
        <v>44.5</v>
      </c>
      <c r="FH96">
        <v>1755.37</v>
      </c>
      <c r="FI96">
        <v>39.48</v>
      </c>
      <c r="FJ96">
        <v>0</v>
      </c>
      <c r="FK96">
        <v>1701978070.5</v>
      </c>
      <c r="FL96">
        <v>0</v>
      </c>
      <c r="FM96">
        <v>385.180230769231</v>
      </c>
      <c r="FN96">
        <v>-0.491897434869407</v>
      </c>
      <c r="FO96">
        <v>-4.7941880277721</v>
      </c>
      <c r="FP96">
        <v>6988.72346153846</v>
      </c>
      <c r="FQ96">
        <v>15</v>
      </c>
      <c r="FR96">
        <v>1701977635</v>
      </c>
      <c r="FS96" t="s">
        <v>438</v>
      </c>
      <c r="FT96">
        <v>1701977633</v>
      </c>
      <c r="FU96">
        <v>1701977635</v>
      </c>
      <c r="FV96">
        <v>4</v>
      </c>
      <c r="FW96">
        <v>-0.012</v>
      </c>
      <c r="FX96">
        <v>0.003</v>
      </c>
      <c r="FY96">
        <v>-0.515</v>
      </c>
      <c r="FZ96">
        <v>0.012</v>
      </c>
      <c r="GA96">
        <v>420</v>
      </c>
      <c r="GB96">
        <v>11</v>
      </c>
      <c r="GC96">
        <v>0.38</v>
      </c>
      <c r="GD96">
        <v>0.07</v>
      </c>
      <c r="GE96">
        <v>-4.617415</v>
      </c>
      <c r="GF96">
        <v>0.124483308270682</v>
      </c>
      <c r="GG96">
        <v>0.0408179158581131</v>
      </c>
      <c r="GH96">
        <v>1</v>
      </c>
      <c r="GI96">
        <v>385.177705882353</v>
      </c>
      <c r="GJ96">
        <v>-0.250695184743756</v>
      </c>
      <c r="GK96">
        <v>0.190992381956453</v>
      </c>
      <c r="GL96">
        <v>1</v>
      </c>
      <c r="GM96">
        <v>1.2405285</v>
      </c>
      <c r="GN96">
        <v>-0.0279081203007518</v>
      </c>
      <c r="GO96">
        <v>0.00312371617628746</v>
      </c>
      <c r="GP96">
        <v>1</v>
      </c>
      <c r="GQ96">
        <v>3</v>
      </c>
      <c r="GR96">
        <v>3</v>
      </c>
      <c r="GS96" t="s">
        <v>439</v>
      </c>
      <c r="GT96">
        <v>3.24979</v>
      </c>
      <c r="GU96">
        <v>2.89215</v>
      </c>
      <c r="GV96">
        <v>0.0824339</v>
      </c>
      <c r="GW96">
        <v>0.0829262</v>
      </c>
      <c r="GX96">
        <v>0.0594563</v>
      </c>
      <c r="GY96">
        <v>0.0545213</v>
      </c>
      <c r="GZ96">
        <v>30272.5</v>
      </c>
      <c r="HA96">
        <v>23317.2</v>
      </c>
      <c r="HB96">
        <v>30713.9</v>
      </c>
      <c r="HC96">
        <v>23896</v>
      </c>
      <c r="HD96">
        <v>38262.4</v>
      </c>
      <c r="HE96">
        <v>31535.9</v>
      </c>
      <c r="HF96">
        <v>43459.2</v>
      </c>
      <c r="HG96">
        <v>36063</v>
      </c>
      <c r="HH96">
        <v>2.35232</v>
      </c>
      <c r="HI96">
        <v>2.25647</v>
      </c>
      <c r="HJ96">
        <v>0.150278</v>
      </c>
      <c r="HK96">
        <v>0</v>
      </c>
      <c r="HL96">
        <v>20.5503</v>
      </c>
      <c r="HM96">
        <v>999.9</v>
      </c>
      <c r="HN96">
        <v>45.678</v>
      </c>
      <c r="HO96">
        <v>26.949</v>
      </c>
      <c r="HP96">
        <v>20.6518</v>
      </c>
      <c r="HQ96">
        <v>54.7766</v>
      </c>
      <c r="HR96">
        <v>21.4663</v>
      </c>
      <c r="HS96">
        <v>2</v>
      </c>
      <c r="HT96">
        <v>-0.304713</v>
      </c>
      <c r="HU96">
        <v>0.692511</v>
      </c>
      <c r="HV96">
        <v>20.3424</v>
      </c>
      <c r="HW96">
        <v>5.24619</v>
      </c>
      <c r="HX96">
        <v>11.9222</v>
      </c>
      <c r="HY96">
        <v>4.96955</v>
      </c>
      <c r="HZ96">
        <v>3.2901</v>
      </c>
      <c r="IA96">
        <v>9999</v>
      </c>
      <c r="IB96">
        <v>999.9</v>
      </c>
      <c r="IC96">
        <v>9999</v>
      </c>
      <c r="ID96">
        <v>9999</v>
      </c>
      <c r="IE96">
        <v>4.97212</v>
      </c>
      <c r="IF96">
        <v>1.87347</v>
      </c>
      <c r="IG96">
        <v>1.88034</v>
      </c>
      <c r="IH96">
        <v>1.8765</v>
      </c>
      <c r="II96">
        <v>1.87607</v>
      </c>
      <c r="IJ96">
        <v>1.87607</v>
      </c>
      <c r="IK96">
        <v>1.875</v>
      </c>
      <c r="IL96">
        <v>1.87543</v>
      </c>
      <c r="IM96">
        <v>0</v>
      </c>
      <c r="IN96">
        <v>0</v>
      </c>
      <c r="IO96">
        <v>0</v>
      </c>
      <c r="IP96">
        <v>0</v>
      </c>
      <c r="IQ96" t="s">
        <v>440</v>
      </c>
      <c r="IR96" t="s">
        <v>441</v>
      </c>
      <c r="IS96" t="s">
        <v>442</v>
      </c>
      <c r="IT96" t="s">
        <v>442</v>
      </c>
      <c r="IU96" t="s">
        <v>442</v>
      </c>
      <c r="IV96" t="s">
        <v>442</v>
      </c>
      <c r="IW96">
        <v>0</v>
      </c>
      <c r="IX96">
        <v>100</v>
      </c>
      <c r="IY96">
        <v>100</v>
      </c>
      <c r="IZ96">
        <v>-0.513</v>
      </c>
      <c r="JA96">
        <v>0.0313</v>
      </c>
      <c r="JB96">
        <v>-0.436505064677801</v>
      </c>
      <c r="JC96">
        <v>-0.000204251658391556</v>
      </c>
      <c r="JD96">
        <v>8.11882707142039e-08</v>
      </c>
      <c r="JE96">
        <v>-8.824596126216e-11</v>
      </c>
      <c r="JF96">
        <v>-0.0823044458403542</v>
      </c>
      <c r="JG96">
        <v>6.98166786572007e-05</v>
      </c>
      <c r="JH96">
        <v>0.00104944809816257</v>
      </c>
      <c r="JI96">
        <v>-2.5878658862803e-05</v>
      </c>
      <c r="JJ96">
        <v>28</v>
      </c>
      <c r="JK96">
        <v>2090</v>
      </c>
      <c r="JL96">
        <v>2</v>
      </c>
      <c r="JM96">
        <v>19</v>
      </c>
      <c r="JN96">
        <v>7.3</v>
      </c>
      <c r="JO96">
        <v>7.2</v>
      </c>
      <c r="JP96">
        <v>1.36108</v>
      </c>
      <c r="JQ96">
        <v>2.55249</v>
      </c>
      <c r="JR96">
        <v>2.24365</v>
      </c>
      <c r="JS96">
        <v>2.85034</v>
      </c>
      <c r="JT96">
        <v>2.49756</v>
      </c>
      <c r="JU96">
        <v>2.35229</v>
      </c>
      <c r="JV96">
        <v>31.1939</v>
      </c>
      <c r="JW96">
        <v>24.07</v>
      </c>
      <c r="JX96">
        <v>18</v>
      </c>
      <c r="JY96">
        <v>633.699</v>
      </c>
      <c r="JZ96">
        <v>659.237</v>
      </c>
      <c r="KA96">
        <v>20</v>
      </c>
      <c r="KB96">
        <v>23.3294</v>
      </c>
      <c r="KC96">
        <v>30.0001</v>
      </c>
      <c r="KD96">
        <v>23.5445</v>
      </c>
      <c r="KE96">
        <v>23.5241</v>
      </c>
      <c r="KF96">
        <v>27.2799</v>
      </c>
      <c r="KG96">
        <v>37.8443</v>
      </c>
      <c r="KH96">
        <v>0</v>
      </c>
      <c r="KI96">
        <v>20</v>
      </c>
      <c r="KJ96">
        <v>420</v>
      </c>
      <c r="KK96">
        <v>11.2592</v>
      </c>
      <c r="KL96">
        <v>101.98</v>
      </c>
      <c r="KM96">
        <v>101.029</v>
      </c>
    </row>
    <row r="97" spans="1:299">
      <c r="A97">
        <v>81</v>
      </c>
      <c r="B97">
        <v>1701978074</v>
      </c>
      <c r="C97">
        <v>400</v>
      </c>
      <c r="D97" t="s">
        <v>603</v>
      </c>
      <c r="E97" t="s">
        <v>604</v>
      </c>
      <c r="F97">
        <v>15</v>
      </c>
      <c r="H97" t="s">
        <v>435</v>
      </c>
      <c r="K97">
        <v>1701978072.5</v>
      </c>
      <c r="L97">
        <f>(M97)/1000</f>
        <v>0</v>
      </c>
      <c r="M97">
        <f>IF(DR97, AP97, AJ97)</f>
        <v>0</v>
      </c>
      <c r="N97">
        <f>IF(DR97, AK97, AI97)</f>
        <v>0</v>
      </c>
      <c r="O97">
        <f>DT97 - IF(AW97&gt;1, N97*DN97*100.0/(AY97*EH97), 0)</f>
        <v>0</v>
      </c>
      <c r="P97">
        <f>((V97-L97/2)*O97-N97)/(V97+L97/2)</f>
        <v>0</v>
      </c>
      <c r="Q97">
        <f>P97*(EA97+EB97)/1000.0</f>
        <v>0</v>
      </c>
      <c r="R97">
        <f>(DT97 - IF(AW97&gt;1, N97*DN97*100.0/(AY97*EH97), 0))*(EA97+EB97)/1000.0</f>
        <v>0</v>
      </c>
      <c r="S97">
        <f>2.0/((1/U97-1/T97)+SIGN(U97)*SQRT((1/U97-1/T97)*(1/U97-1/T97) + 4*DO97/((DO97+1)*(DO97+1))*(2*1/U97*1/T97-1/T97*1/T97)))</f>
        <v>0</v>
      </c>
      <c r="T97">
        <f>IF(LEFT(DP97,1)&lt;&gt;"0",IF(LEFT(DP97,1)="1",3.0,DQ97),$D$5+$E$5*(EH97*EA97/($K$5*1000))+$F$5*(EH97*EA97/($K$5*1000))*MAX(MIN(DN97,$J$5),$I$5)*MAX(MIN(DN97,$J$5),$I$5)+$G$5*MAX(MIN(DN97,$J$5),$I$5)*(EH97*EA97/($K$5*1000))+$H$5*(EH97*EA97/($K$5*1000))*(EH97*EA97/($K$5*1000)))</f>
        <v>0</v>
      </c>
      <c r="U97">
        <f>L97*(1000-(1000*0.61365*exp(17.502*Y97/(240.97+Y97))/(EA97+EB97)+DV97)/2)/(1000*0.61365*exp(17.502*Y97/(240.97+Y97))/(EA97+EB97)-DV97)</f>
        <v>0</v>
      </c>
      <c r="V97">
        <f>1/((DO97+1)/(S97/1.6)+1/(T97/1.37)) + DO97/((DO97+1)/(S97/1.6) + DO97/(T97/1.37))</f>
        <v>0</v>
      </c>
      <c r="W97">
        <f>(DJ97*DM97)</f>
        <v>0</v>
      </c>
      <c r="X97">
        <f>(EC97+(W97+2*0.95*5.67E-8*(((EC97+$B$7)+273)^4-(EC97+273)^4)-44100*L97)/(1.84*29.3*T97+8*0.95*5.67E-8*(EC97+273)^3))</f>
        <v>0</v>
      </c>
      <c r="Y97">
        <f>($C$7*ED97+$D$7*EE97+$E$7*X97)</f>
        <v>0</v>
      </c>
      <c r="Z97">
        <f>0.61365*exp(17.502*Y97/(240.97+Y97))</f>
        <v>0</v>
      </c>
      <c r="AA97">
        <f>(AB97/AC97*100)</f>
        <v>0</v>
      </c>
      <c r="AB97">
        <f>DV97*(EA97+EB97)/1000</f>
        <v>0</v>
      </c>
      <c r="AC97">
        <f>0.61365*exp(17.502*EC97/(240.97+EC97))</f>
        <v>0</v>
      </c>
      <c r="AD97">
        <f>(Z97-DV97*(EA97+EB97)/1000)</f>
        <v>0</v>
      </c>
      <c r="AE97">
        <f>(-L97*44100)</f>
        <v>0</v>
      </c>
      <c r="AF97">
        <f>2*29.3*T97*0.92*(EC97-Y97)</f>
        <v>0</v>
      </c>
      <c r="AG97">
        <f>2*0.95*5.67E-8*(((EC97+$B$7)+273)^4-(Y97+273)^4)</f>
        <v>0</v>
      </c>
      <c r="AH97">
        <f>W97+AG97+AE97+AF97</f>
        <v>0</v>
      </c>
      <c r="AI97">
        <f>DZ97*AW97*(DU97-DT97*(1000-AW97*DW97)/(1000-AW97*DV97))/(100*DN97)</f>
        <v>0</v>
      </c>
      <c r="AJ97">
        <f>1000*DZ97*AW97*(DV97-DW97)/(100*DN97*(1000-AW97*DV97))</f>
        <v>0</v>
      </c>
      <c r="AK97">
        <f>(AL97 - AM97 - EA97*1E3/(8.314*(EC97+273.15)) * AO97/DZ97 * AN97) * DZ97/(100*DN97) * (1000 - DW97)/1000</f>
        <v>0</v>
      </c>
      <c r="AL97">
        <v>424.774896552219</v>
      </c>
      <c r="AM97">
        <v>420.640248484848</v>
      </c>
      <c r="AN97">
        <v>0.0011646627478597</v>
      </c>
      <c r="AO97">
        <v>66.111918729525</v>
      </c>
      <c r="AP97">
        <f>(AR97 - AQ97 + EA97*1E3/(8.314*(EC97+273.15)) * AT97/DZ97 * AS97) * DZ97/(100*DN97) * 1000/(1000 - AR97)</f>
        <v>0</v>
      </c>
      <c r="AQ97">
        <v>11.2431341930083</v>
      </c>
      <c r="AR97">
        <v>12.4783274725275</v>
      </c>
      <c r="AS97">
        <v>-1.81148280438815e-06</v>
      </c>
      <c r="AT97">
        <v>85.4368916189537</v>
      </c>
      <c r="AU97">
        <v>0</v>
      </c>
      <c r="AV97">
        <v>0</v>
      </c>
      <c r="AW97">
        <f>IF(AU97*$H$13&gt;=AY97,1.0,(AY97/(AY97-AU97*$H$13)))</f>
        <v>0</v>
      </c>
      <c r="AX97">
        <f>(AW97-1)*100</f>
        <v>0</v>
      </c>
      <c r="AY97">
        <f>MAX(0,($B$13+$C$13*EH97)/(1+$D$13*EH97)*EA97/(EC97+273)*$E$13)</f>
        <v>0</v>
      </c>
      <c r="AZ97" t="s">
        <v>436</v>
      </c>
      <c r="BA97" t="s">
        <v>436</v>
      </c>
      <c r="BB97">
        <v>0</v>
      </c>
      <c r="BC97">
        <v>0</v>
      </c>
      <c r="BD97">
        <f>1-BB97/BC97</f>
        <v>0</v>
      </c>
      <c r="BE97">
        <v>0</v>
      </c>
      <c r="BF97" t="s">
        <v>436</v>
      </c>
      <c r="BG97" t="s">
        <v>436</v>
      </c>
      <c r="BH97">
        <v>0</v>
      </c>
      <c r="BI97">
        <v>0</v>
      </c>
      <c r="BJ97">
        <f>1-BH97/BI97</f>
        <v>0</v>
      </c>
      <c r="BK97">
        <v>0.5</v>
      </c>
      <c r="BL97">
        <f>DK97</f>
        <v>0</v>
      </c>
      <c r="BM97">
        <f>N97</f>
        <v>0</v>
      </c>
      <c r="BN97">
        <f>BJ97*BK97*BL97</f>
        <v>0</v>
      </c>
      <c r="BO97">
        <f>(BM97-BE97)/BL97</f>
        <v>0</v>
      </c>
      <c r="BP97">
        <f>(BC97-BI97)/BI97</f>
        <v>0</v>
      </c>
      <c r="BQ97">
        <f>BB97/(BD97+BB97/BI97)</f>
        <v>0</v>
      </c>
      <c r="BR97" t="s">
        <v>436</v>
      </c>
      <c r="BS97">
        <v>0</v>
      </c>
      <c r="BT97">
        <f>IF(BS97&lt;&gt;0, BS97, BQ97)</f>
        <v>0</v>
      </c>
      <c r="BU97">
        <f>1-BT97/BI97</f>
        <v>0</v>
      </c>
      <c r="BV97">
        <f>(BI97-BH97)/(BI97-BT97)</f>
        <v>0</v>
      </c>
      <c r="BW97">
        <f>(BC97-BI97)/(BC97-BT97)</f>
        <v>0</v>
      </c>
      <c r="BX97">
        <f>(BI97-BH97)/(BI97-BB97)</f>
        <v>0</v>
      </c>
      <c r="BY97">
        <f>(BC97-BI97)/(BC97-BB97)</f>
        <v>0</v>
      </c>
      <c r="BZ97">
        <f>(BV97*BT97/BH97)</f>
        <v>0</v>
      </c>
      <c r="CA97">
        <f>(1-BZ97)</f>
        <v>0</v>
      </c>
      <c r="DJ97">
        <f>$B$11*EI97+$C$11*EJ97+$F$11*EU97*(1-EX97)</f>
        <v>0</v>
      </c>
      <c r="DK97">
        <f>DJ97*DL97</f>
        <v>0</v>
      </c>
      <c r="DL97">
        <f>($B$11*$D$9+$C$11*$D$9+$F$11*((FH97+EZ97)/MAX(FH97+EZ97+FI97, 0.1)*$I$9+FI97/MAX(FH97+EZ97+FI97, 0.1)*$J$9))/($B$11+$C$11+$F$11)</f>
        <v>0</v>
      </c>
      <c r="DM97">
        <f>($B$11*$K$9+$C$11*$K$9+$F$11*((FH97+EZ97)/MAX(FH97+EZ97+FI97, 0.1)*$P$9+FI97/MAX(FH97+EZ97+FI97, 0.1)*$Q$9))/($B$11+$C$11+$F$11)</f>
        <v>0</v>
      </c>
      <c r="DN97">
        <v>6</v>
      </c>
      <c r="DO97">
        <v>0.5</v>
      </c>
      <c r="DP97" t="s">
        <v>437</v>
      </c>
      <c r="DQ97">
        <v>2</v>
      </c>
      <c r="DR97" t="b">
        <v>1</v>
      </c>
      <c r="DS97">
        <v>1701978072.5</v>
      </c>
      <c r="DT97">
        <v>415.386</v>
      </c>
      <c r="DU97">
        <v>420.008</v>
      </c>
      <c r="DV97">
        <v>12.4784</v>
      </c>
      <c r="DW97">
        <v>11.24345</v>
      </c>
      <c r="DX97">
        <v>415.9</v>
      </c>
      <c r="DY97">
        <v>12.44715</v>
      </c>
      <c r="DZ97">
        <v>600.026</v>
      </c>
      <c r="EA97">
        <v>78.922</v>
      </c>
      <c r="EB97">
        <v>0.100284</v>
      </c>
      <c r="EC97">
        <v>23.0318</v>
      </c>
      <c r="ED97">
        <v>23.03175</v>
      </c>
      <c r="EE97">
        <v>999.9</v>
      </c>
      <c r="EF97">
        <v>0</v>
      </c>
      <c r="EG97">
        <v>0</v>
      </c>
      <c r="EH97">
        <v>9981.88</v>
      </c>
      <c r="EI97">
        <v>0</v>
      </c>
      <c r="EJ97">
        <v>0.848101</v>
      </c>
      <c r="EK97">
        <v>-4.62225</v>
      </c>
      <c r="EL97">
        <v>420.635</v>
      </c>
      <c r="EM97">
        <v>424.784</v>
      </c>
      <c r="EN97">
        <v>1.23496</v>
      </c>
      <c r="EO97">
        <v>420.008</v>
      </c>
      <c r="EP97">
        <v>11.24345</v>
      </c>
      <c r="EQ97">
        <v>0.98482</v>
      </c>
      <c r="ER97">
        <v>0.8873545</v>
      </c>
      <c r="ES97">
        <v>6.69372</v>
      </c>
      <c r="ET97">
        <v>5.18728</v>
      </c>
      <c r="EU97">
        <v>1800.015</v>
      </c>
      <c r="EV97">
        <v>0.978006</v>
      </c>
      <c r="EW97">
        <v>0.0219943</v>
      </c>
      <c r="EX97">
        <v>0</v>
      </c>
      <c r="EY97">
        <v>385.1595</v>
      </c>
      <c r="EZ97">
        <v>4.99951</v>
      </c>
      <c r="FA97">
        <v>6987.695</v>
      </c>
      <c r="FB97">
        <v>14717.15</v>
      </c>
      <c r="FC97">
        <v>43.062</v>
      </c>
      <c r="FD97">
        <v>44.812</v>
      </c>
      <c r="FE97">
        <v>44.625</v>
      </c>
      <c r="FF97">
        <v>43.875</v>
      </c>
      <c r="FG97">
        <v>44.5</v>
      </c>
      <c r="FH97">
        <v>1755.535</v>
      </c>
      <c r="FI97">
        <v>39.48</v>
      </c>
      <c r="FJ97">
        <v>0</v>
      </c>
      <c r="FK97">
        <v>1701978075.3</v>
      </c>
      <c r="FL97">
        <v>0</v>
      </c>
      <c r="FM97">
        <v>385.127807692308</v>
      </c>
      <c r="FN97">
        <v>-0.519418803159983</v>
      </c>
      <c r="FO97">
        <v>-7.64581193847149</v>
      </c>
      <c r="FP97">
        <v>6988.25769230769</v>
      </c>
      <c r="FQ97">
        <v>15</v>
      </c>
      <c r="FR97">
        <v>1701977635</v>
      </c>
      <c r="FS97" t="s">
        <v>438</v>
      </c>
      <c r="FT97">
        <v>1701977633</v>
      </c>
      <c r="FU97">
        <v>1701977635</v>
      </c>
      <c r="FV97">
        <v>4</v>
      </c>
      <c r="FW97">
        <v>-0.012</v>
      </c>
      <c r="FX97">
        <v>0.003</v>
      </c>
      <c r="FY97">
        <v>-0.515</v>
      </c>
      <c r="FZ97">
        <v>0.012</v>
      </c>
      <c r="GA97">
        <v>420</v>
      </c>
      <c r="GB97">
        <v>11</v>
      </c>
      <c r="GC97">
        <v>0.38</v>
      </c>
      <c r="GD97">
        <v>0.07</v>
      </c>
      <c r="GE97">
        <v>-4.60567904761905</v>
      </c>
      <c r="GF97">
        <v>-0.0850745454545457</v>
      </c>
      <c r="GG97">
        <v>0.0306835297691281</v>
      </c>
      <c r="GH97">
        <v>1</v>
      </c>
      <c r="GI97">
        <v>385.171676470588</v>
      </c>
      <c r="GJ97">
        <v>-0.674820471204285</v>
      </c>
      <c r="GK97">
        <v>0.175694206370756</v>
      </c>
      <c r="GL97">
        <v>1</v>
      </c>
      <c r="GM97">
        <v>1.23882285714286</v>
      </c>
      <c r="GN97">
        <v>-0.0311049350649352</v>
      </c>
      <c r="GO97">
        <v>0.003397104008749</v>
      </c>
      <c r="GP97">
        <v>1</v>
      </c>
      <c r="GQ97">
        <v>3</v>
      </c>
      <c r="GR97">
        <v>3</v>
      </c>
      <c r="GS97" t="s">
        <v>439</v>
      </c>
      <c r="GT97">
        <v>3.24985</v>
      </c>
      <c r="GU97">
        <v>2.89234</v>
      </c>
      <c r="GV97">
        <v>0.0824328</v>
      </c>
      <c r="GW97">
        <v>0.0829264</v>
      </c>
      <c r="GX97">
        <v>0.0594499</v>
      </c>
      <c r="GY97">
        <v>0.054523</v>
      </c>
      <c r="GZ97">
        <v>30272.2</v>
      </c>
      <c r="HA97">
        <v>23317</v>
      </c>
      <c r="HB97">
        <v>30713.6</v>
      </c>
      <c r="HC97">
        <v>23895.8</v>
      </c>
      <c r="HD97">
        <v>38262.3</v>
      </c>
      <c r="HE97">
        <v>31535.7</v>
      </c>
      <c r="HF97">
        <v>43458.8</v>
      </c>
      <c r="HG97">
        <v>36062.9</v>
      </c>
      <c r="HH97">
        <v>2.3527</v>
      </c>
      <c r="HI97">
        <v>2.25635</v>
      </c>
      <c r="HJ97">
        <v>0.150464</v>
      </c>
      <c r="HK97">
        <v>0</v>
      </c>
      <c r="HL97">
        <v>20.5511</v>
      </c>
      <c r="HM97">
        <v>999.9</v>
      </c>
      <c r="HN97">
        <v>45.678</v>
      </c>
      <c r="HO97">
        <v>26.929</v>
      </c>
      <c r="HP97">
        <v>20.6296</v>
      </c>
      <c r="HQ97">
        <v>54.2466</v>
      </c>
      <c r="HR97">
        <v>21.4663</v>
      </c>
      <c r="HS97">
        <v>2</v>
      </c>
      <c r="HT97">
        <v>-0.305046</v>
      </c>
      <c r="HU97">
        <v>0.692456</v>
      </c>
      <c r="HV97">
        <v>20.3426</v>
      </c>
      <c r="HW97">
        <v>5.24649</v>
      </c>
      <c r="HX97">
        <v>11.9216</v>
      </c>
      <c r="HY97">
        <v>4.9697</v>
      </c>
      <c r="HZ97">
        <v>3.2901</v>
      </c>
      <c r="IA97">
        <v>9999</v>
      </c>
      <c r="IB97">
        <v>999.9</v>
      </c>
      <c r="IC97">
        <v>9999</v>
      </c>
      <c r="ID97">
        <v>9999</v>
      </c>
      <c r="IE97">
        <v>4.97212</v>
      </c>
      <c r="IF97">
        <v>1.87347</v>
      </c>
      <c r="IG97">
        <v>1.88034</v>
      </c>
      <c r="IH97">
        <v>1.8765</v>
      </c>
      <c r="II97">
        <v>1.87607</v>
      </c>
      <c r="IJ97">
        <v>1.87605</v>
      </c>
      <c r="IK97">
        <v>1.875</v>
      </c>
      <c r="IL97">
        <v>1.87541</v>
      </c>
      <c r="IM97">
        <v>0</v>
      </c>
      <c r="IN97">
        <v>0</v>
      </c>
      <c r="IO97">
        <v>0</v>
      </c>
      <c r="IP97">
        <v>0</v>
      </c>
      <c r="IQ97" t="s">
        <v>440</v>
      </c>
      <c r="IR97" t="s">
        <v>441</v>
      </c>
      <c r="IS97" t="s">
        <v>442</v>
      </c>
      <c r="IT97" t="s">
        <v>442</v>
      </c>
      <c r="IU97" t="s">
        <v>442</v>
      </c>
      <c r="IV97" t="s">
        <v>442</v>
      </c>
      <c r="IW97">
        <v>0</v>
      </c>
      <c r="IX97">
        <v>100</v>
      </c>
      <c r="IY97">
        <v>100</v>
      </c>
      <c r="IZ97">
        <v>-0.514</v>
      </c>
      <c r="JA97">
        <v>0.0312</v>
      </c>
      <c r="JB97">
        <v>-0.436505064677801</v>
      </c>
      <c r="JC97">
        <v>-0.000204251658391556</v>
      </c>
      <c r="JD97">
        <v>8.11882707142039e-08</v>
      </c>
      <c r="JE97">
        <v>-8.824596126216e-11</v>
      </c>
      <c r="JF97">
        <v>-0.0823044458403542</v>
      </c>
      <c r="JG97">
        <v>6.98166786572007e-05</v>
      </c>
      <c r="JH97">
        <v>0.00104944809816257</v>
      </c>
      <c r="JI97">
        <v>-2.5878658862803e-05</v>
      </c>
      <c r="JJ97">
        <v>28</v>
      </c>
      <c r="JK97">
        <v>2090</v>
      </c>
      <c r="JL97">
        <v>2</v>
      </c>
      <c r="JM97">
        <v>19</v>
      </c>
      <c r="JN97">
        <v>7.3</v>
      </c>
      <c r="JO97">
        <v>7.3</v>
      </c>
      <c r="JP97">
        <v>1.36108</v>
      </c>
      <c r="JQ97">
        <v>2.55127</v>
      </c>
      <c r="JR97">
        <v>2.24365</v>
      </c>
      <c r="JS97">
        <v>2.84912</v>
      </c>
      <c r="JT97">
        <v>2.49756</v>
      </c>
      <c r="JU97">
        <v>2.3938</v>
      </c>
      <c r="JV97">
        <v>31.1939</v>
      </c>
      <c r="JW97">
        <v>24.0612</v>
      </c>
      <c r="JX97">
        <v>18</v>
      </c>
      <c r="JY97">
        <v>633.957</v>
      </c>
      <c r="JZ97">
        <v>659.13</v>
      </c>
      <c r="KA97">
        <v>20</v>
      </c>
      <c r="KB97">
        <v>23.3294</v>
      </c>
      <c r="KC97">
        <v>30</v>
      </c>
      <c r="KD97">
        <v>23.5431</v>
      </c>
      <c r="KE97">
        <v>23.5241</v>
      </c>
      <c r="KF97">
        <v>27.2789</v>
      </c>
      <c r="KG97">
        <v>37.8443</v>
      </c>
      <c r="KH97">
        <v>0</v>
      </c>
      <c r="KI97">
        <v>20</v>
      </c>
      <c r="KJ97">
        <v>420</v>
      </c>
      <c r="KK97">
        <v>11.2618</v>
      </c>
      <c r="KL97">
        <v>101.979</v>
      </c>
      <c r="KM97">
        <v>101.029</v>
      </c>
    </row>
    <row r="98" spans="1:299">
      <c r="A98">
        <v>82</v>
      </c>
      <c r="B98">
        <v>1701978079</v>
      </c>
      <c r="C98">
        <v>405</v>
      </c>
      <c r="D98" t="s">
        <v>605</v>
      </c>
      <c r="E98" t="s">
        <v>606</v>
      </c>
      <c r="F98">
        <v>15</v>
      </c>
      <c r="H98" t="s">
        <v>435</v>
      </c>
      <c r="K98">
        <v>1701978077.5</v>
      </c>
      <c r="L98">
        <f>(M98)/1000</f>
        <v>0</v>
      </c>
      <c r="M98">
        <f>IF(DR98, AP98, AJ98)</f>
        <v>0</v>
      </c>
      <c r="N98">
        <f>IF(DR98, AK98, AI98)</f>
        <v>0</v>
      </c>
      <c r="O98">
        <f>DT98 - IF(AW98&gt;1, N98*DN98*100.0/(AY98*EH98), 0)</f>
        <v>0</v>
      </c>
      <c r="P98">
        <f>((V98-L98/2)*O98-N98)/(V98+L98/2)</f>
        <v>0</v>
      </c>
      <c r="Q98">
        <f>P98*(EA98+EB98)/1000.0</f>
        <v>0</v>
      </c>
      <c r="R98">
        <f>(DT98 - IF(AW98&gt;1, N98*DN98*100.0/(AY98*EH98), 0))*(EA98+EB98)/1000.0</f>
        <v>0</v>
      </c>
      <c r="S98">
        <f>2.0/((1/U98-1/T98)+SIGN(U98)*SQRT((1/U98-1/T98)*(1/U98-1/T98) + 4*DO98/((DO98+1)*(DO98+1))*(2*1/U98*1/T98-1/T98*1/T98)))</f>
        <v>0</v>
      </c>
      <c r="T98">
        <f>IF(LEFT(DP98,1)&lt;&gt;"0",IF(LEFT(DP98,1)="1",3.0,DQ98),$D$5+$E$5*(EH98*EA98/($K$5*1000))+$F$5*(EH98*EA98/($K$5*1000))*MAX(MIN(DN98,$J$5),$I$5)*MAX(MIN(DN98,$J$5),$I$5)+$G$5*MAX(MIN(DN98,$J$5),$I$5)*(EH98*EA98/($K$5*1000))+$H$5*(EH98*EA98/($K$5*1000))*(EH98*EA98/($K$5*1000)))</f>
        <v>0</v>
      </c>
      <c r="U98">
        <f>L98*(1000-(1000*0.61365*exp(17.502*Y98/(240.97+Y98))/(EA98+EB98)+DV98)/2)/(1000*0.61365*exp(17.502*Y98/(240.97+Y98))/(EA98+EB98)-DV98)</f>
        <v>0</v>
      </c>
      <c r="V98">
        <f>1/((DO98+1)/(S98/1.6)+1/(T98/1.37)) + DO98/((DO98+1)/(S98/1.6) + DO98/(T98/1.37))</f>
        <v>0</v>
      </c>
      <c r="W98">
        <f>(DJ98*DM98)</f>
        <v>0</v>
      </c>
      <c r="X98">
        <f>(EC98+(W98+2*0.95*5.67E-8*(((EC98+$B$7)+273)^4-(EC98+273)^4)-44100*L98)/(1.84*29.3*T98+8*0.95*5.67E-8*(EC98+273)^3))</f>
        <v>0</v>
      </c>
      <c r="Y98">
        <f>($C$7*ED98+$D$7*EE98+$E$7*X98)</f>
        <v>0</v>
      </c>
      <c r="Z98">
        <f>0.61365*exp(17.502*Y98/(240.97+Y98))</f>
        <v>0</v>
      </c>
      <c r="AA98">
        <f>(AB98/AC98*100)</f>
        <v>0</v>
      </c>
      <c r="AB98">
        <f>DV98*(EA98+EB98)/1000</f>
        <v>0</v>
      </c>
      <c r="AC98">
        <f>0.61365*exp(17.502*EC98/(240.97+EC98))</f>
        <v>0</v>
      </c>
      <c r="AD98">
        <f>(Z98-DV98*(EA98+EB98)/1000)</f>
        <v>0</v>
      </c>
      <c r="AE98">
        <f>(-L98*44100)</f>
        <v>0</v>
      </c>
      <c r="AF98">
        <f>2*29.3*T98*0.92*(EC98-Y98)</f>
        <v>0</v>
      </c>
      <c r="AG98">
        <f>2*0.95*5.67E-8*(((EC98+$B$7)+273)^4-(Y98+273)^4)</f>
        <v>0</v>
      </c>
      <c r="AH98">
        <f>W98+AG98+AE98+AF98</f>
        <v>0</v>
      </c>
      <c r="AI98">
        <f>DZ98*AW98*(DU98-DT98*(1000-AW98*DW98)/(1000-AW98*DV98))/(100*DN98)</f>
        <v>0</v>
      </c>
      <c r="AJ98">
        <f>1000*DZ98*AW98*(DV98-DW98)/(100*DN98*(1000-AW98*DV98))</f>
        <v>0</v>
      </c>
      <c r="AK98">
        <f>(AL98 - AM98 - EA98*1E3/(8.314*(EC98+273.15)) * AO98/DZ98 * AN98) * DZ98/(100*DN98) * (1000 - DW98)/1000</f>
        <v>0</v>
      </c>
      <c r="AL98">
        <v>424.771159398059</v>
      </c>
      <c r="AM98">
        <v>420.691284848485</v>
      </c>
      <c r="AN98">
        <v>0.00441489463164846</v>
      </c>
      <c r="AO98">
        <v>66.111918729525</v>
      </c>
      <c r="AP98">
        <f>(AR98 - AQ98 + EA98*1E3/(8.314*(EC98+273.15)) * AT98/DZ98 * AS98) * DZ98/(100*DN98) * 1000/(1000 - AR98)</f>
        <v>0</v>
      </c>
      <c r="AQ98">
        <v>11.2434196738799</v>
      </c>
      <c r="AR98">
        <v>12.4787593406593</v>
      </c>
      <c r="AS98">
        <v>-1.01844277135995e-06</v>
      </c>
      <c r="AT98">
        <v>85.4368916189537</v>
      </c>
      <c r="AU98">
        <v>0</v>
      </c>
      <c r="AV98">
        <v>0</v>
      </c>
      <c r="AW98">
        <f>IF(AU98*$H$13&gt;=AY98,1.0,(AY98/(AY98-AU98*$H$13)))</f>
        <v>0</v>
      </c>
      <c r="AX98">
        <f>(AW98-1)*100</f>
        <v>0</v>
      </c>
      <c r="AY98">
        <f>MAX(0,($B$13+$C$13*EH98)/(1+$D$13*EH98)*EA98/(EC98+273)*$E$13)</f>
        <v>0</v>
      </c>
      <c r="AZ98" t="s">
        <v>436</v>
      </c>
      <c r="BA98" t="s">
        <v>436</v>
      </c>
      <c r="BB98">
        <v>0</v>
      </c>
      <c r="BC98">
        <v>0</v>
      </c>
      <c r="BD98">
        <f>1-BB98/BC98</f>
        <v>0</v>
      </c>
      <c r="BE98">
        <v>0</v>
      </c>
      <c r="BF98" t="s">
        <v>436</v>
      </c>
      <c r="BG98" t="s">
        <v>436</v>
      </c>
      <c r="BH98">
        <v>0</v>
      </c>
      <c r="BI98">
        <v>0</v>
      </c>
      <c r="BJ98">
        <f>1-BH98/BI98</f>
        <v>0</v>
      </c>
      <c r="BK98">
        <v>0.5</v>
      </c>
      <c r="BL98">
        <f>DK98</f>
        <v>0</v>
      </c>
      <c r="BM98">
        <f>N98</f>
        <v>0</v>
      </c>
      <c r="BN98">
        <f>BJ98*BK98*BL98</f>
        <v>0</v>
      </c>
      <c r="BO98">
        <f>(BM98-BE98)/BL98</f>
        <v>0</v>
      </c>
      <c r="BP98">
        <f>(BC98-BI98)/BI98</f>
        <v>0</v>
      </c>
      <c r="BQ98">
        <f>BB98/(BD98+BB98/BI98)</f>
        <v>0</v>
      </c>
      <c r="BR98" t="s">
        <v>436</v>
      </c>
      <c r="BS98">
        <v>0</v>
      </c>
      <c r="BT98">
        <f>IF(BS98&lt;&gt;0, BS98, BQ98)</f>
        <v>0</v>
      </c>
      <c r="BU98">
        <f>1-BT98/BI98</f>
        <v>0</v>
      </c>
      <c r="BV98">
        <f>(BI98-BH98)/(BI98-BT98)</f>
        <v>0</v>
      </c>
      <c r="BW98">
        <f>(BC98-BI98)/(BC98-BT98)</f>
        <v>0</v>
      </c>
      <c r="BX98">
        <f>(BI98-BH98)/(BI98-BB98)</f>
        <v>0</v>
      </c>
      <c r="BY98">
        <f>(BC98-BI98)/(BC98-BB98)</f>
        <v>0</v>
      </c>
      <c r="BZ98">
        <f>(BV98*BT98/BH98)</f>
        <v>0</v>
      </c>
      <c r="CA98">
        <f>(1-BZ98)</f>
        <v>0</v>
      </c>
      <c r="DJ98">
        <f>$B$11*EI98+$C$11*EJ98+$F$11*EU98*(1-EX98)</f>
        <v>0</v>
      </c>
      <c r="DK98">
        <f>DJ98*DL98</f>
        <v>0</v>
      </c>
      <c r="DL98">
        <f>($B$11*$D$9+$C$11*$D$9+$F$11*((FH98+EZ98)/MAX(FH98+EZ98+FI98, 0.1)*$I$9+FI98/MAX(FH98+EZ98+FI98, 0.1)*$J$9))/($B$11+$C$11+$F$11)</f>
        <v>0</v>
      </c>
      <c r="DM98">
        <f>($B$11*$K$9+$C$11*$K$9+$F$11*((FH98+EZ98)/MAX(FH98+EZ98+FI98, 0.1)*$P$9+FI98/MAX(FH98+EZ98+FI98, 0.1)*$Q$9))/($B$11+$C$11+$F$11)</f>
        <v>0</v>
      </c>
      <c r="DN98">
        <v>6</v>
      </c>
      <c r="DO98">
        <v>0.5</v>
      </c>
      <c r="DP98" t="s">
        <v>437</v>
      </c>
      <c r="DQ98">
        <v>2</v>
      </c>
      <c r="DR98" t="b">
        <v>1</v>
      </c>
      <c r="DS98">
        <v>1701978077.5</v>
      </c>
      <c r="DT98">
        <v>415.434</v>
      </c>
      <c r="DU98">
        <v>419.999</v>
      </c>
      <c r="DV98">
        <v>12.4788</v>
      </c>
      <c r="DW98">
        <v>11.2445</v>
      </c>
      <c r="DX98">
        <v>415.948</v>
      </c>
      <c r="DY98">
        <v>12.44755</v>
      </c>
      <c r="DZ98">
        <v>599.99</v>
      </c>
      <c r="EA98">
        <v>78.92175</v>
      </c>
      <c r="EB98">
        <v>0.0998548</v>
      </c>
      <c r="EC98">
        <v>23.03205</v>
      </c>
      <c r="ED98">
        <v>23.0388</v>
      </c>
      <c r="EE98">
        <v>999.9</v>
      </c>
      <c r="EF98">
        <v>0</v>
      </c>
      <c r="EG98">
        <v>0</v>
      </c>
      <c r="EH98">
        <v>10008.45</v>
      </c>
      <c r="EI98">
        <v>0</v>
      </c>
      <c r="EJ98">
        <v>0.848101</v>
      </c>
      <c r="EK98">
        <v>-4.56467</v>
      </c>
      <c r="EL98">
        <v>420.684</v>
      </c>
      <c r="EM98">
        <v>424.7755</v>
      </c>
      <c r="EN98">
        <v>1.234275</v>
      </c>
      <c r="EO98">
        <v>419.999</v>
      </c>
      <c r="EP98">
        <v>11.2445</v>
      </c>
      <c r="EQ98">
        <v>0.984849</v>
      </c>
      <c r="ER98">
        <v>0.8874375</v>
      </c>
      <c r="ES98">
        <v>6.694145</v>
      </c>
      <c r="ET98">
        <v>5.18862</v>
      </c>
      <c r="EU98">
        <v>1800.02</v>
      </c>
      <c r="EV98">
        <v>0.978006</v>
      </c>
      <c r="EW98">
        <v>0.0219943</v>
      </c>
      <c r="EX98">
        <v>0</v>
      </c>
      <c r="EY98">
        <v>385.317</v>
      </c>
      <c r="EZ98">
        <v>4.99951</v>
      </c>
      <c r="FA98">
        <v>6986.895</v>
      </c>
      <c r="FB98">
        <v>14717.15</v>
      </c>
      <c r="FC98">
        <v>43.062</v>
      </c>
      <c r="FD98">
        <v>44.812</v>
      </c>
      <c r="FE98">
        <v>44.625</v>
      </c>
      <c r="FF98">
        <v>43.875</v>
      </c>
      <c r="FG98">
        <v>44.5</v>
      </c>
      <c r="FH98">
        <v>1755.54</v>
      </c>
      <c r="FI98">
        <v>39.48</v>
      </c>
      <c r="FJ98">
        <v>0</v>
      </c>
      <c r="FK98">
        <v>1701978080.1</v>
      </c>
      <c r="FL98">
        <v>0</v>
      </c>
      <c r="FM98">
        <v>385.0925</v>
      </c>
      <c r="FN98">
        <v>-0.0485128272296059</v>
      </c>
      <c r="FO98">
        <v>-6.65059826565996</v>
      </c>
      <c r="FP98">
        <v>6987.78576923077</v>
      </c>
      <c r="FQ98">
        <v>15</v>
      </c>
      <c r="FR98">
        <v>1701977635</v>
      </c>
      <c r="FS98" t="s">
        <v>438</v>
      </c>
      <c r="FT98">
        <v>1701977633</v>
      </c>
      <c r="FU98">
        <v>1701977635</v>
      </c>
      <c r="FV98">
        <v>4</v>
      </c>
      <c r="FW98">
        <v>-0.012</v>
      </c>
      <c r="FX98">
        <v>0.003</v>
      </c>
      <c r="FY98">
        <v>-0.515</v>
      </c>
      <c r="FZ98">
        <v>0.012</v>
      </c>
      <c r="GA98">
        <v>420</v>
      </c>
      <c r="GB98">
        <v>11</v>
      </c>
      <c r="GC98">
        <v>0.38</v>
      </c>
      <c r="GD98">
        <v>0.07</v>
      </c>
      <c r="GE98">
        <v>-4.602587</v>
      </c>
      <c r="GF98">
        <v>-0.0103470676691751</v>
      </c>
      <c r="GG98">
        <v>0.0303950844874628</v>
      </c>
      <c r="GH98">
        <v>1</v>
      </c>
      <c r="GI98">
        <v>385.128558823529</v>
      </c>
      <c r="GJ98">
        <v>-0.352375860493276</v>
      </c>
      <c r="GK98">
        <v>0.154997948976275</v>
      </c>
      <c r="GL98">
        <v>1</v>
      </c>
      <c r="GM98">
        <v>1.2363395</v>
      </c>
      <c r="GN98">
        <v>-0.0142858646616535</v>
      </c>
      <c r="GO98">
        <v>0.00150695545720504</v>
      </c>
      <c r="GP98">
        <v>1</v>
      </c>
      <c r="GQ98">
        <v>3</v>
      </c>
      <c r="GR98">
        <v>3</v>
      </c>
      <c r="GS98" t="s">
        <v>439</v>
      </c>
      <c r="GT98">
        <v>3.24979</v>
      </c>
      <c r="GU98">
        <v>2.89225</v>
      </c>
      <c r="GV98">
        <v>0.0824403</v>
      </c>
      <c r="GW98">
        <v>0.0829286</v>
      </c>
      <c r="GX98">
        <v>0.0594509</v>
      </c>
      <c r="GY98">
        <v>0.0545276</v>
      </c>
      <c r="GZ98">
        <v>30271.9</v>
      </c>
      <c r="HA98">
        <v>23316.5</v>
      </c>
      <c r="HB98">
        <v>30713.5</v>
      </c>
      <c r="HC98">
        <v>23895.4</v>
      </c>
      <c r="HD98">
        <v>38262.3</v>
      </c>
      <c r="HE98">
        <v>31534.9</v>
      </c>
      <c r="HF98">
        <v>43458.8</v>
      </c>
      <c r="HG98">
        <v>36062.1</v>
      </c>
      <c r="HH98">
        <v>2.35245</v>
      </c>
      <c r="HI98">
        <v>2.25645</v>
      </c>
      <c r="HJ98">
        <v>0.150613</v>
      </c>
      <c r="HK98">
        <v>0</v>
      </c>
      <c r="HL98">
        <v>20.5521</v>
      </c>
      <c r="HM98">
        <v>999.9</v>
      </c>
      <c r="HN98">
        <v>45.678</v>
      </c>
      <c r="HO98">
        <v>26.929</v>
      </c>
      <c r="HP98">
        <v>20.6287</v>
      </c>
      <c r="HQ98">
        <v>54.8566</v>
      </c>
      <c r="HR98">
        <v>21.4503</v>
      </c>
      <c r="HS98">
        <v>2</v>
      </c>
      <c r="HT98">
        <v>-0.304733</v>
      </c>
      <c r="HU98">
        <v>0.690539</v>
      </c>
      <c r="HV98">
        <v>20.3426</v>
      </c>
      <c r="HW98">
        <v>5.24619</v>
      </c>
      <c r="HX98">
        <v>11.9219</v>
      </c>
      <c r="HY98">
        <v>4.9697</v>
      </c>
      <c r="HZ98">
        <v>3.29008</v>
      </c>
      <c r="IA98">
        <v>9999</v>
      </c>
      <c r="IB98">
        <v>999.9</v>
      </c>
      <c r="IC98">
        <v>9999</v>
      </c>
      <c r="ID98">
        <v>9999</v>
      </c>
      <c r="IE98">
        <v>4.9721</v>
      </c>
      <c r="IF98">
        <v>1.87347</v>
      </c>
      <c r="IG98">
        <v>1.88034</v>
      </c>
      <c r="IH98">
        <v>1.8765</v>
      </c>
      <c r="II98">
        <v>1.87607</v>
      </c>
      <c r="IJ98">
        <v>1.87606</v>
      </c>
      <c r="IK98">
        <v>1.875</v>
      </c>
      <c r="IL98">
        <v>1.87542</v>
      </c>
      <c r="IM98">
        <v>0</v>
      </c>
      <c r="IN98">
        <v>0</v>
      </c>
      <c r="IO98">
        <v>0</v>
      </c>
      <c r="IP98">
        <v>0</v>
      </c>
      <c r="IQ98" t="s">
        <v>440</v>
      </c>
      <c r="IR98" t="s">
        <v>441</v>
      </c>
      <c r="IS98" t="s">
        <v>442</v>
      </c>
      <c r="IT98" t="s">
        <v>442</v>
      </c>
      <c r="IU98" t="s">
        <v>442</v>
      </c>
      <c r="IV98" t="s">
        <v>442</v>
      </c>
      <c r="IW98">
        <v>0</v>
      </c>
      <c r="IX98">
        <v>100</v>
      </c>
      <c r="IY98">
        <v>100</v>
      </c>
      <c r="IZ98">
        <v>-0.514</v>
      </c>
      <c r="JA98">
        <v>0.0312</v>
      </c>
      <c r="JB98">
        <v>-0.436505064677801</v>
      </c>
      <c r="JC98">
        <v>-0.000204251658391556</v>
      </c>
      <c r="JD98">
        <v>8.11882707142039e-08</v>
      </c>
      <c r="JE98">
        <v>-8.824596126216e-11</v>
      </c>
      <c r="JF98">
        <v>-0.0823044458403542</v>
      </c>
      <c r="JG98">
        <v>6.98166786572007e-05</v>
      </c>
      <c r="JH98">
        <v>0.00104944809816257</v>
      </c>
      <c r="JI98">
        <v>-2.5878658862803e-05</v>
      </c>
      <c r="JJ98">
        <v>28</v>
      </c>
      <c r="JK98">
        <v>2090</v>
      </c>
      <c r="JL98">
        <v>2</v>
      </c>
      <c r="JM98">
        <v>19</v>
      </c>
      <c r="JN98">
        <v>7.4</v>
      </c>
      <c r="JO98">
        <v>7.4</v>
      </c>
      <c r="JP98">
        <v>1.36108</v>
      </c>
      <c r="JQ98">
        <v>2.55737</v>
      </c>
      <c r="JR98">
        <v>2.24365</v>
      </c>
      <c r="JS98">
        <v>2.84912</v>
      </c>
      <c r="JT98">
        <v>2.49756</v>
      </c>
      <c r="JU98">
        <v>2.37427</v>
      </c>
      <c r="JV98">
        <v>31.1939</v>
      </c>
      <c r="JW98">
        <v>24.0525</v>
      </c>
      <c r="JX98">
        <v>18</v>
      </c>
      <c r="JY98">
        <v>633.766</v>
      </c>
      <c r="JZ98">
        <v>659.19</v>
      </c>
      <c r="KA98">
        <v>19.9997</v>
      </c>
      <c r="KB98">
        <v>23.3294</v>
      </c>
      <c r="KC98">
        <v>30.0001</v>
      </c>
      <c r="KD98">
        <v>23.5426</v>
      </c>
      <c r="KE98">
        <v>23.5222</v>
      </c>
      <c r="KF98">
        <v>27.2786</v>
      </c>
      <c r="KG98">
        <v>37.8443</v>
      </c>
      <c r="KH98">
        <v>0</v>
      </c>
      <c r="KI98">
        <v>20</v>
      </c>
      <c r="KJ98">
        <v>420</v>
      </c>
      <c r="KK98">
        <v>11.2658</v>
      </c>
      <c r="KL98">
        <v>101.979</v>
      </c>
      <c r="KM98">
        <v>101.027</v>
      </c>
    </row>
    <row r="99" spans="1:299">
      <c r="A99">
        <v>83</v>
      </c>
      <c r="B99">
        <v>1701978084</v>
      </c>
      <c r="C99">
        <v>410</v>
      </c>
      <c r="D99" t="s">
        <v>607</v>
      </c>
      <c r="E99" t="s">
        <v>608</v>
      </c>
      <c r="F99">
        <v>15</v>
      </c>
      <c r="H99" t="s">
        <v>435</v>
      </c>
      <c r="K99">
        <v>1701978082.5</v>
      </c>
      <c r="L99">
        <f>(M99)/1000</f>
        <v>0</v>
      </c>
      <c r="M99">
        <f>IF(DR99, AP99, AJ99)</f>
        <v>0</v>
      </c>
      <c r="N99">
        <f>IF(DR99, AK99, AI99)</f>
        <v>0</v>
      </c>
      <c r="O99">
        <f>DT99 - IF(AW99&gt;1, N99*DN99*100.0/(AY99*EH99), 0)</f>
        <v>0</v>
      </c>
      <c r="P99">
        <f>((V99-L99/2)*O99-N99)/(V99+L99/2)</f>
        <v>0</v>
      </c>
      <c r="Q99">
        <f>P99*(EA99+EB99)/1000.0</f>
        <v>0</v>
      </c>
      <c r="R99">
        <f>(DT99 - IF(AW99&gt;1, N99*DN99*100.0/(AY99*EH99), 0))*(EA99+EB99)/1000.0</f>
        <v>0</v>
      </c>
      <c r="S99">
        <f>2.0/((1/U99-1/T99)+SIGN(U99)*SQRT((1/U99-1/T99)*(1/U99-1/T99) + 4*DO99/((DO99+1)*(DO99+1))*(2*1/U99*1/T99-1/T99*1/T99)))</f>
        <v>0</v>
      </c>
      <c r="T99">
        <f>IF(LEFT(DP99,1)&lt;&gt;"0",IF(LEFT(DP99,1)="1",3.0,DQ99),$D$5+$E$5*(EH99*EA99/($K$5*1000))+$F$5*(EH99*EA99/($K$5*1000))*MAX(MIN(DN99,$J$5),$I$5)*MAX(MIN(DN99,$J$5),$I$5)+$G$5*MAX(MIN(DN99,$J$5),$I$5)*(EH99*EA99/($K$5*1000))+$H$5*(EH99*EA99/($K$5*1000))*(EH99*EA99/($K$5*1000)))</f>
        <v>0</v>
      </c>
      <c r="U99">
        <f>L99*(1000-(1000*0.61365*exp(17.502*Y99/(240.97+Y99))/(EA99+EB99)+DV99)/2)/(1000*0.61365*exp(17.502*Y99/(240.97+Y99))/(EA99+EB99)-DV99)</f>
        <v>0</v>
      </c>
      <c r="V99">
        <f>1/((DO99+1)/(S99/1.6)+1/(T99/1.37)) + DO99/((DO99+1)/(S99/1.6) + DO99/(T99/1.37))</f>
        <v>0</v>
      </c>
      <c r="W99">
        <f>(DJ99*DM99)</f>
        <v>0</v>
      </c>
      <c r="X99">
        <f>(EC99+(W99+2*0.95*5.67E-8*(((EC99+$B$7)+273)^4-(EC99+273)^4)-44100*L99)/(1.84*29.3*T99+8*0.95*5.67E-8*(EC99+273)^3))</f>
        <v>0</v>
      </c>
      <c r="Y99">
        <f>($C$7*ED99+$D$7*EE99+$E$7*X99)</f>
        <v>0</v>
      </c>
      <c r="Z99">
        <f>0.61365*exp(17.502*Y99/(240.97+Y99))</f>
        <v>0</v>
      </c>
      <c r="AA99">
        <f>(AB99/AC99*100)</f>
        <v>0</v>
      </c>
      <c r="AB99">
        <f>DV99*(EA99+EB99)/1000</f>
        <v>0</v>
      </c>
      <c r="AC99">
        <f>0.61365*exp(17.502*EC99/(240.97+EC99))</f>
        <v>0</v>
      </c>
      <c r="AD99">
        <f>(Z99-DV99*(EA99+EB99)/1000)</f>
        <v>0</v>
      </c>
      <c r="AE99">
        <f>(-L99*44100)</f>
        <v>0</v>
      </c>
      <c r="AF99">
        <f>2*29.3*T99*0.92*(EC99-Y99)</f>
        <v>0</v>
      </c>
      <c r="AG99">
        <f>2*0.95*5.67E-8*(((EC99+$B$7)+273)^4-(Y99+273)^4)</f>
        <v>0</v>
      </c>
      <c r="AH99">
        <f>W99+AG99+AE99+AF99</f>
        <v>0</v>
      </c>
      <c r="AI99">
        <f>DZ99*AW99*(DU99-DT99*(1000-AW99*DW99)/(1000-AW99*DV99))/(100*DN99)</f>
        <v>0</v>
      </c>
      <c r="AJ99">
        <f>1000*DZ99*AW99*(DV99-DW99)/(100*DN99*(1000-AW99*DV99))</f>
        <v>0</v>
      </c>
      <c r="AK99">
        <f>(AL99 - AM99 - EA99*1E3/(8.314*(EC99+273.15)) * AO99/DZ99 * AN99) * DZ99/(100*DN99) * (1000 - DW99)/1000</f>
        <v>0</v>
      </c>
      <c r="AL99">
        <v>424.792841428542</v>
      </c>
      <c r="AM99">
        <v>420.710327272727</v>
      </c>
      <c r="AN99">
        <v>-1.00131121207008e-05</v>
      </c>
      <c r="AO99">
        <v>66.111918729525</v>
      </c>
      <c r="AP99">
        <f>(AR99 - AQ99 + EA99*1E3/(8.314*(EC99+273.15)) * AT99/DZ99 * AS99) * DZ99/(100*DN99) * 1000/(1000 - AR99)</f>
        <v>0</v>
      </c>
      <c r="AQ99">
        <v>11.2455196697134</v>
      </c>
      <c r="AR99">
        <v>12.4742461538462</v>
      </c>
      <c r="AS99">
        <v>-3.03541999624385e-06</v>
      </c>
      <c r="AT99">
        <v>85.4368916189537</v>
      </c>
      <c r="AU99">
        <v>0</v>
      </c>
      <c r="AV99">
        <v>0</v>
      </c>
      <c r="AW99">
        <f>IF(AU99*$H$13&gt;=AY99,1.0,(AY99/(AY99-AU99*$H$13)))</f>
        <v>0</v>
      </c>
      <c r="AX99">
        <f>(AW99-1)*100</f>
        <v>0</v>
      </c>
      <c r="AY99">
        <f>MAX(0,($B$13+$C$13*EH99)/(1+$D$13*EH99)*EA99/(EC99+273)*$E$13)</f>
        <v>0</v>
      </c>
      <c r="AZ99" t="s">
        <v>436</v>
      </c>
      <c r="BA99" t="s">
        <v>436</v>
      </c>
      <c r="BB99">
        <v>0</v>
      </c>
      <c r="BC99">
        <v>0</v>
      </c>
      <c r="BD99">
        <f>1-BB99/BC99</f>
        <v>0</v>
      </c>
      <c r="BE99">
        <v>0</v>
      </c>
      <c r="BF99" t="s">
        <v>436</v>
      </c>
      <c r="BG99" t="s">
        <v>436</v>
      </c>
      <c r="BH99">
        <v>0</v>
      </c>
      <c r="BI99">
        <v>0</v>
      </c>
      <c r="BJ99">
        <f>1-BH99/BI99</f>
        <v>0</v>
      </c>
      <c r="BK99">
        <v>0.5</v>
      </c>
      <c r="BL99">
        <f>DK99</f>
        <v>0</v>
      </c>
      <c r="BM99">
        <f>N99</f>
        <v>0</v>
      </c>
      <c r="BN99">
        <f>BJ99*BK99*BL99</f>
        <v>0</v>
      </c>
      <c r="BO99">
        <f>(BM99-BE99)/BL99</f>
        <v>0</v>
      </c>
      <c r="BP99">
        <f>(BC99-BI99)/BI99</f>
        <v>0</v>
      </c>
      <c r="BQ99">
        <f>BB99/(BD99+BB99/BI99)</f>
        <v>0</v>
      </c>
      <c r="BR99" t="s">
        <v>436</v>
      </c>
      <c r="BS99">
        <v>0</v>
      </c>
      <c r="BT99">
        <f>IF(BS99&lt;&gt;0, BS99, BQ99)</f>
        <v>0</v>
      </c>
      <c r="BU99">
        <f>1-BT99/BI99</f>
        <v>0</v>
      </c>
      <c r="BV99">
        <f>(BI99-BH99)/(BI99-BT99)</f>
        <v>0</v>
      </c>
      <c r="BW99">
        <f>(BC99-BI99)/(BC99-BT99)</f>
        <v>0</v>
      </c>
      <c r="BX99">
        <f>(BI99-BH99)/(BI99-BB99)</f>
        <v>0</v>
      </c>
      <c r="BY99">
        <f>(BC99-BI99)/(BC99-BB99)</f>
        <v>0</v>
      </c>
      <c r="BZ99">
        <f>(BV99*BT99/BH99)</f>
        <v>0</v>
      </c>
      <c r="CA99">
        <f>(1-BZ99)</f>
        <v>0</v>
      </c>
      <c r="DJ99">
        <f>$B$11*EI99+$C$11*EJ99+$F$11*EU99*(1-EX99)</f>
        <v>0</v>
      </c>
      <c r="DK99">
        <f>DJ99*DL99</f>
        <v>0</v>
      </c>
      <c r="DL99">
        <f>($B$11*$D$9+$C$11*$D$9+$F$11*((FH99+EZ99)/MAX(FH99+EZ99+FI99, 0.1)*$I$9+FI99/MAX(FH99+EZ99+FI99, 0.1)*$J$9))/($B$11+$C$11+$F$11)</f>
        <v>0</v>
      </c>
      <c r="DM99">
        <f>($B$11*$K$9+$C$11*$K$9+$F$11*((FH99+EZ99)/MAX(FH99+EZ99+FI99, 0.1)*$P$9+FI99/MAX(FH99+EZ99+FI99, 0.1)*$Q$9))/($B$11+$C$11+$F$11)</f>
        <v>0</v>
      </c>
      <c r="DN99">
        <v>6</v>
      </c>
      <c r="DO99">
        <v>0.5</v>
      </c>
      <c r="DP99" t="s">
        <v>437</v>
      </c>
      <c r="DQ99">
        <v>2</v>
      </c>
      <c r="DR99" t="b">
        <v>1</v>
      </c>
      <c r="DS99">
        <v>1701978082.5</v>
      </c>
      <c r="DT99">
        <v>415.4625</v>
      </c>
      <c r="DU99">
        <v>420.013</v>
      </c>
      <c r="DV99">
        <v>12.4747</v>
      </c>
      <c r="DW99">
        <v>11.24665</v>
      </c>
      <c r="DX99">
        <v>415.9765</v>
      </c>
      <c r="DY99">
        <v>12.4435</v>
      </c>
      <c r="DZ99">
        <v>600.015</v>
      </c>
      <c r="EA99">
        <v>78.9208</v>
      </c>
      <c r="EB99">
        <v>0.1001945</v>
      </c>
      <c r="EC99">
        <v>23.03055</v>
      </c>
      <c r="ED99">
        <v>23.03995</v>
      </c>
      <c r="EE99">
        <v>999.9</v>
      </c>
      <c r="EF99">
        <v>0</v>
      </c>
      <c r="EG99">
        <v>0</v>
      </c>
      <c r="EH99">
        <v>9986.25</v>
      </c>
      <c r="EI99">
        <v>0</v>
      </c>
      <c r="EJ99">
        <v>0.848101</v>
      </c>
      <c r="EK99">
        <v>-4.55022</v>
      </c>
      <c r="EL99">
        <v>420.711</v>
      </c>
      <c r="EM99">
        <v>424.79</v>
      </c>
      <c r="EN99">
        <v>1.2281</v>
      </c>
      <c r="EO99">
        <v>420.013</v>
      </c>
      <c r="EP99">
        <v>11.24665</v>
      </c>
      <c r="EQ99">
        <v>0.984515</v>
      </c>
      <c r="ER99">
        <v>0.8875925</v>
      </c>
      <c r="ES99">
        <v>6.68921</v>
      </c>
      <c r="ET99">
        <v>5.19113</v>
      </c>
      <c r="EU99">
        <v>1800.165</v>
      </c>
      <c r="EV99">
        <v>0.978008</v>
      </c>
      <c r="EW99">
        <v>0.0219924</v>
      </c>
      <c r="EX99">
        <v>0</v>
      </c>
      <c r="EY99">
        <v>384.907</v>
      </c>
      <c r="EZ99">
        <v>4.99951</v>
      </c>
      <c r="FA99">
        <v>6987.505</v>
      </c>
      <c r="FB99">
        <v>14718.35</v>
      </c>
      <c r="FC99">
        <v>43.062</v>
      </c>
      <c r="FD99">
        <v>44.812</v>
      </c>
      <c r="FE99">
        <v>44.625</v>
      </c>
      <c r="FF99">
        <v>43.875</v>
      </c>
      <c r="FG99">
        <v>44.437</v>
      </c>
      <c r="FH99">
        <v>1755.685</v>
      </c>
      <c r="FI99">
        <v>39.48</v>
      </c>
      <c r="FJ99">
        <v>0</v>
      </c>
      <c r="FK99">
        <v>1701978085.5</v>
      </c>
      <c r="FL99">
        <v>0</v>
      </c>
      <c r="FM99">
        <v>385.0134</v>
      </c>
      <c r="FN99">
        <v>-0.796307693793172</v>
      </c>
      <c r="FO99">
        <v>-4.03692310383941</v>
      </c>
      <c r="FP99">
        <v>6987.1612</v>
      </c>
      <c r="FQ99">
        <v>15</v>
      </c>
      <c r="FR99">
        <v>1701977635</v>
      </c>
      <c r="FS99" t="s">
        <v>438</v>
      </c>
      <c r="FT99">
        <v>1701977633</v>
      </c>
      <c r="FU99">
        <v>1701977635</v>
      </c>
      <c r="FV99">
        <v>4</v>
      </c>
      <c r="FW99">
        <v>-0.012</v>
      </c>
      <c r="FX99">
        <v>0.003</v>
      </c>
      <c r="FY99">
        <v>-0.515</v>
      </c>
      <c r="FZ99">
        <v>0.012</v>
      </c>
      <c r="GA99">
        <v>420</v>
      </c>
      <c r="GB99">
        <v>11</v>
      </c>
      <c r="GC99">
        <v>0.38</v>
      </c>
      <c r="GD99">
        <v>0.07</v>
      </c>
      <c r="GE99">
        <v>-4.59868904761905</v>
      </c>
      <c r="GF99">
        <v>0.27999194805194</v>
      </c>
      <c r="GG99">
        <v>0.0317287396992458</v>
      </c>
      <c r="GH99">
        <v>1</v>
      </c>
      <c r="GI99">
        <v>385.055441176471</v>
      </c>
      <c r="GJ99">
        <v>-0.520443088478047</v>
      </c>
      <c r="GK99">
        <v>0.170067147841922</v>
      </c>
      <c r="GL99">
        <v>1</v>
      </c>
      <c r="GM99">
        <v>1.23444047619048</v>
      </c>
      <c r="GN99">
        <v>-0.0252584415584439</v>
      </c>
      <c r="GO99">
        <v>0.00288924685554737</v>
      </c>
      <c r="GP99">
        <v>1</v>
      </c>
      <c r="GQ99">
        <v>3</v>
      </c>
      <c r="GR99">
        <v>3</v>
      </c>
      <c r="GS99" t="s">
        <v>439</v>
      </c>
      <c r="GT99">
        <v>3.24983</v>
      </c>
      <c r="GU99">
        <v>2.89218</v>
      </c>
      <c r="GV99">
        <v>0.0824405</v>
      </c>
      <c r="GW99">
        <v>0.0829257</v>
      </c>
      <c r="GX99">
        <v>0.0594375</v>
      </c>
      <c r="GY99">
        <v>0.0545321</v>
      </c>
      <c r="GZ99">
        <v>30272.5</v>
      </c>
      <c r="HA99">
        <v>23316.7</v>
      </c>
      <c r="HB99">
        <v>30714.1</v>
      </c>
      <c r="HC99">
        <v>23895.5</v>
      </c>
      <c r="HD99">
        <v>38263.3</v>
      </c>
      <c r="HE99">
        <v>31534.9</v>
      </c>
      <c r="HF99">
        <v>43459.3</v>
      </c>
      <c r="HG99">
        <v>36062.3</v>
      </c>
      <c r="HH99">
        <v>2.3525</v>
      </c>
      <c r="HI99">
        <v>2.25637</v>
      </c>
      <c r="HJ99">
        <v>0.150502</v>
      </c>
      <c r="HK99">
        <v>0</v>
      </c>
      <c r="HL99">
        <v>20.5542</v>
      </c>
      <c r="HM99">
        <v>999.9</v>
      </c>
      <c r="HN99">
        <v>45.678</v>
      </c>
      <c r="HO99">
        <v>26.949</v>
      </c>
      <c r="HP99">
        <v>20.6537</v>
      </c>
      <c r="HQ99">
        <v>54.2966</v>
      </c>
      <c r="HR99">
        <v>21.4263</v>
      </c>
      <c r="HS99">
        <v>2</v>
      </c>
      <c r="HT99">
        <v>-0.304845</v>
      </c>
      <c r="HU99">
        <v>0.688393</v>
      </c>
      <c r="HV99">
        <v>20.3425</v>
      </c>
      <c r="HW99">
        <v>5.24619</v>
      </c>
      <c r="HX99">
        <v>11.9204</v>
      </c>
      <c r="HY99">
        <v>4.9696</v>
      </c>
      <c r="HZ99">
        <v>3.29003</v>
      </c>
      <c r="IA99">
        <v>9999</v>
      </c>
      <c r="IB99">
        <v>999.9</v>
      </c>
      <c r="IC99">
        <v>9999</v>
      </c>
      <c r="ID99">
        <v>9999</v>
      </c>
      <c r="IE99">
        <v>4.97211</v>
      </c>
      <c r="IF99">
        <v>1.87347</v>
      </c>
      <c r="IG99">
        <v>1.88034</v>
      </c>
      <c r="IH99">
        <v>1.87648</v>
      </c>
      <c r="II99">
        <v>1.87607</v>
      </c>
      <c r="IJ99">
        <v>1.87607</v>
      </c>
      <c r="IK99">
        <v>1.87501</v>
      </c>
      <c r="IL99">
        <v>1.87538</v>
      </c>
      <c r="IM99">
        <v>0</v>
      </c>
      <c r="IN99">
        <v>0</v>
      </c>
      <c r="IO99">
        <v>0</v>
      </c>
      <c r="IP99">
        <v>0</v>
      </c>
      <c r="IQ99" t="s">
        <v>440</v>
      </c>
      <c r="IR99" t="s">
        <v>441</v>
      </c>
      <c r="IS99" t="s">
        <v>442</v>
      </c>
      <c r="IT99" t="s">
        <v>442</v>
      </c>
      <c r="IU99" t="s">
        <v>442</v>
      </c>
      <c r="IV99" t="s">
        <v>442</v>
      </c>
      <c r="IW99">
        <v>0</v>
      </c>
      <c r="IX99">
        <v>100</v>
      </c>
      <c r="IY99">
        <v>100</v>
      </c>
      <c r="IZ99">
        <v>-0.514</v>
      </c>
      <c r="JA99">
        <v>0.0312</v>
      </c>
      <c r="JB99">
        <v>-0.436505064677801</v>
      </c>
      <c r="JC99">
        <v>-0.000204251658391556</v>
      </c>
      <c r="JD99">
        <v>8.11882707142039e-08</v>
      </c>
      <c r="JE99">
        <v>-8.824596126216e-11</v>
      </c>
      <c r="JF99">
        <v>-0.0823044458403542</v>
      </c>
      <c r="JG99">
        <v>6.98166786572007e-05</v>
      </c>
      <c r="JH99">
        <v>0.00104944809816257</v>
      </c>
      <c r="JI99">
        <v>-2.5878658862803e-05</v>
      </c>
      <c r="JJ99">
        <v>28</v>
      </c>
      <c r="JK99">
        <v>2090</v>
      </c>
      <c r="JL99">
        <v>2</v>
      </c>
      <c r="JM99">
        <v>19</v>
      </c>
      <c r="JN99">
        <v>7.5</v>
      </c>
      <c r="JO99">
        <v>7.5</v>
      </c>
      <c r="JP99">
        <v>1.36108</v>
      </c>
      <c r="JQ99">
        <v>2.55249</v>
      </c>
      <c r="JR99">
        <v>2.24365</v>
      </c>
      <c r="JS99">
        <v>2.84912</v>
      </c>
      <c r="JT99">
        <v>2.49756</v>
      </c>
      <c r="JU99">
        <v>2.39868</v>
      </c>
      <c r="JV99">
        <v>31.1939</v>
      </c>
      <c r="JW99">
        <v>24.07</v>
      </c>
      <c r="JX99">
        <v>18</v>
      </c>
      <c r="JY99">
        <v>633.799</v>
      </c>
      <c r="JZ99">
        <v>659.126</v>
      </c>
      <c r="KA99">
        <v>19.9996</v>
      </c>
      <c r="KB99">
        <v>23.3294</v>
      </c>
      <c r="KC99">
        <v>30.0002</v>
      </c>
      <c r="KD99">
        <v>23.5422</v>
      </c>
      <c r="KE99">
        <v>23.5222</v>
      </c>
      <c r="KF99">
        <v>27.2778</v>
      </c>
      <c r="KG99">
        <v>37.8443</v>
      </c>
      <c r="KH99">
        <v>0</v>
      </c>
      <c r="KI99">
        <v>20</v>
      </c>
      <c r="KJ99">
        <v>420</v>
      </c>
      <c r="KK99">
        <v>11.2712</v>
      </c>
      <c r="KL99">
        <v>101.98</v>
      </c>
      <c r="KM99">
        <v>101.027</v>
      </c>
    </row>
    <row r="100" spans="1:299">
      <c r="A100">
        <v>84</v>
      </c>
      <c r="B100">
        <v>1701978089</v>
      </c>
      <c r="C100">
        <v>415</v>
      </c>
      <c r="D100" t="s">
        <v>609</v>
      </c>
      <c r="E100" t="s">
        <v>610</v>
      </c>
      <c r="F100">
        <v>15</v>
      </c>
      <c r="H100" t="s">
        <v>435</v>
      </c>
      <c r="K100">
        <v>1701978087.5</v>
      </c>
      <c r="L100">
        <f>(M100)/1000</f>
        <v>0</v>
      </c>
      <c r="M100">
        <f>IF(DR100, AP100, AJ100)</f>
        <v>0</v>
      </c>
      <c r="N100">
        <f>IF(DR100, AK100, AI100)</f>
        <v>0</v>
      </c>
      <c r="O100">
        <f>DT100 - IF(AW100&gt;1, N100*DN100*100.0/(AY100*EH100), 0)</f>
        <v>0</v>
      </c>
      <c r="P100">
        <f>((V100-L100/2)*O100-N100)/(V100+L100/2)</f>
        <v>0</v>
      </c>
      <c r="Q100">
        <f>P100*(EA100+EB100)/1000.0</f>
        <v>0</v>
      </c>
      <c r="R100">
        <f>(DT100 - IF(AW100&gt;1, N100*DN100*100.0/(AY100*EH100), 0))*(EA100+EB100)/1000.0</f>
        <v>0</v>
      </c>
      <c r="S100">
        <f>2.0/((1/U100-1/T100)+SIGN(U100)*SQRT((1/U100-1/T100)*(1/U100-1/T100) + 4*DO100/((DO100+1)*(DO100+1))*(2*1/U100*1/T100-1/T100*1/T100)))</f>
        <v>0</v>
      </c>
      <c r="T100">
        <f>IF(LEFT(DP100,1)&lt;&gt;"0",IF(LEFT(DP100,1)="1",3.0,DQ100),$D$5+$E$5*(EH100*EA100/($K$5*1000))+$F$5*(EH100*EA100/($K$5*1000))*MAX(MIN(DN100,$J$5),$I$5)*MAX(MIN(DN100,$J$5),$I$5)+$G$5*MAX(MIN(DN100,$J$5),$I$5)*(EH100*EA100/($K$5*1000))+$H$5*(EH100*EA100/($K$5*1000))*(EH100*EA100/($K$5*1000)))</f>
        <v>0</v>
      </c>
      <c r="U100">
        <f>L100*(1000-(1000*0.61365*exp(17.502*Y100/(240.97+Y100))/(EA100+EB100)+DV100)/2)/(1000*0.61365*exp(17.502*Y100/(240.97+Y100))/(EA100+EB100)-DV100)</f>
        <v>0</v>
      </c>
      <c r="V100">
        <f>1/((DO100+1)/(S100/1.6)+1/(T100/1.37)) + DO100/((DO100+1)/(S100/1.6) + DO100/(T100/1.37))</f>
        <v>0</v>
      </c>
      <c r="W100">
        <f>(DJ100*DM100)</f>
        <v>0</v>
      </c>
      <c r="X100">
        <f>(EC100+(W100+2*0.95*5.67E-8*(((EC100+$B$7)+273)^4-(EC100+273)^4)-44100*L100)/(1.84*29.3*T100+8*0.95*5.67E-8*(EC100+273)^3))</f>
        <v>0</v>
      </c>
      <c r="Y100">
        <f>($C$7*ED100+$D$7*EE100+$E$7*X100)</f>
        <v>0</v>
      </c>
      <c r="Z100">
        <f>0.61365*exp(17.502*Y100/(240.97+Y100))</f>
        <v>0</v>
      </c>
      <c r="AA100">
        <f>(AB100/AC100*100)</f>
        <v>0</v>
      </c>
      <c r="AB100">
        <f>DV100*(EA100+EB100)/1000</f>
        <v>0</v>
      </c>
      <c r="AC100">
        <f>0.61365*exp(17.502*EC100/(240.97+EC100))</f>
        <v>0</v>
      </c>
      <c r="AD100">
        <f>(Z100-DV100*(EA100+EB100)/1000)</f>
        <v>0</v>
      </c>
      <c r="AE100">
        <f>(-L100*44100)</f>
        <v>0</v>
      </c>
      <c r="AF100">
        <f>2*29.3*T100*0.92*(EC100-Y100)</f>
        <v>0</v>
      </c>
      <c r="AG100">
        <f>2*0.95*5.67E-8*(((EC100+$B$7)+273)^4-(Y100+273)^4)</f>
        <v>0</v>
      </c>
      <c r="AH100">
        <f>W100+AG100+AE100+AF100</f>
        <v>0</v>
      </c>
      <c r="AI100">
        <f>DZ100*AW100*(DU100-DT100*(1000-AW100*DW100)/(1000-AW100*DV100))/(100*DN100)</f>
        <v>0</v>
      </c>
      <c r="AJ100">
        <f>1000*DZ100*AW100*(DV100-DW100)/(100*DN100*(1000-AW100*DV100))</f>
        <v>0</v>
      </c>
      <c r="AK100">
        <f>(AL100 - AM100 - EA100*1E3/(8.314*(EC100+273.15)) * AO100/DZ100 * AN100) * DZ100/(100*DN100) * (1000 - DW100)/1000</f>
        <v>0</v>
      </c>
      <c r="AL100">
        <v>424.750957494531</v>
      </c>
      <c r="AM100">
        <v>420.666787878788</v>
      </c>
      <c r="AN100">
        <v>-0.000973817946884752</v>
      </c>
      <c r="AO100">
        <v>66.111918729525</v>
      </c>
      <c r="AP100">
        <f>(AR100 - AQ100 + EA100*1E3/(8.314*(EC100+273.15)) * AT100/DZ100 * AS100) * DZ100/(100*DN100) * 1000/(1000 - AR100)</f>
        <v>0</v>
      </c>
      <c r="AQ100">
        <v>11.2462052574646</v>
      </c>
      <c r="AR100">
        <v>12.4726593406593</v>
      </c>
      <c r="AS100">
        <v>-5.06315602918373e-06</v>
      </c>
      <c r="AT100">
        <v>85.4368916189537</v>
      </c>
      <c r="AU100">
        <v>0</v>
      </c>
      <c r="AV100">
        <v>0</v>
      </c>
      <c r="AW100">
        <f>IF(AU100*$H$13&gt;=AY100,1.0,(AY100/(AY100-AU100*$H$13)))</f>
        <v>0</v>
      </c>
      <c r="AX100">
        <f>(AW100-1)*100</f>
        <v>0</v>
      </c>
      <c r="AY100">
        <f>MAX(0,($B$13+$C$13*EH100)/(1+$D$13*EH100)*EA100/(EC100+273)*$E$13)</f>
        <v>0</v>
      </c>
      <c r="AZ100" t="s">
        <v>436</v>
      </c>
      <c r="BA100" t="s">
        <v>436</v>
      </c>
      <c r="BB100">
        <v>0</v>
      </c>
      <c r="BC100">
        <v>0</v>
      </c>
      <c r="BD100">
        <f>1-BB100/BC100</f>
        <v>0</v>
      </c>
      <c r="BE100">
        <v>0</v>
      </c>
      <c r="BF100" t="s">
        <v>436</v>
      </c>
      <c r="BG100" t="s">
        <v>436</v>
      </c>
      <c r="BH100">
        <v>0</v>
      </c>
      <c r="BI100">
        <v>0</v>
      </c>
      <c r="BJ100">
        <f>1-BH100/BI100</f>
        <v>0</v>
      </c>
      <c r="BK100">
        <v>0.5</v>
      </c>
      <c r="BL100">
        <f>DK100</f>
        <v>0</v>
      </c>
      <c r="BM100">
        <f>N100</f>
        <v>0</v>
      </c>
      <c r="BN100">
        <f>BJ100*BK100*BL100</f>
        <v>0</v>
      </c>
      <c r="BO100">
        <f>(BM100-BE100)/BL100</f>
        <v>0</v>
      </c>
      <c r="BP100">
        <f>(BC100-BI100)/BI100</f>
        <v>0</v>
      </c>
      <c r="BQ100">
        <f>BB100/(BD100+BB100/BI100)</f>
        <v>0</v>
      </c>
      <c r="BR100" t="s">
        <v>436</v>
      </c>
      <c r="BS100">
        <v>0</v>
      </c>
      <c r="BT100">
        <f>IF(BS100&lt;&gt;0, BS100, BQ100)</f>
        <v>0</v>
      </c>
      <c r="BU100">
        <f>1-BT100/BI100</f>
        <v>0</v>
      </c>
      <c r="BV100">
        <f>(BI100-BH100)/(BI100-BT100)</f>
        <v>0</v>
      </c>
      <c r="BW100">
        <f>(BC100-BI100)/(BC100-BT100)</f>
        <v>0</v>
      </c>
      <c r="BX100">
        <f>(BI100-BH100)/(BI100-BB100)</f>
        <v>0</v>
      </c>
      <c r="BY100">
        <f>(BC100-BI100)/(BC100-BB100)</f>
        <v>0</v>
      </c>
      <c r="BZ100">
        <f>(BV100*BT100/BH100)</f>
        <v>0</v>
      </c>
      <c r="CA100">
        <f>(1-BZ100)</f>
        <v>0</v>
      </c>
      <c r="DJ100">
        <f>$B$11*EI100+$C$11*EJ100+$F$11*EU100*(1-EX100)</f>
        <v>0</v>
      </c>
      <c r="DK100">
        <f>DJ100*DL100</f>
        <v>0</v>
      </c>
      <c r="DL100">
        <f>($B$11*$D$9+$C$11*$D$9+$F$11*((FH100+EZ100)/MAX(FH100+EZ100+FI100, 0.1)*$I$9+FI100/MAX(FH100+EZ100+FI100, 0.1)*$J$9))/($B$11+$C$11+$F$11)</f>
        <v>0</v>
      </c>
      <c r="DM100">
        <f>($B$11*$K$9+$C$11*$K$9+$F$11*((FH100+EZ100)/MAX(FH100+EZ100+FI100, 0.1)*$P$9+FI100/MAX(FH100+EZ100+FI100, 0.1)*$Q$9))/($B$11+$C$11+$F$11)</f>
        <v>0</v>
      </c>
      <c r="DN100">
        <v>6</v>
      </c>
      <c r="DO100">
        <v>0.5</v>
      </c>
      <c r="DP100" t="s">
        <v>437</v>
      </c>
      <c r="DQ100">
        <v>2</v>
      </c>
      <c r="DR100" t="b">
        <v>1</v>
      </c>
      <c r="DS100">
        <v>1701978087.5</v>
      </c>
      <c r="DT100">
        <v>415.427</v>
      </c>
      <c r="DU100">
        <v>419.9615</v>
      </c>
      <c r="DV100">
        <v>12.4732</v>
      </c>
      <c r="DW100">
        <v>11.24585</v>
      </c>
      <c r="DX100">
        <v>415.941</v>
      </c>
      <c r="DY100">
        <v>12.442</v>
      </c>
      <c r="DZ100">
        <v>599.9645</v>
      </c>
      <c r="EA100">
        <v>78.9222</v>
      </c>
      <c r="EB100">
        <v>0.0998569</v>
      </c>
      <c r="EC100">
        <v>23.03255</v>
      </c>
      <c r="ED100">
        <v>23.03985</v>
      </c>
      <c r="EE100">
        <v>999.9</v>
      </c>
      <c r="EF100">
        <v>0</v>
      </c>
      <c r="EG100">
        <v>0</v>
      </c>
      <c r="EH100">
        <v>10011.25</v>
      </c>
      <c r="EI100">
        <v>0</v>
      </c>
      <c r="EJ100">
        <v>0.848101</v>
      </c>
      <c r="EK100">
        <v>-4.534455</v>
      </c>
      <c r="EL100">
        <v>420.674</v>
      </c>
      <c r="EM100">
        <v>424.7375</v>
      </c>
      <c r="EN100">
        <v>1.22734</v>
      </c>
      <c r="EO100">
        <v>419.9615</v>
      </c>
      <c r="EP100">
        <v>11.24585</v>
      </c>
      <c r="EQ100">
        <v>0.984411</v>
      </c>
      <c r="ER100">
        <v>0.887547</v>
      </c>
      <c r="ES100">
        <v>6.687675</v>
      </c>
      <c r="ET100">
        <v>5.19039</v>
      </c>
      <c r="EU100">
        <v>1800.005</v>
      </c>
      <c r="EV100">
        <v>0.978006</v>
      </c>
      <c r="EW100">
        <v>0.0219943</v>
      </c>
      <c r="EX100">
        <v>0</v>
      </c>
      <c r="EY100">
        <v>384.851</v>
      </c>
      <c r="EZ100">
        <v>4.99951</v>
      </c>
      <c r="FA100">
        <v>6986.32</v>
      </c>
      <c r="FB100">
        <v>14717.05</v>
      </c>
      <c r="FC100">
        <v>43.062</v>
      </c>
      <c r="FD100">
        <v>44.812</v>
      </c>
      <c r="FE100">
        <v>44.625</v>
      </c>
      <c r="FF100">
        <v>43.875</v>
      </c>
      <c r="FG100">
        <v>44.437</v>
      </c>
      <c r="FH100">
        <v>1755.525</v>
      </c>
      <c r="FI100">
        <v>39.48</v>
      </c>
      <c r="FJ100">
        <v>0</v>
      </c>
      <c r="FK100">
        <v>1701978090.3</v>
      </c>
      <c r="FL100">
        <v>0</v>
      </c>
      <c r="FM100">
        <v>384.97684</v>
      </c>
      <c r="FN100">
        <v>-0.559461537059328</v>
      </c>
      <c r="FO100">
        <v>-6.15846159500471</v>
      </c>
      <c r="FP100">
        <v>6986.7188</v>
      </c>
      <c r="FQ100">
        <v>15</v>
      </c>
      <c r="FR100">
        <v>1701977635</v>
      </c>
      <c r="FS100" t="s">
        <v>438</v>
      </c>
      <c r="FT100">
        <v>1701977633</v>
      </c>
      <c r="FU100">
        <v>1701977635</v>
      </c>
      <c r="FV100">
        <v>4</v>
      </c>
      <c r="FW100">
        <v>-0.012</v>
      </c>
      <c r="FX100">
        <v>0.003</v>
      </c>
      <c r="FY100">
        <v>-0.515</v>
      </c>
      <c r="FZ100">
        <v>0.012</v>
      </c>
      <c r="GA100">
        <v>420</v>
      </c>
      <c r="GB100">
        <v>11</v>
      </c>
      <c r="GC100">
        <v>0.38</v>
      </c>
      <c r="GD100">
        <v>0.07</v>
      </c>
      <c r="GE100">
        <v>-4.575983</v>
      </c>
      <c r="GF100">
        <v>0.272213233082707</v>
      </c>
      <c r="GG100">
        <v>0.030028796196318</v>
      </c>
      <c r="GH100">
        <v>1</v>
      </c>
      <c r="GI100">
        <v>385.010029411765</v>
      </c>
      <c r="GJ100">
        <v>-0.722459892421293</v>
      </c>
      <c r="GK100">
        <v>0.179975894675815</v>
      </c>
      <c r="GL100">
        <v>1</v>
      </c>
      <c r="GM100">
        <v>1.231952</v>
      </c>
      <c r="GN100">
        <v>-0.0334366917293215</v>
      </c>
      <c r="GO100">
        <v>0.00342661582322851</v>
      </c>
      <c r="GP100">
        <v>1</v>
      </c>
      <c r="GQ100">
        <v>3</v>
      </c>
      <c r="GR100">
        <v>3</v>
      </c>
      <c r="GS100" t="s">
        <v>439</v>
      </c>
      <c r="GT100">
        <v>3.24976</v>
      </c>
      <c r="GU100">
        <v>2.89219</v>
      </c>
      <c r="GV100">
        <v>0.0824358</v>
      </c>
      <c r="GW100">
        <v>0.0829267</v>
      </c>
      <c r="GX100">
        <v>0.059429</v>
      </c>
      <c r="GY100">
        <v>0.0545319</v>
      </c>
      <c r="GZ100">
        <v>30272.6</v>
      </c>
      <c r="HA100">
        <v>23316.6</v>
      </c>
      <c r="HB100">
        <v>30714.1</v>
      </c>
      <c r="HC100">
        <v>23895.5</v>
      </c>
      <c r="HD100">
        <v>38263.7</v>
      </c>
      <c r="HE100">
        <v>31534.9</v>
      </c>
      <c r="HF100">
        <v>43459.3</v>
      </c>
      <c r="HG100">
        <v>36062.3</v>
      </c>
      <c r="HH100">
        <v>2.35243</v>
      </c>
      <c r="HI100">
        <v>2.25645</v>
      </c>
      <c r="HJ100">
        <v>0.1508</v>
      </c>
      <c r="HK100">
        <v>0</v>
      </c>
      <c r="HL100">
        <v>20.5556</v>
      </c>
      <c r="HM100">
        <v>999.9</v>
      </c>
      <c r="HN100">
        <v>45.678</v>
      </c>
      <c r="HO100">
        <v>26.929</v>
      </c>
      <c r="HP100">
        <v>20.631</v>
      </c>
      <c r="HQ100">
        <v>54.4866</v>
      </c>
      <c r="HR100">
        <v>21.4383</v>
      </c>
      <c r="HS100">
        <v>2</v>
      </c>
      <c r="HT100">
        <v>-0.304812</v>
      </c>
      <c r="HU100">
        <v>0.687775</v>
      </c>
      <c r="HV100">
        <v>20.3425</v>
      </c>
      <c r="HW100">
        <v>5.24649</v>
      </c>
      <c r="HX100">
        <v>11.9202</v>
      </c>
      <c r="HY100">
        <v>4.96965</v>
      </c>
      <c r="HZ100">
        <v>3.2901</v>
      </c>
      <c r="IA100">
        <v>9999</v>
      </c>
      <c r="IB100">
        <v>999.9</v>
      </c>
      <c r="IC100">
        <v>9999</v>
      </c>
      <c r="ID100">
        <v>9999</v>
      </c>
      <c r="IE100">
        <v>4.97212</v>
      </c>
      <c r="IF100">
        <v>1.87347</v>
      </c>
      <c r="IG100">
        <v>1.88034</v>
      </c>
      <c r="IH100">
        <v>1.8765</v>
      </c>
      <c r="II100">
        <v>1.87608</v>
      </c>
      <c r="IJ100">
        <v>1.87606</v>
      </c>
      <c r="IK100">
        <v>1.87502</v>
      </c>
      <c r="IL100">
        <v>1.8754</v>
      </c>
      <c r="IM100">
        <v>0</v>
      </c>
      <c r="IN100">
        <v>0</v>
      </c>
      <c r="IO100">
        <v>0</v>
      </c>
      <c r="IP100">
        <v>0</v>
      </c>
      <c r="IQ100" t="s">
        <v>440</v>
      </c>
      <c r="IR100" t="s">
        <v>441</v>
      </c>
      <c r="IS100" t="s">
        <v>442</v>
      </c>
      <c r="IT100" t="s">
        <v>442</v>
      </c>
      <c r="IU100" t="s">
        <v>442</v>
      </c>
      <c r="IV100" t="s">
        <v>442</v>
      </c>
      <c r="IW100">
        <v>0</v>
      </c>
      <c r="IX100">
        <v>100</v>
      </c>
      <c r="IY100">
        <v>100</v>
      </c>
      <c r="IZ100">
        <v>-0.514</v>
      </c>
      <c r="JA100">
        <v>0.0312</v>
      </c>
      <c r="JB100">
        <v>-0.436505064677801</v>
      </c>
      <c r="JC100">
        <v>-0.000204251658391556</v>
      </c>
      <c r="JD100">
        <v>8.11882707142039e-08</v>
      </c>
      <c r="JE100">
        <v>-8.824596126216e-11</v>
      </c>
      <c r="JF100">
        <v>-0.0823044458403542</v>
      </c>
      <c r="JG100">
        <v>6.98166786572007e-05</v>
      </c>
      <c r="JH100">
        <v>0.00104944809816257</v>
      </c>
      <c r="JI100">
        <v>-2.5878658862803e-05</v>
      </c>
      <c r="JJ100">
        <v>28</v>
      </c>
      <c r="JK100">
        <v>2090</v>
      </c>
      <c r="JL100">
        <v>2</v>
      </c>
      <c r="JM100">
        <v>19</v>
      </c>
      <c r="JN100">
        <v>7.6</v>
      </c>
      <c r="JO100">
        <v>7.6</v>
      </c>
      <c r="JP100">
        <v>1.36108</v>
      </c>
      <c r="JQ100">
        <v>2.55249</v>
      </c>
      <c r="JR100">
        <v>2.24365</v>
      </c>
      <c r="JS100">
        <v>2.84912</v>
      </c>
      <c r="JT100">
        <v>2.49756</v>
      </c>
      <c r="JU100">
        <v>2.3645</v>
      </c>
      <c r="JV100">
        <v>31.1939</v>
      </c>
      <c r="JW100">
        <v>24.07</v>
      </c>
      <c r="JX100">
        <v>18</v>
      </c>
      <c r="JY100">
        <v>633.725</v>
      </c>
      <c r="JZ100">
        <v>659.174</v>
      </c>
      <c r="KA100">
        <v>19.9997</v>
      </c>
      <c r="KB100">
        <v>23.3294</v>
      </c>
      <c r="KC100">
        <v>30</v>
      </c>
      <c r="KD100">
        <v>23.5406</v>
      </c>
      <c r="KE100">
        <v>23.5209</v>
      </c>
      <c r="KF100">
        <v>27.2776</v>
      </c>
      <c r="KG100">
        <v>37.8443</v>
      </c>
      <c r="KH100">
        <v>0</v>
      </c>
      <c r="KI100">
        <v>20</v>
      </c>
      <c r="KJ100">
        <v>420</v>
      </c>
      <c r="KK100">
        <v>11.2745</v>
      </c>
      <c r="KL100">
        <v>101.98</v>
      </c>
      <c r="KM100">
        <v>101.027</v>
      </c>
    </row>
    <row r="101" spans="1:299">
      <c r="A101">
        <v>85</v>
      </c>
      <c r="B101">
        <v>1701978094</v>
      </c>
      <c r="C101">
        <v>420</v>
      </c>
      <c r="D101" t="s">
        <v>611</v>
      </c>
      <c r="E101" t="s">
        <v>612</v>
      </c>
      <c r="F101">
        <v>15</v>
      </c>
      <c r="H101" t="s">
        <v>435</v>
      </c>
      <c r="K101">
        <v>1701978092.5</v>
      </c>
      <c r="L101">
        <f>(M101)/1000</f>
        <v>0</v>
      </c>
      <c r="M101">
        <f>IF(DR101, AP101, AJ101)</f>
        <v>0</v>
      </c>
      <c r="N101">
        <f>IF(DR101, AK101, AI101)</f>
        <v>0</v>
      </c>
      <c r="O101">
        <f>DT101 - IF(AW101&gt;1, N101*DN101*100.0/(AY101*EH101), 0)</f>
        <v>0</v>
      </c>
      <c r="P101">
        <f>((V101-L101/2)*O101-N101)/(V101+L101/2)</f>
        <v>0</v>
      </c>
      <c r="Q101">
        <f>P101*(EA101+EB101)/1000.0</f>
        <v>0</v>
      </c>
      <c r="R101">
        <f>(DT101 - IF(AW101&gt;1, N101*DN101*100.0/(AY101*EH101), 0))*(EA101+EB101)/1000.0</f>
        <v>0</v>
      </c>
      <c r="S101">
        <f>2.0/((1/U101-1/T101)+SIGN(U101)*SQRT((1/U101-1/T101)*(1/U101-1/T101) + 4*DO101/((DO101+1)*(DO101+1))*(2*1/U101*1/T101-1/T101*1/T101)))</f>
        <v>0</v>
      </c>
      <c r="T101">
        <f>IF(LEFT(DP101,1)&lt;&gt;"0",IF(LEFT(DP101,1)="1",3.0,DQ101),$D$5+$E$5*(EH101*EA101/($K$5*1000))+$F$5*(EH101*EA101/($K$5*1000))*MAX(MIN(DN101,$J$5),$I$5)*MAX(MIN(DN101,$J$5),$I$5)+$G$5*MAX(MIN(DN101,$J$5),$I$5)*(EH101*EA101/($K$5*1000))+$H$5*(EH101*EA101/($K$5*1000))*(EH101*EA101/($K$5*1000)))</f>
        <v>0</v>
      </c>
      <c r="U101">
        <f>L101*(1000-(1000*0.61365*exp(17.502*Y101/(240.97+Y101))/(EA101+EB101)+DV101)/2)/(1000*0.61365*exp(17.502*Y101/(240.97+Y101))/(EA101+EB101)-DV101)</f>
        <v>0</v>
      </c>
      <c r="V101">
        <f>1/((DO101+1)/(S101/1.6)+1/(T101/1.37)) + DO101/((DO101+1)/(S101/1.6) + DO101/(T101/1.37))</f>
        <v>0</v>
      </c>
      <c r="W101">
        <f>(DJ101*DM101)</f>
        <v>0</v>
      </c>
      <c r="X101">
        <f>(EC101+(W101+2*0.95*5.67E-8*(((EC101+$B$7)+273)^4-(EC101+273)^4)-44100*L101)/(1.84*29.3*T101+8*0.95*5.67E-8*(EC101+273)^3))</f>
        <v>0</v>
      </c>
      <c r="Y101">
        <f>($C$7*ED101+$D$7*EE101+$E$7*X101)</f>
        <v>0</v>
      </c>
      <c r="Z101">
        <f>0.61365*exp(17.502*Y101/(240.97+Y101))</f>
        <v>0</v>
      </c>
      <c r="AA101">
        <f>(AB101/AC101*100)</f>
        <v>0</v>
      </c>
      <c r="AB101">
        <f>DV101*(EA101+EB101)/1000</f>
        <v>0</v>
      </c>
      <c r="AC101">
        <f>0.61365*exp(17.502*EC101/(240.97+EC101))</f>
        <v>0</v>
      </c>
      <c r="AD101">
        <f>(Z101-DV101*(EA101+EB101)/1000)</f>
        <v>0</v>
      </c>
      <c r="AE101">
        <f>(-L101*44100)</f>
        <v>0</v>
      </c>
      <c r="AF101">
        <f>2*29.3*T101*0.92*(EC101-Y101)</f>
        <v>0</v>
      </c>
      <c r="AG101">
        <f>2*0.95*5.67E-8*(((EC101+$B$7)+273)^4-(Y101+273)^4)</f>
        <v>0</v>
      </c>
      <c r="AH101">
        <f>W101+AG101+AE101+AF101</f>
        <v>0</v>
      </c>
      <c r="AI101">
        <f>DZ101*AW101*(DU101-DT101*(1000-AW101*DW101)/(1000-AW101*DV101))/(100*DN101)</f>
        <v>0</v>
      </c>
      <c r="AJ101">
        <f>1000*DZ101*AW101*(DV101-DW101)/(100*DN101*(1000-AW101*DV101))</f>
        <v>0</v>
      </c>
      <c r="AK101">
        <f>(AL101 - AM101 - EA101*1E3/(8.314*(EC101+273.15)) * AO101/DZ101 * AN101) * DZ101/(100*DN101) * (1000 - DW101)/1000</f>
        <v>0</v>
      </c>
      <c r="AL101">
        <v>424.786007343849</v>
      </c>
      <c r="AM101">
        <v>420.728921212121</v>
      </c>
      <c r="AN101">
        <v>0.023981699532856</v>
      </c>
      <c r="AO101">
        <v>66.111918729525</v>
      </c>
      <c r="AP101">
        <f>(AR101 - AQ101 + EA101*1E3/(8.314*(EC101+273.15)) * AT101/DZ101 * AS101) * DZ101/(100*DN101) * 1000/(1000 - AR101)</f>
        <v>0</v>
      </c>
      <c r="AQ101">
        <v>11.2456292843851</v>
      </c>
      <c r="AR101">
        <v>12.4735483516484</v>
      </c>
      <c r="AS101">
        <v>-1.76451091587693e-06</v>
      </c>
      <c r="AT101">
        <v>85.4368916189537</v>
      </c>
      <c r="AU101">
        <v>0</v>
      </c>
      <c r="AV101">
        <v>0</v>
      </c>
      <c r="AW101">
        <f>IF(AU101*$H$13&gt;=AY101,1.0,(AY101/(AY101-AU101*$H$13)))</f>
        <v>0</v>
      </c>
      <c r="AX101">
        <f>(AW101-1)*100</f>
        <v>0</v>
      </c>
      <c r="AY101">
        <f>MAX(0,($B$13+$C$13*EH101)/(1+$D$13*EH101)*EA101/(EC101+273)*$E$13)</f>
        <v>0</v>
      </c>
      <c r="AZ101" t="s">
        <v>436</v>
      </c>
      <c r="BA101" t="s">
        <v>436</v>
      </c>
      <c r="BB101">
        <v>0</v>
      </c>
      <c r="BC101">
        <v>0</v>
      </c>
      <c r="BD101">
        <f>1-BB101/BC101</f>
        <v>0</v>
      </c>
      <c r="BE101">
        <v>0</v>
      </c>
      <c r="BF101" t="s">
        <v>436</v>
      </c>
      <c r="BG101" t="s">
        <v>436</v>
      </c>
      <c r="BH101">
        <v>0</v>
      </c>
      <c r="BI101">
        <v>0</v>
      </c>
      <c r="BJ101">
        <f>1-BH101/BI101</f>
        <v>0</v>
      </c>
      <c r="BK101">
        <v>0.5</v>
      </c>
      <c r="BL101">
        <f>DK101</f>
        <v>0</v>
      </c>
      <c r="BM101">
        <f>N101</f>
        <v>0</v>
      </c>
      <c r="BN101">
        <f>BJ101*BK101*BL101</f>
        <v>0</v>
      </c>
      <c r="BO101">
        <f>(BM101-BE101)/BL101</f>
        <v>0</v>
      </c>
      <c r="BP101">
        <f>(BC101-BI101)/BI101</f>
        <v>0</v>
      </c>
      <c r="BQ101">
        <f>BB101/(BD101+BB101/BI101)</f>
        <v>0</v>
      </c>
      <c r="BR101" t="s">
        <v>436</v>
      </c>
      <c r="BS101">
        <v>0</v>
      </c>
      <c r="BT101">
        <f>IF(BS101&lt;&gt;0, BS101, BQ101)</f>
        <v>0</v>
      </c>
      <c r="BU101">
        <f>1-BT101/BI101</f>
        <v>0</v>
      </c>
      <c r="BV101">
        <f>(BI101-BH101)/(BI101-BT101)</f>
        <v>0</v>
      </c>
      <c r="BW101">
        <f>(BC101-BI101)/(BC101-BT101)</f>
        <v>0</v>
      </c>
      <c r="BX101">
        <f>(BI101-BH101)/(BI101-BB101)</f>
        <v>0</v>
      </c>
      <c r="BY101">
        <f>(BC101-BI101)/(BC101-BB101)</f>
        <v>0</v>
      </c>
      <c r="BZ101">
        <f>(BV101*BT101/BH101)</f>
        <v>0</v>
      </c>
      <c r="CA101">
        <f>(1-BZ101)</f>
        <v>0</v>
      </c>
      <c r="DJ101">
        <f>$B$11*EI101+$C$11*EJ101+$F$11*EU101*(1-EX101)</f>
        <v>0</v>
      </c>
      <c r="DK101">
        <f>DJ101*DL101</f>
        <v>0</v>
      </c>
      <c r="DL101">
        <f>($B$11*$D$9+$C$11*$D$9+$F$11*((FH101+EZ101)/MAX(FH101+EZ101+FI101, 0.1)*$I$9+FI101/MAX(FH101+EZ101+FI101, 0.1)*$J$9))/($B$11+$C$11+$F$11)</f>
        <v>0</v>
      </c>
      <c r="DM101">
        <f>($B$11*$K$9+$C$11*$K$9+$F$11*((FH101+EZ101)/MAX(FH101+EZ101+FI101, 0.1)*$P$9+FI101/MAX(FH101+EZ101+FI101, 0.1)*$Q$9))/($B$11+$C$11+$F$11)</f>
        <v>0</v>
      </c>
      <c r="DN101">
        <v>6</v>
      </c>
      <c r="DO101">
        <v>0.5</v>
      </c>
      <c r="DP101" t="s">
        <v>437</v>
      </c>
      <c r="DQ101">
        <v>2</v>
      </c>
      <c r="DR101" t="b">
        <v>1</v>
      </c>
      <c r="DS101">
        <v>1701978092.5</v>
      </c>
      <c r="DT101">
        <v>415.4715</v>
      </c>
      <c r="DU101">
        <v>419.9955</v>
      </c>
      <c r="DV101">
        <v>12.4737</v>
      </c>
      <c r="DW101">
        <v>11.2468</v>
      </c>
      <c r="DX101">
        <v>415.9855</v>
      </c>
      <c r="DY101">
        <v>12.4425</v>
      </c>
      <c r="DZ101">
        <v>600.0195</v>
      </c>
      <c r="EA101">
        <v>78.92195</v>
      </c>
      <c r="EB101">
        <v>0.100297</v>
      </c>
      <c r="EC101">
        <v>23.034</v>
      </c>
      <c r="ED101">
        <v>23.03985</v>
      </c>
      <c r="EE101">
        <v>999.9</v>
      </c>
      <c r="EF101">
        <v>0</v>
      </c>
      <c r="EG101">
        <v>0</v>
      </c>
      <c r="EH101">
        <v>9973.75</v>
      </c>
      <c r="EI101">
        <v>0</v>
      </c>
      <c r="EJ101">
        <v>0.848101</v>
      </c>
      <c r="EK101">
        <v>-4.524245</v>
      </c>
      <c r="EL101">
        <v>420.7195</v>
      </c>
      <c r="EM101">
        <v>424.7735</v>
      </c>
      <c r="EN101">
        <v>1.226875</v>
      </c>
      <c r="EO101">
        <v>419.9955</v>
      </c>
      <c r="EP101">
        <v>11.2468</v>
      </c>
      <c r="EQ101">
        <v>0.984447</v>
      </c>
      <c r="ER101">
        <v>0.88762</v>
      </c>
      <c r="ES101">
        <v>6.688205</v>
      </c>
      <c r="ET101">
        <v>5.191575</v>
      </c>
      <c r="EU101">
        <v>1799.995</v>
      </c>
      <c r="EV101">
        <v>0.978006</v>
      </c>
      <c r="EW101">
        <v>0.0219943</v>
      </c>
      <c r="EX101">
        <v>0</v>
      </c>
      <c r="EY101">
        <v>385.201</v>
      </c>
      <c r="EZ101">
        <v>4.99951</v>
      </c>
      <c r="FA101">
        <v>6985.475</v>
      </c>
      <c r="FB101">
        <v>14716.95</v>
      </c>
      <c r="FC101">
        <v>43.062</v>
      </c>
      <c r="FD101">
        <v>44.812</v>
      </c>
      <c r="FE101">
        <v>44.5935</v>
      </c>
      <c r="FF101">
        <v>43.875</v>
      </c>
      <c r="FG101">
        <v>44.5</v>
      </c>
      <c r="FH101">
        <v>1755.515</v>
      </c>
      <c r="FI101">
        <v>39.48</v>
      </c>
      <c r="FJ101">
        <v>0</v>
      </c>
      <c r="FK101">
        <v>1701978095.1</v>
      </c>
      <c r="FL101">
        <v>0</v>
      </c>
      <c r="FM101">
        <v>384.93872</v>
      </c>
      <c r="FN101">
        <v>0.530076935542173</v>
      </c>
      <c r="FO101">
        <v>-6.15153855242005</v>
      </c>
      <c r="FP101">
        <v>6986.2084</v>
      </c>
      <c r="FQ101">
        <v>15</v>
      </c>
      <c r="FR101">
        <v>1701977635</v>
      </c>
      <c r="FS101" t="s">
        <v>438</v>
      </c>
      <c r="FT101">
        <v>1701977633</v>
      </c>
      <c r="FU101">
        <v>1701977635</v>
      </c>
      <c r="FV101">
        <v>4</v>
      </c>
      <c r="FW101">
        <v>-0.012</v>
      </c>
      <c r="FX101">
        <v>0.003</v>
      </c>
      <c r="FY101">
        <v>-0.515</v>
      </c>
      <c r="FZ101">
        <v>0.012</v>
      </c>
      <c r="GA101">
        <v>420</v>
      </c>
      <c r="GB101">
        <v>11</v>
      </c>
      <c r="GC101">
        <v>0.38</v>
      </c>
      <c r="GD101">
        <v>0.07</v>
      </c>
      <c r="GE101">
        <v>-4.5702619047619</v>
      </c>
      <c r="GF101">
        <v>0.124936363636356</v>
      </c>
      <c r="GG101">
        <v>0.0348987640140051</v>
      </c>
      <c r="GH101">
        <v>1</v>
      </c>
      <c r="GI101">
        <v>384.985294117647</v>
      </c>
      <c r="GJ101">
        <v>-0.222032083772684</v>
      </c>
      <c r="GK101">
        <v>0.172299078112273</v>
      </c>
      <c r="GL101">
        <v>1</v>
      </c>
      <c r="GM101">
        <v>1.23001714285714</v>
      </c>
      <c r="GN101">
        <v>-0.030999740259739</v>
      </c>
      <c r="GO101">
        <v>0.00339567672315302</v>
      </c>
      <c r="GP101">
        <v>1</v>
      </c>
      <c r="GQ101">
        <v>3</v>
      </c>
      <c r="GR101">
        <v>3</v>
      </c>
      <c r="GS101" t="s">
        <v>439</v>
      </c>
      <c r="GT101">
        <v>3.24986</v>
      </c>
      <c r="GU101">
        <v>2.89229</v>
      </c>
      <c r="GV101">
        <v>0.0824474</v>
      </c>
      <c r="GW101">
        <v>0.0829211</v>
      </c>
      <c r="GX101">
        <v>0.0594377</v>
      </c>
      <c r="GY101">
        <v>0.0545371</v>
      </c>
      <c r="GZ101">
        <v>30272.4</v>
      </c>
      <c r="HA101">
        <v>23316.6</v>
      </c>
      <c r="HB101">
        <v>30714.3</v>
      </c>
      <c r="HC101">
        <v>23895.3</v>
      </c>
      <c r="HD101">
        <v>38263.9</v>
      </c>
      <c r="HE101">
        <v>31534.6</v>
      </c>
      <c r="HF101">
        <v>43460</v>
      </c>
      <c r="HG101">
        <v>36062.2</v>
      </c>
      <c r="HH101">
        <v>2.35273</v>
      </c>
      <c r="HI101">
        <v>2.25627</v>
      </c>
      <c r="HJ101">
        <v>0.150949</v>
      </c>
      <c r="HK101">
        <v>0</v>
      </c>
      <c r="HL101">
        <v>20.5568</v>
      </c>
      <c r="HM101">
        <v>999.9</v>
      </c>
      <c r="HN101">
        <v>45.678</v>
      </c>
      <c r="HO101">
        <v>26.929</v>
      </c>
      <c r="HP101">
        <v>20.6291</v>
      </c>
      <c r="HQ101">
        <v>55.0066</v>
      </c>
      <c r="HR101">
        <v>21.4303</v>
      </c>
      <c r="HS101">
        <v>2</v>
      </c>
      <c r="HT101">
        <v>-0.304947</v>
      </c>
      <c r="HU101">
        <v>0.688698</v>
      </c>
      <c r="HV101">
        <v>20.3426</v>
      </c>
      <c r="HW101">
        <v>5.24619</v>
      </c>
      <c r="HX101">
        <v>11.9207</v>
      </c>
      <c r="HY101">
        <v>4.9696</v>
      </c>
      <c r="HZ101">
        <v>3.29008</v>
      </c>
      <c r="IA101">
        <v>9999</v>
      </c>
      <c r="IB101">
        <v>999.9</v>
      </c>
      <c r="IC101">
        <v>9999</v>
      </c>
      <c r="ID101">
        <v>9999</v>
      </c>
      <c r="IE101">
        <v>4.9721</v>
      </c>
      <c r="IF101">
        <v>1.87347</v>
      </c>
      <c r="IG101">
        <v>1.88034</v>
      </c>
      <c r="IH101">
        <v>1.8765</v>
      </c>
      <c r="II101">
        <v>1.87608</v>
      </c>
      <c r="IJ101">
        <v>1.87605</v>
      </c>
      <c r="IK101">
        <v>1.87501</v>
      </c>
      <c r="IL101">
        <v>1.8754</v>
      </c>
      <c r="IM101">
        <v>0</v>
      </c>
      <c r="IN101">
        <v>0</v>
      </c>
      <c r="IO101">
        <v>0</v>
      </c>
      <c r="IP101">
        <v>0</v>
      </c>
      <c r="IQ101" t="s">
        <v>440</v>
      </c>
      <c r="IR101" t="s">
        <v>441</v>
      </c>
      <c r="IS101" t="s">
        <v>442</v>
      </c>
      <c r="IT101" t="s">
        <v>442</v>
      </c>
      <c r="IU101" t="s">
        <v>442</v>
      </c>
      <c r="IV101" t="s">
        <v>442</v>
      </c>
      <c r="IW101">
        <v>0</v>
      </c>
      <c r="IX101">
        <v>100</v>
      </c>
      <c r="IY101">
        <v>100</v>
      </c>
      <c r="IZ101">
        <v>-0.514</v>
      </c>
      <c r="JA101">
        <v>0.0312</v>
      </c>
      <c r="JB101">
        <v>-0.436505064677801</v>
      </c>
      <c r="JC101">
        <v>-0.000204251658391556</v>
      </c>
      <c r="JD101">
        <v>8.11882707142039e-08</v>
      </c>
      <c r="JE101">
        <v>-8.824596126216e-11</v>
      </c>
      <c r="JF101">
        <v>-0.0823044458403542</v>
      </c>
      <c r="JG101">
        <v>6.98166786572007e-05</v>
      </c>
      <c r="JH101">
        <v>0.00104944809816257</v>
      </c>
      <c r="JI101">
        <v>-2.5878658862803e-05</v>
      </c>
      <c r="JJ101">
        <v>28</v>
      </c>
      <c r="JK101">
        <v>2090</v>
      </c>
      <c r="JL101">
        <v>2</v>
      </c>
      <c r="JM101">
        <v>19</v>
      </c>
      <c r="JN101">
        <v>7.7</v>
      </c>
      <c r="JO101">
        <v>7.7</v>
      </c>
      <c r="JP101">
        <v>1.36108</v>
      </c>
      <c r="JQ101">
        <v>2.55493</v>
      </c>
      <c r="JR101">
        <v>2.24365</v>
      </c>
      <c r="JS101">
        <v>2.84912</v>
      </c>
      <c r="JT101">
        <v>2.49756</v>
      </c>
      <c r="JU101">
        <v>2.35352</v>
      </c>
      <c r="JV101">
        <v>31.1939</v>
      </c>
      <c r="JW101">
        <v>24.0612</v>
      </c>
      <c r="JX101">
        <v>18</v>
      </c>
      <c r="JY101">
        <v>633.944</v>
      </c>
      <c r="JZ101">
        <v>659.015</v>
      </c>
      <c r="KA101">
        <v>20</v>
      </c>
      <c r="KB101">
        <v>23.3294</v>
      </c>
      <c r="KC101">
        <v>30.0001</v>
      </c>
      <c r="KD101">
        <v>23.5406</v>
      </c>
      <c r="KE101">
        <v>23.5202</v>
      </c>
      <c r="KF101">
        <v>27.2778</v>
      </c>
      <c r="KG101">
        <v>37.8443</v>
      </c>
      <c r="KH101">
        <v>0</v>
      </c>
      <c r="KI101">
        <v>20</v>
      </c>
      <c r="KJ101">
        <v>420</v>
      </c>
      <c r="KK101">
        <v>11.2776</v>
      </c>
      <c r="KL101">
        <v>101.982</v>
      </c>
      <c r="KM101">
        <v>101.027</v>
      </c>
    </row>
    <row r="102" spans="1:299">
      <c r="A102">
        <v>86</v>
      </c>
      <c r="B102">
        <v>1701978099</v>
      </c>
      <c r="C102">
        <v>425</v>
      </c>
      <c r="D102" t="s">
        <v>613</v>
      </c>
      <c r="E102" t="s">
        <v>614</v>
      </c>
      <c r="F102">
        <v>15</v>
      </c>
      <c r="H102" t="s">
        <v>435</v>
      </c>
      <c r="K102">
        <v>1701978097.5</v>
      </c>
      <c r="L102">
        <f>(M102)/1000</f>
        <v>0</v>
      </c>
      <c r="M102">
        <f>IF(DR102, AP102, AJ102)</f>
        <v>0</v>
      </c>
      <c r="N102">
        <f>IF(DR102, AK102, AI102)</f>
        <v>0</v>
      </c>
      <c r="O102">
        <f>DT102 - IF(AW102&gt;1, N102*DN102*100.0/(AY102*EH102), 0)</f>
        <v>0</v>
      </c>
      <c r="P102">
        <f>((V102-L102/2)*O102-N102)/(V102+L102/2)</f>
        <v>0</v>
      </c>
      <c r="Q102">
        <f>P102*(EA102+EB102)/1000.0</f>
        <v>0</v>
      </c>
      <c r="R102">
        <f>(DT102 - IF(AW102&gt;1, N102*DN102*100.0/(AY102*EH102), 0))*(EA102+EB102)/1000.0</f>
        <v>0</v>
      </c>
      <c r="S102">
        <f>2.0/((1/U102-1/T102)+SIGN(U102)*SQRT((1/U102-1/T102)*(1/U102-1/T102) + 4*DO102/((DO102+1)*(DO102+1))*(2*1/U102*1/T102-1/T102*1/T102)))</f>
        <v>0</v>
      </c>
      <c r="T102">
        <f>IF(LEFT(DP102,1)&lt;&gt;"0",IF(LEFT(DP102,1)="1",3.0,DQ102),$D$5+$E$5*(EH102*EA102/($K$5*1000))+$F$5*(EH102*EA102/($K$5*1000))*MAX(MIN(DN102,$J$5),$I$5)*MAX(MIN(DN102,$J$5),$I$5)+$G$5*MAX(MIN(DN102,$J$5),$I$5)*(EH102*EA102/($K$5*1000))+$H$5*(EH102*EA102/($K$5*1000))*(EH102*EA102/($K$5*1000)))</f>
        <v>0</v>
      </c>
      <c r="U102">
        <f>L102*(1000-(1000*0.61365*exp(17.502*Y102/(240.97+Y102))/(EA102+EB102)+DV102)/2)/(1000*0.61365*exp(17.502*Y102/(240.97+Y102))/(EA102+EB102)-DV102)</f>
        <v>0</v>
      </c>
      <c r="V102">
        <f>1/((DO102+1)/(S102/1.6)+1/(T102/1.37)) + DO102/((DO102+1)/(S102/1.6) + DO102/(T102/1.37))</f>
        <v>0</v>
      </c>
      <c r="W102">
        <f>(DJ102*DM102)</f>
        <v>0</v>
      </c>
      <c r="X102">
        <f>(EC102+(W102+2*0.95*5.67E-8*(((EC102+$B$7)+273)^4-(EC102+273)^4)-44100*L102)/(1.84*29.3*T102+8*0.95*5.67E-8*(EC102+273)^3))</f>
        <v>0</v>
      </c>
      <c r="Y102">
        <f>($C$7*ED102+$D$7*EE102+$E$7*X102)</f>
        <v>0</v>
      </c>
      <c r="Z102">
        <f>0.61365*exp(17.502*Y102/(240.97+Y102))</f>
        <v>0</v>
      </c>
      <c r="AA102">
        <f>(AB102/AC102*100)</f>
        <v>0</v>
      </c>
      <c r="AB102">
        <f>DV102*(EA102+EB102)/1000</f>
        <v>0</v>
      </c>
      <c r="AC102">
        <f>0.61365*exp(17.502*EC102/(240.97+EC102))</f>
        <v>0</v>
      </c>
      <c r="AD102">
        <f>(Z102-DV102*(EA102+EB102)/1000)</f>
        <v>0</v>
      </c>
      <c r="AE102">
        <f>(-L102*44100)</f>
        <v>0</v>
      </c>
      <c r="AF102">
        <f>2*29.3*T102*0.92*(EC102-Y102)</f>
        <v>0</v>
      </c>
      <c r="AG102">
        <f>2*0.95*5.67E-8*(((EC102+$B$7)+273)^4-(Y102+273)^4)</f>
        <v>0</v>
      </c>
      <c r="AH102">
        <f>W102+AG102+AE102+AF102</f>
        <v>0</v>
      </c>
      <c r="AI102">
        <f>DZ102*AW102*(DU102-DT102*(1000-AW102*DW102)/(1000-AW102*DV102))/(100*DN102)</f>
        <v>0</v>
      </c>
      <c r="AJ102">
        <f>1000*DZ102*AW102*(DV102-DW102)/(100*DN102*(1000-AW102*DV102))</f>
        <v>0</v>
      </c>
      <c r="AK102">
        <f>(AL102 - AM102 - EA102*1E3/(8.314*(EC102+273.15)) * AO102/DZ102 * AN102) * DZ102/(100*DN102) * (1000 - DW102)/1000</f>
        <v>0</v>
      </c>
      <c r="AL102">
        <v>424.755612266577</v>
      </c>
      <c r="AM102">
        <v>420.706496969697</v>
      </c>
      <c r="AN102">
        <v>-0.00675003845545371</v>
      </c>
      <c r="AO102">
        <v>66.111918729525</v>
      </c>
      <c r="AP102">
        <f>(AR102 - AQ102 + EA102*1E3/(8.314*(EC102+273.15)) * AT102/DZ102 * AS102) * DZ102/(100*DN102) * 1000/(1000 - AR102)</f>
        <v>0</v>
      </c>
      <c r="AQ102">
        <v>11.2476410920326</v>
      </c>
      <c r="AR102">
        <v>12.4711758241758</v>
      </c>
      <c r="AS102">
        <v>-1.12129649983081e-06</v>
      </c>
      <c r="AT102">
        <v>85.4368916189537</v>
      </c>
      <c r="AU102">
        <v>0</v>
      </c>
      <c r="AV102">
        <v>0</v>
      </c>
      <c r="AW102">
        <f>IF(AU102*$H$13&gt;=AY102,1.0,(AY102/(AY102-AU102*$H$13)))</f>
        <v>0</v>
      </c>
      <c r="AX102">
        <f>(AW102-1)*100</f>
        <v>0</v>
      </c>
      <c r="AY102">
        <f>MAX(0,($B$13+$C$13*EH102)/(1+$D$13*EH102)*EA102/(EC102+273)*$E$13)</f>
        <v>0</v>
      </c>
      <c r="AZ102" t="s">
        <v>436</v>
      </c>
      <c r="BA102" t="s">
        <v>436</v>
      </c>
      <c r="BB102">
        <v>0</v>
      </c>
      <c r="BC102">
        <v>0</v>
      </c>
      <c r="BD102">
        <f>1-BB102/BC102</f>
        <v>0</v>
      </c>
      <c r="BE102">
        <v>0</v>
      </c>
      <c r="BF102" t="s">
        <v>436</v>
      </c>
      <c r="BG102" t="s">
        <v>436</v>
      </c>
      <c r="BH102">
        <v>0</v>
      </c>
      <c r="BI102">
        <v>0</v>
      </c>
      <c r="BJ102">
        <f>1-BH102/BI102</f>
        <v>0</v>
      </c>
      <c r="BK102">
        <v>0.5</v>
      </c>
      <c r="BL102">
        <f>DK102</f>
        <v>0</v>
      </c>
      <c r="BM102">
        <f>N102</f>
        <v>0</v>
      </c>
      <c r="BN102">
        <f>BJ102*BK102*BL102</f>
        <v>0</v>
      </c>
      <c r="BO102">
        <f>(BM102-BE102)/BL102</f>
        <v>0</v>
      </c>
      <c r="BP102">
        <f>(BC102-BI102)/BI102</f>
        <v>0</v>
      </c>
      <c r="BQ102">
        <f>BB102/(BD102+BB102/BI102)</f>
        <v>0</v>
      </c>
      <c r="BR102" t="s">
        <v>436</v>
      </c>
      <c r="BS102">
        <v>0</v>
      </c>
      <c r="BT102">
        <f>IF(BS102&lt;&gt;0, BS102, BQ102)</f>
        <v>0</v>
      </c>
      <c r="BU102">
        <f>1-BT102/BI102</f>
        <v>0</v>
      </c>
      <c r="BV102">
        <f>(BI102-BH102)/(BI102-BT102)</f>
        <v>0</v>
      </c>
      <c r="BW102">
        <f>(BC102-BI102)/(BC102-BT102)</f>
        <v>0</v>
      </c>
      <c r="BX102">
        <f>(BI102-BH102)/(BI102-BB102)</f>
        <v>0</v>
      </c>
      <c r="BY102">
        <f>(BC102-BI102)/(BC102-BB102)</f>
        <v>0</v>
      </c>
      <c r="BZ102">
        <f>(BV102*BT102/BH102)</f>
        <v>0</v>
      </c>
      <c r="CA102">
        <f>(1-BZ102)</f>
        <v>0</v>
      </c>
      <c r="DJ102">
        <f>$B$11*EI102+$C$11*EJ102+$F$11*EU102*(1-EX102)</f>
        <v>0</v>
      </c>
      <c r="DK102">
        <f>DJ102*DL102</f>
        <v>0</v>
      </c>
      <c r="DL102">
        <f>($B$11*$D$9+$C$11*$D$9+$F$11*((FH102+EZ102)/MAX(FH102+EZ102+FI102, 0.1)*$I$9+FI102/MAX(FH102+EZ102+FI102, 0.1)*$J$9))/($B$11+$C$11+$F$11)</f>
        <v>0</v>
      </c>
      <c r="DM102">
        <f>($B$11*$K$9+$C$11*$K$9+$F$11*((FH102+EZ102)/MAX(FH102+EZ102+FI102, 0.1)*$P$9+FI102/MAX(FH102+EZ102+FI102, 0.1)*$Q$9))/($B$11+$C$11+$F$11)</f>
        <v>0</v>
      </c>
      <c r="DN102">
        <v>6</v>
      </c>
      <c r="DO102">
        <v>0.5</v>
      </c>
      <c r="DP102" t="s">
        <v>437</v>
      </c>
      <c r="DQ102">
        <v>2</v>
      </c>
      <c r="DR102" t="b">
        <v>1</v>
      </c>
      <c r="DS102">
        <v>1701978097.5</v>
      </c>
      <c r="DT102">
        <v>415.471</v>
      </c>
      <c r="DU102">
        <v>419.987</v>
      </c>
      <c r="DV102">
        <v>12.47075</v>
      </c>
      <c r="DW102">
        <v>11.2476</v>
      </c>
      <c r="DX102">
        <v>415.985</v>
      </c>
      <c r="DY102">
        <v>12.4396</v>
      </c>
      <c r="DZ102">
        <v>599.995</v>
      </c>
      <c r="EA102">
        <v>78.9222</v>
      </c>
      <c r="EB102">
        <v>0.1000107</v>
      </c>
      <c r="EC102">
        <v>23.02965</v>
      </c>
      <c r="ED102">
        <v>23.0416</v>
      </c>
      <c r="EE102">
        <v>999.9</v>
      </c>
      <c r="EF102">
        <v>0</v>
      </c>
      <c r="EG102">
        <v>0</v>
      </c>
      <c r="EH102">
        <v>9996.875</v>
      </c>
      <c r="EI102">
        <v>0</v>
      </c>
      <c r="EJ102">
        <v>0.848101</v>
      </c>
      <c r="EK102">
        <v>-4.51593</v>
      </c>
      <c r="EL102">
        <v>420.718</v>
      </c>
      <c r="EM102">
        <v>424.765</v>
      </c>
      <c r="EN102">
        <v>1.223135</v>
      </c>
      <c r="EO102">
        <v>419.987</v>
      </c>
      <c r="EP102">
        <v>11.2476</v>
      </c>
      <c r="EQ102">
        <v>0.9842195</v>
      </c>
      <c r="ER102">
        <v>0.887687</v>
      </c>
      <c r="ES102">
        <v>6.68484</v>
      </c>
      <c r="ET102">
        <v>5.192655</v>
      </c>
      <c r="EU102">
        <v>1800.015</v>
      </c>
      <c r="EV102">
        <v>0.978006</v>
      </c>
      <c r="EW102">
        <v>0.0219943</v>
      </c>
      <c r="EX102">
        <v>0</v>
      </c>
      <c r="EY102">
        <v>384.844</v>
      </c>
      <c r="EZ102">
        <v>4.99951</v>
      </c>
      <c r="FA102">
        <v>6985.47</v>
      </c>
      <c r="FB102">
        <v>14717.1</v>
      </c>
      <c r="FC102">
        <v>43.062</v>
      </c>
      <c r="FD102">
        <v>44.812</v>
      </c>
      <c r="FE102">
        <v>44.5935</v>
      </c>
      <c r="FF102">
        <v>43.875</v>
      </c>
      <c r="FG102">
        <v>44.5</v>
      </c>
      <c r="FH102">
        <v>1755.535</v>
      </c>
      <c r="FI102">
        <v>39.48</v>
      </c>
      <c r="FJ102">
        <v>0</v>
      </c>
      <c r="FK102">
        <v>1701978100.5</v>
      </c>
      <c r="FL102">
        <v>0</v>
      </c>
      <c r="FM102">
        <v>384.954807692308</v>
      </c>
      <c r="FN102">
        <v>0.0915213754136883</v>
      </c>
      <c r="FO102">
        <v>-4.52205132833211</v>
      </c>
      <c r="FP102">
        <v>6985.74576923077</v>
      </c>
      <c r="FQ102">
        <v>15</v>
      </c>
      <c r="FR102">
        <v>1701977635</v>
      </c>
      <c r="FS102" t="s">
        <v>438</v>
      </c>
      <c r="FT102">
        <v>1701977633</v>
      </c>
      <c r="FU102">
        <v>1701977635</v>
      </c>
      <c r="FV102">
        <v>4</v>
      </c>
      <c r="FW102">
        <v>-0.012</v>
      </c>
      <c r="FX102">
        <v>0.003</v>
      </c>
      <c r="FY102">
        <v>-0.515</v>
      </c>
      <c r="FZ102">
        <v>0.012</v>
      </c>
      <c r="GA102">
        <v>420</v>
      </c>
      <c r="GB102">
        <v>11</v>
      </c>
      <c r="GC102">
        <v>0.38</v>
      </c>
      <c r="GD102">
        <v>0.07</v>
      </c>
      <c r="GE102">
        <v>-4.547748</v>
      </c>
      <c r="GF102">
        <v>0.176276390977445</v>
      </c>
      <c r="GG102">
        <v>0.038687677443858</v>
      </c>
      <c r="GH102">
        <v>1</v>
      </c>
      <c r="GI102">
        <v>384.961294117647</v>
      </c>
      <c r="GJ102">
        <v>0.204644772817458</v>
      </c>
      <c r="GK102">
        <v>0.162930972286131</v>
      </c>
      <c r="GL102">
        <v>1</v>
      </c>
      <c r="GM102">
        <v>1.227244</v>
      </c>
      <c r="GN102">
        <v>-0.0216622556390961</v>
      </c>
      <c r="GO102">
        <v>0.00234499765458304</v>
      </c>
      <c r="GP102">
        <v>1</v>
      </c>
      <c r="GQ102">
        <v>3</v>
      </c>
      <c r="GR102">
        <v>3</v>
      </c>
      <c r="GS102" t="s">
        <v>439</v>
      </c>
      <c r="GT102">
        <v>3.24976</v>
      </c>
      <c r="GU102">
        <v>2.89222</v>
      </c>
      <c r="GV102">
        <v>0.0824422</v>
      </c>
      <c r="GW102">
        <v>0.0829215</v>
      </c>
      <c r="GX102">
        <v>0.0594244</v>
      </c>
      <c r="GY102">
        <v>0.0545341</v>
      </c>
      <c r="GZ102">
        <v>30272.7</v>
      </c>
      <c r="HA102">
        <v>23317</v>
      </c>
      <c r="HB102">
        <v>30714.4</v>
      </c>
      <c r="HC102">
        <v>23895.7</v>
      </c>
      <c r="HD102">
        <v>38264.2</v>
      </c>
      <c r="HE102">
        <v>31535.4</v>
      </c>
      <c r="HF102">
        <v>43459.7</v>
      </c>
      <c r="HG102">
        <v>36063</v>
      </c>
      <c r="HH102">
        <v>2.3524</v>
      </c>
      <c r="HI102">
        <v>2.2563</v>
      </c>
      <c r="HJ102">
        <v>0.150464</v>
      </c>
      <c r="HK102">
        <v>0</v>
      </c>
      <c r="HL102">
        <v>20.5573</v>
      </c>
      <c r="HM102">
        <v>999.9</v>
      </c>
      <c r="HN102">
        <v>45.678</v>
      </c>
      <c r="HO102">
        <v>26.949</v>
      </c>
      <c r="HP102">
        <v>20.6555</v>
      </c>
      <c r="HQ102">
        <v>54.6266</v>
      </c>
      <c r="HR102">
        <v>21.4183</v>
      </c>
      <c r="HS102">
        <v>2</v>
      </c>
      <c r="HT102">
        <v>-0.30533</v>
      </c>
      <c r="HU102">
        <v>0.688535</v>
      </c>
      <c r="HV102">
        <v>20.3426</v>
      </c>
      <c r="HW102">
        <v>5.24649</v>
      </c>
      <c r="HX102">
        <v>11.9222</v>
      </c>
      <c r="HY102">
        <v>4.96945</v>
      </c>
      <c r="HZ102">
        <v>3.2901</v>
      </c>
      <c r="IA102">
        <v>9999</v>
      </c>
      <c r="IB102">
        <v>999.9</v>
      </c>
      <c r="IC102">
        <v>9999</v>
      </c>
      <c r="ID102">
        <v>9999</v>
      </c>
      <c r="IE102">
        <v>4.97211</v>
      </c>
      <c r="IF102">
        <v>1.87347</v>
      </c>
      <c r="IG102">
        <v>1.88034</v>
      </c>
      <c r="IH102">
        <v>1.87652</v>
      </c>
      <c r="II102">
        <v>1.87607</v>
      </c>
      <c r="IJ102">
        <v>1.87606</v>
      </c>
      <c r="IK102">
        <v>1.875</v>
      </c>
      <c r="IL102">
        <v>1.87538</v>
      </c>
      <c r="IM102">
        <v>0</v>
      </c>
      <c r="IN102">
        <v>0</v>
      </c>
      <c r="IO102">
        <v>0</v>
      </c>
      <c r="IP102">
        <v>0</v>
      </c>
      <c r="IQ102" t="s">
        <v>440</v>
      </c>
      <c r="IR102" t="s">
        <v>441</v>
      </c>
      <c r="IS102" t="s">
        <v>442</v>
      </c>
      <c r="IT102" t="s">
        <v>442</v>
      </c>
      <c r="IU102" t="s">
        <v>442</v>
      </c>
      <c r="IV102" t="s">
        <v>442</v>
      </c>
      <c r="IW102">
        <v>0</v>
      </c>
      <c r="IX102">
        <v>100</v>
      </c>
      <c r="IY102">
        <v>100</v>
      </c>
      <c r="IZ102">
        <v>-0.514</v>
      </c>
      <c r="JA102">
        <v>0.0311</v>
      </c>
      <c r="JB102">
        <v>-0.436505064677801</v>
      </c>
      <c r="JC102">
        <v>-0.000204251658391556</v>
      </c>
      <c r="JD102">
        <v>8.11882707142039e-08</v>
      </c>
      <c r="JE102">
        <v>-8.824596126216e-11</v>
      </c>
      <c r="JF102">
        <v>-0.0823044458403542</v>
      </c>
      <c r="JG102">
        <v>6.98166786572007e-05</v>
      </c>
      <c r="JH102">
        <v>0.00104944809816257</v>
      </c>
      <c r="JI102">
        <v>-2.5878658862803e-05</v>
      </c>
      <c r="JJ102">
        <v>28</v>
      </c>
      <c r="JK102">
        <v>2090</v>
      </c>
      <c r="JL102">
        <v>2</v>
      </c>
      <c r="JM102">
        <v>19</v>
      </c>
      <c r="JN102">
        <v>7.8</v>
      </c>
      <c r="JO102">
        <v>7.7</v>
      </c>
      <c r="JP102">
        <v>1.36108</v>
      </c>
      <c r="JQ102">
        <v>2.55493</v>
      </c>
      <c r="JR102">
        <v>2.24365</v>
      </c>
      <c r="JS102">
        <v>2.84912</v>
      </c>
      <c r="JT102">
        <v>2.49756</v>
      </c>
      <c r="JU102">
        <v>2.35107</v>
      </c>
      <c r="JV102">
        <v>31.1939</v>
      </c>
      <c r="JW102">
        <v>24.0612</v>
      </c>
      <c r="JX102">
        <v>18</v>
      </c>
      <c r="JY102">
        <v>633.696</v>
      </c>
      <c r="JZ102">
        <v>659.036</v>
      </c>
      <c r="KA102">
        <v>20</v>
      </c>
      <c r="KB102">
        <v>23.3294</v>
      </c>
      <c r="KC102">
        <v>30</v>
      </c>
      <c r="KD102">
        <v>23.5397</v>
      </c>
      <c r="KE102">
        <v>23.5202</v>
      </c>
      <c r="KF102">
        <v>27.2797</v>
      </c>
      <c r="KG102">
        <v>37.8443</v>
      </c>
      <c r="KH102">
        <v>0</v>
      </c>
      <c r="KI102">
        <v>20</v>
      </c>
      <c r="KJ102">
        <v>420</v>
      </c>
      <c r="KK102">
        <v>11.2834</v>
      </c>
      <c r="KL102">
        <v>101.981</v>
      </c>
      <c r="KM102">
        <v>101.029</v>
      </c>
    </row>
    <row r="103" spans="1:299">
      <c r="A103">
        <v>87</v>
      </c>
      <c r="B103">
        <v>1701978104</v>
      </c>
      <c r="C103">
        <v>430</v>
      </c>
      <c r="D103" t="s">
        <v>615</v>
      </c>
      <c r="E103" t="s">
        <v>616</v>
      </c>
      <c r="F103">
        <v>15</v>
      </c>
      <c r="H103" t="s">
        <v>435</v>
      </c>
      <c r="K103">
        <v>1701978102.5</v>
      </c>
      <c r="L103">
        <f>(M103)/1000</f>
        <v>0</v>
      </c>
      <c r="M103">
        <f>IF(DR103, AP103, AJ103)</f>
        <v>0</v>
      </c>
      <c r="N103">
        <f>IF(DR103, AK103, AI103)</f>
        <v>0</v>
      </c>
      <c r="O103">
        <f>DT103 - IF(AW103&gt;1, N103*DN103*100.0/(AY103*EH103), 0)</f>
        <v>0</v>
      </c>
      <c r="P103">
        <f>((V103-L103/2)*O103-N103)/(V103+L103/2)</f>
        <v>0</v>
      </c>
      <c r="Q103">
        <f>P103*(EA103+EB103)/1000.0</f>
        <v>0</v>
      </c>
      <c r="R103">
        <f>(DT103 - IF(AW103&gt;1, N103*DN103*100.0/(AY103*EH103), 0))*(EA103+EB103)/1000.0</f>
        <v>0</v>
      </c>
      <c r="S103">
        <f>2.0/((1/U103-1/T103)+SIGN(U103)*SQRT((1/U103-1/T103)*(1/U103-1/T103) + 4*DO103/((DO103+1)*(DO103+1))*(2*1/U103*1/T103-1/T103*1/T103)))</f>
        <v>0</v>
      </c>
      <c r="T103">
        <f>IF(LEFT(DP103,1)&lt;&gt;"0",IF(LEFT(DP103,1)="1",3.0,DQ103),$D$5+$E$5*(EH103*EA103/($K$5*1000))+$F$5*(EH103*EA103/($K$5*1000))*MAX(MIN(DN103,$J$5),$I$5)*MAX(MIN(DN103,$J$5),$I$5)+$G$5*MAX(MIN(DN103,$J$5),$I$5)*(EH103*EA103/($K$5*1000))+$H$5*(EH103*EA103/($K$5*1000))*(EH103*EA103/($K$5*1000)))</f>
        <v>0</v>
      </c>
      <c r="U103">
        <f>L103*(1000-(1000*0.61365*exp(17.502*Y103/(240.97+Y103))/(EA103+EB103)+DV103)/2)/(1000*0.61365*exp(17.502*Y103/(240.97+Y103))/(EA103+EB103)-DV103)</f>
        <v>0</v>
      </c>
      <c r="V103">
        <f>1/((DO103+1)/(S103/1.6)+1/(T103/1.37)) + DO103/((DO103+1)/(S103/1.6) + DO103/(T103/1.37))</f>
        <v>0</v>
      </c>
      <c r="W103">
        <f>(DJ103*DM103)</f>
        <v>0</v>
      </c>
      <c r="X103">
        <f>(EC103+(W103+2*0.95*5.67E-8*(((EC103+$B$7)+273)^4-(EC103+273)^4)-44100*L103)/(1.84*29.3*T103+8*0.95*5.67E-8*(EC103+273)^3))</f>
        <v>0</v>
      </c>
      <c r="Y103">
        <f>($C$7*ED103+$D$7*EE103+$E$7*X103)</f>
        <v>0</v>
      </c>
      <c r="Z103">
        <f>0.61365*exp(17.502*Y103/(240.97+Y103))</f>
        <v>0</v>
      </c>
      <c r="AA103">
        <f>(AB103/AC103*100)</f>
        <v>0</v>
      </c>
      <c r="AB103">
        <f>DV103*(EA103+EB103)/1000</f>
        <v>0</v>
      </c>
      <c r="AC103">
        <f>0.61365*exp(17.502*EC103/(240.97+EC103))</f>
        <v>0</v>
      </c>
      <c r="AD103">
        <f>(Z103-DV103*(EA103+EB103)/1000)</f>
        <v>0</v>
      </c>
      <c r="AE103">
        <f>(-L103*44100)</f>
        <v>0</v>
      </c>
      <c r="AF103">
        <f>2*29.3*T103*0.92*(EC103-Y103)</f>
        <v>0</v>
      </c>
      <c r="AG103">
        <f>2*0.95*5.67E-8*(((EC103+$B$7)+273)^4-(Y103+273)^4)</f>
        <v>0</v>
      </c>
      <c r="AH103">
        <f>W103+AG103+AE103+AF103</f>
        <v>0</v>
      </c>
      <c r="AI103">
        <f>DZ103*AW103*(DU103-DT103*(1000-AW103*DW103)/(1000-AW103*DV103))/(100*DN103)</f>
        <v>0</v>
      </c>
      <c r="AJ103">
        <f>1000*DZ103*AW103*(DV103-DW103)/(100*DN103*(1000-AW103*DV103))</f>
        <v>0</v>
      </c>
      <c r="AK103">
        <f>(AL103 - AM103 - EA103*1E3/(8.314*(EC103+273.15)) * AO103/DZ103 * AN103) * DZ103/(100*DN103) * (1000 - DW103)/1000</f>
        <v>0</v>
      </c>
      <c r="AL103">
        <v>424.788246520896</v>
      </c>
      <c r="AM103">
        <v>420.690357575758</v>
      </c>
      <c r="AN103">
        <v>8.7559637337966e-05</v>
      </c>
      <c r="AO103">
        <v>66.111918729525</v>
      </c>
      <c r="AP103">
        <f>(AR103 - AQ103 + EA103*1E3/(8.314*(EC103+273.15)) * AT103/DZ103 * AS103) * DZ103/(100*DN103) * 1000/(1000 - AR103)</f>
        <v>0</v>
      </c>
      <c r="AQ103">
        <v>11.2465925223958</v>
      </c>
      <c r="AR103">
        <v>12.4699296703297</v>
      </c>
      <c r="AS103">
        <v>-2.64462876153509e-06</v>
      </c>
      <c r="AT103">
        <v>85.4368916189537</v>
      </c>
      <c r="AU103">
        <v>0</v>
      </c>
      <c r="AV103">
        <v>0</v>
      </c>
      <c r="AW103">
        <f>IF(AU103*$H$13&gt;=AY103,1.0,(AY103/(AY103-AU103*$H$13)))</f>
        <v>0</v>
      </c>
      <c r="AX103">
        <f>(AW103-1)*100</f>
        <v>0</v>
      </c>
      <c r="AY103">
        <f>MAX(0,($B$13+$C$13*EH103)/(1+$D$13*EH103)*EA103/(EC103+273)*$E$13)</f>
        <v>0</v>
      </c>
      <c r="AZ103" t="s">
        <v>436</v>
      </c>
      <c r="BA103" t="s">
        <v>436</v>
      </c>
      <c r="BB103">
        <v>0</v>
      </c>
      <c r="BC103">
        <v>0</v>
      </c>
      <c r="BD103">
        <f>1-BB103/BC103</f>
        <v>0</v>
      </c>
      <c r="BE103">
        <v>0</v>
      </c>
      <c r="BF103" t="s">
        <v>436</v>
      </c>
      <c r="BG103" t="s">
        <v>436</v>
      </c>
      <c r="BH103">
        <v>0</v>
      </c>
      <c r="BI103">
        <v>0</v>
      </c>
      <c r="BJ103">
        <f>1-BH103/BI103</f>
        <v>0</v>
      </c>
      <c r="BK103">
        <v>0.5</v>
      </c>
      <c r="BL103">
        <f>DK103</f>
        <v>0</v>
      </c>
      <c r="BM103">
        <f>N103</f>
        <v>0</v>
      </c>
      <c r="BN103">
        <f>BJ103*BK103*BL103</f>
        <v>0</v>
      </c>
      <c r="BO103">
        <f>(BM103-BE103)/BL103</f>
        <v>0</v>
      </c>
      <c r="BP103">
        <f>(BC103-BI103)/BI103</f>
        <v>0</v>
      </c>
      <c r="BQ103">
        <f>BB103/(BD103+BB103/BI103)</f>
        <v>0</v>
      </c>
      <c r="BR103" t="s">
        <v>436</v>
      </c>
      <c r="BS103">
        <v>0</v>
      </c>
      <c r="BT103">
        <f>IF(BS103&lt;&gt;0, BS103, BQ103)</f>
        <v>0</v>
      </c>
      <c r="BU103">
        <f>1-BT103/BI103</f>
        <v>0</v>
      </c>
      <c r="BV103">
        <f>(BI103-BH103)/(BI103-BT103)</f>
        <v>0</v>
      </c>
      <c r="BW103">
        <f>(BC103-BI103)/(BC103-BT103)</f>
        <v>0</v>
      </c>
      <c r="BX103">
        <f>(BI103-BH103)/(BI103-BB103)</f>
        <v>0</v>
      </c>
      <c r="BY103">
        <f>(BC103-BI103)/(BC103-BB103)</f>
        <v>0</v>
      </c>
      <c r="BZ103">
        <f>(BV103*BT103/BH103)</f>
        <v>0</v>
      </c>
      <c r="CA103">
        <f>(1-BZ103)</f>
        <v>0</v>
      </c>
      <c r="DJ103">
        <f>$B$11*EI103+$C$11*EJ103+$F$11*EU103*(1-EX103)</f>
        <v>0</v>
      </c>
      <c r="DK103">
        <f>DJ103*DL103</f>
        <v>0</v>
      </c>
      <c r="DL103">
        <f>($B$11*$D$9+$C$11*$D$9+$F$11*((FH103+EZ103)/MAX(FH103+EZ103+FI103, 0.1)*$I$9+FI103/MAX(FH103+EZ103+FI103, 0.1)*$J$9))/($B$11+$C$11+$F$11)</f>
        <v>0</v>
      </c>
      <c r="DM103">
        <f>($B$11*$K$9+$C$11*$K$9+$F$11*((FH103+EZ103)/MAX(FH103+EZ103+FI103, 0.1)*$P$9+FI103/MAX(FH103+EZ103+FI103, 0.1)*$Q$9))/($B$11+$C$11+$F$11)</f>
        <v>0</v>
      </c>
      <c r="DN103">
        <v>6</v>
      </c>
      <c r="DO103">
        <v>0.5</v>
      </c>
      <c r="DP103" t="s">
        <v>437</v>
      </c>
      <c r="DQ103">
        <v>2</v>
      </c>
      <c r="DR103" t="b">
        <v>1</v>
      </c>
      <c r="DS103">
        <v>1701978102.5</v>
      </c>
      <c r="DT103">
        <v>415.4475</v>
      </c>
      <c r="DU103">
        <v>420.035</v>
      </c>
      <c r="DV103">
        <v>12.4702</v>
      </c>
      <c r="DW103">
        <v>11.24645</v>
      </c>
      <c r="DX103">
        <v>415.9615</v>
      </c>
      <c r="DY103">
        <v>12.43905</v>
      </c>
      <c r="DZ103">
        <v>599.9735</v>
      </c>
      <c r="EA103">
        <v>78.92245</v>
      </c>
      <c r="EB103">
        <v>0.0998542</v>
      </c>
      <c r="EC103">
        <v>23.0303</v>
      </c>
      <c r="ED103">
        <v>23.05355</v>
      </c>
      <c r="EE103">
        <v>999.9</v>
      </c>
      <c r="EF103">
        <v>0</v>
      </c>
      <c r="EG103">
        <v>0</v>
      </c>
      <c r="EH103">
        <v>10013.11</v>
      </c>
      <c r="EI103">
        <v>0</v>
      </c>
      <c r="EJ103">
        <v>0.848101</v>
      </c>
      <c r="EK103">
        <v>-4.587175</v>
      </c>
      <c r="EL103">
        <v>420.694</v>
      </c>
      <c r="EM103">
        <v>424.8125</v>
      </c>
      <c r="EN103">
        <v>1.223765</v>
      </c>
      <c r="EO103">
        <v>420.035</v>
      </c>
      <c r="EP103">
        <v>11.24645</v>
      </c>
      <c r="EQ103">
        <v>0.984179</v>
      </c>
      <c r="ER103">
        <v>0.8875965</v>
      </c>
      <c r="ES103">
        <v>6.68425</v>
      </c>
      <c r="ET103">
        <v>5.191195</v>
      </c>
      <c r="EU103">
        <v>1800.165</v>
      </c>
      <c r="EV103">
        <v>0.978008</v>
      </c>
      <c r="EW103">
        <v>0.0219924</v>
      </c>
      <c r="EX103">
        <v>0</v>
      </c>
      <c r="EY103">
        <v>384.9315</v>
      </c>
      <c r="EZ103">
        <v>4.99951</v>
      </c>
      <c r="FA103">
        <v>6985.425</v>
      </c>
      <c r="FB103">
        <v>14718.35</v>
      </c>
      <c r="FC103">
        <v>43.062</v>
      </c>
      <c r="FD103">
        <v>44.812</v>
      </c>
      <c r="FE103">
        <v>44.625</v>
      </c>
      <c r="FF103">
        <v>43.875</v>
      </c>
      <c r="FG103">
        <v>44.5</v>
      </c>
      <c r="FH103">
        <v>1755.685</v>
      </c>
      <c r="FI103">
        <v>39.48</v>
      </c>
      <c r="FJ103">
        <v>0</v>
      </c>
      <c r="FK103">
        <v>1701978105.3</v>
      </c>
      <c r="FL103">
        <v>0</v>
      </c>
      <c r="FM103">
        <v>384.972</v>
      </c>
      <c r="FN103">
        <v>-0.384752140541683</v>
      </c>
      <c r="FO103">
        <v>-5.10632484113062</v>
      </c>
      <c r="FP103">
        <v>6985.39461538462</v>
      </c>
      <c r="FQ103">
        <v>15</v>
      </c>
      <c r="FR103">
        <v>1701977635</v>
      </c>
      <c r="FS103" t="s">
        <v>438</v>
      </c>
      <c r="FT103">
        <v>1701977633</v>
      </c>
      <c r="FU103">
        <v>1701977635</v>
      </c>
      <c r="FV103">
        <v>4</v>
      </c>
      <c r="FW103">
        <v>-0.012</v>
      </c>
      <c r="FX103">
        <v>0.003</v>
      </c>
      <c r="FY103">
        <v>-0.515</v>
      </c>
      <c r="FZ103">
        <v>0.012</v>
      </c>
      <c r="GA103">
        <v>420</v>
      </c>
      <c r="GB103">
        <v>11</v>
      </c>
      <c r="GC103">
        <v>0.38</v>
      </c>
      <c r="GD103">
        <v>0.07</v>
      </c>
      <c r="GE103">
        <v>-4.54852571428571</v>
      </c>
      <c r="GF103">
        <v>0.0368025974025942</v>
      </c>
      <c r="GG103">
        <v>0.0393515271769275</v>
      </c>
      <c r="GH103">
        <v>1</v>
      </c>
      <c r="GI103">
        <v>384.977323529412</v>
      </c>
      <c r="GJ103">
        <v>0.101802902259264</v>
      </c>
      <c r="GK103">
        <v>0.18192220712812</v>
      </c>
      <c r="GL103">
        <v>1</v>
      </c>
      <c r="GM103">
        <v>1.22593857142857</v>
      </c>
      <c r="GN103">
        <v>-0.013641038961038</v>
      </c>
      <c r="GO103">
        <v>0.00165578721233045</v>
      </c>
      <c r="GP103">
        <v>1</v>
      </c>
      <c r="GQ103">
        <v>3</v>
      </c>
      <c r="GR103">
        <v>3</v>
      </c>
      <c r="GS103" t="s">
        <v>439</v>
      </c>
      <c r="GT103">
        <v>3.24983</v>
      </c>
      <c r="GU103">
        <v>2.89214</v>
      </c>
      <c r="GV103">
        <v>0.0824481</v>
      </c>
      <c r="GW103">
        <v>0.0829354</v>
      </c>
      <c r="GX103">
        <v>0.0594187</v>
      </c>
      <c r="GY103">
        <v>0.0545378</v>
      </c>
      <c r="GZ103">
        <v>30272.5</v>
      </c>
      <c r="HA103">
        <v>23316.6</v>
      </c>
      <c r="HB103">
        <v>30714.4</v>
      </c>
      <c r="HC103">
        <v>23895.6</v>
      </c>
      <c r="HD103">
        <v>38264.2</v>
      </c>
      <c r="HE103">
        <v>31535</v>
      </c>
      <c r="HF103">
        <v>43459.5</v>
      </c>
      <c r="HG103">
        <v>36062.7</v>
      </c>
      <c r="HH103">
        <v>2.35255</v>
      </c>
      <c r="HI103">
        <v>2.25643</v>
      </c>
      <c r="HJ103">
        <v>0.150912</v>
      </c>
      <c r="HK103">
        <v>0</v>
      </c>
      <c r="HL103">
        <v>20.5573</v>
      </c>
      <c r="HM103">
        <v>999.9</v>
      </c>
      <c r="HN103">
        <v>45.678</v>
      </c>
      <c r="HO103">
        <v>26.949</v>
      </c>
      <c r="HP103">
        <v>20.6541</v>
      </c>
      <c r="HQ103">
        <v>54.7566</v>
      </c>
      <c r="HR103">
        <v>21.4022</v>
      </c>
      <c r="HS103">
        <v>2</v>
      </c>
      <c r="HT103">
        <v>-0.305079</v>
      </c>
      <c r="HU103">
        <v>0.689246</v>
      </c>
      <c r="HV103">
        <v>20.3425</v>
      </c>
      <c r="HW103">
        <v>5.24634</v>
      </c>
      <c r="HX103">
        <v>11.9202</v>
      </c>
      <c r="HY103">
        <v>4.9696</v>
      </c>
      <c r="HZ103">
        <v>3.29003</v>
      </c>
      <c r="IA103">
        <v>9999</v>
      </c>
      <c r="IB103">
        <v>999.9</v>
      </c>
      <c r="IC103">
        <v>9999</v>
      </c>
      <c r="ID103">
        <v>9999</v>
      </c>
      <c r="IE103">
        <v>4.97209</v>
      </c>
      <c r="IF103">
        <v>1.87347</v>
      </c>
      <c r="IG103">
        <v>1.88034</v>
      </c>
      <c r="IH103">
        <v>1.87651</v>
      </c>
      <c r="II103">
        <v>1.87607</v>
      </c>
      <c r="IJ103">
        <v>1.87607</v>
      </c>
      <c r="IK103">
        <v>1.875</v>
      </c>
      <c r="IL103">
        <v>1.87538</v>
      </c>
      <c r="IM103">
        <v>0</v>
      </c>
      <c r="IN103">
        <v>0</v>
      </c>
      <c r="IO103">
        <v>0</v>
      </c>
      <c r="IP103">
        <v>0</v>
      </c>
      <c r="IQ103" t="s">
        <v>440</v>
      </c>
      <c r="IR103" t="s">
        <v>441</v>
      </c>
      <c r="IS103" t="s">
        <v>442</v>
      </c>
      <c r="IT103" t="s">
        <v>442</v>
      </c>
      <c r="IU103" t="s">
        <v>442</v>
      </c>
      <c r="IV103" t="s">
        <v>442</v>
      </c>
      <c r="IW103">
        <v>0</v>
      </c>
      <c r="IX103">
        <v>100</v>
      </c>
      <c r="IY103">
        <v>100</v>
      </c>
      <c r="IZ103">
        <v>-0.514</v>
      </c>
      <c r="JA103">
        <v>0.0311</v>
      </c>
      <c r="JB103">
        <v>-0.436505064677801</v>
      </c>
      <c r="JC103">
        <v>-0.000204251658391556</v>
      </c>
      <c r="JD103">
        <v>8.11882707142039e-08</v>
      </c>
      <c r="JE103">
        <v>-8.824596126216e-11</v>
      </c>
      <c r="JF103">
        <v>-0.0823044458403542</v>
      </c>
      <c r="JG103">
        <v>6.98166786572007e-05</v>
      </c>
      <c r="JH103">
        <v>0.00104944809816257</v>
      </c>
      <c r="JI103">
        <v>-2.5878658862803e-05</v>
      </c>
      <c r="JJ103">
        <v>28</v>
      </c>
      <c r="JK103">
        <v>2090</v>
      </c>
      <c r="JL103">
        <v>2</v>
      </c>
      <c r="JM103">
        <v>19</v>
      </c>
      <c r="JN103">
        <v>7.8</v>
      </c>
      <c r="JO103">
        <v>7.8</v>
      </c>
      <c r="JP103">
        <v>1.36108</v>
      </c>
      <c r="JQ103">
        <v>2.55859</v>
      </c>
      <c r="JR103">
        <v>2.24365</v>
      </c>
      <c r="JS103">
        <v>2.84912</v>
      </c>
      <c r="JT103">
        <v>2.49756</v>
      </c>
      <c r="JU103">
        <v>2.38647</v>
      </c>
      <c r="JV103">
        <v>31.1939</v>
      </c>
      <c r="JW103">
        <v>24.0612</v>
      </c>
      <c r="JX103">
        <v>18</v>
      </c>
      <c r="JY103">
        <v>633.792</v>
      </c>
      <c r="JZ103">
        <v>659.127</v>
      </c>
      <c r="KA103">
        <v>20</v>
      </c>
      <c r="KB103">
        <v>23.3275</v>
      </c>
      <c r="KC103">
        <v>30.0002</v>
      </c>
      <c r="KD103">
        <v>23.5386</v>
      </c>
      <c r="KE103">
        <v>23.5189</v>
      </c>
      <c r="KF103">
        <v>27.2775</v>
      </c>
      <c r="KG103">
        <v>37.8443</v>
      </c>
      <c r="KH103">
        <v>0</v>
      </c>
      <c r="KI103">
        <v>20</v>
      </c>
      <c r="KJ103">
        <v>420</v>
      </c>
      <c r="KK103">
        <v>11.2903</v>
      </c>
      <c r="KL103">
        <v>101.981</v>
      </c>
      <c r="KM103">
        <v>101.028</v>
      </c>
    </row>
    <row r="104" spans="1:299">
      <c r="A104">
        <v>88</v>
      </c>
      <c r="B104">
        <v>1701978109</v>
      </c>
      <c r="C104">
        <v>435</v>
      </c>
      <c r="D104" t="s">
        <v>617</v>
      </c>
      <c r="E104" t="s">
        <v>618</v>
      </c>
      <c r="F104">
        <v>15</v>
      </c>
      <c r="H104" t="s">
        <v>435</v>
      </c>
      <c r="K104">
        <v>1701978107.5</v>
      </c>
      <c r="L104">
        <f>(M104)/1000</f>
        <v>0</v>
      </c>
      <c r="M104">
        <f>IF(DR104, AP104, AJ104)</f>
        <v>0</v>
      </c>
      <c r="N104">
        <f>IF(DR104, AK104, AI104)</f>
        <v>0</v>
      </c>
      <c r="O104">
        <f>DT104 - IF(AW104&gt;1, N104*DN104*100.0/(AY104*EH104), 0)</f>
        <v>0</v>
      </c>
      <c r="P104">
        <f>((V104-L104/2)*O104-N104)/(V104+L104/2)</f>
        <v>0</v>
      </c>
      <c r="Q104">
        <f>P104*(EA104+EB104)/1000.0</f>
        <v>0</v>
      </c>
      <c r="R104">
        <f>(DT104 - IF(AW104&gt;1, N104*DN104*100.0/(AY104*EH104), 0))*(EA104+EB104)/1000.0</f>
        <v>0</v>
      </c>
      <c r="S104">
        <f>2.0/((1/U104-1/T104)+SIGN(U104)*SQRT((1/U104-1/T104)*(1/U104-1/T104) + 4*DO104/((DO104+1)*(DO104+1))*(2*1/U104*1/T104-1/T104*1/T104)))</f>
        <v>0</v>
      </c>
      <c r="T104">
        <f>IF(LEFT(DP104,1)&lt;&gt;"0",IF(LEFT(DP104,1)="1",3.0,DQ104),$D$5+$E$5*(EH104*EA104/($K$5*1000))+$F$5*(EH104*EA104/($K$5*1000))*MAX(MIN(DN104,$J$5),$I$5)*MAX(MIN(DN104,$J$5),$I$5)+$G$5*MAX(MIN(DN104,$J$5),$I$5)*(EH104*EA104/($K$5*1000))+$H$5*(EH104*EA104/($K$5*1000))*(EH104*EA104/($K$5*1000)))</f>
        <v>0</v>
      </c>
      <c r="U104">
        <f>L104*(1000-(1000*0.61365*exp(17.502*Y104/(240.97+Y104))/(EA104+EB104)+DV104)/2)/(1000*0.61365*exp(17.502*Y104/(240.97+Y104))/(EA104+EB104)-DV104)</f>
        <v>0</v>
      </c>
      <c r="V104">
        <f>1/((DO104+1)/(S104/1.6)+1/(T104/1.37)) + DO104/((DO104+1)/(S104/1.6) + DO104/(T104/1.37))</f>
        <v>0</v>
      </c>
      <c r="W104">
        <f>(DJ104*DM104)</f>
        <v>0</v>
      </c>
      <c r="X104">
        <f>(EC104+(W104+2*0.95*5.67E-8*(((EC104+$B$7)+273)^4-(EC104+273)^4)-44100*L104)/(1.84*29.3*T104+8*0.95*5.67E-8*(EC104+273)^3))</f>
        <v>0</v>
      </c>
      <c r="Y104">
        <f>($C$7*ED104+$D$7*EE104+$E$7*X104)</f>
        <v>0</v>
      </c>
      <c r="Z104">
        <f>0.61365*exp(17.502*Y104/(240.97+Y104))</f>
        <v>0</v>
      </c>
      <c r="AA104">
        <f>(AB104/AC104*100)</f>
        <v>0</v>
      </c>
      <c r="AB104">
        <f>DV104*(EA104+EB104)/1000</f>
        <v>0</v>
      </c>
      <c r="AC104">
        <f>0.61365*exp(17.502*EC104/(240.97+EC104))</f>
        <v>0</v>
      </c>
      <c r="AD104">
        <f>(Z104-DV104*(EA104+EB104)/1000)</f>
        <v>0</v>
      </c>
      <c r="AE104">
        <f>(-L104*44100)</f>
        <v>0</v>
      </c>
      <c r="AF104">
        <f>2*29.3*T104*0.92*(EC104-Y104)</f>
        <v>0</v>
      </c>
      <c r="AG104">
        <f>2*0.95*5.67E-8*(((EC104+$B$7)+273)^4-(Y104+273)^4)</f>
        <v>0</v>
      </c>
      <c r="AH104">
        <f>W104+AG104+AE104+AF104</f>
        <v>0</v>
      </c>
      <c r="AI104">
        <f>DZ104*AW104*(DU104-DT104*(1000-AW104*DW104)/(1000-AW104*DV104))/(100*DN104)</f>
        <v>0</v>
      </c>
      <c r="AJ104">
        <f>1000*DZ104*AW104*(DV104-DW104)/(100*DN104*(1000-AW104*DV104))</f>
        <v>0</v>
      </c>
      <c r="AK104">
        <f>(AL104 - AM104 - EA104*1E3/(8.314*(EC104+273.15)) * AO104/DZ104 * AN104) * DZ104/(100*DN104) * (1000 - DW104)/1000</f>
        <v>0</v>
      </c>
      <c r="AL104">
        <v>424.811430449088</v>
      </c>
      <c r="AM104">
        <v>420.815448484848</v>
      </c>
      <c r="AN104">
        <v>0.0302049365452913</v>
      </c>
      <c r="AO104">
        <v>66.111918729525</v>
      </c>
      <c r="AP104">
        <f>(AR104 - AQ104 + EA104*1E3/(8.314*(EC104+273.15)) * AT104/DZ104 * AS104) * DZ104/(100*DN104) * 1000/(1000 - AR104)</f>
        <v>0</v>
      </c>
      <c r="AQ104">
        <v>11.247464432838</v>
      </c>
      <c r="AR104">
        <v>12.4684813186813</v>
      </c>
      <c r="AS104">
        <v>-2.37008393226055e-06</v>
      </c>
      <c r="AT104">
        <v>85.4368916189537</v>
      </c>
      <c r="AU104">
        <v>0</v>
      </c>
      <c r="AV104">
        <v>0</v>
      </c>
      <c r="AW104">
        <f>IF(AU104*$H$13&gt;=AY104,1.0,(AY104/(AY104-AU104*$H$13)))</f>
        <v>0</v>
      </c>
      <c r="AX104">
        <f>(AW104-1)*100</f>
        <v>0</v>
      </c>
      <c r="AY104">
        <f>MAX(0,($B$13+$C$13*EH104)/(1+$D$13*EH104)*EA104/(EC104+273)*$E$13)</f>
        <v>0</v>
      </c>
      <c r="AZ104" t="s">
        <v>436</v>
      </c>
      <c r="BA104" t="s">
        <v>436</v>
      </c>
      <c r="BB104">
        <v>0</v>
      </c>
      <c r="BC104">
        <v>0</v>
      </c>
      <c r="BD104">
        <f>1-BB104/BC104</f>
        <v>0</v>
      </c>
      <c r="BE104">
        <v>0</v>
      </c>
      <c r="BF104" t="s">
        <v>436</v>
      </c>
      <c r="BG104" t="s">
        <v>436</v>
      </c>
      <c r="BH104">
        <v>0</v>
      </c>
      <c r="BI104">
        <v>0</v>
      </c>
      <c r="BJ104">
        <f>1-BH104/BI104</f>
        <v>0</v>
      </c>
      <c r="BK104">
        <v>0.5</v>
      </c>
      <c r="BL104">
        <f>DK104</f>
        <v>0</v>
      </c>
      <c r="BM104">
        <f>N104</f>
        <v>0</v>
      </c>
      <c r="BN104">
        <f>BJ104*BK104*BL104</f>
        <v>0</v>
      </c>
      <c r="BO104">
        <f>(BM104-BE104)/BL104</f>
        <v>0</v>
      </c>
      <c r="BP104">
        <f>(BC104-BI104)/BI104</f>
        <v>0</v>
      </c>
      <c r="BQ104">
        <f>BB104/(BD104+BB104/BI104)</f>
        <v>0</v>
      </c>
      <c r="BR104" t="s">
        <v>436</v>
      </c>
      <c r="BS104">
        <v>0</v>
      </c>
      <c r="BT104">
        <f>IF(BS104&lt;&gt;0, BS104, BQ104)</f>
        <v>0</v>
      </c>
      <c r="BU104">
        <f>1-BT104/BI104</f>
        <v>0</v>
      </c>
      <c r="BV104">
        <f>(BI104-BH104)/(BI104-BT104)</f>
        <v>0</v>
      </c>
      <c r="BW104">
        <f>(BC104-BI104)/(BC104-BT104)</f>
        <v>0</v>
      </c>
      <c r="BX104">
        <f>(BI104-BH104)/(BI104-BB104)</f>
        <v>0</v>
      </c>
      <c r="BY104">
        <f>(BC104-BI104)/(BC104-BB104)</f>
        <v>0</v>
      </c>
      <c r="BZ104">
        <f>(BV104*BT104/BH104)</f>
        <v>0</v>
      </c>
      <c r="CA104">
        <f>(1-BZ104)</f>
        <v>0</v>
      </c>
      <c r="DJ104">
        <f>$B$11*EI104+$C$11*EJ104+$F$11*EU104*(1-EX104)</f>
        <v>0</v>
      </c>
      <c r="DK104">
        <f>DJ104*DL104</f>
        <v>0</v>
      </c>
      <c r="DL104">
        <f>($B$11*$D$9+$C$11*$D$9+$F$11*((FH104+EZ104)/MAX(FH104+EZ104+FI104, 0.1)*$I$9+FI104/MAX(FH104+EZ104+FI104, 0.1)*$J$9))/($B$11+$C$11+$F$11)</f>
        <v>0</v>
      </c>
      <c r="DM104">
        <f>($B$11*$K$9+$C$11*$K$9+$F$11*((FH104+EZ104)/MAX(FH104+EZ104+FI104, 0.1)*$P$9+FI104/MAX(FH104+EZ104+FI104, 0.1)*$Q$9))/($B$11+$C$11+$F$11)</f>
        <v>0</v>
      </c>
      <c r="DN104">
        <v>6</v>
      </c>
      <c r="DO104">
        <v>0.5</v>
      </c>
      <c r="DP104" t="s">
        <v>437</v>
      </c>
      <c r="DQ104">
        <v>2</v>
      </c>
      <c r="DR104" t="b">
        <v>1</v>
      </c>
      <c r="DS104">
        <v>1701978107.5</v>
      </c>
      <c r="DT104">
        <v>415.562</v>
      </c>
      <c r="DU104">
        <v>420.0065</v>
      </c>
      <c r="DV104">
        <v>12.4691</v>
      </c>
      <c r="DW104">
        <v>11.249</v>
      </c>
      <c r="DX104">
        <v>416.0755</v>
      </c>
      <c r="DY104">
        <v>12.43795</v>
      </c>
      <c r="DZ104">
        <v>600.053</v>
      </c>
      <c r="EA104">
        <v>78.92235</v>
      </c>
      <c r="EB104">
        <v>0.0999289</v>
      </c>
      <c r="EC104">
        <v>23.0294</v>
      </c>
      <c r="ED104">
        <v>23.0432</v>
      </c>
      <c r="EE104">
        <v>999.9</v>
      </c>
      <c r="EF104">
        <v>0</v>
      </c>
      <c r="EG104">
        <v>0</v>
      </c>
      <c r="EH104">
        <v>10021.55</v>
      </c>
      <c r="EI104">
        <v>0</v>
      </c>
      <c r="EJ104">
        <v>0.848101</v>
      </c>
      <c r="EK104">
        <v>-4.44447</v>
      </c>
      <c r="EL104">
        <v>420.809</v>
      </c>
      <c r="EM104">
        <v>424.7845</v>
      </c>
      <c r="EN104">
        <v>1.220075</v>
      </c>
      <c r="EO104">
        <v>420.0065</v>
      </c>
      <c r="EP104">
        <v>11.249</v>
      </c>
      <c r="EQ104">
        <v>0.98409</v>
      </c>
      <c r="ER104">
        <v>0.8877995</v>
      </c>
      <c r="ES104">
        <v>6.682935</v>
      </c>
      <c r="ET104">
        <v>5.194475</v>
      </c>
      <c r="EU104">
        <v>1800.015</v>
      </c>
      <c r="EV104">
        <v>0.978006</v>
      </c>
      <c r="EW104">
        <v>0.0219943</v>
      </c>
      <c r="EX104">
        <v>0</v>
      </c>
      <c r="EY104">
        <v>384.7935</v>
      </c>
      <c r="EZ104">
        <v>4.99951</v>
      </c>
      <c r="FA104">
        <v>6984.155</v>
      </c>
      <c r="FB104">
        <v>14717.15</v>
      </c>
      <c r="FC104">
        <v>43.062</v>
      </c>
      <c r="FD104">
        <v>44.812</v>
      </c>
      <c r="FE104">
        <v>44.625</v>
      </c>
      <c r="FF104">
        <v>43.875</v>
      </c>
      <c r="FG104">
        <v>44.5</v>
      </c>
      <c r="FH104">
        <v>1755.535</v>
      </c>
      <c r="FI104">
        <v>39.48</v>
      </c>
      <c r="FJ104">
        <v>0</v>
      </c>
      <c r="FK104">
        <v>1701978110.1</v>
      </c>
      <c r="FL104">
        <v>0</v>
      </c>
      <c r="FM104">
        <v>384.948576923077</v>
      </c>
      <c r="FN104">
        <v>-0.477572655603861</v>
      </c>
      <c r="FO104">
        <v>-8.15692310486722</v>
      </c>
      <c r="FP104">
        <v>6984.92961538461</v>
      </c>
      <c r="FQ104">
        <v>15</v>
      </c>
      <c r="FR104">
        <v>1701977635</v>
      </c>
      <c r="FS104" t="s">
        <v>438</v>
      </c>
      <c r="FT104">
        <v>1701977633</v>
      </c>
      <c r="FU104">
        <v>1701977635</v>
      </c>
      <c r="FV104">
        <v>4</v>
      </c>
      <c r="FW104">
        <v>-0.012</v>
      </c>
      <c r="FX104">
        <v>0.003</v>
      </c>
      <c r="FY104">
        <v>-0.515</v>
      </c>
      <c r="FZ104">
        <v>0.012</v>
      </c>
      <c r="GA104">
        <v>420</v>
      </c>
      <c r="GB104">
        <v>11</v>
      </c>
      <c r="GC104">
        <v>0.38</v>
      </c>
      <c r="GD104">
        <v>0.07</v>
      </c>
      <c r="GE104">
        <v>-4.541669</v>
      </c>
      <c r="GF104">
        <v>0.180221954887216</v>
      </c>
      <c r="GG104">
        <v>0.0523132692440455</v>
      </c>
      <c r="GH104">
        <v>1</v>
      </c>
      <c r="GI104">
        <v>384.966058823529</v>
      </c>
      <c r="GJ104">
        <v>-0.281130636678448</v>
      </c>
      <c r="GK104">
        <v>0.187197747154694</v>
      </c>
      <c r="GL104">
        <v>1</v>
      </c>
      <c r="GM104">
        <v>1.224062</v>
      </c>
      <c r="GN104">
        <v>-0.0223732330827089</v>
      </c>
      <c r="GO104">
        <v>0.00243164676711072</v>
      </c>
      <c r="GP104">
        <v>1</v>
      </c>
      <c r="GQ104">
        <v>3</v>
      </c>
      <c r="GR104">
        <v>3</v>
      </c>
      <c r="GS104" t="s">
        <v>439</v>
      </c>
      <c r="GT104">
        <v>3.24984</v>
      </c>
      <c r="GU104">
        <v>2.89238</v>
      </c>
      <c r="GV104">
        <v>0.0824595</v>
      </c>
      <c r="GW104">
        <v>0.082923</v>
      </c>
      <c r="GX104">
        <v>0.0594215</v>
      </c>
      <c r="GY104">
        <v>0.0545421</v>
      </c>
      <c r="GZ104">
        <v>30272.3</v>
      </c>
      <c r="HA104">
        <v>23316.3</v>
      </c>
      <c r="HB104">
        <v>30714.6</v>
      </c>
      <c r="HC104">
        <v>23895.1</v>
      </c>
      <c r="HD104">
        <v>38264.2</v>
      </c>
      <c r="HE104">
        <v>31534.1</v>
      </c>
      <c r="HF104">
        <v>43459.6</v>
      </c>
      <c r="HG104">
        <v>36061.8</v>
      </c>
      <c r="HH104">
        <v>2.35273</v>
      </c>
      <c r="HI104">
        <v>2.2563</v>
      </c>
      <c r="HJ104">
        <v>0.150912</v>
      </c>
      <c r="HK104">
        <v>0</v>
      </c>
      <c r="HL104">
        <v>20.5589</v>
      </c>
      <c r="HM104">
        <v>999.9</v>
      </c>
      <c r="HN104">
        <v>45.654</v>
      </c>
      <c r="HO104">
        <v>26.949</v>
      </c>
      <c r="HP104">
        <v>20.6425</v>
      </c>
      <c r="HQ104">
        <v>54.7366</v>
      </c>
      <c r="HR104">
        <v>21.4303</v>
      </c>
      <c r="HS104">
        <v>2</v>
      </c>
      <c r="HT104">
        <v>-0.304792</v>
      </c>
      <c r="HU104">
        <v>0.689325</v>
      </c>
      <c r="HV104">
        <v>20.3426</v>
      </c>
      <c r="HW104">
        <v>5.24619</v>
      </c>
      <c r="HX104">
        <v>11.9214</v>
      </c>
      <c r="HY104">
        <v>4.9696</v>
      </c>
      <c r="HZ104">
        <v>3.29013</v>
      </c>
      <c r="IA104">
        <v>9999</v>
      </c>
      <c r="IB104">
        <v>999.9</v>
      </c>
      <c r="IC104">
        <v>9999</v>
      </c>
      <c r="ID104">
        <v>9999</v>
      </c>
      <c r="IE104">
        <v>4.97208</v>
      </c>
      <c r="IF104">
        <v>1.87347</v>
      </c>
      <c r="IG104">
        <v>1.88034</v>
      </c>
      <c r="IH104">
        <v>1.87651</v>
      </c>
      <c r="II104">
        <v>1.87609</v>
      </c>
      <c r="IJ104">
        <v>1.87607</v>
      </c>
      <c r="IK104">
        <v>1.87501</v>
      </c>
      <c r="IL104">
        <v>1.87536</v>
      </c>
      <c r="IM104">
        <v>0</v>
      </c>
      <c r="IN104">
        <v>0</v>
      </c>
      <c r="IO104">
        <v>0</v>
      </c>
      <c r="IP104">
        <v>0</v>
      </c>
      <c r="IQ104" t="s">
        <v>440</v>
      </c>
      <c r="IR104" t="s">
        <v>441</v>
      </c>
      <c r="IS104" t="s">
        <v>442</v>
      </c>
      <c r="IT104" t="s">
        <v>442</v>
      </c>
      <c r="IU104" t="s">
        <v>442</v>
      </c>
      <c r="IV104" t="s">
        <v>442</v>
      </c>
      <c r="IW104">
        <v>0</v>
      </c>
      <c r="IX104">
        <v>100</v>
      </c>
      <c r="IY104">
        <v>100</v>
      </c>
      <c r="IZ104">
        <v>-0.514</v>
      </c>
      <c r="JA104">
        <v>0.0311</v>
      </c>
      <c r="JB104">
        <v>-0.436505064677801</v>
      </c>
      <c r="JC104">
        <v>-0.000204251658391556</v>
      </c>
      <c r="JD104">
        <v>8.11882707142039e-08</v>
      </c>
      <c r="JE104">
        <v>-8.824596126216e-11</v>
      </c>
      <c r="JF104">
        <v>-0.0823044458403542</v>
      </c>
      <c r="JG104">
        <v>6.98166786572007e-05</v>
      </c>
      <c r="JH104">
        <v>0.00104944809816257</v>
      </c>
      <c r="JI104">
        <v>-2.5878658862803e-05</v>
      </c>
      <c r="JJ104">
        <v>28</v>
      </c>
      <c r="JK104">
        <v>2090</v>
      </c>
      <c r="JL104">
        <v>2</v>
      </c>
      <c r="JM104">
        <v>19</v>
      </c>
      <c r="JN104">
        <v>7.9</v>
      </c>
      <c r="JO104">
        <v>7.9</v>
      </c>
      <c r="JP104">
        <v>1.36108</v>
      </c>
      <c r="JQ104">
        <v>2.55127</v>
      </c>
      <c r="JR104">
        <v>2.24365</v>
      </c>
      <c r="JS104">
        <v>2.8479</v>
      </c>
      <c r="JT104">
        <v>2.49756</v>
      </c>
      <c r="JU104">
        <v>2.37305</v>
      </c>
      <c r="JV104">
        <v>31.1939</v>
      </c>
      <c r="JW104">
        <v>24.0612</v>
      </c>
      <c r="JX104">
        <v>18</v>
      </c>
      <c r="JY104">
        <v>633.92</v>
      </c>
      <c r="JZ104">
        <v>659.011</v>
      </c>
      <c r="KA104">
        <v>20</v>
      </c>
      <c r="KB104">
        <v>23.3275</v>
      </c>
      <c r="KC104">
        <v>30</v>
      </c>
      <c r="KD104">
        <v>23.5386</v>
      </c>
      <c r="KE104">
        <v>23.5183</v>
      </c>
      <c r="KF104">
        <v>27.278</v>
      </c>
      <c r="KG104">
        <v>37.8443</v>
      </c>
      <c r="KH104">
        <v>0</v>
      </c>
      <c r="KI104">
        <v>20</v>
      </c>
      <c r="KJ104">
        <v>420</v>
      </c>
      <c r="KK104">
        <v>11.295</v>
      </c>
      <c r="KL104">
        <v>101.981</v>
      </c>
      <c r="KM104">
        <v>101.026</v>
      </c>
    </row>
    <row r="105" spans="1:299">
      <c r="A105">
        <v>89</v>
      </c>
      <c r="B105">
        <v>1701978114</v>
      </c>
      <c r="C105">
        <v>440</v>
      </c>
      <c r="D105" t="s">
        <v>619</v>
      </c>
      <c r="E105" t="s">
        <v>620</v>
      </c>
      <c r="F105">
        <v>15</v>
      </c>
      <c r="H105" t="s">
        <v>435</v>
      </c>
      <c r="K105">
        <v>1701978112.5</v>
      </c>
      <c r="L105">
        <f>(M105)/1000</f>
        <v>0</v>
      </c>
      <c r="M105">
        <f>IF(DR105, AP105, AJ105)</f>
        <v>0</v>
      </c>
      <c r="N105">
        <f>IF(DR105, AK105, AI105)</f>
        <v>0</v>
      </c>
      <c r="O105">
        <f>DT105 - IF(AW105&gt;1, N105*DN105*100.0/(AY105*EH105), 0)</f>
        <v>0</v>
      </c>
      <c r="P105">
        <f>((V105-L105/2)*O105-N105)/(V105+L105/2)</f>
        <v>0</v>
      </c>
      <c r="Q105">
        <f>P105*(EA105+EB105)/1000.0</f>
        <v>0</v>
      </c>
      <c r="R105">
        <f>(DT105 - IF(AW105&gt;1, N105*DN105*100.0/(AY105*EH105), 0))*(EA105+EB105)/1000.0</f>
        <v>0</v>
      </c>
      <c r="S105">
        <f>2.0/((1/U105-1/T105)+SIGN(U105)*SQRT((1/U105-1/T105)*(1/U105-1/T105) + 4*DO105/((DO105+1)*(DO105+1))*(2*1/U105*1/T105-1/T105*1/T105)))</f>
        <v>0</v>
      </c>
      <c r="T105">
        <f>IF(LEFT(DP105,1)&lt;&gt;"0",IF(LEFT(DP105,1)="1",3.0,DQ105),$D$5+$E$5*(EH105*EA105/($K$5*1000))+$F$5*(EH105*EA105/($K$5*1000))*MAX(MIN(DN105,$J$5),$I$5)*MAX(MIN(DN105,$J$5),$I$5)+$G$5*MAX(MIN(DN105,$J$5),$I$5)*(EH105*EA105/($K$5*1000))+$H$5*(EH105*EA105/($K$5*1000))*(EH105*EA105/($K$5*1000)))</f>
        <v>0</v>
      </c>
      <c r="U105">
        <f>L105*(1000-(1000*0.61365*exp(17.502*Y105/(240.97+Y105))/(EA105+EB105)+DV105)/2)/(1000*0.61365*exp(17.502*Y105/(240.97+Y105))/(EA105+EB105)-DV105)</f>
        <v>0</v>
      </c>
      <c r="V105">
        <f>1/((DO105+1)/(S105/1.6)+1/(T105/1.37)) + DO105/((DO105+1)/(S105/1.6) + DO105/(T105/1.37))</f>
        <v>0</v>
      </c>
      <c r="W105">
        <f>(DJ105*DM105)</f>
        <v>0</v>
      </c>
      <c r="X105">
        <f>(EC105+(W105+2*0.95*5.67E-8*(((EC105+$B$7)+273)^4-(EC105+273)^4)-44100*L105)/(1.84*29.3*T105+8*0.95*5.67E-8*(EC105+273)^3))</f>
        <v>0</v>
      </c>
      <c r="Y105">
        <f>($C$7*ED105+$D$7*EE105+$E$7*X105)</f>
        <v>0</v>
      </c>
      <c r="Z105">
        <f>0.61365*exp(17.502*Y105/(240.97+Y105))</f>
        <v>0</v>
      </c>
      <c r="AA105">
        <f>(AB105/AC105*100)</f>
        <v>0</v>
      </c>
      <c r="AB105">
        <f>DV105*(EA105+EB105)/1000</f>
        <v>0</v>
      </c>
      <c r="AC105">
        <f>0.61365*exp(17.502*EC105/(240.97+EC105))</f>
        <v>0</v>
      </c>
      <c r="AD105">
        <f>(Z105-DV105*(EA105+EB105)/1000)</f>
        <v>0</v>
      </c>
      <c r="AE105">
        <f>(-L105*44100)</f>
        <v>0</v>
      </c>
      <c r="AF105">
        <f>2*29.3*T105*0.92*(EC105-Y105)</f>
        <v>0</v>
      </c>
      <c r="AG105">
        <f>2*0.95*5.67E-8*(((EC105+$B$7)+273)^4-(Y105+273)^4)</f>
        <v>0</v>
      </c>
      <c r="AH105">
        <f>W105+AG105+AE105+AF105</f>
        <v>0</v>
      </c>
      <c r="AI105">
        <f>DZ105*AW105*(DU105-DT105*(1000-AW105*DW105)/(1000-AW105*DV105))/(100*DN105)</f>
        <v>0</v>
      </c>
      <c r="AJ105">
        <f>1000*DZ105*AW105*(DV105-DW105)/(100*DN105*(1000-AW105*DV105))</f>
        <v>0</v>
      </c>
      <c r="AK105">
        <f>(AL105 - AM105 - EA105*1E3/(8.314*(EC105+273.15)) * AO105/DZ105 * AN105) * DZ105/(100*DN105) * (1000 - DW105)/1000</f>
        <v>0</v>
      </c>
      <c r="AL105">
        <v>424.763949842353</v>
      </c>
      <c r="AM105">
        <v>420.745472727273</v>
      </c>
      <c r="AN105">
        <v>-0.00992214901374613</v>
      </c>
      <c r="AO105">
        <v>66.111918729525</v>
      </c>
      <c r="AP105">
        <f>(AR105 - AQ105 + EA105*1E3/(8.314*(EC105+273.15)) * AT105/DZ105 * AS105) * DZ105/(100*DN105) * 1000/(1000 - AR105)</f>
        <v>0</v>
      </c>
      <c r="AQ105">
        <v>11.2483898043715</v>
      </c>
      <c r="AR105">
        <v>12.4690065934066</v>
      </c>
      <c r="AS105">
        <v>-1.15502275250207e-06</v>
      </c>
      <c r="AT105">
        <v>85.4368916189537</v>
      </c>
      <c r="AU105">
        <v>0</v>
      </c>
      <c r="AV105">
        <v>0</v>
      </c>
      <c r="AW105">
        <f>IF(AU105*$H$13&gt;=AY105,1.0,(AY105/(AY105-AU105*$H$13)))</f>
        <v>0</v>
      </c>
      <c r="AX105">
        <f>(AW105-1)*100</f>
        <v>0</v>
      </c>
      <c r="AY105">
        <f>MAX(0,($B$13+$C$13*EH105)/(1+$D$13*EH105)*EA105/(EC105+273)*$E$13)</f>
        <v>0</v>
      </c>
      <c r="AZ105" t="s">
        <v>436</v>
      </c>
      <c r="BA105" t="s">
        <v>436</v>
      </c>
      <c r="BB105">
        <v>0</v>
      </c>
      <c r="BC105">
        <v>0</v>
      </c>
      <c r="BD105">
        <f>1-BB105/BC105</f>
        <v>0</v>
      </c>
      <c r="BE105">
        <v>0</v>
      </c>
      <c r="BF105" t="s">
        <v>436</v>
      </c>
      <c r="BG105" t="s">
        <v>436</v>
      </c>
      <c r="BH105">
        <v>0</v>
      </c>
      <c r="BI105">
        <v>0</v>
      </c>
      <c r="BJ105">
        <f>1-BH105/BI105</f>
        <v>0</v>
      </c>
      <c r="BK105">
        <v>0.5</v>
      </c>
      <c r="BL105">
        <f>DK105</f>
        <v>0</v>
      </c>
      <c r="BM105">
        <f>N105</f>
        <v>0</v>
      </c>
      <c r="BN105">
        <f>BJ105*BK105*BL105</f>
        <v>0</v>
      </c>
      <c r="BO105">
        <f>(BM105-BE105)/BL105</f>
        <v>0</v>
      </c>
      <c r="BP105">
        <f>(BC105-BI105)/BI105</f>
        <v>0</v>
      </c>
      <c r="BQ105">
        <f>BB105/(BD105+BB105/BI105)</f>
        <v>0</v>
      </c>
      <c r="BR105" t="s">
        <v>436</v>
      </c>
      <c r="BS105">
        <v>0</v>
      </c>
      <c r="BT105">
        <f>IF(BS105&lt;&gt;0, BS105, BQ105)</f>
        <v>0</v>
      </c>
      <c r="BU105">
        <f>1-BT105/BI105</f>
        <v>0</v>
      </c>
      <c r="BV105">
        <f>(BI105-BH105)/(BI105-BT105)</f>
        <v>0</v>
      </c>
      <c r="BW105">
        <f>(BC105-BI105)/(BC105-BT105)</f>
        <v>0</v>
      </c>
      <c r="BX105">
        <f>(BI105-BH105)/(BI105-BB105)</f>
        <v>0</v>
      </c>
      <c r="BY105">
        <f>(BC105-BI105)/(BC105-BB105)</f>
        <v>0</v>
      </c>
      <c r="BZ105">
        <f>(BV105*BT105/BH105)</f>
        <v>0</v>
      </c>
      <c r="CA105">
        <f>(1-BZ105)</f>
        <v>0</v>
      </c>
      <c r="DJ105">
        <f>$B$11*EI105+$C$11*EJ105+$F$11*EU105*(1-EX105)</f>
        <v>0</v>
      </c>
      <c r="DK105">
        <f>DJ105*DL105</f>
        <v>0</v>
      </c>
      <c r="DL105">
        <f>($B$11*$D$9+$C$11*$D$9+$F$11*((FH105+EZ105)/MAX(FH105+EZ105+FI105, 0.1)*$I$9+FI105/MAX(FH105+EZ105+FI105, 0.1)*$J$9))/($B$11+$C$11+$F$11)</f>
        <v>0</v>
      </c>
      <c r="DM105">
        <f>($B$11*$K$9+$C$11*$K$9+$F$11*((FH105+EZ105)/MAX(FH105+EZ105+FI105, 0.1)*$P$9+FI105/MAX(FH105+EZ105+FI105, 0.1)*$Q$9))/($B$11+$C$11+$F$11)</f>
        <v>0</v>
      </c>
      <c r="DN105">
        <v>6</v>
      </c>
      <c r="DO105">
        <v>0.5</v>
      </c>
      <c r="DP105" t="s">
        <v>437</v>
      </c>
      <c r="DQ105">
        <v>2</v>
      </c>
      <c r="DR105" t="b">
        <v>1</v>
      </c>
      <c r="DS105">
        <v>1701978112.5</v>
      </c>
      <c r="DT105">
        <v>415.525</v>
      </c>
      <c r="DU105">
        <v>419.9975</v>
      </c>
      <c r="DV105">
        <v>12.46855</v>
      </c>
      <c r="DW105">
        <v>11.248</v>
      </c>
      <c r="DX105">
        <v>416.039</v>
      </c>
      <c r="DY105">
        <v>12.43745</v>
      </c>
      <c r="DZ105">
        <v>599.9605</v>
      </c>
      <c r="EA105">
        <v>78.92335</v>
      </c>
      <c r="EB105">
        <v>0.0999517</v>
      </c>
      <c r="EC105">
        <v>23.0342</v>
      </c>
      <c r="ED105">
        <v>23.0467</v>
      </c>
      <c r="EE105">
        <v>999.9</v>
      </c>
      <c r="EF105">
        <v>0</v>
      </c>
      <c r="EG105">
        <v>0</v>
      </c>
      <c r="EH105">
        <v>9990.625</v>
      </c>
      <c r="EI105">
        <v>0</v>
      </c>
      <c r="EJ105">
        <v>0.848101</v>
      </c>
      <c r="EK105">
        <v>-4.472735</v>
      </c>
      <c r="EL105">
        <v>420.7715</v>
      </c>
      <c r="EM105">
        <v>424.7755</v>
      </c>
      <c r="EN105">
        <v>1.22056</v>
      </c>
      <c r="EO105">
        <v>419.9975</v>
      </c>
      <c r="EP105">
        <v>11.248</v>
      </c>
      <c r="EQ105">
        <v>0.9840595</v>
      </c>
      <c r="ER105">
        <v>0.887729</v>
      </c>
      <c r="ES105">
        <v>6.68248</v>
      </c>
      <c r="ET105">
        <v>5.193335</v>
      </c>
      <c r="EU105">
        <v>1799.875</v>
      </c>
      <c r="EV105">
        <v>0.978004</v>
      </c>
      <c r="EW105">
        <v>0.0219962</v>
      </c>
      <c r="EX105">
        <v>0</v>
      </c>
      <c r="EY105">
        <v>384.776</v>
      </c>
      <c r="EZ105">
        <v>4.99951</v>
      </c>
      <c r="FA105">
        <v>6983.345</v>
      </c>
      <c r="FB105">
        <v>14715.95</v>
      </c>
      <c r="FC105">
        <v>43.062</v>
      </c>
      <c r="FD105">
        <v>44.812</v>
      </c>
      <c r="FE105">
        <v>44.625</v>
      </c>
      <c r="FF105">
        <v>43.875</v>
      </c>
      <c r="FG105">
        <v>44.5</v>
      </c>
      <c r="FH105">
        <v>1755.395</v>
      </c>
      <c r="FI105">
        <v>39.48</v>
      </c>
      <c r="FJ105">
        <v>0</v>
      </c>
      <c r="FK105">
        <v>1701978115.5</v>
      </c>
      <c r="FL105">
        <v>0</v>
      </c>
      <c r="FM105">
        <v>384.88692</v>
      </c>
      <c r="FN105">
        <v>-1.5663846201167</v>
      </c>
      <c r="FO105">
        <v>-5.92307692885401</v>
      </c>
      <c r="FP105">
        <v>6984.35</v>
      </c>
      <c r="FQ105">
        <v>15</v>
      </c>
      <c r="FR105">
        <v>1701977635</v>
      </c>
      <c r="FS105" t="s">
        <v>438</v>
      </c>
      <c r="FT105">
        <v>1701977633</v>
      </c>
      <c r="FU105">
        <v>1701977635</v>
      </c>
      <c r="FV105">
        <v>4</v>
      </c>
      <c r="FW105">
        <v>-0.012</v>
      </c>
      <c r="FX105">
        <v>0.003</v>
      </c>
      <c r="FY105">
        <v>-0.515</v>
      </c>
      <c r="FZ105">
        <v>0.012</v>
      </c>
      <c r="GA105">
        <v>420</v>
      </c>
      <c r="GB105">
        <v>11</v>
      </c>
      <c r="GC105">
        <v>0.38</v>
      </c>
      <c r="GD105">
        <v>0.07</v>
      </c>
      <c r="GE105">
        <v>-4.51325952380952</v>
      </c>
      <c r="GF105">
        <v>0.127771168831164</v>
      </c>
      <c r="GG105">
        <v>0.0494203293889883</v>
      </c>
      <c r="GH105">
        <v>1</v>
      </c>
      <c r="GI105">
        <v>384.927852941176</v>
      </c>
      <c r="GJ105">
        <v>-0.803437740784947</v>
      </c>
      <c r="GK105">
        <v>0.191277152221426</v>
      </c>
      <c r="GL105">
        <v>1</v>
      </c>
      <c r="GM105">
        <v>1.22286428571429</v>
      </c>
      <c r="GN105">
        <v>-0.0196574025973992</v>
      </c>
      <c r="GO105">
        <v>0.00232005453841596</v>
      </c>
      <c r="GP105">
        <v>1</v>
      </c>
      <c r="GQ105">
        <v>3</v>
      </c>
      <c r="GR105">
        <v>3</v>
      </c>
      <c r="GS105" t="s">
        <v>439</v>
      </c>
      <c r="GT105">
        <v>3.24975</v>
      </c>
      <c r="GU105">
        <v>2.89201</v>
      </c>
      <c r="GV105">
        <v>0.082457</v>
      </c>
      <c r="GW105">
        <v>0.0829287</v>
      </c>
      <c r="GX105">
        <v>0.0594147</v>
      </c>
      <c r="GY105">
        <v>0.0545426</v>
      </c>
      <c r="GZ105">
        <v>30271.7</v>
      </c>
      <c r="HA105">
        <v>23316.5</v>
      </c>
      <c r="HB105">
        <v>30713.9</v>
      </c>
      <c r="HC105">
        <v>23895.4</v>
      </c>
      <c r="HD105">
        <v>38264</v>
      </c>
      <c r="HE105">
        <v>31534.7</v>
      </c>
      <c r="HF105">
        <v>43459.1</v>
      </c>
      <c r="HG105">
        <v>36062.5</v>
      </c>
      <c r="HH105">
        <v>2.35263</v>
      </c>
      <c r="HI105">
        <v>2.25637</v>
      </c>
      <c r="HJ105">
        <v>0.150874</v>
      </c>
      <c r="HK105">
        <v>0</v>
      </c>
      <c r="HL105">
        <v>20.559</v>
      </c>
      <c r="HM105">
        <v>999.9</v>
      </c>
      <c r="HN105">
        <v>45.654</v>
      </c>
      <c r="HO105">
        <v>26.949</v>
      </c>
      <c r="HP105">
        <v>20.6416</v>
      </c>
      <c r="HQ105">
        <v>54.1766</v>
      </c>
      <c r="HR105">
        <v>21.4543</v>
      </c>
      <c r="HS105">
        <v>2</v>
      </c>
      <c r="HT105">
        <v>-0.305061</v>
      </c>
      <c r="HU105">
        <v>0.689052</v>
      </c>
      <c r="HV105">
        <v>20.3426</v>
      </c>
      <c r="HW105">
        <v>5.24649</v>
      </c>
      <c r="HX105">
        <v>11.921</v>
      </c>
      <c r="HY105">
        <v>4.96965</v>
      </c>
      <c r="HZ105">
        <v>3.29005</v>
      </c>
      <c r="IA105">
        <v>9999</v>
      </c>
      <c r="IB105">
        <v>999.9</v>
      </c>
      <c r="IC105">
        <v>9999</v>
      </c>
      <c r="ID105">
        <v>9999</v>
      </c>
      <c r="IE105">
        <v>4.97212</v>
      </c>
      <c r="IF105">
        <v>1.87347</v>
      </c>
      <c r="IG105">
        <v>1.88034</v>
      </c>
      <c r="IH105">
        <v>1.87651</v>
      </c>
      <c r="II105">
        <v>1.87607</v>
      </c>
      <c r="IJ105">
        <v>1.87606</v>
      </c>
      <c r="IK105">
        <v>1.87503</v>
      </c>
      <c r="IL105">
        <v>1.87542</v>
      </c>
      <c r="IM105">
        <v>0</v>
      </c>
      <c r="IN105">
        <v>0</v>
      </c>
      <c r="IO105">
        <v>0</v>
      </c>
      <c r="IP105">
        <v>0</v>
      </c>
      <c r="IQ105" t="s">
        <v>440</v>
      </c>
      <c r="IR105" t="s">
        <v>441</v>
      </c>
      <c r="IS105" t="s">
        <v>442</v>
      </c>
      <c r="IT105" t="s">
        <v>442</v>
      </c>
      <c r="IU105" t="s">
        <v>442</v>
      </c>
      <c r="IV105" t="s">
        <v>442</v>
      </c>
      <c r="IW105">
        <v>0</v>
      </c>
      <c r="IX105">
        <v>100</v>
      </c>
      <c r="IY105">
        <v>100</v>
      </c>
      <c r="IZ105">
        <v>-0.514</v>
      </c>
      <c r="JA105">
        <v>0.0311</v>
      </c>
      <c r="JB105">
        <v>-0.436505064677801</v>
      </c>
      <c r="JC105">
        <v>-0.000204251658391556</v>
      </c>
      <c r="JD105">
        <v>8.11882707142039e-08</v>
      </c>
      <c r="JE105">
        <v>-8.824596126216e-11</v>
      </c>
      <c r="JF105">
        <v>-0.0823044458403542</v>
      </c>
      <c r="JG105">
        <v>6.98166786572007e-05</v>
      </c>
      <c r="JH105">
        <v>0.00104944809816257</v>
      </c>
      <c r="JI105">
        <v>-2.5878658862803e-05</v>
      </c>
      <c r="JJ105">
        <v>28</v>
      </c>
      <c r="JK105">
        <v>2090</v>
      </c>
      <c r="JL105">
        <v>2</v>
      </c>
      <c r="JM105">
        <v>19</v>
      </c>
      <c r="JN105">
        <v>8</v>
      </c>
      <c r="JO105">
        <v>8</v>
      </c>
      <c r="JP105">
        <v>1.36108</v>
      </c>
      <c r="JQ105">
        <v>2.55493</v>
      </c>
      <c r="JR105">
        <v>2.24365</v>
      </c>
      <c r="JS105">
        <v>2.84912</v>
      </c>
      <c r="JT105">
        <v>2.49756</v>
      </c>
      <c r="JU105">
        <v>2.36694</v>
      </c>
      <c r="JV105">
        <v>31.1939</v>
      </c>
      <c r="JW105">
        <v>24.0612</v>
      </c>
      <c r="JX105">
        <v>18</v>
      </c>
      <c r="JY105">
        <v>633.837</v>
      </c>
      <c r="JZ105">
        <v>659.075</v>
      </c>
      <c r="KA105">
        <v>19.9999</v>
      </c>
      <c r="KB105">
        <v>23.3275</v>
      </c>
      <c r="KC105">
        <v>30.0002</v>
      </c>
      <c r="KD105">
        <v>23.5378</v>
      </c>
      <c r="KE105">
        <v>23.5183</v>
      </c>
      <c r="KF105">
        <v>27.278</v>
      </c>
      <c r="KG105">
        <v>37.8443</v>
      </c>
      <c r="KH105">
        <v>0</v>
      </c>
      <c r="KI105">
        <v>20</v>
      </c>
      <c r="KJ105">
        <v>420</v>
      </c>
      <c r="KK105">
        <v>11.3014</v>
      </c>
      <c r="KL105">
        <v>101.98</v>
      </c>
      <c r="KM105">
        <v>101.027</v>
      </c>
    </row>
    <row r="106" spans="1:299">
      <c r="A106">
        <v>90</v>
      </c>
      <c r="B106">
        <v>1701978119</v>
      </c>
      <c r="C106">
        <v>445</v>
      </c>
      <c r="D106" t="s">
        <v>621</v>
      </c>
      <c r="E106" t="s">
        <v>622</v>
      </c>
      <c r="F106">
        <v>15</v>
      </c>
      <c r="H106" t="s">
        <v>435</v>
      </c>
      <c r="K106">
        <v>1701978117.5</v>
      </c>
      <c r="L106">
        <f>(M106)/1000</f>
        <v>0</v>
      </c>
      <c r="M106">
        <f>IF(DR106, AP106, AJ106)</f>
        <v>0</v>
      </c>
      <c r="N106">
        <f>IF(DR106, AK106, AI106)</f>
        <v>0</v>
      </c>
      <c r="O106">
        <f>DT106 - IF(AW106&gt;1, N106*DN106*100.0/(AY106*EH106), 0)</f>
        <v>0</v>
      </c>
      <c r="P106">
        <f>((V106-L106/2)*O106-N106)/(V106+L106/2)</f>
        <v>0</v>
      </c>
      <c r="Q106">
        <f>P106*(EA106+EB106)/1000.0</f>
        <v>0</v>
      </c>
      <c r="R106">
        <f>(DT106 - IF(AW106&gt;1, N106*DN106*100.0/(AY106*EH106), 0))*(EA106+EB106)/1000.0</f>
        <v>0</v>
      </c>
      <c r="S106">
        <f>2.0/((1/U106-1/T106)+SIGN(U106)*SQRT((1/U106-1/T106)*(1/U106-1/T106) + 4*DO106/((DO106+1)*(DO106+1))*(2*1/U106*1/T106-1/T106*1/T106)))</f>
        <v>0</v>
      </c>
      <c r="T106">
        <f>IF(LEFT(DP106,1)&lt;&gt;"0",IF(LEFT(DP106,1)="1",3.0,DQ106),$D$5+$E$5*(EH106*EA106/($K$5*1000))+$F$5*(EH106*EA106/($K$5*1000))*MAX(MIN(DN106,$J$5),$I$5)*MAX(MIN(DN106,$J$5),$I$5)+$G$5*MAX(MIN(DN106,$J$5),$I$5)*(EH106*EA106/($K$5*1000))+$H$5*(EH106*EA106/($K$5*1000))*(EH106*EA106/($K$5*1000)))</f>
        <v>0</v>
      </c>
      <c r="U106">
        <f>L106*(1000-(1000*0.61365*exp(17.502*Y106/(240.97+Y106))/(EA106+EB106)+DV106)/2)/(1000*0.61365*exp(17.502*Y106/(240.97+Y106))/(EA106+EB106)-DV106)</f>
        <v>0</v>
      </c>
      <c r="V106">
        <f>1/((DO106+1)/(S106/1.6)+1/(T106/1.37)) + DO106/((DO106+1)/(S106/1.6) + DO106/(T106/1.37))</f>
        <v>0</v>
      </c>
      <c r="W106">
        <f>(DJ106*DM106)</f>
        <v>0</v>
      </c>
      <c r="X106">
        <f>(EC106+(W106+2*0.95*5.67E-8*(((EC106+$B$7)+273)^4-(EC106+273)^4)-44100*L106)/(1.84*29.3*T106+8*0.95*5.67E-8*(EC106+273)^3))</f>
        <v>0</v>
      </c>
      <c r="Y106">
        <f>($C$7*ED106+$D$7*EE106+$E$7*X106)</f>
        <v>0</v>
      </c>
      <c r="Z106">
        <f>0.61365*exp(17.502*Y106/(240.97+Y106))</f>
        <v>0</v>
      </c>
      <c r="AA106">
        <f>(AB106/AC106*100)</f>
        <v>0</v>
      </c>
      <c r="AB106">
        <f>DV106*(EA106+EB106)/1000</f>
        <v>0</v>
      </c>
      <c r="AC106">
        <f>0.61365*exp(17.502*EC106/(240.97+EC106))</f>
        <v>0</v>
      </c>
      <c r="AD106">
        <f>(Z106-DV106*(EA106+EB106)/1000)</f>
        <v>0</v>
      </c>
      <c r="AE106">
        <f>(-L106*44100)</f>
        <v>0</v>
      </c>
      <c r="AF106">
        <f>2*29.3*T106*0.92*(EC106-Y106)</f>
        <v>0</v>
      </c>
      <c r="AG106">
        <f>2*0.95*5.67E-8*(((EC106+$B$7)+273)^4-(Y106+273)^4)</f>
        <v>0</v>
      </c>
      <c r="AH106">
        <f>W106+AG106+AE106+AF106</f>
        <v>0</v>
      </c>
      <c r="AI106">
        <f>DZ106*AW106*(DU106-DT106*(1000-AW106*DW106)/(1000-AW106*DV106))/(100*DN106)</f>
        <v>0</v>
      </c>
      <c r="AJ106">
        <f>1000*DZ106*AW106*(DV106-DW106)/(100*DN106*(1000-AW106*DV106))</f>
        <v>0</v>
      </c>
      <c r="AK106">
        <f>(AL106 - AM106 - EA106*1E3/(8.314*(EC106+273.15)) * AO106/DZ106 * AN106) * DZ106/(100*DN106) * (1000 - DW106)/1000</f>
        <v>0</v>
      </c>
      <c r="AL106">
        <v>424.785395987637</v>
      </c>
      <c r="AM106">
        <v>420.740048484848</v>
      </c>
      <c r="AN106">
        <v>-0.00339502925720442</v>
      </c>
      <c r="AO106">
        <v>66.111918729525</v>
      </c>
      <c r="AP106">
        <f>(AR106 - AQ106 + EA106*1E3/(8.314*(EC106+273.15)) * AT106/DZ106 * AS106) * DZ106/(100*DN106) * 1000/(1000 - AR106)</f>
        <v>0</v>
      </c>
      <c r="AQ106">
        <v>11.2483609411301</v>
      </c>
      <c r="AR106">
        <v>12.4642153846154</v>
      </c>
      <c r="AS106">
        <v>-3.58808276428538e-06</v>
      </c>
      <c r="AT106">
        <v>85.4368916189537</v>
      </c>
      <c r="AU106">
        <v>0</v>
      </c>
      <c r="AV106">
        <v>0</v>
      </c>
      <c r="AW106">
        <f>IF(AU106*$H$13&gt;=AY106,1.0,(AY106/(AY106-AU106*$H$13)))</f>
        <v>0</v>
      </c>
      <c r="AX106">
        <f>(AW106-1)*100</f>
        <v>0</v>
      </c>
      <c r="AY106">
        <f>MAX(0,($B$13+$C$13*EH106)/(1+$D$13*EH106)*EA106/(EC106+273)*$E$13)</f>
        <v>0</v>
      </c>
      <c r="AZ106" t="s">
        <v>436</v>
      </c>
      <c r="BA106" t="s">
        <v>436</v>
      </c>
      <c r="BB106">
        <v>0</v>
      </c>
      <c r="BC106">
        <v>0</v>
      </c>
      <c r="BD106">
        <f>1-BB106/BC106</f>
        <v>0</v>
      </c>
      <c r="BE106">
        <v>0</v>
      </c>
      <c r="BF106" t="s">
        <v>436</v>
      </c>
      <c r="BG106" t="s">
        <v>436</v>
      </c>
      <c r="BH106">
        <v>0</v>
      </c>
      <c r="BI106">
        <v>0</v>
      </c>
      <c r="BJ106">
        <f>1-BH106/BI106</f>
        <v>0</v>
      </c>
      <c r="BK106">
        <v>0.5</v>
      </c>
      <c r="BL106">
        <f>DK106</f>
        <v>0</v>
      </c>
      <c r="BM106">
        <f>N106</f>
        <v>0</v>
      </c>
      <c r="BN106">
        <f>BJ106*BK106*BL106</f>
        <v>0</v>
      </c>
      <c r="BO106">
        <f>(BM106-BE106)/BL106</f>
        <v>0</v>
      </c>
      <c r="BP106">
        <f>(BC106-BI106)/BI106</f>
        <v>0</v>
      </c>
      <c r="BQ106">
        <f>BB106/(BD106+BB106/BI106)</f>
        <v>0</v>
      </c>
      <c r="BR106" t="s">
        <v>436</v>
      </c>
      <c r="BS106">
        <v>0</v>
      </c>
      <c r="BT106">
        <f>IF(BS106&lt;&gt;0, BS106, BQ106)</f>
        <v>0</v>
      </c>
      <c r="BU106">
        <f>1-BT106/BI106</f>
        <v>0</v>
      </c>
      <c r="BV106">
        <f>(BI106-BH106)/(BI106-BT106)</f>
        <v>0</v>
      </c>
      <c r="BW106">
        <f>(BC106-BI106)/(BC106-BT106)</f>
        <v>0</v>
      </c>
      <c r="BX106">
        <f>(BI106-BH106)/(BI106-BB106)</f>
        <v>0</v>
      </c>
      <c r="BY106">
        <f>(BC106-BI106)/(BC106-BB106)</f>
        <v>0</v>
      </c>
      <c r="BZ106">
        <f>(BV106*BT106/BH106)</f>
        <v>0</v>
      </c>
      <c r="CA106">
        <f>(1-BZ106)</f>
        <v>0</v>
      </c>
      <c r="DJ106">
        <f>$B$11*EI106+$C$11*EJ106+$F$11*EU106*(1-EX106)</f>
        <v>0</v>
      </c>
      <c r="DK106">
        <f>DJ106*DL106</f>
        <v>0</v>
      </c>
      <c r="DL106">
        <f>($B$11*$D$9+$C$11*$D$9+$F$11*((FH106+EZ106)/MAX(FH106+EZ106+FI106, 0.1)*$I$9+FI106/MAX(FH106+EZ106+FI106, 0.1)*$J$9))/($B$11+$C$11+$F$11)</f>
        <v>0</v>
      </c>
      <c r="DM106">
        <f>($B$11*$K$9+$C$11*$K$9+$F$11*((FH106+EZ106)/MAX(FH106+EZ106+FI106, 0.1)*$P$9+FI106/MAX(FH106+EZ106+FI106, 0.1)*$Q$9))/($B$11+$C$11+$F$11)</f>
        <v>0</v>
      </c>
      <c r="DN106">
        <v>6</v>
      </c>
      <c r="DO106">
        <v>0.5</v>
      </c>
      <c r="DP106" t="s">
        <v>437</v>
      </c>
      <c r="DQ106">
        <v>2</v>
      </c>
      <c r="DR106" t="b">
        <v>1</v>
      </c>
      <c r="DS106">
        <v>1701978117.5</v>
      </c>
      <c r="DT106">
        <v>415.499</v>
      </c>
      <c r="DU106">
        <v>420.0195</v>
      </c>
      <c r="DV106">
        <v>12.465</v>
      </c>
      <c r="DW106">
        <v>11.24805</v>
      </c>
      <c r="DX106">
        <v>416.013</v>
      </c>
      <c r="DY106">
        <v>12.4339</v>
      </c>
      <c r="DZ106">
        <v>599.977</v>
      </c>
      <c r="EA106">
        <v>78.9242</v>
      </c>
      <c r="EB106">
        <v>0.10011125</v>
      </c>
      <c r="EC106">
        <v>23.0301</v>
      </c>
      <c r="ED106">
        <v>23.0512</v>
      </c>
      <c r="EE106">
        <v>999.9</v>
      </c>
      <c r="EF106">
        <v>0</v>
      </c>
      <c r="EG106">
        <v>0</v>
      </c>
      <c r="EH106">
        <v>9978.74</v>
      </c>
      <c r="EI106">
        <v>0</v>
      </c>
      <c r="EJ106">
        <v>0.848101</v>
      </c>
      <c r="EK106">
        <v>-4.520095</v>
      </c>
      <c r="EL106">
        <v>420.744</v>
      </c>
      <c r="EM106">
        <v>424.7975</v>
      </c>
      <c r="EN106">
        <v>1.216975</v>
      </c>
      <c r="EO106">
        <v>420.0195</v>
      </c>
      <c r="EP106">
        <v>11.24805</v>
      </c>
      <c r="EQ106">
        <v>0.98379</v>
      </c>
      <c r="ER106">
        <v>0.8877415</v>
      </c>
      <c r="ES106">
        <v>6.6785</v>
      </c>
      <c r="ET106">
        <v>5.19354</v>
      </c>
      <c r="EU106">
        <v>1800.03</v>
      </c>
      <c r="EV106">
        <v>0.978006</v>
      </c>
      <c r="EW106">
        <v>0.0219943</v>
      </c>
      <c r="EX106">
        <v>0</v>
      </c>
      <c r="EY106">
        <v>384.8115</v>
      </c>
      <c r="EZ106">
        <v>4.99951</v>
      </c>
      <c r="FA106">
        <v>6983.84</v>
      </c>
      <c r="FB106">
        <v>14717.25</v>
      </c>
      <c r="FC106">
        <v>43.062</v>
      </c>
      <c r="FD106">
        <v>44.812</v>
      </c>
      <c r="FE106">
        <v>44.5935</v>
      </c>
      <c r="FF106">
        <v>43.875</v>
      </c>
      <c r="FG106">
        <v>44.5</v>
      </c>
      <c r="FH106">
        <v>1755.55</v>
      </c>
      <c r="FI106">
        <v>39.48</v>
      </c>
      <c r="FJ106">
        <v>0</v>
      </c>
      <c r="FK106">
        <v>1701978120.3</v>
      </c>
      <c r="FL106">
        <v>0</v>
      </c>
      <c r="FM106">
        <v>384.8348</v>
      </c>
      <c r="FN106">
        <v>-0.985923084680544</v>
      </c>
      <c r="FO106">
        <v>-3.72307689846833</v>
      </c>
      <c r="FP106">
        <v>6983.9252</v>
      </c>
      <c r="FQ106">
        <v>15</v>
      </c>
      <c r="FR106">
        <v>1701977635</v>
      </c>
      <c r="FS106" t="s">
        <v>438</v>
      </c>
      <c r="FT106">
        <v>1701977633</v>
      </c>
      <c r="FU106">
        <v>1701977635</v>
      </c>
      <c r="FV106">
        <v>4</v>
      </c>
      <c r="FW106">
        <v>-0.012</v>
      </c>
      <c r="FX106">
        <v>0.003</v>
      </c>
      <c r="FY106">
        <v>-0.515</v>
      </c>
      <c r="FZ106">
        <v>0.012</v>
      </c>
      <c r="GA106">
        <v>420</v>
      </c>
      <c r="GB106">
        <v>11</v>
      </c>
      <c r="GC106">
        <v>0.38</v>
      </c>
      <c r="GD106">
        <v>0.07</v>
      </c>
      <c r="GE106">
        <v>-4.5109095</v>
      </c>
      <c r="GF106">
        <v>0.28871233082707</v>
      </c>
      <c r="GG106">
        <v>0.0535209414598622</v>
      </c>
      <c r="GH106">
        <v>1</v>
      </c>
      <c r="GI106">
        <v>384.867205882353</v>
      </c>
      <c r="GJ106">
        <v>-0.744797563294674</v>
      </c>
      <c r="GK106">
        <v>0.199107978303789</v>
      </c>
      <c r="GL106">
        <v>1</v>
      </c>
      <c r="GM106">
        <v>1.220894</v>
      </c>
      <c r="GN106">
        <v>-0.0239666165413501</v>
      </c>
      <c r="GO106">
        <v>0.00254539466488008</v>
      </c>
      <c r="GP106">
        <v>1</v>
      </c>
      <c r="GQ106">
        <v>3</v>
      </c>
      <c r="GR106">
        <v>3</v>
      </c>
      <c r="GS106" t="s">
        <v>439</v>
      </c>
      <c r="GT106">
        <v>3.24982</v>
      </c>
      <c r="GU106">
        <v>2.89234</v>
      </c>
      <c r="GV106">
        <v>0.0824529</v>
      </c>
      <c r="GW106">
        <v>0.0829341</v>
      </c>
      <c r="GX106">
        <v>0.0594062</v>
      </c>
      <c r="GY106">
        <v>0.0545402</v>
      </c>
      <c r="GZ106">
        <v>30271.3</v>
      </c>
      <c r="HA106">
        <v>23316.6</v>
      </c>
      <c r="HB106">
        <v>30713.4</v>
      </c>
      <c r="HC106">
        <v>23895.6</v>
      </c>
      <c r="HD106">
        <v>38264</v>
      </c>
      <c r="HE106">
        <v>31534.7</v>
      </c>
      <c r="HF106">
        <v>43458.6</v>
      </c>
      <c r="HG106">
        <v>36062.4</v>
      </c>
      <c r="HH106">
        <v>2.3527</v>
      </c>
      <c r="HI106">
        <v>2.25623</v>
      </c>
      <c r="HJ106">
        <v>0.150949</v>
      </c>
      <c r="HK106">
        <v>0</v>
      </c>
      <c r="HL106">
        <v>20.5596</v>
      </c>
      <c r="HM106">
        <v>999.9</v>
      </c>
      <c r="HN106">
        <v>45.654</v>
      </c>
      <c r="HO106">
        <v>26.949</v>
      </c>
      <c r="HP106">
        <v>20.6427</v>
      </c>
      <c r="HQ106">
        <v>54.4866</v>
      </c>
      <c r="HR106">
        <v>21.4383</v>
      </c>
      <c r="HS106">
        <v>2</v>
      </c>
      <c r="HT106">
        <v>-0.304931</v>
      </c>
      <c r="HU106">
        <v>0.689243</v>
      </c>
      <c r="HV106">
        <v>20.3426</v>
      </c>
      <c r="HW106">
        <v>5.24649</v>
      </c>
      <c r="HX106">
        <v>11.922</v>
      </c>
      <c r="HY106">
        <v>4.96965</v>
      </c>
      <c r="HZ106">
        <v>3.29008</v>
      </c>
      <c r="IA106">
        <v>9999</v>
      </c>
      <c r="IB106">
        <v>999.9</v>
      </c>
      <c r="IC106">
        <v>9999</v>
      </c>
      <c r="ID106">
        <v>9999</v>
      </c>
      <c r="IE106">
        <v>4.9721</v>
      </c>
      <c r="IF106">
        <v>1.87347</v>
      </c>
      <c r="IG106">
        <v>1.88034</v>
      </c>
      <c r="IH106">
        <v>1.87652</v>
      </c>
      <c r="II106">
        <v>1.87608</v>
      </c>
      <c r="IJ106">
        <v>1.87607</v>
      </c>
      <c r="IK106">
        <v>1.87501</v>
      </c>
      <c r="IL106">
        <v>1.87539</v>
      </c>
      <c r="IM106">
        <v>0</v>
      </c>
      <c r="IN106">
        <v>0</v>
      </c>
      <c r="IO106">
        <v>0</v>
      </c>
      <c r="IP106">
        <v>0</v>
      </c>
      <c r="IQ106" t="s">
        <v>440</v>
      </c>
      <c r="IR106" t="s">
        <v>441</v>
      </c>
      <c r="IS106" t="s">
        <v>442</v>
      </c>
      <c r="IT106" t="s">
        <v>442</v>
      </c>
      <c r="IU106" t="s">
        <v>442</v>
      </c>
      <c r="IV106" t="s">
        <v>442</v>
      </c>
      <c r="IW106">
        <v>0</v>
      </c>
      <c r="IX106">
        <v>100</v>
      </c>
      <c r="IY106">
        <v>100</v>
      </c>
      <c r="IZ106">
        <v>-0.514</v>
      </c>
      <c r="JA106">
        <v>0.0311</v>
      </c>
      <c r="JB106">
        <v>-0.436505064677801</v>
      </c>
      <c r="JC106">
        <v>-0.000204251658391556</v>
      </c>
      <c r="JD106">
        <v>8.11882707142039e-08</v>
      </c>
      <c r="JE106">
        <v>-8.824596126216e-11</v>
      </c>
      <c r="JF106">
        <v>-0.0823044458403542</v>
      </c>
      <c r="JG106">
        <v>6.98166786572007e-05</v>
      </c>
      <c r="JH106">
        <v>0.00104944809816257</v>
      </c>
      <c r="JI106">
        <v>-2.5878658862803e-05</v>
      </c>
      <c r="JJ106">
        <v>28</v>
      </c>
      <c r="JK106">
        <v>2090</v>
      </c>
      <c r="JL106">
        <v>2</v>
      </c>
      <c r="JM106">
        <v>19</v>
      </c>
      <c r="JN106">
        <v>8.1</v>
      </c>
      <c r="JO106">
        <v>8.1</v>
      </c>
      <c r="JP106">
        <v>1.36108</v>
      </c>
      <c r="JQ106">
        <v>2.55127</v>
      </c>
      <c r="JR106">
        <v>2.24365</v>
      </c>
      <c r="JS106">
        <v>2.85034</v>
      </c>
      <c r="JT106">
        <v>2.49756</v>
      </c>
      <c r="JU106">
        <v>2.37305</v>
      </c>
      <c r="JV106">
        <v>31.1939</v>
      </c>
      <c r="JW106">
        <v>24.0612</v>
      </c>
      <c r="JX106">
        <v>18</v>
      </c>
      <c r="JY106">
        <v>633.879</v>
      </c>
      <c r="JZ106">
        <v>658.931</v>
      </c>
      <c r="KA106">
        <v>20</v>
      </c>
      <c r="KB106">
        <v>23.3275</v>
      </c>
      <c r="KC106">
        <v>30.0001</v>
      </c>
      <c r="KD106">
        <v>23.5367</v>
      </c>
      <c r="KE106">
        <v>23.517</v>
      </c>
      <c r="KF106">
        <v>27.2768</v>
      </c>
      <c r="KG106">
        <v>37.8443</v>
      </c>
      <c r="KH106">
        <v>0</v>
      </c>
      <c r="KI106">
        <v>20</v>
      </c>
      <c r="KJ106">
        <v>420</v>
      </c>
      <c r="KK106">
        <v>11.3115</v>
      </c>
      <c r="KL106">
        <v>101.979</v>
      </c>
      <c r="KM106">
        <v>101.028</v>
      </c>
    </row>
    <row r="107" spans="1:299">
      <c r="A107">
        <v>91</v>
      </c>
      <c r="B107">
        <v>1701978124</v>
      </c>
      <c r="C107">
        <v>450</v>
      </c>
      <c r="D107" t="s">
        <v>623</v>
      </c>
      <c r="E107" t="s">
        <v>624</v>
      </c>
      <c r="F107">
        <v>15</v>
      </c>
      <c r="H107" t="s">
        <v>435</v>
      </c>
      <c r="K107">
        <v>1701978122.5</v>
      </c>
      <c r="L107">
        <f>(M107)/1000</f>
        <v>0</v>
      </c>
      <c r="M107">
        <f>IF(DR107, AP107, AJ107)</f>
        <v>0</v>
      </c>
      <c r="N107">
        <f>IF(DR107, AK107, AI107)</f>
        <v>0</v>
      </c>
      <c r="O107">
        <f>DT107 - IF(AW107&gt;1, N107*DN107*100.0/(AY107*EH107), 0)</f>
        <v>0</v>
      </c>
      <c r="P107">
        <f>((V107-L107/2)*O107-N107)/(V107+L107/2)</f>
        <v>0</v>
      </c>
      <c r="Q107">
        <f>P107*(EA107+EB107)/1000.0</f>
        <v>0</v>
      </c>
      <c r="R107">
        <f>(DT107 - IF(AW107&gt;1, N107*DN107*100.0/(AY107*EH107), 0))*(EA107+EB107)/1000.0</f>
        <v>0</v>
      </c>
      <c r="S107">
        <f>2.0/((1/U107-1/T107)+SIGN(U107)*SQRT((1/U107-1/T107)*(1/U107-1/T107) + 4*DO107/((DO107+1)*(DO107+1))*(2*1/U107*1/T107-1/T107*1/T107)))</f>
        <v>0</v>
      </c>
      <c r="T107">
        <f>IF(LEFT(DP107,1)&lt;&gt;"0",IF(LEFT(DP107,1)="1",3.0,DQ107),$D$5+$E$5*(EH107*EA107/($K$5*1000))+$F$5*(EH107*EA107/($K$5*1000))*MAX(MIN(DN107,$J$5),$I$5)*MAX(MIN(DN107,$J$5),$I$5)+$G$5*MAX(MIN(DN107,$J$5),$I$5)*(EH107*EA107/($K$5*1000))+$H$5*(EH107*EA107/($K$5*1000))*(EH107*EA107/($K$5*1000)))</f>
        <v>0</v>
      </c>
      <c r="U107">
        <f>L107*(1000-(1000*0.61365*exp(17.502*Y107/(240.97+Y107))/(EA107+EB107)+DV107)/2)/(1000*0.61365*exp(17.502*Y107/(240.97+Y107))/(EA107+EB107)-DV107)</f>
        <v>0</v>
      </c>
      <c r="V107">
        <f>1/((DO107+1)/(S107/1.6)+1/(T107/1.37)) + DO107/((DO107+1)/(S107/1.6) + DO107/(T107/1.37))</f>
        <v>0</v>
      </c>
      <c r="W107">
        <f>(DJ107*DM107)</f>
        <v>0</v>
      </c>
      <c r="X107">
        <f>(EC107+(W107+2*0.95*5.67E-8*(((EC107+$B$7)+273)^4-(EC107+273)^4)-44100*L107)/(1.84*29.3*T107+8*0.95*5.67E-8*(EC107+273)^3))</f>
        <v>0</v>
      </c>
      <c r="Y107">
        <f>($C$7*ED107+$D$7*EE107+$E$7*X107)</f>
        <v>0</v>
      </c>
      <c r="Z107">
        <f>0.61365*exp(17.502*Y107/(240.97+Y107))</f>
        <v>0</v>
      </c>
      <c r="AA107">
        <f>(AB107/AC107*100)</f>
        <v>0</v>
      </c>
      <c r="AB107">
        <f>DV107*(EA107+EB107)/1000</f>
        <v>0</v>
      </c>
      <c r="AC107">
        <f>0.61365*exp(17.502*EC107/(240.97+EC107))</f>
        <v>0</v>
      </c>
      <c r="AD107">
        <f>(Z107-DV107*(EA107+EB107)/1000)</f>
        <v>0</v>
      </c>
      <c r="AE107">
        <f>(-L107*44100)</f>
        <v>0</v>
      </c>
      <c r="AF107">
        <f>2*29.3*T107*0.92*(EC107-Y107)</f>
        <v>0</v>
      </c>
      <c r="AG107">
        <f>2*0.95*5.67E-8*(((EC107+$B$7)+273)^4-(Y107+273)^4)</f>
        <v>0</v>
      </c>
      <c r="AH107">
        <f>W107+AG107+AE107+AF107</f>
        <v>0</v>
      </c>
      <c r="AI107">
        <f>DZ107*AW107*(DU107-DT107*(1000-AW107*DW107)/(1000-AW107*DV107))/(100*DN107)</f>
        <v>0</v>
      </c>
      <c r="AJ107">
        <f>1000*DZ107*AW107*(DV107-DW107)/(100*DN107*(1000-AW107*DV107))</f>
        <v>0</v>
      </c>
      <c r="AK107">
        <f>(AL107 - AM107 - EA107*1E3/(8.314*(EC107+273.15)) * AO107/DZ107 * AN107) * DZ107/(100*DN107) * (1000 - DW107)/1000</f>
        <v>0</v>
      </c>
      <c r="AL107">
        <v>424.799193860485</v>
      </c>
      <c r="AM107">
        <v>420.801896969697</v>
      </c>
      <c r="AN107">
        <v>0.00373364265588921</v>
      </c>
      <c r="AO107">
        <v>66.111918729525</v>
      </c>
      <c r="AP107">
        <f>(AR107 - AQ107 + EA107*1E3/(8.314*(EC107+273.15)) * AT107/DZ107 * AS107) * DZ107/(100*DN107) * 1000/(1000 - AR107)</f>
        <v>0</v>
      </c>
      <c r="AQ107">
        <v>11.247941861426</v>
      </c>
      <c r="AR107">
        <v>12.462089010989</v>
      </c>
      <c r="AS107">
        <v>-4.90489586031291e-06</v>
      </c>
      <c r="AT107">
        <v>85.4368916189537</v>
      </c>
      <c r="AU107">
        <v>0</v>
      </c>
      <c r="AV107">
        <v>0</v>
      </c>
      <c r="AW107">
        <f>IF(AU107*$H$13&gt;=AY107,1.0,(AY107/(AY107-AU107*$H$13)))</f>
        <v>0</v>
      </c>
      <c r="AX107">
        <f>(AW107-1)*100</f>
        <v>0</v>
      </c>
      <c r="AY107">
        <f>MAX(0,($B$13+$C$13*EH107)/(1+$D$13*EH107)*EA107/(EC107+273)*$E$13)</f>
        <v>0</v>
      </c>
      <c r="AZ107" t="s">
        <v>436</v>
      </c>
      <c r="BA107" t="s">
        <v>436</v>
      </c>
      <c r="BB107">
        <v>0</v>
      </c>
      <c r="BC107">
        <v>0</v>
      </c>
      <c r="BD107">
        <f>1-BB107/BC107</f>
        <v>0</v>
      </c>
      <c r="BE107">
        <v>0</v>
      </c>
      <c r="BF107" t="s">
        <v>436</v>
      </c>
      <c r="BG107" t="s">
        <v>436</v>
      </c>
      <c r="BH107">
        <v>0</v>
      </c>
      <c r="BI107">
        <v>0</v>
      </c>
      <c r="BJ107">
        <f>1-BH107/BI107</f>
        <v>0</v>
      </c>
      <c r="BK107">
        <v>0.5</v>
      </c>
      <c r="BL107">
        <f>DK107</f>
        <v>0</v>
      </c>
      <c r="BM107">
        <f>N107</f>
        <v>0</v>
      </c>
      <c r="BN107">
        <f>BJ107*BK107*BL107</f>
        <v>0</v>
      </c>
      <c r="BO107">
        <f>(BM107-BE107)/BL107</f>
        <v>0</v>
      </c>
      <c r="BP107">
        <f>(BC107-BI107)/BI107</f>
        <v>0</v>
      </c>
      <c r="BQ107">
        <f>BB107/(BD107+BB107/BI107)</f>
        <v>0</v>
      </c>
      <c r="BR107" t="s">
        <v>436</v>
      </c>
      <c r="BS107">
        <v>0</v>
      </c>
      <c r="BT107">
        <f>IF(BS107&lt;&gt;0, BS107, BQ107)</f>
        <v>0</v>
      </c>
      <c r="BU107">
        <f>1-BT107/BI107</f>
        <v>0</v>
      </c>
      <c r="BV107">
        <f>(BI107-BH107)/(BI107-BT107)</f>
        <v>0</v>
      </c>
      <c r="BW107">
        <f>(BC107-BI107)/(BC107-BT107)</f>
        <v>0</v>
      </c>
      <c r="BX107">
        <f>(BI107-BH107)/(BI107-BB107)</f>
        <v>0</v>
      </c>
      <c r="BY107">
        <f>(BC107-BI107)/(BC107-BB107)</f>
        <v>0</v>
      </c>
      <c r="BZ107">
        <f>(BV107*BT107/BH107)</f>
        <v>0</v>
      </c>
      <c r="CA107">
        <f>(1-BZ107)</f>
        <v>0</v>
      </c>
      <c r="DJ107">
        <f>$B$11*EI107+$C$11*EJ107+$F$11*EU107*(1-EX107)</f>
        <v>0</v>
      </c>
      <c r="DK107">
        <f>DJ107*DL107</f>
        <v>0</v>
      </c>
      <c r="DL107">
        <f>($B$11*$D$9+$C$11*$D$9+$F$11*((FH107+EZ107)/MAX(FH107+EZ107+FI107, 0.1)*$I$9+FI107/MAX(FH107+EZ107+FI107, 0.1)*$J$9))/($B$11+$C$11+$F$11)</f>
        <v>0</v>
      </c>
      <c r="DM107">
        <f>($B$11*$K$9+$C$11*$K$9+$F$11*((FH107+EZ107)/MAX(FH107+EZ107+FI107, 0.1)*$P$9+FI107/MAX(FH107+EZ107+FI107, 0.1)*$Q$9))/($B$11+$C$11+$F$11)</f>
        <v>0</v>
      </c>
      <c r="DN107">
        <v>6</v>
      </c>
      <c r="DO107">
        <v>0.5</v>
      </c>
      <c r="DP107" t="s">
        <v>437</v>
      </c>
      <c r="DQ107">
        <v>2</v>
      </c>
      <c r="DR107" t="b">
        <v>1</v>
      </c>
      <c r="DS107">
        <v>1701978122.5</v>
      </c>
      <c r="DT107">
        <v>415.5415</v>
      </c>
      <c r="DU107">
        <v>420.0125</v>
      </c>
      <c r="DV107">
        <v>12.4622</v>
      </c>
      <c r="DW107">
        <v>11.2487</v>
      </c>
      <c r="DX107">
        <v>416.055</v>
      </c>
      <c r="DY107">
        <v>12.43115</v>
      </c>
      <c r="DZ107">
        <v>599.958</v>
      </c>
      <c r="EA107">
        <v>78.9224</v>
      </c>
      <c r="EB107">
        <v>0.09982985</v>
      </c>
      <c r="EC107">
        <v>23.0345</v>
      </c>
      <c r="ED107">
        <v>23.0456</v>
      </c>
      <c r="EE107">
        <v>999.9</v>
      </c>
      <c r="EF107">
        <v>0</v>
      </c>
      <c r="EG107">
        <v>0</v>
      </c>
      <c r="EH107">
        <v>10004.66</v>
      </c>
      <c r="EI107">
        <v>0</v>
      </c>
      <c r="EJ107">
        <v>0.848101</v>
      </c>
      <c r="EK107">
        <v>-4.47092</v>
      </c>
      <c r="EL107">
        <v>420.785</v>
      </c>
      <c r="EM107">
        <v>424.7905</v>
      </c>
      <c r="EN107">
        <v>1.213465</v>
      </c>
      <c r="EO107">
        <v>420.0125</v>
      </c>
      <c r="EP107">
        <v>11.2487</v>
      </c>
      <c r="EQ107">
        <v>0.9835475</v>
      </c>
      <c r="ER107">
        <v>0.8877775</v>
      </c>
      <c r="ES107">
        <v>6.67491</v>
      </c>
      <c r="ET107">
        <v>5.19412</v>
      </c>
      <c r="EU107">
        <v>1800.015</v>
      </c>
      <c r="EV107">
        <v>0.978006</v>
      </c>
      <c r="EW107">
        <v>0.0219943</v>
      </c>
      <c r="EX107">
        <v>0</v>
      </c>
      <c r="EY107">
        <v>385.0225</v>
      </c>
      <c r="EZ107">
        <v>4.99951</v>
      </c>
      <c r="FA107">
        <v>6983.05</v>
      </c>
      <c r="FB107">
        <v>14717.15</v>
      </c>
      <c r="FC107">
        <v>43.062</v>
      </c>
      <c r="FD107">
        <v>44.812</v>
      </c>
      <c r="FE107">
        <v>44.5935</v>
      </c>
      <c r="FF107">
        <v>43.875</v>
      </c>
      <c r="FG107">
        <v>44.4685</v>
      </c>
      <c r="FH107">
        <v>1755.535</v>
      </c>
      <c r="FI107">
        <v>39.48</v>
      </c>
      <c r="FJ107">
        <v>0</v>
      </c>
      <c r="FK107">
        <v>1701978125.1</v>
      </c>
      <c r="FL107">
        <v>0</v>
      </c>
      <c r="FM107">
        <v>384.83112</v>
      </c>
      <c r="FN107">
        <v>0.689307682517749</v>
      </c>
      <c r="FO107">
        <v>-6.45076920762054</v>
      </c>
      <c r="FP107">
        <v>6983.5468</v>
      </c>
      <c r="FQ107">
        <v>15</v>
      </c>
      <c r="FR107">
        <v>1701977635</v>
      </c>
      <c r="FS107" t="s">
        <v>438</v>
      </c>
      <c r="FT107">
        <v>1701977633</v>
      </c>
      <c r="FU107">
        <v>1701977635</v>
      </c>
      <c r="FV107">
        <v>4</v>
      </c>
      <c r="FW107">
        <v>-0.012</v>
      </c>
      <c r="FX107">
        <v>0.003</v>
      </c>
      <c r="FY107">
        <v>-0.515</v>
      </c>
      <c r="FZ107">
        <v>0.012</v>
      </c>
      <c r="GA107">
        <v>420</v>
      </c>
      <c r="GB107">
        <v>11</v>
      </c>
      <c r="GC107">
        <v>0.38</v>
      </c>
      <c r="GD107">
        <v>0.07</v>
      </c>
      <c r="GE107">
        <v>-4.49746142857143</v>
      </c>
      <c r="GF107">
        <v>0.187666753246762</v>
      </c>
      <c r="GG107">
        <v>0.0514173414590942</v>
      </c>
      <c r="GH107">
        <v>1</v>
      </c>
      <c r="GI107">
        <v>384.843764705882</v>
      </c>
      <c r="GJ107">
        <v>-0.127883884427443</v>
      </c>
      <c r="GK107">
        <v>0.168172540743752</v>
      </c>
      <c r="GL107">
        <v>1</v>
      </c>
      <c r="GM107">
        <v>1.21878238095238</v>
      </c>
      <c r="GN107">
        <v>-0.0242618181818181</v>
      </c>
      <c r="GO107">
        <v>0.00267112408077111</v>
      </c>
      <c r="GP107">
        <v>1</v>
      </c>
      <c r="GQ107">
        <v>3</v>
      </c>
      <c r="GR107">
        <v>3</v>
      </c>
      <c r="GS107" t="s">
        <v>439</v>
      </c>
      <c r="GT107">
        <v>3.24978</v>
      </c>
      <c r="GU107">
        <v>2.89207</v>
      </c>
      <c r="GV107">
        <v>0.0824547</v>
      </c>
      <c r="GW107">
        <v>0.0829261</v>
      </c>
      <c r="GX107">
        <v>0.0593953</v>
      </c>
      <c r="GY107">
        <v>0.0545425</v>
      </c>
      <c r="GZ107">
        <v>30271.4</v>
      </c>
      <c r="HA107">
        <v>23316.3</v>
      </c>
      <c r="HB107">
        <v>30713.5</v>
      </c>
      <c r="HC107">
        <v>23895.1</v>
      </c>
      <c r="HD107">
        <v>38264.6</v>
      </c>
      <c r="HE107">
        <v>31534.1</v>
      </c>
      <c r="HF107">
        <v>43458.9</v>
      </c>
      <c r="HG107">
        <v>36061.8</v>
      </c>
      <c r="HH107">
        <v>2.35247</v>
      </c>
      <c r="HI107">
        <v>2.2564</v>
      </c>
      <c r="HJ107">
        <v>0.150949</v>
      </c>
      <c r="HK107">
        <v>0</v>
      </c>
      <c r="HL107">
        <v>20.5583</v>
      </c>
      <c r="HM107">
        <v>999.9</v>
      </c>
      <c r="HN107">
        <v>45.654</v>
      </c>
      <c r="HO107">
        <v>26.949</v>
      </c>
      <c r="HP107">
        <v>20.6431</v>
      </c>
      <c r="HQ107">
        <v>54.7066</v>
      </c>
      <c r="HR107">
        <v>21.4343</v>
      </c>
      <c r="HS107">
        <v>2</v>
      </c>
      <c r="HT107">
        <v>-0.304766</v>
      </c>
      <c r="HU107">
        <v>0.689434</v>
      </c>
      <c r="HV107">
        <v>20.3425</v>
      </c>
      <c r="HW107">
        <v>5.24634</v>
      </c>
      <c r="HX107">
        <v>11.9207</v>
      </c>
      <c r="HY107">
        <v>4.9696</v>
      </c>
      <c r="HZ107">
        <v>3.29003</v>
      </c>
      <c r="IA107">
        <v>9999</v>
      </c>
      <c r="IB107">
        <v>999.9</v>
      </c>
      <c r="IC107">
        <v>9999</v>
      </c>
      <c r="ID107">
        <v>9999</v>
      </c>
      <c r="IE107">
        <v>4.9721</v>
      </c>
      <c r="IF107">
        <v>1.87348</v>
      </c>
      <c r="IG107">
        <v>1.88034</v>
      </c>
      <c r="IH107">
        <v>1.8765</v>
      </c>
      <c r="II107">
        <v>1.87607</v>
      </c>
      <c r="IJ107">
        <v>1.87607</v>
      </c>
      <c r="IK107">
        <v>1.87501</v>
      </c>
      <c r="IL107">
        <v>1.87539</v>
      </c>
      <c r="IM107">
        <v>0</v>
      </c>
      <c r="IN107">
        <v>0</v>
      </c>
      <c r="IO107">
        <v>0</v>
      </c>
      <c r="IP107">
        <v>0</v>
      </c>
      <c r="IQ107" t="s">
        <v>440</v>
      </c>
      <c r="IR107" t="s">
        <v>441</v>
      </c>
      <c r="IS107" t="s">
        <v>442</v>
      </c>
      <c r="IT107" t="s">
        <v>442</v>
      </c>
      <c r="IU107" t="s">
        <v>442</v>
      </c>
      <c r="IV107" t="s">
        <v>442</v>
      </c>
      <c r="IW107">
        <v>0</v>
      </c>
      <c r="IX107">
        <v>100</v>
      </c>
      <c r="IY107">
        <v>100</v>
      </c>
      <c r="IZ107">
        <v>-0.514</v>
      </c>
      <c r="JA107">
        <v>0.031</v>
      </c>
      <c r="JB107">
        <v>-0.436505064677801</v>
      </c>
      <c r="JC107">
        <v>-0.000204251658391556</v>
      </c>
      <c r="JD107">
        <v>8.11882707142039e-08</v>
      </c>
      <c r="JE107">
        <v>-8.824596126216e-11</v>
      </c>
      <c r="JF107">
        <v>-0.0823044458403542</v>
      </c>
      <c r="JG107">
        <v>6.98166786572007e-05</v>
      </c>
      <c r="JH107">
        <v>0.00104944809816257</v>
      </c>
      <c r="JI107">
        <v>-2.5878658862803e-05</v>
      </c>
      <c r="JJ107">
        <v>28</v>
      </c>
      <c r="JK107">
        <v>2090</v>
      </c>
      <c r="JL107">
        <v>2</v>
      </c>
      <c r="JM107">
        <v>19</v>
      </c>
      <c r="JN107">
        <v>8.2</v>
      </c>
      <c r="JO107">
        <v>8.2</v>
      </c>
      <c r="JP107">
        <v>1.36108</v>
      </c>
      <c r="JQ107">
        <v>2.55005</v>
      </c>
      <c r="JR107">
        <v>2.24365</v>
      </c>
      <c r="JS107">
        <v>2.84912</v>
      </c>
      <c r="JT107">
        <v>2.49756</v>
      </c>
      <c r="JU107">
        <v>2.36694</v>
      </c>
      <c r="JV107">
        <v>31.1939</v>
      </c>
      <c r="JW107">
        <v>24.07</v>
      </c>
      <c r="JX107">
        <v>18</v>
      </c>
      <c r="JY107">
        <v>633.714</v>
      </c>
      <c r="JZ107">
        <v>659.071</v>
      </c>
      <c r="KA107">
        <v>20</v>
      </c>
      <c r="KB107">
        <v>23.3275</v>
      </c>
      <c r="KC107">
        <v>30</v>
      </c>
      <c r="KD107">
        <v>23.5367</v>
      </c>
      <c r="KE107">
        <v>23.5163</v>
      </c>
      <c r="KF107">
        <v>27.2778</v>
      </c>
      <c r="KG107">
        <v>37.8443</v>
      </c>
      <c r="KH107">
        <v>0</v>
      </c>
      <c r="KI107">
        <v>20</v>
      </c>
      <c r="KJ107">
        <v>420</v>
      </c>
      <c r="KK107">
        <v>11.321</v>
      </c>
      <c r="KL107">
        <v>101.979</v>
      </c>
      <c r="KM107">
        <v>101.026</v>
      </c>
    </row>
    <row r="108" spans="1:299">
      <c r="A108">
        <v>92</v>
      </c>
      <c r="B108">
        <v>1701978129</v>
      </c>
      <c r="C108">
        <v>455</v>
      </c>
      <c r="D108" t="s">
        <v>625</v>
      </c>
      <c r="E108" t="s">
        <v>626</v>
      </c>
      <c r="F108">
        <v>15</v>
      </c>
      <c r="H108" t="s">
        <v>435</v>
      </c>
      <c r="K108">
        <v>1701978127.5</v>
      </c>
      <c r="L108">
        <f>(M108)/1000</f>
        <v>0</v>
      </c>
      <c r="M108">
        <f>IF(DR108, AP108, AJ108)</f>
        <v>0</v>
      </c>
      <c r="N108">
        <f>IF(DR108, AK108, AI108)</f>
        <v>0</v>
      </c>
      <c r="O108">
        <f>DT108 - IF(AW108&gt;1, N108*DN108*100.0/(AY108*EH108), 0)</f>
        <v>0</v>
      </c>
      <c r="P108">
        <f>((V108-L108/2)*O108-N108)/(V108+L108/2)</f>
        <v>0</v>
      </c>
      <c r="Q108">
        <f>P108*(EA108+EB108)/1000.0</f>
        <v>0</v>
      </c>
      <c r="R108">
        <f>(DT108 - IF(AW108&gt;1, N108*DN108*100.0/(AY108*EH108), 0))*(EA108+EB108)/1000.0</f>
        <v>0</v>
      </c>
      <c r="S108">
        <f>2.0/((1/U108-1/T108)+SIGN(U108)*SQRT((1/U108-1/T108)*(1/U108-1/T108) + 4*DO108/((DO108+1)*(DO108+1))*(2*1/U108*1/T108-1/T108*1/T108)))</f>
        <v>0</v>
      </c>
      <c r="T108">
        <f>IF(LEFT(DP108,1)&lt;&gt;"0",IF(LEFT(DP108,1)="1",3.0,DQ108),$D$5+$E$5*(EH108*EA108/($K$5*1000))+$F$5*(EH108*EA108/($K$5*1000))*MAX(MIN(DN108,$J$5),$I$5)*MAX(MIN(DN108,$J$5),$I$5)+$G$5*MAX(MIN(DN108,$J$5),$I$5)*(EH108*EA108/($K$5*1000))+$H$5*(EH108*EA108/($K$5*1000))*(EH108*EA108/($K$5*1000)))</f>
        <v>0</v>
      </c>
      <c r="U108">
        <f>L108*(1000-(1000*0.61365*exp(17.502*Y108/(240.97+Y108))/(EA108+EB108)+DV108)/2)/(1000*0.61365*exp(17.502*Y108/(240.97+Y108))/(EA108+EB108)-DV108)</f>
        <v>0</v>
      </c>
      <c r="V108">
        <f>1/((DO108+1)/(S108/1.6)+1/(T108/1.37)) + DO108/((DO108+1)/(S108/1.6) + DO108/(T108/1.37))</f>
        <v>0</v>
      </c>
      <c r="W108">
        <f>(DJ108*DM108)</f>
        <v>0</v>
      </c>
      <c r="X108">
        <f>(EC108+(W108+2*0.95*5.67E-8*(((EC108+$B$7)+273)^4-(EC108+273)^4)-44100*L108)/(1.84*29.3*T108+8*0.95*5.67E-8*(EC108+273)^3))</f>
        <v>0</v>
      </c>
      <c r="Y108">
        <f>($C$7*ED108+$D$7*EE108+$E$7*X108)</f>
        <v>0</v>
      </c>
      <c r="Z108">
        <f>0.61365*exp(17.502*Y108/(240.97+Y108))</f>
        <v>0</v>
      </c>
      <c r="AA108">
        <f>(AB108/AC108*100)</f>
        <v>0</v>
      </c>
      <c r="AB108">
        <f>DV108*(EA108+EB108)/1000</f>
        <v>0</v>
      </c>
      <c r="AC108">
        <f>0.61365*exp(17.502*EC108/(240.97+EC108))</f>
        <v>0</v>
      </c>
      <c r="AD108">
        <f>(Z108-DV108*(EA108+EB108)/1000)</f>
        <v>0</v>
      </c>
      <c r="AE108">
        <f>(-L108*44100)</f>
        <v>0</v>
      </c>
      <c r="AF108">
        <f>2*29.3*T108*0.92*(EC108-Y108)</f>
        <v>0</v>
      </c>
      <c r="AG108">
        <f>2*0.95*5.67E-8*(((EC108+$B$7)+273)^4-(Y108+273)^4)</f>
        <v>0</v>
      </c>
      <c r="AH108">
        <f>W108+AG108+AE108+AF108</f>
        <v>0</v>
      </c>
      <c r="AI108">
        <f>DZ108*AW108*(DU108-DT108*(1000-AW108*DW108)/(1000-AW108*DV108))/(100*DN108)</f>
        <v>0</v>
      </c>
      <c r="AJ108">
        <f>1000*DZ108*AW108*(DV108-DW108)/(100*DN108*(1000-AW108*DV108))</f>
        <v>0</v>
      </c>
      <c r="AK108">
        <f>(AL108 - AM108 - EA108*1E3/(8.314*(EC108+273.15)) * AO108/DZ108 * AN108) * DZ108/(100*DN108) * (1000 - DW108)/1000</f>
        <v>0</v>
      </c>
      <c r="AL108">
        <v>424.784763345098</v>
      </c>
      <c r="AM108">
        <v>420.788745454546</v>
      </c>
      <c r="AN108">
        <v>0.0014188359510127</v>
      </c>
      <c r="AO108">
        <v>66.111918729525</v>
      </c>
      <c r="AP108">
        <f>(AR108 - AQ108 + EA108*1E3/(8.314*(EC108+273.15)) * AT108/DZ108 * AS108) * DZ108/(100*DN108) * 1000/(1000 - AR108)</f>
        <v>0</v>
      </c>
      <c r="AQ108">
        <v>11.2488692169448</v>
      </c>
      <c r="AR108">
        <v>12.4608505494506</v>
      </c>
      <c r="AS108">
        <v>-3.48487224199083e-06</v>
      </c>
      <c r="AT108">
        <v>85.4368916189537</v>
      </c>
      <c r="AU108">
        <v>0</v>
      </c>
      <c r="AV108">
        <v>0</v>
      </c>
      <c r="AW108">
        <f>IF(AU108*$H$13&gt;=AY108,1.0,(AY108/(AY108-AU108*$H$13)))</f>
        <v>0</v>
      </c>
      <c r="AX108">
        <f>(AW108-1)*100</f>
        <v>0</v>
      </c>
      <c r="AY108">
        <f>MAX(0,($B$13+$C$13*EH108)/(1+$D$13*EH108)*EA108/(EC108+273)*$E$13)</f>
        <v>0</v>
      </c>
      <c r="AZ108" t="s">
        <v>436</v>
      </c>
      <c r="BA108" t="s">
        <v>436</v>
      </c>
      <c r="BB108">
        <v>0</v>
      </c>
      <c r="BC108">
        <v>0</v>
      </c>
      <c r="BD108">
        <f>1-BB108/BC108</f>
        <v>0</v>
      </c>
      <c r="BE108">
        <v>0</v>
      </c>
      <c r="BF108" t="s">
        <v>436</v>
      </c>
      <c r="BG108" t="s">
        <v>436</v>
      </c>
      <c r="BH108">
        <v>0</v>
      </c>
      <c r="BI108">
        <v>0</v>
      </c>
      <c r="BJ108">
        <f>1-BH108/BI108</f>
        <v>0</v>
      </c>
      <c r="BK108">
        <v>0.5</v>
      </c>
      <c r="BL108">
        <f>DK108</f>
        <v>0</v>
      </c>
      <c r="BM108">
        <f>N108</f>
        <v>0</v>
      </c>
      <c r="BN108">
        <f>BJ108*BK108*BL108</f>
        <v>0</v>
      </c>
      <c r="BO108">
        <f>(BM108-BE108)/BL108</f>
        <v>0</v>
      </c>
      <c r="BP108">
        <f>(BC108-BI108)/BI108</f>
        <v>0</v>
      </c>
      <c r="BQ108">
        <f>BB108/(BD108+BB108/BI108)</f>
        <v>0</v>
      </c>
      <c r="BR108" t="s">
        <v>436</v>
      </c>
      <c r="BS108">
        <v>0</v>
      </c>
      <c r="BT108">
        <f>IF(BS108&lt;&gt;0, BS108, BQ108)</f>
        <v>0</v>
      </c>
      <c r="BU108">
        <f>1-BT108/BI108</f>
        <v>0</v>
      </c>
      <c r="BV108">
        <f>(BI108-BH108)/(BI108-BT108)</f>
        <v>0</v>
      </c>
      <c r="BW108">
        <f>(BC108-BI108)/(BC108-BT108)</f>
        <v>0</v>
      </c>
      <c r="BX108">
        <f>(BI108-BH108)/(BI108-BB108)</f>
        <v>0</v>
      </c>
      <c r="BY108">
        <f>(BC108-BI108)/(BC108-BB108)</f>
        <v>0</v>
      </c>
      <c r="BZ108">
        <f>(BV108*BT108/BH108)</f>
        <v>0</v>
      </c>
      <c r="CA108">
        <f>(1-BZ108)</f>
        <v>0</v>
      </c>
      <c r="DJ108">
        <f>$B$11*EI108+$C$11*EJ108+$F$11*EU108*(1-EX108)</f>
        <v>0</v>
      </c>
      <c r="DK108">
        <f>DJ108*DL108</f>
        <v>0</v>
      </c>
      <c r="DL108">
        <f>($B$11*$D$9+$C$11*$D$9+$F$11*((FH108+EZ108)/MAX(FH108+EZ108+FI108, 0.1)*$I$9+FI108/MAX(FH108+EZ108+FI108, 0.1)*$J$9))/($B$11+$C$11+$F$11)</f>
        <v>0</v>
      </c>
      <c r="DM108">
        <f>($B$11*$K$9+$C$11*$K$9+$F$11*((FH108+EZ108)/MAX(FH108+EZ108+FI108, 0.1)*$P$9+FI108/MAX(FH108+EZ108+FI108, 0.1)*$Q$9))/($B$11+$C$11+$F$11)</f>
        <v>0</v>
      </c>
      <c r="DN108">
        <v>6</v>
      </c>
      <c r="DO108">
        <v>0.5</v>
      </c>
      <c r="DP108" t="s">
        <v>437</v>
      </c>
      <c r="DQ108">
        <v>2</v>
      </c>
      <c r="DR108" t="b">
        <v>1</v>
      </c>
      <c r="DS108">
        <v>1701978127.5</v>
      </c>
      <c r="DT108">
        <v>415.545</v>
      </c>
      <c r="DU108">
        <v>420.013</v>
      </c>
      <c r="DV108">
        <v>12.4611</v>
      </c>
      <c r="DW108">
        <v>11.2489</v>
      </c>
      <c r="DX108">
        <v>416.059</v>
      </c>
      <c r="DY108">
        <v>12.4301</v>
      </c>
      <c r="DZ108">
        <v>600.0425</v>
      </c>
      <c r="EA108">
        <v>78.9225</v>
      </c>
      <c r="EB108">
        <v>0.0999219</v>
      </c>
      <c r="EC108">
        <v>23.0277</v>
      </c>
      <c r="ED108">
        <v>23.0445</v>
      </c>
      <c r="EE108">
        <v>999.9</v>
      </c>
      <c r="EF108">
        <v>0</v>
      </c>
      <c r="EG108">
        <v>0</v>
      </c>
      <c r="EH108">
        <v>10017.5</v>
      </c>
      <c r="EI108">
        <v>0</v>
      </c>
      <c r="EJ108">
        <v>0.848101</v>
      </c>
      <c r="EK108">
        <v>-4.467925</v>
      </c>
      <c r="EL108">
        <v>420.789</v>
      </c>
      <c r="EM108">
        <v>424.7915</v>
      </c>
      <c r="EN108">
        <v>1.21221</v>
      </c>
      <c r="EO108">
        <v>420.013</v>
      </c>
      <c r="EP108">
        <v>11.2489</v>
      </c>
      <c r="EQ108">
        <v>0.98346</v>
      </c>
      <c r="ER108">
        <v>0.8877895</v>
      </c>
      <c r="ES108">
        <v>6.67362</v>
      </c>
      <c r="ET108">
        <v>5.194315</v>
      </c>
      <c r="EU108">
        <v>1800.02</v>
      </c>
      <c r="EV108">
        <v>0.978006</v>
      </c>
      <c r="EW108">
        <v>0.0219943</v>
      </c>
      <c r="EX108">
        <v>0</v>
      </c>
      <c r="EY108">
        <v>385.0285</v>
      </c>
      <c r="EZ108">
        <v>4.99951</v>
      </c>
      <c r="FA108">
        <v>6982.665</v>
      </c>
      <c r="FB108">
        <v>14717.2</v>
      </c>
      <c r="FC108">
        <v>43.062</v>
      </c>
      <c r="FD108">
        <v>44.812</v>
      </c>
      <c r="FE108">
        <v>44.562</v>
      </c>
      <c r="FF108">
        <v>43.875</v>
      </c>
      <c r="FG108">
        <v>44.5</v>
      </c>
      <c r="FH108">
        <v>1755.54</v>
      </c>
      <c r="FI108">
        <v>39.48</v>
      </c>
      <c r="FJ108">
        <v>0</v>
      </c>
      <c r="FK108">
        <v>1701978130.5</v>
      </c>
      <c r="FL108">
        <v>0</v>
      </c>
      <c r="FM108">
        <v>384.870576923077</v>
      </c>
      <c r="FN108">
        <v>0.740615365578423</v>
      </c>
      <c r="FO108">
        <v>-4.38051280190001</v>
      </c>
      <c r="FP108">
        <v>6983.15730769231</v>
      </c>
      <c r="FQ108">
        <v>15</v>
      </c>
      <c r="FR108">
        <v>1701977635</v>
      </c>
      <c r="FS108" t="s">
        <v>438</v>
      </c>
      <c r="FT108">
        <v>1701977633</v>
      </c>
      <c r="FU108">
        <v>1701977635</v>
      </c>
      <c r="FV108">
        <v>4</v>
      </c>
      <c r="FW108">
        <v>-0.012</v>
      </c>
      <c r="FX108">
        <v>0.003</v>
      </c>
      <c r="FY108">
        <v>-0.515</v>
      </c>
      <c r="FZ108">
        <v>0.012</v>
      </c>
      <c r="GA108">
        <v>420</v>
      </c>
      <c r="GB108">
        <v>11</v>
      </c>
      <c r="GC108">
        <v>0.38</v>
      </c>
      <c r="GD108">
        <v>0.07</v>
      </c>
      <c r="GE108">
        <v>-4.481415</v>
      </c>
      <c r="GF108">
        <v>-0.0217227067669128</v>
      </c>
      <c r="GG108">
        <v>0.0307204154431544</v>
      </c>
      <c r="GH108">
        <v>1</v>
      </c>
      <c r="GI108">
        <v>384.841941176471</v>
      </c>
      <c r="GJ108">
        <v>0.472177226702496</v>
      </c>
      <c r="GK108">
        <v>0.171978955822143</v>
      </c>
      <c r="GL108">
        <v>1</v>
      </c>
      <c r="GM108">
        <v>1.2165845</v>
      </c>
      <c r="GN108">
        <v>-0.0331772932330842</v>
      </c>
      <c r="GO108">
        <v>0.0032445607946223</v>
      </c>
      <c r="GP108">
        <v>1</v>
      </c>
      <c r="GQ108">
        <v>3</v>
      </c>
      <c r="GR108">
        <v>3</v>
      </c>
      <c r="GS108" t="s">
        <v>439</v>
      </c>
      <c r="GT108">
        <v>3.24981</v>
      </c>
      <c r="GU108">
        <v>2.89215</v>
      </c>
      <c r="GV108">
        <v>0.0824592</v>
      </c>
      <c r="GW108">
        <v>0.0829261</v>
      </c>
      <c r="GX108">
        <v>0.0593886</v>
      </c>
      <c r="GY108">
        <v>0.0545441</v>
      </c>
      <c r="GZ108">
        <v>30271.3</v>
      </c>
      <c r="HA108">
        <v>23316.4</v>
      </c>
      <c r="HB108">
        <v>30713.6</v>
      </c>
      <c r="HC108">
        <v>23895.2</v>
      </c>
      <c r="HD108">
        <v>38265.1</v>
      </c>
      <c r="HE108">
        <v>31533.8</v>
      </c>
      <c r="HF108">
        <v>43459.1</v>
      </c>
      <c r="HG108">
        <v>36061.6</v>
      </c>
      <c r="HH108">
        <v>2.35262</v>
      </c>
      <c r="HI108">
        <v>2.25633</v>
      </c>
      <c r="HJ108">
        <v>0.150912</v>
      </c>
      <c r="HK108">
        <v>0</v>
      </c>
      <c r="HL108">
        <v>20.5528</v>
      </c>
      <c r="HM108">
        <v>999.9</v>
      </c>
      <c r="HN108">
        <v>45.654</v>
      </c>
      <c r="HO108">
        <v>26.949</v>
      </c>
      <c r="HP108">
        <v>20.6412</v>
      </c>
      <c r="HQ108">
        <v>54.5066</v>
      </c>
      <c r="HR108">
        <v>21.4503</v>
      </c>
      <c r="HS108">
        <v>2</v>
      </c>
      <c r="HT108">
        <v>-0.304911</v>
      </c>
      <c r="HU108">
        <v>0.69088</v>
      </c>
      <c r="HV108">
        <v>20.3425</v>
      </c>
      <c r="HW108">
        <v>5.24634</v>
      </c>
      <c r="HX108">
        <v>11.9214</v>
      </c>
      <c r="HY108">
        <v>4.96965</v>
      </c>
      <c r="HZ108">
        <v>3.29</v>
      </c>
      <c r="IA108">
        <v>9999</v>
      </c>
      <c r="IB108">
        <v>999.9</v>
      </c>
      <c r="IC108">
        <v>9999</v>
      </c>
      <c r="ID108">
        <v>9999</v>
      </c>
      <c r="IE108">
        <v>4.97213</v>
      </c>
      <c r="IF108">
        <v>1.87348</v>
      </c>
      <c r="IG108">
        <v>1.88034</v>
      </c>
      <c r="IH108">
        <v>1.87649</v>
      </c>
      <c r="II108">
        <v>1.87607</v>
      </c>
      <c r="IJ108">
        <v>1.87607</v>
      </c>
      <c r="IK108">
        <v>1.87503</v>
      </c>
      <c r="IL108">
        <v>1.87541</v>
      </c>
      <c r="IM108">
        <v>0</v>
      </c>
      <c r="IN108">
        <v>0</v>
      </c>
      <c r="IO108">
        <v>0</v>
      </c>
      <c r="IP108">
        <v>0</v>
      </c>
      <c r="IQ108" t="s">
        <v>440</v>
      </c>
      <c r="IR108" t="s">
        <v>441</v>
      </c>
      <c r="IS108" t="s">
        <v>442</v>
      </c>
      <c r="IT108" t="s">
        <v>442</v>
      </c>
      <c r="IU108" t="s">
        <v>442</v>
      </c>
      <c r="IV108" t="s">
        <v>442</v>
      </c>
      <c r="IW108">
        <v>0</v>
      </c>
      <c r="IX108">
        <v>100</v>
      </c>
      <c r="IY108">
        <v>100</v>
      </c>
      <c r="IZ108">
        <v>-0.514</v>
      </c>
      <c r="JA108">
        <v>0.031</v>
      </c>
      <c r="JB108">
        <v>-0.436505064677801</v>
      </c>
      <c r="JC108">
        <v>-0.000204251658391556</v>
      </c>
      <c r="JD108">
        <v>8.11882707142039e-08</v>
      </c>
      <c r="JE108">
        <v>-8.824596126216e-11</v>
      </c>
      <c r="JF108">
        <v>-0.0823044458403542</v>
      </c>
      <c r="JG108">
        <v>6.98166786572007e-05</v>
      </c>
      <c r="JH108">
        <v>0.00104944809816257</v>
      </c>
      <c r="JI108">
        <v>-2.5878658862803e-05</v>
      </c>
      <c r="JJ108">
        <v>28</v>
      </c>
      <c r="JK108">
        <v>2090</v>
      </c>
      <c r="JL108">
        <v>2</v>
      </c>
      <c r="JM108">
        <v>19</v>
      </c>
      <c r="JN108">
        <v>8.3</v>
      </c>
      <c r="JO108">
        <v>8.2</v>
      </c>
      <c r="JP108">
        <v>1.36108</v>
      </c>
      <c r="JQ108">
        <v>2.55371</v>
      </c>
      <c r="JR108">
        <v>2.24365</v>
      </c>
      <c r="JS108">
        <v>2.84912</v>
      </c>
      <c r="JT108">
        <v>2.49756</v>
      </c>
      <c r="JU108">
        <v>2.35596</v>
      </c>
      <c r="JV108">
        <v>31.1939</v>
      </c>
      <c r="JW108">
        <v>24.0612</v>
      </c>
      <c r="JX108">
        <v>18</v>
      </c>
      <c r="JY108">
        <v>633.807</v>
      </c>
      <c r="JZ108">
        <v>659.007</v>
      </c>
      <c r="KA108">
        <v>20.0001</v>
      </c>
      <c r="KB108">
        <v>23.3275</v>
      </c>
      <c r="KC108">
        <v>30.0001</v>
      </c>
      <c r="KD108">
        <v>23.5353</v>
      </c>
      <c r="KE108">
        <v>23.5163</v>
      </c>
      <c r="KF108">
        <v>27.279</v>
      </c>
      <c r="KG108">
        <v>37.5654</v>
      </c>
      <c r="KH108">
        <v>0</v>
      </c>
      <c r="KI108">
        <v>20</v>
      </c>
      <c r="KJ108">
        <v>420</v>
      </c>
      <c r="KK108">
        <v>11.3322</v>
      </c>
      <c r="KL108">
        <v>101.979</v>
      </c>
      <c r="KM108">
        <v>101.025</v>
      </c>
    </row>
    <row r="109" spans="1:299">
      <c r="A109">
        <v>93</v>
      </c>
      <c r="B109">
        <v>1701978134</v>
      </c>
      <c r="C109">
        <v>460</v>
      </c>
      <c r="D109" t="s">
        <v>627</v>
      </c>
      <c r="E109" t="s">
        <v>628</v>
      </c>
      <c r="F109">
        <v>15</v>
      </c>
      <c r="H109" t="s">
        <v>435</v>
      </c>
      <c r="K109">
        <v>1701978132.5</v>
      </c>
      <c r="L109">
        <f>(M109)/1000</f>
        <v>0</v>
      </c>
      <c r="M109">
        <f>IF(DR109, AP109, AJ109)</f>
        <v>0</v>
      </c>
      <c r="N109">
        <f>IF(DR109, AK109, AI109)</f>
        <v>0</v>
      </c>
      <c r="O109">
        <f>DT109 - IF(AW109&gt;1, N109*DN109*100.0/(AY109*EH109), 0)</f>
        <v>0</v>
      </c>
      <c r="P109">
        <f>((V109-L109/2)*O109-N109)/(V109+L109/2)</f>
        <v>0</v>
      </c>
      <c r="Q109">
        <f>P109*(EA109+EB109)/1000.0</f>
        <v>0</v>
      </c>
      <c r="R109">
        <f>(DT109 - IF(AW109&gt;1, N109*DN109*100.0/(AY109*EH109), 0))*(EA109+EB109)/1000.0</f>
        <v>0</v>
      </c>
      <c r="S109">
        <f>2.0/((1/U109-1/T109)+SIGN(U109)*SQRT((1/U109-1/T109)*(1/U109-1/T109) + 4*DO109/((DO109+1)*(DO109+1))*(2*1/U109*1/T109-1/T109*1/T109)))</f>
        <v>0</v>
      </c>
      <c r="T109">
        <f>IF(LEFT(DP109,1)&lt;&gt;"0",IF(LEFT(DP109,1)="1",3.0,DQ109),$D$5+$E$5*(EH109*EA109/($K$5*1000))+$F$5*(EH109*EA109/($K$5*1000))*MAX(MIN(DN109,$J$5),$I$5)*MAX(MIN(DN109,$J$5),$I$5)+$G$5*MAX(MIN(DN109,$J$5),$I$5)*(EH109*EA109/($K$5*1000))+$H$5*(EH109*EA109/($K$5*1000))*(EH109*EA109/($K$5*1000)))</f>
        <v>0</v>
      </c>
      <c r="U109">
        <f>L109*(1000-(1000*0.61365*exp(17.502*Y109/(240.97+Y109))/(EA109+EB109)+DV109)/2)/(1000*0.61365*exp(17.502*Y109/(240.97+Y109))/(EA109+EB109)-DV109)</f>
        <v>0</v>
      </c>
      <c r="V109">
        <f>1/((DO109+1)/(S109/1.6)+1/(T109/1.37)) + DO109/((DO109+1)/(S109/1.6) + DO109/(T109/1.37))</f>
        <v>0</v>
      </c>
      <c r="W109">
        <f>(DJ109*DM109)</f>
        <v>0</v>
      </c>
      <c r="X109">
        <f>(EC109+(W109+2*0.95*5.67E-8*(((EC109+$B$7)+273)^4-(EC109+273)^4)-44100*L109)/(1.84*29.3*T109+8*0.95*5.67E-8*(EC109+273)^3))</f>
        <v>0</v>
      </c>
      <c r="Y109">
        <f>($C$7*ED109+$D$7*EE109+$E$7*X109)</f>
        <v>0</v>
      </c>
      <c r="Z109">
        <f>0.61365*exp(17.502*Y109/(240.97+Y109))</f>
        <v>0</v>
      </c>
      <c r="AA109">
        <f>(AB109/AC109*100)</f>
        <v>0</v>
      </c>
      <c r="AB109">
        <f>DV109*(EA109+EB109)/1000</f>
        <v>0</v>
      </c>
      <c r="AC109">
        <f>0.61365*exp(17.502*EC109/(240.97+EC109))</f>
        <v>0</v>
      </c>
      <c r="AD109">
        <f>(Z109-DV109*(EA109+EB109)/1000)</f>
        <v>0</v>
      </c>
      <c r="AE109">
        <f>(-L109*44100)</f>
        <v>0</v>
      </c>
      <c r="AF109">
        <f>2*29.3*T109*0.92*(EC109-Y109)</f>
        <v>0</v>
      </c>
      <c r="AG109">
        <f>2*0.95*5.67E-8*(((EC109+$B$7)+273)^4-(Y109+273)^4)</f>
        <v>0</v>
      </c>
      <c r="AH109">
        <f>W109+AG109+AE109+AF109</f>
        <v>0</v>
      </c>
      <c r="AI109">
        <f>DZ109*AW109*(DU109-DT109*(1000-AW109*DW109)/(1000-AW109*DV109))/(100*DN109)</f>
        <v>0</v>
      </c>
      <c r="AJ109">
        <f>1000*DZ109*AW109*(DV109-DW109)/(100*DN109*(1000-AW109*DV109))</f>
        <v>0</v>
      </c>
      <c r="AK109">
        <f>(AL109 - AM109 - EA109*1E3/(8.314*(EC109+273.15)) * AO109/DZ109 * AN109) * DZ109/(100*DN109) * (1000 - DW109)/1000</f>
        <v>0</v>
      </c>
      <c r="AL109">
        <v>424.756834030788</v>
      </c>
      <c r="AM109">
        <v>420.79896969697</v>
      </c>
      <c r="AN109">
        <v>3.12202853023928e-05</v>
      </c>
      <c r="AO109">
        <v>66.111918729525</v>
      </c>
      <c r="AP109">
        <f>(AR109 - AQ109 + EA109*1E3/(8.314*(EC109+273.15)) * AT109/DZ109 * AS109) * DZ109/(100*DN109) * 1000/(1000 - AR109)</f>
        <v>0</v>
      </c>
      <c r="AQ109">
        <v>11.2568917985705</v>
      </c>
      <c r="AR109">
        <v>12.4656934065934</v>
      </c>
      <c r="AS109">
        <v>1.43368451242998e-06</v>
      </c>
      <c r="AT109">
        <v>85.4368916189537</v>
      </c>
      <c r="AU109">
        <v>0</v>
      </c>
      <c r="AV109">
        <v>0</v>
      </c>
      <c r="AW109">
        <f>IF(AU109*$H$13&gt;=AY109,1.0,(AY109/(AY109-AU109*$H$13)))</f>
        <v>0</v>
      </c>
      <c r="AX109">
        <f>(AW109-1)*100</f>
        <v>0</v>
      </c>
      <c r="AY109">
        <f>MAX(0,($B$13+$C$13*EH109)/(1+$D$13*EH109)*EA109/(EC109+273)*$E$13)</f>
        <v>0</v>
      </c>
      <c r="AZ109" t="s">
        <v>436</v>
      </c>
      <c r="BA109" t="s">
        <v>436</v>
      </c>
      <c r="BB109">
        <v>0</v>
      </c>
      <c r="BC109">
        <v>0</v>
      </c>
      <c r="BD109">
        <f>1-BB109/BC109</f>
        <v>0</v>
      </c>
      <c r="BE109">
        <v>0</v>
      </c>
      <c r="BF109" t="s">
        <v>436</v>
      </c>
      <c r="BG109" t="s">
        <v>436</v>
      </c>
      <c r="BH109">
        <v>0</v>
      </c>
      <c r="BI109">
        <v>0</v>
      </c>
      <c r="BJ109">
        <f>1-BH109/BI109</f>
        <v>0</v>
      </c>
      <c r="BK109">
        <v>0.5</v>
      </c>
      <c r="BL109">
        <f>DK109</f>
        <v>0</v>
      </c>
      <c r="BM109">
        <f>N109</f>
        <v>0</v>
      </c>
      <c r="BN109">
        <f>BJ109*BK109*BL109</f>
        <v>0</v>
      </c>
      <c r="BO109">
        <f>(BM109-BE109)/BL109</f>
        <v>0</v>
      </c>
      <c r="BP109">
        <f>(BC109-BI109)/BI109</f>
        <v>0</v>
      </c>
      <c r="BQ109">
        <f>BB109/(BD109+BB109/BI109)</f>
        <v>0</v>
      </c>
      <c r="BR109" t="s">
        <v>436</v>
      </c>
      <c r="BS109">
        <v>0</v>
      </c>
      <c r="BT109">
        <f>IF(BS109&lt;&gt;0, BS109, BQ109)</f>
        <v>0</v>
      </c>
      <c r="BU109">
        <f>1-BT109/BI109</f>
        <v>0</v>
      </c>
      <c r="BV109">
        <f>(BI109-BH109)/(BI109-BT109)</f>
        <v>0</v>
      </c>
      <c r="BW109">
        <f>(BC109-BI109)/(BC109-BT109)</f>
        <v>0</v>
      </c>
      <c r="BX109">
        <f>(BI109-BH109)/(BI109-BB109)</f>
        <v>0</v>
      </c>
      <c r="BY109">
        <f>(BC109-BI109)/(BC109-BB109)</f>
        <v>0</v>
      </c>
      <c r="BZ109">
        <f>(BV109*BT109/BH109)</f>
        <v>0</v>
      </c>
      <c r="CA109">
        <f>(1-BZ109)</f>
        <v>0</v>
      </c>
      <c r="DJ109">
        <f>$B$11*EI109+$C$11*EJ109+$F$11*EU109*(1-EX109)</f>
        <v>0</v>
      </c>
      <c r="DK109">
        <f>DJ109*DL109</f>
        <v>0</v>
      </c>
      <c r="DL109">
        <f>($B$11*$D$9+$C$11*$D$9+$F$11*((FH109+EZ109)/MAX(FH109+EZ109+FI109, 0.1)*$I$9+FI109/MAX(FH109+EZ109+FI109, 0.1)*$J$9))/($B$11+$C$11+$F$11)</f>
        <v>0</v>
      </c>
      <c r="DM109">
        <f>($B$11*$K$9+$C$11*$K$9+$F$11*((FH109+EZ109)/MAX(FH109+EZ109+FI109, 0.1)*$P$9+FI109/MAX(FH109+EZ109+FI109, 0.1)*$Q$9))/($B$11+$C$11+$F$11)</f>
        <v>0</v>
      </c>
      <c r="DN109">
        <v>6</v>
      </c>
      <c r="DO109">
        <v>0.5</v>
      </c>
      <c r="DP109" t="s">
        <v>437</v>
      </c>
      <c r="DQ109">
        <v>2</v>
      </c>
      <c r="DR109" t="b">
        <v>1</v>
      </c>
      <c r="DS109">
        <v>1701978132.5</v>
      </c>
      <c r="DT109">
        <v>415.5585</v>
      </c>
      <c r="DU109">
        <v>419.967</v>
      </c>
      <c r="DV109">
        <v>12.4661</v>
      </c>
      <c r="DW109">
        <v>11.29605</v>
      </c>
      <c r="DX109">
        <v>416.072</v>
      </c>
      <c r="DY109">
        <v>12.43505</v>
      </c>
      <c r="DZ109">
        <v>599.985</v>
      </c>
      <c r="EA109">
        <v>78.9217</v>
      </c>
      <c r="EB109">
        <v>0.09997025</v>
      </c>
      <c r="EC109">
        <v>23.0289</v>
      </c>
      <c r="ED109">
        <v>23.04465</v>
      </c>
      <c r="EE109">
        <v>999.9</v>
      </c>
      <c r="EF109">
        <v>0</v>
      </c>
      <c r="EG109">
        <v>0</v>
      </c>
      <c r="EH109">
        <v>10008.45</v>
      </c>
      <c r="EI109">
        <v>0</v>
      </c>
      <c r="EJ109">
        <v>0.848101</v>
      </c>
      <c r="EK109">
        <v>-4.408845</v>
      </c>
      <c r="EL109">
        <v>420.804</v>
      </c>
      <c r="EM109">
        <v>424.7655</v>
      </c>
      <c r="EN109">
        <v>1.17008</v>
      </c>
      <c r="EO109">
        <v>419.967</v>
      </c>
      <c r="EP109">
        <v>11.29605</v>
      </c>
      <c r="EQ109">
        <v>0.983846</v>
      </c>
      <c r="ER109">
        <v>0.8915015</v>
      </c>
      <c r="ES109">
        <v>6.679325</v>
      </c>
      <c r="ET109">
        <v>5.254275</v>
      </c>
      <c r="EU109">
        <v>1800.035</v>
      </c>
      <c r="EV109">
        <v>0.978006</v>
      </c>
      <c r="EW109">
        <v>0.0219943</v>
      </c>
      <c r="EX109">
        <v>0</v>
      </c>
      <c r="EY109">
        <v>384.7525</v>
      </c>
      <c r="EZ109">
        <v>4.99951</v>
      </c>
      <c r="FA109">
        <v>6982.265</v>
      </c>
      <c r="FB109">
        <v>14717.25</v>
      </c>
      <c r="FC109">
        <v>43.062</v>
      </c>
      <c r="FD109">
        <v>44.812</v>
      </c>
      <c r="FE109">
        <v>44.625</v>
      </c>
      <c r="FF109">
        <v>43.875</v>
      </c>
      <c r="FG109">
        <v>44.4685</v>
      </c>
      <c r="FH109">
        <v>1755.555</v>
      </c>
      <c r="FI109">
        <v>39.48</v>
      </c>
      <c r="FJ109">
        <v>0</v>
      </c>
      <c r="FK109">
        <v>1701978135.3</v>
      </c>
      <c r="FL109">
        <v>0</v>
      </c>
      <c r="FM109">
        <v>384.861115384616</v>
      </c>
      <c r="FN109">
        <v>-0.282495734948778</v>
      </c>
      <c r="FO109">
        <v>-6.22700856728709</v>
      </c>
      <c r="FP109">
        <v>6982.67846153846</v>
      </c>
      <c r="FQ109">
        <v>15</v>
      </c>
      <c r="FR109">
        <v>1701977635</v>
      </c>
      <c r="FS109" t="s">
        <v>438</v>
      </c>
      <c r="FT109">
        <v>1701977633</v>
      </c>
      <c r="FU109">
        <v>1701977635</v>
      </c>
      <c r="FV109">
        <v>4</v>
      </c>
      <c r="FW109">
        <v>-0.012</v>
      </c>
      <c r="FX109">
        <v>0.003</v>
      </c>
      <c r="FY109">
        <v>-0.515</v>
      </c>
      <c r="FZ109">
        <v>0.012</v>
      </c>
      <c r="GA109">
        <v>420</v>
      </c>
      <c r="GB109">
        <v>11</v>
      </c>
      <c r="GC109">
        <v>0.38</v>
      </c>
      <c r="GD109">
        <v>0.07</v>
      </c>
      <c r="GE109">
        <v>-4.46813142857143</v>
      </c>
      <c r="GF109">
        <v>0.258574285714281</v>
      </c>
      <c r="GG109">
        <v>0.0408348426487683</v>
      </c>
      <c r="GH109">
        <v>1</v>
      </c>
      <c r="GI109">
        <v>384.850705882353</v>
      </c>
      <c r="GJ109">
        <v>0.305912904897708</v>
      </c>
      <c r="GK109">
        <v>0.197929656163317</v>
      </c>
      <c r="GL109">
        <v>1</v>
      </c>
      <c r="GM109">
        <v>1.20890904761905</v>
      </c>
      <c r="GN109">
        <v>-0.108480779220778</v>
      </c>
      <c r="GO109">
        <v>0.0143794399866986</v>
      </c>
      <c r="GP109">
        <v>0</v>
      </c>
      <c r="GQ109">
        <v>2</v>
      </c>
      <c r="GR109">
        <v>3</v>
      </c>
      <c r="GS109" t="s">
        <v>498</v>
      </c>
      <c r="GT109">
        <v>3.24989</v>
      </c>
      <c r="GU109">
        <v>2.89232</v>
      </c>
      <c r="GV109">
        <v>0.0824567</v>
      </c>
      <c r="GW109">
        <v>0.0829293</v>
      </c>
      <c r="GX109">
        <v>0.059439</v>
      </c>
      <c r="GY109">
        <v>0.0547652</v>
      </c>
      <c r="GZ109">
        <v>30271.9</v>
      </c>
      <c r="HA109">
        <v>23316</v>
      </c>
      <c r="HB109">
        <v>30714</v>
      </c>
      <c r="HC109">
        <v>23894.9</v>
      </c>
      <c r="HD109">
        <v>38263.7</v>
      </c>
      <c r="HE109">
        <v>31526.2</v>
      </c>
      <c r="HF109">
        <v>43459.8</v>
      </c>
      <c r="HG109">
        <v>36061.4</v>
      </c>
      <c r="HH109">
        <v>2.35252</v>
      </c>
      <c r="HI109">
        <v>2.25647</v>
      </c>
      <c r="HJ109">
        <v>0.151284</v>
      </c>
      <c r="HK109">
        <v>0</v>
      </c>
      <c r="HL109">
        <v>20.5445</v>
      </c>
      <c r="HM109">
        <v>999.9</v>
      </c>
      <c r="HN109">
        <v>45.654</v>
      </c>
      <c r="HO109">
        <v>26.949</v>
      </c>
      <c r="HP109">
        <v>20.643</v>
      </c>
      <c r="HQ109">
        <v>54.7566</v>
      </c>
      <c r="HR109">
        <v>21.4463</v>
      </c>
      <c r="HS109">
        <v>2</v>
      </c>
      <c r="HT109">
        <v>-0.304873</v>
      </c>
      <c r="HU109">
        <v>0.692326</v>
      </c>
      <c r="HV109">
        <v>20.3424</v>
      </c>
      <c r="HW109">
        <v>5.24634</v>
      </c>
      <c r="HX109">
        <v>11.9208</v>
      </c>
      <c r="HY109">
        <v>4.9696</v>
      </c>
      <c r="HZ109">
        <v>3.29003</v>
      </c>
      <c r="IA109">
        <v>9999</v>
      </c>
      <c r="IB109">
        <v>999.9</v>
      </c>
      <c r="IC109">
        <v>9999</v>
      </c>
      <c r="ID109">
        <v>9999</v>
      </c>
      <c r="IE109">
        <v>4.97212</v>
      </c>
      <c r="IF109">
        <v>1.87348</v>
      </c>
      <c r="IG109">
        <v>1.88034</v>
      </c>
      <c r="IH109">
        <v>1.87652</v>
      </c>
      <c r="II109">
        <v>1.87607</v>
      </c>
      <c r="IJ109">
        <v>1.87606</v>
      </c>
      <c r="IK109">
        <v>1.87503</v>
      </c>
      <c r="IL109">
        <v>1.87541</v>
      </c>
      <c r="IM109">
        <v>0</v>
      </c>
      <c r="IN109">
        <v>0</v>
      </c>
      <c r="IO109">
        <v>0</v>
      </c>
      <c r="IP109">
        <v>0</v>
      </c>
      <c r="IQ109" t="s">
        <v>440</v>
      </c>
      <c r="IR109" t="s">
        <v>441</v>
      </c>
      <c r="IS109" t="s">
        <v>442</v>
      </c>
      <c r="IT109" t="s">
        <v>442</v>
      </c>
      <c r="IU109" t="s">
        <v>442</v>
      </c>
      <c r="IV109" t="s">
        <v>442</v>
      </c>
      <c r="IW109">
        <v>0</v>
      </c>
      <c r="IX109">
        <v>100</v>
      </c>
      <c r="IY109">
        <v>100</v>
      </c>
      <c r="IZ109">
        <v>-0.513</v>
      </c>
      <c r="JA109">
        <v>0.0312</v>
      </c>
      <c r="JB109">
        <v>-0.436505064677801</v>
      </c>
      <c r="JC109">
        <v>-0.000204251658391556</v>
      </c>
      <c r="JD109">
        <v>8.11882707142039e-08</v>
      </c>
      <c r="JE109">
        <v>-8.824596126216e-11</v>
      </c>
      <c r="JF109">
        <v>-0.0823044458403542</v>
      </c>
      <c r="JG109">
        <v>6.98166786572007e-05</v>
      </c>
      <c r="JH109">
        <v>0.00104944809816257</v>
      </c>
      <c r="JI109">
        <v>-2.5878658862803e-05</v>
      </c>
      <c r="JJ109">
        <v>28</v>
      </c>
      <c r="JK109">
        <v>2090</v>
      </c>
      <c r="JL109">
        <v>2</v>
      </c>
      <c r="JM109">
        <v>19</v>
      </c>
      <c r="JN109">
        <v>8.3</v>
      </c>
      <c r="JO109">
        <v>8.3</v>
      </c>
      <c r="JP109">
        <v>1.36108</v>
      </c>
      <c r="JQ109">
        <v>2.55127</v>
      </c>
      <c r="JR109">
        <v>2.24365</v>
      </c>
      <c r="JS109">
        <v>2.84912</v>
      </c>
      <c r="JT109">
        <v>2.49756</v>
      </c>
      <c r="JU109">
        <v>2.39258</v>
      </c>
      <c r="JV109">
        <v>31.1939</v>
      </c>
      <c r="JW109">
        <v>24.07</v>
      </c>
      <c r="JX109">
        <v>18</v>
      </c>
      <c r="JY109">
        <v>633.727</v>
      </c>
      <c r="JZ109">
        <v>659.135</v>
      </c>
      <c r="KA109">
        <v>20.0002</v>
      </c>
      <c r="KB109">
        <v>23.3275</v>
      </c>
      <c r="KC109">
        <v>30</v>
      </c>
      <c r="KD109">
        <v>23.5347</v>
      </c>
      <c r="KE109">
        <v>23.5163</v>
      </c>
      <c r="KF109">
        <v>27.2776</v>
      </c>
      <c r="KG109">
        <v>37.5654</v>
      </c>
      <c r="KH109">
        <v>0</v>
      </c>
      <c r="KI109">
        <v>20</v>
      </c>
      <c r="KJ109">
        <v>420</v>
      </c>
      <c r="KK109">
        <v>11.3201</v>
      </c>
      <c r="KL109">
        <v>101.981</v>
      </c>
      <c r="KM109">
        <v>101.025</v>
      </c>
    </row>
    <row r="110" spans="1:299">
      <c r="A110">
        <v>94</v>
      </c>
      <c r="B110">
        <v>1701978139</v>
      </c>
      <c r="C110">
        <v>465</v>
      </c>
      <c r="D110" t="s">
        <v>629</v>
      </c>
      <c r="E110" t="s">
        <v>630</v>
      </c>
      <c r="F110">
        <v>15</v>
      </c>
      <c r="H110" t="s">
        <v>435</v>
      </c>
      <c r="K110">
        <v>1701978137.5</v>
      </c>
      <c r="L110">
        <f>(M110)/1000</f>
        <v>0</v>
      </c>
      <c r="M110">
        <f>IF(DR110, AP110, AJ110)</f>
        <v>0</v>
      </c>
      <c r="N110">
        <f>IF(DR110, AK110, AI110)</f>
        <v>0</v>
      </c>
      <c r="O110">
        <f>DT110 - IF(AW110&gt;1, N110*DN110*100.0/(AY110*EH110), 0)</f>
        <v>0</v>
      </c>
      <c r="P110">
        <f>((V110-L110/2)*O110-N110)/(V110+L110/2)</f>
        <v>0</v>
      </c>
      <c r="Q110">
        <f>P110*(EA110+EB110)/1000.0</f>
        <v>0</v>
      </c>
      <c r="R110">
        <f>(DT110 - IF(AW110&gt;1, N110*DN110*100.0/(AY110*EH110), 0))*(EA110+EB110)/1000.0</f>
        <v>0</v>
      </c>
      <c r="S110">
        <f>2.0/((1/U110-1/T110)+SIGN(U110)*SQRT((1/U110-1/T110)*(1/U110-1/T110) + 4*DO110/((DO110+1)*(DO110+1))*(2*1/U110*1/T110-1/T110*1/T110)))</f>
        <v>0</v>
      </c>
      <c r="T110">
        <f>IF(LEFT(DP110,1)&lt;&gt;"0",IF(LEFT(DP110,1)="1",3.0,DQ110),$D$5+$E$5*(EH110*EA110/($K$5*1000))+$F$5*(EH110*EA110/($K$5*1000))*MAX(MIN(DN110,$J$5),$I$5)*MAX(MIN(DN110,$J$5),$I$5)+$G$5*MAX(MIN(DN110,$J$5),$I$5)*(EH110*EA110/($K$5*1000))+$H$5*(EH110*EA110/($K$5*1000))*(EH110*EA110/($K$5*1000)))</f>
        <v>0</v>
      </c>
      <c r="U110">
        <f>L110*(1000-(1000*0.61365*exp(17.502*Y110/(240.97+Y110))/(EA110+EB110)+DV110)/2)/(1000*0.61365*exp(17.502*Y110/(240.97+Y110))/(EA110+EB110)-DV110)</f>
        <v>0</v>
      </c>
      <c r="V110">
        <f>1/((DO110+1)/(S110/1.6)+1/(T110/1.37)) + DO110/((DO110+1)/(S110/1.6) + DO110/(T110/1.37))</f>
        <v>0</v>
      </c>
      <c r="W110">
        <f>(DJ110*DM110)</f>
        <v>0</v>
      </c>
      <c r="X110">
        <f>(EC110+(W110+2*0.95*5.67E-8*(((EC110+$B$7)+273)^4-(EC110+273)^4)-44100*L110)/(1.84*29.3*T110+8*0.95*5.67E-8*(EC110+273)^3))</f>
        <v>0</v>
      </c>
      <c r="Y110">
        <f>($C$7*ED110+$D$7*EE110+$E$7*X110)</f>
        <v>0</v>
      </c>
      <c r="Z110">
        <f>0.61365*exp(17.502*Y110/(240.97+Y110))</f>
        <v>0</v>
      </c>
      <c r="AA110">
        <f>(AB110/AC110*100)</f>
        <v>0</v>
      </c>
      <c r="AB110">
        <f>DV110*(EA110+EB110)/1000</f>
        <v>0</v>
      </c>
      <c r="AC110">
        <f>0.61365*exp(17.502*EC110/(240.97+EC110))</f>
        <v>0</v>
      </c>
      <c r="AD110">
        <f>(Z110-DV110*(EA110+EB110)/1000)</f>
        <v>0</v>
      </c>
      <c r="AE110">
        <f>(-L110*44100)</f>
        <v>0</v>
      </c>
      <c r="AF110">
        <f>2*29.3*T110*0.92*(EC110-Y110)</f>
        <v>0</v>
      </c>
      <c r="AG110">
        <f>2*0.95*5.67E-8*(((EC110+$B$7)+273)^4-(Y110+273)^4)</f>
        <v>0</v>
      </c>
      <c r="AH110">
        <f>W110+AG110+AE110+AF110</f>
        <v>0</v>
      </c>
      <c r="AI110">
        <f>DZ110*AW110*(DU110-DT110*(1000-AW110*DW110)/(1000-AW110*DV110))/(100*DN110)</f>
        <v>0</v>
      </c>
      <c r="AJ110">
        <f>1000*DZ110*AW110*(DV110-DW110)/(100*DN110*(1000-AW110*DV110))</f>
        <v>0</v>
      </c>
      <c r="AK110">
        <f>(AL110 - AM110 - EA110*1E3/(8.314*(EC110+273.15)) * AO110/DZ110 * AN110) * DZ110/(100*DN110) * (1000 - DW110)/1000</f>
        <v>0</v>
      </c>
      <c r="AL110">
        <v>424.795060596495</v>
      </c>
      <c r="AM110">
        <v>420.790151515152</v>
      </c>
      <c r="AN110">
        <v>0.00015773145296583</v>
      </c>
      <c r="AO110">
        <v>66.111918729525</v>
      </c>
      <c r="AP110">
        <f>(AR110 - AQ110 + EA110*1E3/(8.314*(EC110+273.15)) * AT110/DZ110 * AS110) * DZ110/(100*DN110) * 1000/(1000 - AR110)</f>
        <v>0</v>
      </c>
      <c r="AQ110">
        <v>11.3123484031057</v>
      </c>
      <c r="AR110">
        <v>12.4950472527473</v>
      </c>
      <c r="AS110">
        <v>2.4506967648497e-05</v>
      </c>
      <c r="AT110">
        <v>85.4368916189537</v>
      </c>
      <c r="AU110">
        <v>0</v>
      </c>
      <c r="AV110">
        <v>0</v>
      </c>
      <c r="AW110">
        <f>IF(AU110*$H$13&gt;=AY110,1.0,(AY110/(AY110-AU110*$H$13)))</f>
        <v>0</v>
      </c>
      <c r="AX110">
        <f>(AW110-1)*100</f>
        <v>0</v>
      </c>
      <c r="AY110">
        <f>MAX(0,($B$13+$C$13*EH110)/(1+$D$13*EH110)*EA110/(EC110+273)*$E$13)</f>
        <v>0</v>
      </c>
      <c r="AZ110" t="s">
        <v>436</v>
      </c>
      <c r="BA110" t="s">
        <v>436</v>
      </c>
      <c r="BB110">
        <v>0</v>
      </c>
      <c r="BC110">
        <v>0</v>
      </c>
      <c r="BD110">
        <f>1-BB110/BC110</f>
        <v>0</v>
      </c>
      <c r="BE110">
        <v>0</v>
      </c>
      <c r="BF110" t="s">
        <v>436</v>
      </c>
      <c r="BG110" t="s">
        <v>436</v>
      </c>
      <c r="BH110">
        <v>0</v>
      </c>
      <c r="BI110">
        <v>0</v>
      </c>
      <c r="BJ110">
        <f>1-BH110/BI110</f>
        <v>0</v>
      </c>
      <c r="BK110">
        <v>0.5</v>
      </c>
      <c r="BL110">
        <f>DK110</f>
        <v>0</v>
      </c>
      <c r="BM110">
        <f>N110</f>
        <v>0</v>
      </c>
      <c r="BN110">
        <f>BJ110*BK110*BL110</f>
        <v>0</v>
      </c>
      <c r="BO110">
        <f>(BM110-BE110)/BL110</f>
        <v>0</v>
      </c>
      <c r="BP110">
        <f>(BC110-BI110)/BI110</f>
        <v>0</v>
      </c>
      <c r="BQ110">
        <f>BB110/(BD110+BB110/BI110)</f>
        <v>0</v>
      </c>
      <c r="BR110" t="s">
        <v>436</v>
      </c>
      <c r="BS110">
        <v>0</v>
      </c>
      <c r="BT110">
        <f>IF(BS110&lt;&gt;0, BS110, BQ110)</f>
        <v>0</v>
      </c>
      <c r="BU110">
        <f>1-BT110/BI110</f>
        <v>0</v>
      </c>
      <c r="BV110">
        <f>(BI110-BH110)/(BI110-BT110)</f>
        <v>0</v>
      </c>
      <c r="BW110">
        <f>(BC110-BI110)/(BC110-BT110)</f>
        <v>0</v>
      </c>
      <c r="BX110">
        <f>(BI110-BH110)/(BI110-BB110)</f>
        <v>0</v>
      </c>
      <c r="BY110">
        <f>(BC110-BI110)/(BC110-BB110)</f>
        <v>0</v>
      </c>
      <c r="BZ110">
        <f>(BV110*BT110/BH110)</f>
        <v>0</v>
      </c>
      <c r="CA110">
        <f>(1-BZ110)</f>
        <v>0</v>
      </c>
      <c r="DJ110">
        <f>$B$11*EI110+$C$11*EJ110+$F$11*EU110*(1-EX110)</f>
        <v>0</v>
      </c>
      <c r="DK110">
        <f>DJ110*DL110</f>
        <v>0</v>
      </c>
      <c r="DL110">
        <f>($B$11*$D$9+$C$11*$D$9+$F$11*((FH110+EZ110)/MAX(FH110+EZ110+FI110, 0.1)*$I$9+FI110/MAX(FH110+EZ110+FI110, 0.1)*$J$9))/($B$11+$C$11+$F$11)</f>
        <v>0</v>
      </c>
      <c r="DM110">
        <f>($B$11*$K$9+$C$11*$K$9+$F$11*((FH110+EZ110)/MAX(FH110+EZ110+FI110, 0.1)*$P$9+FI110/MAX(FH110+EZ110+FI110, 0.1)*$Q$9))/($B$11+$C$11+$F$11)</f>
        <v>0</v>
      </c>
      <c r="DN110">
        <v>6</v>
      </c>
      <c r="DO110">
        <v>0.5</v>
      </c>
      <c r="DP110" t="s">
        <v>437</v>
      </c>
      <c r="DQ110">
        <v>2</v>
      </c>
      <c r="DR110" t="b">
        <v>1</v>
      </c>
      <c r="DS110">
        <v>1701978137.5</v>
      </c>
      <c r="DT110">
        <v>415.5375</v>
      </c>
      <c r="DU110">
        <v>419.974</v>
      </c>
      <c r="DV110">
        <v>12.4901</v>
      </c>
      <c r="DW110">
        <v>11.3164</v>
      </c>
      <c r="DX110">
        <v>416.0515</v>
      </c>
      <c r="DY110">
        <v>12.45865</v>
      </c>
      <c r="DZ110">
        <v>600.004</v>
      </c>
      <c r="EA110">
        <v>78.92005</v>
      </c>
      <c r="EB110">
        <v>0.09985105</v>
      </c>
      <c r="EC110">
        <v>23.02095</v>
      </c>
      <c r="ED110">
        <v>23.02985</v>
      </c>
      <c r="EE110">
        <v>999.9</v>
      </c>
      <c r="EF110">
        <v>0</v>
      </c>
      <c r="EG110">
        <v>0</v>
      </c>
      <c r="EH110">
        <v>10008.45</v>
      </c>
      <c r="EI110">
        <v>0</v>
      </c>
      <c r="EJ110">
        <v>0.848101</v>
      </c>
      <c r="EK110">
        <v>-4.43636</v>
      </c>
      <c r="EL110">
        <v>420.7935</v>
      </c>
      <c r="EM110">
        <v>424.7805</v>
      </c>
      <c r="EN110">
        <v>1.173685</v>
      </c>
      <c r="EO110">
        <v>419.974</v>
      </c>
      <c r="EP110">
        <v>11.3164</v>
      </c>
      <c r="EQ110">
        <v>0.9857185</v>
      </c>
      <c r="ER110">
        <v>0.893091</v>
      </c>
      <c r="ES110">
        <v>6.706985</v>
      </c>
      <c r="ET110">
        <v>5.279895</v>
      </c>
      <c r="EU110">
        <v>1800.19</v>
      </c>
      <c r="EV110">
        <v>0.978008</v>
      </c>
      <c r="EW110">
        <v>0.0219924</v>
      </c>
      <c r="EX110">
        <v>0</v>
      </c>
      <c r="EY110">
        <v>384.8895</v>
      </c>
      <c r="EZ110">
        <v>4.99951</v>
      </c>
      <c r="FA110">
        <v>6982.65</v>
      </c>
      <c r="FB110">
        <v>14718.6</v>
      </c>
      <c r="FC110">
        <v>43.062</v>
      </c>
      <c r="FD110">
        <v>44.812</v>
      </c>
      <c r="FE110">
        <v>44.5935</v>
      </c>
      <c r="FF110">
        <v>43.875</v>
      </c>
      <c r="FG110">
        <v>44.5</v>
      </c>
      <c r="FH110">
        <v>1755.71</v>
      </c>
      <c r="FI110">
        <v>39.48</v>
      </c>
      <c r="FJ110">
        <v>0</v>
      </c>
      <c r="FK110">
        <v>1701978140.1</v>
      </c>
      <c r="FL110">
        <v>0</v>
      </c>
      <c r="FM110">
        <v>384.853730769231</v>
      </c>
      <c r="FN110">
        <v>-0.479829061875426</v>
      </c>
      <c r="FO110">
        <v>-4.17606838702956</v>
      </c>
      <c r="FP110">
        <v>6982.33730769231</v>
      </c>
      <c r="FQ110">
        <v>15</v>
      </c>
      <c r="FR110">
        <v>1701977635</v>
      </c>
      <c r="FS110" t="s">
        <v>438</v>
      </c>
      <c r="FT110">
        <v>1701977633</v>
      </c>
      <c r="FU110">
        <v>1701977635</v>
      </c>
      <c r="FV110">
        <v>4</v>
      </c>
      <c r="FW110">
        <v>-0.012</v>
      </c>
      <c r="FX110">
        <v>0.003</v>
      </c>
      <c r="FY110">
        <v>-0.515</v>
      </c>
      <c r="FZ110">
        <v>0.012</v>
      </c>
      <c r="GA110">
        <v>420</v>
      </c>
      <c r="GB110">
        <v>11</v>
      </c>
      <c r="GC110">
        <v>0.38</v>
      </c>
      <c r="GD110">
        <v>0.07</v>
      </c>
      <c r="GE110">
        <v>-4.46625666666667</v>
      </c>
      <c r="GF110">
        <v>0.240252467532458</v>
      </c>
      <c r="GG110">
        <v>0.039408739220941</v>
      </c>
      <c r="GH110">
        <v>1</v>
      </c>
      <c r="GI110">
        <v>384.863323529412</v>
      </c>
      <c r="GJ110">
        <v>-0.0920550072973887</v>
      </c>
      <c r="GK110">
        <v>0.181674842149095</v>
      </c>
      <c r="GL110">
        <v>1</v>
      </c>
      <c r="GM110">
        <v>1.19936523809524</v>
      </c>
      <c r="GN110">
        <v>-0.176787272727274</v>
      </c>
      <c r="GO110">
        <v>0.0203083158240652</v>
      </c>
      <c r="GP110">
        <v>0</v>
      </c>
      <c r="GQ110">
        <v>2</v>
      </c>
      <c r="GR110">
        <v>3</v>
      </c>
      <c r="GS110" t="s">
        <v>498</v>
      </c>
      <c r="GT110">
        <v>3.24986</v>
      </c>
      <c r="GU110">
        <v>2.89226</v>
      </c>
      <c r="GV110">
        <v>0.0824542</v>
      </c>
      <c r="GW110">
        <v>0.0829204</v>
      </c>
      <c r="GX110">
        <v>0.0595145</v>
      </c>
      <c r="GY110">
        <v>0.05479</v>
      </c>
      <c r="GZ110">
        <v>30271.8</v>
      </c>
      <c r="HA110">
        <v>23316.1</v>
      </c>
      <c r="HB110">
        <v>30713.9</v>
      </c>
      <c r="HC110">
        <v>23894.8</v>
      </c>
      <c r="HD110">
        <v>38260.5</v>
      </c>
      <c r="HE110">
        <v>31525.4</v>
      </c>
      <c r="HF110">
        <v>43459.7</v>
      </c>
      <c r="HG110">
        <v>36061.4</v>
      </c>
      <c r="HH110">
        <v>2.3525</v>
      </c>
      <c r="HI110">
        <v>2.25647</v>
      </c>
      <c r="HJ110">
        <v>0.150837</v>
      </c>
      <c r="HK110">
        <v>0</v>
      </c>
      <c r="HL110">
        <v>20.5354</v>
      </c>
      <c r="HM110">
        <v>999.9</v>
      </c>
      <c r="HN110">
        <v>45.654</v>
      </c>
      <c r="HO110">
        <v>26.949</v>
      </c>
      <c r="HP110">
        <v>20.6439</v>
      </c>
      <c r="HQ110">
        <v>54.4366</v>
      </c>
      <c r="HR110">
        <v>21.4343</v>
      </c>
      <c r="HS110">
        <v>2</v>
      </c>
      <c r="HT110">
        <v>-0.3047</v>
      </c>
      <c r="HU110">
        <v>0.692399</v>
      </c>
      <c r="HV110">
        <v>20.3425</v>
      </c>
      <c r="HW110">
        <v>5.24664</v>
      </c>
      <c r="HX110">
        <v>11.9217</v>
      </c>
      <c r="HY110">
        <v>4.96965</v>
      </c>
      <c r="HZ110">
        <v>3.29</v>
      </c>
      <c r="IA110">
        <v>9999</v>
      </c>
      <c r="IB110">
        <v>999.9</v>
      </c>
      <c r="IC110">
        <v>9999</v>
      </c>
      <c r="ID110">
        <v>9999</v>
      </c>
      <c r="IE110">
        <v>4.97213</v>
      </c>
      <c r="IF110">
        <v>1.87347</v>
      </c>
      <c r="IG110">
        <v>1.88034</v>
      </c>
      <c r="IH110">
        <v>1.87651</v>
      </c>
      <c r="II110">
        <v>1.87608</v>
      </c>
      <c r="IJ110">
        <v>1.87607</v>
      </c>
      <c r="IK110">
        <v>1.87505</v>
      </c>
      <c r="IL110">
        <v>1.87539</v>
      </c>
      <c r="IM110">
        <v>0</v>
      </c>
      <c r="IN110">
        <v>0</v>
      </c>
      <c r="IO110">
        <v>0</v>
      </c>
      <c r="IP110">
        <v>0</v>
      </c>
      <c r="IQ110" t="s">
        <v>440</v>
      </c>
      <c r="IR110" t="s">
        <v>441</v>
      </c>
      <c r="IS110" t="s">
        <v>442</v>
      </c>
      <c r="IT110" t="s">
        <v>442</v>
      </c>
      <c r="IU110" t="s">
        <v>442</v>
      </c>
      <c r="IV110" t="s">
        <v>442</v>
      </c>
      <c r="IW110">
        <v>0</v>
      </c>
      <c r="IX110">
        <v>100</v>
      </c>
      <c r="IY110">
        <v>100</v>
      </c>
      <c r="IZ110">
        <v>-0.513</v>
      </c>
      <c r="JA110">
        <v>0.0315</v>
      </c>
      <c r="JB110">
        <v>-0.436505064677801</v>
      </c>
      <c r="JC110">
        <v>-0.000204251658391556</v>
      </c>
      <c r="JD110">
        <v>8.11882707142039e-08</v>
      </c>
      <c r="JE110">
        <v>-8.824596126216e-11</v>
      </c>
      <c r="JF110">
        <v>-0.0823044458403542</v>
      </c>
      <c r="JG110">
        <v>6.98166786572007e-05</v>
      </c>
      <c r="JH110">
        <v>0.00104944809816257</v>
      </c>
      <c r="JI110">
        <v>-2.5878658862803e-05</v>
      </c>
      <c r="JJ110">
        <v>28</v>
      </c>
      <c r="JK110">
        <v>2090</v>
      </c>
      <c r="JL110">
        <v>2</v>
      </c>
      <c r="JM110">
        <v>19</v>
      </c>
      <c r="JN110">
        <v>8.4</v>
      </c>
      <c r="JO110">
        <v>8.4</v>
      </c>
      <c r="JP110">
        <v>1.36108</v>
      </c>
      <c r="JQ110">
        <v>2.55249</v>
      </c>
      <c r="JR110">
        <v>2.24365</v>
      </c>
      <c r="JS110">
        <v>2.85034</v>
      </c>
      <c r="JT110">
        <v>2.49756</v>
      </c>
      <c r="JU110">
        <v>2.34863</v>
      </c>
      <c r="JV110">
        <v>31.1939</v>
      </c>
      <c r="JW110">
        <v>24.07</v>
      </c>
      <c r="JX110">
        <v>18</v>
      </c>
      <c r="JY110">
        <v>633.708</v>
      </c>
      <c r="JZ110">
        <v>659.109</v>
      </c>
      <c r="KA110">
        <v>20</v>
      </c>
      <c r="KB110">
        <v>23.3275</v>
      </c>
      <c r="KC110">
        <v>30.0001</v>
      </c>
      <c r="KD110">
        <v>23.5347</v>
      </c>
      <c r="KE110">
        <v>23.5144</v>
      </c>
      <c r="KF110">
        <v>27.2804</v>
      </c>
      <c r="KG110">
        <v>37.5654</v>
      </c>
      <c r="KH110">
        <v>0</v>
      </c>
      <c r="KI110">
        <v>20</v>
      </c>
      <c r="KJ110">
        <v>420</v>
      </c>
      <c r="KK110">
        <v>11.3201</v>
      </c>
      <c r="KL110">
        <v>101.981</v>
      </c>
      <c r="KM110">
        <v>101.024</v>
      </c>
    </row>
    <row r="111" spans="1:299">
      <c r="A111">
        <v>95</v>
      </c>
      <c r="B111">
        <v>1701978144</v>
      </c>
      <c r="C111">
        <v>470</v>
      </c>
      <c r="D111" t="s">
        <v>631</v>
      </c>
      <c r="E111" t="s">
        <v>632</v>
      </c>
      <c r="F111">
        <v>15</v>
      </c>
      <c r="H111" t="s">
        <v>435</v>
      </c>
      <c r="K111">
        <v>1701978142.5</v>
      </c>
      <c r="L111">
        <f>(M111)/1000</f>
        <v>0</v>
      </c>
      <c r="M111">
        <f>IF(DR111, AP111, AJ111)</f>
        <v>0</v>
      </c>
      <c r="N111">
        <f>IF(DR111, AK111, AI111)</f>
        <v>0</v>
      </c>
      <c r="O111">
        <f>DT111 - IF(AW111&gt;1, N111*DN111*100.0/(AY111*EH111), 0)</f>
        <v>0</v>
      </c>
      <c r="P111">
        <f>((V111-L111/2)*O111-N111)/(V111+L111/2)</f>
        <v>0</v>
      </c>
      <c r="Q111">
        <f>P111*(EA111+EB111)/1000.0</f>
        <v>0</v>
      </c>
      <c r="R111">
        <f>(DT111 - IF(AW111&gt;1, N111*DN111*100.0/(AY111*EH111), 0))*(EA111+EB111)/1000.0</f>
        <v>0</v>
      </c>
      <c r="S111">
        <f>2.0/((1/U111-1/T111)+SIGN(U111)*SQRT((1/U111-1/T111)*(1/U111-1/T111) + 4*DO111/((DO111+1)*(DO111+1))*(2*1/U111*1/T111-1/T111*1/T111)))</f>
        <v>0</v>
      </c>
      <c r="T111">
        <f>IF(LEFT(DP111,1)&lt;&gt;"0",IF(LEFT(DP111,1)="1",3.0,DQ111),$D$5+$E$5*(EH111*EA111/($K$5*1000))+$F$5*(EH111*EA111/($K$5*1000))*MAX(MIN(DN111,$J$5),$I$5)*MAX(MIN(DN111,$J$5),$I$5)+$G$5*MAX(MIN(DN111,$J$5),$I$5)*(EH111*EA111/($K$5*1000))+$H$5*(EH111*EA111/($K$5*1000))*(EH111*EA111/($K$5*1000)))</f>
        <v>0</v>
      </c>
      <c r="U111">
        <f>L111*(1000-(1000*0.61365*exp(17.502*Y111/(240.97+Y111))/(EA111+EB111)+DV111)/2)/(1000*0.61365*exp(17.502*Y111/(240.97+Y111))/(EA111+EB111)-DV111)</f>
        <v>0</v>
      </c>
      <c r="V111">
        <f>1/((DO111+1)/(S111/1.6)+1/(T111/1.37)) + DO111/((DO111+1)/(S111/1.6) + DO111/(T111/1.37))</f>
        <v>0</v>
      </c>
      <c r="W111">
        <f>(DJ111*DM111)</f>
        <v>0</v>
      </c>
      <c r="X111">
        <f>(EC111+(W111+2*0.95*5.67E-8*(((EC111+$B$7)+273)^4-(EC111+273)^4)-44100*L111)/(1.84*29.3*T111+8*0.95*5.67E-8*(EC111+273)^3))</f>
        <v>0</v>
      </c>
      <c r="Y111">
        <f>($C$7*ED111+$D$7*EE111+$E$7*X111)</f>
        <v>0</v>
      </c>
      <c r="Z111">
        <f>0.61365*exp(17.502*Y111/(240.97+Y111))</f>
        <v>0</v>
      </c>
      <c r="AA111">
        <f>(AB111/AC111*100)</f>
        <v>0</v>
      </c>
      <c r="AB111">
        <f>DV111*(EA111+EB111)/1000</f>
        <v>0</v>
      </c>
      <c r="AC111">
        <f>0.61365*exp(17.502*EC111/(240.97+EC111))</f>
        <v>0</v>
      </c>
      <c r="AD111">
        <f>(Z111-DV111*(EA111+EB111)/1000)</f>
        <v>0</v>
      </c>
      <c r="AE111">
        <f>(-L111*44100)</f>
        <v>0</v>
      </c>
      <c r="AF111">
        <f>2*29.3*T111*0.92*(EC111-Y111)</f>
        <v>0</v>
      </c>
      <c r="AG111">
        <f>2*0.95*5.67E-8*(((EC111+$B$7)+273)^4-(Y111+273)^4)</f>
        <v>0</v>
      </c>
      <c r="AH111">
        <f>W111+AG111+AE111+AF111</f>
        <v>0</v>
      </c>
      <c r="AI111">
        <f>DZ111*AW111*(DU111-DT111*(1000-AW111*DW111)/(1000-AW111*DV111))/(100*DN111)</f>
        <v>0</v>
      </c>
      <c r="AJ111">
        <f>1000*DZ111*AW111*(DV111-DW111)/(100*DN111*(1000-AW111*DV111))</f>
        <v>0</v>
      </c>
      <c r="AK111">
        <f>(AL111 - AM111 - EA111*1E3/(8.314*(EC111+273.15)) * AO111/DZ111 * AN111) * DZ111/(100*DN111) * (1000 - DW111)/1000</f>
        <v>0</v>
      </c>
      <c r="AL111">
        <v>424.787844181851</v>
      </c>
      <c r="AM111">
        <v>420.815963636364</v>
      </c>
      <c r="AN111">
        <v>0.00108429216582835</v>
      </c>
      <c r="AO111">
        <v>66.111918729525</v>
      </c>
      <c r="AP111">
        <f>(AR111 - AQ111 + EA111*1E3/(8.314*(EC111+273.15)) * AT111/DZ111 * AS111) * DZ111/(100*DN111) * 1000/(1000 - AR111)</f>
        <v>0</v>
      </c>
      <c r="AQ111">
        <v>11.3176372459252</v>
      </c>
      <c r="AR111">
        <v>12.5040769230769</v>
      </c>
      <c r="AS111">
        <v>2.99125787572301e-05</v>
      </c>
      <c r="AT111">
        <v>85.4368916189537</v>
      </c>
      <c r="AU111">
        <v>0</v>
      </c>
      <c r="AV111">
        <v>0</v>
      </c>
      <c r="AW111">
        <f>IF(AU111*$H$13&gt;=AY111,1.0,(AY111/(AY111-AU111*$H$13)))</f>
        <v>0</v>
      </c>
      <c r="AX111">
        <f>(AW111-1)*100</f>
        <v>0</v>
      </c>
      <c r="AY111">
        <f>MAX(0,($B$13+$C$13*EH111)/(1+$D$13*EH111)*EA111/(EC111+273)*$E$13)</f>
        <v>0</v>
      </c>
      <c r="AZ111" t="s">
        <v>436</v>
      </c>
      <c r="BA111" t="s">
        <v>436</v>
      </c>
      <c r="BB111">
        <v>0</v>
      </c>
      <c r="BC111">
        <v>0</v>
      </c>
      <c r="BD111">
        <f>1-BB111/BC111</f>
        <v>0</v>
      </c>
      <c r="BE111">
        <v>0</v>
      </c>
      <c r="BF111" t="s">
        <v>436</v>
      </c>
      <c r="BG111" t="s">
        <v>436</v>
      </c>
      <c r="BH111">
        <v>0</v>
      </c>
      <c r="BI111">
        <v>0</v>
      </c>
      <c r="BJ111">
        <f>1-BH111/BI111</f>
        <v>0</v>
      </c>
      <c r="BK111">
        <v>0.5</v>
      </c>
      <c r="BL111">
        <f>DK111</f>
        <v>0</v>
      </c>
      <c r="BM111">
        <f>N111</f>
        <v>0</v>
      </c>
      <c r="BN111">
        <f>BJ111*BK111*BL111</f>
        <v>0</v>
      </c>
      <c r="BO111">
        <f>(BM111-BE111)/BL111</f>
        <v>0</v>
      </c>
      <c r="BP111">
        <f>(BC111-BI111)/BI111</f>
        <v>0</v>
      </c>
      <c r="BQ111">
        <f>BB111/(BD111+BB111/BI111)</f>
        <v>0</v>
      </c>
      <c r="BR111" t="s">
        <v>436</v>
      </c>
      <c r="BS111">
        <v>0</v>
      </c>
      <c r="BT111">
        <f>IF(BS111&lt;&gt;0, BS111, BQ111)</f>
        <v>0</v>
      </c>
      <c r="BU111">
        <f>1-BT111/BI111</f>
        <v>0</v>
      </c>
      <c r="BV111">
        <f>(BI111-BH111)/(BI111-BT111)</f>
        <v>0</v>
      </c>
      <c r="BW111">
        <f>(BC111-BI111)/(BC111-BT111)</f>
        <v>0</v>
      </c>
      <c r="BX111">
        <f>(BI111-BH111)/(BI111-BB111)</f>
        <v>0</v>
      </c>
      <c r="BY111">
        <f>(BC111-BI111)/(BC111-BB111)</f>
        <v>0</v>
      </c>
      <c r="BZ111">
        <f>(BV111*BT111/BH111)</f>
        <v>0</v>
      </c>
      <c r="CA111">
        <f>(1-BZ111)</f>
        <v>0</v>
      </c>
      <c r="DJ111">
        <f>$B$11*EI111+$C$11*EJ111+$F$11*EU111*(1-EX111)</f>
        <v>0</v>
      </c>
      <c r="DK111">
        <f>DJ111*DL111</f>
        <v>0</v>
      </c>
      <c r="DL111">
        <f>($B$11*$D$9+$C$11*$D$9+$F$11*((FH111+EZ111)/MAX(FH111+EZ111+FI111, 0.1)*$I$9+FI111/MAX(FH111+EZ111+FI111, 0.1)*$J$9))/($B$11+$C$11+$F$11)</f>
        <v>0</v>
      </c>
      <c r="DM111">
        <f>($B$11*$K$9+$C$11*$K$9+$F$11*((FH111+EZ111)/MAX(FH111+EZ111+FI111, 0.1)*$P$9+FI111/MAX(FH111+EZ111+FI111, 0.1)*$Q$9))/($B$11+$C$11+$F$11)</f>
        <v>0</v>
      </c>
      <c r="DN111">
        <v>6</v>
      </c>
      <c r="DO111">
        <v>0.5</v>
      </c>
      <c r="DP111" t="s">
        <v>437</v>
      </c>
      <c r="DQ111">
        <v>2</v>
      </c>
      <c r="DR111" t="b">
        <v>1</v>
      </c>
      <c r="DS111">
        <v>1701978142.5</v>
      </c>
      <c r="DT111">
        <v>415.5505</v>
      </c>
      <c r="DU111">
        <v>419.9835</v>
      </c>
      <c r="DV111">
        <v>12.5028</v>
      </c>
      <c r="DW111">
        <v>11.318</v>
      </c>
      <c r="DX111">
        <v>416.0645</v>
      </c>
      <c r="DY111">
        <v>12.4712</v>
      </c>
      <c r="DZ111">
        <v>599.9975</v>
      </c>
      <c r="EA111">
        <v>78.92095</v>
      </c>
      <c r="EB111">
        <v>0.0997535</v>
      </c>
      <c r="EC111">
        <v>23.0219</v>
      </c>
      <c r="ED111">
        <v>23.01855</v>
      </c>
      <c r="EE111">
        <v>999.9</v>
      </c>
      <c r="EF111">
        <v>0</v>
      </c>
      <c r="EG111">
        <v>0</v>
      </c>
      <c r="EH111">
        <v>10023.74</v>
      </c>
      <c r="EI111">
        <v>0</v>
      </c>
      <c r="EJ111">
        <v>0.848101</v>
      </c>
      <c r="EK111">
        <v>-4.43257</v>
      </c>
      <c r="EL111">
        <v>420.812</v>
      </c>
      <c r="EM111">
        <v>424.791</v>
      </c>
      <c r="EN111">
        <v>1.18483</v>
      </c>
      <c r="EO111">
        <v>419.9835</v>
      </c>
      <c r="EP111">
        <v>11.318</v>
      </c>
      <c r="EQ111">
        <v>0.9867325</v>
      </c>
      <c r="ER111">
        <v>0.8932245</v>
      </c>
      <c r="ES111">
        <v>6.721935</v>
      </c>
      <c r="ET111">
        <v>5.282045</v>
      </c>
      <c r="EU111">
        <v>1799.865</v>
      </c>
      <c r="EV111">
        <v>0.978004</v>
      </c>
      <c r="EW111">
        <v>0.0219962</v>
      </c>
      <c r="EX111">
        <v>0</v>
      </c>
      <c r="EY111">
        <v>384.6005</v>
      </c>
      <c r="EZ111">
        <v>4.99951</v>
      </c>
      <c r="FA111">
        <v>6981</v>
      </c>
      <c r="FB111">
        <v>14715.85</v>
      </c>
      <c r="FC111">
        <v>43.062</v>
      </c>
      <c r="FD111">
        <v>44.812</v>
      </c>
      <c r="FE111">
        <v>44.5935</v>
      </c>
      <c r="FF111">
        <v>43.875</v>
      </c>
      <c r="FG111">
        <v>44.437</v>
      </c>
      <c r="FH111">
        <v>1755.385</v>
      </c>
      <c r="FI111">
        <v>39.48</v>
      </c>
      <c r="FJ111">
        <v>0</v>
      </c>
      <c r="FK111">
        <v>1701978145.5</v>
      </c>
      <c r="FL111">
        <v>0</v>
      </c>
      <c r="FM111">
        <v>384.81396</v>
      </c>
      <c r="FN111">
        <v>0.261692319097849</v>
      </c>
      <c r="FO111">
        <v>-4.12692306698141</v>
      </c>
      <c r="FP111">
        <v>6981.8132</v>
      </c>
      <c r="FQ111">
        <v>15</v>
      </c>
      <c r="FR111">
        <v>1701977635</v>
      </c>
      <c r="FS111" t="s">
        <v>438</v>
      </c>
      <c r="FT111">
        <v>1701977633</v>
      </c>
      <c r="FU111">
        <v>1701977635</v>
      </c>
      <c r="FV111">
        <v>4</v>
      </c>
      <c r="FW111">
        <v>-0.012</v>
      </c>
      <c r="FX111">
        <v>0.003</v>
      </c>
      <c r="FY111">
        <v>-0.515</v>
      </c>
      <c r="FZ111">
        <v>0.012</v>
      </c>
      <c r="GA111">
        <v>420</v>
      </c>
      <c r="GB111">
        <v>11</v>
      </c>
      <c r="GC111">
        <v>0.38</v>
      </c>
      <c r="GD111">
        <v>0.07</v>
      </c>
      <c r="GE111">
        <v>-4.44973142857143</v>
      </c>
      <c r="GF111">
        <v>0.0918911688311632</v>
      </c>
      <c r="GG111">
        <v>0.0290923051986037</v>
      </c>
      <c r="GH111">
        <v>1</v>
      </c>
      <c r="GI111">
        <v>384.856235294118</v>
      </c>
      <c r="GJ111">
        <v>-0.459190219697627</v>
      </c>
      <c r="GK111">
        <v>0.209639755269898</v>
      </c>
      <c r="GL111">
        <v>1</v>
      </c>
      <c r="GM111">
        <v>1.1893780952381</v>
      </c>
      <c r="GN111">
        <v>-0.131375844155844</v>
      </c>
      <c r="GO111">
        <v>0.0181838394025987</v>
      </c>
      <c r="GP111">
        <v>0</v>
      </c>
      <c r="GQ111">
        <v>2</v>
      </c>
      <c r="GR111">
        <v>3</v>
      </c>
      <c r="GS111" t="s">
        <v>498</v>
      </c>
      <c r="GT111">
        <v>3.24981</v>
      </c>
      <c r="GU111">
        <v>2.89227</v>
      </c>
      <c r="GV111">
        <v>0.0824624</v>
      </c>
      <c r="GW111">
        <v>0.0829314</v>
      </c>
      <c r="GX111">
        <v>0.0595416</v>
      </c>
      <c r="GY111">
        <v>0.0547934</v>
      </c>
      <c r="GZ111">
        <v>30271.4</v>
      </c>
      <c r="HA111">
        <v>23315.9</v>
      </c>
      <c r="HB111">
        <v>30713.8</v>
      </c>
      <c r="HC111">
        <v>23894.8</v>
      </c>
      <c r="HD111">
        <v>38258.9</v>
      </c>
      <c r="HE111">
        <v>31525.1</v>
      </c>
      <c r="HF111">
        <v>43459.2</v>
      </c>
      <c r="HG111">
        <v>36061.2</v>
      </c>
      <c r="HH111">
        <v>2.35247</v>
      </c>
      <c r="HI111">
        <v>2.25665</v>
      </c>
      <c r="HJ111">
        <v>0.151433</v>
      </c>
      <c r="HK111">
        <v>0</v>
      </c>
      <c r="HL111">
        <v>20.5241</v>
      </c>
      <c r="HM111">
        <v>999.9</v>
      </c>
      <c r="HN111">
        <v>45.654</v>
      </c>
      <c r="HO111">
        <v>26.949</v>
      </c>
      <c r="HP111">
        <v>20.6433</v>
      </c>
      <c r="HQ111">
        <v>54.5066</v>
      </c>
      <c r="HR111">
        <v>21.4744</v>
      </c>
      <c r="HS111">
        <v>2</v>
      </c>
      <c r="HT111">
        <v>-0.304924</v>
      </c>
      <c r="HU111">
        <v>0.69107</v>
      </c>
      <c r="HV111">
        <v>20.3426</v>
      </c>
      <c r="HW111">
        <v>5.24664</v>
      </c>
      <c r="HX111">
        <v>11.921</v>
      </c>
      <c r="HY111">
        <v>4.9697</v>
      </c>
      <c r="HZ111">
        <v>3.29008</v>
      </c>
      <c r="IA111">
        <v>9999</v>
      </c>
      <c r="IB111">
        <v>999.9</v>
      </c>
      <c r="IC111">
        <v>9999</v>
      </c>
      <c r="ID111">
        <v>9999</v>
      </c>
      <c r="IE111">
        <v>4.97213</v>
      </c>
      <c r="IF111">
        <v>1.87347</v>
      </c>
      <c r="IG111">
        <v>1.88034</v>
      </c>
      <c r="IH111">
        <v>1.87649</v>
      </c>
      <c r="II111">
        <v>1.87607</v>
      </c>
      <c r="IJ111">
        <v>1.87606</v>
      </c>
      <c r="IK111">
        <v>1.87501</v>
      </c>
      <c r="IL111">
        <v>1.87542</v>
      </c>
      <c r="IM111">
        <v>0</v>
      </c>
      <c r="IN111">
        <v>0</v>
      </c>
      <c r="IO111">
        <v>0</v>
      </c>
      <c r="IP111">
        <v>0</v>
      </c>
      <c r="IQ111" t="s">
        <v>440</v>
      </c>
      <c r="IR111" t="s">
        <v>441</v>
      </c>
      <c r="IS111" t="s">
        <v>442</v>
      </c>
      <c r="IT111" t="s">
        <v>442</v>
      </c>
      <c r="IU111" t="s">
        <v>442</v>
      </c>
      <c r="IV111" t="s">
        <v>442</v>
      </c>
      <c r="IW111">
        <v>0</v>
      </c>
      <c r="IX111">
        <v>100</v>
      </c>
      <c r="IY111">
        <v>100</v>
      </c>
      <c r="IZ111">
        <v>-0.514</v>
      </c>
      <c r="JA111">
        <v>0.0316</v>
      </c>
      <c r="JB111">
        <v>-0.436505064677801</v>
      </c>
      <c r="JC111">
        <v>-0.000204251658391556</v>
      </c>
      <c r="JD111">
        <v>8.11882707142039e-08</v>
      </c>
      <c r="JE111">
        <v>-8.824596126216e-11</v>
      </c>
      <c r="JF111">
        <v>-0.0823044458403542</v>
      </c>
      <c r="JG111">
        <v>6.98166786572007e-05</v>
      </c>
      <c r="JH111">
        <v>0.00104944809816257</v>
      </c>
      <c r="JI111">
        <v>-2.5878658862803e-05</v>
      </c>
      <c r="JJ111">
        <v>28</v>
      </c>
      <c r="JK111">
        <v>2090</v>
      </c>
      <c r="JL111">
        <v>2</v>
      </c>
      <c r="JM111">
        <v>19</v>
      </c>
      <c r="JN111">
        <v>8.5</v>
      </c>
      <c r="JO111">
        <v>8.5</v>
      </c>
      <c r="JP111">
        <v>1.36108</v>
      </c>
      <c r="JQ111">
        <v>2.55615</v>
      </c>
      <c r="JR111">
        <v>2.24365</v>
      </c>
      <c r="JS111">
        <v>2.85034</v>
      </c>
      <c r="JT111">
        <v>2.49756</v>
      </c>
      <c r="JU111">
        <v>2.35107</v>
      </c>
      <c r="JV111">
        <v>31.1939</v>
      </c>
      <c r="JW111">
        <v>24.0612</v>
      </c>
      <c r="JX111">
        <v>18</v>
      </c>
      <c r="JY111">
        <v>633.686</v>
      </c>
      <c r="JZ111">
        <v>659.258</v>
      </c>
      <c r="KA111">
        <v>19.9998</v>
      </c>
      <c r="KB111">
        <v>23.3275</v>
      </c>
      <c r="KC111">
        <v>30</v>
      </c>
      <c r="KD111">
        <v>23.5343</v>
      </c>
      <c r="KE111">
        <v>23.5144</v>
      </c>
      <c r="KF111">
        <v>27.2789</v>
      </c>
      <c r="KG111">
        <v>37.5654</v>
      </c>
      <c r="KH111">
        <v>0</v>
      </c>
      <c r="KI111">
        <v>20</v>
      </c>
      <c r="KJ111">
        <v>420</v>
      </c>
      <c r="KK111">
        <v>11.3201</v>
      </c>
      <c r="KL111">
        <v>101.98</v>
      </c>
      <c r="KM111">
        <v>101.024</v>
      </c>
    </row>
    <row r="112" spans="1:299">
      <c r="A112">
        <v>96</v>
      </c>
      <c r="B112">
        <v>1701978149</v>
      </c>
      <c r="C112">
        <v>475</v>
      </c>
      <c r="D112" t="s">
        <v>633</v>
      </c>
      <c r="E112" t="s">
        <v>634</v>
      </c>
      <c r="F112">
        <v>15</v>
      </c>
      <c r="H112" t="s">
        <v>435</v>
      </c>
      <c r="K112">
        <v>1701978147.5</v>
      </c>
      <c r="L112">
        <f>(M112)/1000</f>
        <v>0</v>
      </c>
      <c r="M112">
        <f>IF(DR112, AP112, AJ112)</f>
        <v>0</v>
      </c>
      <c r="N112">
        <f>IF(DR112, AK112, AI112)</f>
        <v>0</v>
      </c>
      <c r="O112">
        <f>DT112 - IF(AW112&gt;1, N112*DN112*100.0/(AY112*EH112), 0)</f>
        <v>0</v>
      </c>
      <c r="P112">
        <f>((V112-L112/2)*O112-N112)/(V112+L112/2)</f>
        <v>0</v>
      </c>
      <c r="Q112">
        <f>P112*(EA112+EB112)/1000.0</f>
        <v>0</v>
      </c>
      <c r="R112">
        <f>(DT112 - IF(AW112&gt;1, N112*DN112*100.0/(AY112*EH112), 0))*(EA112+EB112)/1000.0</f>
        <v>0</v>
      </c>
      <c r="S112">
        <f>2.0/((1/U112-1/T112)+SIGN(U112)*SQRT((1/U112-1/T112)*(1/U112-1/T112) + 4*DO112/((DO112+1)*(DO112+1))*(2*1/U112*1/T112-1/T112*1/T112)))</f>
        <v>0</v>
      </c>
      <c r="T112">
        <f>IF(LEFT(DP112,1)&lt;&gt;"0",IF(LEFT(DP112,1)="1",3.0,DQ112),$D$5+$E$5*(EH112*EA112/($K$5*1000))+$F$5*(EH112*EA112/($K$5*1000))*MAX(MIN(DN112,$J$5),$I$5)*MAX(MIN(DN112,$J$5),$I$5)+$G$5*MAX(MIN(DN112,$J$5),$I$5)*(EH112*EA112/($K$5*1000))+$H$5*(EH112*EA112/($K$5*1000))*(EH112*EA112/($K$5*1000)))</f>
        <v>0</v>
      </c>
      <c r="U112">
        <f>L112*(1000-(1000*0.61365*exp(17.502*Y112/(240.97+Y112))/(EA112+EB112)+DV112)/2)/(1000*0.61365*exp(17.502*Y112/(240.97+Y112))/(EA112+EB112)-DV112)</f>
        <v>0</v>
      </c>
      <c r="V112">
        <f>1/((DO112+1)/(S112/1.6)+1/(T112/1.37)) + DO112/((DO112+1)/(S112/1.6) + DO112/(T112/1.37))</f>
        <v>0</v>
      </c>
      <c r="W112">
        <f>(DJ112*DM112)</f>
        <v>0</v>
      </c>
      <c r="X112">
        <f>(EC112+(W112+2*0.95*5.67E-8*(((EC112+$B$7)+273)^4-(EC112+273)^4)-44100*L112)/(1.84*29.3*T112+8*0.95*5.67E-8*(EC112+273)^3))</f>
        <v>0</v>
      </c>
      <c r="Y112">
        <f>($C$7*ED112+$D$7*EE112+$E$7*X112)</f>
        <v>0</v>
      </c>
      <c r="Z112">
        <f>0.61365*exp(17.502*Y112/(240.97+Y112))</f>
        <v>0</v>
      </c>
      <c r="AA112">
        <f>(AB112/AC112*100)</f>
        <v>0</v>
      </c>
      <c r="AB112">
        <f>DV112*(EA112+EB112)/1000</f>
        <v>0</v>
      </c>
      <c r="AC112">
        <f>0.61365*exp(17.502*EC112/(240.97+EC112))</f>
        <v>0</v>
      </c>
      <c r="AD112">
        <f>(Z112-DV112*(EA112+EB112)/1000)</f>
        <v>0</v>
      </c>
      <c r="AE112">
        <f>(-L112*44100)</f>
        <v>0</v>
      </c>
      <c r="AF112">
        <f>2*29.3*T112*0.92*(EC112-Y112)</f>
        <v>0</v>
      </c>
      <c r="AG112">
        <f>2*0.95*5.67E-8*(((EC112+$B$7)+273)^4-(Y112+273)^4)</f>
        <v>0</v>
      </c>
      <c r="AH112">
        <f>W112+AG112+AE112+AF112</f>
        <v>0</v>
      </c>
      <c r="AI112">
        <f>DZ112*AW112*(DU112-DT112*(1000-AW112*DW112)/(1000-AW112*DV112))/(100*DN112)</f>
        <v>0</v>
      </c>
      <c r="AJ112">
        <f>1000*DZ112*AW112*(DV112-DW112)/(100*DN112*(1000-AW112*DV112))</f>
        <v>0</v>
      </c>
      <c r="AK112">
        <f>(AL112 - AM112 - EA112*1E3/(8.314*(EC112+273.15)) * AO112/DZ112 * AN112) * DZ112/(100*DN112) * (1000 - DW112)/1000</f>
        <v>0</v>
      </c>
      <c r="AL112">
        <v>424.826180053352</v>
      </c>
      <c r="AM112">
        <v>420.857224242424</v>
      </c>
      <c r="AN112">
        <v>0.000530184139621603</v>
      </c>
      <c r="AO112">
        <v>66.111918729525</v>
      </c>
      <c r="AP112">
        <f>(AR112 - AQ112 + EA112*1E3/(8.314*(EC112+273.15)) * AT112/DZ112 * AS112) * DZ112/(100*DN112) * 1000/(1000 - AR112)</f>
        <v>0</v>
      </c>
      <c r="AQ112">
        <v>11.3178742111595</v>
      </c>
      <c r="AR112">
        <v>12.5060736263736</v>
      </c>
      <c r="AS112">
        <v>1.30884195125338e-05</v>
      </c>
      <c r="AT112">
        <v>85.4368916189537</v>
      </c>
      <c r="AU112">
        <v>0</v>
      </c>
      <c r="AV112">
        <v>0</v>
      </c>
      <c r="AW112">
        <f>IF(AU112*$H$13&gt;=AY112,1.0,(AY112/(AY112-AU112*$H$13)))</f>
        <v>0</v>
      </c>
      <c r="AX112">
        <f>(AW112-1)*100</f>
        <v>0</v>
      </c>
      <c r="AY112">
        <f>MAX(0,($B$13+$C$13*EH112)/(1+$D$13*EH112)*EA112/(EC112+273)*$E$13)</f>
        <v>0</v>
      </c>
      <c r="AZ112" t="s">
        <v>436</v>
      </c>
      <c r="BA112" t="s">
        <v>436</v>
      </c>
      <c r="BB112">
        <v>0</v>
      </c>
      <c r="BC112">
        <v>0</v>
      </c>
      <c r="BD112">
        <f>1-BB112/BC112</f>
        <v>0</v>
      </c>
      <c r="BE112">
        <v>0</v>
      </c>
      <c r="BF112" t="s">
        <v>436</v>
      </c>
      <c r="BG112" t="s">
        <v>436</v>
      </c>
      <c r="BH112">
        <v>0</v>
      </c>
      <c r="BI112">
        <v>0</v>
      </c>
      <c r="BJ112">
        <f>1-BH112/BI112</f>
        <v>0</v>
      </c>
      <c r="BK112">
        <v>0.5</v>
      </c>
      <c r="BL112">
        <f>DK112</f>
        <v>0</v>
      </c>
      <c r="BM112">
        <f>N112</f>
        <v>0</v>
      </c>
      <c r="BN112">
        <f>BJ112*BK112*BL112</f>
        <v>0</v>
      </c>
      <c r="BO112">
        <f>(BM112-BE112)/BL112</f>
        <v>0</v>
      </c>
      <c r="BP112">
        <f>(BC112-BI112)/BI112</f>
        <v>0</v>
      </c>
      <c r="BQ112">
        <f>BB112/(BD112+BB112/BI112)</f>
        <v>0</v>
      </c>
      <c r="BR112" t="s">
        <v>436</v>
      </c>
      <c r="BS112">
        <v>0</v>
      </c>
      <c r="BT112">
        <f>IF(BS112&lt;&gt;0, BS112, BQ112)</f>
        <v>0</v>
      </c>
      <c r="BU112">
        <f>1-BT112/BI112</f>
        <v>0</v>
      </c>
      <c r="BV112">
        <f>(BI112-BH112)/(BI112-BT112)</f>
        <v>0</v>
      </c>
      <c r="BW112">
        <f>(BC112-BI112)/(BC112-BT112)</f>
        <v>0</v>
      </c>
      <c r="BX112">
        <f>(BI112-BH112)/(BI112-BB112)</f>
        <v>0</v>
      </c>
      <c r="BY112">
        <f>(BC112-BI112)/(BC112-BB112)</f>
        <v>0</v>
      </c>
      <c r="BZ112">
        <f>(BV112*BT112/BH112)</f>
        <v>0</v>
      </c>
      <c r="CA112">
        <f>(1-BZ112)</f>
        <v>0</v>
      </c>
      <c r="DJ112">
        <f>$B$11*EI112+$C$11*EJ112+$F$11*EU112*(1-EX112)</f>
        <v>0</v>
      </c>
      <c r="DK112">
        <f>DJ112*DL112</f>
        <v>0</v>
      </c>
      <c r="DL112">
        <f>($B$11*$D$9+$C$11*$D$9+$F$11*((FH112+EZ112)/MAX(FH112+EZ112+FI112, 0.1)*$I$9+FI112/MAX(FH112+EZ112+FI112, 0.1)*$J$9))/($B$11+$C$11+$F$11)</f>
        <v>0</v>
      </c>
      <c r="DM112">
        <f>($B$11*$K$9+$C$11*$K$9+$F$11*((FH112+EZ112)/MAX(FH112+EZ112+FI112, 0.1)*$P$9+FI112/MAX(FH112+EZ112+FI112, 0.1)*$Q$9))/($B$11+$C$11+$F$11)</f>
        <v>0</v>
      </c>
      <c r="DN112">
        <v>6</v>
      </c>
      <c r="DO112">
        <v>0.5</v>
      </c>
      <c r="DP112" t="s">
        <v>437</v>
      </c>
      <c r="DQ112">
        <v>2</v>
      </c>
      <c r="DR112" t="b">
        <v>1</v>
      </c>
      <c r="DS112">
        <v>1701978147.5</v>
      </c>
      <c r="DT112">
        <v>415.588</v>
      </c>
      <c r="DU112">
        <v>420.023</v>
      </c>
      <c r="DV112">
        <v>12.5067</v>
      </c>
      <c r="DW112">
        <v>11.31775</v>
      </c>
      <c r="DX112">
        <v>416.102</v>
      </c>
      <c r="DY112">
        <v>12.475</v>
      </c>
      <c r="DZ112">
        <v>600.024</v>
      </c>
      <c r="EA112">
        <v>78.92115</v>
      </c>
      <c r="EB112">
        <v>0.1006485</v>
      </c>
      <c r="EC112">
        <v>23.0168</v>
      </c>
      <c r="ED112">
        <v>23.016</v>
      </c>
      <c r="EE112">
        <v>999.9</v>
      </c>
      <c r="EF112">
        <v>0</v>
      </c>
      <c r="EG112">
        <v>0</v>
      </c>
      <c r="EH112">
        <v>9936.875</v>
      </c>
      <c r="EI112">
        <v>0</v>
      </c>
      <c r="EJ112">
        <v>0.848101</v>
      </c>
      <c r="EK112">
        <v>-4.435085</v>
      </c>
      <c r="EL112">
        <v>420.8515</v>
      </c>
      <c r="EM112">
        <v>424.8315</v>
      </c>
      <c r="EN112">
        <v>1.188885</v>
      </c>
      <c r="EO112">
        <v>420.023</v>
      </c>
      <c r="EP112">
        <v>11.31775</v>
      </c>
      <c r="EQ112">
        <v>0.9870405</v>
      </c>
      <c r="ER112">
        <v>0.893212</v>
      </c>
      <c r="ES112">
        <v>6.72647</v>
      </c>
      <c r="ET112">
        <v>5.28184</v>
      </c>
      <c r="EU112">
        <v>1800.015</v>
      </c>
      <c r="EV112">
        <v>0.978006</v>
      </c>
      <c r="EW112">
        <v>0.0219943</v>
      </c>
      <c r="EX112">
        <v>0</v>
      </c>
      <c r="EY112">
        <v>384.7215</v>
      </c>
      <c r="EZ112">
        <v>4.99951</v>
      </c>
      <c r="FA112">
        <v>6981.08</v>
      </c>
      <c r="FB112">
        <v>14717.15</v>
      </c>
      <c r="FC112">
        <v>43.062</v>
      </c>
      <c r="FD112">
        <v>44.812</v>
      </c>
      <c r="FE112">
        <v>44.5935</v>
      </c>
      <c r="FF112">
        <v>43.875</v>
      </c>
      <c r="FG112">
        <v>44.4685</v>
      </c>
      <c r="FH112">
        <v>1755.535</v>
      </c>
      <c r="FI112">
        <v>39.48</v>
      </c>
      <c r="FJ112">
        <v>0</v>
      </c>
      <c r="FK112">
        <v>1701978150.3</v>
      </c>
      <c r="FL112">
        <v>0</v>
      </c>
      <c r="FM112">
        <v>384.8126</v>
      </c>
      <c r="FN112">
        <v>-0.466615376493062</v>
      </c>
      <c r="FO112">
        <v>-5.42692307430679</v>
      </c>
      <c r="FP112">
        <v>6981.5132</v>
      </c>
      <c r="FQ112">
        <v>15</v>
      </c>
      <c r="FR112">
        <v>1701977635</v>
      </c>
      <c r="FS112" t="s">
        <v>438</v>
      </c>
      <c r="FT112">
        <v>1701977633</v>
      </c>
      <c r="FU112">
        <v>1701977635</v>
      </c>
      <c r="FV112">
        <v>4</v>
      </c>
      <c r="FW112">
        <v>-0.012</v>
      </c>
      <c r="FX112">
        <v>0.003</v>
      </c>
      <c r="FY112">
        <v>-0.515</v>
      </c>
      <c r="FZ112">
        <v>0.012</v>
      </c>
      <c r="GA112">
        <v>420</v>
      </c>
      <c r="GB112">
        <v>11</v>
      </c>
      <c r="GC112">
        <v>0.38</v>
      </c>
      <c r="GD112">
        <v>0.07</v>
      </c>
      <c r="GE112">
        <v>-4.438</v>
      </c>
      <c r="GF112">
        <v>-0.0325876691729308</v>
      </c>
      <c r="GG112">
        <v>0.0250480887494436</v>
      </c>
      <c r="GH112">
        <v>1</v>
      </c>
      <c r="GI112">
        <v>384.825617647059</v>
      </c>
      <c r="GJ112">
        <v>-0.158242928125872</v>
      </c>
      <c r="GK112">
        <v>0.195648847308873</v>
      </c>
      <c r="GL112">
        <v>1</v>
      </c>
      <c r="GM112">
        <v>1.181971</v>
      </c>
      <c r="GN112">
        <v>0.0071187969924818</v>
      </c>
      <c r="GO112">
        <v>0.0114333708502786</v>
      </c>
      <c r="GP112">
        <v>1</v>
      </c>
      <c r="GQ112">
        <v>3</v>
      </c>
      <c r="GR112">
        <v>3</v>
      </c>
      <c r="GS112" t="s">
        <v>439</v>
      </c>
      <c r="GT112">
        <v>3.24983</v>
      </c>
      <c r="GU112">
        <v>2.89223</v>
      </c>
      <c r="GV112">
        <v>0.0824667</v>
      </c>
      <c r="GW112">
        <v>0.0829287</v>
      </c>
      <c r="GX112">
        <v>0.0595559</v>
      </c>
      <c r="GY112">
        <v>0.0547947</v>
      </c>
      <c r="GZ112">
        <v>30271.3</v>
      </c>
      <c r="HA112">
        <v>23316.2</v>
      </c>
      <c r="HB112">
        <v>30713.9</v>
      </c>
      <c r="HC112">
        <v>23895.1</v>
      </c>
      <c r="HD112">
        <v>38258.7</v>
      </c>
      <c r="HE112">
        <v>31525.3</v>
      </c>
      <c r="HF112">
        <v>43459.7</v>
      </c>
      <c r="HG112">
        <v>36061.4</v>
      </c>
      <c r="HH112">
        <v>2.35275</v>
      </c>
      <c r="HI112">
        <v>2.25633</v>
      </c>
      <c r="HJ112">
        <v>0.151247</v>
      </c>
      <c r="HK112">
        <v>0</v>
      </c>
      <c r="HL112">
        <v>20.5148</v>
      </c>
      <c r="HM112">
        <v>999.9</v>
      </c>
      <c r="HN112">
        <v>45.654</v>
      </c>
      <c r="HO112">
        <v>26.949</v>
      </c>
      <c r="HP112">
        <v>20.6412</v>
      </c>
      <c r="HQ112">
        <v>54.1266</v>
      </c>
      <c r="HR112">
        <v>21.4383</v>
      </c>
      <c r="HS112">
        <v>2</v>
      </c>
      <c r="HT112">
        <v>-0.304621</v>
      </c>
      <c r="HU112">
        <v>0.688979</v>
      </c>
      <c r="HV112">
        <v>20.3426</v>
      </c>
      <c r="HW112">
        <v>5.24634</v>
      </c>
      <c r="HX112">
        <v>11.9207</v>
      </c>
      <c r="HY112">
        <v>4.9696</v>
      </c>
      <c r="HZ112">
        <v>3.29008</v>
      </c>
      <c r="IA112">
        <v>9999</v>
      </c>
      <c r="IB112">
        <v>999.9</v>
      </c>
      <c r="IC112">
        <v>9999</v>
      </c>
      <c r="ID112">
        <v>9999</v>
      </c>
      <c r="IE112">
        <v>4.97213</v>
      </c>
      <c r="IF112">
        <v>1.87348</v>
      </c>
      <c r="IG112">
        <v>1.88034</v>
      </c>
      <c r="IH112">
        <v>1.87651</v>
      </c>
      <c r="II112">
        <v>1.87607</v>
      </c>
      <c r="IJ112">
        <v>1.87607</v>
      </c>
      <c r="IK112">
        <v>1.87501</v>
      </c>
      <c r="IL112">
        <v>1.87543</v>
      </c>
      <c r="IM112">
        <v>0</v>
      </c>
      <c r="IN112">
        <v>0</v>
      </c>
      <c r="IO112">
        <v>0</v>
      </c>
      <c r="IP112">
        <v>0</v>
      </c>
      <c r="IQ112" t="s">
        <v>440</v>
      </c>
      <c r="IR112" t="s">
        <v>441</v>
      </c>
      <c r="IS112" t="s">
        <v>442</v>
      </c>
      <c r="IT112" t="s">
        <v>442</v>
      </c>
      <c r="IU112" t="s">
        <v>442</v>
      </c>
      <c r="IV112" t="s">
        <v>442</v>
      </c>
      <c r="IW112">
        <v>0</v>
      </c>
      <c r="IX112">
        <v>100</v>
      </c>
      <c r="IY112">
        <v>100</v>
      </c>
      <c r="IZ112">
        <v>-0.514</v>
      </c>
      <c r="JA112">
        <v>0.0316</v>
      </c>
      <c r="JB112">
        <v>-0.436505064677801</v>
      </c>
      <c r="JC112">
        <v>-0.000204251658391556</v>
      </c>
      <c r="JD112">
        <v>8.11882707142039e-08</v>
      </c>
      <c r="JE112">
        <v>-8.824596126216e-11</v>
      </c>
      <c r="JF112">
        <v>-0.0823044458403542</v>
      </c>
      <c r="JG112">
        <v>6.98166786572007e-05</v>
      </c>
      <c r="JH112">
        <v>0.00104944809816257</v>
      </c>
      <c r="JI112">
        <v>-2.5878658862803e-05</v>
      </c>
      <c r="JJ112">
        <v>28</v>
      </c>
      <c r="JK112">
        <v>2090</v>
      </c>
      <c r="JL112">
        <v>2</v>
      </c>
      <c r="JM112">
        <v>19</v>
      </c>
      <c r="JN112">
        <v>8.6</v>
      </c>
      <c r="JO112">
        <v>8.6</v>
      </c>
      <c r="JP112">
        <v>1.36108</v>
      </c>
      <c r="JQ112">
        <v>2.55859</v>
      </c>
      <c r="JR112">
        <v>2.24365</v>
      </c>
      <c r="JS112">
        <v>2.8479</v>
      </c>
      <c r="JT112">
        <v>2.49756</v>
      </c>
      <c r="JU112">
        <v>2.35596</v>
      </c>
      <c r="JV112">
        <v>31.1939</v>
      </c>
      <c r="JW112">
        <v>24.0612</v>
      </c>
      <c r="JX112">
        <v>18</v>
      </c>
      <c r="JY112">
        <v>633.867</v>
      </c>
      <c r="JZ112">
        <v>658.978</v>
      </c>
      <c r="KA112">
        <v>19.9996</v>
      </c>
      <c r="KB112">
        <v>23.327</v>
      </c>
      <c r="KC112">
        <v>30.0002</v>
      </c>
      <c r="KD112">
        <v>23.5328</v>
      </c>
      <c r="KE112">
        <v>23.5141</v>
      </c>
      <c r="KF112">
        <v>27.2794</v>
      </c>
      <c r="KG112">
        <v>37.5654</v>
      </c>
      <c r="KH112">
        <v>0</v>
      </c>
      <c r="KI112">
        <v>20</v>
      </c>
      <c r="KJ112">
        <v>420</v>
      </c>
      <c r="KK112">
        <v>11.3201</v>
      </c>
      <c r="KL112">
        <v>101.981</v>
      </c>
      <c r="KM112">
        <v>101.025</v>
      </c>
    </row>
    <row r="113" spans="1:299">
      <c r="A113">
        <v>97</v>
      </c>
      <c r="B113">
        <v>1701978154</v>
      </c>
      <c r="C113">
        <v>480</v>
      </c>
      <c r="D113" t="s">
        <v>635</v>
      </c>
      <c r="E113" t="s">
        <v>636</v>
      </c>
      <c r="F113">
        <v>15</v>
      </c>
      <c r="H113" t="s">
        <v>435</v>
      </c>
      <c r="K113">
        <v>1701978152.5</v>
      </c>
      <c r="L113">
        <f>(M113)/1000</f>
        <v>0</v>
      </c>
      <c r="M113">
        <f>IF(DR113, AP113, AJ113)</f>
        <v>0</v>
      </c>
      <c r="N113">
        <f>IF(DR113, AK113, AI113)</f>
        <v>0</v>
      </c>
      <c r="O113">
        <f>DT113 - IF(AW113&gt;1, N113*DN113*100.0/(AY113*EH113), 0)</f>
        <v>0</v>
      </c>
      <c r="P113">
        <f>((V113-L113/2)*O113-N113)/(V113+L113/2)</f>
        <v>0</v>
      </c>
      <c r="Q113">
        <f>P113*(EA113+EB113)/1000.0</f>
        <v>0</v>
      </c>
      <c r="R113">
        <f>(DT113 - IF(AW113&gt;1, N113*DN113*100.0/(AY113*EH113), 0))*(EA113+EB113)/1000.0</f>
        <v>0</v>
      </c>
      <c r="S113">
        <f>2.0/((1/U113-1/T113)+SIGN(U113)*SQRT((1/U113-1/T113)*(1/U113-1/T113) + 4*DO113/((DO113+1)*(DO113+1))*(2*1/U113*1/T113-1/T113*1/T113)))</f>
        <v>0</v>
      </c>
      <c r="T113">
        <f>IF(LEFT(DP113,1)&lt;&gt;"0",IF(LEFT(DP113,1)="1",3.0,DQ113),$D$5+$E$5*(EH113*EA113/($K$5*1000))+$F$5*(EH113*EA113/($K$5*1000))*MAX(MIN(DN113,$J$5),$I$5)*MAX(MIN(DN113,$J$5),$I$5)+$G$5*MAX(MIN(DN113,$J$5),$I$5)*(EH113*EA113/($K$5*1000))+$H$5*(EH113*EA113/($K$5*1000))*(EH113*EA113/($K$5*1000)))</f>
        <v>0</v>
      </c>
      <c r="U113">
        <f>L113*(1000-(1000*0.61365*exp(17.502*Y113/(240.97+Y113))/(EA113+EB113)+DV113)/2)/(1000*0.61365*exp(17.502*Y113/(240.97+Y113))/(EA113+EB113)-DV113)</f>
        <v>0</v>
      </c>
      <c r="V113">
        <f>1/((DO113+1)/(S113/1.6)+1/(T113/1.37)) + DO113/((DO113+1)/(S113/1.6) + DO113/(T113/1.37))</f>
        <v>0</v>
      </c>
      <c r="W113">
        <f>(DJ113*DM113)</f>
        <v>0</v>
      </c>
      <c r="X113">
        <f>(EC113+(W113+2*0.95*5.67E-8*(((EC113+$B$7)+273)^4-(EC113+273)^4)-44100*L113)/(1.84*29.3*T113+8*0.95*5.67E-8*(EC113+273)^3))</f>
        <v>0</v>
      </c>
      <c r="Y113">
        <f>($C$7*ED113+$D$7*EE113+$E$7*X113)</f>
        <v>0</v>
      </c>
      <c r="Z113">
        <f>0.61365*exp(17.502*Y113/(240.97+Y113))</f>
        <v>0</v>
      </c>
      <c r="AA113">
        <f>(AB113/AC113*100)</f>
        <v>0</v>
      </c>
      <c r="AB113">
        <f>DV113*(EA113+EB113)/1000</f>
        <v>0</v>
      </c>
      <c r="AC113">
        <f>0.61365*exp(17.502*EC113/(240.97+EC113))</f>
        <v>0</v>
      </c>
      <c r="AD113">
        <f>(Z113-DV113*(EA113+EB113)/1000)</f>
        <v>0</v>
      </c>
      <c r="AE113">
        <f>(-L113*44100)</f>
        <v>0</v>
      </c>
      <c r="AF113">
        <f>2*29.3*T113*0.92*(EC113-Y113)</f>
        <v>0</v>
      </c>
      <c r="AG113">
        <f>2*0.95*5.67E-8*(((EC113+$B$7)+273)^4-(Y113+273)^4)</f>
        <v>0</v>
      </c>
      <c r="AH113">
        <f>W113+AG113+AE113+AF113</f>
        <v>0</v>
      </c>
      <c r="AI113">
        <f>DZ113*AW113*(DU113-DT113*(1000-AW113*DW113)/(1000-AW113*DV113))/(100*DN113)</f>
        <v>0</v>
      </c>
      <c r="AJ113">
        <f>1000*DZ113*AW113*(DV113-DW113)/(100*DN113*(1000-AW113*DV113))</f>
        <v>0</v>
      </c>
      <c r="AK113">
        <f>(AL113 - AM113 - EA113*1E3/(8.314*(EC113+273.15)) * AO113/DZ113 * AN113) * DZ113/(100*DN113) * (1000 - DW113)/1000</f>
        <v>0</v>
      </c>
      <c r="AL113">
        <v>424.800302160193</v>
      </c>
      <c r="AM113">
        <v>420.88356969697</v>
      </c>
      <c r="AN113">
        <v>0.000434680537117458</v>
      </c>
      <c r="AO113">
        <v>66.111918729525</v>
      </c>
      <c r="AP113">
        <f>(AR113 - AQ113 + EA113*1E3/(8.314*(EC113+273.15)) * AT113/DZ113 * AS113) * DZ113/(100*DN113) * 1000/(1000 - AR113)</f>
        <v>0</v>
      </c>
      <c r="AQ113">
        <v>11.3185915363446</v>
      </c>
      <c r="AR113">
        <v>12.5091747252747</v>
      </c>
      <c r="AS113">
        <v>5.30770303884201e-06</v>
      </c>
      <c r="AT113">
        <v>85.4368916189537</v>
      </c>
      <c r="AU113">
        <v>0</v>
      </c>
      <c r="AV113">
        <v>0</v>
      </c>
      <c r="AW113">
        <f>IF(AU113*$H$13&gt;=AY113,1.0,(AY113/(AY113-AU113*$H$13)))</f>
        <v>0</v>
      </c>
      <c r="AX113">
        <f>(AW113-1)*100</f>
        <v>0</v>
      </c>
      <c r="AY113">
        <f>MAX(0,($B$13+$C$13*EH113)/(1+$D$13*EH113)*EA113/(EC113+273)*$E$13)</f>
        <v>0</v>
      </c>
      <c r="AZ113" t="s">
        <v>436</v>
      </c>
      <c r="BA113" t="s">
        <v>436</v>
      </c>
      <c r="BB113">
        <v>0</v>
      </c>
      <c r="BC113">
        <v>0</v>
      </c>
      <c r="BD113">
        <f>1-BB113/BC113</f>
        <v>0</v>
      </c>
      <c r="BE113">
        <v>0</v>
      </c>
      <c r="BF113" t="s">
        <v>436</v>
      </c>
      <c r="BG113" t="s">
        <v>436</v>
      </c>
      <c r="BH113">
        <v>0</v>
      </c>
      <c r="BI113">
        <v>0</v>
      </c>
      <c r="BJ113">
        <f>1-BH113/BI113</f>
        <v>0</v>
      </c>
      <c r="BK113">
        <v>0.5</v>
      </c>
      <c r="BL113">
        <f>DK113</f>
        <v>0</v>
      </c>
      <c r="BM113">
        <f>N113</f>
        <v>0</v>
      </c>
      <c r="BN113">
        <f>BJ113*BK113*BL113</f>
        <v>0</v>
      </c>
      <c r="BO113">
        <f>(BM113-BE113)/BL113</f>
        <v>0</v>
      </c>
      <c r="BP113">
        <f>(BC113-BI113)/BI113</f>
        <v>0</v>
      </c>
      <c r="BQ113">
        <f>BB113/(BD113+BB113/BI113)</f>
        <v>0</v>
      </c>
      <c r="BR113" t="s">
        <v>436</v>
      </c>
      <c r="BS113">
        <v>0</v>
      </c>
      <c r="BT113">
        <f>IF(BS113&lt;&gt;0, BS113, BQ113)</f>
        <v>0</v>
      </c>
      <c r="BU113">
        <f>1-BT113/BI113</f>
        <v>0</v>
      </c>
      <c r="BV113">
        <f>(BI113-BH113)/(BI113-BT113)</f>
        <v>0</v>
      </c>
      <c r="BW113">
        <f>(BC113-BI113)/(BC113-BT113)</f>
        <v>0</v>
      </c>
      <c r="BX113">
        <f>(BI113-BH113)/(BI113-BB113)</f>
        <v>0</v>
      </c>
      <c r="BY113">
        <f>(BC113-BI113)/(BC113-BB113)</f>
        <v>0</v>
      </c>
      <c r="BZ113">
        <f>(BV113*BT113/BH113)</f>
        <v>0</v>
      </c>
      <c r="CA113">
        <f>(1-BZ113)</f>
        <v>0</v>
      </c>
      <c r="DJ113">
        <f>$B$11*EI113+$C$11*EJ113+$F$11*EU113*(1-EX113)</f>
        <v>0</v>
      </c>
      <c r="DK113">
        <f>DJ113*DL113</f>
        <v>0</v>
      </c>
      <c r="DL113">
        <f>($B$11*$D$9+$C$11*$D$9+$F$11*((FH113+EZ113)/MAX(FH113+EZ113+FI113, 0.1)*$I$9+FI113/MAX(FH113+EZ113+FI113, 0.1)*$J$9))/($B$11+$C$11+$F$11)</f>
        <v>0</v>
      </c>
      <c r="DM113">
        <f>($B$11*$K$9+$C$11*$K$9+$F$11*((FH113+EZ113)/MAX(FH113+EZ113+FI113, 0.1)*$P$9+FI113/MAX(FH113+EZ113+FI113, 0.1)*$Q$9))/($B$11+$C$11+$F$11)</f>
        <v>0</v>
      </c>
      <c r="DN113">
        <v>6</v>
      </c>
      <c r="DO113">
        <v>0.5</v>
      </c>
      <c r="DP113" t="s">
        <v>437</v>
      </c>
      <c r="DQ113">
        <v>2</v>
      </c>
      <c r="DR113" t="b">
        <v>1</v>
      </c>
      <c r="DS113">
        <v>1701978152.5</v>
      </c>
      <c r="DT113">
        <v>415.612</v>
      </c>
      <c r="DU113">
        <v>419.9735</v>
      </c>
      <c r="DV113">
        <v>12.5089</v>
      </c>
      <c r="DW113">
        <v>11.3191</v>
      </c>
      <c r="DX113">
        <v>416.126</v>
      </c>
      <c r="DY113">
        <v>12.47725</v>
      </c>
      <c r="DZ113">
        <v>599.995</v>
      </c>
      <c r="EA113">
        <v>78.9207</v>
      </c>
      <c r="EB113">
        <v>0.0996765</v>
      </c>
      <c r="EC113">
        <v>23.01565</v>
      </c>
      <c r="ED113">
        <v>23.0148</v>
      </c>
      <c r="EE113">
        <v>999.9</v>
      </c>
      <c r="EF113">
        <v>0</v>
      </c>
      <c r="EG113">
        <v>0</v>
      </c>
      <c r="EH113">
        <v>10027.85</v>
      </c>
      <c r="EI113">
        <v>0</v>
      </c>
      <c r="EJ113">
        <v>0.848101</v>
      </c>
      <c r="EK113">
        <v>-4.3613</v>
      </c>
      <c r="EL113">
        <v>420.877</v>
      </c>
      <c r="EM113">
        <v>424.7815</v>
      </c>
      <c r="EN113">
        <v>1.18979</v>
      </c>
      <c r="EO113">
        <v>419.9735</v>
      </c>
      <c r="EP113">
        <v>11.3191</v>
      </c>
      <c r="EQ113">
        <v>0.987212</v>
      </c>
      <c r="ER113">
        <v>0.893313</v>
      </c>
      <c r="ES113">
        <v>6.729</v>
      </c>
      <c r="ET113">
        <v>5.283465</v>
      </c>
      <c r="EU113">
        <v>1800.025</v>
      </c>
      <c r="EV113">
        <v>0.978006</v>
      </c>
      <c r="EW113">
        <v>0.0219943</v>
      </c>
      <c r="EX113">
        <v>0</v>
      </c>
      <c r="EY113">
        <v>384.6555</v>
      </c>
      <c r="EZ113">
        <v>4.99951</v>
      </c>
      <c r="FA113">
        <v>6980.84</v>
      </c>
      <c r="FB113">
        <v>14717.25</v>
      </c>
      <c r="FC113">
        <v>43.062</v>
      </c>
      <c r="FD113">
        <v>44.812</v>
      </c>
      <c r="FE113">
        <v>44.562</v>
      </c>
      <c r="FF113">
        <v>43.875</v>
      </c>
      <c r="FG113">
        <v>44.437</v>
      </c>
      <c r="FH113">
        <v>1755.545</v>
      </c>
      <c r="FI113">
        <v>39.48</v>
      </c>
      <c r="FJ113">
        <v>0</v>
      </c>
      <c r="FK113">
        <v>1701978155.1</v>
      </c>
      <c r="FL113">
        <v>0</v>
      </c>
      <c r="FM113">
        <v>384.7572</v>
      </c>
      <c r="FN113">
        <v>-1.03615384213792</v>
      </c>
      <c r="FO113">
        <v>-4.02846154759369</v>
      </c>
      <c r="FP113">
        <v>6981.1156</v>
      </c>
      <c r="FQ113">
        <v>15</v>
      </c>
      <c r="FR113">
        <v>1701977635</v>
      </c>
      <c r="FS113" t="s">
        <v>438</v>
      </c>
      <c r="FT113">
        <v>1701977633</v>
      </c>
      <c r="FU113">
        <v>1701977635</v>
      </c>
      <c r="FV113">
        <v>4</v>
      </c>
      <c r="FW113">
        <v>-0.012</v>
      </c>
      <c r="FX113">
        <v>0.003</v>
      </c>
      <c r="FY113">
        <v>-0.515</v>
      </c>
      <c r="FZ113">
        <v>0.012</v>
      </c>
      <c r="GA113">
        <v>420</v>
      </c>
      <c r="GB113">
        <v>11</v>
      </c>
      <c r="GC113">
        <v>0.38</v>
      </c>
      <c r="GD113">
        <v>0.07</v>
      </c>
      <c r="GE113">
        <v>-4.4305180952381</v>
      </c>
      <c r="GF113">
        <v>0.257291688311684</v>
      </c>
      <c r="GG113">
        <v>0.0330651670578323</v>
      </c>
      <c r="GH113">
        <v>1</v>
      </c>
      <c r="GI113">
        <v>384.777617647059</v>
      </c>
      <c r="GJ113">
        <v>-0.507731089479744</v>
      </c>
      <c r="GK113">
        <v>0.185578271849643</v>
      </c>
      <c r="GL113">
        <v>1</v>
      </c>
      <c r="GM113">
        <v>1.18152523809524</v>
      </c>
      <c r="GN113">
        <v>0.080970389610388</v>
      </c>
      <c r="GO113">
        <v>0.00874975516340322</v>
      </c>
      <c r="GP113">
        <v>1</v>
      </c>
      <c r="GQ113">
        <v>3</v>
      </c>
      <c r="GR113">
        <v>3</v>
      </c>
      <c r="GS113" t="s">
        <v>439</v>
      </c>
      <c r="GT113">
        <v>3.24981</v>
      </c>
      <c r="GU113">
        <v>2.89216</v>
      </c>
      <c r="GV113">
        <v>0.082473</v>
      </c>
      <c r="GW113">
        <v>0.0829249</v>
      </c>
      <c r="GX113">
        <v>0.0595627</v>
      </c>
      <c r="GY113">
        <v>0.0547973</v>
      </c>
      <c r="GZ113">
        <v>30270.9</v>
      </c>
      <c r="HA113">
        <v>23316.2</v>
      </c>
      <c r="HB113">
        <v>30713.6</v>
      </c>
      <c r="HC113">
        <v>23894.9</v>
      </c>
      <c r="HD113">
        <v>38257.8</v>
      </c>
      <c r="HE113">
        <v>31525.4</v>
      </c>
      <c r="HF113">
        <v>43458.9</v>
      </c>
      <c r="HG113">
        <v>36061.6</v>
      </c>
      <c r="HH113">
        <v>2.35257</v>
      </c>
      <c r="HI113">
        <v>2.2563</v>
      </c>
      <c r="HJ113">
        <v>0.152141</v>
      </c>
      <c r="HK113">
        <v>0</v>
      </c>
      <c r="HL113">
        <v>20.5094</v>
      </c>
      <c r="HM113">
        <v>999.9</v>
      </c>
      <c r="HN113">
        <v>45.654</v>
      </c>
      <c r="HO113">
        <v>26.949</v>
      </c>
      <c r="HP113">
        <v>20.6434</v>
      </c>
      <c r="HQ113">
        <v>54.4966</v>
      </c>
      <c r="HR113">
        <v>21.4263</v>
      </c>
      <c r="HS113">
        <v>2</v>
      </c>
      <c r="HT113">
        <v>-0.305033</v>
      </c>
      <c r="HU113">
        <v>0.687503</v>
      </c>
      <c r="HV113">
        <v>20.3424</v>
      </c>
      <c r="HW113">
        <v>5.24604</v>
      </c>
      <c r="HX113">
        <v>11.9213</v>
      </c>
      <c r="HY113">
        <v>4.96965</v>
      </c>
      <c r="HZ113">
        <v>3.29005</v>
      </c>
      <c r="IA113">
        <v>9999</v>
      </c>
      <c r="IB113">
        <v>999.9</v>
      </c>
      <c r="IC113">
        <v>9999</v>
      </c>
      <c r="ID113">
        <v>9999</v>
      </c>
      <c r="IE113">
        <v>4.97213</v>
      </c>
      <c r="IF113">
        <v>1.87348</v>
      </c>
      <c r="IG113">
        <v>1.88034</v>
      </c>
      <c r="IH113">
        <v>1.87651</v>
      </c>
      <c r="II113">
        <v>1.87608</v>
      </c>
      <c r="IJ113">
        <v>1.87607</v>
      </c>
      <c r="IK113">
        <v>1.87505</v>
      </c>
      <c r="IL113">
        <v>1.87545</v>
      </c>
      <c r="IM113">
        <v>0</v>
      </c>
      <c r="IN113">
        <v>0</v>
      </c>
      <c r="IO113">
        <v>0</v>
      </c>
      <c r="IP113">
        <v>0</v>
      </c>
      <c r="IQ113" t="s">
        <v>440</v>
      </c>
      <c r="IR113" t="s">
        <v>441</v>
      </c>
      <c r="IS113" t="s">
        <v>442</v>
      </c>
      <c r="IT113" t="s">
        <v>442</v>
      </c>
      <c r="IU113" t="s">
        <v>442</v>
      </c>
      <c r="IV113" t="s">
        <v>442</v>
      </c>
      <c r="IW113">
        <v>0</v>
      </c>
      <c r="IX113">
        <v>100</v>
      </c>
      <c r="IY113">
        <v>100</v>
      </c>
      <c r="IZ113">
        <v>-0.513</v>
      </c>
      <c r="JA113">
        <v>0.0317</v>
      </c>
      <c r="JB113">
        <v>-0.436505064677801</v>
      </c>
      <c r="JC113">
        <v>-0.000204251658391556</v>
      </c>
      <c r="JD113">
        <v>8.11882707142039e-08</v>
      </c>
      <c r="JE113">
        <v>-8.824596126216e-11</v>
      </c>
      <c r="JF113">
        <v>-0.0823044458403542</v>
      </c>
      <c r="JG113">
        <v>6.98166786572007e-05</v>
      </c>
      <c r="JH113">
        <v>0.00104944809816257</v>
      </c>
      <c r="JI113">
        <v>-2.5878658862803e-05</v>
      </c>
      <c r="JJ113">
        <v>28</v>
      </c>
      <c r="JK113">
        <v>2090</v>
      </c>
      <c r="JL113">
        <v>2</v>
      </c>
      <c r="JM113">
        <v>19</v>
      </c>
      <c r="JN113">
        <v>8.7</v>
      </c>
      <c r="JO113">
        <v>8.7</v>
      </c>
      <c r="JP113">
        <v>1.36108</v>
      </c>
      <c r="JQ113">
        <v>2.55005</v>
      </c>
      <c r="JR113">
        <v>2.24365</v>
      </c>
      <c r="JS113">
        <v>2.84912</v>
      </c>
      <c r="JT113">
        <v>2.49756</v>
      </c>
      <c r="JU113">
        <v>2.36938</v>
      </c>
      <c r="JV113">
        <v>31.2156</v>
      </c>
      <c r="JW113">
        <v>24.07</v>
      </c>
      <c r="JX113">
        <v>18</v>
      </c>
      <c r="JY113">
        <v>633.739</v>
      </c>
      <c r="JZ113">
        <v>658.935</v>
      </c>
      <c r="KA113">
        <v>19.9997</v>
      </c>
      <c r="KB113">
        <v>23.3255</v>
      </c>
      <c r="KC113">
        <v>30</v>
      </c>
      <c r="KD113">
        <v>23.5328</v>
      </c>
      <c r="KE113">
        <v>23.5124</v>
      </c>
      <c r="KF113">
        <v>27.2786</v>
      </c>
      <c r="KG113">
        <v>37.5654</v>
      </c>
      <c r="KH113">
        <v>0</v>
      </c>
      <c r="KI113">
        <v>20</v>
      </c>
      <c r="KJ113">
        <v>420</v>
      </c>
      <c r="KK113">
        <v>11.3201</v>
      </c>
      <c r="KL113">
        <v>101.979</v>
      </c>
      <c r="KM113">
        <v>101.025</v>
      </c>
    </row>
    <row r="114" spans="1:299">
      <c r="A114">
        <v>98</v>
      </c>
      <c r="B114">
        <v>1701978159</v>
      </c>
      <c r="C114">
        <v>485</v>
      </c>
      <c r="D114" t="s">
        <v>637</v>
      </c>
      <c r="E114" t="s">
        <v>638</v>
      </c>
      <c r="F114">
        <v>15</v>
      </c>
      <c r="H114" t="s">
        <v>435</v>
      </c>
      <c r="K114">
        <v>1701978157.5</v>
      </c>
      <c r="L114">
        <f>(M114)/1000</f>
        <v>0</v>
      </c>
      <c r="M114">
        <f>IF(DR114, AP114, AJ114)</f>
        <v>0</v>
      </c>
      <c r="N114">
        <f>IF(DR114, AK114, AI114)</f>
        <v>0</v>
      </c>
      <c r="O114">
        <f>DT114 - IF(AW114&gt;1, N114*DN114*100.0/(AY114*EH114), 0)</f>
        <v>0</v>
      </c>
      <c r="P114">
        <f>((V114-L114/2)*O114-N114)/(V114+L114/2)</f>
        <v>0</v>
      </c>
      <c r="Q114">
        <f>P114*(EA114+EB114)/1000.0</f>
        <v>0</v>
      </c>
      <c r="R114">
        <f>(DT114 - IF(AW114&gt;1, N114*DN114*100.0/(AY114*EH114), 0))*(EA114+EB114)/1000.0</f>
        <v>0</v>
      </c>
      <c r="S114">
        <f>2.0/((1/U114-1/T114)+SIGN(U114)*SQRT((1/U114-1/T114)*(1/U114-1/T114) + 4*DO114/((DO114+1)*(DO114+1))*(2*1/U114*1/T114-1/T114*1/T114)))</f>
        <v>0</v>
      </c>
      <c r="T114">
        <f>IF(LEFT(DP114,1)&lt;&gt;"0",IF(LEFT(DP114,1)="1",3.0,DQ114),$D$5+$E$5*(EH114*EA114/($K$5*1000))+$F$5*(EH114*EA114/($K$5*1000))*MAX(MIN(DN114,$J$5),$I$5)*MAX(MIN(DN114,$J$5),$I$5)+$G$5*MAX(MIN(DN114,$J$5),$I$5)*(EH114*EA114/($K$5*1000))+$H$5*(EH114*EA114/($K$5*1000))*(EH114*EA114/($K$5*1000)))</f>
        <v>0</v>
      </c>
      <c r="U114">
        <f>L114*(1000-(1000*0.61365*exp(17.502*Y114/(240.97+Y114))/(EA114+EB114)+DV114)/2)/(1000*0.61365*exp(17.502*Y114/(240.97+Y114))/(EA114+EB114)-DV114)</f>
        <v>0</v>
      </c>
      <c r="V114">
        <f>1/((DO114+1)/(S114/1.6)+1/(T114/1.37)) + DO114/((DO114+1)/(S114/1.6) + DO114/(T114/1.37))</f>
        <v>0</v>
      </c>
      <c r="W114">
        <f>(DJ114*DM114)</f>
        <v>0</v>
      </c>
      <c r="X114">
        <f>(EC114+(W114+2*0.95*5.67E-8*(((EC114+$B$7)+273)^4-(EC114+273)^4)-44100*L114)/(1.84*29.3*T114+8*0.95*5.67E-8*(EC114+273)^3))</f>
        <v>0</v>
      </c>
      <c r="Y114">
        <f>($C$7*ED114+$D$7*EE114+$E$7*X114)</f>
        <v>0</v>
      </c>
      <c r="Z114">
        <f>0.61365*exp(17.502*Y114/(240.97+Y114))</f>
        <v>0</v>
      </c>
      <c r="AA114">
        <f>(AB114/AC114*100)</f>
        <v>0</v>
      </c>
      <c r="AB114">
        <f>DV114*(EA114+EB114)/1000</f>
        <v>0</v>
      </c>
      <c r="AC114">
        <f>0.61365*exp(17.502*EC114/(240.97+EC114))</f>
        <v>0</v>
      </c>
      <c r="AD114">
        <f>(Z114-DV114*(EA114+EB114)/1000)</f>
        <v>0</v>
      </c>
      <c r="AE114">
        <f>(-L114*44100)</f>
        <v>0</v>
      </c>
      <c r="AF114">
        <f>2*29.3*T114*0.92*(EC114-Y114)</f>
        <v>0</v>
      </c>
      <c r="AG114">
        <f>2*0.95*5.67E-8*(((EC114+$B$7)+273)^4-(Y114+273)^4)</f>
        <v>0</v>
      </c>
      <c r="AH114">
        <f>W114+AG114+AE114+AF114</f>
        <v>0</v>
      </c>
      <c r="AI114">
        <f>DZ114*AW114*(DU114-DT114*(1000-AW114*DW114)/(1000-AW114*DV114))/(100*DN114)</f>
        <v>0</v>
      </c>
      <c r="AJ114">
        <f>1000*DZ114*AW114*(DV114-DW114)/(100*DN114*(1000-AW114*DV114))</f>
        <v>0</v>
      </c>
      <c r="AK114">
        <f>(AL114 - AM114 - EA114*1E3/(8.314*(EC114+273.15)) * AO114/DZ114 * AN114) * DZ114/(100*DN114) * (1000 - DW114)/1000</f>
        <v>0</v>
      </c>
      <c r="AL114">
        <v>424.766522094191</v>
      </c>
      <c r="AM114">
        <v>420.914824242424</v>
      </c>
      <c r="AN114">
        <v>-0.00142105140288578</v>
      </c>
      <c r="AO114">
        <v>66.111918729525</v>
      </c>
      <c r="AP114">
        <f>(AR114 - AQ114 + EA114*1E3/(8.314*(EC114+273.15)) * AT114/DZ114 * AS114) * DZ114/(100*DN114) * 1000/(1000 - AR114)</f>
        <v>0</v>
      </c>
      <c r="AQ114">
        <v>11.3196365831434</v>
      </c>
      <c r="AR114">
        <v>12.5109802197802</v>
      </c>
      <c r="AS114">
        <v>3.32405605255455e-06</v>
      </c>
      <c r="AT114">
        <v>85.4368916189537</v>
      </c>
      <c r="AU114">
        <v>0</v>
      </c>
      <c r="AV114">
        <v>0</v>
      </c>
      <c r="AW114">
        <f>IF(AU114*$H$13&gt;=AY114,1.0,(AY114/(AY114-AU114*$H$13)))</f>
        <v>0</v>
      </c>
      <c r="AX114">
        <f>(AW114-1)*100</f>
        <v>0</v>
      </c>
      <c r="AY114">
        <f>MAX(0,($B$13+$C$13*EH114)/(1+$D$13*EH114)*EA114/(EC114+273)*$E$13)</f>
        <v>0</v>
      </c>
      <c r="AZ114" t="s">
        <v>436</v>
      </c>
      <c r="BA114" t="s">
        <v>436</v>
      </c>
      <c r="BB114">
        <v>0</v>
      </c>
      <c r="BC114">
        <v>0</v>
      </c>
      <c r="BD114">
        <f>1-BB114/BC114</f>
        <v>0</v>
      </c>
      <c r="BE114">
        <v>0</v>
      </c>
      <c r="BF114" t="s">
        <v>436</v>
      </c>
      <c r="BG114" t="s">
        <v>436</v>
      </c>
      <c r="BH114">
        <v>0</v>
      </c>
      <c r="BI114">
        <v>0</v>
      </c>
      <c r="BJ114">
        <f>1-BH114/BI114</f>
        <v>0</v>
      </c>
      <c r="BK114">
        <v>0.5</v>
      </c>
      <c r="BL114">
        <f>DK114</f>
        <v>0</v>
      </c>
      <c r="BM114">
        <f>N114</f>
        <v>0</v>
      </c>
      <c r="BN114">
        <f>BJ114*BK114*BL114</f>
        <v>0</v>
      </c>
      <c r="BO114">
        <f>(BM114-BE114)/BL114</f>
        <v>0</v>
      </c>
      <c r="BP114">
        <f>(BC114-BI114)/BI114</f>
        <v>0</v>
      </c>
      <c r="BQ114">
        <f>BB114/(BD114+BB114/BI114)</f>
        <v>0</v>
      </c>
      <c r="BR114" t="s">
        <v>436</v>
      </c>
      <c r="BS114">
        <v>0</v>
      </c>
      <c r="BT114">
        <f>IF(BS114&lt;&gt;0, BS114, BQ114)</f>
        <v>0</v>
      </c>
      <c r="BU114">
        <f>1-BT114/BI114</f>
        <v>0</v>
      </c>
      <c r="BV114">
        <f>(BI114-BH114)/(BI114-BT114)</f>
        <v>0</v>
      </c>
      <c r="BW114">
        <f>(BC114-BI114)/(BC114-BT114)</f>
        <v>0</v>
      </c>
      <c r="BX114">
        <f>(BI114-BH114)/(BI114-BB114)</f>
        <v>0</v>
      </c>
      <c r="BY114">
        <f>(BC114-BI114)/(BC114-BB114)</f>
        <v>0</v>
      </c>
      <c r="BZ114">
        <f>(BV114*BT114/BH114)</f>
        <v>0</v>
      </c>
      <c r="CA114">
        <f>(1-BZ114)</f>
        <v>0</v>
      </c>
      <c r="DJ114">
        <f>$B$11*EI114+$C$11*EJ114+$F$11*EU114*(1-EX114)</f>
        <v>0</v>
      </c>
      <c r="DK114">
        <f>DJ114*DL114</f>
        <v>0</v>
      </c>
      <c r="DL114">
        <f>($B$11*$D$9+$C$11*$D$9+$F$11*((FH114+EZ114)/MAX(FH114+EZ114+FI114, 0.1)*$I$9+FI114/MAX(FH114+EZ114+FI114, 0.1)*$J$9))/($B$11+$C$11+$F$11)</f>
        <v>0</v>
      </c>
      <c r="DM114">
        <f>($B$11*$K$9+$C$11*$K$9+$F$11*((FH114+EZ114)/MAX(FH114+EZ114+FI114, 0.1)*$P$9+FI114/MAX(FH114+EZ114+FI114, 0.1)*$Q$9))/($B$11+$C$11+$F$11)</f>
        <v>0</v>
      </c>
      <c r="DN114">
        <v>6</v>
      </c>
      <c r="DO114">
        <v>0.5</v>
      </c>
      <c r="DP114" t="s">
        <v>437</v>
      </c>
      <c r="DQ114">
        <v>2</v>
      </c>
      <c r="DR114" t="b">
        <v>1</v>
      </c>
      <c r="DS114">
        <v>1701978157.5</v>
      </c>
      <c r="DT114">
        <v>415.6415</v>
      </c>
      <c r="DU114">
        <v>419.958</v>
      </c>
      <c r="DV114">
        <v>12.51095</v>
      </c>
      <c r="DW114">
        <v>11.3196</v>
      </c>
      <c r="DX114">
        <v>416.1555</v>
      </c>
      <c r="DY114">
        <v>12.47925</v>
      </c>
      <c r="DZ114">
        <v>600.002</v>
      </c>
      <c r="EA114">
        <v>78.92185</v>
      </c>
      <c r="EB114">
        <v>0.1003545</v>
      </c>
      <c r="EC114">
        <v>23.0178</v>
      </c>
      <c r="ED114">
        <v>23.0277</v>
      </c>
      <c r="EE114">
        <v>999.9</v>
      </c>
      <c r="EF114">
        <v>0</v>
      </c>
      <c r="EG114">
        <v>0</v>
      </c>
      <c r="EH114">
        <v>9963.13</v>
      </c>
      <c r="EI114">
        <v>0</v>
      </c>
      <c r="EJ114">
        <v>0.848101</v>
      </c>
      <c r="EK114">
        <v>-4.316435</v>
      </c>
      <c r="EL114">
        <v>420.9075</v>
      </c>
      <c r="EM114">
        <v>424.7665</v>
      </c>
      <c r="EN114">
        <v>1.191365</v>
      </c>
      <c r="EO114">
        <v>419.958</v>
      </c>
      <c r="EP114">
        <v>11.3196</v>
      </c>
      <c r="EQ114">
        <v>0.987388</v>
      </c>
      <c r="ER114">
        <v>0.8933635</v>
      </c>
      <c r="ES114">
        <v>6.731595</v>
      </c>
      <c r="ET114">
        <v>5.284275</v>
      </c>
      <c r="EU114">
        <v>1800.025</v>
      </c>
      <c r="EV114">
        <v>0.978006</v>
      </c>
      <c r="EW114">
        <v>0.0219943</v>
      </c>
      <c r="EX114">
        <v>0</v>
      </c>
      <c r="EY114">
        <v>384.5935</v>
      </c>
      <c r="EZ114">
        <v>4.99951</v>
      </c>
      <c r="FA114">
        <v>6980.58</v>
      </c>
      <c r="FB114">
        <v>14717.15</v>
      </c>
      <c r="FC114">
        <v>43.062</v>
      </c>
      <c r="FD114">
        <v>44.812</v>
      </c>
      <c r="FE114">
        <v>44.625</v>
      </c>
      <c r="FF114">
        <v>43.875</v>
      </c>
      <c r="FG114">
        <v>44.4685</v>
      </c>
      <c r="FH114">
        <v>1755.545</v>
      </c>
      <c r="FI114">
        <v>39.48</v>
      </c>
      <c r="FJ114">
        <v>0</v>
      </c>
      <c r="FK114">
        <v>1701978160.5</v>
      </c>
      <c r="FL114">
        <v>0</v>
      </c>
      <c r="FM114">
        <v>384.699846153846</v>
      </c>
      <c r="FN114">
        <v>-1.16813675454301</v>
      </c>
      <c r="FO114">
        <v>-2.8393162530577</v>
      </c>
      <c r="FP114">
        <v>6980.83038461538</v>
      </c>
      <c r="FQ114">
        <v>15</v>
      </c>
      <c r="FR114">
        <v>1701977635</v>
      </c>
      <c r="FS114" t="s">
        <v>438</v>
      </c>
      <c r="FT114">
        <v>1701977633</v>
      </c>
      <c r="FU114">
        <v>1701977635</v>
      </c>
      <c r="FV114">
        <v>4</v>
      </c>
      <c r="FW114">
        <v>-0.012</v>
      </c>
      <c r="FX114">
        <v>0.003</v>
      </c>
      <c r="FY114">
        <v>-0.515</v>
      </c>
      <c r="FZ114">
        <v>0.012</v>
      </c>
      <c r="GA114">
        <v>420</v>
      </c>
      <c r="GB114">
        <v>11</v>
      </c>
      <c r="GC114">
        <v>0.38</v>
      </c>
      <c r="GD114">
        <v>0.07</v>
      </c>
      <c r="GE114">
        <v>-4.393032</v>
      </c>
      <c r="GF114">
        <v>0.541883909774435</v>
      </c>
      <c r="GG114">
        <v>0.057693925902126</v>
      </c>
      <c r="GH114">
        <v>1</v>
      </c>
      <c r="GI114">
        <v>384.739294117647</v>
      </c>
      <c r="GJ114">
        <v>-0.604369745709973</v>
      </c>
      <c r="GK114">
        <v>0.198909309723831</v>
      </c>
      <c r="GL114">
        <v>1</v>
      </c>
      <c r="GM114">
        <v>1.1876025</v>
      </c>
      <c r="GN114">
        <v>0.0324329323308262</v>
      </c>
      <c r="GO114">
        <v>0.00342218917507493</v>
      </c>
      <c r="GP114">
        <v>1</v>
      </c>
      <c r="GQ114">
        <v>3</v>
      </c>
      <c r="GR114">
        <v>3</v>
      </c>
      <c r="GS114" t="s">
        <v>439</v>
      </c>
      <c r="GT114">
        <v>3.24983</v>
      </c>
      <c r="GU114">
        <v>2.89208</v>
      </c>
      <c r="GV114">
        <v>0.0824721</v>
      </c>
      <c r="GW114">
        <v>0.082925</v>
      </c>
      <c r="GX114">
        <v>0.0595701</v>
      </c>
      <c r="GY114">
        <v>0.0547978</v>
      </c>
      <c r="GZ114">
        <v>30271.7</v>
      </c>
      <c r="HA114">
        <v>23316.2</v>
      </c>
      <c r="HB114">
        <v>30714.4</v>
      </c>
      <c r="HC114">
        <v>23895</v>
      </c>
      <c r="HD114">
        <v>38258.7</v>
      </c>
      <c r="HE114">
        <v>31525.3</v>
      </c>
      <c r="HF114">
        <v>43460.3</v>
      </c>
      <c r="HG114">
        <v>36061.6</v>
      </c>
      <c r="HH114">
        <v>2.35255</v>
      </c>
      <c r="HI114">
        <v>2.25633</v>
      </c>
      <c r="HJ114">
        <v>0.153296</v>
      </c>
      <c r="HK114">
        <v>0</v>
      </c>
      <c r="HL114">
        <v>20.5058</v>
      </c>
      <c r="HM114">
        <v>999.9</v>
      </c>
      <c r="HN114">
        <v>45.654</v>
      </c>
      <c r="HO114">
        <v>26.949</v>
      </c>
      <c r="HP114">
        <v>20.6424</v>
      </c>
      <c r="HQ114">
        <v>53.9666</v>
      </c>
      <c r="HR114">
        <v>21.4503</v>
      </c>
      <c r="HS114">
        <v>2</v>
      </c>
      <c r="HT114">
        <v>-0.304754</v>
      </c>
      <c r="HU114">
        <v>0.686373</v>
      </c>
      <c r="HV114">
        <v>20.3425</v>
      </c>
      <c r="HW114">
        <v>5.24634</v>
      </c>
      <c r="HX114">
        <v>11.9223</v>
      </c>
      <c r="HY114">
        <v>4.96955</v>
      </c>
      <c r="HZ114">
        <v>3.29</v>
      </c>
      <c r="IA114">
        <v>9999</v>
      </c>
      <c r="IB114">
        <v>999.9</v>
      </c>
      <c r="IC114">
        <v>9999</v>
      </c>
      <c r="ID114">
        <v>9999</v>
      </c>
      <c r="IE114">
        <v>4.97214</v>
      </c>
      <c r="IF114">
        <v>1.87348</v>
      </c>
      <c r="IG114">
        <v>1.88034</v>
      </c>
      <c r="IH114">
        <v>1.8765</v>
      </c>
      <c r="II114">
        <v>1.87607</v>
      </c>
      <c r="IJ114">
        <v>1.87607</v>
      </c>
      <c r="IK114">
        <v>1.87504</v>
      </c>
      <c r="IL114">
        <v>1.87543</v>
      </c>
      <c r="IM114">
        <v>0</v>
      </c>
      <c r="IN114">
        <v>0</v>
      </c>
      <c r="IO114">
        <v>0</v>
      </c>
      <c r="IP114">
        <v>0</v>
      </c>
      <c r="IQ114" t="s">
        <v>440</v>
      </c>
      <c r="IR114" t="s">
        <v>441</v>
      </c>
      <c r="IS114" t="s">
        <v>442</v>
      </c>
      <c r="IT114" t="s">
        <v>442</v>
      </c>
      <c r="IU114" t="s">
        <v>442</v>
      </c>
      <c r="IV114" t="s">
        <v>442</v>
      </c>
      <c r="IW114">
        <v>0</v>
      </c>
      <c r="IX114">
        <v>100</v>
      </c>
      <c r="IY114">
        <v>100</v>
      </c>
      <c r="IZ114">
        <v>-0.514</v>
      </c>
      <c r="JA114">
        <v>0.0317</v>
      </c>
      <c r="JB114">
        <v>-0.436505064677801</v>
      </c>
      <c r="JC114">
        <v>-0.000204251658391556</v>
      </c>
      <c r="JD114">
        <v>8.11882707142039e-08</v>
      </c>
      <c r="JE114">
        <v>-8.824596126216e-11</v>
      </c>
      <c r="JF114">
        <v>-0.0823044458403542</v>
      </c>
      <c r="JG114">
        <v>6.98166786572007e-05</v>
      </c>
      <c r="JH114">
        <v>0.00104944809816257</v>
      </c>
      <c r="JI114">
        <v>-2.5878658862803e-05</v>
      </c>
      <c r="JJ114">
        <v>28</v>
      </c>
      <c r="JK114">
        <v>2090</v>
      </c>
      <c r="JL114">
        <v>2</v>
      </c>
      <c r="JM114">
        <v>19</v>
      </c>
      <c r="JN114">
        <v>8.8</v>
      </c>
      <c r="JO114">
        <v>8.7</v>
      </c>
      <c r="JP114">
        <v>1.36108</v>
      </c>
      <c r="JQ114">
        <v>2.55493</v>
      </c>
      <c r="JR114">
        <v>2.24365</v>
      </c>
      <c r="JS114">
        <v>2.84912</v>
      </c>
      <c r="JT114">
        <v>2.49756</v>
      </c>
      <c r="JU114">
        <v>2.38403</v>
      </c>
      <c r="JV114">
        <v>31.1939</v>
      </c>
      <c r="JW114">
        <v>24.0612</v>
      </c>
      <c r="JX114">
        <v>18</v>
      </c>
      <c r="JY114">
        <v>633.717</v>
      </c>
      <c r="JZ114">
        <v>658.956</v>
      </c>
      <c r="KA114">
        <v>19.9996</v>
      </c>
      <c r="KB114">
        <v>23.3255</v>
      </c>
      <c r="KC114">
        <v>30.0001</v>
      </c>
      <c r="KD114">
        <v>23.5324</v>
      </c>
      <c r="KE114">
        <v>23.5124</v>
      </c>
      <c r="KF114">
        <v>27.2814</v>
      </c>
      <c r="KG114">
        <v>37.5654</v>
      </c>
      <c r="KH114">
        <v>0</v>
      </c>
      <c r="KI114">
        <v>20</v>
      </c>
      <c r="KJ114">
        <v>420</v>
      </c>
      <c r="KK114">
        <v>11.3201</v>
      </c>
      <c r="KL114">
        <v>101.982</v>
      </c>
      <c r="KM114">
        <v>101.025</v>
      </c>
    </row>
    <row r="115" spans="1:299">
      <c r="A115">
        <v>99</v>
      </c>
      <c r="B115">
        <v>1701978164</v>
      </c>
      <c r="C115">
        <v>490</v>
      </c>
      <c r="D115" t="s">
        <v>639</v>
      </c>
      <c r="E115" t="s">
        <v>640</v>
      </c>
      <c r="F115">
        <v>15</v>
      </c>
      <c r="H115" t="s">
        <v>435</v>
      </c>
      <c r="K115">
        <v>1701978162.5</v>
      </c>
      <c r="L115">
        <f>(M115)/1000</f>
        <v>0</v>
      </c>
      <c r="M115">
        <f>IF(DR115, AP115, AJ115)</f>
        <v>0</v>
      </c>
      <c r="N115">
        <f>IF(DR115, AK115, AI115)</f>
        <v>0</v>
      </c>
      <c r="O115">
        <f>DT115 - IF(AW115&gt;1, N115*DN115*100.0/(AY115*EH115), 0)</f>
        <v>0</v>
      </c>
      <c r="P115">
        <f>((V115-L115/2)*O115-N115)/(V115+L115/2)</f>
        <v>0</v>
      </c>
      <c r="Q115">
        <f>P115*(EA115+EB115)/1000.0</f>
        <v>0</v>
      </c>
      <c r="R115">
        <f>(DT115 - IF(AW115&gt;1, N115*DN115*100.0/(AY115*EH115), 0))*(EA115+EB115)/1000.0</f>
        <v>0</v>
      </c>
      <c r="S115">
        <f>2.0/((1/U115-1/T115)+SIGN(U115)*SQRT((1/U115-1/T115)*(1/U115-1/T115) + 4*DO115/((DO115+1)*(DO115+1))*(2*1/U115*1/T115-1/T115*1/T115)))</f>
        <v>0</v>
      </c>
      <c r="T115">
        <f>IF(LEFT(DP115,1)&lt;&gt;"0",IF(LEFT(DP115,1)="1",3.0,DQ115),$D$5+$E$5*(EH115*EA115/($K$5*1000))+$F$5*(EH115*EA115/($K$5*1000))*MAX(MIN(DN115,$J$5),$I$5)*MAX(MIN(DN115,$J$5),$I$5)+$G$5*MAX(MIN(DN115,$J$5),$I$5)*(EH115*EA115/($K$5*1000))+$H$5*(EH115*EA115/($K$5*1000))*(EH115*EA115/($K$5*1000)))</f>
        <v>0</v>
      </c>
      <c r="U115">
        <f>L115*(1000-(1000*0.61365*exp(17.502*Y115/(240.97+Y115))/(EA115+EB115)+DV115)/2)/(1000*0.61365*exp(17.502*Y115/(240.97+Y115))/(EA115+EB115)-DV115)</f>
        <v>0</v>
      </c>
      <c r="V115">
        <f>1/((DO115+1)/(S115/1.6)+1/(T115/1.37)) + DO115/((DO115+1)/(S115/1.6) + DO115/(T115/1.37))</f>
        <v>0</v>
      </c>
      <c r="W115">
        <f>(DJ115*DM115)</f>
        <v>0</v>
      </c>
      <c r="X115">
        <f>(EC115+(W115+2*0.95*5.67E-8*(((EC115+$B$7)+273)^4-(EC115+273)^4)-44100*L115)/(1.84*29.3*T115+8*0.95*5.67E-8*(EC115+273)^3))</f>
        <v>0</v>
      </c>
      <c r="Y115">
        <f>($C$7*ED115+$D$7*EE115+$E$7*X115)</f>
        <v>0</v>
      </c>
      <c r="Z115">
        <f>0.61365*exp(17.502*Y115/(240.97+Y115))</f>
        <v>0</v>
      </c>
      <c r="AA115">
        <f>(AB115/AC115*100)</f>
        <v>0</v>
      </c>
      <c r="AB115">
        <f>DV115*(EA115+EB115)/1000</f>
        <v>0</v>
      </c>
      <c r="AC115">
        <f>0.61365*exp(17.502*EC115/(240.97+EC115))</f>
        <v>0</v>
      </c>
      <c r="AD115">
        <f>(Z115-DV115*(EA115+EB115)/1000)</f>
        <v>0</v>
      </c>
      <c r="AE115">
        <f>(-L115*44100)</f>
        <v>0</v>
      </c>
      <c r="AF115">
        <f>2*29.3*T115*0.92*(EC115-Y115)</f>
        <v>0</v>
      </c>
      <c r="AG115">
        <f>2*0.95*5.67E-8*(((EC115+$B$7)+273)^4-(Y115+273)^4)</f>
        <v>0</v>
      </c>
      <c r="AH115">
        <f>W115+AG115+AE115+AF115</f>
        <v>0</v>
      </c>
      <c r="AI115">
        <f>DZ115*AW115*(DU115-DT115*(1000-AW115*DW115)/(1000-AW115*DV115))/(100*DN115)</f>
        <v>0</v>
      </c>
      <c r="AJ115">
        <f>1000*DZ115*AW115*(DV115-DW115)/(100*DN115*(1000-AW115*DV115))</f>
        <v>0</v>
      </c>
      <c r="AK115">
        <f>(AL115 - AM115 - EA115*1E3/(8.314*(EC115+273.15)) * AO115/DZ115 * AN115) * DZ115/(100*DN115) * (1000 - DW115)/1000</f>
        <v>0</v>
      </c>
      <c r="AL115">
        <v>424.810107524138</v>
      </c>
      <c r="AM115">
        <v>420.910078787879</v>
      </c>
      <c r="AN115">
        <v>0.00494071473981323</v>
      </c>
      <c r="AO115">
        <v>66.111918729525</v>
      </c>
      <c r="AP115">
        <f>(AR115 - AQ115 + EA115*1E3/(8.314*(EC115+273.15)) * AT115/DZ115 * AS115) * DZ115/(100*DN115) * 1000/(1000 - AR115)</f>
        <v>0</v>
      </c>
      <c r="AQ115">
        <v>11.3189827339663</v>
      </c>
      <c r="AR115">
        <v>12.511056043956</v>
      </c>
      <c r="AS115">
        <v>1.67444701791335e-06</v>
      </c>
      <c r="AT115">
        <v>85.4368916189537</v>
      </c>
      <c r="AU115">
        <v>0</v>
      </c>
      <c r="AV115">
        <v>0</v>
      </c>
      <c r="AW115">
        <f>IF(AU115*$H$13&gt;=AY115,1.0,(AY115/(AY115-AU115*$H$13)))</f>
        <v>0</v>
      </c>
      <c r="AX115">
        <f>(AW115-1)*100</f>
        <v>0</v>
      </c>
      <c r="AY115">
        <f>MAX(0,($B$13+$C$13*EH115)/(1+$D$13*EH115)*EA115/(EC115+273)*$E$13)</f>
        <v>0</v>
      </c>
      <c r="AZ115" t="s">
        <v>436</v>
      </c>
      <c r="BA115" t="s">
        <v>436</v>
      </c>
      <c r="BB115">
        <v>0</v>
      </c>
      <c r="BC115">
        <v>0</v>
      </c>
      <c r="BD115">
        <f>1-BB115/BC115</f>
        <v>0</v>
      </c>
      <c r="BE115">
        <v>0</v>
      </c>
      <c r="BF115" t="s">
        <v>436</v>
      </c>
      <c r="BG115" t="s">
        <v>436</v>
      </c>
      <c r="BH115">
        <v>0</v>
      </c>
      <c r="BI115">
        <v>0</v>
      </c>
      <c r="BJ115">
        <f>1-BH115/BI115</f>
        <v>0</v>
      </c>
      <c r="BK115">
        <v>0.5</v>
      </c>
      <c r="BL115">
        <f>DK115</f>
        <v>0</v>
      </c>
      <c r="BM115">
        <f>N115</f>
        <v>0</v>
      </c>
      <c r="BN115">
        <f>BJ115*BK115*BL115</f>
        <v>0</v>
      </c>
      <c r="BO115">
        <f>(BM115-BE115)/BL115</f>
        <v>0</v>
      </c>
      <c r="BP115">
        <f>(BC115-BI115)/BI115</f>
        <v>0</v>
      </c>
      <c r="BQ115">
        <f>BB115/(BD115+BB115/BI115)</f>
        <v>0</v>
      </c>
      <c r="BR115" t="s">
        <v>436</v>
      </c>
      <c r="BS115">
        <v>0</v>
      </c>
      <c r="BT115">
        <f>IF(BS115&lt;&gt;0, BS115, BQ115)</f>
        <v>0</v>
      </c>
      <c r="BU115">
        <f>1-BT115/BI115</f>
        <v>0</v>
      </c>
      <c r="BV115">
        <f>(BI115-BH115)/(BI115-BT115)</f>
        <v>0</v>
      </c>
      <c r="BW115">
        <f>(BC115-BI115)/(BC115-BT115)</f>
        <v>0</v>
      </c>
      <c r="BX115">
        <f>(BI115-BH115)/(BI115-BB115)</f>
        <v>0</v>
      </c>
      <c r="BY115">
        <f>(BC115-BI115)/(BC115-BB115)</f>
        <v>0</v>
      </c>
      <c r="BZ115">
        <f>(BV115*BT115/BH115)</f>
        <v>0</v>
      </c>
      <c r="CA115">
        <f>(1-BZ115)</f>
        <v>0</v>
      </c>
      <c r="DJ115">
        <f>$B$11*EI115+$C$11*EJ115+$F$11*EU115*(1-EX115)</f>
        <v>0</v>
      </c>
      <c r="DK115">
        <f>DJ115*DL115</f>
        <v>0</v>
      </c>
      <c r="DL115">
        <f>($B$11*$D$9+$C$11*$D$9+$F$11*((FH115+EZ115)/MAX(FH115+EZ115+FI115, 0.1)*$I$9+FI115/MAX(FH115+EZ115+FI115, 0.1)*$J$9))/($B$11+$C$11+$F$11)</f>
        <v>0</v>
      </c>
      <c r="DM115">
        <f>($B$11*$K$9+$C$11*$K$9+$F$11*((FH115+EZ115)/MAX(FH115+EZ115+FI115, 0.1)*$P$9+FI115/MAX(FH115+EZ115+FI115, 0.1)*$Q$9))/($B$11+$C$11+$F$11)</f>
        <v>0</v>
      </c>
      <c r="DN115">
        <v>6</v>
      </c>
      <c r="DO115">
        <v>0.5</v>
      </c>
      <c r="DP115" t="s">
        <v>437</v>
      </c>
      <c r="DQ115">
        <v>2</v>
      </c>
      <c r="DR115" t="b">
        <v>1</v>
      </c>
      <c r="DS115">
        <v>1701978162.5</v>
      </c>
      <c r="DT115">
        <v>415.646</v>
      </c>
      <c r="DU115">
        <v>420.0155</v>
      </c>
      <c r="DV115">
        <v>12.5108</v>
      </c>
      <c r="DW115">
        <v>11.3192</v>
      </c>
      <c r="DX115">
        <v>416.1595</v>
      </c>
      <c r="DY115">
        <v>12.4791</v>
      </c>
      <c r="DZ115">
        <v>599.9775</v>
      </c>
      <c r="EA115">
        <v>78.9214</v>
      </c>
      <c r="EB115">
        <v>0.0999511</v>
      </c>
      <c r="EC115">
        <v>23.0188</v>
      </c>
      <c r="ED115">
        <v>23.0312</v>
      </c>
      <c r="EE115">
        <v>999.9</v>
      </c>
      <c r="EF115">
        <v>0</v>
      </c>
      <c r="EG115">
        <v>0</v>
      </c>
      <c r="EH115">
        <v>10005.61</v>
      </c>
      <c r="EI115">
        <v>0</v>
      </c>
      <c r="EJ115">
        <v>0.848101</v>
      </c>
      <c r="EK115">
        <v>-4.369565</v>
      </c>
      <c r="EL115">
        <v>420.9115</v>
      </c>
      <c r="EM115">
        <v>424.824</v>
      </c>
      <c r="EN115">
        <v>1.191645</v>
      </c>
      <c r="EO115">
        <v>420.0155</v>
      </c>
      <c r="EP115">
        <v>11.3192</v>
      </c>
      <c r="EQ115">
        <v>0.987372</v>
      </c>
      <c r="ER115">
        <v>0.8933255</v>
      </c>
      <c r="ES115">
        <v>6.73135</v>
      </c>
      <c r="ET115">
        <v>5.28367</v>
      </c>
      <c r="EU115">
        <v>1799.86</v>
      </c>
      <c r="EV115">
        <v>0.978004</v>
      </c>
      <c r="EW115">
        <v>0.0219962</v>
      </c>
      <c r="EX115">
        <v>0</v>
      </c>
      <c r="EY115">
        <v>384.6775</v>
      </c>
      <c r="EZ115">
        <v>4.99951</v>
      </c>
      <c r="FA115">
        <v>6979.185</v>
      </c>
      <c r="FB115">
        <v>14715.85</v>
      </c>
      <c r="FC115">
        <v>43.062</v>
      </c>
      <c r="FD115">
        <v>44.812</v>
      </c>
      <c r="FE115">
        <v>44.562</v>
      </c>
      <c r="FF115">
        <v>43.875</v>
      </c>
      <c r="FG115">
        <v>44.5</v>
      </c>
      <c r="FH115">
        <v>1755.38</v>
      </c>
      <c r="FI115">
        <v>39.48</v>
      </c>
      <c r="FJ115">
        <v>0</v>
      </c>
      <c r="FK115">
        <v>1701978165.3</v>
      </c>
      <c r="FL115">
        <v>0</v>
      </c>
      <c r="FM115">
        <v>384.645153846154</v>
      </c>
      <c r="FN115">
        <v>-0.283692318706868</v>
      </c>
      <c r="FO115">
        <v>-6.14324785898256</v>
      </c>
      <c r="FP115">
        <v>6980.36653846154</v>
      </c>
      <c r="FQ115">
        <v>15</v>
      </c>
      <c r="FR115">
        <v>1701977635</v>
      </c>
      <c r="FS115" t="s">
        <v>438</v>
      </c>
      <c r="FT115">
        <v>1701977633</v>
      </c>
      <c r="FU115">
        <v>1701977635</v>
      </c>
      <c r="FV115">
        <v>4</v>
      </c>
      <c r="FW115">
        <v>-0.012</v>
      </c>
      <c r="FX115">
        <v>0.003</v>
      </c>
      <c r="FY115">
        <v>-0.515</v>
      </c>
      <c r="FZ115">
        <v>0.012</v>
      </c>
      <c r="GA115">
        <v>420</v>
      </c>
      <c r="GB115">
        <v>11</v>
      </c>
      <c r="GC115">
        <v>0.38</v>
      </c>
      <c r="GD115">
        <v>0.07</v>
      </c>
      <c r="GE115">
        <v>-4.37692047619048</v>
      </c>
      <c r="GF115">
        <v>0.315782337662334</v>
      </c>
      <c r="GG115">
        <v>0.0499585820337293</v>
      </c>
      <c r="GH115">
        <v>1</v>
      </c>
      <c r="GI115">
        <v>384.697852941176</v>
      </c>
      <c r="GJ115">
        <v>-0.830053482490161</v>
      </c>
      <c r="GK115">
        <v>0.186736544889403</v>
      </c>
      <c r="GL115">
        <v>1</v>
      </c>
      <c r="GM115">
        <v>1.18986761904762</v>
      </c>
      <c r="GN115">
        <v>0.0193792207792219</v>
      </c>
      <c r="GO115">
        <v>0.00212899910479283</v>
      </c>
      <c r="GP115">
        <v>1</v>
      </c>
      <c r="GQ115">
        <v>3</v>
      </c>
      <c r="GR115">
        <v>3</v>
      </c>
      <c r="GS115" t="s">
        <v>439</v>
      </c>
      <c r="GT115">
        <v>3.24986</v>
      </c>
      <c r="GU115">
        <v>2.89231</v>
      </c>
      <c r="GV115">
        <v>0.0824766</v>
      </c>
      <c r="GW115">
        <v>0.0829278</v>
      </c>
      <c r="GX115">
        <v>0.0595664</v>
      </c>
      <c r="GY115">
        <v>0.0548006</v>
      </c>
      <c r="GZ115">
        <v>30271.2</v>
      </c>
      <c r="HA115">
        <v>23316.2</v>
      </c>
      <c r="HB115">
        <v>30714</v>
      </c>
      <c r="HC115">
        <v>23895</v>
      </c>
      <c r="HD115">
        <v>38258.2</v>
      </c>
      <c r="HE115">
        <v>31525.3</v>
      </c>
      <c r="HF115">
        <v>43459.6</v>
      </c>
      <c r="HG115">
        <v>36061.7</v>
      </c>
      <c r="HH115">
        <v>2.35257</v>
      </c>
      <c r="HI115">
        <v>2.25643</v>
      </c>
      <c r="HJ115">
        <v>0.152774</v>
      </c>
      <c r="HK115">
        <v>0</v>
      </c>
      <c r="HL115">
        <v>20.5041</v>
      </c>
      <c r="HM115">
        <v>999.9</v>
      </c>
      <c r="HN115">
        <v>45.642</v>
      </c>
      <c r="HO115">
        <v>26.959</v>
      </c>
      <c r="HP115">
        <v>20.6509</v>
      </c>
      <c r="HQ115">
        <v>54.9066</v>
      </c>
      <c r="HR115">
        <v>21.4223</v>
      </c>
      <c r="HS115">
        <v>2</v>
      </c>
      <c r="HT115">
        <v>-0.305056</v>
      </c>
      <c r="HU115">
        <v>0.686544</v>
      </c>
      <c r="HV115">
        <v>20.3424</v>
      </c>
      <c r="HW115">
        <v>5.24649</v>
      </c>
      <c r="HX115">
        <v>11.9213</v>
      </c>
      <c r="HY115">
        <v>4.96955</v>
      </c>
      <c r="HZ115">
        <v>3.29005</v>
      </c>
      <c r="IA115">
        <v>9999</v>
      </c>
      <c r="IB115">
        <v>999.9</v>
      </c>
      <c r="IC115">
        <v>9999</v>
      </c>
      <c r="ID115">
        <v>9999</v>
      </c>
      <c r="IE115">
        <v>4.97212</v>
      </c>
      <c r="IF115">
        <v>1.87348</v>
      </c>
      <c r="IG115">
        <v>1.88034</v>
      </c>
      <c r="IH115">
        <v>1.8765</v>
      </c>
      <c r="II115">
        <v>1.87609</v>
      </c>
      <c r="IJ115">
        <v>1.87607</v>
      </c>
      <c r="IK115">
        <v>1.87504</v>
      </c>
      <c r="IL115">
        <v>1.87544</v>
      </c>
      <c r="IM115">
        <v>0</v>
      </c>
      <c r="IN115">
        <v>0</v>
      </c>
      <c r="IO115">
        <v>0</v>
      </c>
      <c r="IP115">
        <v>0</v>
      </c>
      <c r="IQ115" t="s">
        <v>440</v>
      </c>
      <c r="IR115" t="s">
        <v>441</v>
      </c>
      <c r="IS115" t="s">
        <v>442</v>
      </c>
      <c r="IT115" t="s">
        <v>442</v>
      </c>
      <c r="IU115" t="s">
        <v>442</v>
      </c>
      <c r="IV115" t="s">
        <v>442</v>
      </c>
      <c r="IW115">
        <v>0</v>
      </c>
      <c r="IX115">
        <v>100</v>
      </c>
      <c r="IY115">
        <v>100</v>
      </c>
      <c r="IZ115">
        <v>-0.514</v>
      </c>
      <c r="JA115">
        <v>0.0317</v>
      </c>
      <c r="JB115">
        <v>-0.436505064677801</v>
      </c>
      <c r="JC115">
        <v>-0.000204251658391556</v>
      </c>
      <c r="JD115">
        <v>8.11882707142039e-08</v>
      </c>
      <c r="JE115">
        <v>-8.824596126216e-11</v>
      </c>
      <c r="JF115">
        <v>-0.0823044458403542</v>
      </c>
      <c r="JG115">
        <v>6.98166786572007e-05</v>
      </c>
      <c r="JH115">
        <v>0.00104944809816257</v>
      </c>
      <c r="JI115">
        <v>-2.5878658862803e-05</v>
      </c>
      <c r="JJ115">
        <v>28</v>
      </c>
      <c r="JK115">
        <v>2090</v>
      </c>
      <c r="JL115">
        <v>2</v>
      </c>
      <c r="JM115">
        <v>19</v>
      </c>
      <c r="JN115">
        <v>8.8</v>
      </c>
      <c r="JO115">
        <v>8.8</v>
      </c>
      <c r="JP115">
        <v>1.36108</v>
      </c>
      <c r="JQ115">
        <v>2.55371</v>
      </c>
      <c r="JR115">
        <v>2.24365</v>
      </c>
      <c r="JS115">
        <v>2.84912</v>
      </c>
      <c r="JT115">
        <v>2.49756</v>
      </c>
      <c r="JU115">
        <v>2.36816</v>
      </c>
      <c r="JV115">
        <v>31.2156</v>
      </c>
      <c r="JW115">
        <v>24.07</v>
      </c>
      <c r="JX115">
        <v>18</v>
      </c>
      <c r="JY115">
        <v>633.715</v>
      </c>
      <c r="JZ115">
        <v>659.031</v>
      </c>
      <c r="KA115">
        <v>19.9999</v>
      </c>
      <c r="KB115">
        <v>23.3255</v>
      </c>
      <c r="KC115">
        <v>30.0001</v>
      </c>
      <c r="KD115">
        <v>23.5308</v>
      </c>
      <c r="KE115">
        <v>23.5116</v>
      </c>
      <c r="KF115">
        <v>27.2817</v>
      </c>
      <c r="KG115">
        <v>37.5654</v>
      </c>
      <c r="KH115">
        <v>0</v>
      </c>
      <c r="KI115">
        <v>20</v>
      </c>
      <c r="KJ115">
        <v>420</v>
      </c>
      <c r="KK115">
        <v>11.3201</v>
      </c>
      <c r="KL115">
        <v>101.981</v>
      </c>
      <c r="KM115">
        <v>101.025</v>
      </c>
    </row>
    <row r="116" spans="1:299">
      <c r="A116">
        <v>100</v>
      </c>
      <c r="B116">
        <v>1701978169</v>
      </c>
      <c r="C116">
        <v>495</v>
      </c>
      <c r="D116" t="s">
        <v>641</v>
      </c>
      <c r="E116" t="s">
        <v>642</v>
      </c>
      <c r="F116">
        <v>15</v>
      </c>
      <c r="H116" t="s">
        <v>435</v>
      </c>
      <c r="K116">
        <v>1701978167.5</v>
      </c>
      <c r="L116">
        <f>(M116)/1000</f>
        <v>0</v>
      </c>
      <c r="M116">
        <f>IF(DR116, AP116, AJ116)</f>
        <v>0</v>
      </c>
      <c r="N116">
        <f>IF(DR116, AK116, AI116)</f>
        <v>0</v>
      </c>
      <c r="O116">
        <f>DT116 - IF(AW116&gt;1, N116*DN116*100.0/(AY116*EH116), 0)</f>
        <v>0</v>
      </c>
      <c r="P116">
        <f>((V116-L116/2)*O116-N116)/(V116+L116/2)</f>
        <v>0</v>
      </c>
      <c r="Q116">
        <f>P116*(EA116+EB116)/1000.0</f>
        <v>0</v>
      </c>
      <c r="R116">
        <f>(DT116 - IF(AW116&gt;1, N116*DN116*100.0/(AY116*EH116), 0))*(EA116+EB116)/1000.0</f>
        <v>0</v>
      </c>
      <c r="S116">
        <f>2.0/((1/U116-1/T116)+SIGN(U116)*SQRT((1/U116-1/T116)*(1/U116-1/T116) + 4*DO116/((DO116+1)*(DO116+1))*(2*1/U116*1/T116-1/T116*1/T116)))</f>
        <v>0</v>
      </c>
      <c r="T116">
        <f>IF(LEFT(DP116,1)&lt;&gt;"0",IF(LEFT(DP116,1)="1",3.0,DQ116),$D$5+$E$5*(EH116*EA116/($K$5*1000))+$F$5*(EH116*EA116/($K$5*1000))*MAX(MIN(DN116,$J$5),$I$5)*MAX(MIN(DN116,$J$5),$I$5)+$G$5*MAX(MIN(DN116,$J$5),$I$5)*(EH116*EA116/($K$5*1000))+$H$5*(EH116*EA116/($K$5*1000))*(EH116*EA116/($K$5*1000)))</f>
        <v>0</v>
      </c>
      <c r="U116">
        <f>L116*(1000-(1000*0.61365*exp(17.502*Y116/(240.97+Y116))/(EA116+EB116)+DV116)/2)/(1000*0.61365*exp(17.502*Y116/(240.97+Y116))/(EA116+EB116)-DV116)</f>
        <v>0</v>
      </c>
      <c r="V116">
        <f>1/((DO116+1)/(S116/1.6)+1/(T116/1.37)) + DO116/((DO116+1)/(S116/1.6) + DO116/(T116/1.37))</f>
        <v>0</v>
      </c>
      <c r="W116">
        <f>(DJ116*DM116)</f>
        <v>0</v>
      </c>
      <c r="X116">
        <f>(EC116+(W116+2*0.95*5.67E-8*(((EC116+$B$7)+273)^4-(EC116+273)^4)-44100*L116)/(1.84*29.3*T116+8*0.95*5.67E-8*(EC116+273)^3))</f>
        <v>0</v>
      </c>
      <c r="Y116">
        <f>($C$7*ED116+$D$7*EE116+$E$7*X116)</f>
        <v>0</v>
      </c>
      <c r="Z116">
        <f>0.61365*exp(17.502*Y116/(240.97+Y116))</f>
        <v>0</v>
      </c>
      <c r="AA116">
        <f>(AB116/AC116*100)</f>
        <v>0</v>
      </c>
      <c r="AB116">
        <f>DV116*(EA116+EB116)/1000</f>
        <v>0</v>
      </c>
      <c r="AC116">
        <f>0.61365*exp(17.502*EC116/(240.97+EC116))</f>
        <v>0</v>
      </c>
      <c r="AD116">
        <f>(Z116-DV116*(EA116+EB116)/1000)</f>
        <v>0</v>
      </c>
      <c r="AE116">
        <f>(-L116*44100)</f>
        <v>0</v>
      </c>
      <c r="AF116">
        <f>2*29.3*T116*0.92*(EC116-Y116)</f>
        <v>0</v>
      </c>
      <c r="AG116">
        <f>2*0.95*5.67E-8*(((EC116+$B$7)+273)^4-(Y116+273)^4)</f>
        <v>0</v>
      </c>
      <c r="AH116">
        <f>W116+AG116+AE116+AF116</f>
        <v>0</v>
      </c>
      <c r="AI116">
        <f>DZ116*AW116*(DU116-DT116*(1000-AW116*DW116)/(1000-AW116*DV116))/(100*DN116)</f>
        <v>0</v>
      </c>
      <c r="AJ116">
        <f>1000*DZ116*AW116*(DV116-DW116)/(100*DN116*(1000-AW116*DV116))</f>
        <v>0</v>
      </c>
      <c r="AK116">
        <f>(AL116 - AM116 - EA116*1E3/(8.314*(EC116+273.15)) * AO116/DZ116 * AN116) * DZ116/(100*DN116) * (1000 - DW116)/1000</f>
        <v>0</v>
      </c>
      <c r="AL116">
        <v>424.836741206861</v>
      </c>
      <c r="AM116">
        <v>420.940654545454</v>
      </c>
      <c r="AN116">
        <v>0.00135678743906486</v>
      </c>
      <c r="AO116">
        <v>66.111918729525</v>
      </c>
      <c r="AP116">
        <f>(AR116 - AQ116 + EA116*1E3/(8.314*(EC116+273.15)) * AT116/DZ116 * AS116) * DZ116/(100*DN116) * 1000/(1000 - AR116)</f>
        <v>0</v>
      </c>
      <c r="AQ116">
        <v>11.3195824670138</v>
      </c>
      <c r="AR116">
        <v>12.5094241758242</v>
      </c>
      <c r="AS116">
        <v>-1.04008222828917e-06</v>
      </c>
      <c r="AT116">
        <v>85.4368916189537</v>
      </c>
      <c r="AU116">
        <v>0</v>
      </c>
      <c r="AV116">
        <v>0</v>
      </c>
      <c r="AW116">
        <f>IF(AU116*$H$13&gt;=AY116,1.0,(AY116/(AY116-AU116*$H$13)))</f>
        <v>0</v>
      </c>
      <c r="AX116">
        <f>(AW116-1)*100</f>
        <v>0</v>
      </c>
      <c r="AY116">
        <f>MAX(0,($B$13+$C$13*EH116)/(1+$D$13*EH116)*EA116/(EC116+273)*$E$13)</f>
        <v>0</v>
      </c>
      <c r="AZ116" t="s">
        <v>436</v>
      </c>
      <c r="BA116" t="s">
        <v>436</v>
      </c>
      <c r="BB116">
        <v>0</v>
      </c>
      <c r="BC116">
        <v>0</v>
      </c>
      <c r="BD116">
        <f>1-BB116/BC116</f>
        <v>0</v>
      </c>
      <c r="BE116">
        <v>0</v>
      </c>
      <c r="BF116" t="s">
        <v>436</v>
      </c>
      <c r="BG116" t="s">
        <v>436</v>
      </c>
      <c r="BH116">
        <v>0</v>
      </c>
      <c r="BI116">
        <v>0</v>
      </c>
      <c r="BJ116">
        <f>1-BH116/BI116</f>
        <v>0</v>
      </c>
      <c r="BK116">
        <v>0.5</v>
      </c>
      <c r="BL116">
        <f>DK116</f>
        <v>0</v>
      </c>
      <c r="BM116">
        <f>N116</f>
        <v>0</v>
      </c>
      <c r="BN116">
        <f>BJ116*BK116*BL116</f>
        <v>0</v>
      </c>
      <c r="BO116">
        <f>(BM116-BE116)/BL116</f>
        <v>0</v>
      </c>
      <c r="BP116">
        <f>(BC116-BI116)/BI116</f>
        <v>0</v>
      </c>
      <c r="BQ116">
        <f>BB116/(BD116+BB116/BI116)</f>
        <v>0</v>
      </c>
      <c r="BR116" t="s">
        <v>436</v>
      </c>
      <c r="BS116">
        <v>0</v>
      </c>
      <c r="BT116">
        <f>IF(BS116&lt;&gt;0, BS116, BQ116)</f>
        <v>0</v>
      </c>
      <c r="BU116">
        <f>1-BT116/BI116</f>
        <v>0</v>
      </c>
      <c r="BV116">
        <f>(BI116-BH116)/(BI116-BT116)</f>
        <v>0</v>
      </c>
      <c r="BW116">
        <f>(BC116-BI116)/(BC116-BT116)</f>
        <v>0</v>
      </c>
      <c r="BX116">
        <f>(BI116-BH116)/(BI116-BB116)</f>
        <v>0</v>
      </c>
      <c r="BY116">
        <f>(BC116-BI116)/(BC116-BB116)</f>
        <v>0</v>
      </c>
      <c r="BZ116">
        <f>(BV116*BT116/BH116)</f>
        <v>0</v>
      </c>
      <c r="CA116">
        <f>(1-BZ116)</f>
        <v>0</v>
      </c>
      <c r="DJ116">
        <f>$B$11*EI116+$C$11*EJ116+$F$11*EU116*(1-EX116)</f>
        <v>0</v>
      </c>
      <c r="DK116">
        <f>DJ116*DL116</f>
        <v>0</v>
      </c>
      <c r="DL116">
        <f>($B$11*$D$9+$C$11*$D$9+$F$11*((FH116+EZ116)/MAX(FH116+EZ116+FI116, 0.1)*$I$9+FI116/MAX(FH116+EZ116+FI116, 0.1)*$J$9))/($B$11+$C$11+$F$11)</f>
        <v>0</v>
      </c>
      <c r="DM116">
        <f>($B$11*$K$9+$C$11*$K$9+$F$11*((FH116+EZ116)/MAX(FH116+EZ116+FI116, 0.1)*$P$9+FI116/MAX(FH116+EZ116+FI116, 0.1)*$Q$9))/($B$11+$C$11+$F$11)</f>
        <v>0</v>
      </c>
      <c r="DN116">
        <v>6</v>
      </c>
      <c r="DO116">
        <v>0.5</v>
      </c>
      <c r="DP116" t="s">
        <v>437</v>
      </c>
      <c r="DQ116">
        <v>2</v>
      </c>
      <c r="DR116" t="b">
        <v>1</v>
      </c>
      <c r="DS116">
        <v>1701978167.5</v>
      </c>
      <c r="DT116">
        <v>415.6795</v>
      </c>
      <c r="DU116">
        <v>420.0355</v>
      </c>
      <c r="DV116">
        <v>12.51005</v>
      </c>
      <c r="DW116">
        <v>11.3197</v>
      </c>
      <c r="DX116">
        <v>416.193</v>
      </c>
      <c r="DY116">
        <v>12.47835</v>
      </c>
      <c r="DZ116">
        <v>600.03</v>
      </c>
      <c r="EA116">
        <v>78.92125</v>
      </c>
      <c r="EB116">
        <v>0.09984485</v>
      </c>
      <c r="EC116">
        <v>23.01855</v>
      </c>
      <c r="ED116">
        <v>23.02655</v>
      </c>
      <c r="EE116">
        <v>999.9</v>
      </c>
      <c r="EF116">
        <v>0</v>
      </c>
      <c r="EG116">
        <v>0</v>
      </c>
      <c r="EH116">
        <v>10014.35</v>
      </c>
      <c r="EI116">
        <v>0</v>
      </c>
      <c r="EJ116">
        <v>0.833966</v>
      </c>
      <c r="EK116">
        <v>-4.35591</v>
      </c>
      <c r="EL116">
        <v>420.945</v>
      </c>
      <c r="EM116">
        <v>424.8445</v>
      </c>
      <c r="EN116">
        <v>1.19032</v>
      </c>
      <c r="EO116">
        <v>420.0355</v>
      </c>
      <c r="EP116">
        <v>11.3197</v>
      </c>
      <c r="EQ116">
        <v>0.9873085</v>
      </c>
      <c r="ER116">
        <v>0.8933675</v>
      </c>
      <c r="ES116">
        <v>6.73042</v>
      </c>
      <c r="ET116">
        <v>5.28434</v>
      </c>
      <c r="EU116">
        <v>1799.865</v>
      </c>
      <c r="EV116">
        <v>0.978004</v>
      </c>
      <c r="EW116">
        <v>0.0219962</v>
      </c>
      <c r="EX116">
        <v>0</v>
      </c>
      <c r="EY116">
        <v>384.489</v>
      </c>
      <c r="EZ116">
        <v>4.99951</v>
      </c>
      <c r="FA116">
        <v>6978.735</v>
      </c>
      <c r="FB116">
        <v>14715.85</v>
      </c>
      <c r="FC116">
        <v>43.062</v>
      </c>
      <c r="FD116">
        <v>44.812</v>
      </c>
      <c r="FE116">
        <v>44.562</v>
      </c>
      <c r="FF116">
        <v>43.875</v>
      </c>
      <c r="FG116">
        <v>44.5</v>
      </c>
      <c r="FH116">
        <v>1755.385</v>
      </c>
      <c r="FI116">
        <v>39.48</v>
      </c>
      <c r="FJ116">
        <v>0</v>
      </c>
      <c r="FK116">
        <v>1701978170.1</v>
      </c>
      <c r="FL116">
        <v>0</v>
      </c>
      <c r="FM116">
        <v>384.632730769231</v>
      </c>
      <c r="FN116">
        <v>-0.191076928254128</v>
      </c>
      <c r="FO116">
        <v>-6.58666663620985</v>
      </c>
      <c r="FP116">
        <v>6979.91307692308</v>
      </c>
      <c r="FQ116">
        <v>15</v>
      </c>
      <c r="FR116">
        <v>1701977635</v>
      </c>
      <c r="FS116" t="s">
        <v>438</v>
      </c>
      <c r="FT116">
        <v>1701977633</v>
      </c>
      <c r="FU116">
        <v>1701977635</v>
      </c>
      <c r="FV116">
        <v>4</v>
      </c>
      <c r="FW116">
        <v>-0.012</v>
      </c>
      <c r="FX116">
        <v>0.003</v>
      </c>
      <c r="FY116">
        <v>-0.515</v>
      </c>
      <c r="FZ116">
        <v>0.012</v>
      </c>
      <c r="GA116">
        <v>420</v>
      </c>
      <c r="GB116">
        <v>11</v>
      </c>
      <c r="GC116">
        <v>0.38</v>
      </c>
      <c r="GD116">
        <v>0.07</v>
      </c>
      <c r="GE116">
        <v>-4.355192</v>
      </c>
      <c r="GF116">
        <v>0.0282036090225454</v>
      </c>
      <c r="GG116">
        <v>0.0360595616445902</v>
      </c>
      <c r="GH116">
        <v>1</v>
      </c>
      <c r="GI116">
        <v>384.646823529412</v>
      </c>
      <c r="GJ116">
        <v>-0.197310926929099</v>
      </c>
      <c r="GK116">
        <v>0.169421935969176</v>
      </c>
      <c r="GL116">
        <v>1</v>
      </c>
      <c r="GM116">
        <v>1.190813</v>
      </c>
      <c r="GN116">
        <v>0.00498766917293291</v>
      </c>
      <c r="GO116">
        <v>0.00117488765420359</v>
      </c>
      <c r="GP116">
        <v>1</v>
      </c>
      <c r="GQ116">
        <v>3</v>
      </c>
      <c r="GR116">
        <v>3</v>
      </c>
      <c r="GS116" t="s">
        <v>439</v>
      </c>
      <c r="GT116">
        <v>3.24982</v>
      </c>
      <c r="GU116">
        <v>2.89217</v>
      </c>
      <c r="GV116">
        <v>0.0824807</v>
      </c>
      <c r="GW116">
        <v>0.0829345</v>
      </c>
      <c r="GX116">
        <v>0.0595611</v>
      </c>
      <c r="GY116">
        <v>0.0548023</v>
      </c>
      <c r="GZ116">
        <v>30270.5</v>
      </c>
      <c r="HA116">
        <v>23316</v>
      </c>
      <c r="HB116">
        <v>30713.5</v>
      </c>
      <c r="HC116">
        <v>23895</v>
      </c>
      <c r="HD116">
        <v>38257.9</v>
      </c>
      <c r="HE116">
        <v>31525.3</v>
      </c>
      <c r="HF116">
        <v>43459</v>
      </c>
      <c r="HG116">
        <v>36061.8</v>
      </c>
      <c r="HH116">
        <v>2.35252</v>
      </c>
      <c r="HI116">
        <v>2.25647</v>
      </c>
      <c r="HJ116">
        <v>0.152811</v>
      </c>
      <c r="HK116">
        <v>0</v>
      </c>
      <c r="HL116">
        <v>20.5031</v>
      </c>
      <c r="HM116">
        <v>999.9</v>
      </c>
      <c r="HN116">
        <v>45.629</v>
      </c>
      <c r="HO116">
        <v>26.949</v>
      </c>
      <c r="HP116">
        <v>20.6325</v>
      </c>
      <c r="HQ116">
        <v>54.5866</v>
      </c>
      <c r="HR116">
        <v>21.4343</v>
      </c>
      <c r="HS116">
        <v>2</v>
      </c>
      <c r="HT116">
        <v>-0.304693</v>
      </c>
      <c r="HU116">
        <v>0.687356</v>
      </c>
      <c r="HV116">
        <v>20.3424</v>
      </c>
      <c r="HW116">
        <v>5.24619</v>
      </c>
      <c r="HX116">
        <v>11.9216</v>
      </c>
      <c r="HY116">
        <v>4.96975</v>
      </c>
      <c r="HZ116">
        <v>3.29013</v>
      </c>
      <c r="IA116">
        <v>9999</v>
      </c>
      <c r="IB116">
        <v>999.9</v>
      </c>
      <c r="IC116">
        <v>9999</v>
      </c>
      <c r="ID116">
        <v>9999</v>
      </c>
      <c r="IE116">
        <v>4.97214</v>
      </c>
      <c r="IF116">
        <v>1.87347</v>
      </c>
      <c r="IG116">
        <v>1.88034</v>
      </c>
      <c r="IH116">
        <v>1.87653</v>
      </c>
      <c r="II116">
        <v>1.87608</v>
      </c>
      <c r="IJ116">
        <v>1.87607</v>
      </c>
      <c r="IK116">
        <v>1.87502</v>
      </c>
      <c r="IL116">
        <v>1.87543</v>
      </c>
      <c r="IM116">
        <v>0</v>
      </c>
      <c r="IN116">
        <v>0</v>
      </c>
      <c r="IO116">
        <v>0</v>
      </c>
      <c r="IP116">
        <v>0</v>
      </c>
      <c r="IQ116" t="s">
        <v>440</v>
      </c>
      <c r="IR116" t="s">
        <v>441</v>
      </c>
      <c r="IS116" t="s">
        <v>442</v>
      </c>
      <c r="IT116" t="s">
        <v>442</v>
      </c>
      <c r="IU116" t="s">
        <v>442</v>
      </c>
      <c r="IV116" t="s">
        <v>442</v>
      </c>
      <c r="IW116">
        <v>0</v>
      </c>
      <c r="IX116">
        <v>100</v>
      </c>
      <c r="IY116">
        <v>100</v>
      </c>
      <c r="IZ116">
        <v>-0.514</v>
      </c>
      <c r="JA116">
        <v>0.0316</v>
      </c>
      <c r="JB116">
        <v>-0.436505064677801</v>
      </c>
      <c r="JC116">
        <v>-0.000204251658391556</v>
      </c>
      <c r="JD116">
        <v>8.11882707142039e-08</v>
      </c>
      <c r="JE116">
        <v>-8.824596126216e-11</v>
      </c>
      <c r="JF116">
        <v>-0.0823044458403542</v>
      </c>
      <c r="JG116">
        <v>6.98166786572007e-05</v>
      </c>
      <c r="JH116">
        <v>0.00104944809816257</v>
      </c>
      <c r="JI116">
        <v>-2.5878658862803e-05</v>
      </c>
      <c r="JJ116">
        <v>28</v>
      </c>
      <c r="JK116">
        <v>2090</v>
      </c>
      <c r="JL116">
        <v>2</v>
      </c>
      <c r="JM116">
        <v>19</v>
      </c>
      <c r="JN116">
        <v>8.9</v>
      </c>
      <c r="JO116">
        <v>8.9</v>
      </c>
      <c r="JP116">
        <v>1.36108</v>
      </c>
      <c r="JQ116">
        <v>2.55249</v>
      </c>
      <c r="JR116">
        <v>2.24365</v>
      </c>
      <c r="JS116">
        <v>2.85034</v>
      </c>
      <c r="JT116">
        <v>2.49756</v>
      </c>
      <c r="JU116">
        <v>2.37915</v>
      </c>
      <c r="JV116">
        <v>31.2156</v>
      </c>
      <c r="JW116">
        <v>24.07</v>
      </c>
      <c r="JX116">
        <v>18</v>
      </c>
      <c r="JY116">
        <v>633.679</v>
      </c>
      <c r="JZ116">
        <v>659.058</v>
      </c>
      <c r="KA116">
        <v>20</v>
      </c>
      <c r="KB116">
        <v>23.3255</v>
      </c>
      <c r="KC116">
        <v>30.0001</v>
      </c>
      <c r="KD116">
        <v>23.5308</v>
      </c>
      <c r="KE116">
        <v>23.5104</v>
      </c>
      <c r="KF116">
        <v>27.2788</v>
      </c>
      <c r="KG116">
        <v>37.5654</v>
      </c>
      <c r="KH116">
        <v>0</v>
      </c>
      <c r="KI116">
        <v>20</v>
      </c>
      <c r="KJ116">
        <v>420</v>
      </c>
      <c r="KK116">
        <v>11.3201</v>
      </c>
      <c r="KL116">
        <v>101.979</v>
      </c>
      <c r="KM116">
        <v>101.025</v>
      </c>
    </row>
    <row r="117" spans="1:299">
      <c r="A117">
        <v>101</v>
      </c>
      <c r="B117">
        <v>1701978174</v>
      </c>
      <c r="C117">
        <v>500</v>
      </c>
      <c r="D117" t="s">
        <v>643</v>
      </c>
      <c r="E117" t="s">
        <v>644</v>
      </c>
      <c r="F117">
        <v>15</v>
      </c>
      <c r="H117" t="s">
        <v>435</v>
      </c>
      <c r="K117">
        <v>1701978172.5</v>
      </c>
      <c r="L117">
        <f>(M117)/1000</f>
        <v>0</v>
      </c>
      <c r="M117">
        <f>IF(DR117, AP117, AJ117)</f>
        <v>0</v>
      </c>
      <c r="N117">
        <f>IF(DR117, AK117, AI117)</f>
        <v>0</v>
      </c>
      <c r="O117">
        <f>DT117 - IF(AW117&gt;1, N117*DN117*100.0/(AY117*EH117), 0)</f>
        <v>0</v>
      </c>
      <c r="P117">
        <f>((V117-L117/2)*O117-N117)/(V117+L117/2)</f>
        <v>0</v>
      </c>
      <c r="Q117">
        <f>P117*(EA117+EB117)/1000.0</f>
        <v>0</v>
      </c>
      <c r="R117">
        <f>(DT117 - IF(AW117&gt;1, N117*DN117*100.0/(AY117*EH117), 0))*(EA117+EB117)/1000.0</f>
        <v>0</v>
      </c>
      <c r="S117">
        <f>2.0/((1/U117-1/T117)+SIGN(U117)*SQRT((1/U117-1/T117)*(1/U117-1/T117) + 4*DO117/((DO117+1)*(DO117+1))*(2*1/U117*1/T117-1/T117*1/T117)))</f>
        <v>0</v>
      </c>
      <c r="T117">
        <f>IF(LEFT(DP117,1)&lt;&gt;"0",IF(LEFT(DP117,1)="1",3.0,DQ117),$D$5+$E$5*(EH117*EA117/($K$5*1000))+$F$5*(EH117*EA117/($K$5*1000))*MAX(MIN(DN117,$J$5),$I$5)*MAX(MIN(DN117,$J$5),$I$5)+$G$5*MAX(MIN(DN117,$J$5),$I$5)*(EH117*EA117/($K$5*1000))+$H$5*(EH117*EA117/($K$5*1000))*(EH117*EA117/($K$5*1000)))</f>
        <v>0</v>
      </c>
      <c r="U117">
        <f>L117*(1000-(1000*0.61365*exp(17.502*Y117/(240.97+Y117))/(EA117+EB117)+DV117)/2)/(1000*0.61365*exp(17.502*Y117/(240.97+Y117))/(EA117+EB117)-DV117)</f>
        <v>0</v>
      </c>
      <c r="V117">
        <f>1/((DO117+1)/(S117/1.6)+1/(T117/1.37)) + DO117/((DO117+1)/(S117/1.6) + DO117/(T117/1.37))</f>
        <v>0</v>
      </c>
      <c r="W117">
        <f>(DJ117*DM117)</f>
        <v>0</v>
      </c>
      <c r="X117">
        <f>(EC117+(W117+2*0.95*5.67E-8*(((EC117+$B$7)+273)^4-(EC117+273)^4)-44100*L117)/(1.84*29.3*T117+8*0.95*5.67E-8*(EC117+273)^3))</f>
        <v>0</v>
      </c>
      <c r="Y117">
        <f>($C$7*ED117+$D$7*EE117+$E$7*X117)</f>
        <v>0</v>
      </c>
      <c r="Z117">
        <f>0.61365*exp(17.502*Y117/(240.97+Y117))</f>
        <v>0</v>
      </c>
      <c r="AA117">
        <f>(AB117/AC117*100)</f>
        <v>0</v>
      </c>
      <c r="AB117">
        <f>DV117*(EA117+EB117)/1000</f>
        <v>0</v>
      </c>
      <c r="AC117">
        <f>0.61365*exp(17.502*EC117/(240.97+EC117))</f>
        <v>0</v>
      </c>
      <c r="AD117">
        <f>(Z117-DV117*(EA117+EB117)/1000)</f>
        <v>0</v>
      </c>
      <c r="AE117">
        <f>(-L117*44100)</f>
        <v>0</v>
      </c>
      <c r="AF117">
        <f>2*29.3*T117*0.92*(EC117-Y117)</f>
        <v>0</v>
      </c>
      <c r="AG117">
        <f>2*0.95*5.67E-8*(((EC117+$B$7)+273)^4-(Y117+273)^4)</f>
        <v>0</v>
      </c>
      <c r="AH117">
        <f>W117+AG117+AE117+AF117</f>
        <v>0</v>
      </c>
      <c r="AI117">
        <f>DZ117*AW117*(DU117-DT117*(1000-AW117*DW117)/(1000-AW117*DV117))/(100*DN117)</f>
        <v>0</v>
      </c>
      <c r="AJ117">
        <f>1000*DZ117*AW117*(DV117-DW117)/(100*DN117*(1000-AW117*DV117))</f>
        <v>0</v>
      </c>
      <c r="AK117">
        <f>(AL117 - AM117 - EA117*1E3/(8.314*(EC117+273.15)) * AO117/DZ117 * AN117) * DZ117/(100*DN117) * (1000 - DW117)/1000</f>
        <v>0</v>
      </c>
      <c r="AL117">
        <v>424.814675580636</v>
      </c>
      <c r="AM117">
        <v>420.952684848485</v>
      </c>
      <c r="AN117">
        <v>-0.000134079522743709</v>
      </c>
      <c r="AO117">
        <v>66.111918729525</v>
      </c>
      <c r="AP117">
        <f>(AR117 - AQ117 + EA117*1E3/(8.314*(EC117+273.15)) * AT117/DZ117 * AS117) * DZ117/(100*DN117) * 1000/(1000 - AR117)</f>
        <v>0</v>
      </c>
      <c r="AQ117">
        <v>11.3204109313787</v>
      </c>
      <c r="AR117">
        <v>12.5076274725275</v>
      </c>
      <c r="AS117">
        <v>-2.53554227017751e-06</v>
      </c>
      <c r="AT117">
        <v>85.4368916189537</v>
      </c>
      <c r="AU117">
        <v>0</v>
      </c>
      <c r="AV117">
        <v>0</v>
      </c>
      <c r="AW117">
        <f>IF(AU117*$H$13&gt;=AY117,1.0,(AY117/(AY117-AU117*$H$13)))</f>
        <v>0</v>
      </c>
      <c r="AX117">
        <f>(AW117-1)*100</f>
        <v>0</v>
      </c>
      <c r="AY117">
        <f>MAX(0,($B$13+$C$13*EH117)/(1+$D$13*EH117)*EA117/(EC117+273)*$E$13)</f>
        <v>0</v>
      </c>
      <c r="AZ117" t="s">
        <v>436</v>
      </c>
      <c r="BA117" t="s">
        <v>436</v>
      </c>
      <c r="BB117">
        <v>0</v>
      </c>
      <c r="BC117">
        <v>0</v>
      </c>
      <c r="BD117">
        <f>1-BB117/BC117</f>
        <v>0</v>
      </c>
      <c r="BE117">
        <v>0</v>
      </c>
      <c r="BF117" t="s">
        <v>436</v>
      </c>
      <c r="BG117" t="s">
        <v>436</v>
      </c>
      <c r="BH117">
        <v>0</v>
      </c>
      <c r="BI117">
        <v>0</v>
      </c>
      <c r="BJ117">
        <f>1-BH117/BI117</f>
        <v>0</v>
      </c>
      <c r="BK117">
        <v>0.5</v>
      </c>
      <c r="BL117">
        <f>DK117</f>
        <v>0</v>
      </c>
      <c r="BM117">
        <f>N117</f>
        <v>0</v>
      </c>
      <c r="BN117">
        <f>BJ117*BK117*BL117</f>
        <v>0</v>
      </c>
      <c r="BO117">
        <f>(BM117-BE117)/BL117</f>
        <v>0</v>
      </c>
      <c r="BP117">
        <f>(BC117-BI117)/BI117</f>
        <v>0</v>
      </c>
      <c r="BQ117">
        <f>BB117/(BD117+BB117/BI117)</f>
        <v>0</v>
      </c>
      <c r="BR117" t="s">
        <v>436</v>
      </c>
      <c r="BS117">
        <v>0</v>
      </c>
      <c r="BT117">
        <f>IF(BS117&lt;&gt;0, BS117, BQ117)</f>
        <v>0</v>
      </c>
      <c r="BU117">
        <f>1-BT117/BI117</f>
        <v>0</v>
      </c>
      <c r="BV117">
        <f>(BI117-BH117)/(BI117-BT117)</f>
        <v>0</v>
      </c>
      <c r="BW117">
        <f>(BC117-BI117)/(BC117-BT117)</f>
        <v>0</v>
      </c>
      <c r="BX117">
        <f>(BI117-BH117)/(BI117-BB117)</f>
        <v>0</v>
      </c>
      <c r="BY117">
        <f>(BC117-BI117)/(BC117-BB117)</f>
        <v>0</v>
      </c>
      <c r="BZ117">
        <f>(BV117*BT117/BH117)</f>
        <v>0</v>
      </c>
      <c r="CA117">
        <f>(1-BZ117)</f>
        <v>0</v>
      </c>
      <c r="DJ117">
        <f>$B$11*EI117+$C$11*EJ117+$F$11*EU117*(1-EX117)</f>
        <v>0</v>
      </c>
      <c r="DK117">
        <f>DJ117*DL117</f>
        <v>0</v>
      </c>
      <c r="DL117">
        <f>($B$11*$D$9+$C$11*$D$9+$F$11*((FH117+EZ117)/MAX(FH117+EZ117+FI117, 0.1)*$I$9+FI117/MAX(FH117+EZ117+FI117, 0.1)*$J$9))/($B$11+$C$11+$F$11)</f>
        <v>0</v>
      </c>
      <c r="DM117">
        <f>($B$11*$K$9+$C$11*$K$9+$F$11*((FH117+EZ117)/MAX(FH117+EZ117+FI117, 0.1)*$P$9+FI117/MAX(FH117+EZ117+FI117, 0.1)*$Q$9))/($B$11+$C$11+$F$11)</f>
        <v>0</v>
      </c>
      <c r="DN117">
        <v>6</v>
      </c>
      <c r="DO117">
        <v>0.5</v>
      </c>
      <c r="DP117" t="s">
        <v>437</v>
      </c>
      <c r="DQ117">
        <v>2</v>
      </c>
      <c r="DR117" t="b">
        <v>1</v>
      </c>
      <c r="DS117">
        <v>1701978172.5</v>
      </c>
      <c r="DT117">
        <v>415.687</v>
      </c>
      <c r="DU117">
        <v>419.9945</v>
      </c>
      <c r="DV117">
        <v>12.50775</v>
      </c>
      <c r="DW117">
        <v>11.321</v>
      </c>
      <c r="DX117">
        <v>416.2005</v>
      </c>
      <c r="DY117">
        <v>12.47605</v>
      </c>
      <c r="DZ117">
        <v>599.991</v>
      </c>
      <c r="EA117">
        <v>78.92095</v>
      </c>
      <c r="EB117">
        <v>0.0999908</v>
      </c>
      <c r="EC117">
        <v>23.0197</v>
      </c>
      <c r="ED117">
        <v>23.01885</v>
      </c>
      <c r="EE117">
        <v>999.9</v>
      </c>
      <c r="EF117">
        <v>0</v>
      </c>
      <c r="EG117">
        <v>0</v>
      </c>
      <c r="EH117">
        <v>9994.69</v>
      </c>
      <c r="EI117">
        <v>0</v>
      </c>
      <c r="EJ117">
        <v>0.848101</v>
      </c>
      <c r="EK117">
        <v>-4.30737</v>
      </c>
      <c r="EL117">
        <v>420.952</v>
      </c>
      <c r="EM117">
        <v>424.8035</v>
      </c>
      <c r="EN117">
        <v>1.1867</v>
      </c>
      <c r="EO117">
        <v>419.9945</v>
      </c>
      <c r="EP117">
        <v>11.321</v>
      </c>
      <c r="EQ117">
        <v>0.987123</v>
      </c>
      <c r="ER117">
        <v>0.893467</v>
      </c>
      <c r="ES117">
        <v>6.72769</v>
      </c>
      <c r="ET117">
        <v>5.285945</v>
      </c>
      <c r="EU117">
        <v>1800.02</v>
      </c>
      <c r="EV117">
        <v>0.978006</v>
      </c>
      <c r="EW117">
        <v>0.0219943</v>
      </c>
      <c r="EX117">
        <v>0</v>
      </c>
      <c r="EY117">
        <v>384.619</v>
      </c>
      <c r="EZ117">
        <v>4.99951</v>
      </c>
      <c r="FA117">
        <v>6979.045</v>
      </c>
      <c r="FB117">
        <v>14717.15</v>
      </c>
      <c r="FC117">
        <v>43.062</v>
      </c>
      <c r="FD117">
        <v>44.812</v>
      </c>
      <c r="FE117">
        <v>44.562</v>
      </c>
      <c r="FF117">
        <v>43.875</v>
      </c>
      <c r="FG117">
        <v>44.5</v>
      </c>
      <c r="FH117">
        <v>1755.54</v>
      </c>
      <c r="FI117">
        <v>39.48</v>
      </c>
      <c r="FJ117">
        <v>0</v>
      </c>
      <c r="FK117">
        <v>1701978175.5</v>
      </c>
      <c r="FL117">
        <v>0</v>
      </c>
      <c r="FM117">
        <v>384.64944</v>
      </c>
      <c r="FN117">
        <v>0.126846154319548</v>
      </c>
      <c r="FO117">
        <v>-3.90615380136369</v>
      </c>
      <c r="FP117">
        <v>6979.3172</v>
      </c>
      <c r="FQ117">
        <v>15</v>
      </c>
      <c r="FR117">
        <v>1701977635</v>
      </c>
      <c r="FS117" t="s">
        <v>438</v>
      </c>
      <c r="FT117">
        <v>1701977633</v>
      </c>
      <c r="FU117">
        <v>1701977635</v>
      </c>
      <c r="FV117">
        <v>4</v>
      </c>
      <c r="FW117">
        <v>-0.012</v>
      </c>
      <c r="FX117">
        <v>0.003</v>
      </c>
      <c r="FY117">
        <v>-0.515</v>
      </c>
      <c r="FZ117">
        <v>0.012</v>
      </c>
      <c r="GA117">
        <v>420</v>
      </c>
      <c r="GB117">
        <v>11</v>
      </c>
      <c r="GC117">
        <v>0.38</v>
      </c>
      <c r="GD117">
        <v>0.07</v>
      </c>
      <c r="GE117">
        <v>-4.33983190476191</v>
      </c>
      <c r="GF117">
        <v>-0.000423116883110993</v>
      </c>
      <c r="GG117">
        <v>0.0333822537141898</v>
      </c>
      <c r="GH117">
        <v>1</v>
      </c>
      <c r="GI117">
        <v>384.640294117647</v>
      </c>
      <c r="GJ117">
        <v>0.156608096291591</v>
      </c>
      <c r="GK117">
        <v>0.169546719123074</v>
      </c>
      <c r="GL117">
        <v>1</v>
      </c>
      <c r="GM117">
        <v>1.19026333333333</v>
      </c>
      <c r="GN117">
        <v>-0.0110197402597391</v>
      </c>
      <c r="GO117">
        <v>0.00186564002380219</v>
      </c>
      <c r="GP117">
        <v>1</v>
      </c>
      <c r="GQ117">
        <v>3</v>
      </c>
      <c r="GR117">
        <v>3</v>
      </c>
      <c r="GS117" t="s">
        <v>439</v>
      </c>
      <c r="GT117">
        <v>3.24988</v>
      </c>
      <c r="GU117">
        <v>2.89215</v>
      </c>
      <c r="GV117">
        <v>0.0824791</v>
      </c>
      <c r="GW117">
        <v>0.0829247</v>
      </c>
      <c r="GX117">
        <v>0.0595577</v>
      </c>
      <c r="GY117">
        <v>0.0548063</v>
      </c>
      <c r="GZ117">
        <v>30271</v>
      </c>
      <c r="HA117">
        <v>23316</v>
      </c>
      <c r="HB117">
        <v>30713.9</v>
      </c>
      <c r="HC117">
        <v>23894.8</v>
      </c>
      <c r="HD117">
        <v>38258.6</v>
      </c>
      <c r="HE117">
        <v>31524.9</v>
      </c>
      <c r="HF117">
        <v>43459.6</v>
      </c>
      <c r="HG117">
        <v>36061.5</v>
      </c>
      <c r="HH117">
        <v>2.35267</v>
      </c>
      <c r="HI117">
        <v>2.25637</v>
      </c>
      <c r="HJ117">
        <v>0.152923</v>
      </c>
      <c r="HK117">
        <v>0</v>
      </c>
      <c r="HL117">
        <v>20.5031</v>
      </c>
      <c r="HM117">
        <v>999.9</v>
      </c>
      <c r="HN117">
        <v>45.629</v>
      </c>
      <c r="HO117">
        <v>26.949</v>
      </c>
      <c r="HP117">
        <v>20.6309</v>
      </c>
      <c r="HQ117">
        <v>54.3866</v>
      </c>
      <c r="HR117">
        <v>21.4263</v>
      </c>
      <c r="HS117">
        <v>2</v>
      </c>
      <c r="HT117">
        <v>-0.304911</v>
      </c>
      <c r="HU117">
        <v>0.687772</v>
      </c>
      <c r="HV117">
        <v>20.3425</v>
      </c>
      <c r="HW117">
        <v>5.24634</v>
      </c>
      <c r="HX117">
        <v>11.9217</v>
      </c>
      <c r="HY117">
        <v>4.9696</v>
      </c>
      <c r="HZ117">
        <v>3.29</v>
      </c>
      <c r="IA117">
        <v>9999</v>
      </c>
      <c r="IB117">
        <v>999.9</v>
      </c>
      <c r="IC117">
        <v>9999</v>
      </c>
      <c r="ID117">
        <v>9999</v>
      </c>
      <c r="IE117">
        <v>4.97214</v>
      </c>
      <c r="IF117">
        <v>1.87347</v>
      </c>
      <c r="IG117">
        <v>1.88034</v>
      </c>
      <c r="IH117">
        <v>1.8765</v>
      </c>
      <c r="II117">
        <v>1.87607</v>
      </c>
      <c r="IJ117">
        <v>1.87607</v>
      </c>
      <c r="IK117">
        <v>1.87502</v>
      </c>
      <c r="IL117">
        <v>1.87543</v>
      </c>
      <c r="IM117">
        <v>0</v>
      </c>
      <c r="IN117">
        <v>0</v>
      </c>
      <c r="IO117">
        <v>0</v>
      </c>
      <c r="IP117">
        <v>0</v>
      </c>
      <c r="IQ117" t="s">
        <v>440</v>
      </c>
      <c r="IR117" t="s">
        <v>441</v>
      </c>
      <c r="IS117" t="s">
        <v>442</v>
      </c>
      <c r="IT117" t="s">
        <v>442</v>
      </c>
      <c r="IU117" t="s">
        <v>442</v>
      </c>
      <c r="IV117" t="s">
        <v>442</v>
      </c>
      <c r="IW117">
        <v>0</v>
      </c>
      <c r="IX117">
        <v>100</v>
      </c>
      <c r="IY117">
        <v>100</v>
      </c>
      <c r="IZ117">
        <v>-0.513</v>
      </c>
      <c r="JA117">
        <v>0.0317</v>
      </c>
      <c r="JB117">
        <v>-0.436505064677801</v>
      </c>
      <c r="JC117">
        <v>-0.000204251658391556</v>
      </c>
      <c r="JD117">
        <v>8.11882707142039e-08</v>
      </c>
      <c r="JE117">
        <v>-8.824596126216e-11</v>
      </c>
      <c r="JF117">
        <v>-0.0823044458403542</v>
      </c>
      <c r="JG117">
        <v>6.98166786572007e-05</v>
      </c>
      <c r="JH117">
        <v>0.00104944809816257</v>
      </c>
      <c r="JI117">
        <v>-2.5878658862803e-05</v>
      </c>
      <c r="JJ117">
        <v>28</v>
      </c>
      <c r="JK117">
        <v>2090</v>
      </c>
      <c r="JL117">
        <v>2</v>
      </c>
      <c r="JM117">
        <v>19</v>
      </c>
      <c r="JN117">
        <v>9</v>
      </c>
      <c r="JO117">
        <v>9</v>
      </c>
      <c r="JP117">
        <v>1.36108</v>
      </c>
      <c r="JQ117">
        <v>2.55371</v>
      </c>
      <c r="JR117">
        <v>2.24365</v>
      </c>
      <c r="JS117">
        <v>2.84912</v>
      </c>
      <c r="JT117">
        <v>2.49756</v>
      </c>
      <c r="JU117">
        <v>2.34985</v>
      </c>
      <c r="JV117">
        <v>31.2156</v>
      </c>
      <c r="JW117">
        <v>24.0612</v>
      </c>
      <c r="JX117">
        <v>18</v>
      </c>
      <c r="JY117">
        <v>633.788</v>
      </c>
      <c r="JZ117">
        <v>658.973</v>
      </c>
      <c r="KA117">
        <v>20.0001</v>
      </c>
      <c r="KB117">
        <v>23.3255</v>
      </c>
      <c r="KC117">
        <v>30.0001</v>
      </c>
      <c r="KD117">
        <v>23.5308</v>
      </c>
      <c r="KE117">
        <v>23.5104</v>
      </c>
      <c r="KF117">
        <v>27.2815</v>
      </c>
      <c r="KG117">
        <v>37.5654</v>
      </c>
      <c r="KH117">
        <v>0</v>
      </c>
      <c r="KI117">
        <v>20</v>
      </c>
      <c r="KJ117">
        <v>420</v>
      </c>
      <c r="KK117">
        <v>11.3201</v>
      </c>
      <c r="KL117">
        <v>101.981</v>
      </c>
      <c r="KM117">
        <v>101.025</v>
      </c>
    </row>
    <row r="118" spans="1:299">
      <c r="A118">
        <v>102</v>
      </c>
      <c r="B118">
        <v>1701978179</v>
      </c>
      <c r="C118">
        <v>505</v>
      </c>
      <c r="D118" t="s">
        <v>645</v>
      </c>
      <c r="E118" t="s">
        <v>646</v>
      </c>
      <c r="F118">
        <v>15</v>
      </c>
      <c r="H118" t="s">
        <v>435</v>
      </c>
      <c r="K118">
        <v>1701978177.5</v>
      </c>
      <c r="L118">
        <f>(M118)/1000</f>
        <v>0</v>
      </c>
      <c r="M118">
        <f>IF(DR118, AP118, AJ118)</f>
        <v>0</v>
      </c>
      <c r="N118">
        <f>IF(DR118, AK118, AI118)</f>
        <v>0</v>
      </c>
      <c r="O118">
        <f>DT118 - IF(AW118&gt;1, N118*DN118*100.0/(AY118*EH118), 0)</f>
        <v>0</v>
      </c>
      <c r="P118">
        <f>((V118-L118/2)*O118-N118)/(V118+L118/2)</f>
        <v>0</v>
      </c>
      <c r="Q118">
        <f>P118*(EA118+EB118)/1000.0</f>
        <v>0</v>
      </c>
      <c r="R118">
        <f>(DT118 - IF(AW118&gt;1, N118*DN118*100.0/(AY118*EH118), 0))*(EA118+EB118)/1000.0</f>
        <v>0</v>
      </c>
      <c r="S118">
        <f>2.0/((1/U118-1/T118)+SIGN(U118)*SQRT((1/U118-1/T118)*(1/U118-1/T118) + 4*DO118/((DO118+1)*(DO118+1))*(2*1/U118*1/T118-1/T118*1/T118)))</f>
        <v>0</v>
      </c>
      <c r="T118">
        <f>IF(LEFT(DP118,1)&lt;&gt;"0",IF(LEFT(DP118,1)="1",3.0,DQ118),$D$5+$E$5*(EH118*EA118/($K$5*1000))+$F$5*(EH118*EA118/($K$5*1000))*MAX(MIN(DN118,$J$5),$I$5)*MAX(MIN(DN118,$J$5),$I$5)+$G$5*MAX(MIN(DN118,$J$5),$I$5)*(EH118*EA118/($K$5*1000))+$H$5*(EH118*EA118/($K$5*1000))*(EH118*EA118/($K$5*1000)))</f>
        <v>0</v>
      </c>
      <c r="U118">
        <f>L118*(1000-(1000*0.61365*exp(17.502*Y118/(240.97+Y118))/(EA118+EB118)+DV118)/2)/(1000*0.61365*exp(17.502*Y118/(240.97+Y118))/(EA118+EB118)-DV118)</f>
        <v>0</v>
      </c>
      <c r="V118">
        <f>1/((DO118+1)/(S118/1.6)+1/(T118/1.37)) + DO118/((DO118+1)/(S118/1.6) + DO118/(T118/1.37))</f>
        <v>0</v>
      </c>
      <c r="W118">
        <f>(DJ118*DM118)</f>
        <v>0</v>
      </c>
      <c r="X118">
        <f>(EC118+(W118+2*0.95*5.67E-8*(((EC118+$B$7)+273)^4-(EC118+273)^4)-44100*L118)/(1.84*29.3*T118+8*0.95*5.67E-8*(EC118+273)^3))</f>
        <v>0</v>
      </c>
      <c r="Y118">
        <f>($C$7*ED118+$D$7*EE118+$E$7*X118)</f>
        <v>0</v>
      </c>
      <c r="Z118">
        <f>0.61365*exp(17.502*Y118/(240.97+Y118))</f>
        <v>0</v>
      </c>
      <c r="AA118">
        <f>(AB118/AC118*100)</f>
        <v>0</v>
      </c>
      <c r="AB118">
        <f>DV118*(EA118+EB118)/1000</f>
        <v>0</v>
      </c>
      <c r="AC118">
        <f>0.61365*exp(17.502*EC118/(240.97+EC118))</f>
        <v>0</v>
      </c>
      <c r="AD118">
        <f>(Z118-DV118*(EA118+EB118)/1000)</f>
        <v>0</v>
      </c>
      <c r="AE118">
        <f>(-L118*44100)</f>
        <v>0</v>
      </c>
      <c r="AF118">
        <f>2*29.3*T118*0.92*(EC118-Y118)</f>
        <v>0</v>
      </c>
      <c r="AG118">
        <f>2*0.95*5.67E-8*(((EC118+$B$7)+273)^4-(Y118+273)^4)</f>
        <v>0</v>
      </c>
      <c r="AH118">
        <f>W118+AG118+AE118+AF118</f>
        <v>0</v>
      </c>
      <c r="AI118">
        <f>DZ118*AW118*(DU118-DT118*(1000-AW118*DW118)/(1000-AW118*DV118))/(100*DN118)</f>
        <v>0</v>
      </c>
      <c r="AJ118">
        <f>1000*DZ118*AW118*(DV118-DW118)/(100*DN118*(1000-AW118*DV118))</f>
        <v>0</v>
      </c>
      <c r="AK118">
        <f>(AL118 - AM118 - EA118*1E3/(8.314*(EC118+273.15)) * AO118/DZ118 * AN118) * DZ118/(100*DN118) * (1000 - DW118)/1000</f>
        <v>0</v>
      </c>
      <c r="AL118">
        <v>424.816075722988</v>
      </c>
      <c r="AM118">
        <v>420.910836363636</v>
      </c>
      <c r="AN118">
        <v>-0.000829054492946507</v>
      </c>
      <c r="AO118">
        <v>66.111918729525</v>
      </c>
      <c r="AP118">
        <f>(AR118 - AQ118 + EA118*1E3/(8.314*(EC118+273.15)) * AT118/DZ118 * AS118) * DZ118/(100*DN118) * 1000/(1000 - AR118)</f>
        <v>0</v>
      </c>
      <c r="AQ118">
        <v>11.3208512213746</v>
      </c>
      <c r="AR118">
        <v>12.5068087912088</v>
      </c>
      <c r="AS118">
        <v>-2.15352227504786e-06</v>
      </c>
      <c r="AT118">
        <v>85.4368916189537</v>
      </c>
      <c r="AU118">
        <v>0</v>
      </c>
      <c r="AV118">
        <v>0</v>
      </c>
      <c r="AW118">
        <f>IF(AU118*$H$13&gt;=AY118,1.0,(AY118/(AY118-AU118*$H$13)))</f>
        <v>0</v>
      </c>
      <c r="AX118">
        <f>(AW118-1)*100</f>
        <v>0</v>
      </c>
      <c r="AY118">
        <f>MAX(0,($B$13+$C$13*EH118)/(1+$D$13*EH118)*EA118/(EC118+273)*$E$13)</f>
        <v>0</v>
      </c>
      <c r="AZ118" t="s">
        <v>436</v>
      </c>
      <c r="BA118" t="s">
        <v>436</v>
      </c>
      <c r="BB118">
        <v>0</v>
      </c>
      <c r="BC118">
        <v>0</v>
      </c>
      <c r="BD118">
        <f>1-BB118/BC118</f>
        <v>0</v>
      </c>
      <c r="BE118">
        <v>0</v>
      </c>
      <c r="BF118" t="s">
        <v>436</v>
      </c>
      <c r="BG118" t="s">
        <v>436</v>
      </c>
      <c r="BH118">
        <v>0</v>
      </c>
      <c r="BI118">
        <v>0</v>
      </c>
      <c r="BJ118">
        <f>1-BH118/BI118</f>
        <v>0</v>
      </c>
      <c r="BK118">
        <v>0.5</v>
      </c>
      <c r="BL118">
        <f>DK118</f>
        <v>0</v>
      </c>
      <c r="BM118">
        <f>N118</f>
        <v>0</v>
      </c>
      <c r="BN118">
        <f>BJ118*BK118*BL118</f>
        <v>0</v>
      </c>
      <c r="BO118">
        <f>(BM118-BE118)/BL118</f>
        <v>0</v>
      </c>
      <c r="BP118">
        <f>(BC118-BI118)/BI118</f>
        <v>0</v>
      </c>
      <c r="BQ118">
        <f>BB118/(BD118+BB118/BI118)</f>
        <v>0</v>
      </c>
      <c r="BR118" t="s">
        <v>436</v>
      </c>
      <c r="BS118">
        <v>0</v>
      </c>
      <c r="BT118">
        <f>IF(BS118&lt;&gt;0, BS118, BQ118)</f>
        <v>0</v>
      </c>
      <c r="BU118">
        <f>1-BT118/BI118</f>
        <v>0</v>
      </c>
      <c r="BV118">
        <f>(BI118-BH118)/(BI118-BT118)</f>
        <v>0</v>
      </c>
      <c r="BW118">
        <f>(BC118-BI118)/(BC118-BT118)</f>
        <v>0</v>
      </c>
      <c r="BX118">
        <f>(BI118-BH118)/(BI118-BB118)</f>
        <v>0</v>
      </c>
      <c r="BY118">
        <f>(BC118-BI118)/(BC118-BB118)</f>
        <v>0</v>
      </c>
      <c r="BZ118">
        <f>(BV118*BT118/BH118)</f>
        <v>0</v>
      </c>
      <c r="CA118">
        <f>(1-BZ118)</f>
        <v>0</v>
      </c>
      <c r="DJ118">
        <f>$B$11*EI118+$C$11*EJ118+$F$11*EU118*(1-EX118)</f>
        <v>0</v>
      </c>
      <c r="DK118">
        <f>DJ118*DL118</f>
        <v>0</v>
      </c>
      <c r="DL118">
        <f>($B$11*$D$9+$C$11*$D$9+$F$11*((FH118+EZ118)/MAX(FH118+EZ118+FI118, 0.1)*$I$9+FI118/MAX(FH118+EZ118+FI118, 0.1)*$J$9))/($B$11+$C$11+$F$11)</f>
        <v>0</v>
      </c>
      <c r="DM118">
        <f>($B$11*$K$9+$C$11*$K$9+$F$11*((FH118+EZ118)/MAX(FH118+EZ118+FI118, 0.1)*$P$9+FI118/MAX(FH118+EZ118+FI118, 0.1)*$Q$9))/($B$11+$C$11+$F$11)</f>
        <v>0</v>
      </c>
      <c r="DN118">
        <v>6</v>
      </c>
      <c r="DO118">
        <v>0.5</v>
      </c>
      <c r="DP118" t="s">
        <v>437</v>
      </c>
      <c r="DQ118">
        <v>2</v>
      </c>
      <c r="DR118" t="b">
        <v>1</v>
      </c>
      <c r="DS118">
        <v>1701978177.5</v>
      </c>
      <c r="DT118">
        <v>415.655</v>
      </c>
      <c r="DU118">
        <v>420.0125</v>
      </c>
      <c r="DV118">
        <v>12.50715</v>
      </c>
      <c r="DW118">
        <v>11.3201</v>
      </c>
      <c r="DX118">
        <v>416.169</v>
      </c>
      <c r="DY118">
        <v>12.47545</v>
      </c>
      <c r="DZ118">
        <v>600.0035</v>
      </c>
      <c r="EA118">
        <v>78.92135</v>
      </c>
      <c r="EB118">
        <v>0.0999515</v>
      </c>
      <c r="EC118">
        <v>23.0195</v>
      </c>
      <c r="ED118">
        <v>23.0232</v>
      </c>
      <c r="EE118">
        <v>999.9</v>
      </c>
      <c r="EF118">
        <v>0</v>
      </c>
      <c r="EG118">
        <v>0</v>
      </c>
      <c r="EH118">
        <v>10013.1</v>
      </c>
      <c r="EI118">
        <v>0</v>
      </c>
      <c r="EJ118">
        <v>0.848101</v>
      </c>
      <c r="EK118">
        <v>-4.357545</v>
      </c>
      <c r="EL118">
        <v>420.919</v>
      </c>
      <c r="EM118">
        <v>424.8215</v>
      </c>
      <c r="EN118">
        <v>1.187015</v>
      </c>
      <c r="EO118">
        <v>420.0125</v>
      </c>
      <c r="EP118">
        <v>11.3201</v>
      </c>
      <c r="EQ118">
        <v>0.98708</v>
      </c>
      <c r="ER118">
        <v>0.893399</v>
      </c>
      <c r="ES118">
        <v>6.72705</v>
      </c>
      <c r="ET118">
        <v>5.28485</v>
      </c>
      <c r="EU118">
        <v>1800.02</v>
      </c>
      <c r="EV118">
        <v>0.978006</v>
      </c>
      <c r="EW118">
        <v>0.0219943</v>
      </c>
      <c r="EX118">
        <v>0</v>
      </c>
      <c r="EY118">
        <v>384.6145</v>
      </c>
      <c r="EZ118">
        <v>4.99951</v>
      </c>
      <c r="FA118">
        <v>6978.87</v>
      </c>
      <c r="FB118">
        <v>14717.1</v>
      </c>
      <c r="FC118">
        <v>43.062</v>
      </c>
      <c r="FD118">
        <v>44.812</v>
      </c>
      <c r="FE118">
        <v>44.5935</v>
      </c>
      <c r="FF118">
        <v>43.875</v>
      </c>
      <c r="FG118">
        <v>44.4685</v>
      </c>
      <c r="FH118">
        <v>1755.54</v>
      </c>
      <c r="FI118">
        <v>39.48</v>
      </c>
      <c r="FJ118">
        <v>0</v>
      </c>
      <c r="FK118">
        <v>1701978180.3</v>
      </c>
      <c r="FL118">
        <v>0</v>
      </c>
      <c r="FM118">
        <v>384.61604</v>
      </c>
      <c r="FN118">
        <v>-0.321923059792312</v>
      </c>
      <c r="FO118">
        <v>-4.40153843878161</v>
      </c>
      <c r="FP118">
        <v>6979.0064</v>
      </c>
      <c r="FQ118">
        <v>15</v>
      </c>
      <c r="FR118">
        <v>1701977635</v>
      </c>
      <c r="FS118" t="s">
        <v>438</v>
      </c>
      <c r="FT118">
        <v>1701977633</v>
      </c>
      <c r="FU118">
        <v>1701977635</v>
      </c>
      <c r="FV118">
        <v>4</v>
      </c>
      <c r="FW118">
        <v>-0.012</v>
      </c>
      <c r="FX118">
        <v>0.003</v>
      </c>
      <c r="FY118">
        <v>-0.515</v>
      </c>
      <c r="FZ118">
        <v>0.012</v>
      </c>
      <c r="GA118">
        <v>420</v>
      </c>
      <c r="GB118">
        <v>11</v>
      </c>
      <c r="GC118">
        <v>0.38</v>
      </c>
      <c r="GD118">
        <v>0.07</v>
      </c>
      <c r="GE118">
        <v>-4.3498805</v>
      </c>
      <c r="GF118">
        <v>0.100952030075187</v>
      </c>
      <c r="GG118">
        <v>0.0296278908252004</v>
      </c>
      <c r="GH118">
        <v>1</v>
      </c>
      <c r="GI118">
        <v>384.598823529412</v>
      </c>
      <c r="GJ118">
        <v>-0.144079447113091</v>
      </c>
      <c r="GK118">
        <v>0.18680525729285</v>
      </c>
      <c r="GL118">
        <v>1</v>
      </c>
      <c r="GM118">
        <v>1.1893345</v>
      </c>
      <c r="GN118">
        <v>-0.0236260150375946</v>
      </c>
      <c r="GO118">
        <v>0.00238184691993418</v>
      </c>
      <c r="GP118">
        <v>1</v>
      </c>
      <c r="GQ118">
        <v>3</v>
      </c>
      <c r="GR118">
        <v>3</v>
      </c>
      <c r="GS118" t="s">
        <v>439</v>
      </c>
      <c r="GT118">
        <v>3.24984</v>
      </c>
      <c r="GU118">
        <v>2.89222</v>
      </c>
      <c r="GV118">
        <v>0.0824784</v>
      </c>
      <c r="GW118">
        <v>0.0829271</v>
      </c>
      <c r="GX118">
        <v>0.0595534</v>
      </c>
      <c r="GY118">
        <v>0.0548022</v>
      </c>
      <c r="GZ118">
        <v>30271</v>
      </c>
      <c r="HA118">
        <v>23316.1</v>
      </c>
      <c r="HB118">
        <v>30713.9</v>
      </c>
      <c r="HC118">
        <v>23894.9</v>
      </c>
      <c r="HD118">
        <v>38258.6</v>
      </c>
      <c r="HE118">
        <v>31525.2</v>
      </c>
      <c r="HF118">
        <v>43459.4</v>
      </c>
      <c r="HG118">
        <v>36061.6</v>
      </c>
      <c r="HH118">
        <v>2.35257</v>
      </c>
      <c r="HI118">
        <v>2.25637</v>
      </c>
      <c r="HJ118">
        <v>0.153296</v>
      </c>
      <c r="HK118">
        <v>0</v>
      </c>
      <c r="HL118">
        <v>20.5031</v>
      </c>
      <c r="HM118">
        <v>999.9</v>
      </c>
      <c r="HN118">
        <v>45.642</v>
      </c>
      <c r="HO118">
        <v>26.959</v>
      </c>
      <c r="HP118">
        <v>20.6475</v>
      </c>
      <c r="HQ118">
        <v>54.2466</v>
      </c>
      <c r="HR118">
        <v>21.4744</v>
      </c>
      <c r="HS118">
        <v>2</v>
      </c>
      <c r="HT118">
        <v>-0.304776</v>
      </c>
      <c r="HU118">
        <v>0.690643</v>
      </c>
      <c r="HV118">
        <v>20.3423</v>
      </c>
      <c r="HW118">
        <v>5.24619</v>
      </c>
      <c r="HX118">
        <v>11.9226</v>
      </c>
      <c r="HY118">
        <v>4.96965</v>
      </c>
      <c r="HZ118">
        <v>3.29005</v>
      </c>
      <c r="IA118">
        <v>9999</v>
      </c>
      <c r="IB118">
        <v>999.9</v>
      </c>
      <c r="IC118">
        <v>9999</v>
      </c>
      <c r="ID118">
        <v>9999</v>
      </c>
      <c r="IE118">
        <v>4.97213</v>
      </c>
      <c r="IF118">
        <v>1.87348</v>
      </c>
      <c r="IG118">
        <v>1.88034</v>
      </c>
      <c r="IH118">
        <v>1.87649</v>
      </c>
      <c r="II118">
        <v>1.87608</v>
      </c>
      <c r="IJ118">
        <v>1.87607</v>
      </c>
      <c r="IK118">
        <v>1.87504</v>
      </c>
      <c r="IL118">
        <v>1.87544</v>
      </c>
      <c r="IM118">
        <v>0</v>
      </c>
      <c r="IN118">
        <v>0</v>
      </c>
      <c r="IO118">
        <v>0</v>
      </c>
      <c r="IP118">
        <v>0</v>
      </c>
      <c r="IQ118" t="s">
        <v>440</v>
      </c>
      <c r="IR118" t="s">
        <v>441</v>
      </c>
      <c r="IS118" t="s">
        <v>442</v>
      </c>
      <c r="IT118" t="s">
        <v>442</v>
      </c>
      <c r="IU118" t="s">
        <v>442</v>
      </c>
      <c r="IV118" t="s">
        <v>442</v>
      </c>
      <c r="IW118">
        <v>0</v>
      </c>
      <c r="IX118">
        <v>100</v>
      </c>
      <c r="IY118">
        <v>100</v>
      </c>
      <c r="IZ118">
        <v>-0.514</v>
      </c>
      <c r="JA118">
        <v>0.0317</v>
      </c>
      <c r="JB118">
        <v>-0.436505064677801</v>
      </c>
      <c r="JC118">
        <v>-0.000204251658391556</v>
      </c>
      <c r="JD118">
        <v>8.11882707142039e-08</v>
      </c>
      <c r="JE118">
        <v>-8.824596126216e-11</v>
      </c>
      <c r="JF118">
        <v>-0.0823044458403542</v>
      </c>
      <c r="JG118">
        <v>6.98166786572007e-05</v>
      </c>
      <c r="JH118">
        <v>0.00104944809816257</v>
      </c>
      <c r="JI118">
        <v>-2.5878658862803e-05</v>
      </c>
      <c r="JJ118">
        <v>28</v>
      </c>
      <c r="JK118">
        <v>2090</v>
      </c>
      <c r="JL118">
        <v>2</v>
      </c>
      <c r="JM118">
        <v>19</v>
      </c>
      <c r="JN118">
        <v>9.1</v>
      </c>
      <c r="JO118">
        <v>9.1</v>
      </c>
      <c r="JP118">
        <v>1.36108</v>
      </c>
      <c r="JQ118">
        <v>2.55615</v>
      </c>
      <c r="JR118">
        <v>2.24365</v>
      </c>
      <c r="JS118">
        <v>2.85034</v>
      </c>
      <c r="JT118">
        <v>2.49756</v>
      </c>
      <c r="JU118">
        <v>2.36694</v>
      </c>
      <c r="JV118">
        <v>31.1939</v>
      </c>
      <c r="JW118">
        <v>24.0612</v>
      </c>
      <c r="JX118">
        <v>18</v>
      </c>
      <c r="JY118">
        <v>633.693</v>
      </c>
      <c r="JZ118">
        <v>658.969</v>
      </c>
      <c r="KA118">
        <v>20.0003</v>
      </c>
      <c r="KB118">
        <v>23.325</v>
      </c>
      <c r="KC118">
        <v>30</v>
      </c>
      <c r="KD118">
        <v>23.5289</v>
      </c>
      <c r="KE118">
        <v>23.5101</v>
      </c>
      <c r="KF118">
        <v>27.2809</v>
      </c>
      <c r="KG118">
        <v>37.5654</v>
      </c>
      <c r="KH118">
        <v>0</v>
      </c>
      <c r="KI118">
        <v>20</v>
      </c>
      <c r="KJ118">
        <v>420</v>
      </c>
      <c r="KK118">
        <v>11.3201</v>
      </c>
      <c r="KL118">
        <v>101.98</v>
      </c>
      <c r="KM118">
        <v>101.025</v>
      </c>
    </row>
    <row r="119" spans="1:299">
      <c r="A119">
        <v>103</v>
      </c>
      <c r="B119">
        <v>1701978184</v>
      </c>
      <c r="C119">
        <v>510</v>
      </c>
      <c r="D119" t="s">
        <v>647</v>
      </c>
      <c r="E119" t="s">
        <v>648</v>
      </c>
      <c r="F119">
        <v>15</v>
      </c>
      <c r="H119" t="s">
        <v>435</v>
      </c>
      <c r="K119">
        <v>1701978182.5</v>
      </c>
      <c r="L119">
        <f>(M119)/1000</f>
        <v>0</v>
      </c>
      <c r="M119">
        <f>IF(DR119, AP119, AJ119)</f>
        <v>0</v>
      </c>
      <c r="N119">
        <f>IF(DR119, AK119, AI119)</f>
        <v>0</v>
      </c>
      <c r="O119">
        <f>DT119 - IF(AW119&gt;1, N119*DN119*100.0/(AY119*EH119), 0)</f>
        <v>0</v>
      </c>
      <c r="P119">
        <f>((V119-L119/2)*O119-N119)/(V119+L119/2)</f>
        <v>0</v>
      </c>
      <c r="Q119">
        <f>P119*(EA119+EB119)/1000.0</f>
        <v>0</v>
      </c>
      <c r="R119">
        <f>(DT119 - IF(AW119&gt;1, N119*DN119*100.0/(AY119*EH119), 0))*(EA119+EB119)/1000.0</f>
        <v>0</v>
      </c>
      <c r="S119">
        <f>2.0/((1/U119-1/T119)+SIGN(U119)*SQRT((1/U119-1/T119)*(1/U119-1/T119) + 4*DO119/((DO119+1)*(DO119+1))*(2*1/U119*1/T119-1/T119*1/T119)))</f>
        <v>0</v>
      </c>
      <c r="T119">
        <f>IF(LEFT(DP119,1)&lt;&gt;"0",IF(LEFT(DP119,1)="1",3.0,DQ119),$D$5+$E$5*(EH119*EA119/($K$5*1000))+$F$5*(EH119*EA119/($K$5*1000))*MAX(MIN(DN119,$J$5),$I$5)*MAX(MIN(DN119,$J$5),$I$5)+$G$5*MAX(MIN(DN119,$J$5),$I$5)*(EH119*EA119/($K$5*1000))+$H$5*(EH119*EA119/($K$5*1000))*(EH119*EA119/($K$5*1000)))</f>
        <v>0</v>
      </c>
      <c r="U119">
        <f>L119*(1000-(1000*0.61365*exp(17.502*Y119/(240.97+Y119))/(EA119+EB119)+DV119)/2)/(1000*0.61365*exp(17.502*Y119/(240.97+Y119))/(EA119+EB119)-DV119)</f>
        <v>0</v>
      </c>
      <c r="V119">
        <f>1/((DO119+1)/(S119/1.6)+1/(T119/1.37)) + DO119/((DO119+1)/(S119/1.6) + DO119/(T119/1.37))</f>
        <v>0</v>
      </c>
      <c r="W119">
        <f>(DJ119*DM119)</f>
        <v>0</v>
      </c>
      <c r="X119">
        <f>(EC119+(W119+2*0.95*5.67E-8*(((EC119+$B$7)+273)^4-(EC119+273)^4)-44100*L119)/(1.84*29.3*T119+8*0.95*5.67E-8*(EC119+273)^3))</f>
        <v>0</v>
      </c>
      <c r="Y119">
        <f>($C$7*ED119+$D$7*EE119+$E$7*X119)</f>
        <v>0</v>
      </c>
      <c r="Z119">
        <f>0.61365*exp(17.502*Y119/(240.97+Y119))</f>
        <v>0</v>
      </c>
      <c r="AA119">
        <f>(AB119/AC119*100)</f>
        <v>0</v>
      </c>
      <c r="AB119">
        <f>DV119*(EA119+EB119)/1000</f>
        <v>0</v>
      </c>
      <c r="AC119">
        <f>0.61365*exp(17.502*EC119/(240.97+EC119))</f>
        <v>0</v>
      </c>
      <c r="AD119">
        <f>(Z119-DV119*(EA119+EB119)/1000)</f>
        <v>0</v>
      </c>
      <c r="AE119">
        <f>(-L119*44100)</f>
        <v>0</v>
      </c>
      <c r="AF119">
        <f>2*29.3*T119*0.92*(EC119-Y119)</f>
        <v>0</v>
      </c>
      <c r="AG119">
        <f>2*0.95*5.67E-8*(((EC119+$B$7)+273)^4-(Y119+273)^4)</f>
        <v>0</v>
      </c>
      <c r="AH119">
        <f>W119+AG119+AE119+AF119</f>
        <v>0</v>
      </c>
      <c r="AI119">
        <f>DZ119*AW119*(DU119-DT119*(1000-AW119*DW119)/(1000-AW119*DV119))/(100*DN119)</f>
        <v>0</v>
      </c>
      <c r="AJ119">
        <f>1000*DZ119*AW119*(DV119-DW119)/(100*DN119*(1000-AW119*DV119))</f>
        <v>0</v>
      </c>
      <c r="AK119">
        <f>(AL119 - AM119 - EA119*1E3/(8.314*(EC119+273.15)) * AO119/DZ119 * AN119) * DZ119/(100*DN119) * (1000 - DW119)/1000</f>
        <v>0</v>
      </c>
      <c r="AL119">
        <v>424.802479554347</v>
      </c>
      <c r="AM119">
        <v>420.929339393939</v>
      </c>
      <c r="AN119">
        <v>-0.000509320638148329</v>
      </c>
      <c r="AO119">
        <v>66.111918729525</v>
      </c>
      <c r="AP119">
        <f>(AR119 - AQ119 + EA119*1E3/(8.314*(EC119+273.15)) * AT119/DZ119 * AS119) * DZ119/(100*DN119) * 1000/(1000 - AR119)</f>
        <v>0</v>
      </c>
      <c r="AQ119">
        <v>11.3200309305751</v>
      </c>
      <c r="AR119">
        <v>12.5063934065934</v>
      </c>
      <c r="AS119">
        <v>-1.09500029035836e-06</v>
      </c>
      <c r="AT119">
        <v>85.4368916189537</v>
      </c>
      <c r="AU119">
        <v>0</v>
      </c>
      <c r="AV119">
        <v>0</v>
      </c>
      <c r="AW119">
        <f>IF(AU119*$H$13&gt;=AY119,1.0,(AY119/(AY119-AU119*$H$13)))</f>
        <v>0</v>
      </c>
      <c r="AX119">
        <f>(AW119-1)*100</f>
        <v>0</v>
      </c>
      <c r="AY119">
        <f>MAX(0,($B$13+$C$13*EH119)/(1+$D$13*EH119)*EA119/(EC119+273)*$E$13)</f>
        <v>0</v>
      </c>
      <c r="AZ119" t="s">
        <v>436</v>
      </c>
      <c r="BA119" t="s">
        <v>436</v>
      </c>
      <c r="BB119">
        <v>0</v>
      </c>
      <c r="BC119">
        <v>0</v>
      </c>
      <c r="BD119">
        <f>1-BB119/BC119</f>
        <v>0</v>
      </c>
      <c r="BE119">
        <v>0</v>
      </c>
      <c r="BF119" t="s">
        <v>436</v>
      </c>
      <c r="BG119" t="s">
        <v>436</v>
      </c>
      <c r="BH119">
        <v>0</v>
      </c>
      <c r="BI119">
        <v>0</v>
      </c>
      <c r="BJ119">
        <f>1-BH119/BI119</f>
        <v>0</v>
      </c>
      <c r="BK119">
        <v>0.5</v>
      </c>
      <c r="BL119">
        <f>DK119</f>
        <v>0</v>
      </c>
      <c r="BM119">
        <f>N119</f>
        <v>0</v>
      </c>
      <c r="BN119">
        <f>BJ119*BK119*BL119</f>
        <v>0</v>
      </c>
      <c r="BO119">
        <f>(BM119-BE119)/BL119</f>
        <v>0</v>
      </c>
      <c r="BP119">
        <f>(BC119-BI119)/BI119</f>
        <v>0</v>
      </c>
      <c r="BQ119">
        <f>BB119/(BD119+BB119/BI119)</f>
        <v>0</v>
      </c>
      <c r="BR119" t="s">
        <v>436</v>
      </c>
      <c r="BS119">
        <v>0</v>
      </c>
      <c r="BT119">
        <f>IF(BS119&lt;&gt;0, BS119, BQ119)</f>
        <v>0</v>
      </c>
      <c r="BU119">
        <f>1-BT119/BI119</f>
        <v>0</v>
      </c>
      <c r="BV119">
        <f>(BI119-BH119)/(BI119-BT119)</f>
        <v>0</v>
      </c>
      <c r="BW119">
        <f>(BC119-BI119)/(BC119-BT119)</f>
        <v>0</v>
      </c>
      <c r="BX119">
        <f>(BI119-BH119)/(BI119-BB119)</f>
        <v>0</v>
      </c>
      <c r="BY119">
        <f>(BC119-BI119)/(BC119-BB119)</f>
        <v>0</v>
      </c>
      <c r="BZ119">
        <f>(BV119*BT119/BH119)</f>
        <v>0</v>
      </c>
      <c r="CA119">
        <f>(1-BZ119)</f>
        <v>0</v>
      </c>
      <c r="DJ119">
        <f>$B$11*EI119+$C$11*EJ119+$F$11*EU119*(1-EX119)</f>
        <v>0</v>
      </c>
      <c r="DK119">
        <f>DJ119*DL119</f>
        <v>0</v>
      </c>
      <c r="DL119">
        <f>($B$11*$D$9+$C$11*$D$9+$F$11*((FH119+EZ119)/MAX(FH119+EZ119+FI119, 0.1)*$I$9+FI119/MAX(FH119+EZ119+FI119, 0.1)*$J$9))/($B$11+$C$11+$F$11)</f>
        <v>0</v>
      </c>
      <c r="DM119">
        <f>($B$11*$K$9+$C$11*$K$9+$F$11*((FH119+EZ119)/MAX(FH119+EZ119+FI119, 0.1)*$P$9+FI119/MAX(FH119+EZ119+FI119, 0.1)*$Q$9))/($B$11+$C$11+$F$11)</f>
        <v>0</v>
      </c>
      <c r="DN119">
        <v>6</v>
      </c>
      <c r="DO119">
        <v>0.5</v>
      </c>
      <c r="DP119" t="s">
        <v>437</v>
      </c>
      <c r="DQ119">
        <v>2</v>
      </c>
      <c r="DR119" t="b">
        <v>1</v>
      </c>
      <c r="DS119">
        <v>1701978182.5</v>
      </c>
      <c r="DT119">
        <v>415.662</v>
      </c>
      <c r="DU119">
        <v>419.9975</v>
      </c>
      <c r="DV119">
        <v>12.5064</v>
      </c>
      <c r="DW119">
        <v>11.32</v>
      </c>
      <c r="DX119">
        <v>416.1755</v>
      </c>
      <c r="DY119">
        <v>12.47475</v>
      </c>
      <c r="DZ119">
        <v>600.0185</v>
      </c>
      <c r="EA119">
        <v>78.9217</v>
      </c>
      <c r="EB119">
        <v>0.09991185</v>
      </c>
      <c r="EC119">
        <v>23.0197</v>
      </c>
      <c r="ED119">
        <v>23.0379</v>
      </c>
      <c r="EE119">
        <v>999.9</v>
      </c>
      <c r="EF119">
        <v>0</v>
      </c>
      <c r="EG119">
        <v>0</v>
      </c>
      <c r="EH119">
        <v>10006.89</v>
      </c>
      <c r="EI119">
        <v>0</v>
      </c>
      <c r="EJ119">
        <v>0.8071095</v>
      </c>
      <c r="EK119">
        <v>-4.33583</v>
      </c>
      <c r="EL119">
        <v>420.926</v>
      </c>
      <c r="EM119">
        <v>424.8065</v>
      </c>
      <c r="EN119">
        <v>1.186405</v>
      </c>
      <c r="EO119">
        <v>419.9975</v>
      </c>
      <c r="EP119">
        <v>11.32</v>
      </c>
      <c r="EQ119">
        <v>0.987025</v>
      </c>
      <c r="ER119">
        <v>0.8933925</v>
      </c>
      <c r="ES119">
        <v>6.72625</v>
      </c>
      <c r="ET119">
        <v>5.28474</v>
      </c>
      <c r="EU119">
        <v>1799.87</v>
      </c>
      <c r="EV119">
        <v>0.978004</v>
      </c>
      <c r="EW119">
        <v>0.0219962</v>
      </c>
      <c r="EX119">
        <v>0</v>
      </c>
      <c r="EY119">
        <v>384.4405</v>
      </c>
      <c r="EZ119">
        <v>4.99951</v>
      </c>
      <c r="FA119">
        <v>6977.58</v>
      </c>
      <c r="FB119">
        <v>14715.9</v>
      </c>
      <c r="FC119">
        <v>43.062</v>
      </c>
      <c r="FD119">
        <v>44.812</v>
      </c>
      <c r="FE119">
        <v>44.5935</v>
      </c>
      <c r="FF119">
        <v>43.875</v>
      </c>
      <c r="FG119">
        <v>44.5</v>
      </c>
      <c r="FH119">
        <v>1755.39</v>
      </c>
      <c r="FI119">
        <v>39.48</v>
      </c>
      <c r="FJ119">
        <v>0</v>
      </c>
      <c r="FK119">
        <v>1701978185.1</v>
      </c>
      <c r="FL119">
        <v>0</v>
      </c>
      <c r="FM119">
        <v>384.567</v>
      </c>
      <c r="FN119">
        <v>-0.76515383887028</v>
      </c>
      <c r="FO119">
        <v>-5.23769227883124</v>
      </c>
      <c r="FP119">
        <v>6978.6012</v>
      </c>
      <c r="FQ119">
        <v>15</v>
      </c>
      <c r="FR119">
        <v>1701977635</v>
      </c>
      <c r="FS119" t="s">
        <v>438</v>
      </c>
      <c r="FT119">
        <v>1701977633</v>
      </c>
      <c r="FU119">
        <v>1701977635</v>
      </c>
      <c r="FV119">
        <v>4</v>
      </c>
      <c r="FW119">
        <v>-0.012</v>
      </c>
      <c r="FX119">
        <v>0.003</v>
      </c>
      <c r="FY119">
        <v>-0.515</v>
      </c>
      <c r="FZ119">
        <v>0.012</v>
      </c>
      <c r="GA119">
        <v>420</v>
      </c>
      <c r="GB119">
        <v>11</v>
      </c>
      <c r="GC119">
        <v>0.38</v>
      </c>
      <c r="GD119">
        <v>0.07</v>
      </c>
      <c r="GE119">
        <v>-4.3395119047619</v>
      </c>
      <c r="GF119">
        <v>0.117289090909083</v>
      </c>
      <c r="GG119">
        <v>0.031094007785768</v>
      </c>
      <c r="GH119">
        <v>1</v>
      </c>
      <c r="GI119">
        <v>384.585323529412</v>
      </c>
      <c r="GJ119">
        <v>-0.567287999587152</v>
      </c>
      <c r="GK119">
        <v>0.194662712914689</v>
      </c>
      <c r="GL119">
        <v>1</v>
      </c>
      <c r="GM119">
        <v>1.18798761904762</v>
      </c>
      <c r="GN119">
        <v>-0.0157893506493491</v>
      </c>
      <c r="GO119">
        <v>0.00179740528530355</v>
      </c>
      <c r="GP119">
        <v>1</v>
      </c>
      <c r="GQ119">
        <v>3</v>
      </c>
      <c r="GR119">
        <v>3</v>
      </c>
      <c r="GS119" t="s">
        <v>439</v>
      </c>
      <c r="GT119">
        <v>3.24986</v>
      </c>
      <c r="GU119">
        <v>2.89223</v>
      </c>
      <c r="GV119">
        <v>0.0824757</v>
      </c>
      <c r="GW119">
        <v>0.0829306</v>
      </c>
      <c r="GX119">
        <v>0.0595539</v>
      </c>
      <c r="GY119">
        <v>0.0548037</v>
      </c>
      <c r="GZ119">
        <v>30270.9</v>
      </c>
      <c r="HA119">
        <v>23315.9</v>
      </c>
      <c r="HB119">
        <v>30713.7</v>
      </c>
      <c r="HC119">
        <v>23894.8</v>
      </c>
      <c r="HD119">
        <v>38258.6</v>
      </c>
      <c r="HE119">
        <v>31524.9</v>
      </c>
      <c r="HF119">
        <v>43459.5</v>
      </c>
      <c r="HG119">
        <v>36061.3</v>
      </c>
      <c r="HH119">
        <v>2.35252</v>
      </c>
      <c r="HI119">
        <v>2.2565</v>
      </c>
      <c r="HJ119">
        <v>0.153556</v>
      </c>
      <c r="HK119">
        <v>0</v>
      </c>
      <c r="HL119">
        <v>20.5031</v>
      </c>
      <c r="HM119">
        <v>999.9</v>
      </c>
      <c r="HN119">
        <v>45.629</v>
      </c>
      <c r="HO119">
        <v>26.949</v>
      </c>
      <c r="HP119">
        <v>20.6317</v>
      </c>
      <c r="HQ119">
        <v>54.6166</v>
      </c>
      <c r="HR119">
        <v>21.4383</v>
      </c>
      <c r="HS119">
        <v>2</v>
      </c>
      <c r="HT119">
        <v>-0.304875</v>
      </c>
      <c r="HU119">
        <v>0.69183</v>
      </c>
      <c r="HV119">
        <v>20.3423</v>
      </c>
      <c r="HW119">
        <v>5.24619</v>
      </c>
      <c r="HX119">
        <v>11.9234</v>
      </c>
      <c r="HY119">
        <v>4.96945</v>
      </c>
      <c r="HZ119">
        <v>3.29005</v>
      </c>
      <c r="IA119">
        <v>9999</v>
      </c>
      <c r="IB119">
        <v>999.9</v>
      </c>
      <c r="IC119">
        <v>9999</v>
      </c>
      <c r="ID119">
        <v>9999</v>
      </c>
      <c r="IE119">
        <v>4.97213</v>
      </c>
      <c r="IF119">
        <v>1.87347</v>
      </c>
      <c r="IG119">
        <v>1.88034</v>
      </c>
      <c r="IH119">
        <v>1.87649</v>
      </c>
      <c r="II119">
        <v>1.87607</v>
      </c>
      <c r="IJ119">
        <v>1.87607</v>
      </c>
      <c r="IK119">
        <v>1.87501</v>
      </c>
      <c r="IL119">
        <v>1.87545</v>
      </c>
      <c r="IM119">
        <v>0</v>
      </c>
      <c r="IN119">
        <v>0</v>
      </c>
      <c r="IO119">
        <v>0</v>
      </c>
      <c r="IP119">
        <v>0</v>
      </c>
      <c r="IQ119" t="s">
        <v>440</v>
      </c>
      <c r="IR119" t="s">
        <v>441</v>
      </c>
      <c r="IS119" t="s">
        <v>442</v>
      </c>
      <c r="IT119" t="s">
        <v>442</v>
      </c>
      <c r="IU119" t="s">
        <v>442</v>
      </c>
      <c r="IV119" t="s">
        <v>442</v>
      </c>
      <c r="IW119">
        <v>0</v>
      </c>
      <c r="IX119">
        <v>100</v>
      </c>
      <c r="IY119">
        <v>100</v>
      </c>
      <c r="IZ119">
        <v>-0.513</v>
      </c>
      <c r="JA119">
        <v>0.0317</v>
      </c>
      <c r="JB119">
        <v>-0.436505064677801</v>
      </c>
      <c r="JC119">
        <v>-0.000204251658391556</v>
      </c>
      <c r="JD119">
        <v>8.11882707142039e-08</v>
      </c>
      <c r="JE119">
        <v>-8.824596126216e-11</v>
      </c>
      <c r="JF119">
        <v>-0.0823044458403542</v>
      </c>
      <c r="JG119">
        <v>6.98166786572007e-05</v>
      </c>
      <c r="JH119">
        <v>0.00104944809816257</v>
      </c>
      <c r="JI119">
        <v>-2.5878658862803e-05</v>
      </c>
      <c r="JJ119">
        <v>28</v>
      </c>
      <c r="JK119">
        <v>2090</v>
      </c>
      <c r="JL119">
        <v>2</v>
      </c>
      <c r="JM119">
        <v>19</v>
      </c>
      <c r="JN119">
        <v>9.2</v>
      </c>
      <c r="JO119">
        <v>9.2</v>
      </c>
      <c r="JP119">
        <v>1.36108</v>
      </c>
      <c r="JQ119">
        <v>2.55127</v>
      </c>
      <c r="JR119">
        <v>2.24365</v>
      </c>
      <c r="JS119">
        <v>2.84912</v>
      </c>
      <c r="JT119">
        <v>2.49756</v>
      </c>
      <c r="JU119">
        <v>2.34131</v>
      </c>
      <c r="JV119">
        <v>31.1939</v>
      </c>
      <c r="JW119">
        <v>24.07</v>
      </c>
      <c r="JX119">
        <v>18</v>
      </c>
      <c r="JY119">
        <v>633.655</v>
      </c>
      <c r="JZ119">
        <v>659.054</v>
      </c>
      <c r="KA119">
        <v>20.0002</v>
      </c>
      <c r="KB119">
        <v>23.3235</v>
      </c>
      <c r="KC119">
        <v>30.0002</v>
      </c>
      <c r="KD119">
        <v>23.5288</v>
      </c>
      <c r="KE119">
        <v>23.5085</v>
      </c>
      <c r="KF119">
        <v>27.2799</v>
      </c>
      <c r="KG119">
        <v>37.5654</v>
      </c>
      <c r="KH119">
        <v>0</v>
      </c>
      <c r="KI119">
        <v>20</v>
      </c>
      <c r="KJ119">
        <v>420</v>
      </c>
      <c r="KK119">
        <v>11.3201</v>
      </c>
      <c r="KL119">
        <v>101.98</v>
      </c>
      <c r="KM119">
        <v>101.024</v>
      </c>
    </row>
    <row r="120" spans="1:299">
      <c r="A120">
        <v>104</v>
      </c>
      <c r="B120">
        <v>1701978189</v>
      </c>
      <c r="C120">
        <v>515</v>
      </c>
      <c r="D120" t="s">
        <v>649</v>
      </c>
      <c r="E120" t="s">
        <v>650</v>
      </c>
      <c r="F120">
        <v>15</v>
      </c>
      <c r="H120" t="s">
        <v>435</v>
      </c>
      <c r="K120">
        <v>1701978187.5</v>
      </c>
      <c r="L120">
        <f>(M120)/1000</f>
        <v>0</v>
      </c>
      <c r="M120">
        <f>IF(DR120, AP120, AJ120)</f>
        <v>0</v>
      </c>
      <c r="N120">
        <f>IF(DR120, AK120, AI120)</f>
        <v>0</v>
      </c>
      <c r="O120">
        <f>DT120 - IF(AW120&gt;1, N120*DN120*100.0/(AY120*EH120), 0)</f>
        <v>0</v>
      </c>
      <c r="P120">
        <f>((V120-L120/2)*O120-N120)/(V120+L120/2)</f>
        <v>0</v>
      </c>
      <c r="Q120">
        <f>P120*(EA120+EB120)/1000.0</f>
        <v>0</v>
      </c>
      <c r="R120">
        <f>(DT120 - IF(AW120&gt;1, N120*DN120*100.0/(AY120*EH120), 0))*(EA120+EB120)/1000.0</f>
        <v>0</v>
      </c>
      <c r="S120">
        <f>2.0/((1/U120-1/T120)+SIGN(U120)*SQRT((1/U120-1/T120)*(1/U120-1/T120) + 4*DO120/((DO120+1)*(DO120+1))*(2*1/U120*1/T120-1/T120*1/T120)))</f>
        <v>0</v>
      </c>
      <c r="T120">
        <f>IF(LEFT(DP120,1)&lt;&gt;"0",IF(LEFT(DP120,1)="1",3.0,DQ120),$D$5+$E$5*(EH120*EA120/($K$5*1000))+$F$5*(EH120*EA120/($K$5*1000))*MAX(MIN(DN120,$J$5),$I$5)*MAX(MIN(DN120,$J$5),$I$5)+$G$5*MAX(MIN(DN120,$J$5),$I$5)*(EH120*EA120/($K$5*1000))+$H$5*(EH120*EA120/($K$5*1000))*(EH120*EA120/($K$5*1000)))</f>
        <v>0</v>
      </c>
      <c r="U120">
        <f>L120*(1000-(1000*0.61365*exp(17.502*Y120/(240.97+Y120))/(EA120+EB120)+DV120)/2)/(1000*0.61365*exp(17.502*Y120/(240.97+Y120))/(EA120+EB120)-DV120)</f>
        <v>0</v>
      </c>
      <c r="V120">
        <f>1/((DO120+1)/(S120/1.6)+1/(T120/1.37)) + DO120/((DO120+1)/(S120/1.6) + DO120/(T120/1.37))</f>
        <v>0</v>
      </c>
      <c r="W120">
        <f>(DJ120*DM120)</f>
        <v>0</v>
      </c>
      <c r="X120">
        <f>(EC120+(W120+2*0.95*5.67E-8*(((EC120+$B$7)+273)^4-(EC120+273)^4)-44100*L120)/(1.84*29.3*T120+8*0.95*5.67E-8*(EC120+273)^3))</f>
        <v>0</v>
      </c>
      <c r="Y120">
        <f>($C$7*ED120+$D$7*EE120+$E$7*X120)</f>
        <v>0</v>
      </c>
      <c r="Z120">
        <f>0.61365*exp(17.502*Y120/(240.97+Y120))</f>
        <v>0</v>
      </c>
      <c r="AA120">
        <f>(AB120/AC120*100)</f>
        <v>0</v>
      </c>
      <c r="AB120">
        <f>DV120*(EA120+EB120)/1000</f>
        <v>0</v>
      </c>
      <c r="AC120">
        <f>0.61365*exp(17.502*EC120/(240.97+EC120))</f>
        <v>0</v>
      </c>
      <c r="AD120">
        <f>(Z120-DV120*(EA120+EB120)/1000)</f>
        <v>0</v>
      </c>
      <c r="AE120">
        <f>(-L120*44100)</f>
        <v>0</v>
      </c>
      <c r="AF120">
        <f>2*29.3*T120*0.92*(EC120-Y120)</f>
        <v>0</v>
      </c>
      <c r="AG120">
        <f>2*0.95*5.67E-8*(((EC120+$B$7)+273)^4-(Y120+273)^4)</f>
        <v>0</v>
      </c>
      <c r="AH120">
        <f>W120+AG120+AE120+AF120</f>
        <v>0</v>
      </c>
      <c r="AI120">
        <f>DZ120*AW120*(DU120-DT120*(1000-AW120*DW120)/(1000-AW120*DV120))/(100*DN120)</f>
        <v>0</v>
      </c>
      <c r="AJ120">
        <f>1000*DZ120*AW120*(DV120-DW120)/(100*DN120*(1000-AW120*DV120))</f>
        <v>0</v>
      </c>
      <c r="AK120">
        <f>(AL120 - AM120 - EA120*1E3/(8.314*(EC120+273.15)) * AO120/DZ120 * AN120) * DZ120/(100*DN120) * (1000 - DW120)/1000</f>
        <v>0</v>
      </c>
      <c r="AL120">
        <v>424.825543642689</v>
      </c>
      <c r="AM120">
        <v>420.97983030303</v>
      </c>
      <c r="AN120">
        <v>0.0225095755797667</v>
      </c>
      <c r="AO120">
        <v>66.111918729525</v>
      </c>
      <c r="AP120">
        <f>(AR120 - AQ120 + EA120*1E3/(8.314*(EC120+273.15)) * AT120/DZ120 * AS120) * DZ120/(100*DN120) * 1000/(1000 - AR120)</f>
        <v>0</v>
      </c>
      <c r="AQ120">
        <v>11.320164046857</v>
      </c>
      <c r="AR120">
        <v>12.5063791208791</v>
      </c>
      <c r="AS120">
        <v>-3.51066642960521e-07</v>
      </c>
      <c r="AT120">
        <v>85.4368916189537</v>
      </c>
      <c r="AU120">
        <v>0</v>
      </c>
      <c r="AV120">
        <v>0</v>
      </c>
      <c r="AW120">
        <f>IF(AU120*$H$13&gt;=AY120,1.0,(AY120/(AY120-AU120*$H$13)))</f>
        <v>0</v>
      </c>
      <c r="AX120">
        <f>(AW120-1)*100</f>
        <v>0</v>
      </c>
      <c r="AY120">
        <f>MAX(0,($B$13+$C$13*EH120)/(1+$D$13*EH120)*EA120/(EC120+273)*$E$13)</f>
        <v>0</v>
      </c>
      <c r="AZ120" t="s">
        <v>436</v>
      </c>
      <c r="BA120" t="s">
        <v>436</v>
      </c>
      <c r="BB120">
        <v>0</v>
      </c>
      <c r="BC120">
        <v>0</v>
      </c>
      <c r="BD120">
        <f>1-BB120/BC120</f>
        <v>0</v>
      </c>
      <c r="BE120">
        <v>0</v>
      </c>
      <c r="BF120" t="s">
        <v>436</v>
      </c>
      <c r="BG120" t="s">
        <v>436</v>
      </c>
      <c r="BH120">
        <v>0</v>
      </c>
      <c r="BI120">
        <v>0</v>
      </c>
      <c r="BJ120">
        <f>1-BH120/BI120</f>
        <v>0</v>
      </c>
      <c r="BK120">
        <v>0.5</v>
      </c>
      <c r="BL120">
        <f>DK120</f>
        <v>0</v>
      </c>
      <c r="BM120">
        <f>N120</f>
        <v>0</v>
      </c>
      <c r="BN120">
        <f>BJ120*BK120*BL120</f>
        <v>0</v>
      </c>
      <c r="BO120">
        <f>(BM120-BE120)/BL120</f>
        <v>0</v>
      </c>
      <c r="BP120">
        <f>(BC120-BI120)/BI120</f>
        <v>0</v>
      </c>
      <c r="BQ120">
        <f>BB120/(BD120+BB120/BI120)</f>
        <v>0</v>
      </c>
      <c r="BR120" t="s">
        <v>436</v>
      </c>
      <c r="BS120">
        <v>0</v>
      </c>
      <c r="BT120">
        <f>IF(BS120&lt;&gt;0, BS120, BQ120)</f>
        <v>0</v>
      </c>
      <c r="BU120">
        <f>1-BT120/BI120</f>
        <v>0</v>
      </c>
      <c r="BV120">
        <f>(BI120-BH120)/(BI120-BT120)</f>
        <v>0</v>
      </c>
      <c r="BW120">
        <f>(BC120-BI120)/(BC120-BT120)</f>
        <v>0</v>
      </c>
      <c r="BX120">
        <f>(BI120-BH120)/(BI120-BB120)</f>
        <v>0</v>
      </c>
      <c r="BY120">
        <f>(BC120-BI120)/(BC120-BB120)</f>
        <v>0</v>
      </c>
      <c r="BZ120">
        <f>(BV120*BT120/BH120)</f>
        <v>0</v>
      </c>
      <c r="CA120">
        <f>(1-BZ120)</f>
        <v>0</v>
      </c>
      <c r="DJ120">
        <f>$B$11*EI120+$C$11*EJ120+$F$11*EU120*(1-EX120)</f>
        <v>0</v>
      </c>
      <c r="DK120">
        <f>DJ120*DL120</f>
        <v>0</v>
      </c>
      <c r="DL120">
        <f>($B$11*$D$9+$C$11*$D$9+$F$11*((FH120+EZ120)/MAX(FH120+EZ120+FI120, 0.1)*$I$9+FI120/MAX(FH120+EZ120+FI120, 0.1)*$J$9))/($B$11+$C$11+$F$11)</f>
        <v>0</v>
      </c>
      <c r="DM120">
        <f>($B$11*$K$9+$C$11*$K$9+$F$11*((FH120+EZ120)/MAX(FH120+EZ120+FI120, 0.1)*$P$9+FI120/MAX(FH120+EZ120+FI120, 0.1)*$Q$9))/($B$11+$C$11+$F$11)</f>
        <v>0</v>
      </c>
      <c r="DN120">
        <v>6</v>
      </c>
      <c r="DO120">
        <v>0.5</v>
      </c>
      <c r="DP120" t="s">
        <v>437</v>
      </c>
      <c r="DQ120">
        <v>2</v>
      </c>
      <c r="DR120" t="b">
        <v>1</v>
      </c>
      <c r="DS120">
        <v>1701978187.5</v>
      </c>
      <c r="DT120">
        <v>415.7005</v>
      </c>
      <c r="DU120">
        <v>420.025</v>
      </c>
      <c r="DV120">
        <v>12.50625</v>
      </c>
      <c r="DW120">
        <v>11.32035</v>
      </c>
      <c r="DX120">
        <v>416.214</v>
      </c>
      <c r="DY120">
        <v>12.4746</v>
      </c>
      <c r="DZ120">
        <v>600.0005</v>
      </c>
      <c r="EA120">
        <v>78.92235</v>
      </c>
      <c r="EB120">
        <v>0.1000674</v>
      </c>
      <c r="EC120">
        <v>23.01995</v>
      </c>
      <c r="ED120">
        <v>23.02385</v>
      </c>
      <c r="EE120">
        <v>999.9</v>
      </c>
      <c r="EF120">
        <v>0</v>
      </c>
      <c r="EG120">
        <v>0</v>
      </c>
      <c r="EH120">
        <v>9988.1</v>
      </c>
      <c r="EI120">
        <v>0</v>
      </c>
      <c r="EJ120">
        <v>0.8240715</v>
      </c>
      <c r="EK120">
        <v>-4.324465</v>
      </c>
      <c r="EL120">
        <v>420.9655</v>
      </c>
      <c r="EM120">
        <v>424.834</v>
      </c>
      <c r="EN120">
        <v>1.18591</v>
      </c>
      <c r="EO120">
        <v>420.025</v>
      </c>
      <c r="EP120">
        <v>11.32035</v>
      </c>
      <c r="EQ120">
        <v>0.9870225</v>
      </c>
      <c r="ER120">
        <v>0.893428</v>
      </c>
      <c r="ES120">
        <v>6.72621</v>
      </c>
      <c r="ET120">
        <v>5.285315</v>
      </c>
      <c r="EU120">
        <v>1800.175</v>
      </c>
      <c r="EV120">
        <v>0.978008</v>
      </c>
      <c r="EW120">
        <v>0.0219924</v>
      </c>
      <c r="EX120">
        <v>0</v>
      </c>
      <c r="EY120">
        <v>384.496</v>
      </c>
      <c r="EZ120">
        <v>4.99951</v>
      </c>
      <c r="FA120">
        <v>6978.36</v>
      </c>
      <c r="FB120">
        <v>14718.45</v>
      </c>
      <c r="FC120">
        <v>43.062</v>
      </c>
      <c r="FD120">
        <v>44.812</v>
      </c>
      <c r="FE120">
        <v>44.5935</v>
      </c>
      <c r="FF120">
        <v>43.875</v>
      </c>
      <c r="FG120">
        <v>44.5</v>
      </c>
      <c r="FH120">
        <v>1755.695</v>
      </c>
      <c r="FI120">
        <v>39.48</v>
      </c>
      <c r="FJ120">
        <v>0</v>
      </c>
      <c r="FK120">
        <v>1701978190.5</v>
      </c>
      <c r="FL120">
        <v>0</v>
      </c>
      <c r="FM120">
        <v>384.551692307692</v>
      </c>
      <c r="FN120">
        <v>0.673094025710853</v>
      </c>
      <c r="FO120">
        <v>-3.31555554963381</v>
      </c>
      <c r="FP120">
        <v>6978.24461538461</v>
      </c>
      <c r="FQ120">
        <v>15</v>
      </c>
      <c r="FR120">
        <v>1701977635</v>
      </c>
      <c r="FS120" t="s">
        <v>438</v>
      </c>
      <c r="FT120">
        <v>1701977633</v>
      </c>
      <c r="FU120">
        <v>1701977635</v>
      </c>
      <c r="FV120">
        <v>4</v>
      </c>
      <c r="FW120">
        <v>-0.012</v>
      </c>
      <c r="FX120">
        <v>0.003</v>
      </c>
      <c r="FY120">
        <v>-0.515</v>
      </c>
      <c r="FZ120">
        <v>0.012</v>
      </c>
      <c r="GA120">
        <v>420</v>
      </c>
      <c r="GB120">
        <v>11</v>
      </c>
      <c r="GC120">
        <v>0.38</v>
      </c>
      <c r="GD120">
        <v>0.07</v>
      </c>
      <c r="GE120">
        <v>-4.331517</v>
      </c>
      <c r="GF120">
        <v>-0.0193407518796938</v>
      </c>
      <c r="GG120">
        <v>0.0270652134852101</v>
      </c>
      <c r="GH120">
        <v>1</v>
      </c>
      <c r="GI120">
        <v>384.559</v>
      </c>
      <c r="GJ120">
        <v>-0.150618788350059</v>
      </c>
      <c r="GK120">
        <v>0.181340433828685</v>
      </c>
      <c r="GL120">
        <v>1</v>
      </c>
      <c r="GM120">
        <v>1.186757</v>
      </c>
      <c r="GN120">
        <v>-0.00565443609022525</v>
      </c>
      <c r="GO120">
        <v>0.000756419856957759</v>
      </c>
      <c r="GP120">
        <v>1</v>
      </c>
      <c r="GQ120">
        <v>3</v>
      </c>
      <c r="GR120">
        <v>3</v>
      </c>
      <c r="GS120" t="s">
        <v>439</v>
      </c>
      <c r="GT120">
        <v>3.24988</v>
      </c>
      <c r="GU120">
        <v>2.89226</v>
      </c>
      <c r="GV120">
        <v>0.0824902</v>
      </c>
      <c r="GW120">
        <v>0.0829339</v>
      </c>
      <c r="GX120">
        <v>0.0595525</v>
      </c>
      <c r="GY120">
        <v>0.0548065</v>
      </c>
      <c r="GZ120">
        <v>30270.4</v>
      </c>
      <c r="HA120">
        <v>23315.7</v>
      </c>
      <c r="HB120">
        <v>30713.7</v>
      </c>
      <c r="HC120">
        <v>23894.7</v>
      </c>
      <c r="HD120">
        <v>38258.6</v>
      </c>
      <c r="HE120">
        <v>31524.7</v>
      </c>
      <c r="HF120">
        <v>43459.3</v>
      </c>
      <c r="HG120">
        <v>36061.3</v>
      </c>
      <c r="HH120">
        <v>2.35265</v>
      </c>
      <c r="HI120">
        <v>2.25647</v>
      </c>
      <c r="HJ120">
        <v>0.152066</v>
      </c>
      <c r="HK120">
        <v>0</v>
      </c>
      <c r="HL120">
        <v>20.5048</v>
      </c>
      <c r="HM120">
        <v>999.9</v>
      </c>
      <c r="HN120">
        <v>45.642</v>
      </c>
      <c r="HO120">
        <v>26.959</v>
      </c>
      <c r="HP120">
        <v>20.6479</v>
      </c>
      <c r="HQ120">
        <v>54.6266</v>
      </c>
      <c r="HR120">
        <v>21.4383</v>
      </c>
      <c r="HS120">
        <v>2</v>
      </c>
      <c r="HT120">
        <v>-0.304827</v>
      </c>
      <c r="HU120">
        <v>0.693412</v>
      </c>
      <c r="HV120">
        <v>20.3423</v>
      </c>
      <c r="HW120">
        <v>5.24604</v>
      </c>
      <c r="HX120">
        <v>11.9243</v>
      </c>
      <c r="HY120">
        <v>4.9695</v>
      </c>
      <c r="HZ120">
        <v>3.29</v>
      </c>
      <c r="IA120">
        <v>9999</v>
      </c>
      <c r="IB120">
        <v>999.9</v>
      </c>
      <c r="IC120">
        <v>9999</v>
      </c>
      <c r="ID120">
        <v>9999</v>
      </c>
      <c r="IE120">
        <v>4.97215</v>
      </c>
      <c r="IF120">
        <v>1.87347</v>
      </c>
      <c r="IG120">
        <v>1.88034</v>
      </c>
      <c r="IH120">
        <v>1.8765</v>
      </c>
      <c r="II120">
        <v>1.87607</v>
      </c>
      <c r="IJ120">
        <v>1.87607</v>
      </c>
      <c r="IK120">
        <v>1.87502</v>
      </c>
      <c r="IL120">
        <v>1.87544</v>
      </c>
      <c r="IM120">
        <v>0</v>
      </c>
      <c r="IN120">
        <v>0</v>
      </c>
      <c r="IO120">
        <v>0</v>
      </c>
      <c r="IP120">
        <v>0</v>
      </c>
      <c r="IQ120" t="s">
        <v>440</v>
      </c>
      <c r="IR120" t="s">
        <v>441</v>
      </c>
      <c r="IS120" t="s">
        <v>442</v>
      </c>
      <c r="IT120" t="s">
        <v>442</v>
      </c>
      <c r="IU120" t="s">
        <v>442</v>
      </c>
      <c r="IV120" t="s">
        <v>442</v>
      </c>
      <c r="IW120">
        <v>0</v>
      </c>
      <c r="IX120">
        <v>100</v>
      </c>
      <c r="IY120">
        <v>100</v>
      </c>
      <c r="IZ120">
        <v>-0.514</v>
      </c>
      <c r="JA120">
        <v>0.0316</v>
      </c>
      <c r="JB120">
        <v>-0.436505064677801</v>
      </c>
      <c r="JC120">
        <v>-0.000204251658391556</v>
      </c>
      <c r="JD120">
        <v>8.11882707142039e-08</v>
      </c>
      <c r="JE120">
        <v>-8.824596126216e-11</v>
      </c>
      <c r="JF120">
        <v>-0.0823044458403542</v>
      </c>
      <c r="JG120">
        <v>6.98166786572007e-05</v>
      </c>
      <c r="JH120">
        <v>0.00104944809816257</v>
      </c>
      <c r="JI120">
        <v>-2.5878658862803e-05</v>
      </c>
      <c r="JJ120">
        <v>28</v>
      </c>
      <c r="JK120">
        <v>2090</v>
      </c>
      <c r="JL120">
        <v>2</v>
      </c>
      <c r="JM120">
        <v>19</v>
      </c>
      <c r="JN120">
        <v>9.3</v>
      </c>
      <c r="JO120">
        <v>9.2</v>
      </c>
      <c r="JP120">
        <v>1.36108</v>
      </c>
      <c r="JQ120">
        <v>2.55493</v>
      </c>
      <c r="JR120">
        <v>2.24365</v>
      </c>
      <c r="JS120">
        <v>2.84912</v>
      </c>
      <c r="JT120">
        <v>2.49756</v>
      </c>
      <c r="JU120">
        <v>2.33521</v>
      </c>
      <c r="JV120">
        <v>31.2156</v>
      </c>
      <c r="JW120">
        <v>24.0612</v>
      </c>
      <c r="JX120">
        <v>18</v>
      </c>
      <c r="JY120">
        <v>633.746</v>
      </c>
      <c r="JZ120">
        <v>659.033</v>
      </c>
      <c r="KA120">
        <v>20.0002</v>
      </c>
      <c r="KB120">
        <v>23.3235</v>
      </c>
      <c r="KC120">
        <v>30</v>
      </c>
      <c r="KD120">
        <v>23.5288</v>
      </c>
      <c r="KE120">
        <v>23.5085</v>
      </c>
      <c r="KF120">
        <v>27.2798</v>
      </c>
      <c r="KG120">
        <v>37.5654</v>
      </c>
      <c r="KH120">
        <v>0</v>
      </c>
      <c r="KI120">
        <v>20</v>
      </c>
      <c r="KJ120">
        <v>420</v>
      </c>
      <c r="KK120">
        <v>11.3201</v>
      </c>
      <c r="KL120">
        <v>101.98</v>
      </c>
      <c r="KM120">
        <v>101.024</v>
      </c>
    </row>
    <row r="121" spans="1:299">
      <c r="A121">
        <v>105</v>
      </c>
      <c r="B121">
        <v>1701978194</v>
      </c>
      <c r="C121">
        <v>520</v>
      </c>
      <c r="D121" t="s">
        <v>651</v>
      </c>
      <c r="E121" t="s">
        <v>652</v>
      </c>
      <c r="F121">
        <v>15</v>
      </c>
      <c r="H121" t="s">
        <v>435</v>
      </c>
      <c r="K121">
        <v>1701978192.5</v>
      </c>
      <c r="L121">
        <f>(M121)/1000</f>
        <v>0</v>
      </c>
      <c r="M121">
        <f>IF(DR121, AP121, AJ121)</f>
        <v>0</v>
      </c>
      <c r="N121">
        <f>IF(DR121, AK121, AI121)</f>
        <v>0</v>
      </c>
      <c r="O121">
        <f>DT121 - IF(AW121&gt;1, N121*DN121*100.0/(AY121*EH121), 0)</f>
        <v>0</v>
      </c>
      <c r="P121">
        <f>((V121-L121/2)*O121-N121)/(V121+L121/2)</f>
        <v>0</v>
      </c>
      <c r="Q121">
        <f>P121*(EA121+EB121)/1000.0</f>
        <v>0</v>
      </c>
      <c r="R121">
        <f>(DT121 - IF(AW121&gt;1, N121*DN121*100.0/(AY121*EH121), 0))*(EA121+EB121)/1000.0</f>
        <v>0</v>
      </c>
      <c r="S121">
        <f>2.0/((1/U121-1/T121)+SIGN(U121)*SQRT((1/U121-1/T121)*(1/U121-1/T121) + 4*DO121/((DO121+1)*(DO121+1))*(2*1/U121*1/T121-1/T121*1/T121)))</f>
        <v>0</v>
      </c>
      <c r="T121">
        <f>IF(LEFT(DP121,1)&lt;&gt;"0",IF(LEFT(DP121,1)="1",3.0,DQ121),$D$5+$E$5*(EH121*EA121/($K$5*1000))+$F$5*(EH121*EA121/($K$5*1000))*MAX(MIN(DN121,$J$5),$I$5)*MAX(MIN(DN121,$J$5),$I$5)+$G$5*MAX(MIN(DN121,$J$5),$I$5)*(EH121*EA121/($K$5*1000))+$H$5*(EH121*EA121/($K$5*1000))*(EH121*EA121/($K$5*1000)))</f>
        <v>0</v>
      </c>
      <c r="U121">
        <f>L121*(1000-(1000*0.61365*exp(17.502*Y121/(240.97+Y121))/(EA121+EB121)+DV121)/2)/(1000*0.61365*exp(17.502*Y121/(240.97+Y121))/(EA121+EB121)-DV121)</f>
        <v>0</v>
      </c>
      <c r="V121">
        <f>1/((DO121+1)/(S121/1.6)+1/(T121/1.37)) + DO121/((DO121+1)/(S121/1.6) + DO121/(T121/1.37))</f>
        <v>0</v>
      </c>
      <c r="W121">
        <f>(DJ121*DM121)</f>
        <v>0</v>
      </c>
      <c r="X121">
        <f>(EC121+(W121+2*0.95*5.67E-8*(((EC121+$B$7)+273)^4-(EC121+273)^4)-44100*L121)/(1.84*29.3*T121+8*0.95*5.67E-8*(EC121+273)^3))</f>
        <v>0</v>
      </c>
      <c r="Y121">
        <f>($C$7*ED121+$D$7*EE121+$E$7*X121)</f>
        <v>0</v>
      </c>
      <c r="Z121">
        <f>0.61365*exp(17.502*Y121/(240.97+Y121))</f>
        <v>0</v>
      </c>
      <c r="AA121">
        <f>(AB121/AC121*100)</f>
        <v>0</v>
      </c>
      <c r="AB121">
        <f>DV121*(EA121+EB121)/1000</f>
        <v>0</v>
      </c>
      <c r="AC121">
        <f>0.61365*exp(17.502*EC121/(240.97+EC121))</f>
        <v>0</v>
      </c>
      <c r="AD121">
        <f>(Z121-DV121*(EA121+EB121)/1000)</f>
        <v>0</v>
      </c>
      <c r="AE121">
        <f>(-L121*44100)</f>
        <v>0</v>
      </c>
      <c r="AF121">
        <f>2*29.3*T121*0.92*(EC121-Y121)</f>
        <v>0</v>
      </c>
      <c r="AG121">
        <f>2*0.95*5.67E-8*(((EC121+$B$7)+273)^4-(Y121+273)^4)</f>
        <v>0</v>
      </c>
      <c r="AH121">
        <f>W121+AG121+AE121+AF121</f>
        <v>0</v>
      </c>
      <c r="AI121">
        <f>DZ121*AW121*(DU121-DT121*(1000-AW121*DW121)/(1000-AW121*DV121))/(100*DN121)</f>
        <v>0</v>
      </c>
      <c r="AJ121">
        <f>1000*DZ121*AW121*(DV121-DW121)/(100*DN121*(1000-AW121*DV121))</f>
        <v>0</v>
      </c>
      <c r="AK121">
        <f>(AL121 - AM121 - EA121*1E3/(8.314*(EC121+273.15)) * AO121/DZ121 * AN121) * DZ121/(100*DN121) * (1000 - DW121)/1000</f>
        <v>0</v>
      </c>
      <c r="AL121">
        <v>424.808988776307</v>
      </c>
      <c r="AM121">
        <v>420.898836363636</v>
      </c>
      <c r="AN121">
        <v>-0.0335359312437181</v>
      </c>
      <c r="AO121">
        <v>66.111918729525</v>
      </c>
      <c r="AP121">
        <f>(AR121 - AQ121 + EA121*1E3/(8.314*(EC121+273.15)) * AT121/DZ121 * AS121) * DZ121/(100*DN121) * 1000/(1000 - AR121)</f>
        <v>0</v>
      </c>
      <c r="AQ121">
        <v>11.3210325046545</v>
      </c>
      <c r="AR121">
        <v>12.5045395604396</v>
      </c>
      <c r="AS121">
        <v>-1.16508218264864e-06</v>
      </c>
      <c r="AT121">
        <v>85.4368916189537</v>
      </c>
      <c r="AU121">
        <v>0</v>
      </c>
      <c r="AV121">
        <v>0</v>
      </c>
      <c r="AW121">
        <f>IF(AU121*$H$13&gt;=AY121,1.0,(AY121/(AY121-AU121*$H$13)))</f>
        <v>0</v>
      </c>
      <c r="AX121">
        <f>(AW121-1)*100</f>
        <v>0</v>
      </c>
      <c r="AY121">
        <f>MAX(0,($B$13+$C$13*EH121)/(1+$D$13*EH121)*EA121/(EC121+273)*$E$13)</f>
        <v>0</v>
      </c>
      <c r="AZ121" t="s">
        <v>436</v>
      </c>
      <c r="BA121" t="s">
        <v>436</v>
      </c>
      <c r="BB121">
        <v>0</v>
      </c>
      <c r="BC121">
        <v>0</v>
      </c>
      <c r="BD121">
        <f>1-BB121/BC121</f>
        <v>0</v>
      </c>
      <c r="BE121">
        <v>0</v>
      </c>
      <c r="BF121" t="s">
        <v>436</v>
      </c>
      <c r="BG121" t="s">
        <v>436</v>
      </c>
      <c r="BH121">
        <v>0</v>
      </c>
      <c r="BI121">
        <v>0</v>
      </c>
      <c r="BJ121">
        <f>1-BH121/BI121</f>
        <v>0</v>
      </c>
      <c r="BK121">
        <v>0.5</v>
      </c>
      <c r="BL121">
        <f>DK121</f>
        <v>0</v>
      </c>
      <c r="BM121">
        <f>N121</f>
        <v>0</v>
      </c>
      <c r="BN121">
        <f>BJ121*BK121*BL121</f>
        <v>0</v>
      </c>
      <c r="BO121">
        <f>(BM121-BE121)/BL121</f>
        <v>0</v>
      </c>
      <c r="BP121">
        <f>(BC121-BI121)/BI121</f>
        <v>0</v>
      </c>
      <c r="BQ121">
        <f>BB121/(BD121+BB121/BI121)</f>
        <v>0</v>
      </c>
      <c r="BR121" t="s">
        <v>436</v>
      </c>
      <c r="BS121">
        <v>0</v>
      </c>
      <c r="BT121">
        <f>IF(BS121&lt;&gt;0, BS121, BQ121)</f>
        <v>0</v>
      </c>
      <c r="BU121">
        <f>1-BT121/BI121</f>
        <v>0</v>
      </c>
      <c r="BV121">
        <f>(BI121-BH121)/(BI121-BT121)</f>
        <v>0</v>
      </c>
      <c r="BW121">
        <f>(BC121-BI121)/(BC121-BT121)</f>
        <v>0</v>
      </c>
      <c r="BX121">
        <f>(BI121-BH121)/(BI121-BB121)</f>
        <v>0</v>
      </c>
      <c r="BY121">
        <f>(BC121-BI121)/(BC121-BB121)</f>
        <v>0</v>
      </c>
      <c r="BZ121">
        <f>(BV121*BT121/BH121)</f>
        <v>0</v>
      </c>
      <c r="CA121">
        <f>(1-BZ121)</f>
        <v>0</v>
      </c>
      <c r="DJ121">
        <f>$B$11*EI121+$C$11*EJ121+$F$11*EU121*(1-EX121)</f>
        <v>0</v>
      </c>
      <c r="DK121">
        <f>DJ121*DL121</f>
        <v>0</v>
      </c>
      <c r="DL121">
        <f>($B$11*$D$9+$C$11*$D$9+$F$11*((FH121+EZ121)/MAX(FH121+EZ121+FI121, 0.1)*$I$9+FI121/MAX(FH121+EZ121+FI121, 0.1)*$J$9))/($B$11+$C$11+$F$11)</f>
        <v>0</v>
      </c>
      <c r="DM121">
        <f>($B$11*$K$9+$C$11*$K$9+$F$11*((FH121+EZ121)/MAX(FH121+EZ121+FI121, 0.1)*$P$9+FI121/MAX(FH121+EZ121+FI121, 0.1)*$Q$9))/($B$11+$C$11+$F$11)</f>
        <v>0</v>
      </c>
      <c r="DN121">
        <v>6</v>
      </c>
      <c r="DO121">
        <v>0.5</v>
      </c>
      <c r="DP121" t="s">
        <v>437</v>
      </c>
      <c r="DQ121">
        <v>2</v>
      </c>
      <c r="DR121" t="b">
        <v>1</v>
      </c>
      <c r="DS121">
        <v>1701978192.5</v>
      </c>
      <c r="DT121">
        <v>415.649</v>
      </c>
      <c r="DU121">
        <v>419.9895</v>
      </c>
      <c r="DV121">
        <v>12.50465</v>
      </c>
      <c r="DW121">
        <v>11.32065</v>
      </c>
      <c r="DX121">
        <v>416.163</v>
      </c>
      <c r="DY121">
        <v>12.47305</v>
      </c>
      <c r="DZ121">
        <v>600.0285</v>
      </c>
      <c r="EA121">
        <v>78.92425</v>
      </c>
      <c r="EB121">
        <v>0.0999361</v>
      </c>
      <c r="EC121">
        <v>23.02145</v>
      </c>
      <c r="ED121">
        <v>23.0094</v>
      </c>
      <c r="EE121">
        <v>999.9</v>
      </c>
      <c r="EF121">
        <v>0</v>
      </c>
      <c r="EG121">
        <v>0</v>
      </c>
      <c r="EH121">
        <v>10007.51</v>
      </c>
      <c r="EI121">
        <v>0</v>
      </c>
      <c r="EJ121">
        <v>0.8155905</v>
      </c>
      <c r="EK121">
        <v>-4.340285</v>
      </c>
      <c r="EL121">
        <v>420.9125</v>
      </c>
      <c r="EM121">
        <v>424.7985</v>
      </c>
      <c r="EN121">
        <v>1.18403</v>
      </c>
      <c r="EO121">
        <v>419.9895</v>
      </c>
      <c r="EP121">
        <v>11.32065</v>
      </c>
      <c r="EQ121">
        <v>0.9869235</v>
      </c>
      <c r="ER121">
        <v>0.8934745</v>
      </c>
      <c r="ES121">
        <v>6.724745</v>
      </c>
      <c r="ET121">
        <v>5.28606</v>
      </c>
      <c r="EU121">
        <v>1800.03</v>
      </c>
      <c r="EV121">
        <v>0.978006</v>
      </c>
      <c r="EW121">
        <v>0.0219943</v>
      </c>
      <c r="EX121">
        <v>0</v>
      </c>
      <c r="EY121">
        <v>384.718</v>
      </c>
      <c r="EZ121">
        <v>4.99951</v>
      </c>
      <c r="FA121">
        <v>6977.065</v>
      </c>
      <c r="FB121">
        <v>14717.2</v>
      </c>
      <c r="FC121">
        <v>43.062</v>
      </c>
      <c r="FD121">
        <v>44.812</v>
      </c>
      <c r="FE121">
        <v>44.562</v>
      </c>
      <c r="FF121">
        <v>43.875</v>
      </c>
      <c r="FG121">
        <v>44.437</v>
      </c>
      <c r="FH121">
        <v>1755.55</v>
      </c>
      <c r="FI121">
        <v>39.48</v>
      </c>
      <c r="FJ121">
        <v>0</v>
      </c>
      <c r="FK121">
        <v>1701978195.3</v>
      </c>
      <c r="FL121">
        <v>0</v>
      </c>
      <c r="FM121">
        <v>384.5145</v>
      </c>
      <c r="FN121">
        <v>-0.0178119701374538</v>
      </c>
      <c r="FO121">
        <v>-5.12478633156116</v>
      </c>
      <c r="FP121">
        <v>6977.83846153846</v>
      </c>
      <c r="FQ121">
        <v>15</v>
      </c>
      <c r="FR121">
        <v>1701977635</v>
      </c>
      <c r="FS121" t="s">
        <v>438</v>
      </c>
      <c r="FT121">
        <v>1701977633</v>
      </c>
      <c r="FU121">
        <v>1701977635</v>
      </c>
      <c r="FV121">
        <v>4</v>
      </c>
      <c r="FW121">
        <v>-0.012</v>
      </c>
      <c r="FX121">
        <v>0.003</v>
      </c>
      <c r="FY121">
        <v>-0.515</v>
      </c>
      <c r="FZ121">
        <v>0.012</v>
      </c>
      <c r="GA121">
        <v>420</v>
      </c>
      <c r="GB121">
        <v>11</v>
      </c>
      <c r="GC121">
        <v>0.38</v>
      </c>
      <c r="GD121">
        <v>0.07</v>
      </c>
      <c r="GE121">
        <v>-4.32693142857143</v>
      </c>
      <c r="GF121">
        <v>0.0745277922077858</v>
      </c>
      <c r="GG121">
        <v>0.0308941014998493</v>
      </c>
      <c r="GH121">
        <v>1</v>
      </c>
      <c r="GI121">
        <v>384.525823529412</v>
      </c>
      <c r="GJ121">
        <v>0.0168067237209627</v>
      </c>
      <c r="GK121">
        <v>0.228322072647674</v>
      </c>
      <c r="GL121">
        <v>1</v>
      </c>
      <c r="GM121">
        <v>1.18601619047619</v>
      </c>
      <c r="GN121">
        <v>-0.00760987012986811</v>
      </c>
      <c r="GO121">
        <v>0.00093349561271432</v>
      </c>
      <c r="GP121">
        <v>1</v>
      </c>
      <c r="GQ121">
        <v>3</v>
      </c>
      <c r="GR121">
        <v>3</v>
      </c>
      <c r="GS121" t="s">
        <v>439</v>
      </c>
      <c r="GT121">
        <v>3.24987</v>
      </c>
      <c r="GU121">
        <v>2.89222</v>
      </c>
      <c r="GV121">
        <v>0.0824791</v>
      </c>
      <c r="GW121">
        <v>0.0829325</v>
      </c>
      <c r="GX121">
        <v>0.0595442</v>
      </c>
      <c r="GY121">
        <v>0.0548066</v>
      </c>
      <c r="GZ121">
        <v>30270.7</v>
      </c>
      <c r="HA121">
        <v>23315.8</v>
      </c>
      <c r="HB121">
        <v>30713.6</v>
      </c>
      <c r="HC121">
        <v>23894.7</v>
      </c>
      <c r="HD121">
        <v>38258.8</v>
      </c>
      <c r="HE121">
        <v>31524.7</v>
      </c>
      <c r="HF121">
        <v>43459.2</v>
      </c>
      <c r="HG121">
        <v>36061.2</v>
      </c>
      <c r="HH121">
        <v>2.35247</v>
      </c>
      <c r="HI121">
        <v>2.2565</v>
      </c>
      <c r="HJ121">
        <v>0.152141</v>
      </c>
      <c r="HK121">
        <v>0</v>
      </c>
      <c r="HL121">
        <v>20.5074</v>
      </c>
      <c r="HM121">
        <v>999.9</v>
      </c>
      <c r="HN121">
        <v>45.629</v>
      </c>
      <c r="HO121">
        <v>26.949</v>
      </c>
      <c r="HP121">
        <v>20.6305</v>
      </c>
      <c r="HQ121">
        <v>54.4866</v>
      </c>
      <c r="HR121">
        <v>21.4423</v>
      </c>
      <c r="HS121">
        <v>2</v>
      </c>
      <c r="HT121">
        <v>-0.304921</v>
      </c>
      <c r="HU121">
        <v>0.693883</v>
      </c>
      <c r="HV121">
        <v>20.3423</v>
      </c>
      <c r="HW121">
        <v>5.24634</v>
      </c>
      <c r="HX121">
        <v>11.9231</v>
      </c>
      <c r="HY121">
        <v>4.96965</v>
      </c>
      <c r="HZ121">
        <v>3.29005</v>
      </c>
      <c r="IA121">
        <v>9999</v>
      </c>
      <c r="IB121">
        <v>999.9</v>
      </c>
      <c r="IC121">
        <v>9999</v>
      </c>
      <c r="ID121">
        <v>9999</v>
      </c>
      <c r="IE121">
        <v>4.97211</v>
      </c>
      <c r="IF121">
        <v>1.87347</v>
      </c>
      <c r="IG121">
        <v>1.88034</v>
      </c>
      <c r="IH121">
        <v>1.8765</v>
      </c>
      <c r="II121">
        <v>1.87608</v>
      </c>
      <c r="IJ121">
        <v>1.87606</v>
      </c>
      <c r="IK121">
        <v>1.87502</v>
      </c>
      <c r="IL121">
        <v>1.87545</v>
      </c>
      <c r="IM121">
        <v>0</v>
      </c>
      <c r="IN121">
        <v>0</v>
      </c>
      <c r="IO121">
        <v>0</v>
      </c>
      <c r="IP121">
        <v>0</v>
      </c>
      <c r="IQ121" t="s">
        <v>440</v>
      </c>
      <c r="IR121" t="s">
        <v>441</v>
      </c>
      <c r="IS121" t="s">
        <v>442</v>
      </c>
      <c r="IT121" t="s">
        <v>442</v>
      </c>
      <c r="IU121" t="s">
        <v>442</v>
      </c>
      <c r="IV121" t="s">
        <v>442</v>
      </c>
      <c r="IW121">
        <v>0</v>
      </c>
      <c r="IX121">
        <v>100</v>
      </c>
      <c r="IY121">
        <v>100</v>
      </c>
      <c r="IZ121">
        <v>-0.514</v>
      </c>
      <c r="JA121">
        <v>0.0316</v>
      </c>
      <c r="JB121">
        <v>-0.436505064677801</v>
      </c>
      <c r="JC121">
        <v>-0.000204251658391556</v>
      </c>
      <c r="JD121">
        <v>8.11882707142039e-08</v>
      </c>
      <c r="JE121">
        <v>-8.824596126216e-11</v>
      </c>
      <c r="JF121">
        <v>-0.0823044458403542</v>
      </c>
      <c r="JG121">
        <v>6.98166786572007e-05</v>
      </c>
      <c r="JH121">
        <v>0.00104944809816257</v>
      </c>
      <c r="JI121">
        <v>-2.5878658862803e-05</v>
      </c>
      <c r="JJ121">
        <v>28</v>
      </c>
      <c r="JK121">
        <v>2090</v>
      </c>
      <c r="JL121">
        <v>2</v>
      </c>
      <c r="JM121">
        <v>19</v>
      </c>
      <c r="JN121">
        <v>9.3</v>
      </c>
      <c r="JO121">
        <v>9.3</v>
      </c>
      <c r="JP121">
        <v>1.36108</v>
      </c>
      <c r="JQ121">
        <v>2.55249</v>
      </c>
      <c r="JR121">
        <v>2.24365</v>
      </c>
      <c r="JS121">
        <v>2.8479</v>
      </c>
      <c r="JT121">
        <v>2.49756</v>
      </c>
      <c r="JU121">
        <v>2.37671</v>
      </c>
      <c r="JV121">
        <v>31.1939</v>
      </c>
      <c r="JW121">
        <v>24.07</v>
      </c>
      <c r="JX121">
        <v>18</v>
      </c>
      <c r="JY121">
        <v>633.614</v>
      </c>
      <c r="JZ121">
        <v>659.054</v>
      </c>
      <c r="KA121">
        <v>20.0002</v>
      </c>
      <c r="KB121">
        <v>23.3235</v>
      </c>
      <c r="KC121">
        <v>30.0002</v>
      </c>
      <c r="KD121">
        <v>23.5284</v>
      </c>
      <c r="KE121">
        <v>23.5085</v>
      </c>
      <c r="KF121">
        <v>27.2792</v>
      </c>
      <c r="KG121">
        <v>37.5654</v>
      </c>
      <c r="KH121">
        <v>0</v>
      </c>
      <c r="KI121">
        <v>20</v>
      </c>
      <c r="KJ121">
        <v>420</v>
      </c>
      <c r="KK121">
        <v>11.3201</v>
      </c>
      <c r="KL121">
        <v>101.98</v>
      </c>
      <c r="KM121">
        <v>101.024</v>
      </c>
    </row>
    <row r="122" spans="1:299">
      <c r="A122">
        <v>106</v>
      </c>
      <c r="B122">
        <v>1701978199</v>
      </c>
      <c r="C122">
        <v>525</v>
      </c>
      <c r="D122" t="s">
        <v>653</v>
      </c>
      <c r="E122" t="s">
        <v>654</v>
      </c>
      <c r="F122">
        <v>15</v>
      </c>
      <c r="H122" t="s">
        <v>435</v>
      </c>
      <c r="K122">
        <v>1701978197.5</v>
      </c>
      <c r="L122">
        <f>(M122)/1000</f>
        <v>0</v>
      </c>
      <c r="M122">
        <f>IF(DR122, AP122, AJ122)</f>
        <v>0</v>
      </c>
      <c r="N122">
        <f>IF(DR122, AK122, AI122)</f>
        <v>0</v>
      </c>
      <c r="O122">
        <f>DT122 - IF(AW122&gt;1, N122*DN122*100.0/(AY122*EH122), 0)</f>
        <v>0</v>
      </c>
      <c r="P122">
        <f>((V122-L122/2)*O122-N122)/(V122+L122/2)</f>
        <v>0</v>
      </c>
      <c r="Q122">
        <f>P122*(EA122+EB122)/1000.0</f>
        <v>0</v>
      </c>
      <c r="R122">
        <f>(DT122 - IF(AW122&gt;1, N122*DN122*100.0/(AY122*EH122), 0))*(EA122+EB122)/1000.0</f>
        <v>0</v>
      </c>
      <c r="S122">
        <f>2.0/((1/U122-1/T122)+SIGN(U122)*SQRT((1/U122-1/T122)*(1/U122-1/T122) + 4*DO122/((DO122+1)*(DO122+1))*(2*1/U122*1/T122-1/T122*1/T122)))</f>
        <v>0</v>
      </c>
      <c r="T122">
        <f>IF(LEFT(DP122,1)&lt;&gt;"0",IF(LEFT(DP122,1)="1",3.0,DQ122),$D$5+$E$5*(EH122*EA122/($K$5*1000))+$F$5*(EH122*EA122/($K$5*1000))*MAX(MIN(DN122,$J$5),$I$5)*MAX(MIN(DN122,$J$5),$I$5)+$G$5*MAX(MIN(DN122,$J$5),$I$5)*(EH122*EA122/($K$5*1000))+$H$5*(EH122*EA122/($K$5*1000))*(EH122*EA122/($K$5*1000)))</f>
        <v>0</v>
      </c>
      <c r="U122">
        <f>L122*(1000-(1000*0.61365*exp(17.502*Y122/(240.97+Y122))/(EA122+EB122)+DV122)/2)/(1000*0.61365*exp(17.502*Y122/(240.97+Y122))/(EA122+EB122)-DV122)</f>
        <v>0</v>
      </c>
      <c r="V122">
        <f>1/((DO122+1)/(S122/1.6)+1/(T122/1.37)) + DO122/((DO122+1)/(S122/1.6) + DO122/(T122/1.37))</f>
        <v>0</v>
      </c>
      <c r="W122">
        <f>(DJ122*DM122)</f>
        <v>0</v>
      </c>
      <c r="X122">
        <f>(EC122+(W122+2*0.95*5.67E-8*(((EC122+$B$7)+273)^4-(EC122+273)^4)-44100*L122)/(1.84*29.3*T122+8*0.95*5.67E-8*(EC122+273)^3))</f>
        <v>0</v>
      </c>
      <c r="Y122">
        <f>($C$7*ED122+$D$7*EE122+$E$7*X122)</f>
        <v>0</v>
      </c>
      <c r="Z122">
        <f>0.61365*exp(17.502*Y122/(240.97+Y122))</f>
        <v>0</v>
      </c>
      <c r="AA122">
        <f>(AB122/AC122*100)</f>
        <v>0</v>
      </c>
      <c r="AB122">
        <f>DV122*(EA122+EB122)/1000</f>
        <v>0</v>
      </c>
      <c r="AC122">
        <f>0.61365*exp(17.502*EC122/(240.97+EC122))</f>
        <v>0</v>
      </c>
      <c r="AD122">
        <f>(Z122-DV122*(EA122+EB122)/1000)</f>
        <v>0</v>
      </c>
      <c r="AE122">
        <f>(-L122*44100)</f>
        <v>0</v>
      </c>
      <c r="AF122">
        <f>2*29.3*T122*0.92*(EC122-Y122)</f>
        <v>0</v>
      </c>
      <c r="AG122">
        <f>2*0.95*5.67E-8*(((EC122+$B$7)+273)^4-(Y122+273)^4)</f>
        <v>0</v>
      </c>
      <c r="AH122">
        <f>W122+AG122+AE122+AF122</f>
        <v>0</v>
      </c>
      <c r="AI122">
        <f>DZ122*AW122*(DU122-DT122*(1000-AW122*DW122)/(1000-AW122*DV122))/(100*DN122)</f>
        <v>0</v>
      </c>
      <c r="AJ122">
        <f>1000*DZ122*AW122*(DV122-DW122)/(100*DN122*(1000-AW122*DV122))</f>
        <v>0</v>
      </c>
      <c r="AK122">
        <f>(AL122 - AM122 - EA122*1E3/(8.314*(EC122+273.15)) * AO122/DZ122 * AN122) * DZ122/(100*DN122) * (1000 - DW122)/1000</f>
        <v>0</v>
      </c>
      <c r="AL122">
        <v>424.840365146631</v>
      </c>
      <c r="AM122">
        <v>420.966072727273</v>
      </c>
      <c r="AN122">
        <v>0.00911957669999233</v>
      </c>
      <c r="AO122">
        <v>66.111918729525</v>
      </c>
      <c r="AP122">
        <f>(AR122 - AQ122 + EA122*1E3/(8.314*(EC122+273.15)) * AT122/DZ122 * AS122) * DZ122/(100*DN122) * 1000/(1000 - AR122)</f>
        <v>0</v>
      </c>
      <c r="AQ122">
        <v>11.3209863509907</v>
      </c>
      <c r="AR122">
        <v>12.5028197802198</v>
      </c>
      <c r="AS122">
        <v>-2.47943772475853e-06</v>
      </c>
      <c r="AT122">
        <v>85.4368916189537</v>
      </c>
      <c r="AU122">
        <v>0</v>
      </c>
      <c r="AV122">
        <v>0</v>
      </c>
      <c r="AW122">
        <f>IF(AU122*$H$13&gt;=AY122,1.0,(AY122/(AY122-AU122*$H$13)))</f>
        <v>0</v>
      </c>
      <c r="AX122">
        <f>(AW122-1)*100</f>
        <v>0</v>
      </c>
      <c r="AY122">
        <f>MAX(0,($B$13+$C$13*EH122)/(1+$D$13*EH122)*EA122/(EC122+273)*$E$13)</f>
        <v>0</v>
      </c>
      <c r="AZ122" t="s">
        <v>436</v>
      </c>
      <c r="BA122" t="s">
        <v>436</v>
      </c>
      <c r="BB122">
        <v>0</v>
      </c>
      <c r="BC122">
        <v>0</v>
      </c>
      <c r="BD122">
        <f>1-BB122/BC122</f>
        <v>0</v>
      </c>
      <c r="BE122">
        <v>0</v>
      </c>
      <c r="BF122" t="s">
        <v>436</v>
      </c>
      <c r="BG122" t="s">
        <v>436</v>
      </c>
      <c r="BH122">
        <v>0</v>
      </c>
      <c r="BI122">
        <v>0</v>
      </c>
      <c r="BJ122">
        <f>1-BH122/BI122</f>
        <v>0</v>
      </c>
      <c r="BK122">
        <v>0.5</v>
      </c>
      <c r="BL122">
        <f>DK122</f>
        <v>0</v>
      </c>
      <c r="BM122">
        <f>N122</f>
        <v>0</v>
      </c>
      <c r="BN122">
        <f>BJ122*BK122*BL122</f>
        <v>0</v>
      </c>
      <c r="BO122">
        <f>(BM122-BE122)/BL122</f>
        <v>0</v>
      </c>
      <c r="BP122">
        <f>(BC122-BI122)/BI122</f>
        <v>0</v>
      </c>
      <c r="BQ122">
        <f>BB122/(BD122+BB122/BI122)</f>
        <v>0</v>
      </c>
      <c r="BR122" t="s">
        <v>436</v>
      </c>
      <c r="BS122">
        <v>0</v>
      </c>
      <c r="BT122">
        <f>IF(BS122&lt;&gt;0, BS122, BQ122)</f>
        <v>0</v>
      </c>
      <c r="BU122">
        <f>1-BT122/BI122</f>
        <v>0</v>
      </c>
      <c r="BV122">
        <f>(BI122-BH122)/(BI122-BT122)</f>
        <v>0</v>
      </c>
      <c r="BW122">
        <f>(BC122-BI122)/(BC122-BT122)</f>
        <v>0</v>
      </c>
      <c r="BX122">
        <f>(BI122-BH122)/(BI122-BB122)</f>
        <v>0</v>
      </c>
      <c r="BY122">
        <f>(BC122-BI122)/(BC122-BB122)</f>
        <v>0</v>
      </c>
      <c r="BZ122">
        <f>(BV122*BT122/BH122)</f>
        <v>0</v>
      </c>
      <c r="CA122">
        <f>(1-BZ122)</f>
        <v>0</v>
      </c>
      <c r="DJ122">
        <f>$B$11*EI122+$C$11*EJ122+$F$11*EU122*(1-EX122)</f>
        <v>0</v>
      </c>
      <c r="DK122">
        <f>DJ122*DL122</f>
        <v>0</v>
      </c>
      <c r="DL122">
        <f>($B$11*$D$9+$C$11*$D$9+$F$11*((FH122+EZ122)/MAX(FH122+EZ122+FI122, 0.1)*$I$9+FI122/MAX(FH122+EZ122+FI122, 0.1)*$J$9))/($B$11+$C$11+$F$11)</f>
        <v>0</v>
      </c>
      <c r="DM122">
        <f>($B$11*$K$9+$C$11*$K$9+$F$11*((FH122+EZ122)/MAX(FH122+EZ122+FI122, 0.1)*$P$9+FI122/MAX(FH122+EZ122+FI122, 0.1)*$Q$9))/($B$11+$C$11+$F$11)</f>
        <v>0</v>
      </c>
      <c r="DN122">
        <v>6</v>
      </c>
      <c r="DO122">
        <v>0.5</v>
      </c>
      <c r="DP122" t="s">
        <v>437</v>
      </c>
      <c r="DQ122">
        <v>2</v>
      </c>
      <c r="DR122" t="b">
        <v>1</v>
      </c>
      <c r="DS122">
        <v>1701978197.5</v>
      </c>
      <c r="DT122">
        <v>415.6855</v>
      </c>
      <c r="DU122">
        <v>420.049</v>
      </c>
      <c r="DV122">
        <v>12.5033</v>
      </c>
      <c r="DW122">
        <v>11.3213</v>
      </c>
      <c r="DX122">
        <v>416.1995</v>
      </c>
      <c r="DY122">
        <v>12.4717</v>
      </c>
      <c r="DZ122">
        <v>599.995</v>
      </c>
      <c r="EA122">
        <v>78.922</v>
      </c>
      <c r="EB122">
        <v>0.10000495</v>
      </c>
      <c r="EC122">
        <v>23.0231</v>
      </c>
      <c r="ED122">
        <v>23.0434</v>
      </c>
      <c r="EE122">
        <v>999.9</v>
      </c>
      <c r="EF122">
        <v>0</v>
      </c>
      <c r="EG122">
        <v>0</v>
      </c>
      <c r="EH122">
        <v>9999.375</v>
      </c>
      <c r="EI122">
        <v>0</v>
      </c>
      <c r="EJ122">
        <v>0.8184175</v>
      </c>
      <c r="EK122">
        <v>-4.363265</v>
      </c>
      <c r="EL122">
        <v>420.949</v>
      </c>
      <c r="EM122">
        <v>424.859</v>
      </c>
      <c r="EN122">
        <v>1.18193</v>
      </c>
      <c r="EO122">
        <v>420.049</v>
      </c>
      <c r="EP122">
        <v>11.3213</v>
      </c>
      <c r="EQ122">
        <v>0.9867835</v>
      </c>
      <c r="ER122">
        <v>0.893503</v>
      </c>
      <c r="ES122">
        <v>6.72268</v>
      </c>
      <c r="ET122">
        <v>5.286525</v>
      </c>
      <c r="EU122">
        <v>1799.88</v>
      </c>
      <c r="EV122">
        <v>0.978004</v>
      </c>
      <c r="EW122">
        <v>0.0219962</v>
      </c>
      <c r="EX122">
        <v>0</v>
      </c>
      <c r="EY122">
        <v>384.4225</v>
      </c>
      <c r="EZ122">
        <v>4.99951</v>
      </c>
      <c r="FA122">
        <v>6976.045</v>
      </c>
      <c r="FB122">
        <v>14716</v>
      </c>
      <c r="FC122">
        <v>43.062</v>
      </c>
      <c r="FD122">
        <v>44.812</v>
      </c>
      <c r="FE122">
        <v>44.625</v>
      </c>
      <c r="FF122">
        <v>43.875</v>
      </c>
      <c r="FG122">
        <v>44.5</v>
      </c>
      <c r="FH122">
        <v>1755.4</v>
      </c>
      <c r="FI122">
        <v>39.48</v>
      </c>
      <c r="FJ122">
        <v>0</v>
      </c>
      <c r="FK122">
        <v>1701978200.1</v>
      </c>
      <c r="FL122">
        <v>0</v>
      </c>
      <c r="FM122">
        <v>384.539461538462</v>
      </c>
      <c r="FN122">
        <v>-0.158769224624785</v>
      </c>
      <c r="FO122">
        <v>-6.55247862945111</v>
      </c>
      <c r="FP122">
        <v>6977.31</v>
      </c>
      <c r="FQ122">
        <v>15</v>
      </c>
      <c r="FR122">
        <v>1701977635</v>
      </c>
      <c r="FS122" t="s">
        <v>438</v>
      </c>
      <c r="FT122">
        <v>1701977633</v>
      </c>
      <c r="FU122">
        <v>1701977635</v>
      </c>
      <c r="FV122">
        <v>4</v>
      </c>
      <c r="FW122">
        <v>-0.012</v>
      </c>
      <c r="FX122">
        <v>0.003</v>
      </c>
      <c r="FY122">
        <v>-0.515</v>
      </c>
      <c r="FZ122">
        <v>0.012</v>
      </c>
      <c r="GA122">
        <v>420</v>
      </c>
      <c r="GB122">
        <v>11</v>
      </c>
      <c r="GC122">
        <v>0.38</v>
      </c>
      <c r="GD122">
        <v>0.07</v>
      </c>
      <c r="GE122">
        <v>-4.3277295</v>
      </c>
      <c r="GF122">
        <v>-0.0930969924812061</v>
      </c>
      <c r="GG122">
        <v>0.0286585316223634</v>
      </c>
      <c r="GH122">
        <v>1</v>
      </c>
      <c r="GI122">
        <v>384.540441176471</v>
      </c>
      <c r="GJ122">
        <v>-0.0379373543638261</v>
      </c>
      <c r="GK122">
        <v>0.226627342618107</v>
      </c>
      <c r="GL122">
        <v>1</v>
      </c>
      <c r="GM122">
        <v>1.1848505</v>
      </c>
      <c r="GN122">
        <v>-0.017030526315789</v>
      </c>
      <c r="GO122">
        <v>0.00174707319537562</v>
      </c>
      <c r="GP122">
        <v>1</v>
      </c>
      <c r="GQ122">
        <v>3</v>
      </c>
      <c r="GR122">
        <v>3</v>
      </c>
      <c r="GS122" t="s">
        <v>439</v>
      </c>
      <c r="GT122">
        <v>3.24988</v>
      </c>
      <c r="GU122">
        <v>2.89218</v>
      </c>
      <c r="GV122">
        <v>0.0824838</v>
      </c>
      <c r="GW122">
        <v>0.0829346</v>
      </c>
      <c r="GX122">
        <v>0.0595394</v>
      </c>
      <c r="GY122">
        <v>0.0548063</v>
      </c>
      <c r="GZ122">
        <v>30270.8</v>
      </c>
      <c r="HA122">
        <v>23315.7</v>
      </c>
      <c r="HB122">
        <v>30713.9</v>
      </c>
      <c r="HC122">
        <v>23894.7</v>
      </c>
      <c r="HD122">
        <v>38259.2</v>
      </c>
      <c r="HE122">
        <v>31524.6</v>
      </c>
      <c r="HF122">
        <v>43459.5</v>
      </c>
      <c r="HG122">
        <v>36061.1</v>
      </c>
      <c r="HH122">
        <v>2.35262</v>
      </c>
      <c r="HI122">
        <v>2.2565</v>
      </c>
      <c r="HJ122">
        <v>0.152923</v>
      </c>
      <c r="HK122">
        <v>0</v>
      </c>
      <c r="HL122">
        <v>20.5121</v>
      </c>
      <c r="HM122">
        <v>999.9</v>
      </c>
      <c r="HN122">
        <v>45.642</v>
      </c>
      <c r="HO122">
        <v>26.959</v>
      </c>
      <c r="HP122">
        <v>20.6479</v>
      </c>
      <c r="HQ122">
        <v>54.5566</v>
      </c>
      <c r="HR122">
        <v>21.4223</v>
      </c>
      <c r="HS122">
        <v>2</v>
      </c>
      <c r="HT122">
        <v>-0.304789</v>
      </c>
      <c r="HU122">
        <v>0.694417</v>
      </c>
      <c r="HV122">
        <v>20.3424</v>
      </c>
      <c r="HW122">
        <v>5.24604</v>
      </c>
      <c r="HX122">
        <v>11.9216</v>
      </c>
      <c r="HY122">
        <v>4.9695</v>
      </c>
      <c r="HZ122">
        <v>3.29</v>
      </c>
      <c r="IA122">
        <v>9999</v>
      </c>
      <c r="IB122">
        <v>999.9</v>
      </c>
      <c r="IC122">
        <v>9999</v>
      </c>
      <c r="ID122">
        <v>9999</v>
      </c>
      <c r="IE122">
        <v>4.97213</v>
      </c>
      <c r="IF122">
        <v>1.87347</v>
      </c>
      <c r="IG122">
        <v>1.88034</v>
      </c>
      <c r="IH122">
        <v>1.87649</v>
      </c>
      <c r="II122">
        <v>1.87607</v>
      </c>
      <c r="IJ122">
        <v>1.87607</v>
      </c>
      <c r="IK122">
        <v>1.87501</v>
      </c>
      <c r="IL122">
        <v>1.87544</v>
      </c>
      <c r="IM122">
        <v>0</v>
      </c>
      <c r="IN122">
        <v>0</v>
      </c>
      <c r="IO122">
        <v>0</v>
      </c>
      <c r="IP122">
        <v>0</v>
      </c>
      <c r="IQ122" t="s">
        <v>440</v>
      </c>
      <c r="IR122" t="s">
        <v>441</v>
      </c>
      <c r="IS122" t="s">
        <v>442</v>
      </c>
      <c r="IT122" t="s">
        <v>442</v>
      </c>
      <c r="IU122" t="s">
        <v>442</v>
      </c>
      <c r="IV122" t="s">
        <v>442</v>
      </c>
      <c r="IW122">
        <v>0</v>
      </c>
      <c r="IX122">
        <v>100</v>
      </c>
      <c r="IY122">
        <v>100</v>
      </c>
      <c r="IZ122">
        <v>-0.514</v>
      </c>
      <c r="JA122">
        <v>0.0316</v>
      </c>
      <c r="JB122">
        <v>-0.436505064677801</v>
      </c>
      <c r="JC122">
        <v>-0.000204251658391556</v>
      </c>
      <c r="JD122">
        <v>8.11882707142039e-08</v>
      </c>
      <c r="JE122">
        <v>-8.824596126216e-11</v>
      </c>
      <c r="JF122">
        <v>-0.0823044458403542</v>
      </c>
      <c r="JG122">
        <v>6.98166786572007e-05</v>
      </c>
      <c r="JH122">
        <v>0.00104944809816257</v>
      </c>
      <c r="JI122">
        <v>-2.5878658862803e-05</v>
      </c>
      <c r="JJ122">
        <v>28</v>
      </c>
      <c r="JK122">
        <v>2090</v>
      </c>
      <c r="JL122">
        <v>2</v>
      </c>
      <c r="JM122">
        <v>19</v>
      </c>
      <c r="JN122">
        <v>9.4</v>
      </c>
      <c r="JO122">
        <v>9.4</v>
      </c>
      <c r="JP122">
        <v>1.36108</v>
      </c>
      <c r="JQ122">
        <v>2.55249</v>
      </c>
      <c r="JR122">
        <v>2.24365</v>
      </c>
      <c r="JS122">
        <v>2.84912</v>
      </c>
      <c r="JT122">
        <v>2.49756</v>
      </c>
      <c r="JU122">
        <v>2.38037</v>
      </c>
      <c r="JV122">
        <v>31.2156</v>
      </c>
      <c r="JW122">
        <v>24.07</v>
      </c>
      <c r="JX122">
        <v>18</v>
      </c>
      <c r="JY122">
        <v>633.705</v>
      </c>
      <c r="JZ122">
        <v>659.044</v>
      </c>
      <c r="KA122">
        <v>20.0001</v>
      </c>
      <c r="KB122">
        <v>23.3235</v>
      </c>
      <c r="KC122">
        <v>30</v>
      </c>
      <c r="KD122">
        <v>23.5269</v>
      </c>
      <c r="KE122">
        <v>23.5077</v>
      </c>
      <c r="KF122">
        <v>27.279</v>
      </c>
      <c r="KG122">
        <v>37.5654</v>
      </c>
      <c r="KH122">
        <v>0</v>
      </c>
      <c r="KI122">
        <v>20</v>
      </c>
      <c r="KJ122">
        <v>420</v>
      </c>
      <c r="KK122">
        <v>11.3201</v>
      </c>
      <c r="KL122">
        <v>101.98</v>
      </c>
      <c r="KM122">
        <v>101.024</v>
      </c>
    </row>
    <row r="123" spans="1:299">
      <c r="A123">
        <v>107</v>
      </c>
      <c r="B123">
        <v>1701978204</v>
      </c>
      <c r="C123">
        <v>530</v>
      </c>
      <c r="D123" t="s">
        <v>655</v>
      </c>
      <c r="E123" t="s">
        <v>656</v>
      </c>
      <c r="F123">
        <v>15</v>
      </c>
      <c r="H123" t="s">
        <v>435</v>
      </c>
      <c r="K123">
        <v>1701978202.5</v>
      </c>
      <c r="L123">
        <f>(M123)/1000</f>
        <v>0</v>
      </c>
      <c r="M123">
        <f>IF(DR123, AP123, AJ123)</f>
        <v>0</v>
      </c>
      <c r="N123">
        <f>IF(DR123, AK123, AI123)</f>
        <v>0</v>
      </c>
      <c r="O123">
        <f>DT123 - IF(AW123&gt;1, N123*DN123*100.0/(AY123*EH123), 0)</f>
        <v>0</v>
      </c>
      <c r="P123">
        <f>((V123-L123/2)*O123-N123)/(V123+L123/2)</f>
        <v>0</v>
      </c>
      <c r="Q123">
        <f>P123*(EA123+EB123)/1000.0</f>
        <v>0</v>
      </c>
      <c r="R123">
        <f>(DT123 - IF(AW123&gt;1, N123*DN123*100.0/(AY123*EH123), 0))*(EA123+EB123)/1000.0</f>
        <v>0</v>
      </c>
      <c r="S123">
        <f>2.0/((1/U123-1/T123)+SIGN(U123)*SQRT((1/U123-1/T123)*(1/U123-1/T123) + 4*DO123/((DO123+1)*(DO123+1))*(2*1/U123*1/T123-1/T123*1/T123)))</f>
        <v>0</v>
      </c>
      <c r="T123">
        <f>IF(LEFT(DP123,1)&lt;&gt;"0",IF(LEFT(DP123,1)="1",3.0,DQ123),$D$5+$E$5*(EH123*EA123/($K$5*1000))+$F$5*(EH123*EA123/($K$5*1000))*MAX(MIN(DN123,$J$5),$I$5)*MAX(MIN(DN123,$J$5),$I$5)+$G$5*MAX(MIN(DN123,$J$5),$I$5)*(EH123*EA123/($K$5*1000))+$H$5*(EH123*EA123/($K$5*1000))*(EH123*EA123/($K$5*1000)))</f>
        <v>0</v>
      </c>
      <c r="U123">
        <f>L123*(1000-(1000*0.61365*exp(17.502*Y123/(240.97+Y123))/(EA123+EB123)+DV123)/2)/(1000*0.61365*exp(17.502*Y123/(240.97+Y123))/(EA123+EB123)-DV123)</f>
        <v>0</v>
      </c>
      <c r="V123">
        <f>1/((DO123+1)/(S123/1.6)+1/(T123/1.37)) + DO123/((DO123+1)/(S123/1.6) + DO123/(T123/1.37))</f>
        <v>0</v>
      </c>
      <c r="W123">
        <f>(DJ123*DM123)</f>
        <v>0</v>
      </c>
      <c r="X123">
        <f>(EC123+(W123+2*0.95*5.67E-8*(((EC123+$B$7)+273)^4-(EC123+273)^4)-44100*L123)/(1.84*29.3*T123+8*0.95*5.67E-8*(EC123+273)^3))</f>
        <v>0</v>
      </c>
      <c r="Y123">
        <f>($C$7*ED123+$D$7*EE123+$E$7*X123)</f>
        <v>0</v>
      </c>
      <c r="Z123">
        <f>0.61365*exp(17.502*Y123/(240.97+Y123))</f>
        <v>0</v>
      </c>
      <c r="AA123">
        <f>(AB123/AC123*100)</f>
        <v>0</v>
      </c>
      <c r="AB123">
        <f>DV123*(EA123+EB123)/1000</f>
        <v>0</v>
      </c>
      <c r="AC123">
        <f>0.61365*exp(17.502*EC123/(240.97+EC123))</f>
        <v>0</v>
      </c>
      <c r="AD123">
        <f>(Z123-DV123*(EA123+EB123)/1000)</f>
        <v>0</v>
      </c>
      <c r="AE123">
        <f>(-L123*44100)</f>
        <v>0</v>
      </c>
      <c r="AF123">
        <f>2*29.3*T123*0.92*(EC123-Y123)</f>
        <v>0</v>
      </c>
      <c r="AG123">
        <f>2*0.95*5.67E-8*(((EC123+$B$7)+273)^4-(Y123+273)^4)</f>
        <v>0</v>
      </c>
      <c r="AH123">
        <f>W123+AG123+AE123+AF123</f>
        <v>0</v>
      </c>
      <c r="AI123">
        <f>DZ123*AW123*(DU123-DT123*(1000-AW123*DW123)/(1000-AW123*DV123))/(100*DN123)</f>
        <v>0</v>
      </c>
      <c r="AJ123">
        <f>1000*DZ123*AW123*(DV123-DW123)/(100*DN123*(1000-AW123*DV123))</f>
        <v>0</v>
      </c>
      <c r="AK123">
        <f>(AL123 - AM123 - EA123*1E3/(8.314*(EC123+273.15)) * AO123/DZ123 * AN123) * DZ123/(100*DN123) * (1000 - DW123)/1000</f>
        <v>0</v>
      </c>
      <c r="AL123">
        <v>424.820014061676</v>
      </c>
      <c r="AM123">
        <v>420.978212121212</v>
      </c>
      <c r="AN123">
        <v>0.00265467749718187</v>
      </c>
      <c r="AO123">
        <v>66.111918729525</v>
      </c>
      <c r="AP123">
        <f>(AR123 - AQ123 + EA123*1E3/(8.314*(EC123+273.15)) * AT123/DZ123 * AS123) * DZ123/(100*DN123) * 1000/(1000 - AR123)</f>
        <v>0</v>
      </c>
      <c r="AQ123">
        <v>11.3208547029745</v>
      </c>
      <c r="AR123">
        <v>12.5030560439561</v>
      </c>
      <c r="AS123">
        <v>-1.39994507440577e-06</v>
      </c>
      <c r="AT123">
        <v>85.4368916189537</v>
      </c>
      <c r="AU123">
        <v>0</v>
      </c>
      <c r="AV123">
        <v>0</v>
      </c>
      <c r="AW123">
        <f>IF(AU123*$H$13&gt;=AY123,1.0,(AY123/(AY123-AU123*$H$13)))</f>
        <v>0</v>
      </c>
      <c r="AX123">
        <f>(AW123-1)*100</f>
        <v>0</v>
      </c>
      <c r="AY123">
        <f>MAX(0,($B$13+$C$13*EH123)/(1+$D$13*EH123)*EA123/(EC123+273)*$E$13)</f>
        <v>0</v>
      </c>
      <c r="AZ123" t="s">
        <v>436</v>
      </c>
      <c r="BA123" t="s">
        <v>436</v>
      </c>
      <c r="BB123">
        <v>0</v>
      </c>
      <c r="BC123">
        <v>0</v>
      </c>
      <c r="BD123">
        <f>1-BB123/BC123</f>
        <v>0</v>
      </c>
      <c r="BE123">
        <v>0</v>
      </c>
      <c r="BF123" t="s">
        <v>436</v>
      </c>
      <c r="BG123" t="s">
        <v>436</v>
      </c>
      <c r="BH123">
        <v>0</v>
      </c>
      <c r="BI123">
        <v>0</v>
      </c>
      <c r="BJ123">
        <f>1-BH123/BI123</f>
        <v>0</v>
      </c>
      <c r="BK123">
        <v>0.5</v>
      </c>
      <c r="BL123">
        <f>DK123</f>
        <v>0</v>
      </c>
      <c r="BM123">
        <f>N123</f>
        <v>0</v>
      </c>
      <c r="BN123">
        <f>BJ123*BK123*BL123</f>
        <v>0</v>
      </c>
      <c r="BO123">
        <f>(BM123-BE123)/BL123</f>
        <v>0</v>
      </c>
      <c r="BP123">
        <f>(BC123-BI123)/BI123</f>
        <v>0</v>
      </c>
      <c r="BQ123">
        <f>BB123/(BD123+BB123/BI123)</f>
        <v>0</v>
      </c>
      <c r="BR123" t="s">
        <v>436</v>
      </c>
      <c r="BS123">
        <v>0</v>
      </c>
      <c r="BT123">
        <f>IF(BS123&lt;&gt;0, BS123, BQ123)</f>
        <v>0</v>
      </c>
      <c r="BU123">
        <f>1-BT123/BI123</f>
        <v>0</v>
      </c>
      <c r="BV123">
        <f>(BI123-BH123)/(BI123-BT123)</f>
        <v>0</v>
      </c>
      <c r="BW123">
        <f>(BC123-BI123)/(BC123-BT123)</f>
        <v>0</v>
      </c>
      <c r="BX123">
        <f>(BI123-BH123)/(BI123-BB123)</f>
        <v>0</v>
      </c>
      <c r="BY123">
        <f>(BC123-BI123)/(BC123-BB123)</f>
        <v>0</v>
      </c>
      <c r="BZ123">
        <f>(BV123*BT123/BH123)</f>
        <v>0</v>
      </c>
      <c r="CA123">
        <f>(1-BZ123)</f>
        <v>0</v>
      </c>
      <c r="DJ123">
        <f>$B$11*EI123+$C$11*EJ123+$F$11*EU123*(1-EX123)</f>
        <v>0</v>
      </c>
      <c r="DK123">
        <f>DJ123*DL123</f>
        <v>0</v>
      </c>
      <c r="DL123">
        <f>($B$11*$D$9+$C$11*$D$9+$F$11*((FH123+EZ123)/MAX(FH123+EZ123+FI123, 0.1)*$I$9+FI123/MAX(FH123+EZ123+FI123, 0.1)*$J$9))/($B$11+$C$11+$F$11)</f>
        <v>0</v>
      </c>
      <c r="DM123">
        <f>($B$11*$K$9+$C$11*$K$9+$F$11*((FH123+EZ123)/MAX(FH123+EZ123+FI123, 0.1)*$P$9+FI123/MAX(FH123+EZ123+FI123, 0.1)*$Q$9))/($B$11+$C$11+$F$11)</f>
        <v>0</v>
      </c>
      <c r="DN123">
        <v>6</v>
      </c>
      <c r="DO123">
        <v>0.5</v>
      </c>
      <c r="DP123" t="s">
        <v>437</v>
      </c>
      <c r="DQ123">
        <v>2</v>
      </c>
      <c r="DR123" t="b">
        <v>1</v>
      </c>
      <c r="DS123">
        <v>1701978202.5</v>
      </c>
      <c r="DT123">
        <v>415.715</v>
      </c>
      <c r="DU123">
        <v>420.003</v>
      </c>
      <c r="DV123">
        <v>12.50295</v>
      </c>
      <c r="DW123">
        <v>11.32045</v>
      </c>
      <c r="DX123">
        <v>416.229</v>
      </c>
      <c r="DY123">
        <v>12.47135</v>
      </c>
      <c r="DZ123">
        <v>599.957</v>
      </c>
      <c r="EA123">
        <v>78.9225</v>
      </c>
      <c r="EB123">
        <v>0.100061</v>
      </c>
      <c r="EC123">
        <v>23.0231</v>
      </c>
      <c r="ED123">
        <v>23.03245</v>
      </c>
      <c r="EE123">
        <v>999.9</v>
      </c>
      <c r="EF123">
        <v>0</v>
      </c>
      <c r="EG123">
        <v>0</v>
      </c>
      <c r="EH123">
        <v>9989.375</v>
      </c>
      <c r="EI123">
        <v>0</v>
      </c>
      <c r="EJ123">
        <v>0.8240715</v>
      </c>
      <c r="EK123">
        <v>-4.288115</v>
      </c>
      <c r="EL123">
        <v>420.978</v>
      </c>
      <c r="EM123">
        <v>424.812</v>
      </c>
      <c r="EN123">
        <v>1.18252</v>
      </c>
      <c r="EO123">
        <v>420.003</v>
      </c>
      <c r="EP123">
        <v>11.32045</v>
      </c>
      <c r="EQ123">
        <v>0.9867635</v>
      </c>
      <c r="ER123">
        <v>0.893436</v>
      </c>
      <c r="ES123">
        <v>6.722385</v>
      </c>
      <c r="ET123">
        <v>5.28544</v>
      </c>
      <c r="EU123">
        <v>1800.03</v>
      </c>
      <c r="EV123">
        <v>0.978006</v>
      </c>
      <c r="EW123">
        <v>0.0219943</v>
      </c>
      <c r="EX123">
        <v>0</v>
      </c>
      <c r="EY123">
        <v>384.4125</v>
      </c>
      <c r="EZ123">
        <v>4.99951</v>
      </c>
      <c r="FA123">
        <v>6976.325</v>
      </c>
      <c r="FB123">
        <v>14717.25</v>
      </c>
      <c r="FC123">
        <v>43.062</v>
      </c>
      <c r="FD123">
        <v>44.812</v>
      </c>
      <c r="FE123">
        <v>44.5935</v>
      </c>
      <c r="FF123">
        <v>43.875</v>
      </c>
      <c r="FG123">
        <v>44.5</v>
      </c>
      <c r="FH123">
        <v>1755.55</v>
      </c>
      <c r="FI123">
        <v>39.48</v>
      </c>
      <c r="FJ123">
        <v>0</v>
      </c>
      <c r="FK123">
        <v>1701978205.5</v>
      </c>
      <c r="FL123">
        <v>0</v>
      </c>
      <c r="FM123">
        <v>384.48264</v>
      </c>
      <c r="FN123">
        <v>0.137230768143047</v>
      </c>
      <c r="FO123">
        <v>-5.36000000479465</v>
      </c>
      <c r="FP123">
        <v>6976.6488</v>
      </c>
      <c r="FQ123">
        <v>15</v>
      </c>
      <c r="FR123">
        <v>1701977635</v>
      </c>
      <c r="FS123" t="s">
        <v>438</v>
      </c>
      <c r="FT123">
        <v>1701977633</v>
      </c>
      <c r="FU123">
        <v>1701977635</v>
      </c>
      <c r="FV123">
        <v>4</v>
      </c>
      <c r="FW123">
        <v>-0.012</v>
      </c>
      <c r="FX123">
        <v>0.003</v>
      </c>
      <c r="FY123">
        <v>-0.515</v>
      </c>
      <c r="FZ123">
        <v>0.012</v>
      </c>
      <c r="GA123">
        <v>420</v>
      </c>
      <c r="GB123">
        <v>11</v>
      </c>
      <c r="GC123">
        <v>0.38</v>
      </c>
      <c r="GD123">
        <v>0.07</v>
      </c>
      <c r="GE123">
        <v>-4.32646952380952</v>
      </c>
      <c r="GF123">
        <v>0.0574340259740272</v>
      </c>
      <c r="GG123">
        <v>0.0288120979015332</v>
      </c>
      <c r="GH123">
        <v>1</v>
      </c>
      <c r="GI123">
        <v>384.528735294118</v>
      </c>
      <c r="GJ123">
        <v>-0.0383346047118643</v>
      </c>
      <c r="GK123">
        <v>0.229311028033659</v>
      </c>
      <c r="GL123">
        <v>1</v>
      </c>
      <c r="GM123">
        <v>1.1839280952381</v>
      </c>
      <c r="GN123">
        <v>-0.0166090909090889</v>
      </c>
      <c r="GO123">
        <v>0.00181408935320341</v>
      </c>
      <c r="GP123">
        <v>1</v>
      </c>
      <c r="GQ123">
        <v>3</v>
      </c>
      <c r="GR123">
        <v>3</v>
      </c>
      <c r="GS123" t="s">
        <v>439</v>
      </c>
      <c r="GT123">
        <v>3.24983</v>
      </c>
      <c r="GU123">
        <v>2.89227</v>
      </c>
      <c r="GV123">
        <v>0.0824879</v>
      </c>
      <c r="GW123">
        <v>0.0829274</v>
      </c>
      <c r="GX123">
        <v>0.0595403</v>
      </c>
      <c r="GY123">
        <v>0.0548026</v>
      </c>
      <c r="GZ123">
        <v>30270.2</v>
      </c>
      <c r="HA123">
        <v>23315.8</v>
      </c>
      <c r="HB123">
        <v>30713.4</v>
      </c>
      <c r="HC123">
        <v>23894.6</v>
      </c>
      <c r="HD123">
        <v>38258.7</v>
      </c>
      <c r="HE123">
        <v>31524.7</v>
      </c>
      <c r="HF123">
        <v>43458.9</v>
      </c>
      <c r="HG123">
        <v>36061.1</v>
      </c>
      <c r="HH123">
        <v>2.3523</v>
      </c>
      <c r="HI123">
        <v>2.2567</v>
      </c>
      <c r="HJ123">
        <v>0.152178</v>
      </c>
      <c r="HK123">
        <v>0</v>
      </c>
      <c r="HL123">
        <v>20.5173</v>
      </c>
      <c r="HM123">
        <v>999.9</v>
      </c>
      <c r="HN123">
        <v>45.617</v>
      </c>
      <c r="HO123">
        <v>26.959</v>
      </c>
      <c r="HP123">
        <v>20.637</v>
      </c>
      <c r="HQ123">
        <v>54.3566</v>
      </c>
      <c r="HR123">
        <v>21.4583</v>
      </c>
      <c r="HS123">
        <v>2</v>
      </c>
      <c r="HT123">
        <v>-0.304886</v>
      </c>
      <c r="HU123">
        <v>0.694959</v>
      </c>
      <c r="HV123">
        <v>20.3422</v>
      </c>
      <c r="HW123">
        <v>5.24619</v>
      </c>
      <c r="HX123">
        <v>11.9222</v>
      </c>
      <c r="HY123">
        <v>4.96955</v>
      </c>
      <c r="HZ123">
        <v>3.29003</v>
      </c>
      <c r="IA123">
        <v>9999</v>
      </c>
      <c r="IB123">
        <v>999.9</v>
      </c>
      <c r="IC123">
        <v>9999</v>
      </c>
      <c r="ID123">
        <v>9999</v>
      </c>
      <c r="IE123">
        <v>4.97214</v>
      </c>
      <c r="IF123">
        <v>1.87347</v>
      </c>
      <c r="IG123">
        <v>1.88034</v>
      </c>
      <c r="IH123">
        <v>1.87649</v>
      </c>
      <c r="II123">
        <v>1.87609</v>
      </c>
      <c r="IJ123">
        <v>1.87607</v>
      </c>
      <c r="IK123">
        <v>1.87502</v>
      </c>
      <c r="IL123">
        <v>1.87545</v>
      </c>
      <c r="IM123">
        <v>0</v>
      </c>
      <c r="IN123">
        <v>0</v>
      </c>
      <c r="IO123">
        <v>0</v>
      </c>
      <c r="IP123">
        <v>0</v>
      </c>
      <c r="IQ123" t="s">
        <v>440</v>
      </c>
      <c r="IR123" t="s">
        <v>441</v>
      </c>
      <c r="IS123" t="s">
        <v>442</v>
      </c>
      <c r="IT123" t="s">
        <v>442</v>
      </c>
      <c r="IU123" t="s">
        <v>442</v>
      </c>
      <c r="IV123" t="s">
        <v>442</v>
      </c>
      <c r="IW123">
        <v>0</v>
      </c>
      <c r="IX123">
        <v>100</v>
      </c>
      <c r="IY123">
        <v>100</v>
      </c>
      <c r="IZ123">
        <v>-0.514</v>
      </c>
      <c r="JA123">
        <v>0.0316</v>
      </c>
      <c r="JB123">
        <v>-0.436505064677801</v>
      </c>
      <c r="JC123">
        <v>-0.000204251658391556</v>
      </c>
      <c r="JD123">
        <v>8.11882707142039e-08</v>
      </c>
      <c r="JE123">
        <v>-8.824596126216e-11</v>
      </c>
      <c r="JF123">
        <v>-0.0823044458403542</v>
      </c>
      <c r="JG123">
        <v>6.98166786572007e-05</v>
      </c>
      <c r="JH123">
        <v>0.00104944809816257</v>
      </c>
      <c r="JI123">
        <v>-2.5878658862803e-05</v>
      </c>
      <c r="JJ123">
        <v>28</v>
      </c>
      <c r="JK123">
        <v>2090</v>
      </c>
      <c r="JL123">
        <v>2</v>
      </c>
      <c r="JM123">
        <v>19</v>
      </c>
      <c r="JN123">
        <v>9.5</v>
      </c>
      <c r="JO123">
        <v>9.5</v>
      </c>
      <c r="JP123">
        <v>1.36108</v>
      </c>
      <c r="JQ123">
        <v>2.55371</v>
      </c>
      <c r="JR123">
        <v>2.24365</v>
      </c>
      <c r="JS123">
        <v>2.8479</v>
      </c>
      <c r="JT123">
        <v>2.49756</v>
      </c>
      <c r="JU123">
        <v>2.35474</v>
      </c>
      <c r="JV123">
        <v>31.2156</v>
      </c>
      <c r="JW123">
        <v>24.0612</v>
      </c>
      <c r="JX123">
        <v>18</v>
      </c>
      <c r="JY123">
        <v>633.467</v>
      </c>
      <c r="JZ123">
        <v>659.199</v>
      </c>
      <c r="KA123">
        <v>20</v>
      </c>
      <c r="KB123">
        <v>23.3235</v>
      </c>
      <c r="KC123">
        <v>30.0002</v>
      </c>
      <c r="KD123">
        <v>23.5269</v>
      </c>
      <c r="KE123">
        <v>23.5065</v>
      </c>
      <c r="KF123">
        <v>27.2794</v>
      </c>
      <c r="KG123">
        <v>37.5654</v>
      </c>
      <c r="KH123">
        <v>0</v>
      </c>
      <c r="KI123">
        <v>20</v>
      </c>
      <c r="KJ123">
        <v>420</v>
      </c>
      <c r="KK123">
        <v>11.3201</v>
      </c>
      <c r="KL123">
        <v>101.979</v>
      </c>
      <c r="KM123">
        <v>101.024</v>
      </c>
    </row>
    <row r="124" spans="1:299">
      <c r="A124">
        <v>108</v>
      </c>
      <c r="B124">
        <v>1701978209</v>
      </c>
      <c r="C124">
        <v>535</v>
      </c>
      <c r="D124" t="s">
        <v>657</v>
      </c>
      <c r="E124" t="s">
        <v>658</v>
      </c>
      <c r="F124">
        <v>15</v>
      </c>
      <c r="H124" t="s">
        <v>435</v>
      </c>
      <c r="K124">
        <v>1701978207.5</v>
      </c>
      <c r="L124">
        <f>(M124)/1000</f>
        <v>0</v>
      </c>
      <c r="M124">
        <f>IF(DR124, AP124, AJ124)</f>
        <v>0</v>
      </c>
      <c r="N124">
        <f>IF(DR124, AK124, AI124)</f>
        <v>0</v>
      </c>
      <c r="O124">
        <f>DT124 - IF(AW124&gt;1, N124*DN124*100.0/(AY124*EH124), 0)</f>
        <v>0</v>
      </c>
      <c r="P124">
        <f>((V124-L124/2)*O124-N124)/(V124+L124/2)</f>
        <v>0</v>
      </c>
      <c r="Q124">
        <f>P124*(EA124+EB124)/1000.0</f>
        <v>0</v>
      </c>
      <c r="R124">
        <f>(DT124 - IF(AW124&gt;1, N124*DN124*100.0/(AY124*EH124), 0))*(EA124+EB124)/1000.0</f>
        <v>0</v>
      </c>
      <c r="S124">
        <f>2.0/((1/U124-1/T124)+SIGN(U124)*SQRT((1/U124-1/T124)*(1/U124-1/T124) + 4*DO124/((DO124+1)*(DO124+1))*(2*1/U124*1/T124-1/T124*1/T124)))</f>
        <v>0</v>
      </c>
      <c r="T124">
        <f>IF(LEFT(DP124,1)&lt;&gt;"0",IF(LEFT(DP124,1)="1",3.0,DQ124),$D$5+$E$5*(EH124*EA124/($K$5*1000))+$F$5*(EH124*EA124/($K$5*1000))*MAX(MIN(DN124,$J$5),$I$5)*MAX(MIN(DN124,$J$5),$I$5)+$G$5*MAX(MIN(DN124,$J$5),$I$5)*(EH124*EA124/($K$5*1000))+$H$5*(EH124*EA124/($K$5*1000))*(EH124*EA124/($K$5*1000)))</f>
        <v>0</v>
      </c>
      <c r="U124">
        <f>L124*(1000-(1000*0.61365*exp(17.502*Y124/(240.97+Y124))/(EA124+EB124)+DV124)/2)/(1000*0.61365*exp(17.502*Y124/(240.97+Y124))/(EA124+EB124)-DV124)</f>
        <v>0</v>
      </c>
      <c r="V124">
        <f>1/((DO124+1)/(S124/1.6)+1/(T124/1.37)) + DO124/((DO124+1)/(S124/1.6) + DO124/(T124/1.37))</f>
        <v>0</v>
      </c>
      <c r="W124">
        <f>(DJ124*DM124)</f>
        <v>0</v>
      </c>
      <c r="X124">
        <f>(EC124+(W124+2*0.95*5.67E-8*(((EC124+$B$7)+273)^4-(EC124+273)^4)-44100*L124)/(1.84*29.3*T124+8*0.95*5.67E-8*(EC124+273)^3))</f>
        <v>0</v>
      </c>
      <c r="Y124">
        <f>($C$7*ED124+$D$7*EE124+$E$7*X124)</f>
        <v>0</v>
      </c>
      <c r="Z124">
        <f>0.61365*exp(17.502*Y124/(240.97+Y124))</f>
        <v>0</v>
      </c>
      <c r="AA124">
        <f>(AB124/AC124*100)</f>
        <v>0</v>
      </c>
      <c r="AB124">
        <f>DV124*(EA124+EB124)/1000</f>
        <v>0</v>
      </c>
      <c r="AC124">
        <f>0.61365*exp(17.502*EC124/(240.97+EC124))</f>
        <v>0</v>
      </c>
      <c r="AD124">
        <f>(Z124-DV124*(EA124+EB124)/1000)</f>
        <v>0</v>
      </c>
      <c r="AE124">
        <f>(-L124*44100)</f>
        <v>0</v>
      </c>
      <c r="AF124">
        <f>2*29.3*T124*0.92*(EC124-Y124)</f>
        <v>0</v>
      </c>
      <c r="AG124">
        <f>2*0.95*5.67E-8*(((EC124+$B$7)+273)^4-(Y124+273)^4)</f>
        <v>0</v>
      </c>
      <c r="AH124">
        <f>W124+AG124+AE124+AF124</f>
        <v>0</v>
      </c>
      <c r="AI124">
        <f>DZ124*AW124*(DU124-DT124*(1000-AW124*DW124)/(1000-AW124*DV124))/(100*DN124)</f>
        <v>0</v>
      </c>
      <c r="AJ124">
        <f>1000*DZ124*AW124*(DV124-DW124)/(100*DN124*(1000-AW124*DV124))</f>
        <v>0</v>
      </c>
      <c r="AK124">
        <f>(AL124 - AM124 - EA124*1E3/(8.314*(EC124+273.15)) * AO124/DZ124 * AN124) * DZ124/(100*DN124) * (1000 - DW124)/1000</f>
        <v>0</v>
      </c>
      <c r="AL124">
        <v>424.778140211907</v>
      </c>
      <c r="AM124">
        <v>421.004351515151</v>
      </c>
      <c r="AN124">
        <v>0.000515974934655542</v>
      </c>
      <c r="AO124">
        <v>66.111918729525</v>
      </c>
      <c r="AP124">
        <f>(AR124 - AQ124 + EA124*1E3/(8.314*(EC124+273.15)) * AT124/DZ124 * AS124) * DZ124/(100*DN124) * 1000/(1000 - AR124)</f>
        <v>0</v>
      </c>
      <c r="AQ124">
        <v>11.3205337166075</v>
      </c>
      <c r="AR124">
        <v>12.5010076923077</v>
      </c>
      <c r="AS124">
        <v>-1.35621464654611e-06</v>
      </c>
      <c r="AT124">
        <v>85.4368916189537</v>
      </c>
      <c r="AU124">
        <v>0</v>
      </c>
      <c r="AV124">
        <v>0</v>
      </c>
      <c r="AW124">
        <f>IF(AU124*$H$13&gt;=AY124,1.0,(AY124/(AY124-AU124*$H$13)))</f>
        <v>0</v>
      </c>
      <c r="AX124">
        <f>(AW124-1)*100</f>
        <v>0</v>
      </c>
      <c r="AY124">
        <f>MAX(0,($B$13+$C$13*EH124)/(1+$D$13*EH124)*EA124/(EC124+273)*$E$13)</f>
        <v>0</v>
      </c>
      <c r="AZ124" t="s">
        <v>436</v>
      </c>
      <c r="BA124" t="s">
        <v>436</v>
      </c>
      <c r="BB124">
        <v>0</v>
      </c>
      <c r="BC124">
        <v>0</v>
      </c>
      <c r="BD124">
        <f>1-BB124/BC124</f>
        <v>0</v>
      </c>
      <c r="BE124">
        <v>0</v>
      </c>
      <c r="BF124" t="s">
        <v>436</v>
      </c>
      <c r="BG124" t="s">
        <v>436</v>
      </c>
      <c r="BH124">
        <v>0</v>
      </c>
      <c r="BI124">
        <v>0</v>
      </c>
      <c r="BJ124">
        <f>1-BH124/BI124</f>
        <v>0</v>
      </c>
      <c r="BK124">
        <v>0.5</v>
      </c>
      <c r="BL124">
        <f>DK124</f>
        <v>0</v>
      </c>
      <c r="BM124">
        <f>N124</f>
        <v>0</v>
      </c>
      <c r="BN124">
        <f>BJ124*BK124*BL124</f>
        <v>0</v>
      </c>
      <c r="BO124">
        <f>(BM124-BE124)/BL124</f>
        <v>0</v>
      </c>
      <c r="BP124">
        <f>(BC124-BI124)/BI124</f>
        <v>0</v>
      </c>
      <c r="BQ124">
        <f>BB124/(BD124+BB124/BI124)</f>
        <v>0</v>
      </c>
      <c r="BR124" t="s">
        <v>436</v>
      </c>
      <c r="BS124">
        <v>0</v>
      </c>
      <c r="BT124">
        <f>IF(BS124&lt;&gt;0, BS124, BQ124)</f>
        <v>0</v>
      </c>
      <c r="BU124">
        <f>1-BT124/BI124</f>
        <v>0</v>
      </c>
      <c r="BV124">
        <f>(BI124-BH124)/(BI124-BT124)</f>
        <v>0</v>
      </c>
      <c r="BW124">
        <f>(BC124-BI124)/(BC124-BT124)</f>
        <v>0</v>
      </c>
      <c r="BX124">
        <f>(BI124-BH124)/(BI124-BB124)</f>
        <v>0</v>
      </c>
      <c r="BY124">
        <f>(BC124-BI124)/(BC124-BB124)</f>
        <v>0</v>
      </c>
      <c r="BZ124">
        <f>(BV124*BT124/BH124)</f>
        <v>0</v>
      </c>
      <c r="CA124">
        <f>(1-BZ124)</f>
        <v>0</v>
      </c>
      <c r="DJ124">
        <f>$B$11*EI124+$C$11*EJ124+$F$11*EU124*(1-EX124)</f>
        <v>0</v>
      </c>
      <c r="DK124">
        <f>DJ124*DL124</f>
        <v>0</v>
      </c>
      <c r="DL124">
        <f>($B$11*$D$9+$C$11*$D$9+$F$11*((FH124+EZ124)/MAX(FH124+EZ124+FI124, 0.1)*$I$9+FI124/MAX(FH124+EZ124+FI124, 0.1)*$J$9))/($B$11+$C$11+$F$11)</f>
        <v>0</v>
      </c>
      <c r="DM124">
        <f>($B$11*$K$9+$C$11*$K$9+$F$11*((FH124+EZ124)/MAX(FH124+EZ124+FI124, 0.1)*$P$9+FI124/MAX(FH124+EZ124+FI124, 0.1)*$Q$9))/($B$11+$C$11+$F$11)</f>
        <v>0</v>
      </c>
      <c r="DN124">
        <v>6</v>
      </c>
      <c r="DO124">
        <v>0.5</v>
      </c>
      <c r="DP124" t="s">
        <v>437</v>
      </c>
      <c r="DQ124">
        <v>2</v>
      </c>
      <c r="DR124" t="b">
        <v>1</v>
      </c>
      <c r="DS124">
        <v>1701978207.5</v>
      </c>
      <c r="DT124">
        <v>415.739</v>
      </c>
      <c r="DU124">
        <v>419.968</v>
      </c>
      <c r="DV124">
        <v>12.50115</v>
      </c>
      <c r="DW124">
        <v>11.32095</v>
      </c>
      <c r="DX124">
        <v>416.2525</v>
      </c>
      <c r="DY124">
        <v>12.4696</v>
      </c>
      <c r="DZ124">
        <v>600.0545</v>
      </c>
      <c r="EA124">
        <v>78.9228</v>
      </c>
      <c r="EB124">
        <v>0.10001685</v>
      </c>
      <c r="EC124">
        <v>23.0226</v>
      </c>
      <c r="ED124">
        <v>23.0399</v>
      </c>
      <c r="EE124">
        <v>999.9</v>
      </c>
      <c r="EF124">
        <v>0</v>
      </c>
      <c r="EG124">
        <v>0</v>
      </c>
      <c r="EH124">
        <v>9999.7</v>
      </c>
      <c r="EI124">
        <v>0</v>
      </c>
      <c r="EJ124">
        <v>0.848101</v>
      </c>
      <c r="EK124">
        <v>-4.22925</v>
      </c>
      <c r="EL124">
        <v>421.002</v>
      </c>
      <c r="EM124">
        <v>424.777</v>
      </c>
      <c r="EN124">
        <v>1.180225</v>
      </c>
      <c r="EO124">
        <v>419.968</v>
      </c>
      <c r="EP124">
        <v>11.32095</v>
      </c>
      <c r="EQ124">
        <v>0.986627</v>
      </c>
      <c r="ER124">
        <v>0.8934805</v>
      </c>
      <c r="ES124">
        <v>6.720385</v>
      </c>
      <c r="ET124">
        <v>5.28616</v>
      </c>
      <c r="EU124">
        <v>1800.02</v>
      </c>
      <c r="EV124">
        <v>0.978006</v>
      </c>
      <c r="EW124">
        <v>0.0219943</v>
      </c>
      <c r="EX124">
        <v>0</v>
      </c>
      <c r="EY124">
        <v>384.5295</v>
      </c>
      <c r="EZ124">
        <v>4.99951</v>
      </c>
      <c r="FA124">
        <v>6976.05</v>
      </c>
      <c r="FB124">
        <v>14717.2</v>
      </c>
      <c r="FC124">
        <v>43.062</v>
      </c>
      <c r="FD124">
        <v>44.812</v>
      </c>
      <c r="FE124">
        <v>44.562</v>
      </c>
      <c r="FF124">
        <v>43.875</v>
      </c>
      <c r="FG124">
        <v>44.4685</v>
      </c>
      <c r="FH124">
        <v>1755.54</v>
      </c>
      <c r="FI124">
        <v>39.48</v>
      </c>
      <c r="FJ124">
        <v>0</v>
      </c>
      <c r="FK124">
        <v>1701978210.3</v>
      </c>
      <c r="FL124">
        <v>0</v>
      </c>
      <c r="FM124">
        <v>384.50132</v>
      </c>
      <c r="FN124">
        <v>-0.616846149422469</v>
      </c>
      <c r="FO124">
        <v>-3.29153848546966</v>
      </c>
      <c r="FP124">
        <v>6976.274</v>
      </c>
      <c r="FQ124">
        <v>15</v>
      </c>
      <c r="FR124">
        <v>1701977635</v>
      </c>
      <c r="FS124" t="s">
        <v>438</v>
      </c>
      <c r="FT124">
        <v>1701977633</v>
      </c>
      <c r="FU124">
        <v>1701977635</v>
      </c>
      <c r="FV124">
        <v>4</v>
      </c>
      <c r="FW124">
        <v>-0.012</v>
      </c>
      <c r="FX124">
        <v>0.003</v>
      </c>
      <c r="FY124">
        <v>-0.515</v>
      </c>
      <c r="FZ124">
        <v>0.012</v>
      </c>
      <c r="GA124">
        <v>420</v>
      </c>
      <c r="GB124">
        <v>11</v>
      </c>
      <c r="GC124">
        <v>0.38</v>
      </c>
      <c r="GD124">
        <v>0.07</v>
      </c>
      <c r="GE124">
        <v>-4.299391</v>
      </c>
      <c r="GF124">
        <v>0.285710075187958</v>
      </c>
      <c r="GG124">
        <v>0.0472125419671511</v>
      </c>
      <c r="GH124">
        <v>1</v>
      </c>
      <c r="GI124">
        <v>384.500882352941</v>
      </c>
      <c r="GJ124">
        <v>-0.132650877667882</v>
      </c>
      <c r="GK124">
        <v>0.239387424691325</v>
      </c>
      <c r="GL124">
        <v>1</v>
      </c>
      <c r="GM124">
        <v>1.182483</v>
      </c>
      <c r="GN124">
        <v>-0.0128372932330821</v>
      </c>
      <c r="GO124">
        <v>0.00143446889126256</v>
      </c>
      <c r="GP124">
        <v>1</v>
      </c>
      <c r="GQ124">
        <v>3</v>
      </c>
      <c r="GR124">
        <v>3</v>
      </c>
      <c r="GS124" t="s">
        <v>439</v>
      </c>
      <c r="GT124">
        <v>3.24992</v>
      </c>
      <c r="GU124">
        <v>2.89225</v>
      </c>
      <c r="GV124">
        <v>0.0824913</v>
      </c>
      <c r="GW124">
        <v>0.082929</v>
      </c>
      <c r="GX124">
        <v>0.0595311</v>
      </c>
      <c r="GY124">
        <v>0.0548066</v>
      </c>
      <c r="GZ124">
        <v>30270.6</v>
      </c>
      <c r="HA124">
        <v>23315.3</v>
      </c>
      <c r="HB124">
        <v>30713.9</v>
      </c>
      <c r="HC124">
        <v>23894.2</v>
      </c>
      <c r="HD124">
        <v>38259.7</v>
      </c>
      <c r="HE124">
        <v>31523.9</v>
      </c>
      <c r="HF124">
        <v>43459.6</v>
      </c>
      <c r="HG124">
        <v>36060.4</v>
      </c>
      <c r="HH124">
        <v>2.35257</v>
      </c>
      <c r="HI124">
        <v>2.25665</v>
      </c>
      <c r="HJ124">
        <v>0.15229</v>
      </c>
      <c r="HK124">
        <v>0</v>
      </c>
      <c r="HL124">
        <v>20.5234</v>
      </c>
      <c r="HM124">
        <v>999.9</v>
      </c>
      <c r="HN124">
        <v>45.617</v>
      </c>
      <c r="HO124">
        <v>26.969</v>
      </c>
      <c r="HP124">
        <v>20.6501</v>
      </c>
      <c r="HQ124">
        <v>54.4866</v>
      </c>
      <c r="HR124">
        <v>21.4383</v>
      </c>
      <c r="HS124">
        <v>2</v>
      </c>
      <c r="HT124">
        <v>-0.304695</v>
      </c>
      <c r="HU124">
        <v>0.695452</v>
      </c>
      <c r="HV124">
        <v>20.3423</v>
      </c>
      <c r="HW124">
        <v>5.24619</v>
      </c>
      <c r="HX124">
        <v>11.9219</v>
      </c>
      <c r="HY124">
        <v>4.96955</v>
      </c>
      <c r="HZ124">
        <v>3.29008</v>
      </c>
      <c r="IA124">
        <v>9999</v>
      </c>
      <c r="IB124">
        <v>999.9</v>
      </c>
      <c r="IC124">
        <v>9999</v>
      </c>
      <c r="ID124">
        <v>9999</v>
      </c>
      <c r="IE124">
        <v>4.97216</v>
      </c>
      <c r="IF124">
        <v>1.87347</v>
      </c>
      <c r="IG124">
        <v>1.88034</v>
      </c>
      <c r="IH124">
        <v>1.87651</v>
      </c>
      <c r="II124">
        <v>1.87609</v>
      </c>
      <c r="IJ124">
        <v>1.87607</v>
      </c>
      <c r="IK124">
        <v>1.875</v>
      </c>
      <c r="IL124">
        <v>1.87545</v>
      </c>
      <c r="IM124">
        <v>0</v>
      </c>
      <c r="IN124">
        <v>0</v>
      </c>
      <c r="IO124">
        <v>0</v>
      </c>
      <c r="IP124">
        <v>0</v>
      </c>
      <c r="IQ124" t="s">
        <v>440</v>
      </c>
      <c r="IR124" t="s">
        <v>441</v>
      </c>
      <c r="IS124" t="s">
        <v>442</v>
      </c>
      <c r="IT124" t="s">
        <v>442</v>
      </c>
      <c r="IU124" t="s">
        <v>442</v>
      </c>
      <c r="IV124" t="s">
        <v>442</v>
      </c>
      <c r="IW124">
        <v>0</v>
      </c>
      <c r="IX124">
        <v>100</v>
      </c>
      <c r="IY124">
        <v>100</v>
      </c>
      <c r="IZ124">
        <v>-0.514</v>
      </c>
      <c r="JA124">
        <v>0.0316</v>
      </c>
      <c r="JB124">
        <v>-0.436505064677801</v>
      </c>
      <c r="JC124">
        <v>-0.000204251658391556</v>
      </c>
      <c r="JD124">
        <v>8.11882707142039e-08</v>
      </c>
      <c r="JE124">
        <v>-8.824596126216e-11</v>
      </c>
      <c r="JF124">
        <v>-0.0823044458403542</v>
      </c>
      <c r="JG124">
        <v>6.98166786572007e-05</v>
      </c>
      <c r="JH124">
        <v>0.00104944809816257</v>
      </c>
      <c r="JI124">
        <v>-2.5878658862803e-05</v>
      </c>
      <c r="JJ124">
        <v>28</v>
      </c>
      <c r="JK124">
        <v>2090</v>
      </c>
      <c r="JL124">
        <v>2</v>
      </c>
      <c r="JM124">
        <v>19</v>
      </c>
      <c r="JN124">
        <v>9.6</v>
      </c>
      <c r="JO124">
        <v>9.6</v>
      </c>
      <c r="JP124">
        <v>1.36108</v>
      </c>
      <c r="JQ124">
        <v>2.55249</v>
      </c>
      <c r="JR124">
        <v>2.24365</v>
      </c>
      <c r="JS124">
        <v>2.84912</v>
      </c>
      <c r="JT124">
        <v>2.49756</v>
      </c>
      <c r="JU124">
        <v>2.3877</v>
      </c>
      <c r="JV124">
        <v>31.2156</v>
      </c>
      <c r="JW124">
        <v>24.07</v>
      </c>
      <c r="JX124">
        <v>18</v>
      </c>
      <c r="JY124">
        <v>633.668</v>
      </c>
      <c r="JZ124">
        <v>659.156</v>
      </c>
      <c r="KA124">
        <v>20</v>
      </c>
      <c r="KB124">
        <v>23.3235</v>
      </c>
      <c r="KC124">
        <v>30.0001</v>
      </c>
      <c r="KD124">
        <v>23.5269</v>
      </c>
      <c r="KE124">
        <v>23.5065</v>
      </c>
      <c r="KF124">
        <v>27.2791</v>
      </c>
      <c r="KG124">
        <v>37.5654</v>
      </c>
      <c r="KH124">
        <v>0</v>
      </c>
      <c r="KI124">
        <v>20</v>
      </c>
      <c r="KJ124">
        <v>420</v>
      </c>
      <c r="KK124">
        <v>11.3201</v>
      </c>
      <c r="KL124">
        <v>101.981</v>
      </c>
      <c r="KM124">
        <v>101.022</v>
      </c>
    </row>
    <row r="125" spans="1:299">
      <c r="A125">
        <v>109</v>
      </c>
      <c r="B125">
        <v>1701978214</v>
      </c>
      <c r="C125">
        <v>540</v>
      </c>
      <c r="D125" t="s">
        <v>659</v>
      </c>
      <c r="E125" t="s">
        <v>660</v>
      </c>
      <c r="F125">
        <v>15</v>
      </c>
      <c r="H125" t="s">
        <v>435</v>
      </c>
      <c r="K125">
        <v>1701978212.5</v>
      </c>
      <c r="L125">
        <f>(M125)/1000</f>
        <v>0</v>
      </c>
      <c r="M125">
        <f>IF(DR125, AP125, AJ125)</f>
        <v>0</v>
      </c>
      <c r="N125">
        <f>IF(DR125, AK125, AI125)</f>
        <v>0</v>
      </c>
      <c r="O125">
        <f>DT125 - IF(AW125&gt;1, N125*DN125*100.0/(AY125*EH125), 0)</f>
        <v>0</v>
      </c>
      <c r="P125">
        <f>((V125-L125/2)*O125-N125)/(V125+L125/2)</f>
        <v>0</v>
      </c>
      <c r="Q125">
        <f>P125*(EA125+EB125)/1000.0</f>
        <v>0</v>
      </c>
      <c r="R125">
        <f>(DT125 - IF(AW125&gt;1, N125*DN125*100.0/(AY125*EH125), 0))*(EA125+EB125)/1000.0</f>
        <v>0</v>
      </c>
      <c r="S125">
        <f>2.0/((1/U125-1/T125)+SIGN(U125)*SQRT((1/U125-1/T125)*(1/U125-1/T125) + 4*DO125/((DO125+1)*(DO125+1))*(2*1/U125*1/T125-1/T125*1/T125)))</f>
        <v>0</v>
      </c>
      <c r="T125">
        <f>IF(LEFT(DP125,1)&lt;&gt;"0",IF(LEFT(DP125,1)="1",3.0,DQ125),$D$5+$E$5*(EH125*EA125/($K$5*1000))+$F$5*(EH125*EA125/($K$5*1000))*MAX(MIN(DN125,$J$5),$I$5)*MAX(MIN(DN125,$J$5),$I$5)+$G$5*MAX(MIN(DN125,$J$5),$I$5)*(EH125*EA125/($K$5*1000))+$H$5*(EH125*EA125/($K$5*1000))*(EH125*EA125/($K$5*1000)))</f>
        <v>0</v>
      </c>
      <c r="U125">
        <f>L125*(1000-(1000*0.61365*exp(17.502*Y125/(240.97+Y125))/(EA125+EB125)+DV125)/2)/(1000*0.61365*exp(17.502*Y125/(240.97+Y125))/(EA125+EB125)-DV125)</f>
        <v>0</v>
      </c>
      <c r="V125">
        <f>1/((DO125+1)/(S125/1.6)+1/(T125/1.37)) + DO125/((DO125+1)/(S125/1.6) + DO125/(T125/1.37))</f>
        <v>0</v>
      </c>
      <c r="W125">
        <f>(DJ125*DM125)</f>
        <v>0</v>
      </c>
      <c r="X125">
        <f>(EC125+(W125+2*0.95*5.67E-8*(((EC125+$B$7)+273)^4-(EC125+273)^4)-44100*L125)/(1.84*29.3*T125+8*0.95*5.67E-8*(EC125+273)^3))</f>
        <v>0</v>
      </c>
      <c r="Y125">
        <f>($C$7*ED125+$D$7*EE125+$E$7*X125)</f>
        <v>0</v>
      </c>
      <c r="Z125">
        <f>0.61365*exp(17.502*Y125/(240.97+Y125))</f>
        <v>0</v>
      </c>
      <c r="AA125">
        <f>(AB125/AC125*100)</f>
        <v>0</v>
      </c>
      <c r="AB125">
        <f>DV125*(EA125+EB125)/1000</f>
        <v>0</v>
      </c>
      <c r="AC125">
        <f>0.61365*exp(17.502*EC125/(240.97+EC125))</f>
        <v>0</v>
      </c>
      <c r="AD125">
        <f>(Z125-DV125*(EA125+EB125)/1000)</f>
        <v>0</v>
      </c>
      <c r="AE125">
        <f>(-L125*44100)</f>
        <v>0</v>
      </c>
      <c r="AF125">
        <f>2*29.3*T125*0.92*(EC125-Y125)</f>
        <v>0</v>
      </c>
      <c r="AG125">
        <f>2*0.95*5.67E-8*(((EC125+$B$7)+273)^4-(Y125+273)^4)</f>
        <v>0</v>
      </c>
      <c r="AH125">
        <f>W125+AG125+AE125+AF125</f>
        <v>0</v>
      </c>
      <c r="AI125">
        <f>DZ125*AW125*(DU125-DT125*(1000-AW125*DW125)/(1000-AW125*DV125))/(100*DN125)</f>
        <v>0</v>
      </c>
      <c r="AJ125">
        <f>1000*DZ125*AW125*(DV125-DW125)/(100*DN125*(1000-AW125*DV125))</f>
        <v>0</v>
      </c>
      <c r="AK125">
        <f>(AL125 - AM125 - EA125*1E3/(8.314*(EC125+273.15)) * AO125/DZ125 * AN125) * DZ125/(100*DN125) * (1000 - DW125)/1000</f>
        <v>0</v>
      </c>
      <c r="AL125">
        <v>424.815954940208</v>
      </c>
      <c r="AM125">
        <v>421.007503030303</v>
      </c>
      <c r="AN125">
        <v>0.000299765329389137</v>
      </c>
      <c r="AO125">
        <v>66.111918729525</v>
      </c>
      <c r="AP125">
        <f>(AR125 - AQ125 + EA125*1E3/(8.314*(EC125+273.15)) * AT125/DZ125 * AS125) * DZ125/(100*DN125) * 1000/(1000 - AR125)</f>
        <v>0</v>
      </c>
      <c r="AQ125">
        <v>11.3207476566283</v>
      </c>
      <c r="AR125">
        <v>12.4985021978022</v>
      </c>
      <c r="AS125">
        <v>-2.81059835157836e-06</v>
      </c>
      <c r="AT125">
        <v>85.4368916189537</v>
      </c>
      <c r="AU125">
        <v>0</v>
      </c>
      <c r="AV125">
        <v>0</v>
      </c>
      <c r="AW125">
        <f>IF(AU125*$H$13&gt;=AY125,1.0,(AY125/(AY125-AU125*$H$13)))</f>
        <v>0</v>
      </c>
      <c r="AX125">
        <f>(AW125-1)*100</f>
        <v>0</v>
      </c>
      <c r="AY125">
        <f>MAX(0,($B$13+$C$13*EH125)/(1+$D$13*EH125)*EA125/(EC125+273)*$E$13)</f>
        <v>0</v>
      </c>
      <c r="AZ125" t="s">
        <v>436</v>
      </c>
      <c r="BA125" t="s">
        <v>436</v>
      </c>
      <c r="BB125">
        <v>0</v>
      </c>
      <c r="BC125">
        <v>0</v>
      </c>
      <c r="BD125">
        <f>1-BB125/BC125</f>
        <v>0</v>
      </c>
      <c r="BE125">
        <v>0</v>
      </c>
      <c r="BF125" t="s">
        <v>436</v>
      </c>
      <c r="BG125" t="s">
        <v>436</v>
      </c>
      <c r="BH125">
        <v>0</v>
      </c>
      <c r="BI125">
        <v>0</v>
      </c>
      <c r="BJ125">
        <f>1-BH125/BI125</f>
        <v>0</v>
      </c>
      <c r="BK125">
        <v>0.5</v>
      </c>
      <c r="BL125">
        <f>DK125</f>
        <v>0</v>
      </c>
      <c r="BM125">
        <f>N125</f>
        <v>0</v>
      </c>
      <c r="BN125">
        <f>BJ125*BK125*BL125</f>
        <v>0</v>
      </c>
      <c r="BO125">
        <f>(BM125-BE125)/BL125</f>
        <v>0</v>
      </c>
      <c r="BP125">
        <f>(BC125-BI125)/BI125</f>
        <v>0</v>
      </c>
      <c r="BQ125">
        <f>BB125/(BD125+BB125/BI125)</f>
        <v>0</v>
      </c>
      <c r="BR125" t="s">
        <v>436</v>
      </c>
      <c r="BS125">
        <v>0</v>
      </c>
      <c r="BT125">
        <f>IF(BS125&lt;&gt;0, BS125, BQ125)</f>
        <v>0</v>
      </c>
      <c r="BU125">
        <f>1-BT125/BI125</f>
        <v>0</v>
      </c>
      <c r="BV125">
        <f>(BI125-BH125)/(BI125-BT125)</f>
        <v>0</v>
      </c>
      <c r="BW125">
        <f>(BC125-BI125)/(BC125-BT125)</f>
        <v>0</v>
      </c>
      <c r="BX125">
        <f>(BI125-BH125)/(BI125-BB125)</f>
        <v>0</v>
      </c>
      <c r="BY125">
        <f>(BC125-BI125)/(BC125-BB125)</f>
        <v>0</v>
      </c>
      <c r="BZ125">
        <f>(BV125*BT125/BH125)</f>
        <v>0</v>
      </c>
      <c r="CA125">
        <f>(1-BZ125)</f>
        <v>0</v>
      </c>
      <c r="DJ125">
        <f>$B$11*EI125+$C$11*EJ125+$F$11*EU125*(1-EX125)</f>
        <v>0</v>
      </c>
      <c r="DK125">
        <f>DJ125*DL125</f>
        <v>0</v>
      </c>
      <c r="DL125">
        <f>($B$11*$D$9+$C$11*$D$9+$F$11*((FH125+EZ125)/MAX(FH125+EZ125+FI125, 0.1)*$I$9+FI125/MAX(FH125+EZ125+FI125, 0.1)*$J$9))/($B$11+$C$11+$F$11)</f>
        <v>0</v>
      </c>
      <c r="DM125">
        <f>($B$11*$K$9+$C$11*$K$9+$F$11*((FH125+EZ125)/MAX(FH125+EZ125+FI125, 0.1)*$P$9+FI125/MAX(FH125+EZ125+FI125, 0.1)*$Q$9))/($B$11+$C$11+$F$11)</f>
        <v>0</v>
      </c>
      <c r="DN125">
        <v>6</v>
      </c>
      <c r="DO125">
        <v>0.5</v>
      </c>
      <c r="DP125" t="s">
        <v>437</v>
      </c>
      <c r="DQ125">
        <v>2</v>
      </c>
      <c r="DR125" t="b">
        <v>1</v>
      </c>
      <c r="DS125">
        <v>1701978212.5</v>
      </c>
      <c r="DT125">
        <v>415.747</v>
      </c>
      <c r="DU125">
        <v>420.009</v>
      </c>
      <c r="DV125">
        <v>12.4988</v>
      </c>
      <c r="DW125">
        <v>11.32015</v>
      </c>
      <c r="DX125">
        <v>416.261</v>
      </c>
      <c r="DY125">
        <v>12.46725</v>
      </c>
      <c r="DZ125">
        <v>599.951</v>
      </c>
      <c r="EA125">
        <v>78.9223</v>
      </c>
      <c r="EB125">
        <v>0.0998808</v>
      </c>
      <c r="EC125">
        <v>23.0265</v>
      </c>
      <c r="ED125">
        <v>23.05275</v>
      </c>
      <c r="EE125">
        <v>999.9</v>
      </c>
      <c r="EF125">
        <v>0</v>
      </c>
      <c r="EG125">
        <v>0</v>
      </c>
      <c r="EH125">
        <v>10002.81</v>
      </c>
      <c r="EI125">
        <v>0</v>
      </c>
      <c r="EJ125">
        <v>0.828312</v>
      </c>
      <c r="EK125">
        <v>-4.262375</v>
      </c>
      <c r="EL125">
        <v>421.009</v>
      </c>
      <c r="EM125">
        <v>424.818</v>
      </c>
      <c r="EN125">
        <v>1.17866</v>
      </c>
      <c r="EO125">
        <v>420.009</v>
      </c>
      <c r="EP125">
        <v>11.32015</v>
      </c>
      <c r="EQ125">
        <v>0.9864335</v>
      </c>
      <c r="ER125">
        <v>0.893411</v>
      </c>
      <c r="ES125">
        <v>6.717525</v>
      </c>
      <c r="ET125">
        <v>5.285035</v>
      </c>
      <c r="EU125">
        <v>1800.035</v>
      </c>
      <c r="EV125">
        <v>0.978006</v>
      </c>
      <c r="EW125">
        <v>0.0219943</v>
      </c>
      <c r="EX125">
        <v>0</v>
      </c>
      <c r="EY125">
        <v>384.3535</v>
      </c>
      <c r="EZ125">
        <v>4.99951</v>
      </c>
      <c r="FA125">
        <v>6975.655</v>
      </c>
      <c r="FB125">
        <v>14717.3</v>
      </c>
      <c r="FC125">
        <v>43.062</v>
      </c>
      <c r="FD125">
        <v>44.812</v>
      </c>
      <c r="FE125">
        <v>44.625</v>
      </c>
      <c r="FF125">
        <v>43.906</v>
      </c>
      <c r="FG125">
        <v>44.4685</v>
      </c>
      <c r="FH125">
        <v>1755.555</v>
      </c>
      <c r="FI125">
        <v>39.48</v>
      </c>
      <c r="FJ125">
        <v>0</v>
      </c>
      <c r="FK125">
        <v>1701978215.1</v>
      </c>
      <c r="FL125">
        <v>0</v>
      </c>
      <c r="FM125">
        <v>384.43612</v>
      </c>
      <c r="FN125">
        <v>-0.631538458204523</v>
      </c>
      <c r="FO125">
        <v>-4.94692311265371</v>
      </c>
      <c r="FP125">
        <v>6975.8912</v>
      </c>
      <c r="FQ125">
        <v>15</v>
      </c>
      <c r="FR125">
        <v>1701977635</v>
      </c>
      <c r="FS125" t="s">
        <v>438</v>
      </c>
      <c r="FT125">
        <v>1701977633</v>
      </c>
      <c r="FU125">
        <v>1701977635</v>
      </c>
      <c r="FV125">
        <v>4</v>
      </c>
      <c r="FW125">
        <v>-0.012</v>
      </c>
      <c r="FX125">
        <v>0.003</v>
      </c>
      <c r="FY125">
        <v>-0.515</v>
      </c>
      <c r="FZ125">
        <v>0.012</v>
      </c>
      <c r="GA125">
        <v>420</v>
      </c>
      <c r="GB125">
        <v>11</v>
      </c>
      <c r="GC125">
        <v>0.38</v>
      </c>
      <c r="GD125">
        <v>0.07</v>
      </c>
      <c r="GE125">
        <v>-4.29220142857143</v>
      </c>
      <c r="GF125">
        <v>0.386926753246751</v>
      </c>
      <c r="GG125">
        <v>0.0482072666213513</v>
      </c>
      <c r="GH125">
        <v>1</v>
      </c>
      <c r="GI125">
        <v>384.468147058823</v>
      </c>
      <c r="GJ125">
        <v>-0.636928946607447</v>
      </c>
      <c r="GK125">
        <v>0.20355359640398</v>
      </c>
      <c r="GL125">
        <v>1</v>
      </c>
      <c r="GM125">
        <v>1.18124857142857</v>
      </c>
      <c r="GN125">
        <v>-0.0128431168831159</v>
      </c>
      <c r="GO125">
        <v>0.001483844060971</v>
      </c>
      <c r="GP125">
        <v>1</v>
      </c>
      <c r="GQ125">
        <v>3</v>
      </c>
      <c r="GR125">
        <v>3</v>
      </c>
      <c r="GS125" t="s">
        <v>439</v>
      </c>
      <c r="GT125">
        <v>3.24983</v>
      </c>
      <c r="GU125">
        <v>2.89214</v>
      </c>
      <c r="GV125">
        <v>0.0824931</v>
      </c>
      <c r="GW125">
        <v>0.0829264</v>
      </c>
      <c r="GX125">
        <v>0.0595225</v>
      </c>
      <c r="GY125">
        <v>0.0548086</v>
      </c>
      <c r="GZ125">
        <v>30269.7</v>
      </c>
      <c r="HA125">
        <v>23315.3</v>
      </c>
      <c r="HB125">
        <v>30713.1</v>
      </c>
      <c r="HC125">
        <v>23894.1</v>
      </c>
      <c r="HD125">
        <v>38258.8</v>
      </c>
      <c r="HE125">
        <v>31523.7</v>
      </c>
      <c r="HF125">
        <v>43458.2</v>
      </c>
      <c r="HG125">
        <v>36060.1</v>
      </c>
      <c r="HH125">
        <v>2.3524</v>
      </c>
      <c r="HI125">
        <v>2.25647</v>
      </c>
      <c r="HJ125">
        <v>0.153482</v>
      </c>
      <c r="HK125">
        <v>0</v>
      </c>
      <c r="HL125">
        <v>20.5283</v>
      </c>
      <c r="HM125">
        <v>999.9</v>
      </c>
      <c r="HN125">
        <v>45.617</v>
      </c>
      <c r="HO125">
        <v>26.959</v>
      </c>
      <c r="HP125">
        <v>20.6367</v>
      </c>
      <c r="HQ125">
        <v>54.3166</v>
      </c>
      <c r="HR125">
        <v>21.4463</v>
      </c>
      <c r="HS125">
        <v>2</v>
      </c>
      <c r="HT125">
        <v>-0.304736</v>
      </c>
      <c r="HU125">
        <v>0.694033</v>
      </c>
      <c r="HV125">
        <v>20.3423</v>
      </c>
      <c r="HW125">
        <v>5.24559</v>
      </c>
      <c r="HX125">
        <v>11.9204</v>
      </c>
      <c r="HY125">
        <v>4.96945</v>
      </c>
      <c r="HZ125">
        <v>3.29</v>
      </c>
      <c r="IA125">
        <v>9999</v>
      </c>
      <c r="IB125">
        <v>999.9</v>
      </c>
      <c r="IC125">
        <v>9999</v>
      </c>
      <c r="ID125">
        <v>9999</v>
      </c>
      <c r="IE125">
        <v>4.97213</v>
      </c>
      <c r="IF125">
        <v>1.87347</v>
      </c>
      <c r="IG125">
        <v>1.88034</v>
      </c>
      <c r="IH125">
        <v>1.87651</v>
      </c>
      <c r="II125">
        <v>1.87608</v>
      </c>
      <c r="IJ125">
        <v>1.87607</v>
      </c>
      <c r="IK125">
        <v>1.875</v>
      </c>
      <c r="IL125">
        <v>1.87545</v>
      </c>
      <c r="IM125">
        <v>0</v>
      </c>
      <c r="IN125">
        <v>0</v>
      </c>
      <c r="IO125">
        <v>0</v>
      </c>
      <c r="IP125">
        <v>0</v>
      </c>
      <c r="IQ125" t="s">
        <v>440</v>
      </c>
      <c r="IR125" t="s">
        <v>441</v>
      </c>
      <c r="IS125" t="s">
        <v>442</v>
      </c>
      <c r="IT125" t="s">
        <v>442</v>
      </c>
      <c r="IU125" t="s">
        <v>442</v>
      </c>
      <c r="IV125" t="s">
        <v>442</v>
      </c>
      <c r="IW125">
        <v>0</v>
      </c>
      <c r="IX125">
        <v>100</v>
      </c>
      <c r="IY125">
        <v>100</v>
      </c>
      <c r="IZ125">
        <v>-0.514</v>
      </c>
      <c r="JA125">
        <v>0.0315</v>
      </c>
      <c r="JB125">
        <v>-0.436505064677801</v>
      </c>
      <c r="JC125">
        <v>-0.000204251658391556</v>
      </c>
      <c r="JD125">
        <v>8.11882707142039e-08</v>
      </c>
      <c r="JE125">
        <v>-8.824596126216e-11</v>
      </c>
      <c r="JF125">
        <v>-0.0823044458403542</v>
      </c>
      <c r="JG125">
        <v>6.98166786572007e-05</v>
      </c>
      <c r="JH125">
        <v>0.00104944809816257</v>
      </c>
      <c r="JI125">
        <v>-2.5878658862803e-05</v>
      </c>
      <c r="JJ125">
        <v>28</v>
      </c>
      <c r="JK125">
        <v>2090</v>
      </c>
      <c r="JL125">
        <v>2</v>
      </c>
      <c r="JM125">
        <v>19</v>
      </c>
      <c r="JN125">
        <v>9.7</v>
      </c>
      <c r="JO125">
        <v>9.7</v>
      </c>
      <c r="JP125">
        <v>1.36108</v>
      </c>
      <c r="JQ125">
        <v>2.55371</v>
      </c>
      <c r="JR125">
        <v>2.24365</v>
      </c>
      <c r="JS125">
        <v>2.84912</v>
      </c>
      <c r="JT125">
        <v>2.49756</v>
      </c>
      <c r="JU125">
        <v>2.36084</v>
      </c>
      <c r="JV125">
        <v>31.2156</v>
      </c>
      <c r="JW125">
        <v>24.0612</v>
      </c>
      <c r="JX125">
        <v>18</v>
      </c>
      <c r="JY125">
        <v>633.54</v>
      </c>
      <c r="JZ125">
        <v>659.007</v>
      </c>
      <c r="KA125">
        <v>19.9998</v>
      </c>
      <c r="KB125">
        <v>23.3235</v>
      </c>
      <c r="KC125">
        <v>30.0001</v>
      </c>
      <c r="KD125">
        <v>23.5269</v>
      </c>
      <c r="KE125">
        <v>23.5065</v>
      </c>
      <c r="KF125">
        <v>27.2798</v>
      </c>
      <c r="KG125">
        <v>37.5654</v>
      </c>
      <c r="KH125">
        <v>0</v>
      </c>
      <c r="KI125">
        <v>20</v>
      </c>
      <c r="KJ125">
        <v>420</v>
      </c>
      <c r="KK125">
        <v>11.3201</v>
      </c>
      <c r="KL125">
        <v>101.978</v>
      </c>
      <c r="KM125">
        <v>101.021</v>
      </c>
    </row>
    <row r="126" spans="1:299">
      <c r="A126">
        <v>110</v>
      </c>
      <c r="B126">
        <v>1701978219</v>
      </c>
      <c r="C126">
        <v>545</v>
      </c>
      <c r="D126" t="s">
        <v>661</v>
      </c>
      <c r="E126" t="s">
        <v>662</v>
      </c>
      <c r="F126">
        <v>15</v>
      </c>
      <c r="H126" t="s">
        <v>435</v>
      </c>
      <c r="K126">
        <v>1701978217.5</v>
      </c>
      <c r="L126">
        <f>(M126)/1000</f>
        <v>0</v>
      </c>
      <c r="M126">
        <f>IF(DR126, AP126, AJ126)</f>
        <v>0</v>
      </c>
      <c r="N126">
        <f>IF(DR126, AK126, AI126)</f>
        <v>0</v>
      </c>
      <c r="O126">
        <f>DT126 - IF(AW126&gt;1, N126*DN126*100.0/(AY126*EH126), 0)</f>
        <v>0</v>
      </c>
      <c r="P126">
        <f>((V126-L126/2)*O126-N126)/(V126+L126/2)</f>
        <v>0</v>
      </c>
      <c r="Q126">
        <f>P126*(EA126+EB126)/1000.0</f>
        <v>0</v>
      </c>
      <c r="R126">
        <f>(DT126 - IF(AW126&gt;1, N126*DN126*100.0/(AY126*EH126), 0))*(EA126+EB126)/1000.0</f>
        <v>0</v>
      </c>
      <c r="S126">
        <f>2.0/((1/U126-1/T126)+SIGN(U126)*SQRT((1/U126-1/T126)*(1/U126-1/T126) + 4*DO126/((DO126+1)*(DO126+1))*(2*1/U126*1/T126-1/T126*1/T126)))</f>
        <v>0</v>
      </c>
      <c r="T126">
        <f>IF(LEFT(DP126,1)&lt;&gt;"0",IF(LEFT(DP126,1)="1",3.0,DQ126),$D$5+$E$5*(EH126*EA126/($K$5*1000))+$F$5*(EH126*EA126/($K$5*1000))*MAX(MIN(DN126,$J$5),$I$5)*MAX(MIN(DN126,$J$5),$I$5)+$G$5*MAX(MIN(DN126,$J$5),$I$5)*(EH126*EA126/($K$5*1000))+$H$5*(EH126*EA126/($K$5*1000))*(EH126*EA126/($K$5*1000)))</f>
        <v>0</v>
      </c>
      <c r="U126">
        <f>L126*(1000-(1000*0.61365*exp(17.502*Y126/(240.97+Y126))/(EA126+EB126)+DV126)/2)/(1000*0.61365*exp(17.502*Y126/(240.97+Y126))/(EA126+EB126)-DV126)</f>
        <v>0</v>
      </c>
      <c r="V126">
        <f>1/((DO126+1)/(S126/1.6)+1/(T126/1.37)) + DO126/((DO126+1)/(S126/1.6) + DO126/(T126/1.37))</f>
        <v>0</v>
      </c>
      <c r="W126">
        <f>(DJ126*DM126)</f>
        <v>0</v>
      </c>
      <c r="X126">
        <f>(EC126+(W126+2*0.95*5.67E-8*(((EC126+$B$7)+273)^4-(EC126+273)^4)-44100*L126)/(1.84*29.3*T126+8*0.95*5.67E-8*(EC126+273)^3))</f>
        <v>0</v>
      </c>
      <c r="Y126">
        <f>($C$7*ED126+$D$7*EE126+$E$7*X126)</f>
        <v>0</v>
      </c>
      <c r="Z126">
        <f>0.61365*exp(17.502*Y126/(240.97+Y126))</f>
        <v>0</v>
      </c>
      <c r="AA126">
        <f>(AB126/AC126*100)</f>
        <v>0</v>
      </c>
      <c r="AB126">
        <f>DV126*(EA126+EB126)/1000</f>
        <v>0</v>
      </c>
      <c r="AC126">
        <f>0.61365*exp(17.502*EC126/(240.97+EC126))</f>
        <v>0</v>
      </c>
      <c r="AD126">
        <f>(Z126-DV126*(EA126+EB126)/1000)</f>
        <v>0</v>
      </c>
      <c r="AE126">
        <f>(-L126*44100)</f>
        <v>0</v>
      </c>
      <c r="AF126">
        <f>2*29.3*T126*0.92*(EC126-Y126)</f>
        <v>0</v>
      </c>
      <c r="AG126">
        <f>2*0.95*5.67E-8*(((EC126+$B$7)+273)^4-(Y126+273)^4)</f>
        <v>0</v>
      </c>
      <c r="AH126">
        <f>W126+AG126+AE126+AF126</f>
        <v>0</v>
      </c>
      <c r="AI126">
        <f>DZ126*AW126*(DU126-DT126*(1000-AW126*DW126)/(1000-AW126*DV126))/(100*DN126)</f>
        <v>0</v>
      </c>
      <c r="AJ126">
        <f>1000*DZ126*AW126*(DV126-DW126)/(100*DN126*(1000-AW126*DV126))</f>
        <v>0</v>
      </c>
      <c r="AK126">
        <f>(AL126 - AM126 - EA126*1E3/(8.314*(EC126+273.15)) * AO126/DZ126 * AN126) * DZ126/(100*DN126) * (1000 - DW126)/1000</f>
        <v>0</v>
      </c>
      <c r="AL126">
        <v>424.81985849752</v>
      </c>
      <c r="AM126">
        <v>421.035393939394</v>
      </c>
      <c r="AN126">
        <v>0.00133450741393133</v>
      </c>
      <c r="AO126">
        <v>66.111918729525</v>
      </c>
      <c r="AP126">
        <f>(AR126 - AQ126 + EA126*1E3/(8.314*(EC126+273.15)) * AT126/DZ126 * AS126) * DZ126/(100*DN126) * 1000/(1000 - AR126)</f>
        <v>0</v>
      </c>
      <c r="AQ126">
        <v>11.3215034569452</v>
      </c>
      <c r="AR126">
        <v>12.4975879120879</v>
      </c>
      <c r="AS126">
        <v>-2.46168365210086e-06</v>
      </c>
      <c r="AT126">
        <v>85.4368916189537</v>
      </c>
      <c r="AU126">
        <v>0</v>
      </c>
      <c r="AV126">
        <v>0</v>
      </c>
      <c r="AW126">
        <f>IF(AU126*$H$13&gt;=AY126,1.0,(AY126/(AY126-AU126*$H$13)))</f>
        <v>0</v>
      </c>
      <c r="AX126">
        <f>(AW126-1)*100</f>
        <v>0</v>
      </c>
      <c r="AY126">
        <f>MAX(0,($B$13+$C$13*EH126)/(1+$D$13*EH126)*EA126/(EC126+273)*$E$13)</f>
        <v>0</v>
      </c>
      <c r="AZ126" t="s">
        <v>436</v>
      </c>
      <c r="BA126" t="s">
        <v>436</v>
      </c>
      <c r="BB126">
        <v>0</v>
      </c>
      <c r="BC126">
        <v>0</v>
      </c>
      <c r="BD126">
        <f>1-BB126/BC126</f>
        <v>0</v>
      </c>
      <c r="BE126">
        <v>0</v>
      </c>
      <c r="BF126" t="s">
        <v>436</v>
      </c>
      <c r="BG126" t="s">
        <v>436</v>
      </c>
      <c r="BH126">
        <v>0</v>
      </c>
      <c r="BI126">
        <v>0</v>
      </c>
      <c r="BJ126">
        <f>1-BH126/BI126</f>
        <v>0</v>
      </c>
      <c r="BK126">
        <v>0.5</v>
      </c>
      <c r="BL126">
        <f>DK126</f>
        <v>0</v>
      </c>
      <c r="BM126">
        <f>N126</f>
        <v>0</v>
      </c>
      <c r="BN126">
        <f>BJ126*BK126*BL126</f>
        <v>0</v>
      </c>
      <c r="BO126">
        <f>(BM126-BE126)/BL126</f>
        <v>0</v>
      </c>
      <c r="BP126">
        <f>(BC126-BI126)/BI126</f>
        <v>0</v>
      </c>
      <c r="BQ126">
        <f>BB126/(BD126+BB126/BI126)</f>
        <v>0</v>
      </c>
      <c r="BR126" t="s">
        <v>436</v>
      </c>
      <c r="BS126">
        <v>0</v>
      </c>
      <c r="BT126">
        <f>IF(BS126&lt;&gt;0, BS126, BQ126)</f>
        <v>0</v>
      </c>
      <c r="BU126">
        <f>1-BT126/BI126</f>
        <v>0</v>
      </c>
      <c r="BV126">
        <f>(BI126-BH126)/(BI126-BT126)</f>
        <v>0</v>
      </c>
      <c r="BW126">
        <f>(BC126-BI126)/(BC126-BT126)</f>
        <v>0</v>
      </c>
      <c r="BX126">
        <f>(BI126-BH126)/(BI126-BB126)</f>
        <v>0</v>
      </c>
      <c r="BY126">
        <f>(BC126-BI126)/(BC126-BB126)</f>
        <v>0</v>
      </c>
      <c r="BZ126">
        <f>(BV126*BT126/BH126)</f>
        <v>0</v>
      </c>
      <c r="CA126">
        <f>(1-BZ126)</f>
        <v>0</v>
      </c>
      <c r="DJ126">
        <f>$B$11*EI126+$C$11*EJ126+$F$11*EU126*(1-EX126)</f>
        <v>0</v>
      </c>
      <c r="DK126">
        <f>DJ126*DL126</f>
        <v>0</v>
      </c>
      <c r="DL126">
        <f>($B$11*$D$9+$C$11*$D$9+$F$11*((FH126+EZ126)/MAX(FH126+EZ126+FI126, 0.1)*$I$9+FI126/MAX(FH126+EZ126+FI126, 0.1)*$J$9))/($B$11+$C$11+$F$11)</f>
        <v>0</v>
      </c>
      <c r="DM126">
        <f>($B$11*$K$9+$C$11*$K$9+$F$11*((FH126+EZ126)/MAX(FH126+EZ126+FI126, 0.1)*$P$9+FI126/MAX(FH126+EZ126+FI126, 0.1)*$Q$9))/($B$11+$C$11+$F$11)</f>
        <v>0</v>
      </c>
      <c r="DN126">
        <v>6</v>
      </c>
      <c r="DO126">
        <v>0.5</v>
      </c>
      <c r="DP126" t="s">
        <v>437</v>
      </c>
      <c r="DQ126">
        <v>2</v>
      </c>
      <c r="DR126" t="b">
        <v>1</v>
      </c>
      <c r="DS126">
        <v>1701978217.5</v>
      </c>
      <c r="DT126">
        <v>415.776</v>
      </c>
      <c r="DU126">
        <v>420.0215</v>
      </c>
      <c r="DV126">
        <v>12.49785</v>
      </c>
      <c r="DW126">
        <v>11.322</v>
      </c>
      <c r="DX126">
        <v>416.29</v>
      </c>
      <c r="DY126">
        <v>12.46635</v>
      </c>
      <c r="DZ126">
        <v>599.983</v>
      </c>
      <c r="EA126">
        <v>78.9204</v>
      </c>
      <c r="EB126">
        <v>0.09989095</v>
      </c>
      <c r="EC126">
        <v>23.0265</v>
      </c>
      <c r="ED126">
        <v>23.047</v>
      </c>
      <c r="EE126">
        <v>999.9</v>
      </c>
      <c r="EF126">
        <v>0</v>
      </c>
      <c r="EG126">
        <v>0</v>
      </c>
      <c r="EH126">
        <v>9987.5</v>
      </c>
      <c r="EI126">
        <v>0</v>
      </c>
      <c r="EJ126">
        <v>0.8240715</v>
      </c>
      <c r="EK126">
        <v>-4.24577</v>
      </c>
      <c r="EL126">
        <v>421.038</v>
      </c>
      <c r="EM126">
        <v>424.8315</v>
      </c>
      <c r="EN126">
        <v>1.175905</v>
      </c>
      <c r="EO126">
        <v>420.0215</v>
      </c>
      <c r="EP126">
        <v>11.322</v>
      </c>
      <c r="EQ126">
        <v>0.986336</v>
      </c>
      <c r="ER126">
        <v>0.8935335</v>
      </c>
      <c r="ES126">
        <v>6.716095</v>
      </c>
      <c r="ET126">
        <v>5.28701</v>
      </c>
      <c r="EU126">
        <v>1799.88</v>
      </c>
      <c r="EV126">
        <v>0.978004</v>
      </c>
      <c r="EW126">
        <v>0.0219962</v>
      </c>
      <c r="EX126">
        <v>0</v>
      </c>
      <c r="EY126">
        <v>384.212</v>
      </c>
      <c r="EZ126">
        <v>4.99951</v>
      </c>
      <c r="FA126">
        <v>6974.12</v>
      </c>
      <c r="FB126">
        <v>14716</v>
      </c>
      <c r="FC126">
        <v>43.062</v>
      </c>
      <c r="FD126">
        <v>44.812</v>
      </c>
      <c r="FE126">
        <v>44.562</v>
      </c>
      <c r="FF126">
        <v>43.875</v>
      </c>
      <c r="FG126">
        <v>44.437</v>
      </c>
      <c r="FH126">
        <v>1755.4</v>
      </c>
      <c r="FI126">
        <v>39.48</v>
      </c>
      <c r="FJ126">
        <v>0</v>
      </c>
      <c r="FK126">
        <v>1701978220.5</v>
      </c>
      <c r="FL126">
        <v>0</v>
      </c>
      <c r="FM126">
        <v>384.385153846154</v>
      </c>
      <c r="FN126">
        <v>-0.433230760244045</v>
      </c>
      <c r="FO126">
        <v>-9.16923073234128</v>
      </c>
      <c r="FP126">
        <v>6975.43076923077</v>
      </c>
      <c r="FQ126">
        <v>15</v>
      </c>
      <c r="FR126">
        <v>1701977635</v>
      </c>
      <c r="FS126" t="s">
        <v>438</v>
      </c>
      <c r="FT126">
        <v>1701977633</v>
      </c>
      <c r="FU126">
        <v>1701977635</v>
      </c>
      <c r="FV126">
        <v>4</v>
      </c>
      <c r="FW126">
        <v>-0.012</v>
      </c>
      <c r="FX126">
        <v>0.003</v>
      </c>
      <c r="FY126">
        <v>-0.515</v>
      </c>
      <c r="FZ126">
        <v>0.012</v>
      </c>
      <c r="GA126">
        <v>420</v>
      </c>
      <c r="GB126">
        <v>11</v>
      </c>
      <c r="GC126">
        <v>0.38</v>
      </c>
      <c r="GD126">
        <v>0.07</v>
      </c>
      <c r="GE126">
        <v>-4.2640485</v>
      </c>
      <c r="GF126">
        <v>0.171549022556392</v>
      </c>
      <c r="GG126">
        <v>0.0323403744992231</v>
      </c>
      <c r="GH126">
        <v>1</v>
      </c>
      <c r="GI126">
        <v>384.414352941177</v>
      </c>
      <c r="GJ126">
        <v>-0.603880822887984</v>
      </c>
      <c r="GK126">
        <v>0.202683015677903</v>
      </c>
      <c r="GL126">
        <v>1</v>
      </c>
      <c r="GM126">
        <v>1.1795285</v>
      </c>
      <c r="GN126">
        <v>-0.0243604511278209</v>
      </c>
      <c r="GO126">
        <v>0.00250192980517039</v>
      </c>
      <c r="GP126">
        <v>1</v>
      </c>
      <c r="GQ126">
        <v>3</v>
      </c>
      <c r="GR126">
        <v>3</v>
      </c>
      <c r="GS126" t="s">
        <v>439</v>
      </c>
      <c r="GT126">
        <v>3.24984</v>
      </c>
      <c r="GU126">
        <v>2.89205</v>
      </c>
      <c r="GV126">
        <v>0.0824984</v>
      </c>
      <c r="GW126">
        <v>0.0829299</v>
      </c>
      <c r="GX126">
        <v>0.0595217</v>
      </c>
      <c r="GY126">
        <v>0.054806</v>
      </c>
      <c r="GZ126">
        <v>30269.7</v>
      </c>
      <c r="HA126">
        <v>23315.1</v>
      </c>
      <c r="HB126">
        <v>30713.2</v>
      </c>
      <c r="HC126">
        <v>23893.9</v>
      </c>
      <c r="HD126">
        <v>38259.1</v>
      </c>
      <c r="HE126">
        <v>31523.4</v>
      </c>
      <c r="HF126">
        <v>43458.5</v>
      </c>
      <c r="HG126">
        <v>36059.7</v>
      </c>
      <c r="HH126">
        <v>2.35238</v>
      </c>
      <c r="HI126">
        <v>2.25653</v>
      </c>
      <c r="HJ126">
        <v>0.152774</v>
      </c>
      <c r="HK126">
        <v>0</v>
      </c>
      <c r="HL126">
        <v>20.5335</v>
      </c>
      <c r="HM126">
        <v>999.9</v>
      </c>
      <c r="HN126">
        <v>45.617</v>
      </c>
      <c r="HO126">
        <v>26.959</v>
      </c>
      <c r="HP126">
        <v>20.6391</v>
      </c>
      <c r="HQ126">
        <v>54.5666</v>
      </c>
      <c r="HR126">
        <v>21.4944</v>
      </c>
      <c r="HS126">
        <v>2</v>
      </c>
      <c r="HT126">
        <v>-0.304764</v>
      </c>
      <c r="HU126">
        <v>0.691245</v>
      </c>
      <c r="HV126">
        <v>20.3424</v>
      </c>
      <c r="HW126">
        <v>5.24604</v>
      </c>
      <c r="HX126">
        <v>11.9223</v>
      </c>
      <c r="HY126">
        <v>4.96965</v>
      </c>
      <c r="HZ126">
        <v>3.29008</v>
      </c>
      <c r="IA126">
        <v>9999</v>
      </c>
      <c r="IB126">
        <v>999.9</v>
      </c>
      <c r="IC126">
        <v>9999</v>
      </c>
      <c r="ID126">
        <v>9999</v>
      </c>
      <c r="IE126">
        <v>4.97214</v>
      </c>
      <c r="IF126">
        <v>1.87347</v>
      </c>
      <c r="IG126">
        <v>1.88034</v>
      </c>
      <c r="IH126">
        <v>1.87649</v>
      </c>
      <c r="II126">
        <v>1.87607</v>
      </c>
      <c r="IJ126">
        <v>1.87607</v>
      </c>
      <c r="IK126">
        <v>1.87501</v>
      </c>
      <c r="IL126">
        <v>1.87546</v>
      </c>
      <c r="IM126">
        <v>0</v>
      </c>
      <c r="IN126">
        <v>0</v>
      </c>
      <c r="IO126">
        <v>0</v>
      </c>
      <c r="IP126">
        <v>0</v>
      </c>
      <c r="IQ126" t="s">
        <v>440</v>
      </c>
      <c r="IR126" t="s">
        <v>441</v>
      </c>
      <c r="IS126" t="s">
        <v>442</v>
      </c>
      <c r="IT126" t="s">
        <v>442</v>
      </c>
      <c r="IU126" t="s">
        <v>442</v>
      </c>
      <c r="IV126" t="s">
        <v>442</v>
      </c>
      <c r="IW126">
        <v>0</v>
      </c>
      <c r="IX126">
        <v>100</v>
      </c>
      <c r="IY126">
        <v>100</v>
      </c>
      <c r="IZ126">
        <v>-0.513</v>
      </c>
      <c r="JA126">
        <v>0.0316</v>
      </c>
      <c r="JB126">
        <v>-0.436505064677801</v>
      </c>
      <c r="JC126">
        <v>-0.000204251658391556</v>
      </c>
      <c r="JD126">
        <v>8.11882707142039e-08</v>
      </c>
      <c r="JE126">
        <v>-8.824596126216e-11</v>
      </c>
      <c r="JF126">
        <v>-0.0823044458403542</v>
      </c>
      <c r="JG126">
        <v>6.98166786572007e-05</v>
      </c>
      <c r="JH126">
        <v>0.00104944809816257</v>
      </c>
      <c r="JI126">
        <v>-2.5878658862803e-05</v>
      </c>
      <c r="JJ126">
        <v>28</v>
      </c>
      <c r="JK126">
        <v>2090</v>
      </c>
      <c r="JL126">
        <v>2</v>
      </c>
      <c r="JM126">
        <v>19</v>
      </c>
      <c r="JN126">
        <v>9.8</v>
      </c>
      <c r="JO126">
        <v>9.7</v>
      </c>
      <c r="JP126">
        <v>1.36108</v>
      </c>
      <c r="JQ126">
        <v>2.55615</v>
      </c>
      <c r="JR126">
        <v>2.24365</v>
      </c>
      <c r="JS126">
        <v>2.84912</v>
      </c>
      <c r="JT126">
        <v>2.49756</v>
      </c>
      <c r="JU126">
        <v>2.35229</v>
      </c>
      <c r="JV126">
        <v>31.2156</v>
      </c>
      <c r="JW126">
        <v>24.0612</v>
      </c>
      <c r="JX126">
        <v>18</v>
      </c>
      <c r="JY126">
        <v>633.518</v>
      </c>
      <c r="JZ126">
        <v>659.049</v>
      </c>
      <c r="KA126">
        <v>19.9995</v>
      </c>
      <c r="KB126">
        <v>23.3235</v>
      </c>
      <c r="KC126">
        <v>30</v>
      </c>
      <c r="KD126">
        <v>23.5265</v>
      </c>
      <c r="KE126">
        <v>23.5065</v>
      </c>
      <c r="KF126">
        <v>27.2786</v>
      </c>
      <c r="KG126">
        <v>37.5654</v>
      </c>
      <c r="KH126">
        <v>0</v>
      </c>
      <c r="KI126">
        <v>20</v>
      </c>
      <c r="KJ126">
        <v>420</v>
      </c>
      <c r="KK126">
        <v>11.3201</v>
      </c>
      <c r="KL126">
        <v>101.978</v>
      </c>
      <c r="KM126">
        <v>101.02</v>
      </c>
    </row>
    <row r="127" spans="1:299">
      <c r="A127">
        <v>111</v>
      </c>
      <c r="B127">
        <v>1701978224</v>
      </c>
      <c r="C127">
        <v>550</v>
      </c>
      <c r="D127" t="s">
        <v>663</v>
      </c>
      <c r="E127" t="s">
        <v>664</v>
      </c>
      <c r="F127">
        <v>15</v>
      </c>
      <c r="H127" t="s">
        <v>435</v>
      </c>
      <c r="K127">
        <v>1701978222.5</v>
      </c>
      <c r="L127">
        <f>(M127)/1000</f>
        <v>0</v>
      </c>
      <c r="M127">
        <f>IF(DR127, AP127, AJ127)</f>
        <v>0</v>
      </c>
      <c r="N127">
        <f>IF(DR127, AK127, AI127)</f>
        <v>0</v>
      </c>
      <c r="O127">
        <f>DT127 - IF(AW127&gt;1, N127*DN127*100.0/(AY127*EH127), 0)</f>
        <v>0</v>
      </c>
      <c r="P127">
        <f>((V127-L127/2)*O127-N127)/(V127+L127/2)</f>
        <v>0</v>
      </c>
      <c r="Q127">
        <f>P127*(EA127+EB127)/1000.0</f>
        <v>0</v>
      </c>
      <c r="R127">
        <f>(DT127 - IF(AW127&gt;1, N127*DN127*100.0/(AY127*EH127), 0))*(EA127+EB127)/1000.0</f>
        <v>0</v>
      </c>
      <c r="S127">
        <f>2.0/((1/U127-1/T127)+SIGN(U127)*SQRT((1/U127-1/T127)*(1/U127-1/T127) + 4*DO127/((DO127+1)*(DO127+1))*(2*1/U127*1/T127-1/T127*1/T127)))</f>
        <v>0</v>
      </c>
      <c r="T127">
        <f>IF(LEFT(DP127,1)&lt;&gt;"0",IF(LEFT(DP127,1)="1",3.0,DQ127),$D$5+$E$5*(EH127*EA127/($K$5*1000))+$F$5*(EH127*EA127/($K$5*1000))*MAX(MIN(DN127,$J$5),$I$5)*MAX(MIN(DN127,$J$5),$I$5)+$G$5*MAX(MIN(DN127,$J$5),$I$5)*(EH127*EA127/($K$5*1000))+$H$5*(EH127*EA127/($K$5*1000))*(EH127*EA127/($K$5*1000)))</f>
        <v>0</v>
      </c>
      <c r="U127">
        <f>L127*(1000-(1000*0.61365*exp(17.502*Y127/(240.97+Y127))/(EA127+EB127)+DV127)/2)/(1000*0.61365*exp(17.502*Y127/(240.97+Y127))/(EA127+EB127)-DV127)</f>
        <v>0</v>
      </c>
      <c r="V127">
        <f>1/((DO127+1)/(S127/1.6)+1/(T127/1.37)) + DO127/((DO127+1)/(S127/1.6) + DO127/(T127/1.37))</f>
        <v>0</v>
      </c>
      <c r="W127">
        <f>(DJ127*DM127)</f>
        <v>0</v>
      </c>
      <c r="X127">
        <f>(EC127+(W127+2*0.95*5.67E-8*(((EC127+$B$7)+273)^4-(EC127+273)^4)-44100*L127)/(1.84*29.3*T127+8*0.95*5.67E-8*(EC127+273)^3))</f>
        <v>0</v>
      </c>
      <c r="Y127">
        <f>($C$7*ED127+$D$7*EE127+$E$7*X127)</f>
        <v>0</v>
      </c>
      <c r="Z127">
        <f>0.61365*exp(17.502*Y127/(240.97+Y127))</f>
        <v>0</v>
      </c>
      <c r="AA127">
        <f>(AB127/AC127*100)</f>
        <v>0</v>
      </c>
      <c r="AB127">
        <f>DV127*(EA127+EB127)/1000</f>
        <v>0</v>
      </c>
      <c r="AC127">
        <f>0.61365*exp(17.502*EC127/(240.97+EC127))</f>
        <v>0</v>
      </c>
      <c r="AD127">
        <f>(Z127-DV127*(EA127+EB127)/1000)</f>
        <v>0</v>
      </c>
      <c r="AE127">
        <f>(-L127*44100)</f>
        <v>0</v>
      </c>
      <c r="AF127">
        <f>2*29.3*T127*0.92*(EC127-Y127)</f>
        <v>0</v>
      </c>
      <c r="AG127">
        <f>2*0.95*5.67E-8*(((EC127+$B$7)+273)^4-(Y127+273)^4)</f>
        <v>0</v>
      </c>
      <c r="AH127">
        <f>W127+AG127+AE127+AF127</f>
        <v>0</v>
      </c>
      <c r="AI127">
        <f>DZ127*AW127*(DU127-DT127*(1000-AW127*DW127)/(1000-AW127*DV127))/(100*DN127)</f>
        <v>0</v>
      </c>
      <c r="AJ127">
        <f>1000*DZ127*AW127*(DV127-DW127)/(100*DN127*(1000-AW127*DV127))</f>
        <v>0</v>
      </c>
      <c r="AK127">
        <f>(AL127 - AM127 - EA127*1E3/(8.314*(EC127+273.15)) * AO127/DZ127 * AN127) * DZ127/(100*DN127) * (1000 - DW127)/1000</f>
        <v>0</v>
      </c>
      <c r="AL127">
        <v>424.785265774024</v>
      </c>
      <c r="AM127">
        <v>420.972545454545</v>
      </c>
      <c r="AN127">
        <v>-0.0255459622952414</v>
      </c>
      <c r="AO127">
        <v>66.111918729525</v>
      </c>
      <c r="AP127">
        <f>(AR127 - AQ127 + EA127*1E3/(8.314*(EC127+273.15)) * AT127/DZ127 * AS127) * DZ127/(100*DN127) * 1000/(1000 - AR127)</f>
        <v>0</v>
      </c>
      <c r="AQ127">
        <v>11.3216222266732</v>
      </c>
      <c r="AR127">
        <v>12.4974923076923</v>
      </c>
      <c r="AS127">
        <v>-9.34828569683682e-07</v>
      </c>
      <c r="AT127">
        <v>85.4368916189537</v>
      </c>
      <c r="AU127">
        <v>0</v>
      </c>
      <c r="AV127">
        <v>0</v>
      </c>
      <c r="AW127">
        <f>IF(AU127*$H$13&gt;=AY127,1.0,(AY127/(AY127-AU127*$H$13)))</f>
        <v>0</v>
      </c>
      <c r="AX127">
        <f>(AW127-1)*100</f>
        <v>0</v>
      </c>
      <c r="AY127">
        <f>MAX(0,($B$13+$C$13*EH127)/(1+$D$13*EH127)*EA127/(EC127+273)*$E$13)</f>
        <v>0</v>
      </c>
      <c r="AZ127" t="s">
        <v>436</v>
      </c>
      <c r="BA127" t="s">
        <v>436</v>
      </c>
      <c r="BB127">
        <v>0</v>
      </c>
      <c r="BC127">
        <v>0</v>
      </c>
      <c r="BD127">
        <f>1-BB127/BC127</f>
        <v>0</v>
      </c>
      <c r="BE127">
        <v>0</v>
      </c>
      <c r="BF127" t="s">
        <v>436</v>
      </c>
      <c r="BG127" t="s">
        <v>436</v>
      </c>
      <c r="BH127">
        <v>0</v>
      </c>
      <c r="BI127">
        <v>0</v>
      </c>
      <c r="BJ127">
        <f>1-BH127/BI127</f>
        <v>0</v>
      </c>
      <c r="BK127">
        <v>0.5</v>
      </c>
      <c r="BL127">
        <f>DK127</f>
        <v>0</v>
      </c>
      <c r="BM127">
        <f>N127</f>
        <v>0</v>
      </c>
      <c r="BN127">
        <f>BJ127*BK127*BL127</f>
        <v>0</v>
      </c>
      <c r="BO127">
        <f>(BM127-BE127)/BL127</f>
        <v>0</v>
      </c>
      <c r="BP127">
        <f>(BC127-BI127)/BI127</f>
        <v>0</v>
      </c>
      <c r="BQ127">
        <f>BB127/(BD127+BB127/BI127)</f>
        <v>0</v>
      </c>
      <c r="BR127" t="s">
        <v>436</v>
      </c>
      <c r="BS127">
        <v>0</v>
      </c>
      <c r="BT127">
        <f>IF(BS127&lt;&gt;0, BS127, BQ127)</f>
        <v>0</v>
      </c>
      <c r="BU127">
        <f>1-BT127/BI127</f>
        <v>0</v>
      </c>
      <c r="BV127">
        <f>(BI127-BH127)/(BI127-BT127)</f>
        <v>0</v>
      </c>
      <c r="BW127">
        <f>(BC127-BI127)/(BC127-BT127)</f>
        <v>0</v>
      </c>
      <c r="BX127">
        <f>(BI127-BH127)/(BI127-BB127)</f>
        <v>0</v>
      </c>
      <c r="BY127">
        <f>(BC127-BI127)/(BC127-BB127)</f>
        <v>0</v>
      </c>
      <c r="BZ127">
        <f>(BV127*BT127/BH127)</f>
        <v>0</v>
      </c>
      <c r="CA127">
        <f>(1-BZ127)</f>
        <v>0</v>
      </c>
      <c r="DJ127">
        <f>$B$11*EI127+$C$11*EJ127+$F$11*EU127*(1-EX127)</f>
        <v>0</v>
      </c>
      <c r="DK127">
        <f>DJ127*DL127</f>
        <v>0</v>
      </c>
      <c r="DL127">
        <f>($B$11*$D$9+$C$11*$D$9+$F$11*((FH127+EZ127)/MAX(FH127+EZ127+FI127, 0.1)*$I$9+FI127/MAX(FH127+EZ127+FI127, 0.1)*$J$9))/($B$11+$C$11+$F$11)</f>
        <v>0</v>
      </c>
      <c r="DM127">
        <f>($B$11*$K$9+$C$11*$K$9+$F$11*((FH127+EZ127)/MAX(FH127+EZ127+FI127, 0.1)*$P$9+FI127/MAX(FH127+EZ127+FI127, 0.1)*$Q$9))/($B$11+$C$11+$F$11)</f>
        <v>0</v>
      </c>
      <c r="DN127">
        <v>6</v>
      </c>
      <c r="DO127">
        <v>0.5</v>
      </c>
      <c r="DP127" t="s">
        <v>437</v>
      </c>
      <c r="DQ127">
        <v>2</v>
      </c>
      <c r="DR127" t="b">
        <v>1</v>
      </c>
      <c r="DS127">
        <v>1701978222.5</v>
      </c>
      <c r="DT127">
        <v>415.728</v>
      </c>
      <c r="DU127">
        <v>419.96</v>
      </c>
      <c r="DV127">
        <v>12.497</v>
      </c>
      <c r="DW127">
        <v>11.32155</v>
      </c>
      <c r="DX127">
        <v>416.242</v>
      </c>
      <c r="DY127">
        <v>12.4655</v>
      </c>
      <c r="DZ127">
        <v>600.0045</v>
      </c>
      <c r="EA127">
        <v>78.9208</v>
      </c>
      <c r="EB127">
        <v>0.0999541</v>
      </c>
      <c r="EC127">
        <v>23.0277</v>
      </c>
      <c r="ED127">
        <v>23.0516</v>
      </c>
      <c r="EE127">
        <v>999.9</v>
      </c>
      <c r="EF127">
        <v>0</v>
      </c>
      <c r="EG127">
        <v>0</v>
      </c>
      <c r="EH127">
        <v>10011.25</v>
      </c>
      <c r="EI127">
        <v>0</v>
      </c>
      <c r="EJ127">
        <v>0.848101</v>
      </c>
      <c r="EK127">
        <v>-4.23195</v>
      </c>
      <c r="EL127">
        <v>420.9895</v>
      </c>
      <c r="EM127">
        <v>424.769</v>
      </c>
      <c r="EN127">
        <v>1.17542</v>
      </c>
      <c r="EO127">
        <v>419.96</v>
      </c>
      <c r="EP127">
        <v>11.32155</v>
      </c>
      <c r="EQ127">
        <v>0.9862715</v>
      </c>
      <c r="ER127">
        <v>0.893506</v>
      </c>
      <c r="ES127">
        <v>6.71514</v>
      </c>
      <c r="ET127">
        <v>5.286575</v>
      </c>
      <c r="EU127">
        <v>1800.195</v>
      </c>
      <c r="EV127">
        <v>0.978008</v>
      </c>
      <c r="EW127">
        <v>0.0219924</v>
      </c>
      <c r="EX127">
        <v>0</v>
      </c>
      <c r="EY127">
        <v>384.4455</v>
      </c>
      <c r="EZ127">
        <v>4.99951</v>
      </c>
      <c r="FA127">
        <v>6975.15</v>
      </c>
      <c r="FB127">
        <v>14718.6</v>
      </c>
      <c r="FC127">
        <v>43.062</v>
      </c>
      <c r="FD127">
        <v>44.812</v>
      </c>
      <c r="FE127">
        <v>44.5935</v>
      </c>
      <c r="FF127">
        <v>43.875</v>
      </c>
      <c r="FG127">
        <v>44.437</v>
      </c>
      <c r="FH127">
        <v>1755.715</v>
      </c>
      <c r="FI127">
        <v>39.48</v>
      </c>
      <c r="FJ127">
        <v>0</v>
      </c>
      <c r="FK127">
        <v>1701978225.3</v>
      </c>
      <c r="FL127">
        <v>0</v>
      </c>
      <c r="FM127">
        <v>384.328846153846</v>
      </c>
      <c r="FN127">
        <v>-0.504752133375088</v>
      </c>
      <c r="FO127">
        <v>-5.28547007764417</v>
      </c>
      <c r="FP127">
        <v>6974.88538461538</v>
      </c>
      <c r="FQ127">
        <v>15</v>
      </c>
      <c r="FR127">
        <v>1701977635</v>
      </c>
      <c r="FS127" t="s">
        <v>438</v>
      </c>
      <c r="FT127">
        <v>1701977633</v>
      </c>
      <c r="FU127">
        <v>1701977635</v>
      </c>
      <c r="FV127">
        <v>4</v>
      </c>
      <c r="FW127">
        <v>-0.012</v>
      </c>
      <c r="FX127">
        <v>0.003</v>
      </c>
      <c r="FY127">
        <v>-0.515</v>
      </c>
      <c r="FZ127">
        <v>0.012</v>
      </c>
      <c r="GA127">
        <v>420</v>
      </c>
      <c r="GB127">
        <v>11</v>
      </c>
      <c r="GC127">
        <v>0.38</v>
      </c>
      <c r="GD127">
        <v>0.07</v>
      </c>
      <c r="GE127">
        <v>-4.24528857142857</v>
      </c>
      <c r="GF127">
        <v>0.0829932467532366</v>
      </c>
      <c r="GG127">
        <v>0.0236388705889492</v>
      </c>
      <c r="GH127">
        <v>1</v>
      </c>
      <c r="GI127">
        <v>384.3685</v>
      </c>
      <c r="GJ127">
        <v>-0.435370511185111</v>
      </c>
      <c r="GK127">
        <v>0.197441167707957</v>
      </c>
      <c r="GL127">
        <v>1</v>
      </c>
      <c r="GM127">
        <v>1.17820047619048</v>
      </c>
      <c r="GN127">
        <v>-0.0214051948051945</v>
      </c>
      <c r="GO127">
        <v>0.00235179258113278</v>
      </c>
      <c r="GP127">
        <v>1</v>
      </c>
      <c r="GQ127">
        <v>3</v>
      </c>
      <c r="GR127">
        <v>3</v>
      </c>
      <c r="GS127" t="s">
        <v>439</v>
      </c>
      <c r="GT127">
        <v>3.24988</v>
      </c>
      <c r="GU127">
        <v>2.89233</v>
      </c>
      <c r="GV127">
        <v>0.0824897</v>
      </c>
      <c r="GW127">
        <v>0.0829263</v>
      </c>
      <c r="GX127">
        <v>0.0595136</v>
      </c>
      <c r="GY127">
        <v>0.0548068</v>
      </c>
      <c r="GZ127">
        <v>30270.6</v>
      </c>
      <c r="HA127">
        <v>23315.5</v>
      </c>
      <c r="HB127">
        <v>30713.9</v>
      </c>
      <c r="HC127">
        <v>23894.3</v>
      </c>
      <c r="HD127">
        <v>38260.9</v>
      </c>
      <c r="HE127">
        <v>31524</v>
      </c>
      <c r="HF127">
        <v>43460.1</v>
      </c>
      <c r="HG127">
        <v>36060.5</v>
      </c>
      <c r="HH127">
        <v>2.3525</v>
      </c>
      <c r="HI127">
        <v>2.25633</v>
      </c>
      <c r="HJ127">
        <v>0.152104</v>
      </c>
      <c r="HK127">
        <v>0</v>
      </c>
      <c r="HL127">
        <v>20.5379</v>
      </c>
      <c r="HM127">
        <v>999.9</v>
      </c>
      <c r="HN127">
        <v>45.617</v>
      </c>
      <c r="HO127">
        <v>26.969</v>
      </c>
      <c r="HP127">
        <v>20.6499</v>
      </c>
      <c r="HQ127">
        <v>54.5166</v>
      </c>
      <c r="HR127">
        <v>21.4744</v>
      </c>
      <c r="HS127">
        <v>2</v>
      </c>
      <c r="HT127">
        <v>-0.30468</v>
      </c>
      <c r="HU127">
        <v>0.690972</v>
      </c>
      <c r="HV127">
        <v>20.3424</v>
      </c>
      <c r="HW127">
        <v>5.24589</v>
      </c>
      <c r="HX127">
        <v>11.9226</v>
      </c>
      <c r="HY127">
        <v>4.96955</v>
      </c>
      <c r="HZ127">
        <v>3.29</v>
      </c>
      <c r="IA127">
        <v>9999</v>
      </c>
      <c r="IB127">
        <v>999.9</v>
      </c>
      <c r="IC127">
        <v>9999</v>
      </c>
      <c r="ID127">
        <v>9999</v>
      </c>
      <c r="IE127">
        <v>4.97214</v>
      </c>
      <c r="IF127">
        <v>1.87348</v>
      </c>
      <c r="IG127">
        <v>1.88034</v>
      </c>
      <c r="IH127">
        <v>1.87652</v>
      </c>
      <c r="II127">
        <v>1.8761</v>
      </c>
      <c r="IJ127">
        <v>1.87607</v>
      </c>
      <c r="IK127">
        <v>1.87502</v>
      </c>
      <c r="IL127">
        <v>1.87546</v>
      </c>
      <c r="IM127">
        <v>0</v>
      </c>
      <c r="IN127">
        <v>0</v>
      </c>
      <c r="IO127">
        <v>0</v>
      </c>
      <c r="IP127">
        <v>0</v>
      </c>
      <c r="IQ127" t="s">
        <v>440</v>
      </c>
      <c r="IR127" t="s">
        <v>441</v>
      </c>
      <c r="IS127" t="s">
        <v>442</v>
      </c>
      <c r="IT127" t="s">
        <v>442</v>
      </c>
      <c r="IU127" t="s">
        <v>442</v>
      </c>
      <c r="IV127" t="s">
        <v>442</v>
      </c>
      <c r="IW127">
        <v>0</v>
      </c>
      <c r="IX127">
        <v>100</v>
      </c>
      <c r="IY127">
        <v>100</v>
      </c>
      <c r="IZ127">
        <v>-0.514</v>
      </c>
      <c r="JA127">
        <v>0.0314</v>
      </c>
      <c r="JB127">
        <v>-0.436505064677801</v>
      </c>
      <c r="JC127">
        <v>-0.000204251658391556</v>
      </c>
      <c r="JD127">
        <v>8.11882707142039e-08</v>
      </c>
      <c r="JE127">
        <v>-8.824596126216e-11</v>
      </c>
      <c r="JF127">
        <v>-0.0823044458403542</v>
      </c>
      <c r="JG127">
        <v>6.98166786572007e-05</v>
      </c>
      <c r="JH127">
        <v>0.00104944809816257</v>
      </c>
      <c r="JI127">
        <v>-2.5878658862803e-05</v>
      </c>
      <c r="JJ127">
        <v>28</v>
      </c>
      <c r="JK127">
        <v>2090</v>
      </c>
      <c r="JL127">
        <v>2</v>
      </c>
      <c r="JM127">
        <v>19</v>
      </c>
      <c r="JN127">
        <v>9.8</v>
      </c>
      <c r="JO127">
        <v>9.8</v>
      </c>
      <c r="JP127">
        <v>1.36108</v>
      </c>
      <c r="JQ127">
        <v>2.55127</v>
      </c>
      <c r="JR127">
        <v>2.24365</v>
      </c>
      <c r="JS127">
        <v>2.84912</v>
      </c>
      <c r="JT127">
        <v>2.49756</v>
      </c>
      <c r="JU127">
        <v>2.35718</v>
      </c>
      <c r="JV127">
        <v>31.2156</v>
      </c>
      <c r="JW127">
        <v>24.07</v>
      </c>
      <c r="JX127">
        <v>18</v>
      </c>
      <c r="JY127">
        <v>633.589</v>
      </c>
      <c r="JZ127">
        <v>658.876</v>
      </c>
      <c r="KA127">
        <v>19.9998</v>
      </c>
      <c r="KB127">
        <v>23.3235</v>
      </c>
      <c r="KC127">
        <v>30.0001</v>
      </c>
      <c r="KD127">
        <v>23.5249</v>
      </c>
      <c r="KE127">
        <v>23.5062</v>
      </c>
      <c r="KF127">
        <v>27.2797</v>
      </c>
      <c r="KG127">
        <v>37.5654</v>
      </c>
      <c r="KH127">
        <v>0</v>
      </c>
      <c r="KI127">
        <v>20</v>
      </c>
      <c r="KJ127">
        <v>420</v>
      </c>
      <c r="KK127">
        <v>11.3201</v>
      </c>
      <c r="KL127">
        <v>101.981</v>
      </c>
      <c r="KM127">
        <v>101.022</v>
      </c>
    </row>
    <row r="128" spans="1:299">
      <c r="A128">
        <v>112</v>
      </c>
      <c r="B128">
        <v>1701978229</v>
      </c>
      <c r="C128">
        <v>555</v>
      </c>
      <c r="D128" t="s">
        <v>665</v>
      </c>
      <c r="E128" t="s">
        <v>666</v>
      </c>
      <c r="F128">
        <v>15</v>
      </c>
      <c r="H128" t="s">
        <v>435</v>
      </c>
      <c r="K128">
        <v>1701978227.5</v>
      </c>
      <c r="L128">
        <f>(M128)/1000</f>
        <v>0</v>
      </c>
      <c r="M128">
        <f>IF(DR128, AP128, AJ128)</f>
        <v>0</v>
      </c>
      <c r="N128">
        <f>IF(DR128, AK128, AI128)</f>
        <v>0</v>
      </c>
      <c r="O128">
        <f>DT128 - IF(AW128&gt;1, N128*DN128*100.0/(AY128*EH128), 0)</f>
        <v>0</v>
      </c>
      <c r="P128">
        <f>((V128-L128/2)*O128-N128)/(V128+L128/2)</f>
        <v>0</v>
      </c>
      <c r="Q128">
        <f>P128*(EA128+EB128)/1000.0</f>
        <v>0</v>
      </c>
      <c r="R128">
        <f>(DT128 - IF(AW128&gt;1, N128*DN128*100.0/(AY128*EH128), 0))*(EA128+EB128)/1000.0</f>
        <v>0</v>
      </c>
      <c r="S128">
        <f>2.0/((1/U128-1/T128)+SIGN(U128)*SQRT((1/U128-1/T128)*(1/U128-1/T128) + 4*DO128/((DO128+1)*(DO128+1))*(2*1/U128*1/T128-1/T128*1/T128)))</f>
        <v>0</v>
      </c>
      <c r="T128">
        <f>IF(LEFT(DP128,1)&lt;&gt;"0",IF(LEFT(DP128,1)="1",3.0,DQ128),$D$5+$E$5*(EH128*EA128/($K$5*1000))+$F$5*(EH128*EA128/($K$5*1000))*MAX(MIN(DN128,$J$5),$I$5)*MAX(MIN(DN128,$J$5),$I$5)+$G$5*MAX(MIN(DN128,$J$5),$I$5)*(EH128*EA128/($K$5*1000))+$H$5*(EH128*EA128/($K$5*1000))*(EH128*EA128/($K$5*1000)))</f>
        <v>0</v>
      </c>
      <c r="U128">
        <f>L128*(1000-(1000*0.61365*exp(17.502*Y128/(240.97+Y128))/(EA128+EB128)+DV128)/2)/(1000*0.61365*exp(17.502*Y128/(240.97+Y128))/(EA128+EB128)-DV128)</f>
        <v>0</v>
      </c>
      <c r="V128">
        <f>1/((DO128+1)/(S128/1.6)+1/(T128/1.37)) + DO128/((DO128+1)/(S128/1.6) + DO128/(T128/1.37))</f>
        <v>0</v>
      </c>
      <c r="W128">
        <f>(DJ128*DM128)</f>
        <v>0</v>
      </c>
      <c r="X128">
        <f>(EC128+(W128+2*0.95*5.67E-8*(((EC128+$B$7)+273)^4-(EC128+273)^4)-44100*L128)/(1.84*29.3*T128+8*0.95*5.67E-8*(EC128+273)^3))</f>
        <v>0</v>
      </c>
      <c r="Y128">
        <f>($C$7*ED128+$D$7*EE128+$E$7*X128)</f>
        <v>0</v>
      </c>
      <c r="Z128">
        <f>0.61365*exp(17.502*Y128/(240.97+Y128))</f>
        <v>0</v>
      </c>
      <c r="AA128">
        <f>(AB128/AC128*100)</f>
        <v>0</v>
      </c>
      <c r="AB128">
        <f>DV128*(EA128+EB128)/1000</f>
        <v>0</v>
      </c>
      <c r="AC128">
        <f>0.61365*exp(17.502*EC128/(240.97+EC128))</f>
        <v>0</v>
      </c>
      <c r="AD128">
        <f>(Z128-DV128*(EA128+EB128)/1000)</f>
        <v>0</v>
      </c>
      <c r="AE128">
        <f>(-L128*44100)</f>
        <v>0</v>
      </c>
      <c r="AF128">
        <f>2*29.3*T128*0.92*(EC128-Y128)</f>
        <v>0</v>
      </c>
      <c r="AG128">
        <f>2*0.95*5.67E-8*(((EC128+$B$7)+273)^4-(Y128+273)^4)</f>
        <v>0</v>
      </c>
      <c r="AH128">
        <f>W128+AG128+AE128+AF128</f>
        <v>0</v>
      </c>
      <c r="AI128">
        <f>DZ128*AW128*(DU128-DT128*(1000-AW128*DW128)/(1000-AW128*DV128))/(100*DN128)</f>
        <v>0</v>
      </c>
      <c r="AJ128">
        <f>1000*DZ128*AW128*(DV128-DW128)/(100*DN128*(1000-AW128*DV128))</f>
        <v>0</v>
      </c>
      <c r="AK128">
        <f>(AL128 - AM128 - EA128*1E3/(8.314*(EC128+273.15)) * AO128/DZ128 * AN128) * DZ128/(100*DN128) * (1000 - DW128)/1000</f>
        <v>0</v>
      </c>
      <c r="AL128">
        <v>424.774708565495</v>
      </c>
      <c r="AM128">
        <v>421.084339393939</v>
      </c>
      <c r="AN128">
        <v>0.0266328143945002</v>
      </c>
      <c r="AO128">
        <v>66.111918729525</v>
      </c>
      <c r="AP128">
        <f>(AR128 - AQ128 + EA128*1E3/(8.314*(EC128+273.15)) * AT128/DZ128 * AS128) * DZ128/(100*DN128) * 1000/(1000 - AR128)</f>
        <v>0</v>
      </c>
      <c r="AQ128">
        <v>11.3210814393307</v>
      </c>
      <c r="AR128">
        <v>12.4935505494506</v>
      </c>
      <c r="AS128">
        <v>-2.79280852172734e-06</v>
      </c>
      <c r="AT128">
        <v>85.4368916189537</v>
      </c>
      <c r="AU128">
        <v>0</v>
      </c>
      <c r="AV128">
        <v>0</v>
      </c>
      <c r="AW128">
        <f>IF(AU128*$H$13&gt;=AY128,1.0,(AY128/(AY128-AU128*$H$13)))</f>
        <v>0</v>
      </c>
      <c r="AX128">
        <f>(AW128-1)*100</f>
        <v>0</v>
      </c>
      <c r="AY128">
        <f>MAX(0,($B$13+$C$13*EH128)/(1+$D$13*EH128)*EA128/(EC128+273)*$E$13)</f>
        <v>0</v>
      </c>
      <c r="AZ128" t="s">
        <v>436</v>
      </c>
      <c r="BA128" t="s">
        <v>436</v>
      </c>
      <c r="BB128">
        <v>0</v>
      </c>
      <c r="BC128">
        <v>0</v>
      </c>
      <c r="BD128">
        <f>1-BB128/BC128</f>
        <v>0</v>
      </c>
      <c r="BE128">
        <v>0</v>
      </c>
      <c r="BF128" t="s">
        <v>436</v>
      </c>
      <c r="BG128" t="s">
        <v>436</v>
      </c>
      <c r="BH128">
        <v>0</v>
      </c>
      <c r="BI128">
        <v>0</v>
      </c>
      <c r="BJ128">
        <f>1-BH128/BI128</f>
        <v>0</v>
      </c>
      <c r="BK128">
        <v>0.5</v>
      </c>
      <c r="BL128">
        <f>DK128</f>
        <v>0</v>
      </c>
      <c r="BM128">
        <f>N128</f>
        <v>0</v>
      </c>
      <c r="BN128">
        <f>BJ128*BK128*BL128</f>
        <v>0</v>
      </c>
      <c r="BO128">
        <f>(BM128-BE128)/BL128</f>
        <v>0</v>
      </c>
      <c r="BP128">
        <f>(BC128-BI128)/BI128</f>
        <v>0</v>
      </c>
      <c r="BQ128">
        <f>BB128/(BD128+BB128/BI128)</f>
        <v>0</v>
      </c>
      <c r="BR128" t="s">
        <v>436</v>
      </c>
      <c r="BS128">
        <v>0</v>
      </c>
      <c r="BT128">
        <f>IF(BS128&lt;&gt;0, BS128, BQ128)</f>
        <v>0</v>
      </c>
      <c r="BU128">
        <f>1-BT128/BI128</f>
        <v>0</v>
      </c>
      <c r="BV128">
        <f>(BI128-BH128)/(BI128-BT128)</f>
        <v>0</v>
      </c>
      <c r="BW128">
        <f>(BC128-BI128)/(BC128-BT128)</f>
        <v>0</v>
      </c>
      <c r="BX128">
        <f>(BI128-BH128)/(BI128-BB128)</f>
        <v>0</v>
      </c>
      <c r="BY128">
        <f>(BC128-BI128)/(BC128-BB128)</f>
        <v>0</v>
      </c>
      <c r="BZ128">
        <f>(BV128*BT128/BH128)</f>
        <v>0</v>
      </c>
      <c r="CA128">
        <f>(1-BZ128)</f>
        <v>0</v>
      </c>
      <c r="DJ128">
        <f>$B$11*EI128+$C$11*EJ128+$F$11*EU128*(1-EX128)</f>
        <v>0</v>
      </c>
      <c r="DK128">
        <f>DJ128*DL128</f>
        <v>0</v>
      </c>
      <c r="DL128">
        <f>($B$11*$D$9+$C$11*$D$9+$F$11*((FH128+EZ128)/MAX(FH128+EZ128+FI128, 0.1)*$I$9+FI128/MAX(FH128+EZ128+FI128, 0.1)*$J$9))/($B$11+$C$11+$F$11)</f>
        <v>0</v>
      </c>
      <c r="DM128">
        <f>($B$11*$K$9+$C$11*$K$9+$F$11*((FH128+EZ128)/MAX(FH128+EZ128+FI128, 0.1)*$P$9+FI128/MAX(FH128+EZ128+FI128, 0.1)*$Q$9))/($B$11+$C$11+$F$11)</f>
        <v>0</v>
      </c>
      <c r="DN128">
        <v>6</v>
      </c>
      <c r="DO128">
        <v>0.5</v>
      </c>
      <c r="DP128" t="s">
        <v>437</v>
      </c>
      <c r="DQ128">
        <v>2</v>
      </c>
      <c r="DR128" t="b">
        <v>1</v>
      </c>
      <c r="DS128">
        <v>1701978227.5</v>
      </c>
      <c r="DT128">
        <v>415.8035</v>
      </c>
      <c r="DU128">
        <v>419.9605</v>
      </c>
      <c r="DV128">
        <v>12.49445</v>
      </c>
      <c r="DW128">
        <v>11.32045</v>
      </c>
      <c r="DX128">
        <v>416.3175</v>
      </c>
      <c r="DY128">
        <v>12.46295</v>
      </c>
      <c r="DZ128">
        <v>600.0315</v>
      </c>
      <c r="EA128">
        <v>78.9226</v>
      </c>
      <c r="EB128">
        <v>0.100135</v>
      </c>
      <c r="EC128">
        <v>23.0296</v>
      </c>
      <c r="ED128">
        <v>23.0493</v>
      </c>
      <c r="EE128">
        <v>999.9</v>
      </c>
      <c r="EF128">
        <v>0</v>
      </c>
      <c r="EG128">
        <v>0</v>
      </c>
      <c r="EH128">
        <v>9996.86</v>
      </c>
      <c r="EI128">
        <v>0</v>
      </c>
      <c r="EJ128">
        <v>0.842447</v>
      </c>
      <c r="EK128">
        <v>-4.156695</v>
      </c>
      <c r="EL128">
        <v>421.0645</v>
      </c>
      <c r="EM128">
        <v>424.769</v>
      </c>
      <c r="EN128">
        <v>1.17401</v>
      </c>
      <c r="EO128">
        <v>419.9605</v>
      </c>
      <c r="EP128">
        <v>11.32045</v>
      </c>
      <c r="EQ128">
        <v>0.986095</v>
      </c>
      <c r="ER128">
        <v>0.893439</v>
      </c>
      <c r="ES128">
        <v>6.712535</v>
      </c>
      <c r="ET128">
        <v>5.285495</v>
      </c>
      <c r="EU128">
        <v>1799.885</v>
      </c>
      <c r="EV128">
        <v>0.978004</v>
      </c>
      <c r="EW128">
        <v>0.0219962</v>
      </c>
      <c r="EX128">
        <v>0</v>
      </c>
      <c r="EY128">
        <v>384.1555</v>
      </c>
      <c r="EZ128">
        <v>4.99951</v>
      </c>
      <c r="FA128">
        <v>6973.63</v>
      </c>
      <c r="FB128">
        <v>14716.05</v>
      </c>
      <c r="FC128">
        <v>43.062</v>
      </c>
      <c r="FD128">
        <v>44.812</v>
      </c>
      <c r="FE128">
        <v>44.562</v>
      </c>
      <c r="FF128">
        <v>43.875</v>
      </c>
      <c r="FG128">
        <v>44.4685</v>
      </c>
      <c r="FH128">
        <v>1755.405</v>
      </c>
      <c r="FI128">
        <v>39.48</v>
      </c>
      <c r="FJ128">
        <v>0</v>
      </c>
      <c r="FK128">
        <v>1701978230.1</v>
      </c>
      <c r="FL128">
        <v>0</v>
      </c>
      <c r="FM128">
        <v>384.335884615385</v>
      </c>
      <c r="FN128">
        <v>-0.0636923128625354</v>
      </c>
      <c r="FO128">
        <v>-4.69435895919097</v>
      </c>
      <c r="FP128">
        <v>6974.49038461538</v>
      </c>
      <c r="FQ128">
        <v>15</v>
      </c>
      <c r="FR128">
        <v>1701977635</v>
      </c>
      <c r="FS128" t="s">
        <v>438</v>
      </c>
      <c r="FT128">
        <v>1701977633</v>
      </c>
      <c r="FU128">
        <v>1701977635</v>
      </c>
      <c r="FV128">
        <v>4</v>
      </c>
      <c r="FW128">
        <v>-0.012</v>
      </c>
      <c r="FX128">
        <v>0.003</v>
      </c>
      <c r="FY128">
        <v>-0.515</v>
      </c>
      <c r="FZ128">
        <v>0.012</v>
      </c>
      <c r="GA128">
        <v>420</v>
      </c>
      <c r="GB128">
        <v>11</v>
      </c>
      <c r="GC128">
        <v>0.38</v>
      </c>
      <c r="GD128">
        <v>0.07</v>
      </c>
      <c r="GE128">
        <v>-4.2321675</v>
      </c>
      <c r="GF128">
        <v>0.290016992481203</v>
      </c>
      <c r="GG128">
        <v>0.0350777473442922</v>
      </c>
      <c r="GH128">
        <v>1</v>
      </c>
      <c r="GI128">
        <v>384.337352941176</v>
      </c>
      <c r="GJ128">
        <v>-0.25515660526757</v>
      </c>
      <c r="GK128">
        <v>0.193876838156864</v>
      </c>
      <c r="GL128">
        <v>1</v>
      </c>
      <c r="GM128">
        <v>1.176217</v>
      </c>
      <c r="GN128">
        <v>-0.0178267669172931</v>
      </c>
      <c r="GO128">
        <v>0.00193737735095669</v>
      </c>
      <c r="GP128">
        <v>1</v>
      </c>
      <c r="GQ128">
        <v>3</v>
      </c>
      <c r="GR128">
        <v>3</v>
      </c>
      <c r="GS128" t="s">
        <v>439</v>
      </c>
      <c r="GT128">
        <v>3.24986</v>
      </c>
      <c r="GU128">
        <v>2.89218</v>
      </c>
      <c r="GV128">
        <v>0.0824986</v>
      </c>
      <c r="GW128">
        <v>0.0829243</v>
      </c>
      <c r="GX128">
        <v>0.059514</v>
      </c>
      <c r="GY128">
        <v>0.054805</v>
      </c>
      <c r="GZ128">
        <v>30270.2</v>
      </c>
      <c r="HA128">
        <v>23315.7</v>
      </c>
      <c r="HB128">
        <v>30713.8</v>
      </c>
      <c r="HC128">
        <v>23894.5</v>
      </c>
      <c r="HD128">
        <v>38260.4</v>
      </c>
      <c r="HE128">
        <v>31524.4</v>
      </c>
      <c r="HF128">
        <v>43459.6</v>
      </c>
      <c r="HG128">
        <v>36060.8</v>
      </c>
      <c r="HH128">
        <v>2.35247</v>
      </c>
      <c r="HI128">
        <v>2.25643</v>
      </c>
      <c r="HJ128">
        <v>0.151433</v>
      </c>
      <c r="HK128">
        <v>0</v>
      </c>
      <c r="HL128">
        <v>20.543</v>
      </c>
      <c r="HM128">
        <v>999.9</v>
      </c>
      <c r="HN128">
        <v>45.617</v>
      </c>
      <c r="HO128">
        <v>26.959</v>
      </c>
      <c r="HP128">
        <v>20.6379</v>
      </c>
      <c r="HQ128">
        <v>54.4666</v>
      </c>
      <c r="HR128">
        <v>21.4343</v>
      </c>
      <c r="HS128">
        <v>2</v>
      </c>
      <c r="HT128">
        <v>-0.304649</v>
      </c>
      <c r="HU128">
        <v>0.69183</v>
      </c>
      <c r="HV128">
        <v>20.3423</v>
      </c>
      <c r="HW128">
        <v>5.24604</v>
      </c>
      <c r="HX128">
        <v>11.9217</v>
      </c>
      <c r="HY128">
        <v>4.96955</v>
      </c>
      <c r="HZ128">
        <v>3.29</v>
      </c>
      <c r="IA128">
        <v>9999</v>
      </c>
      <c r="IB128">
        <v>999.9</v>
      </c>
      <c r="IC128">
        <v>9999</v>
      </c>
      <c r="ID128">
        <v>9999</v>
      </c>
      <c r="IE128">
        <v>4.97212</v>
      </c>
      <c r="IF128">
        <v>1.87348</v>
      </c>
      <c r="IG128">
        <v>1.88034</v>
      </c>
      <c r="IH128">
        <v>1.8765</v>
      </c>
      <c r="II128">
        <v>1.87608</v>
      </c>
      <c r="IJ128">
        <v>1.87607</v>
      </c>
      <c r="IK128">
        <v>1.87504</v>
      </c>
      <c r="IL128">
        <v>1.87545</v>
      </c>
      <c r="IM128">
        <v>0</v>
      </c>
      <c r="IN128">
        <v>0</v>
      </c>
      <c r="IO128">
        <v>0</v>
      </c>
      <c r="IP128">
        <v>0</v>
      </c>
      <c r="IQ128" t="s">
        <v>440</v>
      </c>
      <c r="IR128" t="s">
        <v>441</v>
      </c>
      <c r="IS128" t="s">
        <v>442</v>
      </c>
      <c r="IT128" t="s">
        <v>442</v>
      </c>
      <c r="IU128" t="s">
        <v>442</v>
      </c>
      <c r="IV128" t="s">
        <v>442</v>
      </c>
      <c r="IW128">
        <v>0</v>
      </c>
      <c r="IX128">
        <v>100</v>
      </c>
      <c r="IY128">
        <v>100</v>
      </c>
      <c r="IZ128">
        <v>-0.514</v>
      </c>
      <c r="JA128">
        <v>0.0315</v>
      </c>
      <c r="JB128">
        <v>-0.436505064677801</v>
      </c>
      <c r="JC128">
        <v>-0.000204251658391556</v>
      </c>
      <c r="JD128">
        <v>8.11882707142039e-08</v>
      </c>
      <c r="JE128">
        <v>-8.824596126216e-11</v>
      </c>
      <c r="JF128">
        <v>-0.0823044458403542</v>
      </c>
      <c r="JG128">
        <v>6.98166786572007e-05</v>
      </c>
      <c r="JH128">
        <v>0.00104944809816257</v>
      </c>
      <c r="JI128">
        <v>-2.5878658862803e-05</v>
      </c>
      <c r="JJ128">
        <v>28</v>
      </c>
      <c r="JK128">
        <v>2090</v>
      </c>
      <c r="JL128">
        <v>2</v>
      </c>
      <c r="JM128">
        <v>19</v>
      </c>
      <c r="JN128">
        <v>9.9</v>
      </c>
      <c r="JO128">
        <v>9.9</v>
      </c>
      <c r="JP128">
        <v>1.36108</v>
      </c>
      <c r="JQ128">
        <v>2.55737</v>
      </c>
      <c r="JR128">
        <v>2.24365</v>
      </c>
      <c r="JS128">
        <v>2.84912</v>
      </c>
      <c r="JT128">
        <v>2.49756</v>
      </c>
      <c r="JU128">
        <v>2.31323</v>
      </c>
      <c r="JV128">
        <v>31.2156</v>
      </c>
      <c r="JW128">
        <v>24.0525</v>
      </c>
      <c r="JX128">
        <v>18</v>
      </c>
      <c r="JY128">
        <v>633.571</v>
      </c>
      <c r="JZ128">
        <v>658.939</v>
      </c>
      <c r="KA128">
        <v>20</v>
      </c>
      <c r="KB128">
        <v>23.3235</v>
      </c>
      <c r="KC128">
        <v>30.0002</v>
      </c>
      <c r="KD128">
        <v>23.5249</v>
      </c>
      <c r="KE128">
        <v>23.5046</v>
      </c>
      <c r="KF128">
        <v>27.282</v>
      </c>
      <c r="KG128">
        <v>37.5654</v>
      </c>
      <c r="KH128">
        <v>0</v>
      </c>
      <c r="KI128">
        <v>20</v>
      </c>
      <c r="KJ128">
        <v>420</v>
      </c>
      <c r="KK128">
        <v>11.3201</v>
      </c>
      <c r="KL128">
        <v>101.98</v>
      </c>
      <c r="KM128">
        <v>101.023</v>
      </c>
    </row>
    <row r="129" spans="1:299">
      <c r="A129">
        <v>113</v>
      </c>
      <c r="B129">
        <v>1701978234</v>
      </c>
      <c r="C129">
        <v>560</v>
      </c>
      <c r="D129" t="s">
        <v>667</v>
      </c>
      <c r="E129" t="s">
        <v>668</v>
      </c>
      <c r="F129">
        <v>15</v>
      </c>
      <c r="H129" t="s">
        <v>435</v>
      </c>
      <c r="K129">
        <v>1701978232.5</v>
      </c>
      <c r="L129">
        <f>(M129)/1000</f>
        <v>0</v>
      </c>
      <c r="M129">
        <f>IF(DR129, AP129, AJ129)</f>
        <v>0</v>
      </c>
      <c r="N129">
        <f>IF(DR129, AK129, AI129)</f>
        <v>0</v>
      </c>
      <c r="O129">
        <f>DT129 - IF(AW129&gt;1, N129*DN129*100.0/(AY129*EH129), 0)</f>
        <v>0</v>
      </c>
      <c r="P129">
        <f>((V129-L129/2)*O129-N129)/(V129+L129/2)</f>
        <v>0</v>
      </c>
      <c r="Q129">
        <f>P129*(EA129+EB129)/1000.0</f>
        <v>0</v>
      </c>
      <c r="R129">
        <f>(DT129 - IF(AW129&gt;1, N129*DN129*100.0/(AY129*EH129), 0))*(EA129+EB129)/1000.0</f>
        <v>0</v>
      </c>
      <c r="S129">
        <f>2.0/((1/U129-1/T129)+SIGN(U129)*SQRT((1/U129-1/T129)*(1/U129-1/T129) + 4*DO129/((DO129+1)*(DO129+1))*(2*1/U129*1/T129-1/T129*1/T129)))</f>
        <v>0</v>
      </c>
      <c r="T129">
        <f>IF(LEFT(DP129,1)&lt;&gt;"0",IF(LEFT(DP129,1)="1",3.0,DQ129),$D$5+$E$5*(EH129*EA129/($K$5*1000))+$F$5*(EH129*EA129/($K$5*1000))*MAX(MIN(DN129,$J$5),$I$5)*MAX(MIN(DN129,$J$5),$I$5)+$G$5*MAX(MIN(DN129,$J$5),$I$5)*(EH129*EA129/($K$5*1000))+$H$5*(EH129*EA129/($K$5*1000))*(EH129*EA129/($K$5*1000)))</f>
        <v>0</v>
      </c>
      <c r="U129">
        <f>L129*(1000-(1000*0.61365*exp(17.502*Y129/(240.97+Y129))/(EA129+EB129)+DV129)/2)/(1000*0.61365*exp(17.502*Y129/(240.97+Y129))/(EA129+EB129)-DV129)</f>
        <v>0</v>
      </c>
      <c r="V129">
        <f>1/((DO129+1)/(S129/1.6)+1/(T129/1.37)) + DO129/((DO129+1)/(S129/1.6) + DO129/(T129/1.37))</f>
        <v>0</v>
      </c>
      <c r="W129">
        <f>(DJ129*DM129)</f>
        <v>0</v>
      </c>
      <c r="X129">
        <f>(EC129+(W129+2*0.95*5.67E-8*(((EC129+$B$7)+273)^4-(EC129+273)^4)-44100*L129)/(1.84*29.3*T129+8*0.95*5.67E-8*(EC129+273)^3))</f>
        <v>0</v>
      </c>
      <c r="Y129">
        <f>($C$7*ED129+$D$7*EE129+$E$7*X129)</f>
        <v>0</v>
      </c>
      <c r="Z129">
        <f>0.61365*exp(17.502*Y129/(240.97+Y129))</f>
        <v>0</v>
      </c>
      <c r="AA129">
        <f>(AB129/AC129*100)</f>
        <v>0</v>
      </c>
      <c r="AB129">
        <f>DV129*(EA129+EB129)/1000</f>
        <v>0</v>
      </c>
      <c r="AC129">
        <f>0.61365*exp(17.502*EC129/(240.97+EC129))</f>
        <v>0</v>
      </c>
      <c r="AD129">
        <f>(Z129-DV129*(EA129+EB129)/1000)</f>
        <v>0</v>
      </c>
      <c r="AE129">
        <f>(-L129*44100)</f>
        <v>0</v>
      </c>
      <c r="AF129">
        <f>2*29.3*T129*0.92*(EC129-Y129)</f>
        <v>0</v>
      </c>
      <c r="AG129">
        <f>2*0.95*5.67E-8*(((EC129+$B$7)+273)^4-(Y129+273)^4)</f>
        <v>0</v>
      </c>
      <c r="AH129">
        <f>W129+AG129+AE129+AF129</f>
        <v>0</v>
      </c>
      <c r="AI129">
        <f>DZ129*AW129*(DU129-DT129*(1000-AW129*DW129)/(1000-AW129*DV129))/(100*DN129)</f>
        <v>0</v>
      </c>
      <c r="AJ129">
        <f>1000*DZ129*AW129*(DV129-DW129)/(100*DN129*(1000-AW129*DV129))</f>
        <v>0</v>
      </c>
      <c r="AK129">
        <f>(AL129 - AM129 - EA129*1E3/(8.314*(EC129+273.15)) * AO129/DZ129 * AN129) * DZ129/(100*DN129) * (1000 - DW129)/1000</f>
        <v>0</v>
      </c>
      <c r="AL129">
        <v>424.777958698933</v>
      </c>
      <c r="AM129">
        <v>421.044854545454</v>
      </c>
      <c r="AN129">
        <v>-0.000913954652010537</v>
      </c>
      <c r="AO129">
        <v>66.111918729525</v>
      </c>
      <c r="AP129">
        <f>(AR129 - AQ129 + EA129*1E3/(8.314*(EC129+273.15)) * AT129/DZ129 * AS129) * DZ129/(100*DN129) * 1000/(1000 - AR129)</f>
        <v>0</v>
      </c>
      <c r="AQ129">
        <v>11.3207620434967</v>
      </c>
      <c r="AR129">
        <v>12.493621978022</v>
      </c>
      <c r="AS129">
        <v>-2.24117767167273e-06</v>
      </c>
      <c r="AT129">
        <v>85.4368916189537</v>
      </c>
      <c r="AU129">
        <v>0</v>
      </c>
      <c r="AV129">
        <v>0</v>
      </c>
      <c r="AW129">
        <f>IF(AU129*$H$13&gt;=AY129,1.0,(AY129/(AY129-AU129*$H$13)))</f>
        <v>0</v>
      </c>
      <c r="AX129">
        <f>(AW129-1)*100</f>
        <v>0</v>
      </c>
      <c r="AY129">
        <f>MAX(0,($B$13+$C$13*EH129)/(1+$D$13*EH129)*EA129/(EC129+273)*$E$13)</f>
        <v>0</v>
      </c>
      <c r="AZ129" t="s">
        <v>436</v>
      </c>
      <c r="BA129" t="s">
        <v>436</v>
      </c>
      <c r="BB129">
        <v>0</v>
      </c>
      <c r="BC129">
        <v>0</v>
      </c>
      <c r="BD129">
        <f>1-BB129/BC129</f>
        <v>0</v>
      </c>
      <c r="BE129">
        <v>0</v>
      </c>
      <c r="BF129" t="s">
        <v>436</v>
      </c>
      <c r="BG129" t="s">
        <v>436</v>
      </c>
      <c r="BH129">
        <v>0</v>
      </c>
      <c r="BI129">
        <v>0</v>
      </c>
      <c r="BJ129">
        <f>1-BH129/BI129</f>
        <v>0</v>
      </c>
      <c r="BK129">
        <v>0.5</v>
      </c>
      <c r="BL129">
        <f>DK129</f>
        <v>0</v>
      </c>
      <c r="BM129">
        <f>N129</f>
        <v>0</v>
      </c>
      <c r="BN129">
        <f>BJ129*BK129*BL129</f>
        <v>0</v>
      </c>
      <c r="BO129">
        <f>(BM129-BE129)/BL129</f>
        <v>0</v>
      </c>
      <c r="BP129">
        <f>(BC129-BI129)/BI129</f>
        <v>0</v>
      </c>
      <c r="BQ129">
        <f>BB129/(BD129+BB129/BI129)</f>
        <v>0</v>
      </c>
      <c r="BR129" t="s">
        <v>436</v>
      </c>
      <c r="BS129">
        <v>0</v>
      </c>
      <c r="BT129">
        <f>IF(BS129&lt;&gt;0, BS129, BQ129)</f>
        <v>0</v>
      </c>
      <c r="BU129">
        <f>1-BT129/BI129</f>
        <v>0</v>
      </c>
      <c r="BV129">
        <f>(BI129-BH129)/(BI129-BT129)</f>
        <v>0</v>
      </c>
      <c r="BW129">
        <f>(BC129-BI129)/(BC129-BT129)</f>
        <v>0</v>
      </c>
      <c r="BX129">
        <f>(BI129-BH129)/(BI129-BB129)</f>
        <v>0</v>
      </c>
      <c r="BY129">
        <f>(BC129-BI129)/(BC129-BB129)</f>
        <v>0</v>
      </c>
      <c r="BZ129">
        <f>(BV129*BT129/BH129)</f>
        <v>0</v>
      </c>
      <c r="CA129">
        <f>(1-BZ129)</f>
        <v>0</v>
      </c>
      <c r="DJ129">
        <f>$B$11*EI129+$C$11*EJ129+$F$11*EU129*(1-EX129)</f>
        <v>0</v>
      </c>
      <c r="DK129">
        <f>DJ129*DL129</f>
        <v>0</v>
      </c>
      <c r="DL129">
        <f>($B$11*$D$9+$C$11*$D$9+$F$11*((FH129+EZ129)/MAX(FH129+EZ129+FI129, 0.1)*$I$9+FI129/MAX(FH129+EZ129+FI129, 0.1)*$J$9))/($B$11+$C$11+$F$11)</f>
        <v>0</v>
      </c>
      <c r="DM129">
        <f>($B$11*$K$9+$C$11*$K$9+$F$11*((FH129+EZ129)/MAX(FH129+EZ129+FI129, 0.1)*$P$9+FI129/MAX(FH129+EZ129+FI129, 0.1)*$Q$9))/($B$11+$C$11+$F$11)</f>
        <v>0</v>
      </c>
      <c r="DN129">
        <v>6</v>
      </c>
      <c r="DO129">
        <v>0.5</v>
      </c>
      <c r="DP129" t="s">
        <v>437</v>
      </c>
      <c r="DQ129">
        <v>2</v>
      </c>
      <c r="DR129" t="b">
        <v>1</v>
      </c>
      <c r="DS129">
        <v>1701978232.5</v>
      </c>
      <c r="DT129">
        <v>415.792</v>
      </c>
      <c r="DU129">
        <v>419.9785</v>
      </c>
      <c r="DV129">
        <v>12.49305</v>
      </c>
      <c r="DW129">
        <v>11.32265</v>
      </c>
      <c r="DX129">
        <v>416.306</v>
      </c>
      <c r="DY129">
        <v>12.4616</v>
      </c>
      <c r="DZ129">
        <v>599.9915</v>
      </c>
      <c r="EA129">
        <v>78.92295</v>
      </c>
      <c r="EB129">
        <v>0.100047</v>
      </c>
      <c r="EC129">
        <v>23.0294</v>
      </c>
      <c r="ED129">
        <v>23.03605</v>
      </c>
      <c r="EE129">
        <v>999.9</v>
      </c>
      <c r="EF129">
        <v>0</v>
      </c>
      <c r="EG129">
        <v>0</v>
      </c>
      <c r="EH129">
        <v>10005.3</v>
      </c>
      <c r="EI129">
        <v>0</v>
      </c>
      <c r="EJ129">
        <v>0.8325525</v>
      </c>
      <c r="EK129">
        <v>-4.186525</v>
      </c>
      <c r="EL129">
        <v>421.052</v>
      </c>
      <c r="EM129">
        <v>424.788</v>
      </c>
      <c r="EN129">
        <v>1.170405</v>
      </c>
      <c r="EO129">
        <v>419.9785</v>
      </c>
      <c r="EP129">
        <v>11.32265</v>
      </c>
      <c r="EQ129">
        <v>0.985989</v>
      </c>
      <c r="ER129">
        <v>0.8936175</v>
      </c>
      <c r="ES129">
        <v>6.71097</v>
      </c>
      <c r="ET129">
        <v>5.288365</v>
      </c>
      <c r="EU129">
        <v>1800.04</v>
      </c>
      <c r="EV129">
        <v>0.978006</v>
      </c>
      <c r="EW129">
        <v>0.0219943</v>
      </c>
      <c r="EX129">
        <v>0</v>
      </c>
      <c r="EY129">
        <v>384.2225</v>
      </c>
      <c r="EZ129">
        <v>4.99951</v>
      </c>
      <c r="FA129">
        <v>6974.08</v>
      </c>
      <c r="FB129">
        <v>14717.35</v>
      </c>
      <c r="FC129">
        <v>43.062</v>
      </c>
      <c r="FD129">
        <v>44.812</v>
      </c>
      <c r="FE129">
        <v>44.5935</v>
      </c>
      <c r="FF129">
        <v>43.875</v>
      </c>
      <c r="FG129">
        <v>44.5</v>
      </c>
      <c r="FH129">
        <v>1755.56</v>
      </c>
      <c r="FI129">
        <v>39.48</v>
      </c>
      <c r="FJ129">
        <v>0</v>
      </c>
      <c r="FK129">
        <v>1701978235.5</v>
      </c>
      <c r="FL129">
        <v>0</v>
      </c>
      <c r="FM129">
        <v>384.30376</v>
      </c>
      <c r="FN129">
        <v>-0.257538471653281</v>
      </c>
      <c r="FO129">
        <v>-4.6146153793977</v>
      </c>
      <c r="FP129">
        <v>6974.1572</v>
      </c>
      <c r="FQ129">
        <v>15</v>
      </c>
      <c r="FR129">
        <v>1701977635</v>
      </c>
      <c r="FS129" t="s">
        <v>438</v>
      </c>
      <c r="FT129">
        <v>1701977633</v>
      </c>
      <c r="FU129">
        <v>1701977635</v>
      </c>
      <c r="FV129">
        <v>4</v>
      </c>
      <c r="FW129">
        <v>-0.012</v>
      </c>
      <c r="FX129">
        <v>0.003</v>
      </c>
      <c r="FY129">
        <v>-0.515</v>
      </c>
      <c r="FZ129">
        <v>0.012</v>
      </c>
      <c r="GA129">
        <v>420</v>
      </c>
      <c r="GB129">
        <v>11</v>
      </c>
      <c r="GC129">
        <v>0.38</v>
      </c>
      <c r="GD129">
        <v>0.07</v>
      </c>
      <c r="GE129">
        <v>-4.21538142857143</v>
      </c>
      <c r="GF129">
        <v>0.270977142857145</v>
      </c>
      <c r="GG129">
        <v>0.0349105476332643</v>
      </c>
      <c r="GH129">
        <v>1</v>
      </c>
      <c r="GI129">
        <v>384.333147058823</v>
      </c>
      <c r="GJ129">
        <v>-0.0841100104189717</v>
      </c>
      <c r="GK129">
        <v>0.18928210075921</v>
      </c>
      <c r="GL129">
        <v>1</v>
      </c>
      <c r="GM129">
        <v>1.1747319047619</v>
      </c>
      <c r="GN129">
        <v>-0.0166363636363629</v>
      </c>
      <c r="GO129">
        <v>0.001983879362326</v>
      </c>
      <c r="GP129">
        <v>1</v>
      </c>
      <c r="GQ129">
        <v>3</v>
      </c>
      <c r="GR129">
        <v>3</v>
      </c>
      <c r="GS129" t="s">
        <v>439</v>
      </c>
      <c r="GT129">
        <v>3.24988</v>
      </c>
      <c r="GU129">
        <v>2.89227</v>
      </c>
      <c r="GV129">
        <v>0.0825037</v>
      </c>
      <c r="GW129">
        <v>0.0829304</v>
      </c>
      <c r="GX129">
        <v>0.0595089</v>
      </c>
      <c r="GY129">
        <v>0.0548139</v>
      </c>
      <c r="GZ129">
        <v>30269.7</v>
      </c>
      <c r="HA129">
        <v>23315.8</v>
      </c>
      <c r="HB129">
        <v>30713.4</v>
      </c>
      <c r="HC129">
        <v>23894.6</v>
      </c>
      <c r="HD129">
        <v>38260</v>
      </c>
      <c r="HE129">
        <v>31524.4</v>
      </c>
      <c r="HF129">
        <v>43458.9</v>
      </c>
      <c r="HG129">
        <v>36061.2</v>
      </c>
      <c r="HH129">
        <v>2.35252</v>
      </c>
      <c r="HI129">
        <v>2.2565</v>
      </c>
      <c r="HJ129">
        <v>0.1508</v>
      </c>
      <c r="HK129">
        <v>0</v>
      </c>
      <c r="HL129">
        <v>20.5466</v>
      </c>
      <c r="HM129">
        <v>999.9</v>
      </c>
      <c r="HN129">
        <v>45.617</v>
      </c>
      <c r="HO129">
        <v>26.959</v>
      </c>
      <c r="HP129">
        <v>20.6391</v>
      </c>
      <c r="HQ129">
        <v>54.4466</v>
      </c>
      <c r="HR129">
        <v>21.4503</v>
      </c>
      <c r="HS129">
        <v>2</v>
      </c>
      <c r="HT129">
        <v>-0.304776</v>
      </c>
      <c r="HU129">
        <v>0.693314</v>
      </c>
      <c r="HV129">
        <v>20.3423</v>
      </c>
      <c r="HW129">
        <v>5.24604</v>
      </c>
      <c r="HX129">
        <v>11.922</v>
      </c>
      <c r="HY129">
        <v>4.9694</v>
      </c>
      <c r="HZ129">
        <v>3.29008</v>
      </c>
      <c r="IA129">
        <v>9999</v>
      </c>
      <c r="IB129">
        <v>999.9</v>
      </c>
      <c r="IC129">
        <v>9999</v>
      </c>
      <c r="ID129">
        <v>9999</v>
      </c>
      <c r="IE129">
        <v>4.97213</v>
      </c>
      <c r="IF129">
        <v>1.87347</v>
      </c>
      <c r="IG129">
        <v>1.88034</v>
      </c>
      <c r="IH129">
        <v>1.87649</v>
      </c>
      <c r="II129">
        <v>1.87609</v>
      </c>
      <c r="IJ129">
        <v>1.87607</v>
      </c>
      <c r="IK129">
        <v>1.875</v>
      </c>
      <c r="IL129">
        <v>1.87545</v>
      </c>
      <c r="IM129">
        <v>0</v>
      </c>
      <c r="IN129">
        <v>0</v>
      </c>
      <c r="IO129">
        <v>0</v>
      </c>
      <c r="IP129">
        <v>0</v>
      </c>
      <c r="IQ129" t="s">
        <v>440</v>
      </c>
      <c r="IR129" t="s">
        <v>441</v>
      </c>
      <c r="IS129" t="s">
        <v>442</v>
      </c>
      <c r="IT129" t="s">
        <v>442</v>
      </c>
      <c r="IU129" t="s">
        <v>442</v>
      </c>
      <c r="IV129" t="s">
        <v>442</v>
      </c>
      <c r="IW129">
        <v>0</v>
      </c>
      <c r="IX129">
        <v>100</v>
      </c>
      <c r="IY129">
        <v>100</v>
      </c>
      <c r="IZ129">
        <v>-0.514</v>
      </c>
      <c r="JA129">
        <v>0.0315</v>
      </c>
      <c r="JB129">
        <v>-0.436505064677801</v>
      </c>
      <c r="JC129">
        <v>-0.000204251658391556</v>
      </c>
      <c r="JD129">
        <v>8.11882707142039e-08</v>
      </c>
      <c r="JE129">
        <v>-8.824596126216e-11</v>
      </c>
      <c r="JF129">
        <v>-0.0823044458403542</v>
      </c>
      <c r="JG129">
        <v>6.98166786572007e-05</v>
      </c>
      <c r="JH129">
        <v>0.00104944809816257</v>
      </c>
      <c r="JI129">
        <v>-2.5878658862803e-05</v>
      </c>
      <c r="JJ129">
        <v>28</v>
      </c>
      <c r="JK129">
        <v>2090</v>
      </c>
      <c r="JL129">
        <v>2</v>
      </c>
      <c r="JM129">
        <v>19</v>
      </c>
      <c r="JN129">
        <v>10</v>
      </c>
      <c r="JO129">
        <v>10</v>
      </c>
      <c r="JP129">
        <v>1.36108</v>
      </c>
      <c r="JQ129">
        <v>2.55249</v>
      </c>
      <c r="JR129">
        <v>2.24365</v>
      </c>
      <c r="JS129">
        <v>2.84912</v>
      </c>
      <c r="JT129">
        <v>2.49756</v>
      </c>
      <c r="JU129">
        <v>2.34619</v>
      </c>
      <c r="JV129">
        <v>31.1939</v>
      </c>
      <c r="JW129">
        <v>24.0612</v>
      </c>
      <c r="JX129">
        <v>18</v>
      </c>
      <c r="JY129">
        <v>633.608</v>
      </c>
      <c r="JZ129">
        <v>659.003</v>
      </c>
      <c r="KA129">
        <v>20.0002</v>
      </c>
      <c r="KB129">
        <v>23.3235</v>
      </c>
      <c r="KC129">
        <v>30</v>
      </c>
      <c r="KD129">
        <v>23.5249</v>
      </c>
      <c r="KE129">
        <v>23.5046</v>
      </c>
      <c r="KF129">
        <v>27.2818</v>
      </c>
      <c r="KG129">
        <v>37.5654</v>
      </c>
      <c r="KH129">
        <v>0</v>
      </c>
      <c r="KI129">
        <v>20</v>
      </c>
      <c r="KJ129">
        <v>420</v>
      </c>
      <c r="KK129">
        <v>11.3201</v>
      </c>
      <c r="KL129">
        <v>101.979</v>
      </c>
      <c r="KM129">
        <v>101.024</v>
      </c>
    </row>
    <row r="130" spans="1:299">
      <c r="A130">
        <v>114</v>
      </c>
      <c r="B130">
        <v>1701978239</v>
      </c>
      <c r="C130">
        <v>565</v>
      </c>
      <c r="D130" t="s">
        <v>669</v>
      </c>
      <c r="E130" t="s">
        <v>670</v>
      </c>
      <c r="F130">
        <v>15</v>
      </c>
      <c r="H130" t="s">
        <v>435</v>
      </c>
      <c r="K130">
        <v>1701978237.5</v>
      </c>
      <c r="L130">
        <f>(M130)/1000</f>
        <v>0</v>
      </c>
      <c r="M130">
        <f>IF(DR130, AP130, AJ130)</f>
        <v>0</v>
      </c>
      <c r="N130">
        <f>IF(DR130, AK130, AI130)</f>
        <v>0</v>
      </c>
      <c r="O130">
        <f>DT130 - IF(AW130&gt;1, N130*DN130*100.0/(AY130*EH130), 0)</f>
        <v>0</v>
      </c>
      <c r="P130">
        <f>((V130-L130/2)*O130-N130)/(V130+L130/2)</f>
        <v>0</v>
      </c>
      <c r="Q130">
        <f>P130*(EA130+EB130)/1000.0</f>
        <v>0</v>
      </c>
      <c r="R130">
        <f>(DT130 - IF(AW130&gt;1, N130*DN130*100.0/(AY130*EH130), 0))*(EA130+EB130)/1000.0</f>
        <v>0</v>
      </c>
      <c r="S130">
        <f>2.0/((1/U130-1/T130)+SIGN(U130)*SQRT((1/U130-1/T130)*(1/U130-1/T130) + 4*DO130/((DO130+1)*(DO130+1))*(2*1/U130*1/T130-1/T130*1/T130)))</f>
        <v>0</v>
      </c>
      <c r="T130">
        <f>IF(LEFT(DP130,1)&lt;&gt;"0",IF(LEFT(DP130,1)="1",3.0,DQ130),$D$5+$E$5*(EH130*EA130/($K$5*1000))+$F$5*(EH130*EA130/($K$5*1000))*MAX(MIN(DN130,$J$5),$I$5)*MAX(MIN(DN130,$J$5),$I$5)+$G$5*MAX(MIN(DN130,$J$5),$I$5)*(EH130*EA130/($K$5*1000))+$H$5*(EH130*EA130/($K$5*1000))*(EH130*EA130/($K$5*1000)))</f>
        <v>0</v>
      </c>
      <c r="U130">
        <f>L130*(1000-(1000*0.61365*exp(17.502*Y130/(240.97+Y130))/(EA130+EB130)+DV130)/2)/(1000*0.61365*exp(17.502*Y130/(240.97+Y130))/(EA130+EB130)-DV130)</f>
        <v>0</v>
      </c>
      <c r="V130">
        <f>1/((DO130+1)/(S130/1.6)+1/(T130/1.37)) + DO130/((DO130+1)/(S130/1.6) + DO130/(T130/1.37))</f>
        <v>0</v>
      </c>
      <c r="W130">
        <f>(DJ130*DM130)</f>
        <v>0</v>
      </c>
      <c r="X130">
        <f>(EC130+(W130+2*0.95*5.67E-8*(((EC130+$B$7)+273)^4-(EC130+273)^4)-44100*L130)/(1.84*29.3*T130+8*0.95*5.67E-8*(EC130+273)^3))</f>
        <v>0</v>
      </c>
      <c r="Y130">
        <f>($C$7*ED130+$D$7*EE130+$E$7*X130)</f>
        <v>0</v>
      </c>
      <c r="Z130">
        <f>0.61365*exp(17.502*Y130/(240.97+Y130))</f>
        <v>0</v>
      </c>
      <c r="AA130">
        <f>(AB130/AC130*100)</f>
        <v>0</v>
      </c>
      <c r="AB130">
        <f>DV130*(EA130+EB130)/1000</f>
        <v>0</v>
      </c>
      <c r="AC130">
        <f>0.61365*exp(17.502*EC130/(240.97+EC130))</f>
        <v>0</v>
      </c>
      <c r="AD130">
        <f>(Z130-DV130*(EA130+EB130)/1000)</f>
        <v>0</v>
      </c>
      <c r="AE130">
        <f>(-L130*44100)</f>
        <v>0</v>
      </c>
      <c r="AF130">
        <f>2*29.3*T130*0.92*(EC130-Y130)</f>
        <v>0</v>
      </c>
      <c r="AG130">
        <f>2*0.95*5.67E-8*(((EC130+$B$7)+273)^4-(Y130+273)^4)</f>
        <v>0</v>
      </c>
      <c r="AH130">
        <f>W130+AG130+AE130+AF130</f>
        <v>0</v>
      </c>
      <c r="AI130">
        <f>DZ130*AW130*(DU130-DT130*(1000-AW130*DW130)/(1000-AW130*DV130))/(100*DN130)</f>
        <v>0</v>
      </c>
      <c r="AJ130">
        <f>1000*DZ130*AW130*(DV130-DW130)/(100*DN130*(1000-AW130*DV130))</f>
        <v>0</v>
      </c>
      <c r="AK130">
        <f>(AL130 - AM130 - EA130*1E3/(8.314*(EC130+273.15)) * AO130/DZ130 * AN130) * DZ130/(100*DN130) * (1000 - DW130)/1000</f>
        <v>0</v>
      </c>
      <c r="AL130">
        <v>424.810463358002</v>
      </c>
      <c r="AM130">
        <v>421.136551515152</v>
      </c>
      <c r="AN130">
        <v>0.0122086859308357</v>
      </c>
      <c r="AO130">
        <v>66.111918729525</v>
      </c>
      <c r="AP130">
        <f>(AR130 - AQ130 + EA130*1E3/(8.314*(EC130+273.15)) * AT130/DZ130 * AS130) * DZ130/(100*DN130) * 1000/(1000 - AR130)</f>
        <v>0</v>
      </c>
      <c r="AQ130">
        <v>11.3224048090233</v>
      </c>
      <c r="AR130">
        <v>12.4941131868132</v>
      </c>
      <c r="AS130">
        <v>-2.68185744657636e-07</v>
      </c>
      <c r="AT130">
        <v>85.4368916189537</v>
      </c>
      <c r="AU130">
        <v>0</v>
      </c>
      <c r="AV130">
        <v>0</v>
      </c>
      <c r="AW130">
        <f>IF(AU130*$H$13&gt;=AY130,1.0,(AY130/(AY130-AU130*$H$13)))</f>
        <v>0</v>
      </c>
      <c r="AX130">
        <f>(AW130-1)*100</f>
        <v>0</v>
      </c>
      <c r="AY130">
        <f>MAX(0,($B$13+$C$13*EH130)/(1+$D$13*EH130)*EA130/(EC130+273)*$E$13)</f>
        <v>0</v>
      </c>
      <c r="AZ130" t="s">
        <v>436</v>
      </c>
      <c r="BA130" t="s">
        <v>436</v>
      </c>
      <c r="BB130">
        <v>0</v>
      </c>
      <c r="BC130">
        <v>0</v>
      </c>
      <c r="BD130">
        <f>1-BB130/BC130</f>
        <v>0</v>
      </c>
      <c r="BE130">
        <v>0</v>
      </c>
      <c r="BF130" t="s">
        <v>436</v>
      </c>
      <c r="BG130" t="s">
        <v>436</v>
      </c>
      <c r="BH130">
        <v>0</v>
      </c>
      <c r="BI130">
        <v>0</v>
      </c>
      <c r="BJ130">
        <f>1-BH130/BI130</f>
        <v>0</v>
      </c>
      <c r="BK130">
        <v>0.5</v>
      </c>
      <c r="BL130">
        <f>DK130</f>
        <v>0</v>
      </c>
      <c r="BM130">
        <f>N130</f>
        <v>0</v>
      </c>
      <c r="BN130">
        <f>BJ130*BK130*BL130</f>
        <v>0</v>
      </c>
      <c r="BO130">
        <f>(BM130-BE130)/BL130</f>
        <v>0</v>
      </c>
      <c r="BP130">
        <f>(BC130-BI130)/BI130</f>
        <v>0</v>
      </c>
      <c r="BQ130">
        <f>BB130/(BD130+BB130/BI130)</f>
        <v>0</v>
      </c>
      <c r="BR130" t="s">
        <v>436</v>
      </c>
      <c r="BS130">
        <v>0</v>
      </c>
      <c r="BT130">
        <f>IF(BS130&lt;&gt;0, BS130, BQ130)</f>
        <v>0</v>
      </c>
      <c r="BU130">
        <f>1-BT130/BI130</f>
        <v>0</v>
      </c>
      <c r="BV130">
        <f>(BI130-BH130)/(BI130-BT130)</f>
        <v>0</v>
      </c>
      <c r="BW130">
        <f>(BC130-BI130)/(BC130-BT130)</f>
        <v>0</v>
      </c>
      <c r="BX130">
        <f>(BI130-BH130)/(BI130-BB130)</f>
        <v>0</v>
      </c>
      <c r="BY130">
        <f>(BC130-BI130)/(BC130-BB130)</f>
        <v>0</v>
      </c>
      <c r="BZ130">
        <f>(BV130*BT130/BH130)</f>
        <v>0</v>
      </c>
      <c r="CA130">
        <f>(1-BZ130)</f>
        <v>0</v>
      </c>
      <c r="DJ130">
        <f>$B$11*EI130+$C$11*EJ130+$F$11*EU130*(1-EX130)</f>
        <v>0</v>
      </c>
      <c r="DK130">
        <f>DJ130*DL130</f>
        <v>0</v>
      </c>
      <c r="DL130">
        <f>($B$11*$D$9+$C$11*$D$9+$F$11*((FH130+EZ130)/MAX(FH130+EZ130+FI130, 0.1)*$I$9+FI130/MAX(FH130+EZ130+FI130, 0.1)*$J$9))/($B$11+$C$11+$F$11)</f>
        <v>0</v>
      </c>
      <c r="DM130">
        <f>($B$11*$K$9+$C$11*$K$9+$F$11*((FH130+EZ130)/MAX(FH130+EZ130+FI130, 0.1)*$P$9+FI130/MAX(FH130+EZ130+FI130, 0.1)*$Q$9))/($B$11+$C$11+$F$11)</f>
        <v>0</v>
      </c>
      <c r="DN130">
        <v>6</v>
      </c>
      <c r="DO130">
        <v>0.5</v>
      </c>
      <c r="DP130" t="s">
        <v>437</v>
      </c>
      <c r="DQ130">
        <v>2</v>
      </c>
      <c r="DR130" t="b">
        <v>1</v>
      </c>
      <c r="DS130">
        <v>1701978237.5</v>
      </c>
      <c r="DT130">
        <v>415.866</v>
      </c>
      <c r="DU130">
        <v>420.0075</v>
      </c>
      <c r="DV130">
        <v>12.49395</v>
      </c>
      <c r="DW130">
        <v>11.32085</v>
      </c>
      <c r="DX130">
        <v>416.3795</v>
      </c>
      <c r="DY130">
        <v>12.4625</v>
      </c>
      <c r="DZ130">
        <v>599.991</v>
      </c>
      <c r="EA130">
        <v>78.9225</v>
      </c>
      <c r="EB130">
        <v>0.0998894</v>
      </c>
      <c r="EC130">
        <v>23.02915</v>
      </c>
      <c r="ED130">
        <v>23.03465</v>
      </c>
      <c r="EE130">
        <v>999.9</v>
      </c>
      <c r="EF130">
        <v>0</v>
      </c>
      <c r="EG130">
        <v>0</v>
      </c>
      <c r="EH130">
        <v>9997.175</v>
      </c>
      <c r="EI130">
        <v>0</v>
      </c>
      <c r="EJ130">
        <v>0.833966</v>
      </c>
      <c r="EK130">
        <v>-4.14122</v>
      </c>
      <c r="EL130">
        <v>421.1275</v>
      </c>
      <c r="EM130">
        <v>424.8165</v>
      </c>
      <c r="EN130">
        <v>1.173075</v>
      </c>
      <c r="EO130">
        <v>420.0075</v>
      </c>
      <c r="EP130">
        <v>11.32085</v>
      </c>
      <c r="EQ130">
        <v>0.9860535</v>
      </c>
      <c r="ER130">
        <v>0.8934715</v>
      </c>
      <c r="ES130">
        <v>6.71192</v>
      </c>
      <c r="ET130">
        <v>5.286015</v>
      </c>
      <c r="EU130">
        <v>1800.035</v>
      </c>
      <c r="EV130">
        <v>0.978006</v>
      </c>
      <c r="EW130">
        <v>0.0219943</v>
      </c>
      <c r="EX130">
        <v>0</v>
      </c>
      <c r="EY130">
        <v>384.3945</v>
      </c>
      <c r="EZ130">
        <v>4.99951</v>
      </c>
      <c r="FA130">
        <v>6973.375</v>
      </c>
      <c r="FB130">
        <v>14717.3</v>
      </c>
      <c r="FC130">
        <v>43.062</v>
      </c>
      <c r="FD130">
        <v>44.812</v>
      </c>
      <c r="FE130">
        <v>44.5935</v>
      </c>
      <c r="FF130">
        <v>43.875</v>
      </c>
      <c r="FG130">
        <v>44.4685</v>
      </c>
      <c r="FH130">
        <v>1755.555</v>
      </c>
      <c r="FI130">
        <v>39.48</v>
      </c>
      <c r="FJ130">
        <v>0</v>
      </c>
      <c r="FK130">
        <v>1701978240.3</v>
      </c>
      <c r="FL130">
        <v>0</v>
      </c>
      <c r="FM130">
        <v>384.30336</v>
      </c>
      <c r="FN130">
        <v>-0.665461552300378</v>
      </c>
      <c r="FO130">
        <v>-3.49076922298816</v>
      </c>
      <c r="FP130">
        <v>6973.8248</v>
      </c>
      <c r="FQ130">
        <v>15</v>
      </c>
      <c r="FR130">
        <v>1701977635</v>
      </c>
      <c r="FS130" t="s">
        <v>438</v>
      </c>
      <c r="FT130">
        <v>1701977633</v>
      </c>
      <c r="FU130">
        <v>1701977635</v>
      </c>
      <c r="FV130">
        <v>4</v>
      </c>
      <c r="FW130">
        <v>-0.012</v>
      </c>
      <c r="FX130">
        <v>0.003</v>
      </c>
      <c r="FY130">
        <v>-0.515</v>
      </c>
      <c r="FZ130">
        <v>0.012</v>
      </c>
      <c r="GA130">
        <v>420</v>
      </c>
      <c r="GB130">
        <v>11</v>
      </c>
      <c r="GC130">
        <v>0.38</v>
      </c>
      <c r="GD130">
        <v>0.07</v>
      </c>
      <c r="GE130">
        <v>-4.1882775</v>
      </c>
      <c r="GF130">
        <v>0.26719533834587</v>
      </c>
      <c r="GG130">
        <v>0.032544929232524</v>
      </c>
      <c r="GH130">
        <v>1</v>
      </c>
      <c r="GI130">
        <v>384.298294117647</v>
      </c>
      <c r="GJ130">
        <v>-0.301818187212963</v>
      </c>
      <c r="GK130">
        <v>0.183505494293727</v>
      </c>
      <c r="GL130">
        <v>1</v>
      </c>
      <c r="GM130">
        <v>1.1737625</v>
      </c>
      <c r="GN130">
        <v>-0.0142209022556418</v>
      </c>
      <c r="GO130">
        <v>0.00184467036350671</v>
      </c>
      <c r="GP130">
        <v>1</v>
      </c>
      <c r="GQ130">
        <v>3</v>
      </c>
      <c r="GR130">
        <v>3</v>
      </c>
      <c r="GS130" t="s">
        <v>439</v>
      </c>
      <c r="GT130">
        <v>3.24983</v>
      </c>
      <c r="GU130">
        <v>2.89221</v>
      </c>
      <c r="GV130">
        <v>0.0825113</v>
      </c>
      <c r="GW130">
        <v>0.082935</v>
      </c>
      <c r="GX130">
        <v>0.0595006</v>
      </c>
      <c r="GY130">
        <v>0.0548091</v>
      </c>
      <c r="GZ130">
        <v>30270.4</v>
      </c>
      <c r="HA130">
        <v>23315.4</v>
      </c>
      <c r="HB130">
        <v>30714.4</v>
      </c>
      <c r="HC130">
        <v>23894.4</v>
      </c>
      <c r="HD130">
        <v>38261.8</v>
      </c>
      <c r="HE130">
        <v>31524.2</v>
      </c>
      <c r="HF130">
        <v>43460.5</v>
      </c>
      <c r="HG130">
        <v>36060.7</v>
      </c>
      <c r="HH130">
        <v>2.3524</v>
      </c>
      <c r="HI130">
        <v>2.25637</v>
      </c>
      <c r="HJ130">
        <v>0.150874</v>
      </c>
      <c r="HK130">
        <v>0</v>
      </c>
      <c r="HL130">
        <v>20.5498</v>
      </c>
      <c r="HM130">
        <v>999.9</v>
      </c>
      <c r="HN130">
        <v>45.617</v>
      </c>
      <c r="HO130">
        <v>26.959</v>
      </c>
      <c r="HP130">
        <v>20.6366</v>
      </c>
      <c r="HQ130">
        <v>54.1566</v>
      </c>
      <c r="HR130">
        <v>21.4663</v>
      </c>
      <c r="HS130">
        <v>2</v>
      </c>
      <c r="HT130">
        <v>-0.304665</v>
      </c>
      <c r="HU130">
        <v>0.696609</v>
      </c>
      <c r="HV130">
        <v>20.3425</v>
      </c>
      <c r="HW130">
        <v>5.24589</v>
      </c>
      <c r="HX130">
        <v>11.9225</v>
      </c>
      <c r="HY130">
        <v>4.9695</v>
      </c>
      <c r="HZ130">
        <v>3.29013</v>
      </c>
      <c r="IA130">
        <v>9999</v>
      </c>
      <c r="IB130">
        <v>999.9</v>
      </c>
      <c r="IC130">
        <v>9999</v>
      </c>
      <c r="ID130">
        <v>9999</v>
      </c>
      <c r="IE130">
        <v>4.97212</v>
      </c>
      <c r="IF130">
        <v>1.87348</v>
      </c>
      <c r="IG130">
        <v>1.88034</v>
      </c>
      <c r="IH130">
        <v>1.87651</v>
      </c>
      <c r="II130">
        <v>1.87608</v>
      </c>
      <c r="IJ130">
        <v>1.87607</v>
      </c>
      <c r="IK130">
        <v>1.87503</v>
      </c>
      <c r="IL130">
        <v>1.87545</v>
      </c>
      <c r="IM130">
        <v>0</v>
      </c>
      <c r="IN130">
        <v>0</v>
      </c>
      <c r="IO130">
        <v>0</v>
      </c>
      <c r="IP130">
        <v>0</v>
      </c>
      <c r="IQ130" t="s">
        <v>440</v>
      </c>
      <c r="IR130" t="s">
        <v>441</v>
      </c>
      <c r="IS130" t="s">
        <v>442</v>
      </c>
      <c r="IT130" t="s">
        <v>442</v>
      </c>
      <c r="IU130" t="s">
        <v>442</v>
      </c>
      <c r="IV130" t="s">
        <v>442</v>
      </c>
      <c r="IW130">
        <v>0</v>
      </c>
      <c r="IX130">
        <v>100</v>
      </c>
      <c r="IY130">
        <v>100</v>
      </c>
      <c r="IZ130">
        <v>-0.514</v>
      </c>
      <c r="JA130">
        <v>0.0314</v>
      </c>
      <c r="JB130">
        <v>-0.436505064677801</v>
      </c>
      <c r="JC130">
        <v>-0.000204251658391556</v>
      </c>
      <c r="JD130">
        <v>8.11882707142039e-08</v>
      </c>
      <c r="JE130">
        <v>-8.824596126216e-11</v>
      </c>
      <c r="JF130">
        <v>-0.0823044458403542</v>
      </c>
      <c r="JG130">
        <v>6.98166786572007e-05</v>
      </c>
      <c r="JH130">
        <v>0.00104944809816257</v>
      </c>
      <c r="JI130">
        <v>-2.5878658862803e-05</v>
      </c>
      <c r="JJ130">
        <v>28</v>
      </c>
      <c r="JK130">
        <v>2090</v>
      </c>
      <c r="JL130">
        <v>2</v>
      </c>
      <c r="JM130">
        <v>19</v>
      </c>
      <c r="JN130">
        <v>10.1</v>
      </c>
      <c r="JO130">
        <v>10.1</v>
      </c>
      <c r="JP130">
        <v>1.36108</v>
      </c>
      <c r="JQ130">
        <v>2.55127</v>
      </c>
      <c r="JR130">
        <v>2.24365</v>
      </c>
      <c r="JS130">
        <v>2.84912</v>
      </c>
      <c r="JT130">
        <v>2.49756</v>
      </c>
      <c r="JU130">
        <v>2.36694</v>
      </c>
      <c r="JV130">
        <v>31.2156</v>
      </c>
      <c r="JW130">
        <v>24.07</v>
      </c>
      <c r="JX130">
        <v>18</v>
      </c>
      <c r="JY130">
        <v>633.516</v>
      </c>
      <c r="JZ130">
        <v>658.896</v>
      </c>
      <c r="KA130">
        <v>20.0004</v>
      </c>
      <c r="KB130">
        <v>23.3235</v>
      </c>
      <c r="KC130">
        <v>30.0002</v>
      </c>
      <c r="KD130">
        <v>23.5249</v>
      </c>
      <c r="KE130">
        <v>23.5046</v>
      </c>
      <c r="KF130">
        <v>27.2796</v>
      </c>
      <c r="KG130">
        <v>37.5654</v>
      </c>
      <c r="KH130">
        <v>0</v>
      </c>
      <c r="KI130">
        <v>20</v>
      </c>
      <c r="KJ130">
        <v>420</v>
      </c>
      <c r="KK130">
        <v>11.3201</v>
      </c>
      <c r="KL130">
        <v>101.983</v>
      </c>
      <c r="KM130">
        <v>101.023</v>
      </c>
    </row>
    <row r="131" spans="1:299">
      <c r="A131">
        <v>115</v>
      </c>
      <c r="B131">
        <v>1701978244</v>
      </c>
      <c r="C131">
        <v>570</v>
      </c>
      <c r="D131" t="s">
        <v>671</v>
      </c>
      <c r="E131" t="s">
        <v>672</v>
      </c>
      <c r="F131">
        <v>15</v>
      </c>
      <c r="H131" t="s">
        <v>435</v>
      </c>
      <c r="K131">
        <v>1701978242.5</v>
      </c>
      <c r="L131">
        <f>(M131)/1000</f>
        <v>0</v>
      </c>
      <c r="M131">
        <f>IF(DR131, AP131, AJ131)</f>
        <v>0</v>
      </c>
      <c r="N131">
        <f>IF(DR131, AK131, AI131)</f>
        <v>0</v>
      </c>
      <c r="O131">
        <f>DT131 - IF(AW131&gt;1, N131*DN131*100.0/(AY131*EH131), 0)</f>
        <v>0</v>
      </c>
      <c r="P131">
        <f>((V131-L131/2)*O131-N131)/(V131+L131/2)</f>
        <v>0</v>
      </c>
      <c r="Q131">
        <f>P131*(EA131+EB131)/1000.0</f>
        <v>0</v>
      </c>
      <c r="R131">
        <f>(DT131 - IF(AW131&gt;1, N131*DN131*100.0/(AY131*EH131), 0))*(EA131+EB131)/1000.0</f>
        <v>0</v>
      </c>
      <c r="S131">
        <f>2.0/((1/U131-1/T131)+SIGN(U131)*SQRT((1/U131-1/T131)*(1/U131-1/T131) + 4*DO131/((DO131+1)*(DO131+1))*(2*1/U131*1/T131-1/T131*1/T131)))</f>
        <v>0</v>
      </c>
      <c r="T131">
        <f>IF(LEFT(DP131,1)&lt;&gt;"0",IF(LEFT(DP131,1)="1",3.0,DQ131),$D$5+$E$5*(EH131*EA131/($K$5*1000))+$F$5*(EH131*EA131/($K$5*1000))*MAX(MIN(DN131,$J$5),$I$5)*MAX(MIN(DN131,$J$5),$I$5)+$G$5*MAX(MIN(DN131,$J$5),$I$5)*(EH131*EA131/($K$5*1000))+$H$5*(EH131*EA131/($K$5*1000))*(EH131*EA131/($K$5*1000)))</f>
        <v>0</v>
      </c>
      <c r="U131">
        <f>L131*(1000-(1000*0.61365*exp(17.502*Y131/(240.97+Y131))/(EA131+EB131)+DV131)/2)/(1000*0.61365*exp(17.502*Y131/(240.97+Y131))/(EA131+EB131)-DV131)</f>
        <v>0</v>
      </c>
      <c r="V131">
        <f>1/((DO131+1)/(S131/1.6)+1/(T131/1.37)) + DO131/((DO131+1)/(S131/1.6) + DO131/(T131/1.37))</f>
        <v>0</v>
      </c>
      <c r="W131">
        <f>(DJ131*DM131)</f>
        <v>0</v>
      </c>
      <c r="X131">
        <f>(EC131+(W131+2*0.95*5.67E-8*(((EC131+$B$7)+273)^4-(EC131+273)^4)-44100*L131)/(1.84*29.3*T131+8*0.95*5.67E-8*(EC131+273)^3))</f>
        <v>0</v>
      </c>
      <c r="Y131">
        <f>($C$7*ED131+$D$7*EE131+$E$7*X131)</f>
        <v>0</v>
      </c>
      <c r="Z131">
        <f>0.61365*exp(17.502*Y131/(240.97+Y131))</f>
        <v>0</v>
      </c>
      <c r="AA131">
        <f>(AB131/AC131*100)</f>
        <v>0</v>
      </c>
      <c r="AB131">
        <f>DV131*(EA131+EB131)/1000</f>
        <v>0</v>
      </c>
      <c r="AC131">
        <f>0.61365*exp(17.502*EC131/(240.97+EC131))</f>
        <v>0</v>
      </c>
      <c r="AD131">
        <f>(Z131-DV131*(EA131+EB131)/1000)</f>
        <v>0</v>
      </c>
      <c r="AE131">
        <f>(-L131*44100)</f>
        <v>0</v>
      </c>
      <c r="AF131">
        <f>2*29.3*T131*0.92*(EC131-Y131)</f>
        <v>0</v>
      </c>
      <c r="AG131">
        <f>2*0.95*5.67E-8*(((EC131+$B$7)+273)^4-(Y131+273)^4)</f>
        <v>0</v>
      </c>
      <c r="AH131">
        <f>W131+AG131+AE131+AF131</f>
        <v>0</v>
      </c>
      <c r="AI131">
        <f>DZ131*AW131*(DU131-DT131*(1000-AW131*DW131)/(1000-AW131*DV131))/(100*DN131)</f>
        <v>0</v>
      </c>
      <c r="AJ131">
        <f>1000*DZ131*AW131*(DV131-DW131)/(100*DN131*(1000-AW131*DV131))</f>
        <v>0</v>
      </c>
      <c r="AK131">
        <f>(AL131 - AM131 - EA131*1E3/(8.314*(EC131+273.15)) * AO131/DZ131 * AN131) * DZ131/(100*DN131) * (1000 - DW131)/1000</f>
        <v>0</v>
      </c>
      <c r="AL131">
        <v>424.827974116564</v>
      </c>
      <c r="AM131">
        <v>421.114624242424</v>
      </c>
      <c r="AN131">
        <v>-0.00366178630181192</v>
      </c>
      <c r="AO131">
        <v>66.111918729525</v>
      </c>
      <c r="AP131">
        <f>(AR131 - AQ131 + EA131*1E3/(8.314*(EC131+273.15)) * AT131/DZ131 * AS131) * DZ131/(100*DN131) * 1000/(1000 - AR131)</f>
        <v>0</v>
      </c>
      <c r="AQ131">
        <v>11.3215401513264</v>
      </c>
      <c r="AR131">
        <v>12.4901</v>
      </c>
      <c r="AS131">
        <v>-2.08483604073929e-06</v>
      </c>
      <c r="AT131">
        <v>85.4368916189537</v>
      </c>
      <c r="AU131">
        <v>0</v>
      </c>
      <c r="AV131">
        <v>0</v>
      </c>
      <c r="AW131">
        <f>IF(AU131*$H$13&gt;=AY131,1.0,(AY131/(AY131-AU131*$H$13)))</f>
        <v>0</v>
      </c>
      <c r="AX131">
        <f>(AW131-1)*100</f>
        <v>0</v>
      </c>
      <c r="AY131">
        <f>MAX(0,($B$13+$C$13*EH131)/(1+$D$13*EH131)*EA131/(EC131+273)*$E$13)</f>
        <v>0</v>
      </c>
      <c r="AZ131" t="s">
        <v>436</v>
      </c>
      <c r="BA131" t="s">
        <v>436</v>
      </c>
      <c r="BB131">
        <v>0</v>
      </c>
      <c r="BC131">
        <v>0</v>
      </c>
      <c r="BD131">
        <f>1-BB131/BC131</f>
        <v>0</v>
      </c>
      <c r="BE131">
        <v>0</v>
      </c>
      <c r="BF131" t="s">
        <v>436</v>
      </c>
      <c r="BG131" t="s">
        <v>436</v>
      </c>
      <c r="BH131">
        <v>0</v>
      </c>
      <c r="BI131">
        <v>0</v>
      </c>
      <c r="BJ131">
        <f>1-BH131/BI131</f>
        <v>0</v>
      </c>
      <c r="BK131">
        <v>0.5</v>
      </c>
      <c r="BL131">
        <f>DK131</f>
        <v>0</v>
      </c>
      <c r="BM131">
        <f>N131</f>
        <v>0</v>
      </c>
      <c r="BN131">
        <f>BJ131*BK131*BL131</f>
        <v>0</v>
      </c>
      <c r="BO131">
        <f>(BM131-BE131)/BL131</f>
        <v>0</v>
      </c>
      <c r="BP131">
        <f>(BC131-BI131)/BI131</f>
        <v>0</v>
      </c>
      <c r="BQ131">
        <f>BB131/(BD131+BB131/BI131)</f>
        <v>0</v>
      </c>
      <c r="BR131" t="s">
        <v>436</v>
      </c>
      <c r="BS131">
        <v>0</v>
      </c>
      <c r="BT131">
        <f>IF(BS131&lt;&gt;0, BS131, BQ131)</f>
        <v>0</v>
      </c>
      <c r="BU131">
        <f>1-BT131/BI131</f>
        <v>0</v>
      </c>
      <c r="BV131">
        <f>(BI131-BH131)/(BI131-BT131)</f>
        <v>0</v>
      </c>
      <c r="BW131">
        <f>(BC131-BI131)/(BC131-BT131)</f>
        <v>0</v>
      </c>
      <c r="BX131">
        <f>(BI131-BH131)/(BI131-BB131)</f>
        <v>0</v>
      </c>
      <c r="BY131">
        <f>(BC131-BI131)/(BC131-BB131)</f>
        <v>0</v>
      </c>
      <c r="BZ131">
        <f>(BV131*BT131/BH131)</f>
        <v>0</v>
      </c>
      <c r="CA131">
        <f>(1-BZ131)</f>
        <v>0</v>
      </c>
      <c r="DJ131">
        <f>$B$11*EI131+$C$11*EJ131+$F$11*EU131*(1-EX131)</f>
        <v>0</v>
      </c>
      <c r="DK131">
        <f>DJ131*DL131</f>
        <v>0</v>
      </c>
      <c r="DL131">
        <f>($B$11*$D$9+$C$11*$D$9+$F$11*((FH131+EZ131)/MAX(FH131+EZ131+FI131, 0.1)*$I$9+FI131/MAX(FH131+EZ131+FI131, 0.1)*$J$9))/($B$11+$C$11+$F$11)</f>
        <v>0</v>
      </c>
      <c r="DM131">
        <f>($B$11*$K$9+$C$11*$K$9+$F$11*((FH131+EZ131)/MAX(FH131+EZ131+FI131, 0.1)*$P$9+FI131/MAX(FH131+EZ131+FI131, 0.1)*$Q$9))/($B$11+$C$11+$F$11)</f>
        <v>0</v>
      </c>
      <c r="DN131">
        <v>6</v>
      </c>
      <c r="DO131">
        <v>0.5</v>
      </c>
      <c r="DP131" t="s">
        <v>437</v>
      </c>
      <c r="DQ131">
        <v>2</v>
      </c>
      <c r="DR131" t="b">
        <v>1</v>
      </c>
      <c r="DS131">
        <v>1701978242.5</v>
      </c>
      <c r="DT131">
        <v>415.857</v>
      </c>
      <c r="DU131">
        <v>420.007</v>
      </c>
      <c r="DV131">
        <v>12.491</v>
      </c>
      <c r="DW131">
        <v>11.3217</v>
      </c>
      <c r="DX131">
        <v>416.371</v>
      </c>
      <c r="DY131">
        <v>12.4596</v>
      </c>
      <c r="DZ131">
        <v>600.0125</v>
      </c>
      <c r="EA131">
        <v>78.9207</v>
      </c>
      <c r="EB131">
        <v>0.100077</v>
      </c>
      <c r="EC131">
        <v>23.0277</v>
      </c>
      <c r="ED131">
        <v>23.0487</v>
      </c>
      <c r="EE131">
        <v>999.9</v>
      </c>
      <c r="EF131">
        <v>0</v>
      </c>
      <c r="EG131">
        <v>0</v>
      </c>
      <c r="EH131">
        <v>9980</v>
      </c>
      <c r="EI131">
        <v>0</v>
      </c>
      <c r="EJ131">
        <v>0.8297255</v>
      </c>
      <c r="EK131">
        <v>-4.150085</v>
      </c>
      <c r="EL131">
        <v>421.117</v>
      </c>
      <c r="EM131">
        <v>424.817</v>
      </c>
      <c r="EN131">
        <v>1.16929</v>
      </c>
      <c r="EO131">
        <v>420.007</v>
      </c>
      <c r="EP131">
        <v>11.3217</v>
      </c>
      <c r="EQ131">
        <v>0.985798</v>
      </c>
      <c r="ER131">
        <v>0.8935165</v>
      </c>
      <c r="ES131">
        <v>6.70815</v>
      </c>
      <c r="ET131">
        <v>5.28674</v>
      </c>
      <c r="EU131">
        <v>1800.04</v>
      </c>
      <c r="EV131">
        <v>0.978006</v>
      </c>
      <c r="EW131">
        <v>0.0219943</v>
      </c>
      <c r="EX131">
        <v>0</v>
      </c>
      <c r="EY131">
        <v>384.1665</v>
      </c>
      <c r="EZ131">
        <v>4.99951</v>
      </c>
      <c r="FA131">
        <v>6972.805</v>
      </c>
      <c r="FB131">
        <v>14717.35</v>
      </c>
      <c r="FC131">
        <v>43.062</v>
      </c>
      <c r="FD131">
        <v>44.812</v>
      </c>
      <c r="FE131">
        <v>44.625</v>
      </c>
      <c r="FF131">
        <v>43.875</v>
      </c>
      <c r="FG131">
        <v>44.4685</v>
      </c>
      <c r="FH131">
        <v>1755.56</v>
      </c>
      <c r="FI131">
        <v>39.48</v>
      </c>
      <c r="FJ131">
        <v>0</v>
      </c>
      <c r="FK131">
        <v>1701978245.1</v>
      </c>
      <c r="FL131">
        <v>0</v>
      </c>
      <c r="FM131">
        <v>384.28528</v>
      </c>
      <c r="FN131">
        <v>0.255999988912292</v>
      </c>
      <c r="FO131">
        <v>-6.445384624329</v>
      </c>
      <c r="FP131">
        <v>6973.3716</v>
      </c>
      <c r="FQ131">
        <v>15</v>
      </c>
      <c r="FR131">
        <v>1701977635</v>
      </c>
      <c r="FS131" t="s">
        <v>438</v>
      </c>
      <c r="FT131">
        <v>1701977633</v>
      </c>
      <c r="FU131">
        <v>1701977635</v>
      </c>
      <c r="FV131">
        <v>4</v>
      </c>
      <c r="FW131">
        <v>-0.012</v>
      </c>
      <c r="FX131">
        <v>0.003</v>
      </c>
      <c r="FY131">
        <v>-0.515</v>
      </c>
      <c r="FZ131">
        <v>0.012</v>
      </c>
      <c r="GA131">
        <v>420</v>
      </c>
      <c r="GB131">
        <v>11</v>
      </c>
      <c r="GC131">
        <v>0.38</v>
      </c>
      <c r="GD131">
        <v>0.07</v>
      </c>
      <c r="GE131">
        <v>-4.17342476190476</v>
      </c>
      <c r="GF131">
        <v>0.222134025974025</v>
      </c>
      <c r="GG131">
        <v>0.0307258717756206</v>
      </c>
      <c r="GH131">
        <v>1</v>
      </c>
      <c r="GI131">
        <v>384.291147058824</v>
      </c>
      <c r="GJ131">
        <v>-0.250221546059565</v>
      </c>
      <c r="GK131">
        <v>0.176072700952648</v>
      </c>
      <c r="GL131">
        <v>1</v>
      </c>
      <c r="GM131">
        <v>1.17219428571429</v>
      </c>
      <c r="GN131">
        <v>-0.0162218181818194</v>
      </c>
      <c r="GO131">
        <v>0.00209105252929527</v>
      </c>
      <c r="GP131">
        <v>1</v>
      </c>
      <c r="GQ131">
        <v>3</v>
      </c>
      <c r="GR131">
        <v>3</v>
      </c>
      <c r="GS131" t="s">
        <v>439</v>
      </c>
      <c r="GT131">
        <v>3.24987</v>
      </c>
      <c r="GU131">
        <v>2.892</v>
      </c>
      <c r="GV131">
        <v>0.0825116</v>
      </c>
      <c r="GW131">
        <v>0.0829273</v>
      </c>
      <c r="GX131">
        <v>0.0594961</v>
      </c>
      <c r="GY131">
        <v>0.0548073</v>
      </c>
      <c r="GZ131">
        <v>30269.4</v>
      </c>
      <c r="HA131">
        <v>23315.4</v>
      </c>
      <c r="HB131">
        <v>30713.4</v>
      </c>
      <c r="HC131">
        <v>23894.2</v>
      </c>
      <c r="HD131">
        <v>38260.7</v>
      </c>
      <c r="HE131">
        <v>31524</v>
      </c>
      <c r="HF131">
        <v>43459.2</v>
      </c>
      <c r="HG131">
        <v>36060.4</v>
      </c>
      <c r="HH131">
        <v>2.35247</v>
      </c>
      <c r="HI131">
        <v>2.25647</v>
      </c>
      <c r="HJ131">
        <v>0.151396</v>
      </c>
      <c r="HK131">
        <v>0</v>
      </c>
      <c r="HL131">
        <v>20.5515</v>
      </c>
      <c r="HM131">
        <v>999.9</v>
      </c>
      <c r="HN131">
        <v>45.617</v>
      </c>
      <c r="HO131">
        <v>26.969</v>
      </c>
      <c r="HP131">
        <v>20.6501</v>
      </c>
      <c r="HQ131">
        <v>54.3766</v>
      </c>
      <c r="HR131">
        <v>21.4463</v>
      </c>
      <c r="HS131">
        <v>2</v>
      </c>
      <c r="HT131">
        <v>-0.304708</v>
      </c>
      <c r="HU131">
        <v>0.699123</v>
      </c>
      <c r="HV131">
        <v>20.3427</v>
      </c>
      <c r="HW131">
        <v>5.24589</v>
      </c>
      <c r="HX131">
        <v>11.9225</v>
      </c>
      <c r="HY131">
        <v>4.96965</v>
      </c>
      <c r="HZ131">
        <v>3.29025</v>
      </c>
      <c r="IA131">
        <v>9999</v>
      </c>
      <c r="IB131">
        <v>999.9</v>
      </c>
      <c r="IC131">
        <v>9999</v>
      </c>
      <c r="ID131">
        <v>9999</v>
      </c>
      <c r="IE131">
        <v>4.97212</v>
      </c>
      <c r="IF131">
        <v>1.87347</v>
      </c>
      <c r="IG131">
        <v>1.88034</v>
      </c>
      <c r="IH131">
        <v>1.87651</v>
      </c>
      <c r="II131">
        <v>1.87609</v>
      </c>
      <c r="IJ131">
        <v>1.87607</v>
      </c>
      <c r="IK131">
        <v>1.87501</v>
      </c>
      <c r="IL131">
        <v>1.87544</v>
      </c>
      <c r="IM131">
        <v>0</v>
      </c>
      <c r="IN131">
        <v>0</v>
      </c>
      <c r="IO131">
        <v>0</v>
      </c>
      <c r="IP131">
        <v>0</v>
      </c>
      <c r="IQ131" t="s">
        <v>440</v>
      </c>
      <c r="IR131" t="s">
        <v>441</v>
      </c>
      <c r="IS131" t="s">
        <v>442</v>
      </c>
      <c r="IT131" t="s">
        <v>442</v>
      </c>
      <c r="IU131" t="s">
        <v>442</v>
      </c>
      <c r="IV131" t="s">
        <v>442</v>
      </c>
      <c r="IW131">
        <v>0</v>
      </c>
      <c r="IX131">
        <v>100</v>
      </c>
      <c r="IY131">
        <v>100</v>
      </c>
      <c r="IZ131">
        <v>-0.514</v>
      </c>
      <c r="JA131">
        <v>0.0314</v>
      </c>
      <c r="JB131">
        <v>-0.436505064677801</v>
      </c>
      <c r="JC131">
        <v>-0.000204251658391556</v>
      </c>
      <c r="JD131">
        <v>8.11882707142039e-08</v>
      </c>
      <c r="JE131">
        <v>-8.824596126216e-11</v>
      </c>
      <c r="JF131">
        <v>-0.0823044458403542</v>
      </c>
      <c r="JG131">
        <v>6.98166786572007e-05</v>
      </c>
      <c r="JH131">
        <v>0.00104944809816257</v>
      </c>
      <c r="JI131">
        <v>-2.5878658862803e-05</v>
      </c>
      <c r="JJ131">
        <v>28</v>
      </c>
      <c r="JK131">
        <v>2090</v>
      </c>
      <c r="JL131">
        <v>2</v>
      </c>
      <c r="JM131">
        <v>19</v>
      </c>
      <c r="JN131">
        <v>10.2</v>
      </c>
      <c r="JO131">
        <v>10.2</v>
      </c>
      <c r="JP131">
        <v>1.36108</v>
      </c>
      <c r="JQ131">
        <v>2.55371</v>
      </c>
      <c r="JR131">
        <v>2.24365</v>
      </c>
      <c r="JS131">
        <v>2.84912</v>
      </c>
      <c r="JT131">
        <v>2.49756</v>
      </c>
      <c r="JU131">
        <v>2.36084</v>
      </c>
      <c r="JV131">
        <v>31.2156</v>
      </c>
      <c r="JW131">
        <v>24.0525</v>
      </c>
      <c r="JX131">
        <v>18</v>
      </c>
      <c r="JY131">
        <v>633.571</v>
      </c>
      <c r="JZ131">
        <v>658.982</v>
      </c>
      <c r="KA131">
        <v>20.0005</v>
      </c>
      <c r="KB131">
        <v>23.325</v>
      </c>
      <c r="KC131">
        <v>30.0001</v>
      </c>
      <c r="KD131">
        <v>23.5249</v>
      </c>
      <c r="KE131">
        <v>23.5046</v>
      </c>
      <c r="KF131">
        <v>27.2802</v>
      </c>
      <c r="KG131">
        <v>37.5654</v>
      </c>
      <c r="KH131">
        <v>0</v>
      </c>
      <c r="KI131">
        <v>20</v>
      </c>
      <c r="KJ131">
        <v>420</v>
      </c>
      <c r="KK131">
        <v>11.3201</v>
      </c>
      <c r="KL131">
        <v>101.979</v>
      </c>
      <c r="KM131">
        <v>101.022</v>
      </c>
    </row>
    <row r="132" spans="1:299">
      <c r="A132">
        <v>116</v>
      </c>
      <c r="B132">
        <v>1701978249</v>
      </c>
      <c r="C132">
        <v>575</v>
      </c>
      <c r="D132" t="s">
        <v>673</v>
      </c>
      <c r="E132" t="s">
        <v>674</v>
      </c>
      <c r="F132">
        <v>15</v>
      </c>
      <c r="H132" t="s">
        <v>435</v>
      </c>
      <c r="K132">
        <v>1701978247.5</v>
      </c>
      <c r="L132">
        <f>(M132)/1000</f>
        <v>0</v>
      </c>
      <c r="M132">
        <f>IF(DR132, AP132, AJ132)</f>
        <v>0</v>
      </c>
      <c r="N132">
        <f>IF(DR132, AK132, AI132)</f>
        <v>0</v>
      </c>
      <c r="O132">
        <f>DT132 - IF(AW132&gt;1, N132*DN132*100.0/(AY132*EH132), 0)</f>
        <v>0</v>
      </c>
      <c r="P132">
        <f>((V132-L132/2)*O132-N132)/(V132+L132/2)</f>
        <v>0</v>
      </c>
      <c r="Q132">
        <f>P132*(EA132+EB132)/1000.0</f>
        <v>0</v>
      </c>
      <c r="R132">
        <f>(DT132 - IF(AW132&gt;1, N132*DN132*100.0/(AY132*EH132), 0))*(EA132+EB132)/1000.0</f>
        <v>0</v>
      </c>
      <c r="S132">
        <f>2.0/((1/U132-1/T132)+SIGN(U132)*SQRT((1/U132-1/T132)*(1/U132-1/T132) + 4*DO132/((DO132+1)*(DO132+1))*(2*1/U132*1/T132-1/T132*1/T132)))</f>
        <v>0</v>
      </c>
      <c r="T132">
        <f>IF(LEFT(DP132,1)&lt;&gt;"0",IF(LEFT(DP132,1)="1",3.0,DQ132),$D$5+$E$5*(EH132*EA132/($K$5*1000))+$F$5*(EH132*EA132/($K$5*1000))*MAX(MIN(DN132,$J$5),$I$5)*MAX(MIN(DN132,$J$5),$I$5)+$G$5*MAX(MIN(DN132,$J$5),$I$5)*(EH132*EA132/($K$5*1000))+$H$5*(EH132*EA132/($K$5*1000))*(EH132*EA132/($K$5*1000)))</f>
        <v>0</v>
      </c>
      <c r="U132">
        <f>L132*(1000-(1000*0.61365*exp(17.502*Y132/(240.97+Y132))/(EA132+EB132)+DV132)/2)/(1000*0.61365*exp(17.502*Y132/(240.97+Y132))/(EA132+EB132)-DV132)</f>
        <v>0</v>
      </c>
      <c r="V132">
        <f>1/((DO132+1)/(S132/1.6)+1/(T132/1.37)) + DO132/((DO132+1)/(S132/1.6) + DO132/(T132/1.37))</f>
        <v>0</v>
      </c>
      <c r="W132">
        <f>(DJ132*DM132)</f>
        <v>0</v>
      </c>
      <c r="X132">
        <f>(EC132+(W132+2*0.95*5.67E-8*(((EC132+$B$7)+273)^4-(EC132+273)^4)-44100*L132)/(1.84*29.3*T132+8*0.95*5.67E-8*(EC132+273)^3))</f>
        <v>0</v>
      </c>
      <c r="Y132">
        <f>($C$7*ED132+$D$7*EE132+$E$7*X132)</f>
        <v>0</v>
      </c>
      <c r="Z132">
        <f>0.61365*exp(17.502*Y132/(240.97+Y132))</f>
        <v>0</v>
      </c>
      <c r="AA132">
        <f>(AB132/AC132*100)</f>
        <v>0</v>
      </c>
      <c r="AB132">
        <f>DV132*(EA132+EB132)/1000</f>
        <v>0</v>
      </c>
      <c r="AC132">
        <f>0.61365*exp(17.502*EC132/(240.97+EC132))</f>
        <v>0</v>
      </c>
      <c r="AD132">
        <f>(Z132-DV132*(EA132+EB132)/1000)</f>
        <v>0</v>
      </c>
      <c r="AE132">
        <f>(-L132*44100)</f>
        <v>0</v>
      </c>
      <c r="AF132">
        <f>2*29.3*T132*0.92*(EC132-Y132)</f>
        <v>0</v>
      </c>
      <c r="AG132">
        <f>2*0.95*5.67E-8*(((EC132+$B$7)+273)^4-(Y132+273)^4)</f>
        <v>0</v>
      </c>
      <c r="AH132">
        <f>W132+AG132+AE132+AF132</f>
        <v>0</v>
      </c>
      <c r="AI132">
        <f>DZ132*AW132*(DU132-DT132*(1000-AW132*DW132)/(1000-AW132*DV132))/(100*DN132)</f>
        <v>0</v>
      </c>
      <c r="AJ132">
        <f>1000*DZ132*AW132*(DV132-DW132)/(100*DN132*(1000-AW132*DV132))</f>
        <v>0</v>
      </c>
      <c r="AK132">
        <f>(AL132 - AM132 - EA132*1E3/(8.314*(EC132+273.15)) * AO132/DZ132 * AN132) * DZ132/(100*DN132) * (1000 - DW132)/1000</f>
        <v>0</v>
      </c>
      <c r="AL132">
        <v>424.830266615245</v>
      </c>
      <c r="AM132">
        <v>421.13796969697</v>
      </c>
      <c r="AN132">
        <v>0.000608936058075229</v>
      </c>
      <c r="AO132">
        <v>66.111918729525</v>
      </c>
      <c r="AP132">
        <f>(AR132 - AQ132 + EA132*1E3/(8.314*(EC132+273.15)) * AT132/DZ132 * AS132) * DZ132/(100*DN132) * 1000/(1000 - AR132)</f>
        <v>0</v>
      </c>
      <c r="AQ132">
        <v>11.3217723313304</v>
      </c>
      <c r="AR132">
        <v>12.4895615384615</v>
      </c>
      <c r="AS132">
        <v>-2.79945226196688e-06</v>
      </c>
      <c r="AT132">
        <v>85.4368916189537</v>
      </c>
      <c r="AU132">
        <v>0</v>
      </c>
      <c r="AV132">
        <v>0</v>
      </c>
      <c r="AW132">
        <f>IF(AU132*$H$13&gt;=AY132,1.0,(AY132/(AY132-AU132*$H$13)))</f>
        <v>0</v>
      </c>
      <c r="AX132">
        <f>(AW132-1)*100</f>
        <v>0</v>
      </c>
      <c r="AY132">
        <f>MAX(0,($B$13+$C$13*EH132)/(1+$D$13*EH132)*EA132/(EC132+273)*$E$13)</f>
        <v>0</v>
      </c>
      <c r="AZ132" t="s">
        <v>436</v>
      </c>
      <c r="BA132" t="s">
        <v>436</v>
      </c>
      <c r="BB132">
        <v>0</v>
      </c>
      <c r="BC132">
        <v>0</v>
      </c>
      <c r="BD132">
        <f>1-BB132/BC132</f>
        <v>0</v>
      </c>
      <c r="BE132">
        <v>0</v>
      </c>
      <c r="BF132" t="s">
        <v>436</v>
      </c>
      <c r="BG132" t="s">
        <v>436</v>
      </c>
      <c r="BH132">
        <v>0</v>
      </c>
      <c r="BI132">
        <v>0</v>
      </c>
      <c r="BJ132">
        <f>1-BH132/BI132</f>
        <v>0</v>
      </c>
      <c r="BK132">
        <v>0.5</v>
      </c>
      <c r="BL132">
        <f>DK132</f>
        <v>0</v>
      </c>
      <c r="BM132">
        <f>N132</f>
        <v>0</v>
      </c>
      <c r="BN132">
        <f>BJ132*BK132*BL132</f>
        <v>0</v>
      </c>
      <c r="BO132">
        <f>(BM132-BE132)/BL132</f>
        <v>0</v>
      </c>
      <c r="BP132">
        <f>(BC132-BI132)/BI132</f>
        <v>0</v>
      </c>
      <c r="BQ132">
        <f>BB132/(BD132+BB132/BI132)</f>
        <v>0</v>
      </c>
      <c r="BR132" t="s">
        <v>436</v>
      </c>
      <c r="BS132">
        <v>0</v>
      </c>
      <c r="BT132">
        <f>IF(BS132&lt;&gt;0, BS132, BQ132)</f>
        <v>0</v>
      </c>
      <c r="BU132">
        <f>1-BT132/BI132</f>
        <v>0</v>
      </c>
      <c r="BV132">
        <f>(BI132-BH132)/(BI132-BT132)</f>
        <v>0</v>
      </c>
      <c r="BW132">
        <f>(BC132-BI132)/(BC132-BT132)</f>
        <v>0</v>
      </c>
      <c r="BX132">
        <f>(BI132-BH132)/(BI132-BB132)</f>
        <v>0</v>
      </c>
      <c r="BY132">
        <f>(BC132-BI132)/(BC132-BB132)</f>
        <v>0</v>
      </c>
      <c r="BZ132">
        <f>(BV132*BT132/BH132)</f>
        <v>0</v>
      </c>
      <c r="CA132">
        <f>(1-BZ132)</f>
        <v>0</v>
      </c>
      <c r="DJ132">
        <f>$B$11*EI132+$C$11*EJ132+$F$11*EU132*(1-EX132)</f>
        <v>0</v>
      </c>
      <c r="DK132">
        <f>DJ132*DL132</f>
        <v>0</v>
      </c>
      <c r="DL132">
        <f>($B$11*$D$9+$C$11*$D$9+$F$11*((FH132+EZ132)/MAX(FH132+EZ132+FI132, 0.1)*$I$9+FI132/MAX(FH132+EZ132+FI132, 0.1)*$J$9))/($B$11+$C$11+$F$11)</f>
        <v>0</v>
      </c>
      <c r="DM132">
        <f>($B$11*$K$9+$C$11*$K$9+$F$11*((FH132+EZ132)/MAX(FH132+EZ132+FI132, 0.1)*$P$9+FI132/MAX(FH132+EZ132+FI132, 0.1)*$Q$9))/($B$11+$C$11+$F$11)</f>
        <v>0</v>
      </c>
      <c r="DN132">
        <v>6</v>
      </c>
      <c r="DO132">
        <v>0.5</v>
      </c>
      <c r="DP132" t="s">
        <v>437</v>
      </c>
      <c r="DQ132">
        <v>2</v>
      </c>
      <c r="DR132" t="b">
        <v>1</v>
      </c>
      <c r="DS132">
        <v>1701978247.5</v>
      </c>
      <c r="DT132">
        <v>415.875</v>
      </c>
      <c r="DU132">
        <v>420.036</v>
      </c>
      <c r="DV132">
        <v>12.48945</v>
      </c>
      <c r="DW132">
        <v>11.3222</v>
      </c>
      <c r="DX132">
        <v>416.389</v>
      </c>
      <c r="DY132">
        <v>12.458</v>
      </c>
      <c r="DZ132">
        <v>599.984</v>
      </c>
      <c r="EA132">
        <v>78.921</v>
      </c>
      <c r="EB132">
        <v>0.10007285</v>
      </c>
      <c r="EC132">
        <v>23.03595</v>
      </c>
      <c r="ED132">
        <v>23.039</v>
      </c>
      <c r="EE132">
        <v>999.9</v>
      </c>
      <c r="EF132">
        <v>0</v>
      </c>
      <c r="EG132">
        <v>0</v>
      </c>
      <c r="EH132">
        <v>10014.05</v>
      </c>
      <c r="EI132">
        <v>0</v>
      </c>
      <c r="EJ132">
        <v>0.814177</v>
      </c>
      <c r="EK132">
        <v>-4.1604</v>
      </c>
      <c r="EL132">
        <v>421.135</v>
      </c>
      <c r="EM132">
        <v>424.846</v>
      </c>
      <c r="EN132">
        <v>1.167235</v>
      </c>
      <c r="EO132">
        <v>420.036</v>
      </c>
      <c r="EP132">
        <v>11.3222</v>
      </c>
      <c r="EQ132">
        <v>0.985679</v>
      </c>
      <c r="ER132">
        <v>0.8935595</v>
      </c>
      <c r="ES132">
        <v>6.70639</v>
      </c>
      <c r="ET132">
        <v>5.28743</v>
      </c>
      <c r="EU132">
        <v>1799.88</v>
      </c>
      <c r="EV132">
        <v>0.978004</v>
      </c>
      <c r="EW132">
        <v>0.0219962</v>
      </c>
      <c r="EX132">
        <v>0</v>
      </c>
      <c r="EY132">
        <v>384.3695</v>
      </c>
      <c r="EZ132">
        <v>4.99951</v>
      </c>
      <c r="FA132">
        <v>6971.63</v>
      </c>
      <c r="FB132">
        <v>14716</v>
      </c>
      <c r="FC132">
        <v>43.062</v>
      </c>
      <c r="FD132">
        <v>44.812</v>
      </c>
      <c r="FE132">
        <v>44.625</v>
      </c>
      <c r="FF132">
        <v>43.875</v>
      </c>
      <c r="FG132">
        <v>44.4685</v>
      </c>
      <c r="FH132">
        <v>1755.4</v>
      </c>
      <c r="FI132">
        <v>39.48</v>
      </c>
      <c r="FJ132">
        <v>0</v>
      </c>
      <c r="FK132">
        <v>1701978250.5</v>
      </c>
      <c r="FL132">
        <v>0</v>
      </c>
      <c r="FM132">
        <v>384.289769230769</v>
      </c>
      <c r="FN132">
        <v>0.589538454101474</v>
      </c>
      <c r="FO132">
        <v>-7.50735040537124</v>
      </c>
      <c r="FP132">
        <v>6972.90115384615</v>
      </c>
      <c r="FQ132">
        <v>15</v>
      </c>
      <c r="FR132">
        <v>1701977635</v>
      </c>
      <c r="FS132" t="s">
        <v>438</v>
      </c>
      <c r="FT132">
        <v>1701977633</v>
      </c>
      <c r="FU132">
        <v>1701977635</v>
      </c>
      <c r="FV132">
        <v>4</v>
      </c>
      <c r="FW132">
        <v>-0.012</v>
      </c>
      <c r="FX132">
        <v>0.003</v>
      </c>
      <c r="FY132">
        <v>-0.515</v>
      </c>
      <c r="FZ132">
        <v>0.012</v>
      </c>
      <c r="GA132">
        <v>420</v>
      </c>
      <c r="GB132">
        <v>11</v>
      </c>
      <c r="GC132">
        <v>0.38</v>
      </c>
      <c r="GD132">
        <v>0.07</v>
      </c>
      <c r="GE132">
        <v>-4.1586545</v>
      </c>
      <c r="GF132">
        <v>0.146874135338349</v>
      </c>
      <c r="GG132">
        <v>0.0234538614038286</v>
      </c>
      <c r="GH132">
        <v>1</v>
      </c>
      <c r="GI132">
        <v>384.303323529412</v>
      </c>
      <c r="GJ132">
        <v>0.139724976584425</v>
      </c>
      <c r="GK132">
        <v>0.186781048381791</v>
      </c>
      <c r="GL132">
        <v>1</v>
      </c>
      <c r="GM132">
        <v>1.170499</v>
      </c>
      <c r="GN132">
        <v>-0.020923308270678</v>
      </c>
      <c r="GO132">
        <v>0.00240006229085829</v>
      </c>
      <c r="GP132">
        <v>1</v>
      </c>
      <c r="GQ132">
        <v>3</v>
      </c>
      <c r="GR132">
        <v>3</v>
      </c>
      <c r="GS132" t="s">
        <v>439</v>
      </c>
      <c r="GT132">
        <v>3.24985</v>
      </c>
      <c r="GU132">
        <v>2.89252</v>
      </c>
      <c r="GV132">
        <v>0.0825114</v>
      </c>
      <c r="GW132">
        <v>0.0829331</v>
      </c>
      <c r="GX132">
        <v>0.0594923</v>
      </c>
      <c r="GY132">
        <v>0.0548117</v>
      </c>
      <c r="GZ132">
        <v>30268.9</v>
      </c>
      <c r="HA132">
        <v>23315.5</v>
      </c>
      <c r="HB132">
        <v>30712.9</v>
      </c>
      <c r="HC132">
        <v>23894.5</v>
      </c>
      <c r="HD132">
        <v>38260.2</v>
      </c>
      <c r="HE132">
        <v>31524.2</v>
      </c>
      <c r="HF132">
        <v>43458.3</v>
      </c>
      <c r="HG132">
        <v>36060.8</v>
      </c>
      <c r="HH132">
        <v>2.35267</v>
      </c>
      <c r="HI132">
        <v>2.25645</v>
      </c>
      <c r="HJ132">
        <v>0.150762</v>
      </c>
      <c r="HK132">
        <v>0</v>
      </c>
      <c r="HL132">
        <v>20.5528</v>
      </c>
      <c r="HM132">
        <v>999.9</v>
      </c>
      <c r="HN132">
        <v>45.617</v>
      </c>
      <c r="HO132">
        <v>26.959</v>
      </c>
      <c r="HP132">
        <v>20.6383</v>
      </c>
      <c r="HQ132">
        <v>54.3866</v>
      </c>
      <c r="HR132">
        <v>21.4784</v>
      </c>
      <c r="HS132">
        <v>2</v>
      </c>
      <c r="HT132">
        <v>-0.304611</v>
      </c>
      <c r="HU132">
        <v>0.701443</v>
      </c>
      <c r="HV132">
        <v>20.3427</v>
      </c>
      <c r="HW132">
        <v>5.24604</v>
      </c>
      <c r="HX132">
        <v>11.9219</v>
      </c>
      <c r="HY132">
        <v>4.96955</v>
      </c>
      <c r="HZ132">
        <v>3.29005</v>
      </c>
      <c r="IA132">
        <v>9999</v>
      </c>
      <c r="IB132">
        <v>999.9</v>
      </c>
      <c r="IC132">
        <v>9999</v>
      </c>
      <c r="ID132">
        <v>9999</v>
      </c>
      <c r="IE132">
        <v>4.97212</v>
      </c>
      <c r="IF132">
        <v>1.87347</v>
      </c>
      <c r="IG132">
        <v>1.88034</v>
      </c>
      <c r="IH132">
        <v>1.87653</v>
      </c>
      <c r="II132">
        <v>1.87609</v>
      </c>
      <c r="IJ132">
        <v>1.87607</v>
      </c>
      <c r="IK132">
        <v>1.87505</v>
      </c>
      <c r="IL132">
        <v>1.87543</v>
      </c>
      <c r="IM132">
        <v>0</v>
      </c>
      <c r="IN132">
        <v>0</v>
      </c>
      <c r="IO132">
        <v>0</v>
      </c>
      <c r="IP132">
        <v>0</v>
      </c>
      <c r="IQ132" t="s">
        <v>440</v>
      </c>
      <c r="IR132" t="s">
        <v>441</v>
      </c>
      <c r="IS132" t="s">
        <v>442</v>
      </c>
      <c r="IT132" t="s">
        <v>442</v>
      </c>
      <c r="IU132" t="s">
        <v>442</v>
      </c>
      <c r="IV132" t="s">
        <v>442</v>
      </c>
      <c r="IW132">
        <v>0</v>
      </c>
      <c r="IX132">
        <v>100</v>
      </c>
      <c r="IY132">
        <v>100</v>
      </c>
      <c r="IZ132">
        <v>-0.514</v>
      </c>
      <c r="JA132">
        <v>0.0314</v>
      </c>
      <c r="JB132">
        <v>-0.436505064677801</v>
      </c>
      <c r="JC132">
        <v>-0.000204251658391556</v>
      </c>
      <c r="JD132">
        <v>8.11882707142039e-08</v>
      </c>
      <c r="JE132">
        <v>-8.824596126216e-11</v>
      </c>
      <c r="JF132">
        <v>-0.0823044458403542</v>
      </c>
      <c r="JG132">
        <v>6.98166786572007e-05</v>
      </c>
      <c r="JH132">
        <v>0.00104944809816257</v>
      </c>
      <c r="JI132">
        <v>-2.5878658862803e-05</v>
      </c>
      <c r="JJ132">
        <v>28</v>
      </c>
      <c r="JK132">
        <v>2090</v>
      </c>
      <c r="JL132">
        <v>2</v>
      </c>
      <c r="JM132">
        <v>19</v>
      </c>
      <c r="JN132">
        <v>10.3</v>
      </c>
      <c r="JO132">
        <v>10.2</v>
      </c>
      <c r="JP132">
        <v>1.36108</v>
      </c>
      <c r="JQ132">
        <v>2.55249</v>
      </c>
      <c r="JR132">
        <v>2.24365</v>
      </c>
      <c r="JS132">
        <v>2.84912</v>
      </c>
      <c r="JT132">
        <v>2.49756</v>
      </c>
      <c r="JU132">
        <v>2.38281</v>
      </c>
      <c r="JV132">
        <v>31.2156</v>
      </c>
      <c r="JW132">
        <v>24.0612</v>
      </c>
      <c r="JX132">
        <v>18</v>
      </c>
      <c r="JY132">
        <v>633.711</v>
      </c>
      <c r="JZ132">
        <v>658.96</v>
      </c>
      <c r="KA132">
        <v>20.0004</v>
      </c>
      <c r="KB132">
        <v>23.3255</v>
      </c>
      <c r="KC132">
        <v>30.0002</v>
      </c>
      <c r="KD132">
        <v>23.5244</v>
      </c>
      <c r="KE132">
        <v>23.5046</v>
      </c>
      <c r="KF132">
        <v>27.2799</v>
      </c>
      <c r="KG132">
        <v>37.5654</v>
      </c>
      <c r="KH132">
        <v>0</v>
      </c>
      <c r="KI132">
        <v>20</v>
      </c>
      <c r="KJ132">
        <v>420</v>
      </c>
      <c r="KK132">
        <v>11.3201</v>
      </c>
      <c r="KL132">
        <v>101.977</v>
      </c>
      <c r="KM132">
        <v>101.023</v>
      </c>
    </row>
    <row r="133" spans="1:299">
      <c r="A133">
        <v>117</v>
      </c>
      <c r="B133">
        <v>1701978254</v>
      </c>
      <c r="C133">
        <v>580</v>
      </c>
      <c r="D133" t="s">
        <v>675</v>
      </c>
      <c r="E133" t="s">
        <v>676</v>
      </c>
      <c r="F133">
        <v>15</v>
      </c>
      <c r="H133" t="s">
        <v>435</v>
      </c>
      <c r="K133">
        <v>1701978252.5</v>
      </c>
      <c r="L133">
        <f>(M133)/1000</f>
        <v>0</v>
      </c>
      <c r="M133">
        <f>IF(DR133, AP133, AJ133)</f>
        <v>0</v>
      </c>
      <c r="N133">
        <f>IF(DR133, AK133, AI133)</f>
        <v>0</v>
      </c>
      <c r="O133">
        <f>DT133 - IF(AW133&gt;1, N133*DN133*100.0/(AY133*EH133), 0)</f>
        <v>0</v>
      </c>
      <c r="P133">
        <f>((V133-L133/2)*O133-N133)/(V133+L133/2)</f>
        <v>0</v>
      </c>
      <c r="Q133">
        <f>P133*(EA133+EB133)/1000.0</f>
        <v>0</v>
      </c>
      <c r="R133">
        <f>(DT133 - IF(AW133&gt;1, N133*DN133*100.0/(AY133*EH133), 0))*(EA133+EB133)/1000.0</f>
        <v>0</v>
      </c>
      <c r="S133">
        <f>2.0/((1/U133-1/T133)+SIGN(U133)*SQRT((1/U133-1/T133)*(1/U133-1/T133) + 4*DO133/((DO133+1)*(DO133+1))*(2*1/U133*1/T133-1/T133*1/T133)))</f>
        <v>0</v>
      </c>
      <c r="T133">
        <f>IF(LEFT(DP133,1)&lt;&gt;"0",IF(LEFT(DP133,1)="1",3.0,DQ133),$D$5+$E$5*(EH133*EA133/($K$5*1000))+$F$5*(EH133*EA133/($K$5*1000))*MAX(MIN(DN133,$J$5),$I$5)*MAX(MIN(DN133,$J$5),$I$5)+$G$5*MAX(MIN(DN133,$J$5),$I$5)*(EH133*EA133/($K$5*1000))+$H$5*(EH133*EA133/($K$5*1000))*(EH133*EA133/($K$5*1000)))</f>
        <v>0</v>
      </c>
      <c r="U133">
        <f>L133*(1000-(1000*0.61365*exp(17.502*Y133/(240.97+Y133))/(EA133+EB133)+DV133)/2)/(1000*0.61365*exp(17.502*Y133/(240.97+Y133))/(EA133+EB133)-DV133)</f>
        <v>0</v>
      </c>
      <c r="V133">
        <f>1/((DO133+1)/(S133/1.6)+1/(T133/1.37)) + DO133/((DO133+1)/(S133/1.6) + DO133/(T133/1.37))</f>
        <v>0</v>
      </c>
      <c r="W133">
        <f>(DJ133*DM133)</f>
        <v>0</v>
      </c>
      <c r="X133">
        <f>(EC133+(W133+2*0.95*5.67E-8*(((EC133+$B$7)+273)^4-(EC133+273)^4)-44100*L133)/(1.84*29.3*T133+8*0.95*5.67E-8*(EC133+273)^3))</f>
        <v>0</v>
      </c>
      <c r="Y133">
        <f>($C$7*ED133+$D$7*EE133+$E$7*X133)</f>
        <v>0</v>
      </c>
      <c r="Z133">
        <f>0.61365*exp(17.502*Y133/(240.97+Y133))</f>
        <v>0</v>
      </c>
      <c r="AA133">
        <f>(AB133/AC133*100)</f>
        <v>0</v>
      </c>
      <c r="AB133">
        <f>DV133*(EA133+EB133)/1000</f>
        <v>0</v>
      </c>
      <c r="AC133">
        <f>0.61365*exp(17.502*EC133/(240.97+EC133))</f>
        <v>0</v>
      </c>
      <c r="AD133">
        <f>(Z133-DV133*(EA133+EB133)/1000)</f>
        <v>0</v>
      </c>
      <c r="AE133">
        <f>(-L133*44100)</f>
        <v>0</v>
      </c>
      <c r="AF133">
        <f>2*29.3*T133*0.92*(EC133-Y133)</f>
        <v>0</v>
      </c>
      <c r="AG133">
        <f>2*0.95*5.67E-8*(((EC133+$B$7)+273)^4-(Y133+273)^4)</f>
        <v>0</v>
      </c>
      <c r="AH133">
        <f>W133+AG133+AE133+AF133</f>
        <v>0</v>
      </c>
      <c r="AI133">
        <f>DZ133*AW133*(DU133-DT133*(1000-AW133*DW133)/(1000-AW133*DV133))/(100*DN133)</f>
        <v>0</v>
      </c>
      <c r="AJ133">
        <f>1000*DZ133*AW133*(DV133-DW133)/(100*DN133*(1000-AW133*DV133))</f>
        <v>0</v>
      </c>
      <c r="AK133">
        <f>(AL133 - AM133 - EA133*1E3/(8.314*(EC133+273.15)) * AO133/DZ133 * AN133) * DZ133/(100*DN133) * (1000 - DW133)/1000</f>
        <v>0</v>
      </c>
      <c r="AL133">
        <v>424.827214474513</v>
      </c>
      <c r="AM133">
        <v>421.095303030303</v>
      </c>
      <c r="AN133">
        <v>-0.00286024745806081</v>
      </c>
      <c r="AO133">
        <v>66.111918729525</v>
      </c>
      <c r="AP133">
        <f>(AR133 - AQ133 + EA133*1E3/(8.314*(EC133+273.15)) * AT133/DZ133 * AS133) * DZ133/(100*DN133) * 1000/(1000 - AR133)</f>
        <v>0</v>
      </c>
      <c r="AQ133">
        <v>11.3229476593351</v>
      </c>
      <c r="AR133">
        <v>12.4884725274725</v>
      </c>
      <c r="AS133">
        <v>-1.46105339701568e-06</v>
      </c>
      <c r="AT133">
        <v>85.4368916189537</v>
      </c>
      <c r="AU133">
        <v>0</v>
      </c>
      <c r="AV133">
        <v>0</v>
      </c>
      <c r="AW133">
        <f>IF(AU133*$H$13&gt;=AY133,1.0,(AY133/(AY133-AU133*$H$13)))</f>
        <v>0</v>
      </c>
      <c r="AX133">
        <f>(AW133-1)*100</f>
        <v>0</v>
      </c>
      <c r="AY133">
        <f>MAX(0,($B$13+$C$13*EH133)/(1+$D$13*EH133)*EA133/(EC133+273)*$E$13)</f>
        <v>0</v>
      </c>
      <c r="AZ133" t="s">
        <v>436</v>
      </c>
      <c r="BA133" t="s">
        <v>436</v>
      </c>
      <c r="BB133">
        <v>0</v>
      </c>
      <c r="BC133">
        <v>0</v>
      </c>
      <c r="BD133">
        <f>1-BB133/BC133</f>
        <v>0</v>
      </c>
      <c r="BE133">
        <v>0</v>
      </c>
      <c r="BF133" t="s">
        <v>436</v>
      </c>
      <c r="BG133" t="s">
        <v>436</v>
      </c>
      <c r="BH133">
        <v>0</v>
      </c>
      <c r="BI133">
        <v>0</v>
      </c>
      <c r="BJ133">
        <f>1-BH133/BI133</f>
        <v>0</v>
      </c>
      <c r="BK133">
        <v>0.5</v>
      </c>
      <c r="BL133">
        <f>DK133</f>
        <v>0</v>
      </c>
      <c r="BM133">
        <f>N133</f>
        <v>0</v>
      </c>
      <c r="BN133">
        <f>BJ133*BK133*BL133</f>
        <v>0</v>
      </c>
      <c r="BO133">
        <f>(BM133-BE133)/BL133</f>
        <v>0</v>
      </c>
      <c r="BP133">
        <f>(BC133-BI133)/BI133</f>
        <v>0</v>
      </c>
      <c r="BQ133">
        <f>BB133/(BD133+BB133/BI133)</f>
        <v>0</v>
      </c>
      <c r="BR133" t="s">
        <v>436</v>
      </c>
      <c r="BS133">
        <v>0</v>
      </c>
      <c r="BT133">
        <f>IF(BS133&lt;&gt;0, BS133, BQ133)</f>
        <v>0</v>
      </c>
      <c r="BU133">
        <f>1-BT133/BI133</f>
        <v>0</v>
      </c>
      <c r="BV133">
        <f>(BI133-BH133)/(BI133-BT133)</f>
        <v>0</v>
      </c>
      <c r="BW133">
        <f>(BC133-BI133)/(BC133-BT133)</f>
        <v>0</v>
      </c>
      <c r="BX133">
        <f>(BI133-BH133)/(BI133-BB133)</f>
        <v>0</v>
      </c>
      <c r="BY133">
        <f>(BC133-BI133)/(BC133-BB133)</f>
        <v>0</v>
      </c>
      <c r="BZ133">
        <f>(BV133*BT133/BH133)</f>
        <v>0</v>
      </c>
      <c r="CA133">
        <f>(1-BZ133)</f>
        <v>0</v>
      </c>
      <c r="DJ133">
        <f>$B$11*EI133+$C$11*EJ133+$F$11*EU133*(1-EX133)</f>
        <v>0</v>
      </c>
      <c r="DK133">
        <f>DJ133*DL133</f>
        <v>0</v>
      </c>
      <c r="DL133">
        <f>($B$11*$D$9+$C$11*$D$9+$F$11*((FH133+EZ133)/MAX(FH133+EZ133+FI133, 0.1)*$I$9+FI133/MAX(FH133+EZ133+FI133, 0.1)*$J$9))/($B$11+$C$11+$F$11)</f>
        <v>0</v>
      </c>
      <c r="DM133">
        <f>($B$11*$K$9+$C$11*$K$9+$F$11*((FH133+EZ133)/MAX(FH133+EZ133+FI133, 0.1)*$P$9+FI133/MAX(FH133+EZ133+FI133, 0.1)*$Q$9))/($B$11+$C$11+$F$11)</f>
        <v>0</v>
      </c>
      <c r="DN133">
        <v>6</v>
      </c>
      <c r="DO133">
        <v>0.5</v>
      </c>
      <c r="DP133" t="s">
        <v>437</v>
      </c>
      <c r="DQ133">
        <v>2</v>
      </c>
      <c r="DR133" t="b">
        <v>1</v>
      </c>
      <c r="DS133">
        <v>1701978252.5</v>
      </c>
      <c r="DT133">
        <v>415.84</v>
      </c>
      <c r="DU133">
        <v>420.0055</v>
      </c>
      <c r="DV133">
        <v>12.4884</v>
      </c>
      <c r="DW133">
        <v>11.32305</v>
      </c>
      <c r="DX133">
        <v>416.354</v>
      </c>
      <c r="DY133">
        <v>12.457</v>
      </c>
      <c r="DZ133">
        <v>600.0335</v>
      </c>
      <c r="EA133">
        <v>78.92065</v>
      </c>
      <c r="EB133">
        <v>0.100074</v>
      </c>
      <c r="EC133">
        <v>23.03255</v>
      </c>
      <c r="ED133">
        <v>23.0393</v>
      </c>
      <c r="EE133">
        <v>999.9</v>
      </c>
      <c r="EF133">
        <v>0</v>
      </c>
      <c r="EG133">
        <v>0</v>
      </c>
      <c r="EH133">
        <v>9982.81</v>
      </c>
      <c r="EI133">
        <v>0</v>
      </c>
      <c r="EJ133">
        <v>0.791561</v>
      </c>
      <c r="EK133">
        <v>-4.165465</v>
      </c>
      <c r="EL133">
        <v>421.099</v>
      </c>
      <c r="EM133">
        <v>424.816</v>
      </c>
      <c r="EN133">
        <v>1.16536</v>
      </c>
      <c r="EO133">
        <v>420.0055</v>
      </c>
      <c r="EP133">
        <v>11.32305</v>
      </c>
      <c r="EQ133">
        <v>0.985594</v>
      </c>
      <c r="ER133">
        <v>0.893623</v>
      </c>
      <c r="ES133">
        <v>6.705135</v>
      </c>
      <c r="ET133">
        <v>5.288455</v>
      </c>
      <c r="EU133">
        <v>1799.89</v>
      </c>
      <c r="EV133">
        <v>0.978004</v>
      </c>
      <c r="EW133">
        <v>0.0219962</v>
      </c>
      <c r="EX133">
        <v>0</v>
      </c>
      <c r="EY133">
        <v>384.293</v>
      </c>
      <c r="EZ133">
        <v>4.99951</v>
      </c>
      <c r="FA133">
        <v>6971.265</v>
      </c>
      <c r="FB133">
        <v>14716.1</v>
      </c>
      <c r="FC133">
        <v>43.062</v>
      </c>
      <c r="FD133">
        <v>44.812</v>
      </c>
      <c r="FE133">
        <v>44.562</v>
      </c>
      <c r="FF133">
        <v>43.875</v>
      </c>
      <c r="FG133">
        <v>44.5</v>
      </c>
      <c r="FH133">
        <v>1755.41</v>
      </c>
      <c r="FI133">
        <v>39.48</v>
      </c>
      <c r="FJ133">
        <v>0</v>
      </c>
      <c r="FK133">
        <v>1701978255.3</v>
      </c>
      <c r="FL133">
        <v>0</v>
      </c>
      <c r="FM133">
        <v>384.312769230769</v>
      </c>
      <c r="FN133">
        <v>-0.378324786721749</v>
      </c>
      <c r="FO133">
        <v>-5.30290594306432</v>
      </c>
      <c r="FP133">
        <v>6972.33192307692</v>
      </c>
      <c r="FQ133">
        <v>15</v>
      </c>
      <c r="FR133">
        <v>1701977635</v>
      </c>
      <c r="FS133" t="s">
        <v>438</v>
      </c>
      <c r="FT133">
        <v>1701977633</v>
      </c>
      <c r="FU133">
        <v>1701977635</v>
      </c>
      <c r="FV133">
        <v>4</v>
      </c>
      <c r="FW133">
        <v>-0.012</v>
      </c>
      <c r="FX133">
        <v>0.003</v>
      </c>
      <c r="FY133">
        <v>-0.515</v>
      </c>
      <c r="FZ133">
        <v>0.012</v>
      </c>
      <c r="GA133">
        <v>420</v>
      </c>
      <c r="GB133">
        <v>11</v>
      </c>
      <c r="GC133">
        <v>0.38</v>
      </c>
      <c r="GD133">
        <v>0.07</v>
      </c>
      <c r="GE133">
        <v>-4.15230857142857</v>
      </c>
      <c r="GF133">
        <v>0.0205994805194775</v>
      </c>
      <c r="GG133">
        <v>0.0188487936422654</v>
      </c>
      <c r="GH133">
        <v>1</v>
      </c>
      <c r="GI133">
        <v>384.294823529412</v>
      </c>
      <c r="GJ133">
        <v>0.477280364075643</v>
      </c>
      <c r="GK133">
        <v>0.190741967772946</v>
      </c>
      <c r="GL133">
        <v>1</v>
      </c>
      <c r="GM133">
        <v>1.16889523809524</v>
      </c>
      <c r="GN133">
        <v>-0.0227851948051939</v>
      </c>
      <c r="GO133">
        <v>0.00259393728867841</v>
      </c>
      <c r="GP133">
        <v>1</v>
      </c>
      <c r="GQ133">
        <v>3</v>
      </c>
      <c r="GR133">
        <v>3</v>
      </c>
      <c r="GS133" t="s">
        <v>439</v>
      </c>
      <c r="GT133">
        <v>3.2499</v>
      </c>
      <c r="GU133">
        <v>2.89213</v>
      </c>
      <c r="GV133">
        <v>0.0825047</v>
      </c>
      <c r="GW133">
        <v>0.0829257</v>
      </c>
      <c r="GX133">
        <v>0.0594892</v>
      </c>
      <c r="GY133">
        <v>0.0548107</v>
      </c>
      <c r="GZ133">
        <v>30269.4</v>
      </c>
      <c r="HA133">
        <v>23316</v>
      </c>
      <c r="HB133">
        <v>30713.1</v>
      </c>
      <c r="HC133">
        <v>23894.8</v>
      </c>
      <c r="HD133">
        <v>38260.6</v>
      </c>
      <c r="HE133">
        <v>31524.6</v>
      </c>
      <c r="HF133">
        <v>43458.6</v>
      </c>
      <c r="HG133">
        <v>36061.3</v>
      </c>
      <c r="HH133">
        <v>2.35263</v>
      </c>
      <c r="HI133">
        <v>2.25618</v>
      </c>
      <c r="HJ133">
        <v>0.150502</v>
      </c>
      <c r="HK133">
        <v>0</v>
      </c>
      <c r="HL133">
        <v>20.555</v>
      </c>
      <c r="HM133">
        <v>999.9</v>
      </c>
      <c r="HN133">
        <v>45.617</v>
      </c>
      <c r="HO133">
        <v>26.969</v>
      </c>
      <c r="HP133">
        <v>20.6486</v>
      </c>
      <c r="HQ133">
        <v>54.4566</v>
      </c>
      <c r="HR133">
        <v>21.4864</v>
      </c>
      <c r="HS133">
        <v>2</v>
      </c>
      <c r="HT133">
        <v>-0.304708</v>
      </c>
      <c r="HU133">
        <v>0.70406</v>
      </c>
      <c r="HV133">
        <v>20.3427</v>
      </c>
      <c r="HW133">
        <v>5.24574</v>
      </c>
      <c r="HX133">
        <v>11.921</v>
      </c>
      <c r="HY133">
        <v>4.96955</v>
      </c>
      <c r="HZ133">
        <v>3.29008</v>
      </c>
      <c r="IA133">
        <v>9999</v>
      </c>
      <c r="IB133">
        <v>999.9</v>
      </c>
      <c r="IC133">
        <v>9999</v>
      </c>
      <c r="ID133">
        <v>9999</v>
      </c>
      <c r="IE133">
        <v>4.97214</v>
      </c>
      <c r="IF133">
        <v>1.87348</v>
      </c>
      <c r="IG133">
        <v>1.88034</v>
      </c>
      <c r="IH133">
        <v>1.87652</v>
      </c>
      <c r="II133">
        <v>1.87609</v>
      </c>
      <c r="IJ133">
        <v>1.87607</v>
      </c>
      <c r="IK133">
        <v>1.87502</v>
      </c>
      <c r="IL133">
        <v>1.87544</v>
      </c>
      <c r="IM133">
        <v>0</v>
      </c>
      <c r="IN133">
        <v>0</v>
      </c>
      <c r="IO133">
        <v>0</v>
      </c>
      <c r="IP133">
        <v>0</v>
      </c>
      <c r="IQ133" t="s">
        <v>440</v>
      </c>
      <c r="IR133" t="s">
        <v>441</v>
      </c>
      <c r="IS133" t="s">
        <v>442</v>
      </c>
      <c r="IT133" t="s">
        <v>442</v>
      </c>
      <c r="IU133" t="s">
        <v>442</v>
      </c>
      <c r="IV133" t="s">
        <v>442</v>
      </c>
      <c r="IW133">
        <v>0</v>
      </c>
      <c r="IX133">
        <v>100</v>
      </c>
      <c r="IY133">
        <v>100</v>
      </c>
      <c r="IZ133">
        <v>-0.514</v>
      </c>
      <c r="JA133">
        <v>0.0314</v>
      </c>
      <c r="JB133">
        <v>-0.436505064677801</v>
      </c>
      <c r="JC133">
        <v>-0.000204251658391556</v>
      </c>
      <c r="JD133">
        <v>8.11882707142039e-08</v>
      </c>
      <c r="JE133">
        <v>-8.824596126216e-11</v>
      </c>
      <c r="JF133">
        <v>-0.0823044458403542</v>
      </c>
      <c r="JG133">
        <v>6.98166786572007e-05</v>
      </c>
      <c r="JH133">
        <v>0.00104944809816257</v>
      </c>
      <c r="JI133">
        <v>-2.5878658862803e-05</v>
      </c>
      <c r="JJ133">
        <v>28</v>
      </c>
      <c r="JK133">
        <v>2090</v>
      </c>
      <c r="JL133">
        <v>2</v>
      </c>
      <c r="JM133">
        <v>19</v>
      </c>
      <c r="JN133">
        <v>10.3</v>
      </c>
      <c r="JO133">
        <v>10.3</v>
      </c>
      <c r="JP133">
        <v>1.36108</v>
      </c>
      <c r="JQ133">
        <v>2.55737</v>
      </c>
      <c r="JR133">
        <v>2.24365</v>
      </c>
      <c r="JS133">
        <v>2.84912</v>
      </c>
      <c r="JT133">
        <v>2.49756</v>
      </c>
      <c r="JU133">
        <v>2.37549</v>
      </c>
      <c r="JV133">
        <v>31.2156</v>
      </c>
      <c r="JW133">
        <v>24.07</v>
      </c>
      <c r="JX133">
        <v>18</v>
      </c>
      <c r="JY133">
        <v>633.657</v>
      </c>
      <c r="JZ133">
        <v>658.726</v>
      </c>
      <c r="KA133">
        <v>20.0005</v>
      </c>
      <c r="KB133">
        <v>23.3255</v>
      </c>
      <c r="KC133">
        <v>30</v>
      </c>
      <c r="KD133">
        <v>23.5229</v>
      </c>
      <c r="KE133">
        <v>23.5046</v>
      </c>
      <c r="KF133">
        <v>27.28</v>
      </c>
      <c r="KG133">
        <v>37.5654</v>
      </c>
      <c r="KH133">
        <v>0</v>
      </c>
      <c r="KI133">
        <v>20</v>
      </c>
      <c r="KJ133">
        <v>420</v>
      </c>
      <c r="KK133">
        <v>11.3201</v>
      </c>
      <c r="KL133">
        <v>101.978</v>
      </c>
      <c r="KM133">
        <v>101.024</v>
      </c>
    </row>
    <row r="134" spans="1:299">
      <c r="A134">
        <v>118</v>
      </c>
      <c r="B134">
        <v>1701978259</v>
      </c>
      <c r="C134">
        <v>585</v>
      </c>
      <c r="D134" t="s">
        <v>677</v>
      </c>
      <c r="E134" t="s">
        <v>678</v>
      </c>
      <c r="F134">
        <v>15</v>
      </c>
      <c r="H134" t="s">
        <v>435</v>
      </c>
      <c r="K134">
        <v>1701978257.5</v>
      </c>
      <c r="L134">
        <f>(M134)/1000</f>
        <v>0</v>
      </c>
      <c r="M134">
        <f>IF(DR134, AP134, AJ134)</f>
        <v>0</v>
      </c>
      <c r="N134">
        <f>IF(DR134, AK134, AI134)</f>
        <v>0</v>
      </c>
      <c r="O134">
        <f>DT134 - IF(AW134&gt;1, N134*DN134*100.0/(AY134*EH134), 0)</f>
        <v>0</v>
      </c>
      <c r="P134">
        <f>((V134-L134/2)*O134-N134)/(V134+L134/2)</f>
        <v>0</v>
      </c>
      <c r="Q134">
        <f>P134*(EA134+EB134)/1000.0</f>
        <v>0</v>
      </c>
      <c r="R134">
        <f>(DT134 - IF(AW134&gt;1, N134*DN134*100.0/(AY134*EH134), 0))*(EA134+EB134)/1000.0</f>
        <v>0</v>
      </c>
      <c r="S134">
        <f>2.0/((1/U134-1/T134)+SIGN(U134)*SQRT((1/U134-1/T134)*(1/U134-1/T134) + 4*DO134/((DO134+1)*(DO134+1))*(2*1/U134*1/T134-1/T134*1/T134)))</f>
        <v>0</v>
      </c>
      <c r="T134">
        <f>IF(LEFT(DP134,1)&lt;&gt;"0",IF(LEFT(DP134,1)="1",3.0,DQ134),$D$5+$E$5*(EH134*EA134/($K$5*1000))+$F$5*(EH134*EA134/($K$5*1000))*MAX(MIN(DN134,$J$5),$I$5)*MAX(MIN(DN134,$J$5),$I$5)+$G$5*MAX(MIN(DN134,$J$5),$I$5)*(EH134*EA134/($K$5*1000))+$H$5*(EH134*EA134/($K$5*1000))*(EH134*EA134/($K$5*1000)))</f>
        <v>0</v>
      </c>
      <c r="U134">
        <f>L134*(1000-(1000*0.61365*exp(17.502*Y134/(240.97+Y134))/(EA134+EB134)+DV134)/2)/(1000*0.61365*exp(17.502*Y134/(240.97+Y134))/(EA134+EB134)-DV134)</f>
        <v>0</v>
      </c>
      <c r="V134">
        <f>1/((DO134+1)/(S134/1.6)+1/(T134/1.37)) + DO134/((DO134+1)/(S134/1.6) + DO134/(T134/1.37))</f>
        <v>0</v>
      </c>
      <c r="W134">
        <f>(DJ134*DM134)</f>
        <v>0</v>
      </c>
      <c r="X134">
        <f>(EC134+(W134+2*0.95*5.67E-8*(((EC134+$B$7)+273)^4-(EC134+273)^4)-44100*L134)/(1.84*29.3*T134+8*0.95*5.67E-8*(EC134+273)^3))</f>
        <v>0</v>
      </c>
      <c r="Y134">
        <f>($C$7*ED134+$D$7*EE134+$E$7*X134)</f>
        <v>0</v>
      </c>
      <c r="Z134">
        <f>0.61365*exp(17.502*Y134/(240.97+Y134))</f>
        <v>0</v>
      </c>
      <c r="AA134">
        <f>(AB134/AC134*100)</f>
        <v>0</v>
      </c>
      <c r="AB134">
        <f>DV134*(EA134+EB134)/1000</f>
        <v>0</v>
      </c>
      <c r="AC134">
        <f>0.61365*exp(17.502*EC134/(240.97+EC134))</f>
        <v>0</v>
      </c>
      <c r="AD134">
        <f>(Z134-DV134*(EA134+EB134)/1000)</f>
        <v>0</v>
      </c>
      <c r="AE134">
        <f>(-L134*44100)</f>
        <v>0</v>
      </c>
      <c r="AF134">
        <f>2*29.3*T134*0.92*(EC134-Y134)</f>
        <v>0</v>
      </c>
      <c r="AG134">
        <f>2*0.95*5.67E-8*(((EC134+$B$7)+273)^4-(Y134+273)^4)</f>
        <v>0</v>
      </c>
      <c r="AH134">
        <f>W134+AG134+AE134+AF134</f>
        <v>0</v>
      </c>
      <c r="AI134">
        <f>DZ134*AW134*(DU134-DT134*(1000-AW134*DW134)/(1000-AW134*DV134))/(100*DN134)</f>
        <v>0</v>
      </c>
      <c r="AJ134">
        <f>1000*DZ134*AW134*(DV134-DW134)/(100*DN134*(1000-AW134*DV134))</f>
        <v>0</v>
      </c>
      <c r="AK134">
        <f>(AL134 - AM134 - EA134*1E3/(8.314*(EC134+273.15)) * AO134/DZ134 * AN134) * DZ134/(100*DN134) * (1000 - DW134)/1000</f>
        <v>0</v>
      </c>
      <c r="AL134">
        <v>424.7832271143</v>
      </c>
      <c r="AM134">
        <v>421.12303030303</v>
      </c>
      <c r="AN134">
        <v>0.00232028301515929</v>
      </c>
      <c r="AO134">
        <v>66.111918729525</v>
      </c>
      <c r="AP134">
        <f>(AR134 - AQ134 + EA134*1E3/(8.314*(EC134+273.15)) * AT134/DZ134 * AS134) * DZ134/(100*DN134) * 1000/(1000 - AR134)</f>
        <v>0</v>
      </c>
      <c r="AQ134">
        <v>11.3223323718091</v>
      </c>
      <c r="AR134">
        <v>12.4867725274725</v>
      </c>
      <c r="AS134">
        <v>-1.56803248995377e-06</v>
      </c>
      <c r="AT134">
        <v>85.4368916189537</v>
      </c>
      <c r="AU134">
        <v>0</v>
      </c>
      <c r="AV134">
        <v>0</v>
      </c>
      <c r="AW134">
        <f>IF(AU134*$H$13&gt;=AY134,1.0,(AY134/(AY134-AU134*$H$13)))</f>
        <v>0</v>
      </c>
      <c r="AX134">
        <f>(AW134-1)*100</f>
        <v>0</v>
      </c>
      <c r="AY134">
        <f>MAX(0,($B$13+$C$13*EH134)/(1+$D$13*EH134)*EA134/(EC134+273)*$E$13)</f>
        <v>0</v>
      </c>
      <c r="AZ134" t="s">
        <v>436</v>
      </c>
      <c r="BA134" t="s">
        <v>436</v>
      </c>
      <c r="BB134">
        <v>0</v>
      </c>
      <c r="BC134">
        <v>0</v>
      </c>
      <c r="BD134">
        <f>1-BB134/BC134</f>
        <v>0</v>
      </c>
      <c r="BE134">
        <v>0</v>
      </c>
      <c r="BF134" t="s">
        <v>436</v>
      </c>
      <c r="BG134" t="s">
        <v>436</v>
      </c>
      <c r="BH134">
        <v>0</v>
      </c>
      <c r="BI134">
        <v>0</v>
      </c>
      <c r="BJ134">
        <f>1-BH134/BI134</f>
        <v>0</v>
      </c>
      <c r="BK134">
        <v>0.5</v>
      </c>
      <c r="BL134">
        <f>DK134</f>
        <v>0</v>
      </c>
      <c r="BM134">
        <f>N134</f>
        <v>0</v>
      </c>
      <c r="BN134">
        <f>BJ134*BK134*BL134</f>
        <v>0</v>
      </c>
      <c r="BO134">
        <f>(BM134-BE134)/BL134</f>
        <v>0</v>
      </c>
      <c r="BP134">
        <f>(BC134-BI134)/BI134</f>
        <v>0</v>
      </c>
      <c r="BQ134">
        <f>BB134/(BD134+BB134/BI134)</f>
        <v>0</v>
      </c>
      <c r="BR134" t="s">
        <v>436</v>
      </c>
      <c r="BS134">
        <v>0</v>
      </c>
      <c r="BT134">
        <f>IF(BS134&lt;&gt;0, BS134, BQ134)</f>
        <v>0</v>
      </c>
      <c r="BU134">
        <f>1-BT134/BI134</f>
        <v>0</v>
      </c>
      <c r="BV134">
        <f>(BI134-BH134)/(BI134-BT134)</f>
        <v>0</v>
      </c>
      <c r="BW134">
        <f>(BC134-BI134)/(BC134-BT134)</f>
        <v>0</v>
      </c>
      <c r="BX134">
        <f>(BI134-BH134)/(BI134-BB134)</f>
        <v>0</v>
      </c>
      <c r="BY134">
        <f>(BC134-BI134)/(BC134-BB134)</f>
        <v>0</v>
      </c>
      <c r="BZ134">
        <f>(BV134*BT134/BH134)</f>
        <v>0</v>
      </c>
      <c r="CA134">
        <f>(1-BZ134)</f>
        <v>0</v>
      </c>
      <c r="DJ134">
        <f>$B$11*EI134+$C$11*EJ134+$F$11*EU134*(1-EX134)</f>
        <v>0</v>
      </c>
      <c r="DK134">
        <f>DJ134*DL134</f>
        <v>0</v>
      </c>
      <c r="DL134">
        <f>($B$11*$D$9+$C$11*$D$9+$F$11*((FH134+EZ134)/MAX(FH134+EZ134+FI134, 0.1)*$I$9+FI134/MAX(FH134+EZ134+FI134, 0.1)*$J$9))/($B$11+$C$11+$F$11)</f>
        <v>0</v>
      </c>
      <c r="DM134">
        <f>($B$11*$K$9+$C$11*$K$9+$F$11*((FH134+EZ134)/MAX(FH134+EZ134+FI134, 0.1)*$P$9+FI134/MAX(FH134+EZ134+FI134, 0.1)*$Q$9))/($B$11+$C$11+$F$11)</f>
        <v>0</v>
      </c>
      <c r="DN134">
        <v>6</v>
      </c>
      <c r="DO134">
        <v>0.5</v>
      </c>
      <c r="DP134" t="s">
        <v>437</v>
      </c>
      <c r="DQ134">
        <v>2</v>
      </c>
      <c r="DR134" t="b">
        <v>1</v>
      </c>
      <c r="DS134">
        <v>1701978257.5</v>
      </c>
      <c r="DT134">
        <v>415.859</v>
      </c>
      <c r="DU134">
        <v>419.969</v>
      </c>
      <c r="DV134">
        <v>12.48705</v>
      </c>
      <c r="DW134">
        <v>11.32195</v>
      </c>
      <c r="DX134">
        <v>416.373</v>
      </c>
      <c r="DY134">
        <v>12.4557</v>
      </c>
      <c r="DZ134">
        <v>600.0015</v>
      </c>
      <c r="EA134">
        <v>78.922</v>
      </c>
      <c r="EB134">
        <v>0.1000014</v>
      </c>
      <c r="EC134">
        <v>23.03735</v>
      </c>
      <c r="ED134">
        <v>23.0486</v>
      </c>
      <c r="EE134">
        <v>999.9</v>
      </c>
      <c r="EF134">
        <v>0</v>
      </c>
      <c r="EG134">
        <v>0</v>
      </c>
      <c r="EH134">
        <v>9996.89</v>
      </c>
      <c r="EI134">
        <v>0</v>
      </c>
      <c r="EJ134">
        <v>0.828312</v>
      </c>
      <c r="EK134">
        <v>-4.109545</v>
      </c>
      <c r="EL134">
        <v>421.1175</v>
      </c>
      <c r="EM134">
        <v>424.778</v>
      </c>
      <c r="EN134">
        <v>1.165115</v>
      </c>
      <c r="EO134">
        <v>419.969</v>
      </c>
      <c r="EP134">
        <v>11.32195</v>
      </c>
      <c r="EQ134">
        <v>0.9855035</v>
      </c>
      <c r="ER134">
        <v>0.8935505</v>
      </c>
      <c r="ES134">
        <v>6.703805</v>
      </c>
      <c r="ET134">
        <v>5.28728</v>
      </c>
      <c r="EU134">
        <v>1799.89</v>
      </c>
      <c r="EV134">
        <v>0.978004</v>
      </c>
      <c r="EW134">
        <v>0.0219962</v>
      </c>
      <c r="EX134">
        <v>0</v>
      </c>
      <c r="EY134">
        <v>384.16</v>
      </c>
      <c r="EZ134">
        <v>4.99951</v>
      </c>
      <c r="FA134">
        <v>6970.12</v>
      </c>
      <c r="FB134">
        <v>14716.1</v>
      </c>
      <c r="FC134">
        <v>43.062</v>
      </c>
      <c r="FD134">
        <v>44.812</v>
      </c>
      <c r="FE134">
        <v>44.562</v>
      </c>
      <c r="FF134">
        <v>43.875</v>
      </c>
      <c r="FG134">
        <v>44.4685</v>
      </c>
      <c r="FH134">
        <v>1755.41</v>
      </c>
      <c r="FI134">
        <v>39.48</v>
      </c>
      <c r="FJ134">
        <v>0</v>
      </c>
      <c r="FK134">
        <v>1701978260.1</v>
      </c>
      <c r="FL134">
        <v>0</v>
      </c>
      <c r="FM134">
        <v>384.253230769231</v>
      </c>
      <c r="FN134">
        <v>-1.41107692792735</v>
      </c>
      <c r="FO134">
        <v>-11.3658120113274</v>
      </c>
      <c r="FP134">
        <v>6971.35346153846</v>
      </c>
      <c r="FQ134">
        <v>15</v>
      </c>
      <c r="FR134">
        <v>1701977635</v>
      </c>
      <c r="FS134" t="s">
        <v>438</v>
      </c>
      <c r="FT134">
        <v>1701977633</v>
      </c>
      <c r="FU134">
        <v>1701977635</v>
      </c>
      <c r="FV134">
        <v>4</v>
      </c>
      <c r="FW134">
        <v>-0.012</v>
      </c>
      <c r="FX134">
        <v>0.003</v>
      </c>
      <c r="FY134">
        <v>-0.515</v>
      </c>
      <c r="FZ134">
        <v>0.012</v>
      </c>
      <c r="GA134">
        <v>420</v>
      </c>
      <c r="GB134">
        <v>11</v>
      </c>
      <c r="GC134">
        <v>0.38</v>
      </c>
      <c r="GD134">
        <v>0.07</v>
      </c>
      <c r="GE134">
        <v>-4.1470645</v>
      </c>
      <c r="GF134">
        <v>0.0417243609022572</v>
      </c>
      <c r="GG134">
        <v>0.0216269927347748</v>
      </c>
      <c r="GH134">
        <v>1</v>
      </c>
      <c r="GI134">
        <v>384.267147058823</v>
      </c>
      <c r="GJ134">
        <v>-0.634637130281726</v>
      </c>
      <c r="GK134">
        <v>0.210462534370617</v>
      </c>
      <c r="GL134">
        <v>1</v>
      </c>
      <c r="GM134">
        <v>1.16705</v>
      </c>
      <c r="GN134">
        <v>-0.0155187969924813</v>
      </c>
      <c r="GO134">
        <v>0.00159882769553192</v>
      </c>
      <c r="GP134">
        <v>1</v>
      </c>
      <c r="GQ134">
        <v>3</v>
      </c>
      <c r="GR134">
        <v>3</v>
      </c>
      <c r="GS134" t="s">
        <v>439</v>
      </c>
      <c r="GT134">
        <v>3.24983</v>
      </c>
      <c r="GU134">
        <v>2.89217</v>
      </c>
      <c r="GV134">
        <v>0.082512</v>
      </c>
      <c r="GW134">
        <v>0.0829269</v>
      </c>
      <c r="GX134">
        <v>0.0594815</v>
      </c>
      <c r="GY134">
        <v>0.0548087</v>
      </c>
      <c r="GZ134">
        <v>30268.6</v>
      </c>
      <c r="HA134">
        <v>23316.5</v>
      </c>
      <c r="HB134">
        <v>30712.6</v>
      </c>
      <c r="HC134">
        <v>23895.3</v>
      </c>
      <c r="HD134">
        <v>38260.2</v>
      </c>
      <c r="HE134">
        <v>31525.3</v>
      </c>
      <c r="HF134">
        <v>43457.8</v>
      </c>
      <c r="HG134">
        <v>36062</v>
      </c>
      <c r="HH134">
        <v>2.3527</v>
      </c>
      <c r="HI134">
        <v>2.25615</v>
      </c>
      <c r="HJ134">
        <v>0.150949</v>
      </c>
      <c r="HK134">
        <v>0</v>
      </c>
      <c r="HL134">
        <v>20.5585</v>
      </c>
      <c r="HM134">
        <v>999.9</v>
      </c>
      <c r="HN134">
        <v>45.617</v>
      </c>
      <c r="HO134">
        <v>26.969</v>
      </c>
      <c r="HP134">
        <v>20.6498</v>
      </c>
      <c r="HQ134">
        <v>54.4366</v>
      </c>
      <c r="HR134">
        <v>21.4463</v>
      </c>
      <c r="HS134">
        <v>2</v>
      </c>
      <c r="HT134">
        <v>-0.304609</v>
      </c>
      <c r="HU134">
        <v>0.705444</v>
      </c>
      <c r="HV134">
        <v>20.3427</v>
      </c>
      <c r="HW134">
        <v>5.24559</v>
      </c>
      <c r="HX134">
        <v>11.9214</v>
      </c>
      <c r="HY134">
        <v>4.96965</v>
      </c>
      <c r="HZ134">
        <v>3.29008</v>
      </c>
      <c r="IA134">
        <v>9999</v>
      </c>
      <c r="IB134">
        <v>999.9</v>
      </c>
      <c r="IC134">
        <v>9999</v>
      </c>
      <c r="ID134">
        <v>9999</v>
      </c>
      <c r="IE134">
        <v>4.97215</v>
      </c>
      <c r="IF134">
        <v>1.87347</v>
      </c>
      <c r="IG134">
        <v>1.88034</v>
      </c>
      <c r="IH134">
        <v>1.87653</v>
      </c>
      <c r="II134">
        <v>1.87608</v>
      </c>
      <c r="IJ134">
        <v>1.87607</v>
      </c>
      <c r="IK134">
        <v>1.87502</v>
      </c>
      <c r="IL134">
        <v>1.87544</v>
      </c>
      <c r="IM134">
        <v>0</v>
      </c>
      <c r="IN134">
        <v>0</v>
      </c>
      <c r="IO134">
        <v>0</v>
      </c>
      <c r="IP134">
        <v>0</v>
      </c>
      <c r="IQ134" t="s">
        <v>440</v>
      </c>
      <c r="IR134" t="s">
        <v>441</v>
      </c>
      <c r="IS134" t="s">
        <v>442</v>
      </c>
      <c r="IT134" t="s">
        <v>442</v>
      </c>
      <c r="IU134" t="s">
        <v>442</v>
      </c>
      <c r="IV134" t="s">
        <v>442</v>
      </c>
      <c r="IW134">
        <v>0</v>
      </c>
      <c r="IX134">
        <v>100</v>
      </c>
      <c r="IY134">
        <v>100</v>
      </c>
      <c r="IZ134">
        <v>-0.514</v>
      </c>
      <c r="JA134">
        <v>0.0313</v>
      </c>
      <c r="JB134">
        <v>-0.436505064677801</v>
      </c>
      <c r="JC134">
        <v>-0.000204251658391556</v>
      </c>
      <c r="JD134">
        <v>8.11882707142039e-08</v>
      </c>
      <c r="JE134">
        <v>-8.824596126216e-11</v>
      </c>
      <c r="JF134">
        <v>-0.0823044458403542</v>
      </c>
      <c r="JG134">
        <v>6.98166786572007e-05</v>
      </c>
      <c r="JH134">
        <v>0.00104944809816257</v>
      </c>
      <c r="JI134">
        <v>-2.5878658862803e-05</v>
      </c>
      <c r="JJ134">
        <v>28</v>
      </c>
      <c r="JK134">
        <v>2090</v>
      </c>
      <c r="JL134">
        <v>2</v>
      </c>
      <c r="JM134">
        <v>19</v>
      </c>
      <c r="JN134">
        <v>10.4</v>
      </c>
      <c r="JO134">
        <v>10.4</v>
      </c>
      <c r="JP134">
        <v>1.36108</v>
      </c>
      <c r="JQ134">
        <v>2.55371</v>
      </c>
      <c r="JR134">
        <v>2.24365</v>
      </c>
      <c r="JS134">
        <v>2.85034</v>
      </c>
      <c r="JT134">
        <v>2.49756</v>
      </c>
      <c r="JU134">
        <v>2.36816</v>
      </c>
      <c r="JV134">
        <v>31.2156</v>
      </c>
      <c r="JW134">
        <v>24.0612</v>
      </c>
      <c r="JX134">
        <v>18</v>
      </c>
      <c r="JY134">
        <v>633.712</v>
      </c>
      <c r="JZ134">
        <v>658.705</v>
      </c>
      <c r="KA134">
        <v>20.0003</v>
      </c>
      <c r="KB134">
        <v>23.3255</v>
      </c>
      <c r="KC134">
        <v>30.0001</v>
      </c>
      <c r="KD134">
        <v>23.5229</v>
      </c>
      <c r="KE134">
        <v>23.5046</v>
      </c>
      <c r="KF134">
        <v>27.2814</v>
      </c>
      <c r="KG134">
        <v>37.5654</v>
      </c>
      <c r="KH134">
        <v>0</v>
      </c>
      <c r="KI134">
        <v>20</v>
      </c>
      <c r="KJ134">
        <v>420</v>
      </c>
      <c r="KK134">
        <v>11.3202</v>
      </c>
      <c r="KL134">
        <v>101.976</v>
      </c>
      <c r="KM134">
        <v>101.026</v>
      </c>
    </row>
    <row r="135" spans="1:299">
      <c r="A135">
        <v>119</v>
      </c>
      <c r="B135">
        <v>1701978264</v>
      </c>
      <c r="C135">
        <v>590</v>
      </c>
      <c r="D135" t="s">
        <v>679</v>
      </c>
      <c r="E135" t="s">
        <v>680</v>
      </c>
      <c r="F135">
        <v>15</v>
      </c>
      <c r="H135" t="s">
        <v>435</v>
      </c>
      <c r="K135">
        <v>1701978262.5</v>
      </c>
      <c r="L135">
        <f>(M135)/1000</f>
        <v>0</v>
      </c>
      <c r="M135">
        <f>IF(DR135, AP135, AJ135)</f>
        <v>0</v>
      </c>
      <c r="N135">
        <f>IF(DR135, AK135, AI135)</f>
        <v>0</v>
      </c>
      <c r="O135">
        <f>DT135 - IF(AW135&gt;1, N135*DN135*100.0/(AY135*EH135), 0)</f>
        <v>0</v>
      </c>
      <c r="P135">
        <f>((V135-L135/2)*O135-N135)/(V135+L135/2)</f>
        <v>0</v>
      </c>
      <c r="Q135">
        <f>P135*(EA135+EB135)/1000.0</f>
        <v>0</v>
      </c>
      <c r="R135">
        <f>(DT135 - IF(AW135&gt;1, N135*DN135*100.0/(AY135*EH135), 0))*(EA135+EB135)/1000.0</f>
        <v>0</v>
      </c>
      <c r="S135">
        <f>2.0/((1/U135-1/T135)+SIGN(U135)*SQRT((1/U135-1/T135)*(1/U135-1/T135) + 4*DO135/((DO135+1)*(DO135+1))*(2*1/U135*1/T135-1/T135*1/T135)))</f>
        <v>0</v>
      </c>
      <c r="T135">
        <f>IF(LEFT(DP135,1)&lt;&gt;"0",IF(LEFT(DP135,1)="1",3.0,DQ135),$D$5+$E$5*(EH135*EA135/($K$5*1000))+$F$5*(EH135*EA135/($K$5*1000))*MAX(MIN(DN135,$J$5),$I$5)*MAX(MIN(DN135,$J$5),$I$5)+$G$5*MAX(MIN(DN135,$J$5),$I$5)*(EH135*EA135/($K$5*1000))+$H$5*(EH135*EA135/($K$5*1000))*(EH135*EA135/($K$5*1000)))</f>
        <v>0</v>
      </c>
      <c r="U135">
        <f>L135*(1000-(1000*0.61365*exp(17.502*Y135/(240.97+Y135))/(EA135+EB135)+DV135)/2)/(1000*0.61365*exp(17.502*Y135/(240.97+Y135))/(EA135+EB135)-DV135)</f>
        <v>0</v>
      </c>
      <c r="V135">
        <f>1/((DO135+1)/(S135/1.6)+1/(T135/1.37)) + DO135/((DO135+1)/(S135/1.6) + DO135/(T135/1.37))</f>
        <v>0</v>
      </c>
      <c r="W135">
        <f>(DJ135*DM135)</f>
        <v>0</v>
      </c>
      <c r="X135">
        <f>(EC135+(W135+2*0.95*5.67E-8*(((EC135+$B$7)+273)^4-(EC135+273)^4)-44100*L135)/(1.84*29.3*T135+8*0.95*5.67E-8*(EC135+273)^3))</f>
        <v>0</v>
      </c>
      <c r="Y135">
        <f>($C$7*ED135+$D$7*EE135+$E$7*X135)</f>
        <v>0</v>
      </c>
      <c r="Z135">
        <f>0.61365*exp(17.502*Y135/(240.97+Y135))</f>
        <v>0</v>
      </c>
      <c r="AA135">
        <f>(AB135/AC135*100)</f>
        <v>0</v>
      </c>
      <c r="AB135">
        <f>DV135*(EA135+EB135)/1000</f>
        <v>0</v>
      </c>
      <c r="AC135">
        <f>0.61365*exp(17.502*EC135/(240.97+EC135))</f>
        <v>0</v>
      </c>
      <c r="AD135">
        <f>(Z135-DV135*(EA135+EB135)/1000)</f>
        <v>0</v>
      </c>
      <c r="AE135">
        <f>(-L135*44100)</f>
        <v>0</v>
      </c>
      <c r="AF135">
        <f>2*29.3*T135*0.92*(EC135-Y135)</f>
        <v>0</v>
      </c>
      <c r="AG135">
        <f>2*0.95*5.67E-8*(((EC135+$B$7)+273)^4-(Y135+273)^4)</f>
        <v>0</v>
      </c>
      <c r="AH135">
        <f>W135+AG135+AE135+AF135</f>
        <v>0</v>
      </c>
      <c r="AI135">
        <f>DZ135*AW135*(DU135-DT135*(1000-AW135*DW135)/(1000-AW135*DV135))/(100*DN135)</f>
        <v>0</v>
      </c>
      <c r="AJ135">
        <f>1000*DZ135*AW135*(DV135-DW135)/(100*DN135*(1000-AW135*DV135))</f>
        <v>0</v>
      </c>
      <c r="AK135">
        <f>(AL135 - AM135 - EA135*1E3/(8.314*(EC135+273.15)) * AO135/DZ135 * AN135) * DZ135/(100*DN135) * (1000 - DW135)/1000</f>
        <v>0</v>
      </c>
      <c r="AL135">
        <v>424.825193675048</v>
      </c>
      <c r="AM135">
        <v>421.110303030303</v>
      </c>
      <c r="AN135">
        <v>-0.00133739532614856</v>
      </c>
      <c r="AO135">
        <v>66.111918729525</v>
      </c>
      <c r="AP135">
        <f>(AR135 - AQ135 + EA135*1E3/(8.314*(EC135+273.15)) * AT135/DZ135 * AS135) * DZ135/(100*DN135) * 1000/(1000 - AR135)</f>
        <v>0</v>
      </c>
      <c r="AQ135">
        <v>11.3219007008534</v>
      </c>
      <c r="AR135">
        <v>12.4832934065934</v>
      </c>
      <c r="AS135">
        <v>-3.13321508812219e-06</v>
      </c>
      <c r="AT135">
        <v>85.4368916189537</v>
      </c>
      <c r="AU135">
        <v>0</v>
      </c>
      <c r="AV135">
        <v>0</v>
      </c>
      <c r="AW135">
        <f>IF(AU135*$H$13&gt;=AY135,1.0,(AY135/(AY135-AU135*$H$13)))</f>
        <v>0</v>
      </c>
      <c r="AX135">
        <f>(AW135-1)*100</f>
        <v>0</v>
      </c>
      <c r="AY135">
        <f>MAX(0,($B$13+$C$13*EH135)/(1+$D$13*EH135)*EA135/(EC135+273)*$E$13)</f>
        <v>0</v>
      </c>
      <c r="AZ135" t="s">
        <v>436</v>
      </c>
      <c r="BA135" t="s">
        <v>436</v>
      </c>
      <c r="BB135">
        <v>0</v>
      </c>
      <c r="BC135">
        <v>0</v>
      </c>
      <c r="BD135">
        <f>1-BB135/BC135</f>
        <v>0</v>
      </c>
      <c r="BE135">
        <v>0</v>
      </c>
      <c r="BF135" t="s">
        <v>436</v>
      </c>
      <c r="BG135" t="s">
        <v>436</v>
      </c>
      <c r="BH135">
        <v>0</v>
      </c>
      <c r="BI135">
        <v>0</v>
      </c>
      <c r="BJ135">
        <f>1-BH135/BI135</f>
        <v>0</v>
      </c>
      <c r="BK135">
        <v>0.5</v>
      </c>
      <c r="BL135">
        <f>DK135</f>
        <v>0</v>
      </c>
      <c r="BM135">
        <f>N135</f>
        <v>0</v>
      </c>
      <c r="BN135">
        <f>BJ135*BK135*BL135</f>
        <v>0</v>
      </c>
      <c r="BO135">
        <f>(BM135-BE135)/BL135</f>
        <v>0</v>
      </c>
      <c r="BP135">
        <f>(BC135-BI135)/BI135</f>
        <v>0</v>
      </c>
      <c r="BQ135">
        <f>BB135/(BD135+BB135/BI135)</f>
        <v>0</v>
      </c>
      <c r="BR135" t="s">
        <v>436</v>
      </c>
      <c r="BS135">
        <v>0</v>
      </c>
      <c r="BT135">
        <f>IF(BS135&lt;&gt;0, BS135, BQ135)</f>
        <v>0</v>
      </c>
      <c r="BU135">
        <f>1-BT135/BI135</f>
        <v>0</v>
      </c>
      <c r="BV135">
        <f>(BI135-BH135)/(BI135-BT135)</f>
        <v>0</v>
      </c>
      <c r="BW135">
        <f>(BC135-BI135)/(BC135-BT135)</f>
        <v>0</v>
      </c>
      <c r="BX135">
        <f>(BI135-BH135)/(BI135-BB135)</f>
        <v>0</v>
      </c>
      <c r="BY135">
        <f>(BC135-BI135)/(BC135-BB135)</f>
        <v>0</v>
      </c>
      <c r="BZ135">
        <f>(BV135*BT135/BH135)</f>
        <v>0</v>
      </c>
      <c r="CA135">
        <f>(1-BZ135)</f>
        <v>0</v>
      </c>
      <c r="DJ135">
        <f>$B$11*EI135+$C$11*EJ135+$F$11*EU135*(1-EX135)</f>
        <v>0</v>
      </c>
      <c r="DK135">
        <f>DJ135*DL135</f>
        <v>0</v>
      </c>
      <c r="DL135">
        <f>($B$11*$D$9+$C$11*$D$9+$F$11*((FH135+EZ135)/MAX(FH135+EZ135+FI135, 0.1)*$I$9+FI135/MAX(FH135+EZ135+FI135, 0.1)*$J$9))/($B$11+$C$11+$F$11)</f>
        <v>0</v>
      </c>
      <c r="DM135">
        <f>($B$11*$K$9+$C$11*$K$9+$F$11*((FH135+EZ135)/MAX(FH135+EZ135+FI135, 0.1)*$P$9+FI135/MAX(FH135+EZ135+FI135, 0.1)*$Q$9))/($B$11+$C$11+$F$11)</f>
        <v>0</v>
      </c>
      <c r="DN135">
        <v>6</v>
      </c>
      <c r="DO135">
        <v>0.5</v>
      </c>
      <c r="DP135" t="s">
        <v>437</v>
      </c>
      <c r="DQ135">
        <v>2</v>
      </c>
      <c r="DR135" t="b">
        <v>1</v>
      </c>
      <c r="DS135">
        <v>1701978262.5</v>
      </c>
      <c r="DT135">
        <v>415.8575</v>
      </c>
      <c r="DU135">
        <v>420.0315</v>
      </c>
      <c r="DV135">
        <v>12.48395</v>
      </c>
      <c r="DW135">
        <v>11.32205</v>
      </c>
      <c r="DX135">
        <v>416.3715</v>
      </c>
      <c r="DY135">
        <v>12.45265</v>
      </c>
      <c r="DZ135">
        <v>599.975</v>
      </c>
      <c r="EA135">
        <v>78.92295</v>
      </c>
      <c r="EB135">
        <v>0.09992155</v>
      </c>
      <c r="EC135">
        <v>23.03425</v>
      </c>
      <c r="ED135">
        <v>23.05045</v>
      </c>
      <c r="EE135">
        <v>999.9</v>
      </c>
      <c r="EF135">
        <v>0</v>
      </c>
      <c r="EG135">
        <v>0</v>
      </c>
      <c r="EH135">
        <v>10001.86</v>
      </c>
      <c r="EI135">
        <v>0</v>
      </c>
      <c r="EJ135">
        <v>0.791561</v>
      </c>
      <c r="EK135">
        <v>-4.173855</v>
      </c>
      <c r="EL135">
        <v>421.1145</v>
      </c>
      <c r="EM135">
        <v>424.8415</v>
      </c>
      <c r="EN135">
        <v>1.161925</v>
      </c>
      <c r="EO135">
        <v>420.0315</v>
      </c>
      <c r="EP135">
        <v>11.32205</v>
      </c>
      <c r="EQ135">
        <v>0.9852715</v>
      </c>
      <c r="ER135">
        <v>0.8935685</v>
      </c>
      <c r="ES135">
        <v>6.70037</v>
      </c>
      <c r="ET135">
        <v>5.28758</v>
      </c>
      <c r="EU135">
        <v>1799.89</v>
      </c>
      <c r="EV135">
        <v>0.978004</v>
      </c>
      <c r="EW135">
        <v>0.0219962</v>
      </c>
      <c r="EX135">
        <v>0</v>
      </c>
      <c r="EY135">
        <v>384.1635</v>
      </c>
      <c r="EZ135">
        <v>4.99951</v>
      </c>
      <c r="FA135">
        <v>6969.475</v>
      </c>
      <c r="FB135">
        <v>14716.05</v>
      </c>
      <c r="FC135">
        <v>43.062</v>
      </c>
      <c r="FD135">
        <v>44.812</v>
      </c>
      <c r="FE135">
        <v>44.562</v>
      </c>
      <c r="FF135">
        <v>43.875</v>
      </c>
      <c r="FG135">
        <v>44.4685</v>
      </c>
      <c r="FH135">
        <v>1755.41</v>
      </c>
      <c r="FI135">
        <v>39.48</v>
      </c>
      <c r="FJ135">
        <v>0</v>
      </c>
      <c r="FK135">
        <v>1701978265.5</v>
      </c>
      <c r="FL135">
        <v>0</v>
      </c>
      <c r="FM135">
        <v>384.16436</v>
      </c>
      <c r="FN135">
        <v>-1.1001538466442</v>
      </c>
      <c r="FO135">
        <v>-8.89538467388133</v>
      </c>
      <c r="FP135">
        <v>6970.4136</v>
      </c>
      <c r="FQ135">
        <v>15</v>
      </c>
      <c r="FR135">
        <v>1701977635</v>
      </c>
      <c r="FS135" t="s">
        <v>438</v>
      </c>
      <c r="FT135">
        <v>1701977633</v>
      </c>
      <c r="FU135">
        <v>1701977635</v>
      </c>
      <c r="FV135">
        <v>4</v>
      </c>
      <c r="FW135">
        <v>-0.012</v>
      </c>
      <c r="FX135">
        <v>0.003</v>
      </c>
      <c r="FY135">
        <v>-0.515</v>
      </c>
      <c r="FZ135">
        <v>0.012</v>
      </c>
      <c r="GA135">
        <v>420</v>
      </c>
      <c r="GB135">
        <v>11</v>
      </c>
      <c r="GC135">
        <v>0.38</v>
      </c>
      <c r="GD135">
        <v>0.07</v>
      </c>
      <c r="GE135">
        <v>-4.14452047619048</v>
      </c>
      <c r="GF135">
        <v>-0.0106145454545519</v>
      </c>
      <c r="GG135">
        <v>0.0257400920330227</v>
      </c>
      <c r="GH135">
        <v>1</v>
      </c>
      <c r="GI135">
        <v>384.227058823529</v>
      </c>
      <c r="GJ135">
        <v>-0.904629490704336</v>
      </c>
      <c r="GK135">
        <v>0.204088640081657</v>
      </c>
      <c r="GL135">
        <v>1</v>
      </c>
      <c r="GM135">
        <v>1.16556047619048</v>
      </c>
      <c r="GN135">
        <v>-0.0197820779220764</v>
      </c>
      <c r="GO135">
        <v>0.00215172461547978</v>
      </c>
      <c r="GP135">
        <v>1</v>
      </c>
      <c r="GQ135">
        <v>3</v>
      </c>
      <c r="GR135">
        <v>3</v>
      </c>
      <c r="GS135" t="s">
        <v>439</v>
      </c>
      <c r="GT135">
        <v>3.24988</v>
      </c>
      <c r="GU135">
        <v>2.89217</v>
      </c>
      <c r="GV135">
        <v>0.0825101</v>
      </c>
      <c r="GW135">
        <v>0.0829338</v>
      </c>
      <c r="GX135">
        <v>0.0594739</v>
      </c>
      <c r="GY135">
        <v>0.0548109</v>
      </c>
      <c r="GZ135">
        <v>30268.9</v>
      </c>
      <c r="HA135">
        <v>23315.9</v>
      </c>
      <c r="HB135">
        <v>30712.9</v>
      </c>
      <c r="HC135">
        <v>23894.9</v>
      </c>
      <c r="HD135">
        <v>38260.5</v>
      </c>
      <c r="HE135">
        <v>31524.8</v>
      </c>
      <c r="HF135">
        <v>43457.9</v>
      </c>
      <c r="HG135">
        <v>36061.5</v>
      </c>
      <c r="HH135">
        <v>2.35305</v>
      </c>
      <c r="HI135">
        <v>2.2561</v>
      </c>
      <c r="HJ135">
        <v>0.150949</v>
      </c>
      <c r="HK135">
        <v>0</v>
      </c>
      <c r="HL135">
        <v>20.5611</v>
      </c>
      <c r="HM135">
        <v>999.9</v>
      </c>
      <c r="HN135">
        <v>45.593</v>
      </c>
      <c r="HO135">
        <v>26.969</v>
      </c>
      <c r="HP135">
        <v>20.6386</v>
      </c>
      <c r="HQ135">
        <v>54.3566</v>
      </c>
      <c r="HR135">
        <v>21.4583</v>
      </c>
      <c r="HS135">
        <v>2</v>
      </c>
      <c r="HT135">
        <v>-0.304121</v>
      </c>
      <c r="HU135">
        <v>0.70692</v>
      </c>
      <c r="HV135">
        <v>20.3426</v>
      </c>
      <c r="HW135">
        <v>5.24574</v>
      </c>
      <c r="HX135">
        <v>11.9234</v>
      </c>
      <c r="HY135">
        <v>4.9695</v>
      </c>
      <c r="HZ135">
        <v>3.29003</v>
      </c>
      <c r="IA135">
        <v>9999</v>
      </c>
      <c r="IB135">
        <v>999.9</v>
      </c>
      <c r="IC135">
        <v>9999</v>
      </c>
      <c r="ID135">
        <v>9999</v>
      </c>
      <c r="IE135">
        <v>4.97213</v>
      </c>
      <c r="IF135">
        <v>1.87347</v>
      </c>
      <c r="IG135">
        <v>1.88034</v>
      </c>
      <c r="IH135">
        <v>1.87653</v>
      </c>
      <c r="II135">
        <v>1.87608</v>
      </c>
      <c r="IJ135">
        <v>1.87607</v>
      </c>
      <c r="IK135">
        <v>1.87505</v>
      </c>
      <c r="IL135">
        <v>1.87544</v>
      </c>
      <c r="IM135">
        <v>0</v>
      </c>
      <c r="IN135">
        <v>0</v>
      </c>
      <c r="IO135">
        <v>0</v>
      </c>
      <c r="IP135">
        <v>0</v>
      </c>
      <c r="IQ135" t="s">
        <v>440</v>
      </c>
      <c r="IR135" t="s">
        <v>441</v>
      </c>
      <c r="IS135" t="s">
        <v>442</v>
      </c>
      <c r="IT135" t="s">
        <v>442</v>
      </c>
      <c r="IU135" t="s">
        <v>442</v>
      </c>
      <c r="IV135" t="s">
        <v>442</v>
      </c>
      <c r="IW135">
        <v>0</v>
      </c>
      <c r="IX135">
        <v>100</v>
      </c>
      <c r="IY135">
        <v>100</v>
      </c>
      <c r="IZ135">
        <v>-0.513</v>
      </c>
      <c r="JA135">
        <v>0.0313</v>
      </c>
      <c r="JB135">
        <v>-0.436505064677801</v>
      </c>
      <c r="JC135">
        <v>-0.000204251658391556</v>
      </c>
      <c r="JD135">
        <v>8.11882707142039e-08</v>
      </c>
      <c r="JE135">
        <v>-8.824596126216e-11</v>
      </c>
      <c r="JF135">
        <v>-0.0823044458403542</v>
      </c>
      <c r="JG135">
        <v>6.98166786572007e-05</v>
      </c>
      <c r="JH135">
        <v>0.00104944809816257</v>
      </c>
      <c r="JI135">
        <v>-2.5878658862803e-05</v>
      </c>
      <c r="JJ135">
        <v>28</v>
      </c>
      <c r="JK135">
        <v>2090</v>
      </c>
      <c r="JL135">
        <v>2</v>
      </c>
      <c r="JM135">
        <v>19</v>
      </c>
      <c r="JN135">
        <v>10.5</v>
      </c>
      <c r="JO135">
        <v>10.5</v>
      </c>
      <c r="JP135">
        <v>1.36108</v>
      </c>
      <c r="JQ135">
        <v>2.55737</v>
      </c>
      <c r="JR135">
        <v>2.24365</v>
      </c>
      <c r="JS135">
        <v>2.84912</v>
      </c>
      <c r="JT135">
        <v>2.49756</v>
      </c>
      <c r="JU135">
        <v>2.34985</v>
      </c>
      <c r="JV135">
        <v>31.2156</v>
      </c>
      <c r="JW135">
        <v>24.0525</v>
      </c>
      <c r="JX135">
        <v>18</v>
      </c>
      <c r="JY135">
        <v>633.968</v>
      </c>
      <c r="JZ135">
        <v>658.662</v>
      </c>
      <c r="KA135">
        <v>20.0003</v>
      </c>
      <c r="KB135">
        <v>23.3255</v>
      </c>
      <c r="KC135">
        <v>30.0003</v>
      </c>
      <c r="KD135">
        <v>23.5229</v>
      </c>
      <c r="KE135">
        <v>23.5046</v>
      </c>
      <c r="KF135">
        <v>27.28</v>
      </c>
      <c r="KG135">
        <v>37.5654</v>
      </c>
      <c r="KH135">
        <v>0</v>
      </c>
      <c r="KI135">
        <v>20</v>
      </c>
      <c r="KJ135">
        <v>420</v>
      </c>
      <c r="KK135">
        <v>11.3215</v>
      </c>
      <c r="KL135">
        <v>101.977</v>
      </c>
      <c r="KM135">
        <v>101.025</v>
      </c>
    </row>
    <row r="136" spans="1:299">
      <c r="A136">
        <v>120</v>
      </c>
      <c r="B136">
        <v>1701978269</v>
      </c>
      <c r="C136">
        <v>595</v>
      </c>
      <c r="D136" t="s">
        <v>681</v>
      </c>
      <c r="E136" t="s">
        <v>682</v>
      </c>
      <c r="F136">
        <v>15</v>
      </c>
      <c r="H136" t="s">
        <v>435</v>
      </c>
      <c r="K136">
        <v>1701978267.5</v>
      </c>
      <c r="L136">
        <f>(M136)/1000</f>
        <v>0</v>
      </c>
      <c r="M136">
        <f>IF(DR136, AP136, AJ136)</f>
        <v>0</v>
      </c>
      <c r="N136">
        <f>IF(DR136, AK136, AI136)</f>
        <v>0</v>
      </c>
      <c r="O136">
        <f>DT136 - IF(AW136&gt;1, N136*DN136*100.0/(AY136*EH136), 0)</f>
        <v>0</v>
      </c>
      <c r="P136">
        <f>((V136-L136/2)*O136-N136)/(V136+L136/2)</f>
        <v>0</v>
      </c>
      <c r="Q136">
        <f>P136*(EA136+EB136)/1000.0</f>
        <v>0</v>
      </c>
      <c r="R136">
        <f>(DT136 - IF(AW136&gt;1, N136*DN136*100.0/(AY136*EH136), 0))*(EA136+EB136)/1000.0</f>
        <v>0</v>
      </c>
      <c r="S136">
        <f>2.0/((1/U136-1/T136)+SIGN(U136)*SQRT((1/U136-1/T136)*(1/U136-1/T136) + 4*DO136/((DO136+1)*(DO136+1))*(2*1/U136*1/T136-1/T136*1/T136)))</f>
        <v>0</v>
      </c>
      <c r="T136">
        <f>IF(LEFT(DP136,1)&lt;&gt;"0",IF(LEFT(DP136,1)="1",3.0,DQ136),$D$5+$E$5*(EH136*EA136/($K$5*1000))+$F$5*(EH136*EA136/($K$5*1000))*MAX(MIN(DN136,$J$5),$I$5)*MAX(MIN(DN136,$J$5),$I$5)+$G$5*MAX(MIN(DN136,$J$5),$I$5)*(EH136*EA136/($K$5*1000))+$H$5*(EH136*EA136/($K$5*1000))*(EH136*EA136/($K$5*1000)))</f>
        <v>0</v>
      </c>
      <c r="U136">
        <f>L136*(1000-(1000*0.61365*exp(17.502*Y136/(240.97+Y136))/(EA136+EB136)+DV136)/2)/(1000*0.61365*exp(17.502*Y136/(240.97+Y136))/(EA136+EB136)-DV136)</f>
        <v>0</v>
      </c>
      <c r="V136">
        <f>1/((DO136+1)/(S136/1.6)+1/(T136/1.37)) + DO136/((DO136+1)/(S136/1.6) + DO136/(T136/1.37))</f>
        <v>0</v>
      </c>
      <c r="W136">
        <f>(DJ136*DM136)</f>
        <v>0</v>
      </c>
      <c r="X136">
        <f>(EC136+(W136+2*0.95*5.67E-8*(((EC136+$B$7)+273)^4-(EC136+273)^4)-44100*L136)/(1.84*29.3*T136+8*0.95*5.67E-8*(EC136+273)^3))</f>
        <v>0</v>
      </c>
      <c r="Y136">
        <f>($C$7*ED136+$D$7*EE136+$E$7*X136)</f>
        <v>0</v>
      </c>
      <c r="Z136">
        <f>0.61365*exp(17.502*Y136/(240.97+Y136))</f>
        <v>0</v>
      </c>
      <c r="AA136">
        <f>(AB136/AC136*100)</f>
        <v>0</v>
      </c>
      <c r="AB136">
        <f>DV136*(EA136+EB136)/1000</f>
        <v>0</v>
      </c>
      <c r="AC136">
        <f>0.61365*exp(17.502*EC136/(240.97+EC136))</f>
        <v>0</v>
      </c>
      <c r="AD136">
        <f>(Z136-DV136*(EA136+EB136)/1000)</f>
        <v>0</v>
      </c>
      <c r="AE136">
        <f>(-L136*44100)</f>
        <v>0</v>
      </c>
      <c r="AF136">
        <f>2*29.3*T136*0.92*(EC136-Y136)</f>
        <v>0</v>
      </c>
      <c r="AG136">
        <f>2*0.95*5.67E-8*(((EC136+$B$7)+273)^4-(Y136+273)^4)</f>
        <v>0</v>
      </c>
      <c r="AH136">
        <f>W136+AG136+AE136+AF136</f>
        <v>0</v>
      </c>
      <c r="AI136">
        <f>DZ136*AW136*(DU136-DT136*(1000-AW136*DW136)/(1000-AW136*DV136))/(100*DN136)</f>
        <v>0</v>
      </c>
      <c r="AJ136">
        <f>1000*DZ136*AW136*(DV136-DW136)/(100*DN136*(1000-AW136*DV136))</f>
        <v>0</v>
      </c>
      <c r="AK136">
        <f>(AL136 - AM136 - EA136*1E3/(8.314*(EC136+273.15)) * AO136/DZ136 * AN136) * DZ136/(100*DN136) * (1000 - DW136)/1000</f>
        <v>0</v>
      </c>
      <c r="AL136">
        <v>424.804575677936</v>
      </c>
      <c r="AM136">
        <v>421.149115151515</v>
      </c>
      <c r="AN136">
        <v>0.00126674099565319</v>
      </c>
      <c r="AO136">
        <v>66.111918729525</v>
      </c>
      <c r="AP136">
        <f>(AR136 - AQ136 + EA136*1E3/(8.314*(EC136+273.15)) * AT136/DZ136 * AS136) * DZ136/(100*DN136) * 1000/(1000 - AR136)</f>
        <v>0</v>
      </c>
      <c r="AQ136">
        <v>11.3223587767691</v>
      </c>
      <c r="AR136">
        <v>12.4830164835165</v>
      </c>
      <c r="AS136">
        <v>-2.32057807656872e-06</v>
      </c>
      <c r="AT136">
        <v>85.4368916189537</v>
      </c>
      <c r="AU136">
        <v>0</v>
      </c>
      <c r="AV136">
        <v>0</v>
      </c>
      <c r="AW136">
        <f>IF(AU136*$H$13&gt;=AY136,1.0,(AY136/(AY136-AU136*$H$13)))</f>
        <v>0</v>
      </c>
      <c r="AX136">
        <f>(AW136-1)*100</f>
        <v>0</v>
      </c>
      <c r="AY136">
        <f>MAX(0,($B$13+$C$13*EH136)/(1+$D$13*EH136)*EA136/(EC136+273)*$E$13)</f>
        <v>0</v>
      </c>
      <c r="AZ136" t="s">
        <v>436</v>
      </c>
      <c r="BA136" t="s">
        <v>436</v>
      </c>
      <c r="BB136">
        <v>0</v>
      </c>
      <c r="BC136">
        <v>0</v>
      </c>
      <c r="BD136">
        <f>1-BB136/BC136</f>
        <v>0</v>
      </c>
      <c r="BE136">
        <v>0</v>
      </c>
      <c r="BF136" t="s">
        <v>436</v>
      </c>
      <c r="BG136" t="s">
        <v>436</v>
      </c>
      <c r="BH136">
        <v>0</v>
      </c>
      <c r="BI136">
        <v>0</v>
      </c>
      <c r="BJ136">
        <f>1-BH136/BI136</f>
        <v>0</v>
      </c>
      <c r="BK136">
        <v>0.5</v>
      </c>
      <c r="BL136">
        <f>DK136</f>
        <v>0</v>
      </c>
      <c r="BM136">
        <f>N136</f>
        <v>0</v>
      </c>
      <c r="BN136">
        <f>BJ136*BK136*BL136</f>
        <v>0</v>
      </c>
      <c r="BO136">
        <f>(BM136-BE136)/BL136</f>
        <v>0</v>
      </c>
      <c r="BP136">
        <f>(BC136-BI136)/BI136</f>
        <v>0</v>
      </c>
      <c r="BQ136">
        <f>BB136/(BD136+BB136/BI136)</f>
        <v>0</v>
      </c>
      <c r="BR136" t="s">
        <v>436</v>
      </c>
      <c r="BS136">
        <v>0</v>
      </c>
      <c r="BT136">
        <f>IF(BS136&lt;&gt;0, BS136, BQ136)</f>
        <v>0</v>
      </c>
      <c r="BU136">
        <f>1-BT136/BI136</f>
        <v>0</v>
      </c>
      <c r="BV136">
        <f>(BI136-BH136)/(BI136-BT136)</f>
        <v>0</v>
      </c>
      <c r="BW136">
        <f>(BC136-BI136)/(BC136-BT136)</f>
        <v>0</v>
      </c>
      <c r="BX136">
        <f>(BI136-BH136)/(BI136-BB136)</f>
        <v>0</v>
      </c>
      <c r="BY136">
        <f>(BC136-BI136)/(BC136-BB136)</f>
        <v>0</v>
      </c>
      <c r="BZ136">
        <f>(BV136*BT136/BH136)</f>
        <v>0</v>
      </c>
      <c r="CA136">
        <f>(1-BZ136)</f>
        <v>0</v>
      </c>
      <c r="DJ136">
        <f>$B$11*EI136+$C$11*EJ136+$F$11*EU136*(1-EX136)</f>
        <v>0</v>
      </c>
      <c r="DK136">
        <f>DJ136*DL136</f>
        <v>0</v>
      </c>
      <c r="DL136">
        <f>($B$11*$D$9+$C$11*$D$9+$F$11*((FH136+EZ136)/MAX(FH136+EZ136+FI136, 0.1)*$I$9+FI136/MAX(FH136+EZ136+FI136, 0.1)*$J$9))/($B$11+$C$11+$F$11)</f>
        <v>0</v>
      </c>
      <c r="DM136">
        <f>($B$11*$K$9+$C$11*$K$9+$F$11*((FH136+EZ136)/MAX(FH136+EZ136+FI136, 0.1)*$P$9+FI136/MAX(FH136+EZ136+FI136, 0.1)*$Q$9))/($B$11+$C$11+$F$11)</f>
        <v>0</v>
      </c>
      <c r="DN136">
        <v>6</v>
      </c>
      <c r="DO136">
        <v>0.5</v>
      </c>
      <c r="DP136" t="s">
        <v>437</v>
      </c>
      <c r="DQ136">
        <v>2</v>
      </c>
      <c r="DR136" t="b">
        <v>1</v>
      </c>
      <c r="DS136">
        <v>1701978267.5</v>
      </c>
      <c r="DT136">
        <v>415.8855</v>
      </c>
      <c r="DU136">
        <v>419.9795</v>
      </c>
      <c r="DV136">
        <v>12.48245</v>
      </c>
      <c r="DW136">
        <v>11.3227</v>
      </c>
      <c r="DX136">
        <v>416.3995</v>
      </c>
      <c r="DY136">
        <v>12.45115</v>
      </c>
      <c r="DZ136">
        <v>600.02</v>
      </c>
      <c r="EA136">
        <v>78.9232</v>
      </c>
      <c r="EB136">
        <v>0.09998625</v>
      </c>
      <c r="EC136">
        <v>23.03645</v>
      </c>
      <c r="ED136">
        <v>23.0436</v>
      </c>
      <c r="EE136">
        <v>999.9</v>
      </c>
      <c r="EF136">
        <v>0</v>
      </c>
      <c r="EG136">
        <v>0</v>
      </c>
      <c r="EH136">
        <v>10000.025</v>
      </c>
      <c r="EI136">
        <v>0</v>
      </c>
      <c r="EJ136">
        <v>0.791561</v>
      </c>
      <c r="EK136">
        <v>-4.094435</v>
      </c>
      <c r="EL136">
        <v>421.1425</v>
      </c>
      <c r="EM136">
        <v>424.7895</v>
      </c>
      <c r="EN136">
        <v>1.159705</v>
      </c>
      <c r="EO136">
        <v>419.9795</v>
      </c>
      <c r="EP136">
        <v>11.3227</v>
      </c>
      <c r="EQ136">
        <v>0.9851535</v>
      </c>
      <c r="ER136">
        <v>0.8936255</v>
      </c>
      <c r="ES136">
        <v>6.69864</v>
      </c>
      <c r="ET136">
        <v>5.2885</v>
      </c>
      <c r="EU136">
        <v>1799.88</v>
      </c>
      <c r="EV136">
        <v>0.978004</v>
      </c>
      <c r="EW136">
        <v>0.0219962</v>
      </c>
      <c r="EX136">
        <v>0</v>
      </c>
      <c r="EY136">
        <v>383.991</v>
      </c>
      <c r="EZ136">
        <v>4.99951</v>
      </c>
      <c r="FA136">
        <v>6968.955</v>
      </c>
      <c r="FB136">
        <v>14716</v>
      </c>
      <c r="FC136">
        <v>43.062</v>
      </c>
      <c r="FD136">
        <v>44.812</v>
      </c>
      <c r="FE136">
        <v>44.5935</v>
      </c>
      <c r="FF136">
        <v>43.875</v>
      </c>
      <c r="FG136">
        <v>44.5</v>
      </c>
      <c r="FH136">
        <v>1755.4</v>
      </c>
      <c r="FI136">
        <v>39.48</v>
      </c>
      <c r="FJ136">
        <v>0</v>
      </c>
      <c r="FK136">
        <v>1701978270.3</v>
      </c>
      <c r="FL136">
        <v>0</v>
      </c>
      <c r="FM136">
        <v>384.12</v>
      </c>
      <c r="FN136">
        <v>0.0220769196365668</v>
      </c>
      <c r="FO136">
        <v>-0.336923168793149</v>
      </c>
      <c r="FP136">
        <v>6969.6444</v>
      </c>
      <c r="FQ136">
        <v>15</v>
      </c>
      <c r="FR136">
        <v>1701977635</v>
      </c>
      <c r="FS136" t="s">
        <v>438</v>
      </c>
      <c r="FT136">
        <v>1701977633</v>
      </c>
      <c r="FU136">
        <v>1701977635</v>
      </c>
      <c r="FV136">
        <v>4</v>
      </c>
      <c r="FW136">
        <v>-0.012</v>
      </c>
      <c r="FX136">
        <v>0.003</v>
      </c>
      <c r="FY136">
        <v>-0.515</v>
      </c>
      <c r="FZ136">
        <v>0.012</v>
      </c>
      <c r="GA136">
        <v>420</v>
      </c>
      <c r="GB136">
        <v>11</v>
      </c>
      <c r="GC136">
        <v>0.38</v>
      </c>
      <c r="GD136">
        <v>0.07</v>
      </c>
      <c r="GE136">
        <v>-4.138925</v>
      </c>
      <c r="GF136">
        <v>0.119075187969922</v>
      </c>
      <c r="GG136">
        <v>0.0293884454335372</v>
      </c>
      <c r="GH136">
        <v>1</v>
      </c>
      <c r="GI136">
        <v>384.165264705882</v>
      </c>
      <c r="GJ136">
        <v>-0.740733387417835</v>
      </c>
      <c r="GK136">
        <v>0.188033055420571</v>
      </c>
      <c r="GL136">
        <v>1</v>
      </c>
      <c r="GM136">
        <v>1.1637125</v>
      </c>
      <c r="GN136">
        <v>-0.0209616541353389</v>
      </c>
      <c r="GO136">
        <v>0.00220986849156231</v>
      </c>
      <c r="GP136">
        <v>1</v>
      </c>
      <c r="GQ136">
        <v>3</v>
      </c>
      <c r="GR136">
        <v>3</v>
      </c>
      <c r="GS136" t="s">
        <v>439</v>
      </c>
      <c r="GT136">
        <v>3.24981</v>
      </c>
      <c r="GU136">
        <v>2.89227</v>
      </c>
      <c r="GV136">
        <v>0.0825162</v>
      </c>
      <c r="GW136">
        <v>0.0829263</v>
      </c>
      <c r="GX136">
        <v>0.0594627</v>
      </c>
      <c r="GY136">
        <v>0.054815</v>
      </c>
      <c r="GZ136">
        <v>30269.2</v>
      </c>
      <c r="HA136">
        <v>23316</v>
      </c>
      <c r="HB136">
        <v>30713.3</v>
      </c>
      <c r="HC136">
        <v>23894.8</v>
      </c>
      <c r="HD136">
        <v>38261.6</v>
      </c>
      <c r="HE136">
        <v>31524.7</v>
      </c>
      <c r="HF136">
        <v>43458.6</v>
      </c>
      <c r="HG136">
        <v>36061.5</v>
      </c>
      <c r="HH136">
        <v>2.35298</v>
      </c>
      <c r="HI136">
        <v>2.25643</v>
      </c>
      <c r="HJ136">
        <v>0.150315</v>
      </c>
      <c r="HK136">
        <v>0</v>
      </c>
      <c r="HL136">
        <v>20.5633</v>
      </c>
      <c r="HM136">
        <v>999.9</v>
      </c>
      <c r="HN136">
        <v>45.593</v>
      </c>
      <c r="HO136">
        <v>26.969</v>
      </c>
      <c r="HP136">
        <v>20.6397</v>
      </c>
      <c r="HQ136">
        <v>54.5166</v>
      </c>
      <c r="HR136">
        <v>21.4503</v>
      </c>
      <c r="HS136">
        <v>2</v>
      </c>
      <c r="HT136">
        <v>-0.304451</v>
      </c>
      <c r="HU136">
        <v>0.709581</v>
      </c>
      <c r="HV136">
        <v>20.3426</v>
      </c>
      <c r="HW136">
        <v>5.24425</v>
      </c>
      <c r="HX136">
        <v>11.9234</v>
      </c>
      <c r="HY136">
        <v>4.9695</v>
      </c>
      <c r="HZ136">
        <v>3.29</v>
      </c>
      <c r="IA136">
        <v>9999</v>
      </c>
      <c r="IB136">
        <v>999.9</v>
      </c>
      <c r="IC136">
        <v>9999</v>
      </c>
      <c r="ID136">
        <v>9999</v>
      </c>
      <c r="IE136">
        <v>4.97212</v>
      </c>
      <c r="IF136">
        <v>1.87347</v>
      </c>
      <c r="IG136">
        <v>1.88034</v>
      </c>
      <c r="IH136">
        <v>1.87651</v>
      </c>
      <c r="II136">
        <v>1.87608</v>
      </c>
      <c r="IJ136">
        <v>1.87606</v>
      </c>
      <c r="IK136">
        <v>1.87503</v>
      </c>
      <c r="IL136">
        <v>1.87543</v>
      </c>
      <c r="IM136">
        <v>0</v>
      </c>
      <c r="IN136">
        <v>0</v>
      </c>
      <c r="IO136">
        <v>0</v>
      </c>
      <c r="IP136">
        <v>0</v>
      </c>
      <c r="IQ136" t="s">
        <v>440</v>
      </c>
      <c r="IR136" t="s">
        <v>441</v>
      </c>
      <c r="IS136" t="s">
        <v>442</v>
      </c>
      <c r="IT136" t="s">
        <v>442</v>
      </c>
      <c r="IU136" t="s">
        <v>442</v>
      </c>
      <c r="IV136" t="s">
        <v>442</v>
      </c>
      <c r="IW136">
        <v>0</v>
      </c>
      <c r="IX136">
        <v>100</v>
      </c>
      <c r="IY136">
        <v>100</v>
      </c>
      <c r="IZ136">
        <v>-0.514</v>
      </c>
      <c r="JA136">
        <v>0.0313</v>
      </c>
      <c r="JB136">
        <v>-0.436505064677801</v>
      </c>
      <c r="JC136">
        <v>-0.000204251658391556</v>
      </c>
      <c r="JD136">
        <v>8.11882707142039e-08</v>
      </c>
      <c r="JE136">
        <v>-8.824596126216e-11</v>
      </c>
      <c r="JF136">
        <v>-0.0823044458403542</v>
      </c>
      <c r="JG136">
        <v>6.98166786572007e-05</v>
      </c>
      <c r="JH136">
        <v>0.00104944809816257</v>
      </c>
      <c r="JI136">
        <v>-2.5878658862803e-05</v>
      </c>
      <c r="JJ136">
        <v>28</v>
      </c>
      <c r="JK136">
        <v>2090</v>
      </c>
      <c r="JL136">
        <v>2</v>
      </c>
      <c r="JM136">
        <v>19</v>
      </c>
      <c r="JN136">
        <v>10.6</v>
      </c>
      <c r="JO136">
        <v>10.6</v>
      </c>
      <c r="JP136">
        <v>1.36108</v>
      </c>
      <c r="JQ136">
        <v>2.55737</v>
      </c>
      <c r="JR136">
        <v>2.24365</v>
      </c>
      <c r="JS136">
        <v>2.84912</v>
      </c>
      <c r="JT136">
        <v>2.49756</v>
      </c>
      <c r="JU136">
        <v>2.33887</v>
      </c>
      <c r="JV136">
        <v>31.2156</v>
      </c>
      <c r="JW136">
        <v>24.0612</v>
      </c>
      <c r="JX136">
        <v>18</v>
      </c>
      <c r="JY136">
        <v>633.913</v>
      </c>
      <c r="JZ136">
        <v>658.939</v>
      </c>
      <c r="KA136">
        <v>20.0004</v>
      </c>
      <c r="KB136">
        <v>23.3255</v>
      </c>
      <c r="KC136">
        <v>30.0001</v>
      </c>
      <c r="KD136">
        <v>23.5229</v>
      </c>
      <c r="KE136">
        <v>23.5046</v>
      </c>
      <c r="KF136">
        <v>27.2812</v>
      </c>
      <c r="KG136">
        <v>37.5654</v>
      </c>
      <c r="KH136">
        <v>0</v>
      </c>
      <c r="KI136">
        <v>20</v>
      </c>
      <c r="KJ136">
        <v>420</v>
      </c>
      <c r="KK136">
        <v>11.3239</v>
      </c>
      <c r="KL136">
        <v>101.978</v>
      </c>
      <c r="KM136">
        <v>101.025</v>
      </c>
    </row>
    <row r="137" spans="1:299">
      <c r="A137">
        <v>121</v>
      </c>
      <c r="B137">
        <v>1701978274</v>
      </c>
      <c r="C137">
        <v>600</v>
      </c>
      <c r="D137" t="s">
        <v>683</v>
      </c>
      <c r="E137" t="s">
        <v>684</v>
      </c>
      <c r="F137">
        <v>15</v>
      </c>
      <c r="H137" t="s">
        <v>435</v>
      </c>
      <c r="K137">
        <v>1701978272.5</v>
      </c>
      <c r="L137">
        <f>(M137)/1000</f>
        <v>0</v>
      </c>
      <c r="M137">
        <f>IF(DR137, AP137, AJ137)</f>
        <v>0</v>
      </c>
      <c r="N137">
        <f>IF(DR137, AK137, AI137)</f>
        <v>0</v>
      </c>
      <c r="O137">
        <f>DT137 - IF(AW137&gt;1, N137*DN137*100.0/(AY137*EH137), 0)</f>
        <v>0</v>
      </c>
      <c r="P137">
        <f>((V137-L137/2)*O137-N137)/(V137+L137/2)</f>
        <v>0</v>
      </c>
      <c r="Q137">
        <f>P137*(EA137+EB137)/1000.0</f>
        <v>0</v>
      </c>
      <c r="R137">
        <f>(DT137 - IF(AW137&gt;1, N137*DN137*100.0/(AY137*EH137), 0))*(EA137+EB137)/1000.0</f>
        <v>0</v>
      </c>
      <c r="S137">
        <f>2.0/((1/U137-1/T137)+SIGN(U137)*SQRT((1/U137-1/T137)*(1/U137-1/T137) + 4*DO137/((DO137+1)*(DO137+1))*(2*1/U137*1/T137-1/T137*1/T137)))</f>
        <v>0</v>
      </c>
      <c r="T137">
        <f>IF(LEFT(DP137,1)&lt;&gt;"0",IF(LEFT(DP137,1)="1",3.0,DQ137),$D$5+$E$5*(EH137*EA137/($K$5*1000))+$F$5*(EH137*EA137/($K$5*1000))*MAX(MIN(DN137,$J$5),$I$5)*MAX(MIN(DN137,$J$5),$I$5)+$G$5*MAX(MIN(DN137,$J$5),$I$5)*(EH137*EA137/($K$5*1000))+$H$5*(EH137*EA137/($K$5*1000))*(EH137*EA137/($K$5*1000)))</f>
        <v>0</v>
      </c>
      <c r="U137">
        <f>L137*(1000-(1000*0.61365*exp(17.502*Y137/(240.97+Y137))/(EA137+EB137)+DV137)/2)/(1000*0.61365*exp(17.502*Y137/(240.97+Y137))/(EA137+EB137)-DV137)</f>
        <v>0</v>
      </c>
      <c r="V137">
        <f>1/((DO137+1)/(S137/1.6)+1/(T137/1.37)) + DO137/((DO137+1)/(S137/1.6) + DO137/(T137/1.37))</f>
        <v>0</v>
      </c>
      <c r="W137">
        <f>(DJ137*DM137)</f>
        <v>0</v>
      </c>
      <c r="X137">
        <f>(EC137+(W137+2*0.95*5.67E-8*(((EC137+$B$7)+273)^4-(EC137+273)^4)-44100*L137)/(1.84*29.3*T137+8*0.95*5.67E-8*(EC137+273)^3))</f>
        <v>0</v>
      </c>
      <c r="Y137">
        <f>($C$7*ED137+$D$7*EE137+$E$7*X137)</f>
        <v>0</v>
      </c>
      <c r="Z137">
        <f>0.61365*exp(17.502*Y137/(240.97+Y137))</f>
        <v>0</v>
      </c>
      <c r="AA137">
        <f>(AB137/AC137*100)</f>
        <v>0</v>
      </c>
      <c r="AB137">
        <f>DV137*(EA137+EB137)/1000</f>
        <v>0</v>
      </c>
      <c r="AC137">
        <f>0.61365*exp(17.502*EC137/(240.97+EC137))</f>
        <v>0</v>
      </c>
      <c r="AD137">
        <f>(Z137-DV137*(EA137+EB137)/1000)</f>
        <v>0</v>
      </c>
      <c r="AE137">
        <f>(-L137*44100)</f>
        <v>0</v>
      </c>
      <c r="AF137">
        <f>2*29.3*T137*0.92*(EC137-Y137)</f>
        <v>0</v>
      </c>
      <c r="AG137">
        <f>2*0.95*5.67E-8*(((EC137+$B$7)+273)^4-(Y137+273)^4)</f>
        <v>0</v>
      </c>
      <c r="AH137">
        <f>W137+AG137+AE137+AF137</f>
        <v>0</v>
      </c>
      <c r="AI137">
        <f>DZ137*AW137*(DU137-DT137*(1000-AW137*DW137)/(1000-AW137*DV137))/(100*DN137)</f>
        <v>0</v>
      </c>
      <c r="AJ137">
        <f>1000*DZ137*AW137*(DV137-DW137)/(100*DN137*(1000-AW137*DV137))</f>
        <v>0</v>
      </c>
      <c r="AK137">
        <f>(AL137 - AM137 - EA137*1E3/(8.314*(EC137+273.15)) * AO137/DZ137 * AN137) * DZ137/(100*DN137) * (1000 - DW137)/1000</f>
        <v>0</v>
      </c>
      <c r="AL137">
        <v>424.805081168797</v>
      </c>
      <c r="AM137">
        <v>421.132909090909</v>
      </c>
      <c r="AN137">
        <v>-0.000810041543392599</v>
      </c>
      <c r="AO137">
        <v>66.111918729525</v>
      </c>
      <c r="AP137">
        <f>(AR137 - AQ137 + EA137*1E3/(8.314*(EC137+273.15)) * AT137/DZ137 * AS137) * DZ137/(100*DN137) * 1000/(1000 - AR137)</f>
        <v>0</v>
      </c>
      <c r="AQ137">
        <v>11.3234475270814</v>
      </c>
      <c r="AR137">
        <v>12.4801373626374</v>
      </c>
      <c r="AS137">
        <v>-2.2020352742798e-06</v>
      </c>
      <c r="AT137">
        <v>85.4368916189537</v>
      </c>
      <c r="AU137">
        <v>0</v>
      </c>
      <c r="AV137">
        <v>0</v>
      </c>
      <c r="AW137">
        <f>IF(AU137*$H$13&gt;=AY137,1.0,(AY137/(AY137-AU137*$H$13)))</f>
        <v>0</v>
      </c>
      <c r="AX137">
        <f>(AW137-1)*100</f>
        <v>0</v>
      </c>
      <c r="AY137">
        <f>MAX(0,($B$13+$C$13*EH137)/(1+$D$13*EH137)*EA137/(EC137+273)*$E$13)</f>
        <v>0</v>
      </c>
      <c r="AZ137" t="s">
        <v>436</v>
      </c>
      <c r="BA137" t="s">
        <v>436</v>
      </c>
      <c r="BB137">
        <v>0</v>
      </c>
      <c r="BC137">
        <v>0</v>
      </c>
      <c r="BD137">
        <f>1-BB137/BC137</f>
        <v>0</v>
      </c>
      <c r="BE137">
        <v>0</v>
      </c>
      <c r="BF137" t="s">
        <v>436</v>
      </c>
      <c r="BG137" t="s">
        <v>436</v>
      </c>
      <c r="BH137">
        <v>0</v>
      </c>
      <c r="BI137">
        <v>0</v>
      </c>
      <c r="BJ137">
        <f>1-BH137/BI137</f>
        <v>0</v>
      </c>
      <c r="BK137">
        <v>0.5</v>
      </c>
      <c r="BL137">
        <f>DK137</f>
        <v>0</v>
      </c>
      <c r="BM137">
        <f>N137</f>
        <v>0</v>
      </c>
      <c r="BN137">
        <f>BJ137*BK137*BL137</f>
        <v>0</v>
      </c>
      <c r="BO137">
        <f>(BM137-BE137)/BL137</f>
        <v>0</v>
      </c>
      <c r="BP137">
        <f>(BC137-BI137)/BI137</f>
        <v>0</v>
      </c>
      <c r="BQ137">
        <f>BB137/(BD137+BB137/BI137)</f>
        <v>0</v>
      </c>
      <c r="BR137" t="s">
        <v>436</v>
      </c>
      <c r="BS137">
        <v>0</v>
      </c>
      <c r="BT137">
        <f>IF(BS137&lt;&gt;0, BS137, BQ137)</f>
        <v>0</v>
      </c>
      <c r="BU137">
        <f>1-BT137/BI137</f>
        <v>0</v>
      </c>
      <c r="BV137">
        <f>(BI137-BH137)/(BI137-BT137)</f>
        <v>0</v>
      </c>
      <c r="BW137">
        <f>(BC137-BI137)/(BC137-BT137)</f>
        <v>0</v>
      </c>
      <c r="BX137">
        <f>(BI137-BH137)/(BI137-BB137)</f>
        <v>0</v>
      </c>
      <c r="BY137">
        <f>(BC137-BI137)/(BC137-BB137)</f>
        <v>0</v>
      </c>
      <c r="BZ137">
        <f>(BV137*BT137/BH137)</f>
        <v>0</v>
      </c>
      <c r="CA137">
        <f>(1-BZ137)</f>
        <v>0</v>
      </c>
      <c r="DJ137">
        <f>$B$11*EI137+$C$11*EJ137+$F$11*EU137*(1-EX137)</f>
        <v>0</v>
      </c>
      <c r="DK137">
        <f>DJ137*DL137</f>
        <v>0</v>
      </c>
      <c r="DL137">
        <f>($B$11*$D$9+$C$11*$D$9+$F$11*((FH137+EZ137)/MAX(FH137+EZ137+FI137, 0.1)*$I$9+FI137/MAX(FH137+EZ137+FI137, 0.1)*$J$9))/($B$11+$C$11+$F$11)</f>
        <v>0</v>
      </c>
      <c r="DM137">
        <f>($B$11*$K$9+$C$11*$K$9+$F$11*((FH137+EZ137)/MAX(FH137+EZ137+FI137, 0.1)*$P$9+FI137/MAX(FH137+EZ137+FI137, 0.1)*$Q$9))/($B$11+$C$11+$F$11)</f>
        <v>0</v>
      </c>
      <c r="DN137">
        <v>6</v>
      </c>
      <c r="DO137">
        <v>0.5</v>
      </c>
      <c r="DP137" t="s">
        <v>437</v>
      </c>
      <c r="DQ137">
        <v>2</v>
      </c>
      <c r="DR137" t="b">
        <v>1</v>
      </c>
      <c r="DS137">
        <v>1701978272.5</v>
      </c>
      <c r="DT137">
        <v>415.877</v>
      </c>
      <c r="DU137">
        <v>420.0015</v>
      </c>
      <c r="DV137">
        <v>12.48115</v>
      </c>
      <c r="DW137">
        <v>11.3239</v>
      </c>
      <c r="DX137">
        <v>416.391</v>
      </c>
      <c r="DY137">
        <v>12.44985</v>
      </c>
      <c r="DZ137">
        <v>600.0185</v>
      </c>
      <c r="EA137">
        <v>78.92205</v>
      </c>
      <c r="EB137">
        <v>0.1001115</v>
      </c>
      <c r="EC137">
        <v>23.03205</v>
      </c>
      <c r="ED137">
        <v>23.04425</v>
      </c>
      <c r="EE137">
        <v>999.9</v>
      </c>
      <c r="EF137">
        <v>0</v>
      </c>
      <c r="EG137">
        <v>0</v>
      </c>
      <c r="EH137">
        <v>9983.75</v>
      </c>
      <c r="EI137">
        <v>0</v>
      </c>
      <c r="EJ137">
        <v>0.8042825</v>
      </c>
      <c r="EK137">
        <v>-4.124465</v>
      </c>
      <c r="EL137">
        <v>421.1335</v>
      </c>
      <c r="EM137">
        <v>424.812</v>
      </c>
      <c r="EN137">
        <v>1.157205</v>
      </c>
      <c r="EO137">
        <v>420.0015</v>
      </c>
      <c r="EP137">
        <v>11.3239</v>
      </c>
      <c r="EQ137">
        <v>0.985036</v>
      </c>
      <c r="ER137">
        <v>0.893707</v>
      </c>
      <c r="ES137">
        <v>6.696905</v>
      </c>
      <c r="ET137">
        <v>5.28981</v>
      </c>
      <c r="EU137">
        <v>1800.04</v>
      </c>
      <c r="EV137">
        <v>0.978006</v>
      </c>
      <c r="EW137">
        <v>0.0219943</v>
      </c>
      <c r="EX137">
        <v>0</v>
      </c>
      <c r="EY137">
        <v>383.8355</v>
      </c>
      <c r="EZ137">
        <v>4.99951</v>
      </c>
      <c r="FA137">
        <v>6969.345</v>
      </c>
      <c r="FB137">
        <v>14717.3</v>
      </c>
      <c r="FC137">
        <v>43.062</v>
      </c>
      <c r="FD137">
        <v>44.812</v>
      </c>
      <c r="FE137">
        <v>44.5935</v>
      </c>
      <c r="FF137">
        <v>43.906</v>
      </c>
      <c r="FG137">
        <v>44.4685</v>
      </c>
      <c r="FH137">
        <v>1755.56</v>
      </c>
      <c r="FI137">
        <v>39.48</v>
      </c>
      <c r="FJ137">
        <v>0</v>
      </c>
      <c r="FK137">
        <v>1701978275.1</v>
      </c>
      <c r="FL137">
        <v>0</v>
      </c>
      <c r="FM137">
        <v>384.07288</v>
      </c>
      <c r="FN137">
        <v>-0.829153847666435</v>
      </c>
      <c r="FO137">
        <v>-3.86846154354746</v>
      </c>
      <c r="FP137">
        <v>6969.5204</v>
      </c>
      <c r="FQ137">
        <v>15</v>
      </c>
      <c r="FR137">
        <v>1701977635</v>
      </c>
      <c r="FS137" t="s">
        <v>438</v>
      </c>
      <c r="FT137">
        <v>1701977633</v>
      </c>
      <c r="FU137">
        <v>1701977635</v>
      </c>
      <c r="FV137">
        <v>4</v>
      </c>
      <c r="FW137">
        <v>-0.012</v>
      </c>
      <c r="FX137">
        <v>0.003</v>
      </c>
      <c r="FY137">
        <v>-0.515</v>
      </c>
      <c r="FZ137">
        <v>0.012</v>
      </c>
      <c r="GA137">
        <v>420</v>
      </c>
      <c r="GB137">
        <v>11</v>
      </c>
      <c r="GC137">
        <v>0.38</v>
      </c>
      <c r="GD137">
        <v>0.07</v>
      </c>
      <c r="GE137">
        <v>-4.12720142857143</v>
      </c>
      <c r="GF137">
        <v>0.149819999999992</v>
      </c>
      <c r="GG137">
        <v>0.0320954112260414</v>
      </c>
      <c r="GH137">
        <v>1</v>
      </c>
      <c r="GI137">
        <v>384.082735294118</v>
      </c>
      <c r="GJ137">
        <v>-0.449243698579494</v>
      </c>
      <c r="GK137">
        <v>0.176175265143673</v>
      </c>
      <c r="GL137">
        <v>1</v>
      </c>
      <c r="GM137">
        <v>1.16172333333333</v>
      </c>
      <c r="GN137">
        <v>-0.0309490909090914</v>
      </c>
      <c r="GO137">
        <v>0.0032733546697006</v>
      </c>
      <c r="GP137">
        <v>1</v>
      </c>
      <c r="GQ137">
        <v>3</v>
      </c>
      <c r="GR137">
        <v>3</v>
      </c>
      <c r="GS137" t="s">
        <v>439</v>
      </c>
      <c r="GT137">
        <v>3.24986</v>
      </c>
      <c r="GU137">
        <v>2.89212</v>
      </c>
      <c r="GV137">
        <v>0.0825126</v>
      </c>
      <c r="GW137">
        <v>0.0829307</v>
      </c>
      <c r="GX137">
        <v>0.0594631</v>
      </c>
      <c r="GY137">
        <v>0.0548148</v>
      </c>
      <c r="GZ137">
        <v>30269.3</v>
      </c>
      <c r="HA137">
        <v>23315.9</v>
      </c>
      <c r="HB137">
        <v>30713.3</v>
      </c>
      <c r="HC137">
        <v>23894.8</v>
      </c>
      <c r="HD137">
        <v>38261.7</v>
      </c>
      <c r="HE137">
        <v>31524.6</v>
      </c>
      <c r="HF137">
        <v>43458.8</v>
      </c>
      <c r="HG137">
        <v>36061.5</v>
      </c>
      <c r="HH137">
        <v>2.35287</v>
      </c>
      <c r="HI137">
        <v>2.2564</v>
      </c>
      <c r="HJ137">
        <v>0.150278</v>
      </c>
      <c r="HK137">
        <v>0</v>
      </c>
      <c r="HL137">
        <v>20.5643</v>
      </c>
      <c r="HM137">
        <v>999.9</v>
      </c>
      <c r="HN137">
        <v>45.617</v>
      </c>
      <c r="HO137">
        <v>26.969</v>
      </c>
      <c r="HP137">
        <v>20.6507</v>
      </c>
      <c r="HQ137">
        <v>53.8666</v>
      </c>
      <c r="HR137">
        <v>21.4864</v>
      </c>
      <c r="HS137">
        <v>2</v>
      </c>
      <c r="HT137">
        <v>-0.304522</v>
      </c>
      <c r="HU137">
        <v>0.712105</v>
      </c>
      <c r="HV137">
        <v>20.3426</v>
      </c>
      <c r="HW137">
        <v>5.2441</v>
      </c>
      <c r="HX137">
        <v>11.9226</v>
      </c>
      <c r="HY137">
        <v>4.9696</v>
      </c>
      <c r="HZ137">
        <v>3.29008</v>
      </c>
      <c r="IA137">
        <v>9999</v>
      </c>
      <c r="IB137">
        <v>999.9</v>
      </c>
      <c r="IC137">
        <v>9999</v>
      </c>
      <c r="ID137">
        <v>9999</v>
      </c>
      <c r="IE137">
        <v>4.97212</v>
      </c>
      <c r="IF137">
        <v>1.87347</v>
      </c>
      <c r="IG137">
        <v>1.88034</v>
      </c>
      <c r="IH137">
        <v>1.87651</v>
      </c>
      <c r="II137">
        <v>1.87607</v>
      </c>
      <c r="IJ137">
        <v>1.87606</v>
      </c>
      <c r="IK137">
        <v>1.87504</v>
      </c>
      <c r="IL137">
        <v>1.87541</v>
      </c>
      <c r="IM137">
        <v>0</v>
      </c>
      <c r="IN137">
        <v>0</v>
      </c>
      <c r="IO137">
        <v>0</v>
      </c>
      <c r="IP137">
        <v>0</v>
      </c>
      <c r="IQ137" t="s">
        <v>440</v>
      </c>
      <c r="IR137" t="s">
        <v>441</v>
      </c>
      <c r="IS137" t="s">
        <v>442</v>
      </c>
      <c r="IT137" t="s">
        <v>442</v>
      </c>
      <c r="IU137" t="s">
        <v>442</v>
      </c>
      <c r="IV137" t="s">
        <v>442</v>
      </c>
      <c r="IW137">
        <v>0</v>
      </c>
      <c r="IX137">
        <v>100</v>
      </c>
      <c r="IY137">
        <v>100</v>
      </c>
      <c r="IZ137">
        <v>-0.514</v>
      </c>
      <c r="JA137">
        <v>0.0313</v>
      </c>
      <c r="JB137">
        <v>-0.436505064677801</v>
      </c>
      <c r="JC137">
        <v>-0.000204251658391556</v>
      </c>
      <c r="JD137">
        <v>8.11882707142039e-08</v>
      </c>
      <c r="JE137">
        <v>-8.824596126216e-11</v>
      </c>
      <c r="JF137">
        <v>-0.0823044458403542</v>
      </c>
      <c r="JG137">
        <v>6.98166786572007e-05</v>
      </c>
      <c r="JH137">
        <v>0.00104944809816257</v>
      </c>
      <c r="JI137">
        <v>-2.5878658862803e-05</v>
      </c>
      <c r="JJ137">
        <v>28</v>
      </c>
      <c r="JK137">
        <v>2090</v>
      </c>
      <c r="JL137">
        <v>2</v>
      </c>
      <c r="JM137">
        <v>19</v>
      </c>
      <c r="JN137">
        <v>10.7</v>
      </c>
      <c r="JO137">
        <v>10.7</v>
      </c>
      <c r="JP137">
        <v>1.36108</v>
      </c>
      <c r="JQ137">
        <v>2.55371</v>
      </c>
      <c r="JR137">
        <v>2.24365</v>
      </c>
      <c r="JS137">
        <v>2.84912</v>
      </c>
      <c r="JT137">
        <v>2.49756</v>
      </c>
      <c r="JU137">
        <v>2.36694</v>
      </c>
      <c r="JV137">
        <v>31.2156</v>
      </c>
      <c r="JW137">
        <v>24.07</v>
      </c>
      <c r="JX137">
        <v>18</v>
      </c>
      <c r="JY137">
        <v>633.84</v>
      </c>
      <c r="JZ137">
        <v>658.918</v>
      </c>
      <c r="KA137">
        <v>20.0005</v>
      </c>
      <c r="KB137">
        <v>23.3255</v>
      </c>
      <c r="KC137">
        <v>30</v>
      </c>
      <c r="KD137">
        <v>23.5229</v>
      </c>
      <c r="KE137">
        <v>23.5046</v>
      </c>
      <c r="KF137">
        <v>27.2795</v>
      </c>
      <c r="KG137">
        <v>37.5654</v>
      </c>
      <c r="KH137">
        <v>0</v>
      </c>
      <c r="KI137">
        <v>20</v>
      </c>
      <c r="KJ137">
        <v>420</v>
      </c>
      <c r="KK137">
        <v>11.3233</v>
      </c>
      <c r="KL137">
        <v>101.979</v>
      </c>
      <c r="KM137">
        <v>101.025</v>
      </c>
    </row>
    <row r="138" spans="1:299">
      <c r="A138">
        <v>122</v>
      </c>
      <c r="B138">
        <v>1701978279</v>
      </c>
      <c r="C138">
        <v>605</v>
      </c>
      <c r="D138" t="s">
        <v>685</v>
      </c>
      <c r="E138" t="s">
        <v>686</v>
      </c>
      <c r="F138">
        <v>15</v>
      </c>
      <c r="H138" t="s">
        <v>435</v>
      </c>
      <c r="K138">
        <v>1701978277.5</v>
      </c>
      <c r="L138">
        <f>(M138)/1000</f>
        <v>0</v>
      </c>
      <c r="M138">
        <f>IF(DR138, AP138, AJ138)</f>
        <v>0</v>
      </c>
      <c r="N138">
        <f>IF(DR138, AK138, AI138)</f>
        <v>0</v>
      </c>
      <c r="O138">
        <f>DT138 - IF(AW138&gt;1, N138*DN138*100.0/(AY138*EH138), 0)</f>
        <v>0</v>
      </c>
      <c r="P138">
        <f>((V138-L138/2)*O138-N138)/(V138+L138/2)</f>
        <v>0</v>
      </c>
      <c r="Q138">
        <f>P138*(EA138+EB138)/1000.0</f>
        <v>0</v>
      </c>
      <c r="R138">
        <f>(DT138 - IF(AW138&gt;1, N138*DN138*100.0/(AY138*EH138), 0))*(EA138+EB138)/1000.0</f>
        <v>0</v>
      </c>
      <c r="S138">
        <f>2.0/((1/U138-1/T138)+SIGN(U138)*SQRT((1/U138-1/T138)*(1/U138-1/T138) + 4*DO138/((DO138+1)*(DO138+1))*(2*1/U138*1/T138-1/T138*1/T138)))</f>
        <v>0</v>
      </c>
      <c r="T138">
        <f>IF(LEFT(DP138,1)&lt;&gt;"0",IF(LEFT(DP138,1)="1",3.0,DQ138),$D$5+$E$5*(EH138*EA138/($K$5*1000))+$F$5*(EH138*EA138/($K$5*1000))*MAX(MIN(DN138,$J$5),$I$5)*MAX(MIN(DN138,$J$5),$I$5)+$G$5*MAX(MIN(DN138,$J$5),$I$5)*(EH138*EA138/($K$5*1000))+$H$5*(EH138*EA138/($K$5*1000))*(EH138*EA138/($K$5*1000)))</f>
        <v>0</v>
      </c>
      <c r="U138">
        <f>L138*(1000-(1000*0.61365*exp(17.502*Y138/(240.97+Y138))/(EA138+EB138)+DV138)/2)/(1000*0.61365*exp(17.502*Y138/(240.97+Y138))/(EA138+EB138)-DV138)</f>
        <v>0</v>
      </c>
      <c r="V138">
        <f>1/((DO138+1)/(S138/1.6)+1/(T138/1.37)) + DO138/((DO138+1)/(S138/1.6) + DO138/(T138/1.37))</f>
        <v>0</v>
      </c>
      <c r="W138">
        <f>(DJ138*DM138)</f>
        <v>0</v>
      </c>
      <c r="X138">
        <f>(EC138+(W138+2*0.95*5.67E-8*(((EC138+$B$7)+273)^4-(EC138+273)^4)-44100*L138)/(1.84*29.3*T138+8*0.95*5.67E-8*(EC138+273)^3))</f>
        <v>0</v>
      </c>
      <c r="Y138">
        <f>($C$7*ED138+$D$7*EE138+$E$7*X138)</f>
        <v>0</v>
      </c>
      <c r="Z138">
        <f>0.61365*exp(17.502*Y138/(240.97+Y138))</f>
        <v>0</v>
      </c>
      <c r="AA138">
        <f>(AB138/AC138*100)</f>
        <v>0</v>
      </c>
      <c r="AB138">
        <f>DV138*(EA138+EB138)/1000</f>
        <v>0</v>
      </c>
      <c r="AC138">
        <f>0.61365*exp(17.502*EC138/(240.97+EC138))</f>
        <v>0</v>
      </c>
      <c r="AD138">
        <f>(Z138-DV138*(EA138+EB138)/1000)</f>
        <v>0</v>
      </c>
      <c r="AE138">
        <f>(-L138*44100)</f>
        <v>0</v>
      </c>
      <c r="AF138">
        <f>2*29.3*T138*0.92*(EC138-Y138)</f>
        <v>0</v>
      </c>
      <c r="AG138">
        <f>2*0.95*5.67E-8*(((EC138+$B$7)+273)^4-(Y138+273)^4)</f>
        <v>0</v>
      </c>
      <c r="AH138">
        <f>W138+AG138+AE138+AF138</f>
        <v>0</v>
      </c>
      <c r="AI138">
        <f>DZ138*AW138*(DU138-DT138*(1000-AW138*DW138)/(1000-AW138*DV138))/(100*DN138)</f>
        <v>0</v>
      </c>
      <c r="AJ138">
        <f>1000*DZ138*AW138*(DV138-DW138)/(100*DN138*(1000-AW138*DV138))</f>
        <v>0</v>
      </c>
      <c r="AK138">
        <f>(AL138 - AM138 - EA138*1E3/(8.314*(EC138+273.15)) * AO138/DZ138 * AN138) * DZ138/(100*DN138) * (1000 - DW138)/1000</f>
        <v>0</v>
      </c>
      <c r="AL138">
        <v>424.816604265745</v>
      </c>
      <c r="AM138">
        <v>421.258496969697</v>
      </c>
      <c r="AN138">
        <v>0.0324246574951002</v>
      </c>
      <c r="AO138">
        <v>66.111918729525</v>
      </c>
      <c r="AP138">
        <f>(AR138 - AQ138 + EA138*1E3/(8.314*(EC138+273.15)) * AT138/DZ138 * AS138) * DZ138/(100*DN138) * 1000/(1000 - AR138)</f>
        <v>0</v>
      </c>
      <c r="AQ138">
        <v>11.3238500437204</v>
      </c>
      <c r="AR138">
        <v>12.4788175824176</v>
      </c>
      <c r="AS138">
        <v>-2.27001574272217e-06</v>
      </c>
      <c r="AT138">
        <v>85.4368916189537</v>
      </c>
      <c r="AU138">
        <v>0</v>
      </c>
      <c r="AV138">
        <v>0</v>
      </c>
      <c r="AW138">
        <f>IF(AU138*$H$13&gt;=AY138,1.0,(AY138/(AY138-AU138*$H$13)))</f>
        <v>0</v>
      </c>
      <c r="AX138">
        <f>(AW138-1)*100</f>
        <v>0</v>
      </c>
      <c r="AY138">
        <f>MAX(0,($B$13+$C$13*EH138)/(1+$D$13*EH138)*EA138/(EC138+273)*$E$13)</f>
        <v>0</v>
      </c>
      <c r="AZ138" t="s">
        <v>436</v>
      </c>
      <c r="BA138" t="s">
        <v>436</v>
      </c>
      <c r="BB138">
        <v>0</v>
      </c>
      <c r="BC138">
        <v>0</v>
      </c>
      <c r="BD138">
        <f>1-BB138/BC138</f>
        <v>0</v>
      </c>
      <c r="BE138">
        <v>0</v>
      </c>
      <c r="BF138" t="s">
        <v>436</v>
      </c>
      <c r="BG138" t="s">
        <v>436</v>
      </c>
      <c r="BH138">
        <v>0</v>
      </c>
      <c r="BI138">
        <v>0</v>
      </c>
      <c r="BJ138">
        <f>1-BH138/BI138</f>
        <v>0</v>
      </c>
      <c r="BK138">
        <v>0.5</v>
      </c>
      <c r="BL138">
        <f>DK138</f>
        <v>0</v>
      </c>
      <c r="BM138">
        <f>N138</f>
        <v>0</v>
      </c>
      <c r="BN138">
        <f>BJ138*BK138*BL138</f>
        <v>0</v>
      </c>
      <c r="BO138">
        <f>(BM138-BE138)/BL138</f>
        <v>0</v>
      </c>
      <c r="BP138">
        <f>(BC138-BI138)/BI138</f>
        <v>0</v>
      </c>
      <c r="BQ138">
        <f>BB138/(BD138+BB138/BI138)</f>
        <v>0</v>
      </c>
      <c r="BR138" t="s">
        <v>436</v>
      </c>
      <c r="BS138">
        <v>0</v>
      </c>
      <c r="BT138">
        <f>IF(BS138&lt;&gt;0, BS138, BQ138)</f>
        <v>0</v>
      </c>
      <c r="BU138">
        <f>1-BT138/BI138</f>
        <v>0</v>
      </c>
      <c r="BV138">
        <f>(BI138-BH138)/(BI138-BT138)</f>
        <v>0</v>
      </c>
      <c r="BW138">
        <f>(BC138-BI138)/(BC138-BT138)</f>
        <v>0</v>
      </c>
      <c r="BX138">
        <f>(BI138-BH138)/(BI138-BB138)</f>
        <v>0</v>
      </c>
      <c r="BY138">
        <f>(BC138-BI138)/(BC138-BB138)</f>
        <v>0</v>
      </c>
      <c r="BZ138">
        <f>(BV138*BT138/BH138)</f>
        <v>0</v>
      </c>
      <c r="CA138">
        <f>(1-BZ138)</f>
        <v>0</v>
      </c>
      <c r="DJ138">
        <f>$B$11*EI138+$C$11*EJ138+$F$11*EU138*(1-EX138)</f>
        <v>0</v>
      </c>
      <c r="DK138">
        <f>DJ138*DL138</f>
        <v>0</v>
      </c>
      <c r="DL138">
        <f>($B$11*$D$9+$C$11*$D$9+$F$11*((FH138+EZ138)/MAX(FH138+EZ138+FI138, 0.1)*$I$9+FI138/MAX(FH138+EZ138+FI138, 0.1)*$J$9))/($B$11+$C$11+$F$11)</f>
        <v>0</v>
      </c>
      <c r="DM138">
        <f>($B$11*$K$9+$C$11*$K$9+$F$11*((FH138+EZ138)/MAX(FH138+EZ138+FI138, 0.1)*$P$9+FI138/MAX(FH138+EZ138+FI138, 0.1)*$Q$9))/($B$11+$C$11+$F$11)</f>
        <v>0</v>
      </c>
      <c r="DN138">
        <v>6</v>
      </c>
      <c r="DO138">
        <v>0.5</v>
      </c>
      <c r="DP138" t="s">
        <v>437</v>
      </c>
      <c r="DQ138">
        <v>2</v>
      </c>
      <c r="DR138" t="b">
        <v>1</v>
      </c>
      <c r="DS138">
        <v>1701978277.5</v>
      </c>
      <c r="DT138">
        <v>415.981</v>
      </c>
      <c r="DU138">
        <v>420.0095</v>
      </c>
      <c r="DV138">
        <v>12.4783</v>
      </c>
      <c r="DW138">
        <v>11.3241</v>
      </c>
      <c r="DX138">
        <v>416.495</v>
      </c>
      <c r="DY138">
        <v>12.44705</v>
      </c>
      <c r="DZ138">
        <v>599.989</v>
      </c>
      <c r="EA138">
        <v>78.92025</v>
      </c>
      <c r="EB138">
        <v>0.10019215</v>
      </c>
      <c r="EC138">
        <v>23.03305</v>
      </c>
      <c r="ED138">
        <v>23.06145</v>
      </c>
      <c r="EE138">
        <v>999.9</v>
      </c>
      <c r="EF138">
        <v>0</v>
      </c>
      <c r="EG138">
        <v>0</v>
      </c>
      <c r="EH138">
        <v>9985.01</v>
      </c>
      <c r="EI138">
        <v>0</v>
      </c>
      <c r="EJ138">
        <v>0.8240715</v>
      </c>
      <c r="EK138">
        <v>-4.02826</v>
      </c>
      <c r="EL138">
        <v>421.238</v>
      </c>
      <c r="EM138">
        <v>424.8205</v>
      </c>
      <c r="EN138">
        <v>1.154235</v>
      </c>
      <c r="EO138">
        <v>420.0095</v>
      </c>
      <c r="EP138">
        <v>11.3241</v>
      </c>
      <c r="EQ138">
        <v>0.9847895</v>
      </c>
      <c r="ER138">
        <v>0.8936975</v>
      </c>
      <c r="ES138">
        <v>6.693265</v>
      </c>
      <c r="ET138">
        <v>5.289655</v>
      </c>
      <c r="EU138">
        <v>1800.025</v>
      </c>
      <c r="EV138">
        <v>0.978006</v>
      </c>
      <c r="EW138">
        <v>0.0219943</v>
      </c>
      <c r="EX138">
        <v>0</v>
      </c>
      <c r="EY138">
        <v>384.017</v>
      </c>
      <c r="EZ138">
        <v>4.99951</v>
      </c>
      <c r="FA138">
        <v>6968.605</v>
      </c>
      <c r="FB138">
        <v>14717.2</v>
      </c>
      <c r="FC138">
        <v>43.062</v>
      </c>
      <c r="FD138">
        <v>44.812</v>
      </c>
      <c r="FE138">
        <v>44.5935</v>
      </c>
      <c r="FF138">
        <v>43.875</v>
      </c>
      <c r="FG138">
        <v>44.4685</v>
      </c>
      <c r="FH138">
        <v>1755.545</v>
      </c>
      <c r="FI138">
        <v>39.48</v>
      </c>
      <c r="FJ138">
        <v>0</v>
      </c>
      <c r="FK138">
        <v>1701978280.5</v>
      </c>
      <c r="FL138">
        <v>0</v>
      </c>
      <c r="FM138">
        <v>384.0655</v>
      </c>
      <c r="FN138">
        <v>0.196615381033207</v>
      </c>
      <c r="FO138">
        <v>-3.75487178450004</v>
      </c>
      <c r="FP138">
        <v>6969.10115384615</v>
      </c>
      <c r="FQ138">
        <v>15</v>
      </c>
      <c r="FR138">
        <v>1701977635</v>
      </c>
      <c r="FS138" t="s">
        <v>438</v>
      </c>
      <c r="FT138">
        <v>1701977633</v>
      </c>
      <c r="FU138">
        <v>1701977635</v>
      </c>
      <c r="FV138">
        <v>4</v>
      </c>
      <c r="FW138">
        <v>-0.012</v>
      </c>
      <c r="FX138">
        <v>0.003</v>
      </c>
      <c r="FY138">
        <v>-0.515</v>
      </c>
      <c r="FZ138">
        <v>0.012</v>
      </c>
      <c r="GA138">
        <v>420</v>
      </c>
      <c r="GB138">
        <v>11</v>
      </c>
      <c r="GC138">
        <v>0.38</v>
      </c>
      <c r="GD138">
        <v>0.07</v>
      </c>
      <c r="GE138">
        <v>-4.105965</v>
      </c>
      <c r="GF138">
        <v>0.307560000000006</v>
      </c>
      <c r="GG138">
        <v>0.0434668098093246</v>
      </c>
      <c r="GH138">
        <v>1</v>
      </c>
      <c r="GI138">
        <v>384.086941176471</v>
      </c>
      <c r="GJ138">
        <v>-0.174362108824727</v>
      </c>
      <c r="GK138">
        <v>0.184118079307893</v>
      </c>
      <c r="GL138">
        <v>1</v>
      </c>
      <c r="GM138">
        <v>1.159039</v>
      </c>
      <c r="GN138">
        <v>-0.0296571428571423</v>
      </c>
      <c r="GO138">
        <v>0.00303068127654492</v>
      </c>
      <c r="GP138">
        <v>1</v>
      </c>
      <c r="GQ138">
        <v>3</v>
      </c>
      <c r="GR138">
        <v>3</v>
      </c>
      <c r="GS138" t="s">
        <v>439</v>
      </c>
      <c r="GT138">
        <v>3.24989</v>
      </c>
      <c r="GU138">
        <v>2.89234</v>
      </c>
      <c r="GV138">
        <v>0.0825244</v>
      </c>
      <c r="GW138">
        <v>0.0829302</v>
      </c>
      <c r="GX138">
        <v>0.0594512</v>
      </c>
      <c r="GY138">
        <v>0.0548136</v>
      </c>
      <c r="GZ138">
        <v>30268.9</v>
      </c>
      <c r="HA138">
        <v>23315.8</v>
      </c>
      <c r="HB138">
        <v>30713.4</v>
      </c>
      <c r="HC138">
        <v>23894.7</v>
      </c>
      <c r="HD138">
        <v>38261.8</v>
      </c>
      <c r="HE138">
        <v>31524.5</v>
      </c>
      <c r="HF138">
        <v>43458.3</v>
      </c>
      <c r="HG138">
        <v>36061.3</v>
      </c>
      <c r="HH138">
        <v>2.35292</v>
      </c>
      <c r="HI138">
        <v>2.2563</v>
      </c>
      <c r="HJ138">
        <v>0.151582</v>
      </c>
      <c r="HK138">
        <v>0</v>
      </c>
      <c r="HL138">
        <v>20.5643</v>
      </c>
      <c r="HM138">
        <v>999.9</v>
      </c>
      <c r="HN138">
        <v>45.593</v>
      </c>
      <c r="HO138">
        <v>26.989</v>
      </c>
      <c r="HP138">
        <v>20.6653</v>
      </c>
      <c r="HQ138">
        <v>54.5366</v>
      </c>
      <c r="HR138">
        <v>21.4663</v>
      </c>
      <c r="HS138">
        <v>2</v>
      </c>
      <c r="HT138">
        <v>-0.304113</v>
      </c>
      <c r="HU138">
        <v>0.714069</v>
      </c>
      <c r="HV138">
        <v>20.3426</v>
      </c>
      <c r="HW138">
        <v>5.24245</v>
      </c>
      <c r="HX138">
        <v>11.9237</v>
      </c>
      <c r="HY138">
        <v>4.9694</v>
      </c>
      <c r="HZ138">
        <v>3.2901</v>
      </c>
      <c r="IA138">
        <v>9999</v>
      </c>
      <c r="IB138">
        <v>999.9</v>
      </c>
      <c r="IC138">
        <v>9999</v>
      </c>
      <c r="ID138">
        <v>9999</v>
      </c>
      <c r="IE138">
        <v>4.97211</v>
      </c>
      <c r="IF138">
        <v>1.87347</v>
      </c>
      <c r="IG138">
        <v>1.88034</v>
      </c>
      <c r="IH138">
        <v>1.87652</v>
      </c>
      <c r="II138">
        <v>1.87608</v>
      </c>
      <c r="IJ138">
        <v>1.87607</v>
      </c>
      <c r="IK138">
        <v>1.87505</v>
      </c>
      <c r="IL138">
        <v>1.87543</v>
      </c>
      <c r="IM138">
        <v>0</v>
      </c>
      <c r="IN138">
        <v>0</v>
      </c>
      <c r="IO138">
        <v>0</v>
      </c>
      <c r="IP138">
        <v>0</v>
      </c>
      <c r="IQ138" t="s">
        <v>440</v>
      </c>
      <c r="IR138" t="s">
        <v>441</v>
      </c>
      <c r="IS138" t="s">
        <v>442</v>
      </c>
      <c r="IT138" t="s">
        <v>442</v>
      </c>
      <c r="IU138" t="s">
        <v>442</v>
      </c>
      <c r="IV138" t="s">
        <v>442</v>
      </c>
      <c r="IW138">
        <v>0</v>
      </c>
      <c r="IX138">
        <v>100</v>
      </c>
      <c r="IY138">
        <v>100</v>
      </c>
      <c r="IZ138">
        <v>-0.513</v>
      </c>
      <c r="JA138">
        <v>0.0313</v>
      </c>
      <c r="JB138">
        <v>-0.436505064677801</v>
      </c>
      <c r="JC138">
        <v>-0.000204251658391556</v>
      </c>
      <c r="JD138">
        <v>8.11882707142039e-08</v>
      </c>
      <c r="JE138">
        <v>-8.824596126216e-11</v>
      </c>
      <c r="JF138">
        <v>-0.0823044458403542</v>
      </c>
      <c r="JG138">
        <v>6.98166786572007e-05</v>
      </c>
      <c r="JH138">
        <v>0.00104944809816257</v>
      </c>
      <c r="JI138">
        <v>-2.5878658862803e-05</v>
      </c>
      <c r="JJ138">
        <v>28</v>
      </c>
      <c r="JK138">
        <v>2090</v>
      </c>
      <c r="JL138">
        <v>2</v>
      </c>
      <c r="JM138">
        <v>19</v>
      </c>
      <c r="JN138">
        <v>10.8</v>
      </c>
      <c r="JO138">
        <v>10.7</v>
      </c>
      <c r="JP138">
        <v>1.36108</v>
      </c>
      <c r="JQ138">
        <v>2.55371</v>
      </c>
      <c r="JR138">
        <v>2.24365</v>
      </c>
      <c r="JS138">
        <v>2.84912</v>
      </c>
      <c r="JT138">
        <v>2.49756</v>
      </c>
      <c r="JU138">
        <v>2.36938</v>
      </c>
      <c r="JV138">
        <v>31.2156</v>
      </c>
      <c r="JW138">
        <v>24.0612</v>
      </c>
      <c r="JX138">
        <v>18</v>
      </c>
      <c r="JY138">
        <v>633.876</v>
      </c>
      <c r="JZ138">
        <v>658.829</v>
      </c>
      <c r="KA138">
        <v>20.0004</v>
      </c>
      <c r="KB138">
        <v>23.327</v>
      </c>
      <c r="KC138">
        <v>30.0001</v>
      </c>
      <c r="KD138">
        <v>23.5229</v>
      </c>
      <c r="KE138">
        <v>23.5044</v>
      </c>
      <c r="KF138">
        <v>27.2798</v>
      </c>
      <c r="KG138">
        <v>37.5654</v>
      </c>
      <c r="KH138">
        <v>0</v>
      </c>
      <c r="KI138">
        <v>20</v>
      </c>
      <c r="KJ138">
        <v>420</v>
      </c>
      <c r="KK138">
        <v>11.3278</v>
      </c>
      <c r="KL138">
        <v>101.978</v>
      </c>
      <c r="KM138">
        <v>101.024</v>
      </c>
    </row>
    <row r="139" spans="1:299">
      <c r="A139">
        <v>123</v>
      </c>
      <c r="B139">
        <v>1701978284</v>
      </c>
      <c r="C139">
        <v>610</v>
      </c>
      <c r="D139" t="s">
        <v>687</v>
      </c>
      <c r="E139" t="s">
        <v>688</v>
      </c>
      <c r="F139">
        <v>15</v>
      </c>
      <c r="H139" t="s">
        <v>435</v>
      </c>
      <c r="K139">
        <v>1701978282.5</v>
      </c>
      <c r="L139">
        <f>(M139)/1000</f>
        <v>0</v>
      </c>
      <c r="M139">
        <f>IF(DR139, AP139, AJ139)</f>
        <v>0</v>
      </c>
      <c r="N139">
        <f>IF(DR139, AK139, AI139)</f>
        <v>0</v>
      </c>
      <c r="O139">
        <f>DT139 - IF(AW139&gt;1, N139*DN139*100.0/(AY139*EH139), 0)</f>
        <v>0</v>
      </c>
      <c r="P139">
        <f>((V139-L139/2)*O139-N139)/(V139+L139/2)</f>
        <v>0</v>
      </c>
      <c r="Q139">
        <f>P139*(EA139+EB139)/1000.0</f>
        <v>0</v>
      </c>
      <c r="R139">
        <f>(DT139 - IF(AW139&gt;1, N139*DN139*100.0/(AY139*EH139), 0))*(EA139+EB139)/1000.0</f>
        <v>0</v>
      </c>
      <c r="S139">
        <f>2.0/((1/U139-1/T139)+SIGN(U139)*SQRT((1/U139-1/T139)*(1/U139-1/T139) + 4*DO139/((DO139+1)*(DO139+1))*(2*1/U139*1/T139-1/T139*1/T139)))</f>
        <v>0</v>
      </c>
      <c r="T139">
        <f>IF(LEFT(DP139,1)&lt;&gt;"0",IF(LEFT(DP139,1)="1",3.0,DQ139),$D$5+$E$5*(EH139*EA139/($K$5*1000))+$F$5*(EH139*EA139/($K$5*1000))*MAX(MIN(DN139,$J$5),$I$5)*MAX(MIN(DN139,$J$5),$I$5)+$G$5*MAX(MIN(DN139,$J$5),$I$5)*(EH139*EA139/($K$5*1000))+$H$5*(EH139*EA139/($K$5*1000))*(EH139*EA139/($K$5*1000)))</f>
        <v>0</v>
      </c>
      <c r="U139">
        <f>L139*(1000-(1000*0.61365*exp(17.502*Y139/(240.97+Y139))/(EA139+EB139)+DV139)/2)/(1000*0.61365*exp(17.502*Y139/(240.97+Y139))/(EA139+EB139)-DV139)</f>
        <v>0</v>
      </c>
      <c r="V139">
        <f>1/((DO139+1)/(S139/1.6)+1/(T139/1.37)) + DO139/((DO139+1)/(S139/1.6) + DO139/(T139/1.37))</f>
        <v>0</v>
      </c>
      <c r="W139">
        <f>(DJ139*DM139)</f>
        <v>0</v>
      </c>
      <c r="X139">
        <f>(EC139+(W139+2*0.95*5.67E-8*(((EC139+$B$7)+273)^4-(EC139+273)^4)-44100*L139)/(1.84*29.3*T139+8*0.95*5.67E-8*(EC139+273)^3))</f>
        <v>0</v>
      </c>
      <c r="Y139">
        <f>($C$7*ED139+$D$7*EE139+$E$7*X139)</f>
        <v>0</v>
      </c>
      <c r="Z139">
        <f>0.61365*exp(17.502*Y139/(240.97+Y139))</f>
        <v>0</v>
      </c>
      <c r="AA139">
        <f>(AB139/AC139*100)</f>
        <v>0</v>
      </c>
      <c r="AB139">
        <f>DV139*(EA139+EB139)/1000</f>
        <v>0</v>
      </c>
      <c r="AC139">
        <f>0.61365*exp(17.502*EC139/(240.97+EC139))</f>
        <v>0</v>
      </c>
      <c r="AD139">
        <f>(Z139-DV139*(EA139+EB139)/1000)</f>
        <v>0</v>
      </c>
      <c r="AE139">
        <f>(-L139*44100)</f>
        <v>0</v>
      </c>
      <c r="AF139">
        <f>2*29.3*T139*0.92*(EC139-Y139)</f>
        <v>0</v>
      </c>
      <c r="AG139">
        <f>2*0.95*5.67E-8*(((EC139+$B$7)+273)^4-(Y139+273)^4)</f>
        <v>0</v>
      </c>
      <c r="AH139">
        <f>W139+AG139+AE139+AF139</f>
        <v>0</v>
      </c>
      <c r="AI139">
        <f>DZ139*AW139*(DU139-DT139*(1000-AW139*DW139)/(1000-AW139*DV139))/(100*DN139)</f>
        <v>0</v>
      </c>
      <c r="AJ139">
        <f>1000*DZ139*AW139*(DV139-DW139)/(100*DN139*(1000-AW139*DV139))</f>
        <v>0</v>
      </c>
      <c r="AK139">
        <f>(AL139 - AM139 - EA139*1E3/(8.314*(EC139+273.15)) * AO139/DZ139 * AN139) * DZ139/(100*DN139) * (1000 - DW139)/1000</f>
        <v>0</v>
      </c>
      <c r="AL139">
        <v>424.794164721832</v>
      </c>
      <c r="AM139">
        <v>421.17316969697</v>
      </c>
      <c r="AN139">
        <v>-0.0147482689775709</v>
      </c>
      <c r="AO139">
        <v>66.111918729525</v>
      </c>
      <c r="AP139">
        <f>(AR139 - AQ139 + EA139*1E3/(8.314*(EC139+273.15)) * AT139/DZ139 * AS139) * DZ139/(100*DN139) * 1000/(1000 - AR139)</f>
        <v>0</v>
      </c>
      <c r="AQ139">
        <v>11.3236251436379</v>
      </c>
      <c r="AR139">
        <v>12.4757637362637</v>
      </c>
      <c r="AS139">
        <v>-2.9994386821178e-06</v>
      </c>
      <c r="AT139">
        <v>85.4368916189537</v>
      </c>
      <c r="AU139">
        <v>0</v>
      </c>
      <c r="AV139">
        <v>0</v>
      </c>
      <c r="AW139">
        <f>IF(AU139*$H$13&gt;=AY139,1.0,(AY139/(AY139-AU139*$H$13)))</f>
        <v>0</v>
      </c>
      <c r="AX139">
        <f>(AW139-1)*100</f>
        <v>0</v>
      </c>
      <c r="AY139">
        <f>MAX(0,($B$13+$C$13*EH139)/(1+$D$13*EH139)*EA139/(EC139+273)*$E$13)</f>
        <v>0</v>
      </c>
      <c r="AZ139" t="s">
        <v>436</v>
      </c>
      <c r="BA139" t="s">
        <v>436</v>
      </c>
      <c r="BB139">
        <v>0</v>
      </c>
      <c r="BC139">
        <v>0</v>
      </c>
      <c r="BD139">
        <f>1-BB139/BC139</f>
        <v>0</v>
      </c>
      <c r="BE139">
        <v>0</v>
      </c>
      <c r="BF139" t="s">
        <v>436</v>
      </c>
      <c r="BG139" t="s">
        <v>436</v>
      </c>
      <c r="BH139">
        <v>0</v>
      </c>
      <c r="BI139">
        <v>0</v>
      </c>
      <c r="BJ139">
        <f>1-BH139/BI139</f>
        <v>0</v>
      </c>
      <c r="BK139">
        <v>0.5</v>
      </c>
      <c r="BL139">
        <f>DK139</f>
        <v>0</v>
      </c>
      <c r="BM139">
        <f>N139</f>
        <v>0</v>
      </c>
      <c r="BN139">
        <f>BJ139*BK139*BL139</f>
        <v>0</v>
      </c>
      <c r="BO139">
        <f>(BM139-BE139)/BL139</f>
        <v>0</v>
      </c>
      <c r="BP139">
        <f>(BC139-BI139)/BI139</f>
        <v>0</v>
      </c>
      <c r="BQ139">
        <f>BB139/(BD139+BB139/BI139)</f>
        <v>0</v>
      </c>
      <c r="BR139" t="s">
        <v>436</v>
      </c>
      <c r="BS139">
        <v>0</v>
      </c>
      <c r="BT139">
        <f>IF(BS139&lt;&gt;0, BS139, BQ139)</f>
        <v>0</v>
      </c>
      <c r="BU139">
        <f>1-BT139/BI139</f>
        <v>0</v>
      </c>
      <c r="BV139">
        <f>(BI139-BH139)/(BI139-BT139)</f>
        <v>0</v>
      </c>
      <c r="BW139">
        <f>(BC139-BI139)/(BC139-BT139)</f>
        <v>0</v>
      </c>
      <c r="BX139">
        <f>(BI139-BH139)/(BI139-BB139)</f>
        <v>0</v>
      </c>
      <c r="BY139">
        <f>(BC139-BI139)/(BC139-BB139)</f>
        <v>0</v>
      </c>
      <c r="BZ139">
        <f>(BV139*BT139/BH139)</f>
        <v>0</v>
      </c>
      <c r="CA139">
        <f>(1-BZ139)</f>
        <v>0</v>
      </c>
      <c r="DJ139">
        <f>$B$11*EI139+$C$11*EJ139+$F$11*EU139*(1-EX139)</f>
        <v>0</v>
      </c>
      <c r="DK139">
        <f>DJ139*DL139</f>
        <v>0</v>
      </c>
      <c r="DL139">
        <f>($B$11*$D$9+$C$11*$D$9+$F$11*((FH139+EZ139)/MAX(FH139+EZ139+FI139, 0.1)*$I$9+FI139/MAX(FH139+EZ139+FI139, 0.1)*$J$9))/($B$11+$C$11+$F$11)</f>
        <v>0</v>
      </c>
      <c r="DM139">
        <f>($B$11*$K$9+$C$11*$K$9+$F$11*((FH139+EZ139)/MAX(FH139+EZ139+FI139, 0.1)*$P$9+FI139/MAX(FH139+EZ139+FI139, 0.1)*$Q$9))/($B$11+$C$11+$F$11)</f>
        <v>0</v>
      </c>
      <c r="DN139">
        <v>6</v>
      </c>
      <c r="DO139">
        <v>0.5</v>
      </c>
      <c r="DP139" t="s">
        <v>437</v>
      </c>
      <c r="DQ139">
        <v>2</v>
      </c>
      <c r="DR139" t="b">
        <v>1</v>
      </c>
      <c r="DS139">
        <v>1701978282.5</v>
      </c>
      <c r="DT139">
        <v>415.9365</v>
      </c>
      <c r="DU139">
        <v>419.9605</v>
      </c>
      <c r="DV139">
        <v>12.4764</v>
      </c>
      <c r="DW139">
        <v>11.32375</v>
      </c>
      <c r="DX139">
        <v>416.4505</v>
      </c>
      <c r="DY139">
        <v>12.44515</v>
      </c>
      <c r="DZ139">
        <v>600.02</v>
      </c>
      <c r="EA139">
        <v>78.91885</v>
      </c>
      <c r="EB139">
        <v>0.099659</v>
      </c>
      <c r="EC139">
        <v>23.0333</v>
      </c>
      <c r="ED139">
        <v>23.04815</v>
      </c>
      <c r="EE139">
        <v>999.9</v>
      </c>
      <c r="EF139">
        <v>0</v>
      </c>
      <c r="EG139">
        <v>0</v>
      </c>
      <c r="EH139">
        <v>10032.15</v>
      </c>
      <c r="EI139">
        <v>0</v>
      </c>
      <c r="EJ139">
        <v>0.848101</v>
      </c>
      <c r="EK139">
        <v>-4.02417</v>
      </c>
      <c r="EL139">
        <v>421.1915</v>
      </c>
      <c r="EM139">
        <v>424.7705</v>
      </c>
      <c r="EN139">
        <v>1.15263</v>
      </c>
      <c r="EO139">
        <v>419.9605</v>
      </c>
      <c r="EP139">
        <v>11.32375</v>
      </c>
      <c r="EQ139">
        <v>0.984621</v>
      </c>
      <c r="ER139">
        <v>0.893656</v>
      </c>
      <c r="ES139">
        <v>6.69077</v>
      </c>
      <c r="ET139">
        <v>5.28899</v>
      </c>
      <c r="EU139">
        <v>1800.175</v>
      </c>
      <c r="EV139">
        <v>0.978008</v>
      </c>
      <c r="EW139">
        <v>0.0219924</v>
      </c>
      <c r="EX139">
        <v>0</v>
      </c>
      <c r="EY139">
        <v>384.3445</v>
      </c>
      <c r="EZ139">
        <v>4.99951</v>
      </c>
      <c r="FA139">
        <v>6968.955</v>
      </c>
      <c r="FB139">
        <v>14718.45</v>
      </c>
      <c r="FC139">
        <v>43.062</v>
      </c>
      <c r="FD139">
        <v>44.812</v>
      </c>
      <c r="FE139">
        <v>44.5935</v>
      </c>
      <c r="FF139">
        <v>43.906</v>
      </c>
      <c r="FG139">
        <v>44.5</v>
      </c>
      <c r="FH139">
        <v>1755.695</v>
      </c>
      <c r="FI139">
        <v>39.48</v>
      </c>
      <c r="FJ139">
        <v>0</v>
      </c>
      <c r="FK139">
        <v>1701978285.3</v>
      </c>
      <c r="FL139">
        <v>0</v>
      </c>
      <c r="FM139">
        <v>384.088038461538</v>
      </c>
      <c r="FN139">
        <v>0.805025639330413</v>
      </c>
      <c r="FO139">
        <v>-5.05743592793395</v>
      </c>
      <c r="FP139">
        <v>6968.805</v>
      </c>
      <c r="FQ139">
        <v>15</v>
      </c>
      <c r="FR139">
        <v>1701977635</v>
      </c>
      <c r="FS139" t="s">
        <v>438</v>
      </c>
      <c r="FT139">
        <v>1701977633</v>
      </c>
      <c r="FU139">
        <v>1701977635</v>
      </c>
      <c r="FV139">
        <v>4</v>
      </c>
      <c r="FW139">
        <v>-0.012</v>
      </c>
      <c r="FX139">
        <v>0.003</v>
      </c>
      <c r="FY139">
        <v>-0.515</v>
      </c>
      <c r="FZ139">
        <v>0.012</v>
      </c>
      <c r="GA139">
        <v>420</v>
      </c>
      <c r="GB139">
        <v>11</v>
      </c>
      <c r="GC139">
        <v>0.38</v>
      </c>
      <c r="GD139">
        <v>0.07</v>
      </c>
      <c r="GE139">
        <v>-4.08545904761905</v>
      </c>
      <c r="GF139">
        <v>0.367376103896108</v>
      </c>
      <c r="GG139">
        <v>0.0453108608766009</v>
      </c>
      <c r="GH139">
        <v>1</v>
      </c>
      <c r="GI139">
        <v>384.090823529412</v>
      </c>
      <c r="GJ139">
        <v>0.248831167506752</v>
      </c>
      <c r="GK139">
        <v>0.202973697309057</v>
      </c>
      <c r="GL139">
        <v>1</v>
      </c>
      <c r="GM139">
        <v>1.15700238095238</v>
      </c>
      <c r="GN139">
        <v>-0.0295838961038941</v>
      </c>
      <c r="GO139">
        <v>0.00312744213872388</v>
      </c>
      <c r="GP139">
        <v>1</v>
      </c>
      <c r="GQ139">
        <v>3</v>
      </c>
      <c r="GR139">
        <v>3</v>
      </c>
      <c r="GS139" t="s">
        <v>439</v>
      </c>
      <c r="GT139">
        <v>3.24982</v>
      </c>
      <c r="GU139">
        <v>2.89225</v>
      </c>
      <c r="GV139">
        <v>0.0825161</v>
      </c>
      <c r="GW139">
        <v>0.0829223</v>
      </c>
      <c r="GX139">
        <v>0.0594467</v>
      </c>
      <c r="GY139">
        <v>0.0548143</v>
      </c>
      <c r="GZ139">
        <v>30269.2</v>
      </c>
      <c r="HA139">
        <v>23315.7</v>
      </c>
      <c r="HB139">
        <v>30713.4</v>
      </c>
      <c r="HC139">
        <v>23894.4</v>
      </c>
      <c r="HD139">
        <v>38262.2</v>
      </c>
      <c r="HE139">
        <v>31523.8</v>
      </c>
      <c r="HF139">
        <v>43458.5</v>
      </c>
      <c r="HG139">
        <v>36060.5</v>
      </c>
      <c r="HH139">
        <v>2.35273</v>
      </c>
      <c r="HI139">
        <v>2.25645</v>
      </c>
      <c r="HJ139">
        <v>0.14998</v>
      </c>
      <c r="HK139">
        <v>0</v>
      </c>
      <c r="HL139">
        <v>20.566</v>
      </c>
      <c r="HM139">
        <v>999.9</v>
      </c>
      <c r="HN139">
        <v>45.593</v>
      </c>
      <c r="HO139">
        <v>26.969</v>
      </c>
      <c r="HP139">
        <v>20.6402</v>
      </c>
      <c r="HQ139">
        <v>54.7266</v>
      </c>
      <c r="HR139">
        <v>21.4343</v>
      </c>
      <c r="HS139">
        <v>2</v>
      </c>
      <c r="HT139">
        <v>-0.304334</v>
      </c>
      <c r="HU139">
        <v>0.715493</v>
      </c>
      <c r="HV139">
        <v>20.3427</v>
      </c>
      <c r="HW139">
        <v>5.24185</v>
      </c>
      <c r="HX139">
        <v>11.9238</v>
      </c>
      <c r="HY139">
        <v>4.96965</v>
      </c>
      <c r="HZ139">
        <v>3.29008</v>
      </c>
      <c r="IA139">
        <v>9999</v>
      </c>
      <c r="IB139">
        <v>999.9</v>
      </c>
      <c r="IC139">
        <v>9999</v>
      </c>
      <c r="ID139">
        <v>9999</v>
      </c>
      <c r="IE139">
        <v>4.97213</v>
      </c>
      <c r="IF139">
        <v>1.87347</v>
      </c>
      <c r="IG139">
        <v>1.88034</v>
      </c>
      <c r="IH139">
        <v>1.87653</v>
      </c>
      <c r="II139">
        <v>1.87608</v>
      </c>
      <c r="IJ139">
        <v>1.87607</v>
      </c>
      <c r="IK139">
        <v>1.87504</v>
      </c>
      <c r="IL139">
        <v>1.87545</v>
      </c>
      <c r="IM139">
        <v>0</v>
      </c>
      <c r="IN139">
        <v>0</v>
      </c>
      <c r="IO139">
        <v>0</v>
      </c>
      <c r="IP139">
        <v>0</v>
      </c>
      <c r="IQ139" t="s">
        <v>440</v>
      </c>
      <c r="IR139" t="s">
        <v>441</v>
      </c>
      <c r="IS139" t="s">
        <v>442</v>
      </c>
      <c r="IT139" t="s">
        <v>442</v>
      </c>
      <c r="IU139" t="s">
        <v>442</v>
      </c>
      <c r="IV139" t="s">
        <v>442</v>
      </c>
      <c r="IW139">
        <v>0</v>
      </c>
      <c r="IX139">
        <v>100</v>
      </c>
      <c r="IY139">
        <v>100</v>
      </c>
      <c r="IZ139">
        <v>-0.514</v>
      </c>
      <c r="JA139">
        <v>0.0312</v>
      </c>
      <c r="JB139">
        <v>-0.436505064677801</v>
      </c>
      <c r="JC139">
        <v>-0.000204251658391556</v>
      </c>
      <c r="JD139">
        <v>8.11882707142039e-08</v>
      </c>
      <c r="JE139">
        <v>-8.824596126216e-11</v>
      </c>
      <c r="JF139">
        <v>-0.0823044458403542</v>
      </c>
      <c r="JG139">
        <v>6.98166786572007e-05</v>
      </c>
      <c r="JH139">
        <v>0.00104944809816257</v>
      </c>
      <c r="JI139">
        <v>-2.5878658862803e-05</v>
      </c>
      <c r="JJ139">
        <v>28</v>
      </c>
      <c r="JK139">
        <v>2090</v>
      </c>
      <c r="JL139">
        <v>2</v>
      </c>
      <c r="JM139">
        <v>19</v>
      </c>
      <c r="JN139">
        <v>10.8</v>
      </c>
      <c r="JO139">
        <v>10.8</v>
      </c>
      <c r="JP139">
        <v>1.36108</v>
      </c>
      <c r="JQ139">
        <v>2.55615</v>
      </c>
      <c r="JR139">
        <v>2.24365</v>
      </c>
      <c r="JS139">
        <v>2.84912</v>
      </c>
      <c r="JT139">
        <v>2.49756</v>
      </c>
      <c r="JU139">
        <v>2.35718</v>
      </c>
      <c r="JV139">
        <v>31.2156</v>
      </c>
      <c r="JW139">
        <v>24.0612</v>
      </c>
      <c r="JX139">
        <v>18</v>
      </c>
      <c r="JY139">
        <v>633.73</v>
      </c>
      <c r="JZ139">
        <v>658.96</v>
      </c>
      <c r="KA139">
        <v>20.0003</v>
      </c>
      <c r="KB139">
        <v>23.3275</v>
      </c>
      <c r="KC139">
        <v>30.0001</v>
      </c>
      <c r="KD139">
        <v>23.5229</v>
      </c>
      <c r="KE139">
        <v>23.5046</v>
      </c>
      <c r="KF139">
        <v>27.2799</v>
      </c>
      <c r="KG139">
        <v>37.5654</v>
      </c>
      <c r="KH139">
        <v>0</v>
      </c>
      <c r="KI139">
        <v>20</v>
      </c>
      <c r="KJ139">
        <v>420</v>
      </c>
      <c r="KK139">
        <v>11.3302</v>
      </c>
      <c r="KL139">
        <v>101.978</v>
      </c>
      <c r="KM139">
        <v>101.022</v>
      </c>
    </row>
    <row r="140" spans="1:299">
      <c r="A140">
        <v>124</v>
      </c>
      <c r="B140">
        <v>1701978289</v>
      </c>
      <c r="C140">
        <v>615</v>
      </c>
      <c r="D140" t="s">
        <v>689</v>
      </c>
      <c r="E140" t="s">
        <v>690</v>
      </c>
      <c r="F140">
        <v>15</v>
      </c>
      <c r="H140" t="s">
        <v>435</v>
      </c>
      <c r="K140">
        <v>1701978287.5</v>
      </c>
      <c r="L140">
        <f>(M140)/1000</f>
        <v>0</v>
      </c>
      <c r="M140">
        <f>IF(DR140, AP140, AJ140)</f>
        <v>0</v>
      </c>
      <c r="N140">
        <f>IF(DR140, AK140, AI140)</f>
        <v>0</v>
      </c>
      <c r="O140">
        <f>DT140 - IF(AW140&gt;1, N140*DN140*100.0/(AY140*EH140), 0)</f>
        <v>0</v>
      </c>
      <c r="P140">
        <f>((V140-L140/2)*O140-N140)/(V140+L140/2)</f>
        <v>0</v>
      </c>
      <c r="Q140">
        <f>P140*(EA140+EB140)/1000.0</f>
        <v>0</v>
      </c>
      <c r="R140">
        <f>(DT140 - IF(AW140&gt;1, N140*DN140*100.0/(AY140*EH140), 0))*(EA140+EB140)/1000.0</f>
        <v>0</v>
      </c>
      <c r="S140">
        <f>2.0/((1/U140-1/T140)+SIGN(U140)*SQRT((1/U140-1/T140)*(1/U140-1/T140) + 4*DO140/((DO140+1)*(DO140+1))*(2*1/U140*1/T140-1/T140*1/T140)))</f>
        <v>0</v>
      </c>
      <c r="T140">
        <f>IF(LEFT(DP140,1)&lt;&gt;"0",IF(LEFT(DP140,1)="1",3.0,DQ140),$D$5+$E$5*(EH140*EA140/($K$5*1000))+$F$5*(EH140*EA140/($K$5*1000))*MAX(MIN(DN140,$J$5),$I$5)*MAX(MIN(DN140,$J$5),$I$5)+$G$5*MAX(MIN(DN140,$J$5),$I$5)*(EH140*EA140/($K$5*1000))+$H$5*(EH140*EA140/($K$5*1000))*(EH140*EA140/($K$5*1000)))</f>
        <v>0</v>
      </c>
      <c r="U140">
        <f>L140*(1000-(1000*0.61365*exp(17.502*Y140/(240.97+Y140))/(EA140+EB140)+DV140)/2)/(1000*0.61365*exp(17.502*Y140/(240.97+Y140))/(EA140+EB140)-DV140)</f>
        <v>0</v>
      </c>
      <c r="V140">
        <f>1/((DO140+1)/(S140/1.6)+1/(T140/1.37)) + DO140/((DO140+1)/(S140/1.6) + DO140/(T140/1.37))</f>
        <v>0</v>
      </c>
      <c r="W140">
        <f>(DJ140*DM140)</f>
        <v>0</v>
      </c>
      <c r="X140">
        <f>(EC140+(W140+2*0.95*5.67E-8*(((EC140+$B$7)+273)^4-(EC140+273)^4)-44100*L140)/(1.84*29.3*T140+8*0.95*5.67E-8*(EC140+273)^3))</f>
        <v>0</v>
      </c>
      <c r="Y140">
        <f>($C$7*ED140+$D$7*EE140+$E$7*X140)</f>
        <v>0</v>
      </c>
      <c r="Z140">
        <f>0.61365*exp(17.502*Y140/(240.97+Y140))</f>
        <v>0</v>
      </c>
      <c r="AA140">
        <f>(AB140/AC140*100)</f>
        <v>0</v>
      </c>
      <c r="AB140">
        <f>DV140*(EA140+EB140)/1000</f>
        <v>0</v>
      </c>
      <c r="AC140">
        <f>0.61365*exp(17.502*EC140/(240.97+EC140))</f>
        <v>0</v>
      </c>
      <c r="AD140">
        <f>(Z140-DV140*(EA140+EB140)/1000)</f>
        <v>0</v>
      </c>
      <c r="AE140">
        <f>(-L140*44100)</f>
        <v>0</v>
      </c>
      <c r="AF140">
        <f>2*29.3*T140*0.92*(EC140-Y140)</f>
        <v>0</v>
      </c>
      <c r="AG140">
        <f>2*0.95*5.67E-8*(((EC140+$B$7)+273)^4-(Y140+273)^4)</f>
        <v>0</v>
      </c>
      <c r="AH140">
        <f>W140+AG140+AE140+AF140</f>
        <v>0</v>
      </c>
      <c r="AI140">
        <f>DZ140*AW140*(DU140-DT140*(1000-AW140*DW140)/(1000-AW140*DV140))/(100*DN140)</f>
        <v>0</v>
      </c>
      <c r="AJ140">
        <f>1000*DZ140*AW140*(DV140-DW140)/(100*DN140*(1000-AW140*DV140))</f>
        <v>0</v>
      </c>
      <c r="AK140">
        <f>(AL140 - AM140 - EA140*1E3/(8.314*(EC140+273.15)) * AO140/DZ140 * AN140) * DZ140/(100*DN140) * (1000 - DW140)/1000</f>
        <v>0</v>
      </c>
      <c r="AL140">
        <v>424.805451176727</v>
      </c>
      <c r="AM140">
        <v>421.243139393939</v>
      </c>
      <c r="AN140">
        <v>0.00589241966165298</v>
      </c>
      <c r="AO140">
        <v>66.111918729525</v>
      </c>
      <c r="AP140">
        <f>(AR140 - AQ140 + EA140*1E3/(8.314*(EC140+273.15)) * AT140/DZ140 * AS140) * DZ140/(100*DN140) * 1000/(1000 - AR140)</f>
        <v>0</v>
      </c>
      <c r="AQ140">
        <v>11.3241800333872</v>
      </c>
      <c r="AR140">
        <v>12.4775373626374</v>
      </c>
      <c r="AS140">
        <v>-8.75364798446451e-07</v>
      </c>
      <c r="AT140">
        <v>85.4368916189537</v>
      </c>
      <c r="AU140">
        <v>0</v>
      </c>
      <c r="AV140">
        <v>0</v>
      </c>
      <c r="AW140">
        <f>IF(AU140*$H$13&gt;=AY140,1.0,(AY140/(AY140-AU140*$H$13)))</f>
        <v>0</v>
      </c>
      <c r="AX140">
        <f>(AW140-1)*100</f>
        <v>0</v>
      </c>
      <c r="AY140">
        <f>MAX(0,($B$13+$C$13*EH140)/(1+$D$13*EH140)*EA140/(EC140+273)*$E$13)</f>
        <v>0</v>
      </c>
      <c r="AZ140" t="s">
        <v>436</v>
      </c>
      <c r="BA140" t="s">
        <v>436</v>
      </c>
      <c r="BB140">
        <v>0</v>
      </c>
      <c r="BC140">
        <v>0</v>
      </c>
      <c r="BD140">
        <f>1-BB140/BC140</f>
        <v>0</v>
      </c>
      <c r="BE140">
        <v>0</v>
      </c>
      <c r="BF140" t="s">
        <v>436</v>
      </c>
      <c r="BG140" t="s">
        <v>436</v>
      </c>
      <c r="BH140">
        <v>0</v>
      </c>
      <c r="BI140">
        <v>0</v>
      </c>
      <c r="BJ140">
        <f>1-BH140/BI140</f>
        <v>0</v>
      </c>
      <c r="BK140">
        <v>0.5</v>
      </c>
      <c r="BL140">
        <f>DK140</f>
        <v>0</v>
      </c>
      <c r="BM140">
        <f>N140</f>
        <v>0</v>
      </c>
      <c r="BN140">
        <f>BJ140*BK140*BL140</f>
        <v>0</v>
      </c>
      <c r="BO140">
        <f>(BM140-BE140)/BL140</f>
        <v>0</v>
      </c>
      <c r="BP140">
        <f>(BC140-BI140)/BI140</f>
        <v>0</v>
      </c>
      <c r="BQ140">
        <f>BB140/(BD140+BB140/BI140)</f>
        <v>0</v>
      </c>
      <c r="BR140" t="s">
        <v>436</v>
      </c>
      <c r="BS140">
        <v>0</v>
      </c>
      <c r="BT140">
        <f>IF(BS140&lt;&gt;0, BS140, BQ140)</f>
        <v>0</v>
      </c>
      <c r="BU140">
        <f>1-BT140/BI140</f>
        <v>0</v>
      </c>
      <c r="BV140">
        <f>(BI140-BH140)/(BI140-BT140)</f>
        <v>0</v>
      </c>
      <c r="BW140">
        <f>(BC140-BI140)/(BC140-BT140)</f>
        <v>0</v>
      </c>
      <c r="BX140">
        <f>(BI140-BH140)/(BI140-BB140)</f>
        <v>0</v>
      </c>
      <c r="BY140">
        <f>(BC140-BI140)/(BC140-BB140)</f>
        <v>0</v>
      </c>
      <c r="BZ140">
        <f>(BV140*BT140/BH140)</f>
        <v>0</v>
      </c>
      <c r="CA140">
        <f>(1-BZ140)</f>
        <v>0</v>
      </c>
      <c r="DJ140">
        <f>$B$11*EI140+$C$11*EJ140+$F$11*EU140*(1-EX140)</f>
        <v>0</v>
      </c>
      <c r="DK140">
        <f>DJ140*DL140</f>
        <v>0</v>
      </c>
      <c r="DL140">
        <f>($B$11*$D$9+$C$11*$D$9+$F$11*((FH140+EZ140)/MAX(FH140+EZ140+FI140, 0.1)*$I$9+FI140/MAX(FH140+EZ140+FI140, 0.1)*$J$9))/($B$11+$C$11+$F$11)</f>
        <v>0</v>
      </c>
      <c r="DM140">
        <f>($B$11*$K$9+$C$11*$K$9+$F$11*((FH140+EZ140)/MAX(FH140+EZ140+FI140, 0.1)*$P$9+FI140/MAX(FH140+EZ140+FI140, 0.1)*$Q$9))/($B$11+$C$11+$F$11)</f>
        <v>0</v>
      </c>
      <c r="DN140">
        <v>6</v>
      </c>
      <c r="DO140">
        <v>0.5</v>
      </c>
      <c r="DP140" t="s">
        <v>437</v>
      </c>
      <c r="DQ140">
        <v>2</v>
      </c>
      <c r="DR140" t="b">
        <v>1</v>
      </c>
      <c r="DS140">
        <v>1701978287.5</v>
      </c>
      <c r="DT140">
        <v>415.9735</v>
      </c>
      <c r="DU140">
        <v>420.01</v>
      </c>
      <c r="DV140">
        <v>12.4771</v>
      </c>
      <c r="DW140">
        <v>11.32525</v>
      </c>
      <c r="DX140">
        <v>416.4875</v>
      </c>
      <c r="DY140">
        <v>12.4459</v>
      </c>
      <c r="DZ140">
        <v>600.022</v>
      </c>
      <c r="EA140">
        <v>78.91765</v>
      </c>
      <c r="EB140">
        <v>0.0999275</v>
      </c>
      <c r="EC140">
        <v>23.03255</v>
      </c>
      <c r="ED140">
        <v>23.04455</v>
      </c>
      <c r="EE140">
        <v>999.9</v>
      </c>
      <c r="EF140">
        <v>0</v>
      </c>
      <c r="EG140">
        <v>0</v>
      </c>
      <c r="EH140">
        <v>10002.8</v>
      </c>
      <c r="EI140">
        <v>0</v>
      </c>
      <c r="EJ140">
        <v>0.848101</v>
      </c>
      <c r="EK140">
        <v>-4.036485</v>
      </c>
      <c r="EL140">
        <v>421.2295</v>
      </c>
      <c r="EM140">
        <v>424.8215</v>
      </c>
      <c r="EN140">
        <v>1.15187</v>
      </c>
      <c r="EO140">
        <v>420.01</v>
      </c>
      <c r="EP140">
        <v>11.32525</v>
      </c>
      <c r="EQ140">
        <v>0.9846655</v>
      </c>
      <c r="ER140">
        <v>0.8937625</v>
      </c>
      <c r="ES140">
        <v>6.69143</v>
      </c>
      <c r="ET140">
        <v>5.2907</v>
      </c>
      <c r="EU140">
        <v>1800.025</v>
      </c>
      <c r="EV140">
        <v>0.978006</v>
      </c>
      <c r="EW140">
        <v>0.0219943</v>
      </c>
      <c r="EX140">
        <v>0</v>
      </c>
      <c r="EY140">
        <v>384.0375</v>
      </c>
      <c r="EZ140">
        <v>4.99951</v>
      </c>
      <c r="FA140">
        <v>6968.01</v>
      </c>
      <c r="FB140">
        <v>14717.2</v>
      </c>
      <c r="FC140">
        <v>43.062</v>
      </c>
      <c r="FD140">
        <v>44.812</v>
      </c>
      <c r="FE140">
        <v>44.5935</v>
      </c>
      <c r="FF140">
        <v>43.875</v>
      </c>
      <c r="FG140">
        <v>44.5</v>
      </c>
      <c r="FH140">
        <v>1755.545</v>
      </c>
      <c r="FI140">
        <v>39.48</v>
      </c>
      <c r="FJ140">
        <v>0</v>
      </c>
      <c r="FK140">
        <v>1701978290.1</v>
      </c>
      <c r="FL140">
        <v>0</v>
      </c>
      <c r="FM140">
        <v>384.112884615385</v>
      </c>
      <c r="FN140">
        <v>-0.439897432569719</v>
      </c>
      <c r="FO140">
        <v>-4.74803420978081</v>
      </c>
      <c r="FP140">
        <v>6968.25153846154</v>
      </c>
      <c r="FQ140">
        <v>15</v>
      </c>
      <c r="FR140">
        <v>1701977635</v>
      </c>
      <c r="FS140" t="s">
        <v>438</v>
      </c>
      <c r="FT140">
        <v>1701977633</v>
      </c>
      <c r="FU140">
        <v>1701977635</v>
      </c>
      <c r="FV140">
        <v>4</v>
      </c>
      <c r="FW140">
        <v>-0.012</v>
      </c>
      <c r="FX140">
        <v>0.003</v>
      </c>
      <c r="FY140">
        <v>-0.515</v>
      </c>
      <c r="FZ140">
        <v>0.012</v>
      </c>
      <c r="GA140">
        <v>420</v>
      </c>
      <c r="GB140">
        <v>11</v>
      </c>
      <c r="GC140">
        <v>0.38</v>
      </c>
      <c r="GD140">
        <v>0.07</v>
      </c>
      <c r="GE140">
        <v>-4.059564</v>
      </c>
      <c r="GF140">
        <v>0.26029443609024</v>
      </c>
      <c r="GG140">
        <v>0.035189763198976</v>
      </c>
      <c r="GH140">
        <v>1</v>
      </c>
      <c r="GI140">
        <v>384.089647058824</v>
      </c>
      <c r="GJ140">
        <v>0.21100076508321</v>
      </c>
      <c r="GK140">
        <v>0.212293759066086</v>
      </c>
      <c r="GL140">
        <v>1</v>
      </c>
      <c r="GM140">
        <v>1.154583</v>
      </c>
      <c r="GN140">
        <v>-0.0193082706766928</v>
      </c>
      <c r="GO140">
        <v>0.00196805259076075</v>
      </c>
      <c r="GP140">
        <v>1</v>
      </c>
      <c r="GQ140">
        <v>3</v>
      </c>
      <c r="GR140">
        <v>3</v>
      </c>
      <c r="GS140" t="s">
        <v>439</v>
      </c>
      <c r="GT140">
        <v>3.24986</v>
      </c>
      <c r="GU140">
        <v>2.89206</v>
      </c>
      <c r="GV140">
        <v>0.0825223</v>
      </c>
      <c r="GW140">
        <v>0.082929</v>
      </c>
      <c r="GX140">
        <v>0.059446</v>
      </c>
      <c r="GY140">
        <v>0.0548194</v>
      </c>
      <c r="GZ140">
        <v>30269.2</v>
      </c>
      <c r="HA140">
        <v>23315.9</v>
      </c>
      <c r="HB140">
        <v>30713.5</v>
      </c>
      <c r="HC140">
        <v>23894.8</v>
      </c>
      <c r="HD140">
        <v>38262.5</v>
      </c>
      <c r="HE140">
        <v>31524.4</v>
      </c>
      <c r="HF140">
        <v>43458.8</v>
      </c>
      <c r="HG140">
        <v>36061.4</v>
      </c>
      <c r="HH140">
        <v>2.3529</v>
      </c>
      <c r="HI140">
        <v>2.25623</v>
      </c>
      <c r="HJ140">
        <v>0.150241</v>
      </c>
      <c r="HK140">
        <v>0</v>
      </c>
      <c r="HL140">
        <v>20.5677</v>
      </c>
      <c r="HM140">
        <v>999.9</v>
      </c>
      <c r="HN140">
        <v>45.593</v>
      </c>
      <c r="HO140">
        <v>26.969</v>
      </c>
      <c r="HP140">
        <v>20.6393</v>
      </c>
      <c r="HQ140">
        <v>54.5566</v>
      </c>
      <c r="HR140">
        <v>21.4583</v>
      </c>
      <c r="HS140">
        <v>2</v>
      </c>
      <c r="HT140">
        <v>-0.30408</v>
      </c>
      <c r="HU140">
        <v>0.716383</v>
      </c>
      <c r="HV140">
        <v>20.3424</v>
      </c>
      <c r="HW140">
        <v>5.242</v>
      </c>
      <c r="HX140">
        <v>11.9228</v>
      </c>
      <c r="HY140">
        <v>4.96955</v>
      </c>
      <c r="HZ140">
        <v>3.29013</v>
      </c>
      <c r="IA140">
        <v>9999</v>
      </c>
      <c r="IB140">
        <v>999.9</v>
      </c>
      <c r="IC140">
        <v>9999</v>
      </c>
      <c r="ID140">
        <v>9999</v>
      </c>
      <c r="IE140">
        <v>4.97213</v>
      </c>
      <c r="IF140">
        <v>1.87347</v>
      </c>
      <c r="IG140">
        <v>1.88034</v>
      </c>
      <c r="IH140">
        <v>1.87652</v>
      </c>
      <c r="II140">
        <v>1.87608</v>
      </c>
      <c r="IJ140">
        <v>1.87607</v>
      </c>
      <c r="IK140">
        <v>1.87503</v>
      </c>
      <c r="IL140">
        <v>1.87545</v>
      </c>
      <c r="IM140">
        <v>0</v>
      </c>
      <c r="IN140">
        <v>0</v>
      </c>
      <c r="IO140">
        <v>0</v>
      </c>
      <c r="IP140">
        <v>0</v>
      </c>
      <c r="IQ140" t="s">
        <v>440</v>
      </c>
      <c r="IR140" t="s">
        <v>441</v>
      </c>
      <c r="IS140" t="s">
        <v>442</v>
      </c>
      <c r="IT140" t="s">
        <v>442</v>
      </c>
      <c r="IU140" t="s">
        <v>442</v>
      </c>
      <c r="IV140" t="s">
        <v>442</v>
      </c>
      <c r="IW140">
        <v>0</v>
      </c>
      <c r="IX140">
        <v>100</v>
      </c>
      <c r="IY140">
        <v>100</v>
      </c>
      <c r="IZ140">
        <v>-0.514</v>
      </c>
      <c r="JA140">
        <v>0.0312</v>
      </c>
      <c r="JB140">
        <v>-0.436505064677801</v>
      </c>
      <c r="JC140">
        <v>-0.000204251658391556</v>
      </c>
      <c r="JD140">
        <v>8.11882707142039e-08</v>
      </c>
      <c r="JE140">
        <v>-8.824596126216e-11</v>
      </c>
      <c r="JF140">
        <v>-0.0823044458403542</v>
      </c>
      <c r="JG140">
        <v>6.98166786572007e-05</v>
      </c>
      <c r="JH140">
        <v>0.00104944809816257</v>
      </c>
      <c r="JI140">
        <v>-2.5878658862803e-05</v>
      </c>
      <c r="JJ140">
        <v>28</v>
      </c>
      <c r="JK140">
        <v>2090</v>
      </c>
      <c r="JL140">
        <v>2</v>
      </c>
      <c r="JM140">
        <v>19</v>
      </c>
      <c r="JN140">
        <v>10.9</v>
      </c>
      <c r="JO140">
        <v>10.9</v>
      </c>
      <c r="JP140">
        <v>1.36108</v>
      </c>
      <c r="JQ140">
        <v>2.55493</v>
      </c>
      <c r="JR140">
        <v>2.24365</v>
      </c>
      <c r="JS140">
        <v>2.85034</v>
      </c>
      <c r="JT140">
        <v>2.49756</v>
      </c>
      <c r="JU140">
        <v>2.36816</v>
      </c>
      <c r="JV140">
        <v>31.2374</v>
      </c>
      <c r="JW140">
        <v>24.07</v>
      </c>
      <c r="JX140">
        <v>18</v>
      </c>
      <c r="JY140">
        <v>633.858</v>
      </c>
      <c r="JZ140">
        <v>658.769</v>
      </c>
      <c r="KA140">
        <v>20.0002</v>
      </c>
      <c r="KB140">
        <v>23.3275</v>
      </c>
      <c r="KC140">
        <v>30.0001</v>
      </c>
      <c r="KD140">
        <v>23.5229</v>
      </c>
      <c r="KE140">
        <v>23.5046</v>
      </c>
      <c r="KF140">
        <v>27.2799</v>
      </c>
      <c r="KG140">
        <v>37.5654</v>
      </c>
      <c r="KH140">
        <v>0</v>
      </c>
      <c r="KI140">
        <v>20</v>
      </c>
      <c r="KJ140">
        <v>420</v>
      </c>
      <c r="KK140">
        <v>11.3307</v>
      </c>
      <c r="KL140">
        <v>101.979</v>
      </c>
      <c r="KM140">
        <v>101.024</v>
      </c>
    </row>
    <row r="141" spans="1:299">
      <c r="A141">
        <v>125</v>
      </c>
      <c r="B141">
        <v>1701978294</v>
      </c>
      <c r="C141">
        <v>620</v>
      </c>
      <c r="D141" t="s">
        <v>691</v>
      </c>
      <c r="E141" t="s">
        <v>692</v>
      </c>
      <c r="F141">
        <v>15</v>
      </c>
      <c r="H141" t="s">
        <v>435</v>
      </c>
      <c r="K141">
        <v>1701978292.5</v>
      </c>
      <c r="L141">
        <f>(M141)/1000</f>
        <v>0</v>
      </c>
      <c r="M141">
        <f>IF(DR141, AP141, AJ141)</f>
        <v>0</v>
      </c>
      <c r="N141">
        <f>IF(DR141, AK141, AI141)</f>
        <v>0</v>
      </c>
      <c r="O141">
        <f>DT141 - IF(AW141&gt;1, N141*DN141*100.0/(AY141*EH141), 0)</f>
        <v>0</v>
      </c>
      <c r="P141">
        <f>((V141-L141/2)*O141-N141)/(V141+L141/2)</f>
        <v>0</v>
      </c>
      <c r="Q141">
        <f>P141*(EA141+EB141)/1000.0</f>
        <v>0</v>
      </c>
      <c r="R141">
        <f>(DT141 - IF(AW141&gt;1, N141*DN141*100.0/(AY141*EH141), 0))*(EA141+EB141)/1000.0</f>
        <v>0</v>
      </c>
      <c r="S141">
        <f>2.0/((1/U141-1/T141)+SIGN(U141)*SQRT((1/U141-1/T141)*(1/U141-1/T141) + 4*DO141/((DO141+1)*(DO141+1))*(2*1/U141*1/T141-1/T141*1/T141)))</f>
        <v>0</v>
      </c>
      <c r="T141">
        <f>IF(LEFT(DP141,1)&lt;&gt;"0",IF(LEFT(DP141,1)="1",3.0,DQ141),$D$5+$E$5*(EH141*EA141/($K$5*1000))+$F$5*(EH141*EA141/($K$5*1000))*MAX(MIN(DN141,$J$5),$I$5)*MAX(MIN(DN141,$J$5),$I$5)+$G$5*MAX(MIN(DN141,$J$5),$I$5)*(EH141*EA141/($K$5*1000))+$H$5*(EH141*EA141/($K$5*1000))*(EH141*EA141/($K$5*1000)))</f>
        <v>0</v>
      </c>
      <c r="U141">
        <f>L141*(1000-(1000*0.61365*exp(17.502*Y141/(240.97+Y141))/(EA141+EB141)+DV141)/2)/(1000*0.61365*exp(17.502*Y141/(240.97+Y141))/(EA141+EB141)-DV141)</f>
        <v>0</v>
      </c>
      <c r="V141">
        <f>1/((DO141+1)/(S141/1.6)+1/(T141/1.37)) + DO141/((DO141+1)/(S141/1.6) + DO141/(T141/1.37))</f>
        <v>0</v>
      </c>
      <c r="W141">
        <f>(DJ141*DM141)</f>
        <v>0</v>
      </c>
      <c r="X141">
        <f>(EC141+(W141+2*0.95*5.67E-8*(((EC141+$B$7)+273)^4-(EC141+273)^4)-44100*L141)/(1.84*29.3*T141+8*0.95*5.67E-8*(EC141+273)^3))</f>
        <v>0</v>
      </c>
      <c r="Y141">
        <f>($C$7*ED141+$D$7*EE141+$E$7*X141)</f>
        <v>0</v>
      </c>
      <c r="Z141">
        <f>0.61365*exp(17.502*Y141/(240.97+Y141))</f>
        <v>0</v>
      </c>
      <c r="AA141">
        <f>(AB141/AC141*100)</f>
        <v>0</v>
      </c>
      <c r="AB141">
        <f>DV141*(EA141+EB141)/1000</f>
        <v>0</v>
      </c>
      <c r="AC141">
        <f>0.61365*exp(17.502*EC141/(240.97+EC141))</f>
        <v>0</v>
      </c>
      <c r="AD141">
        <f>(Z141-DV141*(EA141+EB141)/1000)</f>
        <v>0</v>
      </c>
      <c r="AE141">
        <f>(-L141*44100)</f>
        <v>0</v>
      </c>
      <c r="AF141">
        <f>2*29.3*T141*0.92*(EC141-Y141)</f>
        <v>0</v>
      </c>
      <c r="AG141">
        <f>2*0.95*5.67E-8*(((EC141+$B$7)+273)^4-(Y141+273)^4)</f>
        <v>0</v>
      </c>
      <c r="AH141">
        <f>W141+AG141+AE141+AF141</f>
        <v>0</v>
      </c>
      <c r="AI141">
        <f>DZ141*AW141*(DU141-DT141*(1000-AW141*DW141)/(1000-AW141*DV141))/(100*DN141)</f>
        <v>0</v>
      </c>
      <c r="AJ141">
        <f>1000*DZ141*AW141*(DV141-DW141)/(100*DN141*(1000-AW141*DV141))</f>
        <v>0</v>
      </c>
      <c r="AK141">
        <f>(AL141 - AM141 - EA141*1E3/(8.314*(EC141+273.15)) * AO141/DZ141 * AN141) * DZ141/(100*DN141) * (1000 - DW141)/1000</f>
        <v>0</v>
      </c>
      <c r="AL141">
        <v>424.829249788052</v>
      </c>
      <c r="AM141">
        <v>421.173654545455</v>
      </c>
      <c r="AN141">
        <v>-0.00335220740028182</v>
      </c>
      <c r="AO141">
        <v>66.111918729525</v>
      </c>
      <c r="AP141">
        <f>(AR141 - AQ141 + EA141*1E3/(8.314*(EC141+273.15)) * AT141/DZ141 * AS141) * DZ141/(100*DN141) * 1000/(1000 - AR141)</f>
        <v>0</v>
      </c>
      <c r="AQ141">
        <v>11.3250366327146</v>
      </c>
      <c r="AR141">
        <v>12.4747560439561</v>
      </c>
      <c r="AS141">
        <v>-9.00464334671244e-07</v>
      </c>
      <c r="AT141">
        <v>85.4368916189537</v>
      </c>
      <c r="AU141">
        <v>0</v>
      </c>
      <c r="AV141">
        <v>0</v>
      </c>
      <c r="AW141">
        <f>IF(AU141*$H$13&gt;=AY141,1.0,(AY141/(AY141-AU141*$H$13)))</f>
        <v>0</v>
      </c>
      <c r="AX141">
        <f>(AW141-1)*100</f>
        <v>0</v>
      </c>
      <c r="AY141">
        <f>MAX(0,($B$13+$C$13*EH141)/(1+$D$13*EH141)*EA141/(EC141+273)*$E$13)</f>
        <v>0</v>
      </c>
      <c r="AZ141" t="s">
        <v>436</v>
      </c>
      <c r="BA141" t="s">
        <v>436</v>
      </c>
      <c r="BB141">
        <v>0</v>
      </c>
      <c r="BC141">
        <v>0</v>
      </c>
      <c r="BD141">
        <f>1-BB141/BC141</f>
        <v>0</v>
      </c>
      <c r="BE141">
        <v>0</v>
      </c>
      <c r="BF141" t="s">
        <v>436</v>
      </c>
      <c r="BG141" t="s">
        <v>436</v>
      </c>
      <c r="BH141">
        <v>0</v>
      </c>
      <c r="BI141">
        <v>0</v>
      </c>
      <c r="BJ141">
        <f>1-BH141/BI141</f>
        <v>0</v>
      </c>
      <c r="BK141">
        <v>0.5</v>
      </c>
      <c r="BL141">
        <f>DK141</f>
        <v>0</v>
      </c>
      <c r="BM141">
        <f>N141</f>
        <v>0</v>
      </c>
      <c r="BN141">
        <f>BJ141*BK141*BL141</f>
        <v>0</v>
      </c>
      <c r="BO141">
        <f>(BM141-BE141)/BL141</f>
        <v>0</v>
      </c>
      <c r="BP141">
        <f>(BC141-BI141)/BI141</f>
        <v>0</v>
      </c>
      <c r="BQ141">
        <f>BB141/(BD141+BB141/BI141)</f>
        <v>0</v>
      </c>
      <c r="BR141" t="s">
        <v>436</v>
      </c>
      <c r="BS141">
        <v>0</v>
      </c>
      <c r="BT141">
        <f>IF(BS141&lt;&gt;0, BS141, BQ141)</f>
        <v>0</v>
      </c>
      <c r="BU141">
        <f>1-BT141/BI141</f>
        <v>0</v>
      </c>
      <c r="BV141">
        <f>(BI141-BH141)/(BI141-BT141)</f>
        <v>0</v>
      </c>
      <c r="BW141">
        <f>(BC141-BI141)/(BC141-BT141)</f>
        <v>0</v>
      </c>
      <c r="BX141">
        <f>(BI141-BH141)/(BI141-BB141)</f>
        <v>0</v>
      </c>
      <c r="BY141">
        <f>(BC141-BI141)/(BC141-BB141)</f>
        <v>0</v>
      </c>
      <c r="BZ141">
        <f>(BV141*BT141/BH141)</f>
        <v>0</v>
      </c>
      <c r="CA141">
        <f>(1-BZ141)</f>
        <v>0</v>
      </c>
      <c r="DJ141">
        <f>$B$11*EI141+$C$11*EJ141+$F$11*EU141*(1-EX141)</f>
        <v>0</v>
      </c>
      <c r="DK141">
        <f>DJ141*DL141</f>
        <v>0</v>
      </c>
      <c r="DL141">
        <f>($B$11*$D$9+$C$11*$D$9+$F$11*((FH141+EZ141)/MAX(FH141+EZ141+FI141, 0.1)*$I$9+FI141/MAX(FH141+EZ141+FI141, 0.1)*$J$9))/($B$11+$C$11+$F$11)</f>
        <v>0</v>
      </c>
      <c r="DM141">
        <f>($B$11*$K$9+$C$11*$K$9+$F$11*((FH141+EZ141)/MAX(FH141+EZ141+FI141, 0.1)*$P$9+FI141/MAX(FH141+EZ141+FI141, 0.1)*$Q$9))/($B$11+$C$11+$F$11)</f>
        <v>0</v>
      </c>
      <c r="DN141">
        <v>6</v>
      </c>
      <c r="DO141">
        <v>0.5</v>
      </c>
      <c r="DP141" t="s">
        <v>437</v>
      </c>
      <c r="DQ141">
        <v>2</v>
      </c>
      <c r="DR141" t="b">
        <v>1</v>
      </c>
      <c r="DS141">
        <v>1701978292.5</v>
      </c>
      <c r="DT141">
        <v>415.9325</v>
      </c>
      <c r="DU141">
        <v>419.999</v>
      </c>
      <c r="DV141">
        <v>12.4752</v>
      </c>
      <c r="DW141">
        <v>11.3251</v>
      </c>
      <c r="DX141">
        <v>416.4465</v>
      </c>
      <c r="DY141">
        <v>12.444</v>
      </c>
      <c r="DZ141">
        <v>599.9805</v>
      </c>
      <c r="EA141">
        <v>78.91775</v>
      </c>
      <c r="EB141">
        <v>0.09988785</v>
      </c>
      <c r="EC141">
        <v>23.0303</v>
      </c>
      <c r="ED141">
        <v>23.05325</v>
      </c>
      <c r="EE141">
        <v>999.9</v>
      </c>
      <c r="EF141">
        <v>0</v>
      </c>
      <c r="EG141">
        <v>0</v>
      </c>
      <c r="EH141">
        <v>10003.75</v>
      </c>
      <c r="EI141">
        <v>0</v>
      </c>
      <c r="EJ141">
        <v>0.848101</v>
      </c>
      <c r="EK141">
        <v>-4.066145</v>
      </c>
      <c r="EL141">
        <v>421.1875</v>
      </c>
      <c r="EM141">
        <v>424.8105</v>
      </c>
      <c r="EN141">
        <v>1.150115</v>
      </c>
      <c r="EO141">
        <v>419.999</v>
      </c>
      <c r="EP141">
        <v>11.3251</v>
      </c>
      <c r="EQ141">
        <v>0.9845145</v>
      </c>
      <c r="ER141">
        <v>0.8937495</v>
      </c>
      <c r="ES141">
        <v>6.6892</v>
      </c>
      <c r="ET141">
        <v>5.290495</v>
      </c>
      <c r="EU141">
        <v>1800.035</v>
      </c>
      <c r="EV141">
        <v>0.978006</v>
      </c>
      <c r="EW141">
        <v>0.0219943</v>
      </c>
      <c r="EX141">
        <v>0</v>
      </c>
      <c r="EY141">
        <v>383.933</v>
      </c>
      <c r="EZ141">
        <v>4.99951</v>
      </c>
      <c r="FA141">
        <v>6967.99</v>
      </c>
      <c r="FB141">
        <v>14717.25</v>
      </c>
      <c r="FC141">
        <v>43.062</v>
      </c>
      <c r="FD141">
        <v>44.812</v>
      </c>
      <c r="FE141">
        <v>44.5935</v>
      </c>
      <c r="FF141">
        <v>43.906</v>
      </c>
      <c r="FG141">
        <v>44.5</v>
      </c>
      <c r="FH141">
        <v>1755.555</v>
      </c>
      <c r="FI141">
        <v>39.48</v>
      </c>
      <c r="FJ141">
        <v>0</v>
      </c>
      <c r="FK141">
        <v>1701978295.5</v>
      </c>
      <c r="FL141">
        <v>0</v>
      </c>
      <c r="FM141">
        <v>384.11072</v>
      </c>
      <c r="FN141">
        <v>-0.568923070728802</v>
      </c>
      <c r="FO141">
        <v>-1.82153850666578</v>
      </c>
      <c r="FP141">
        <v>6967.978</v>
      </c>
      <c r="FQ141">
        <v>15</v>
      </c>
      <c r="FR141">
        <v>1701977635</v>
      </c>
      <c r="FS141" t="s">
        <v>438</v>
      </c>
      <c r="FT141">
        <v>1701977633</v>
      </c>
      <c r="FU141">
        <v>1701977635</v>
      </c>
      <c r="FV141">
        <v>4</v>
      </c>
      <c r="FW141">
        <v>-0.012</v>
      </c>
      <c r="FX141">
        <v>0.003</v>
      </c>
      <c r="FY141">
        <v>-0.515</v>
      </c>
      <c r="FZ141">
        <v>0.012</v>
      </c>
      <c r="GA141">
        <v>420</v>
      </c>
      <c r="GB141">
        <v>11</v>
      </c>
      <c r="GC141">
        <v>0.38</v>
      </c>
      <c r="GD141">
        <v>0.07</v>
      </c>
      <c r="GE141">
        <v>-4.05788714285714</v>
      </c>
      <c r="GF141">
        <v>0.0333654545454566</v>
      </c>
      <c r="GG141">
        <v>0.0340373408595489</v>
      </c>
      <c r="GH141">
        <v>1</v>
      </c>
      <c r="GI141">
        <v>384.127205882353</v>
      </c>
      <c r="GJ141">
        <v>-0.0288311653668589</v>
      </c>
      <c r="GK141">
        <v>0.197325467097886</v>
      </c>
      <c r="GL141">
        <v>1</v>
      </c>
      <c r="GM141">
        <v>1.15326333333333</v>
      </c>
      <c r="GN141">
        <v>-0.0202558441558445</v>
      </c>
      <c r="GO141">
        <v>0.002132711963079</v>
      </c>
      <c r="GP141">
        <v>1</v>
      </c>
      <c r="GQ141">
        <v>3</v>
      </c>
      <c r="GR141">
        <v>3</v>
      </c>
      <c r="GS141" t="s">
        <v>439</v>
      </c>
      <c r="GT141">
        <v>3.24986</v>
      </c>
      <c r="GU141">
        <v>2.89219</v>
      </c>
      <c r="GV141">
        <v>0.0825168</v>
      </c>
      <c r="GW141">
        <v>0.0829205</v>
      </c>
      <c r="GX141">
        <v>0.0594379</v>
      </c>
      <c r="GY141">
        <v>0.0548187</v>
      </c>
      <c r="GZ141">
        <v>30269</v>
      </c>
      <c r="HA141">
        <v>23316.1</v>
      </c>
      <c r="HB141">
        <v>30713.2</v>
      </c>
      <c r="HC141">
        <v>23894.8</v>
      </c>
      <c r="HD141">
        <v>38262.7</v>
      </c>
      <c r="HE141">
        <v>31524.5</v>
      </c>
      <c r="HF141">
        <v>43458.6</v>
      </c>
      <c r="HG141">
        <v>36061.5</v>
      </c>
      <c r="HH141">
        <v>2.35275</v>
      </c>
      <c r="HI141">
        <v>2.25615</v>
      </c>
      <c r="HJ141">
        <v>0.150949</v>
      </c>
      <c r="HK141">
        <v>0</v>
      </c>
      <c r="HL141">
        <v>20.5678</v>
      </c>
      <c r="HM141">
        <v>999.9</v>
      </c>
      <c r="HN141">
        <v>45.574</v>
      </c>
      <c r="HO141">
        <v>26.969</v>
      </c>
      <c r="HP141">
        <v>20.6304</v>
      </c>
      <c r="HQ141">
        <v>53.9366</v>
      </c>
      <c r="HR141">
        <v>21.4663</v>
      </c>
      <c r="HS141">
        <v>2</v>
      </c>
      <c r="HT141">
        <v>-0.304118</v>
      </c>
      <c r="HU141">
        <v>0.715215</v>
      </c>
      <c r="HV141">
        <v>20.3426</v>
      </c>
      <c r="HW141">
        <v>5.24245</v>
      </c>
      <c r="HX141">
        <v>11.9219</v>
      </c>
      <c r="HY141">
        <v>4.9696</v>
      </c>
      <c r="HZ141">
        <v>3.29013</v>
      </c>
      <c r="IA141">
        <v>9999</v>
      </c>
      <c r="IB141">
        <v>999.9</v>
      </c>
      <c r="IC141">
        <v>9999</v>
      </c>
      <c r="ID141">
        <v>9999</v>
      </c>
      <c r="IE141">
        <v>4.97212</v>
      </c>
      <c r="IF141">
        <v>1.87347</v>
      </c>
      <c r="IG141">
        <v>1.88034</v>
      </c>
      <c r="IH141">
        <v>1.87651</v>
      </c>
      <c r="II141">
        <v>1.87609</v>
      </c>
      <c r="IJ141">
        <v>1.87607</v>
      </c>
      <c r="IK141">
        <v>1.87503</v>
      </c>
      <c r="IL141">
        <v>1.87546</v>
      </c>
      <c r="IM141">
        <v>0</v>
      </c>
      <c r="IN141">
        <v>0</v>
      </c>
      <c r="IO141">
        <v>0</v>
      </c>
      <c r="IP141">
        <v>0</v>
      </c>
      <c r="IQ141" t="s">
        <v>440</v>
      </c>
      <c r="IR141" t="s">
        <v>441</v>
      </c>
      <c r="IS141" t="s">
        <v>442</v>
      </c>
      <c r="IT141" t="s">
        <v>442</v>
      </c>
      <c r="IU141" t="s">
        <v>442</v>
      </c>
      <c r="IV141" t="s">
        <v>442</v>
      </c>
      <c r="IW141">
        <v>0</v>
      </c>
      <c r="IX141">
        <v>100</v>
      </c>
      <c r="IY141">
        <v>100</v>
      </c>
      <c r="IZ141">
        <v>-0.514</v>
      </c>
      <c r="JA141">
        <v>0.0312</v>
      </c>
      <c r="JB141">
        <v>-0.436505064677801</v>
      </c>
      <c r="JC141">
        <v>-0.000204251658391556</v>
      </c>
      <c r="JD141">
        <v>8.11882707142039e-08</v>
      </c>
      <c r="JE141">
        <v>-8.824596126216e-11</v>
      </c>
      <c r="JF141">
        <v>-0.0823044458403542</v>
      </c>
      <c r="JG141">
        <v>6.98166786572007e-05</v>
      </c>
      <c r="JH141">
        <v>0.00104944809816257</v>
      </c>
      <c r="JI141">
        <v>-2.5878658862803e-05</v>
      </c>
      <c r="JJ141">
        <v>28</v>
      </c>
      <c r="JK141">
        <v>2090</v>
      </c>
      <c r="JL141">
        <v>2</v>
      </c>
      <c r="JM141">
        <v>19</v>
      </c>
      <c r="JN141">
        <v>11</v>
      </c>
      <c r="JO141">
        <v>11</v>
      </c>
      <c r="JP141">
        <v>1.36108</v>
      </c>
      <c r="JQ141">
        <v>2.55249</v>
      </c>
      <c r="JR141">
        <v>2.24365</v>
      </c>
      <c r="JS141">
        <v>2.84912</v>
      </c>
      <c r="JT141">
        <v>2.49756</v>
      </c>
      <c r="JU141">
        <v>2.38037</v>
      </c>
      <c r="JV141">
        <v>31.2156</v>
      </c>
      <c r="JW141">
        <v>24.0612</v>
      </c>
      <c r="JX141">
        <v>18</v>
      </c>
      <c r="JY141">
        <v>633.748</v>
      </c>
      <c r="JZ141">
        <v>658.705</v>
      </c>
      <c r="KA141">
        <v>19.9998</v>
      </c>
      <c r="KB141">
        <v>23.3275</v>
      </c>
      <c r="KC141">
        <v>30.0001</v>
      </c>
      <c r="KD141">
        <v>23.5229</v>
      </c>
      <c r="KE141">
        <v>23.5046</v>
      </c>
      <c r="KF141">
        <v>27.2802</v>
      </c>
      <c r="KG141">
        <v>37.5654</v>
      </c>
      <c r="KH141">
        <v>0</v>
      </c>
      <c r="KI141">
        <v>20</v>
      </c>
      <c r="KJ141">
        <v>420</v>
      </c>
      <c r="KK141">
        <v>11.3378</v>
      </c>
      <c r="KL141">
        <v>101.978</v>
      </c>
      <c r="KM141">
        <v>101.025</v>
      </c>
    </row>
    <row r="142" spans="1:299">
      <c r="A142">
        <v>126</v>
      </c>
      <c r="B142">
        <v>1701978299</v>
      </c>
      <c r="C142">
        <v>625</v>
      </c>
      <c r="D142" t="s">
        <v>693</v>
      </c>
      <c r="E142" t="s">
        <v>694</v>
      </c>
      <c r="F142">
        <v>15</v>
      </c>
      <c r="H142" t="s">
        <v>435</v>
      </c>
      <c r="K142">
        <v>1701978297.5</v>
      </c>
      <c r="L142">
        <f>(M142)/1000</f>
        <v>0</v>
      </c>
      <c r="M142">
        <f>IF(DR142, AP142, AJ142)</f>
        <v>0</v>
      </c>
      <c r="N142">
        <f>IF(DR142, AK142, AI142)</f>
        <v>0</v>
      </c>
      <c r="O142">
        <f>DT142 - IF(AW142&gt;1, N142*DN142*100.0/(AY142*EH142), 0)</f>
        <v>0</v>
      </c>
      <c r="P142">
        <f>((V142-L142/2)*O142-N142)/(V142+L142/2)</f>
        <v>0</v>
      </c>
      <c r="Q142">
        <f>P142*(EA142+EB142)/1000.0</f>
        <v>0</v>
      </c>
      <c r="R142">
        <f>(DT142 - IF(AW142&gt;1, N142*DN142*100.0/(AY142*EH142), 0))*(EA142+EB142)/1000.0</f>
        <v>0</v>
      </c>
      <c r="S142">
        <f>2.0/((1/U142-1/T142)+SIGN(U142)*SQRT((1/U142-1/T142)*(1/U142-1/T142) + 4*DO142/((DO142+1)*(DO142+1))*(2*1/U142*1/T142-1/T142*1/T142)))</f>
        <v>0</v>
      </c>
      <c r="T142">
        <f>IF(LEFT(DP142,1)&lt;&gt;"0",IF(LEFT(DP142,1)="1",3.0,DQ142),$D$5+$E$5*(EH142*EA142/($K$5*1000))+$F$5*(EH142*EA142/($K$5*1000))*MAX(MIN(DN142,$J$5),$I$5)*MAX(MIN(DN142,$J$5),$I$5)+$G$5*MAX(MIN(DN142,$J$5),$I$5)*(EH142*EA142/($K$5*1000))+$H$5*(EH142*EA142/($K$5*1000))*(EH142*EA142/($K$5*1000)))</f>
        <v>0</v>
      </c>
      <c r="U142">
        <f>L142*(1000-(1000*0.61365*exp(17.502*Y142/(240.97+Y142))/(EA142+EB142)+DV142)/2)/(1000*0.61365*exp(17.502*Y142/(240.97+Y142))/(EA142+EB142)-DV142)</f>
        <v>0</v>
      </c>
      <c r="V142">
        <f>1/((DO142+1)/(S142/1.6)+1/(T142/1.37)) + DO142/((DO142+1)/(S142/1.6) + DO142/(T142/1.37))</f>
        <v>0</v>
      </c>
      <c r="W142">
        <f>(DJ142*DM142)</f>
        <v>0</v>
      </c>
      <c r="X142">
        <f>(EC142+(W142+2*0.95*5.67E-8*(((EC142+$B$7)+273)^4-(EC142+273)^4)-44100*L142)/(1.84*29.3*T142+8*0.95*5.67E-8*(EC142+273)^3))</f>
        <v>0</v>
      </c>
      <c r="Y142">
        <f>($C$7*ED142+$D$7*EE142+$E$7*X142)</f>
        <v>0</v>
      </c>
      <c r="Z142">
        <f>0.61365*exp(17.502*Y142/(240.97+Y142))</f>
        <v>0</v>
      </c>
      <c r="AA142">
        <f>(AB142/AC142*100)</f>
        <v>0</v>
      </c>
      <c r="AB142">
        <f>DV142*(EA142+EB142)/1000</f>
        <v>0</v>
      </c>
      <c r="AC142">
        <f>0.61365*exp(17.502*EC142/(240.97+EC142))</f>
        <v>0</v>
      </c>
      <c r="AD142">
        <f>(Z142-DV142*(EA142+EB142)/1000)</f>
        <v>0</v>
      </c>
      <c r="AE142">
        <f>(-L142*44100)</f>
        <v>0</v>
      </c>
      <c r="AF142">
        <f>2*29.3*T142*0.92*(EC142-Y142)</f>
        <v>0</v>
      </c>
      <c r="AG142">
        <f>2*0.95*5.67E-8*(((EC142+$B$7)+273)^4-(Y142+273)^4)</f>
        <v>0</v>
      </c>
      <c r="AH142">
        <f>W142+AG142+AE142+AF142</f>
        <v>0</v>
      </c>
      <c r="AI142">
        <f>DZ142*AW142*(DU142-DT142*(1000-AW142*DW142)/(1000-AW142*DV142))/(100*DN142)</f>
        <v>0</v>
      </c>
      <c r="AJ142">
        <f>1000*DZ142*AW142*(DV142-DW142)/(100*DN142*(1000-AW142*DV142))</f>
        <v>0</v>
      </c>
      <c r="AK142">
        <f>(AL142 - AM142 - EA142*1E3/(8.314*(EC142+273.15)) * AO142/DZ142 * AN142) * DZ142/(100*DN142) * (1000 - DW142)/1000</f>
        <v>0</v>
      </c>
      <c r="AL142">
        <v>424.784591234518</v>
      </c>
      <c r="AM142">
        <v>421.193078787879</v>
      </c>
      <c r="AN142">
        <v>-0.000269213880936343</v>
      </c>
      <c r="AO142">
        <v>66.111918729525</v>
      </c>
      <c r="AP142">
        <f>(AR142 - AQ142 + EA142*1E3/(8.314*(EC142+273.15)) * AT142/DZ142 * AS142) * DZ142/(100*DN142) * 1000/(1000 - AR142)</f>
        <v>0</v>
      </c>
      <c r="AQ142">
        <v>11.3248500533068</v>
      </c>
      <c r="AR142">
        <v>12.4726241758242</v>
      </c>
      <c r="AS142">
        <v>-2.56976515752456e-06</v>
      </c>
      <c r="AT142">
        <v>85.4368916189537</v>
      </c>
      <c r="AU142">
        <v>0</v>
      </c>
      <c r="AV142">
        <v>0</v>
      </c>
      <c r="AW142">
        <f>IF(AU142*$H$13&gt;=AY142,1.0,(AY142/(AY142-AU142*$H$13)))</f>
        <v>0</v>
      </c>
      <c r="AX142">
        <f>(AW142-1)*100</f>
        <v>0</v>
      </c>
      <c r="AY142">
        <f>MAX(0,($B$13+$C$13*EH142)/(1+$D$13*EH142)*EA142/(EC142+273)*$E$13)</f>
        <v>0</v>
      </c>
      <c r="AZ142" t="s">
        <v>436</v>
      </c>
      <c r="BA142" t="s">
        <v>436</v>
      </c>
      <c r="BB142">
        <v>0</v>
      </c>
      <c r="BC142">
        <v>0</v>
      </c>
      <c r="BD142">
        <f>1-BB142/BC142</f>
        <v>0</v>
      </c>
      <c r="BE142">
        <v>0</v>
      </c>
      <c r="BF142" t="s">
        <v>436</v>
      </c>
      <c r="BG142" t="s">
        <v>436</v>
      </c>
      <c r="BH142">
        <v>0</v>
      </c>
      <c r="BI142">
        <v>0</v>
      </c>
      <c r="BJ142">
        <f>1-BH142/BI142</f>
        <v>0</v>
      </c>
      <c r="BK142">
        <v>0.5</v>
      </c>
      <c r="BL142">
        <f>DK142</f>
        <v>0</v>
      </c>
      <c r="BM142">
        <f>N142</f>
        <v>0</v>
      </c>
      <c r="BN142">
        <f>BJ142*BK142*BL142</f>
        <v>0</v>
      </c>
      <c r="BO142">
        <f>(BM142-BE142)/BL142</f>
        <v>0</v>
      </c>
      <c r="BP142">
        <f>(BC142-BI142)/BI142</f>
        <v>0</v>
      </c>
      <c r="BQ142">
        <f>BB142/(BD142+BB142/BI142)</f>
        <v>0</v>
      </c>
      <c r="BR142" t="s">
        <v>436</v>
      </c>
      <c r="BS142">
        <v>0</v>
      </c>
      <c r="BT142">
        <f>IF(BS142&lt;&gt;0, BS142, BQ142)</f>
        <v>0</v>
      </c>
      <c r="BU142">
        <f>1-BT142/BI142</f>
        <v>0</v>
      </c>
      <c r="BV142">
        <f>(BI142-BH142)/(BI142-BT142)</f>
        <v>0</v>
      </c>
      <c r="BW142">
        <f>(BC142-BI142)/(BC142-BT142)</f>
        <v>0</v>
      </c>
      <c r="BX142">
        <f>(BI142-BH142)/(BI142-BB142)</f>
        <v>0</v>
      </c>
      <c r="BY142">
        <f>(BC142-BI142)/(BC142-BB142)</f>
        <v>0</v>
      </c>
      <c r="BZ142">
        <f>(BV142*BT142/BH142)</f>
        <v>0</v>
      </c>
      <c r="CA142">
        <f>(1-BZ142)</f>
        <v>0</v>
      </c>
      <c r="DJ142">
        <f>$B$11*EI142+$C$11*EJ142+$F$11*EU142*(1-EX142)</f>
        <v>0</v>
      </c>
      <c r="DK142">
        <f>DJ142*DL142</f>
        <v>0</v>
      </c>
      <c r="DL142">
        <f>($B$11*$D$9+$C$11*$D$9+$F$11*((FH142+EZ142)/MAX(FH142+EZ142+FI142, 0.1)*$I$9+FI142/MAX(FH142+EZ142+FI142, 0.1)*$J$9))/($B$11+$C$11+$F$11)</f>
        <v>0</v>
      </c>
      <c r="DM142">
        <f>($B$11*$K$9+$C$11*$K$9+$F$11*((FH142+EZ142)/MAX(FH142+EZ142+FI142, 0.1)*$P$9+FI142/MAX(FH142+EZ142+FI142, 0.1)*$Q$9))/($B$11+$C$11+$F$11)</f>
        <v>0</v>
      </c>
      <c r="DN142">
        <v>6</v>
      </c>
      <c r="DO142">
        <v>0.5</v>
      </c>
      <c r="DP142" t="s">
        <v>437</v>
      </c>
      <c r="DQ142">
        <v>2</v>
      </c>
      <c r="DR142" t="b">
        <v>1</v>
      </c>
      <c r="DS142">
        <v>1701978297.5</v>
      </c>
      <c r="DT142">
        <v>415.937</v>
      </c>
      <c r="DU142">
        <v>419.9765</v>
      </c>
      <c r="DV142">
        <v>12.47305</v>
      </c>
      <c r="DW142">
        <v>11.32375</v>
      </c>
      <c r="DX142">
        <v>416.451</v>
      </c>
      <c r="DY142">
        <v>12.44185</v>
      </c>
      <c r="DZ142">
        <v>599.988</v>
      </c>
      <c r="EA142">
        <v>78.9183</v>
      </c>
      <c r="EB142">
        <v>0.1002574</v>
      </c>
      <c r="EC142">
        <v>23.0306</v>
      </c>
      <c r="ED142">
        <v>23.06525</v>
      </c>
      <c r="EE142">
        <v>999.9</v>
      </c>
      <c r="EF142">
        <v>0</v>
      </c>
      <c r="EG142">
        <v>0</v>
      </c>
      <c r="EH142">
        <v>9987.175</v>
      </c>
      <c r="EI142">
        <v>0</v>
      </c>
      <c r="EJ142">
        <v>0.848101</v>
      </c>
      <c r="EK142">
        <v>-4.039615</v>
      </c>
      <c r="EL142">
        <v>421.1905</v>
      </c>
      <c r="EM142">
        <v>424.7865</v>
      </c>
      <c r="EN142">
        <v>1.149245</v>
      </c>
      <c r="EO142">
        <v>419.9765</v>
      </c>
      <c r="EP142">
        <v>11.32375</v>
      </c>
      <c r="EQ142">
        <v>0.98435</v>
      </c>
      <c r="ER142">
        <v>0.893654</v>
      </c>
      <c r="ES142">
        <v>6.68677</v>
      </c>
      <c r="ET142">
        <v>5.288945</v>
      </c>
      <c r="EU142">
        <v>1799.885</v>
      </c>
      <c r="EV142">
        <v>0.978004</v>
      </c>
      <c r="EW142">
        <v>0.0219962</v>
      </c>
      <c r="EX142">
        <v>0</v>
      </c>
      <c r="EY142">
        <v>383.974</v>
      </c>
      <c r="EZ142">
        <v>4.99951</v>
      </c>
      <c r="FA142">
        <v>6966.93</v>
      </c>
      <c r="FB142">
        <v>14716.05</v>
      </c>
      <c r="FC142">
        <v>43.062</v>
      </c>
      <c r="FD142">
        <v>44.812</v>
      </c>
      <c r="FE142">
        <v>44.625</v>
      </c>
      <c r="FF142">
        <v>43.875</v>
      </c>
      <c r="FG142">
        <v>44.4685</v>
      </c>
      <c r="FH142">
        <v>1755.405</v>
      </c>
      <c r="FI142">
        <v>39.48</v>
      </c>
      <c r="FJ142">
        <v>0</v>
      </c>
      <c r="FK142">
        <v>1701978300.3</v>
      </c>
      <c r="FL142">
        <v>0</v>
      </c>
      <c r="FM142">
        <v>384.048</v>
      </c>
      <c r="FN142">
        <v>-0.766461531675122</v>
      </c>
      <c r="FO142">
        <v>-1.22153849223823</v>
      </c>
      <c r="FP142">
        <v>6967.7104</v>
      </c>
      <c r="FQ142">
        <v>15</v>
      </c>
      <c r="FR142">
        <v>1701977635</v>
      </c>
      <c r="FS142" t="s">
        <v>438</v>
      </c>
      <c r="FT142">
        <v>1701977633</v>
      </c>
      <c r="FU142">
        <v>1701977635</v>
      </c>
      <c r="FV142">
        <v>4</v>
      </c>
      <c r="FW142">
        <v>-0.012</v>
      </c>
      <c r="FX142">
        <v>0.003</v>
      </c>
      <c r="FY142">
        <v>-0.515</v>
      </c>
      <c r="FZ142">
        <v>0.012</v>
      </c>
      <c r="GA142">
        <v>420</v>
      </c>
      <c r="GB142">
        <v>11</v>
      </c>
      <c r="GC142">
        <v>0.38</v>
      </c>
      <c r="GD142">
        <v>0.07</v>
      </c>
      <c r="GE142">
        <v>-4.0480425</v>
      </c>
      <c r="GF142">
        <v>-0.0176386466165428</v>
      </c>
      <c r="GG142">
        <v>0.0255662773737202</v>
      </c>
      <c r="GH142">
        <v>1</v>
      </c>
      <c r="GI142">
        <v>384.066764705882</v>
      </c>
      <c r="GJ142">
        <v>-0.546371272576688</v>
      </c>
      <c r="GK142">
        <v>0.235443768586239</v>
      </c>
      <c r="GL142">
        <v>1</v>
      </c>
      <c r="GM142">
        <v>1.1513965</v>
      </c>
      <c r="GN142">
        <v>-0.0172578947368413</v>
      </c>
      <c r="GO142">
        <v>0.00170953290404131</v>
      </c>
      <c r="GP142">
        <v>1</v>
      </c>
      <c r="GQ142">
        <v>3</v>
      </c>
      <c r="GR142">
        <v>3</v>
      </c>
      <c r="GS142" t="s">
        <v>439</v>
      </c>
      <c r="GT142">
        <v>3.24985</v>
      </c>
      <c r="GU142">
        <v>2.89228</v>
      </c>
      <c r="GV142">
        <v>0.0825139</v>
      </c>
      <c r="GW142">
        <v>0.0829217</v>
      </c>
      <c r="GX142">
        <v>0.0594297</v>
      </c>
      <c r="GY142">
        <v>0.0548127</v>
      </c>
      <c r="GZ142">
        <v>30268.7</v>
      </c>
      <c r="HA142">
        <v>23316.1</v>
      </c>
      <c r="HB142">
        <v>30712.7</v>
      </c>
      <c r="HC142">
        <v>23894.8</v>
      </c>
      <c r="HD142">
        <v>38262.2</v>
      </c>
      <c r="HE142">
        <v>31524.3</v>
      </c>
      <c r="HF142">
        <v>43457.7</v>
      </c>
      <c r="HG142">
        <v>36061</v>
      </c>
      <c r="HH142">
        <v>2.35275</v>
      </c>
      <c r="HI142">
        <v>2.25625</v>
      </c>
      <c r="HJ142">
        <v>0.151172</v>
      </c>
      <c r="HK142">
        <v>0</v>
      </c>
      <c r="HL142">
        <v>20.5678</v>
      </c>
      <c r="HM142">
        <v>999.9</v>
      </c>
      <c r="HN142">
        <v>45.593</v>
      </c>
      <c r="HO142">
        <v>26.989</v>
      </c>
      <c r="HP142">
        <v>20.6657</v>
      </c>
      <c r="HQ142">
        <v>54.6666</v>
      </c>
      <c r="HR142">
        <v>21.4303</v>
      </c>
      <c r="HS142">
        <v>2</v>
      </c>
      <c r="HT142">
        <v>-0.304085</v>
      </c>
      <c r="HU142">
        <v>0.709894</v>
      </c>
      <c r="HV142">
        <v>20.3425</v>
      </c>
      <c r="HW142">
        <v>5.2426</v>
      </c>
      <c r="HX142">
        <v>11.9235</v>
      </c>
      <c r="HY142">
        <v>4.96975</v>
      </c>
      <c r="HZ142">
        <v>3.29005</v>
      </c>
      <c r="IA142">
        <v>9999</v>
      </c>
      <c r="IB142">
        <v>999.9</v>
      </c>
      <c r="IC142">
        <v>9999</v>
      </c>
      <c r="ID142">
        <v>9999</v>
      </c>
      <c r="IE142">
        <v>4.97213</v>
      </c>
      <c r="IF142">
        <v>1.87347</v>
      </c>
      <c r="IG142">
        <v>1.88034</v>
      </c>
      <c r="IH142">
        <v>1.87652</v>
      </c>
      <c r="II142">
        <v>1.87609</v>
      </c>
      <c r="IJ142">
        <v>1.87607</v>
      </c>
      <c r="IK142">
        <v>1.87502</v>
      </c>
      <c r="IL142">
        <v>1.87545</v>
      </c>
      <c r="IM142">
        <v>0</v>
      </c>
      <c r="IN142">
        <v>0</v>
      </c>
      <c r="IO142">
        <v>0</v>
      </c>
      <c r="IP142">
        <v>0</v>
      </c>
      <c r="IQ142" t="s">
        <v>440</v>
      </c>
      <c r="IR142" t="s">
        <v>441</v>
      </c>
      <c r="IS142" t="s">
        <v>442</v>
      </c>
      <c r="IT142" t="s">
        <v>442</v>
      </c>
      <c r="IU142" t="s">
        <v>442</v>
      </c>
      <c r="IV142" t="s">
        <v>442</v>
      </c>
      <c r="IW142">
        <v>0</v>
      </c>
      <c r="IX142">
        <v>100</v>
      </c>
      <c r="IY142">
        <v>100</v>
      </c>
      <c r="IZ142">
        <v>-0.514</v>
      </c>
      <c r="JA142">
        <v>0.0312</v>
      </c>
      <c r="JB142">
        <v>-0.436505064677801</v>
      </c>
      <c r="JC142">
        <v>-0.000204251658391556</v>
      </c>
      <c r="JD142">
        <v>8.11882707142039e-08</v>
      </c>
      <c r="JE142">
        <v>-8.824596126216e-11</v>
      </c>
      <c r="JF142">
        <v>-0.0823044458403542</v>
      </c>
      <c r="JG142">
        <v>6.98166786572007e-05</v>
      </c>
      <c r="JH142">
        <v>0.00104944809816257</v>
      </c>
      <c r="JI142">
        <v>-2.5878658862803e-05</v>
      </c>
      <c r="JJ142">
        <v>28</v>
      </c>
      <c r="JK142">
        <v>2090</v>
      </c>
      <c r="JL142">
        <v>2</v>
      </c>
      <c r="JM142">
        <v>19</v>
      </c>
      <c r="JN142">
        <v>11.1</v>
      </c>
      <c r="JO142">
        <v>11.1</v>
      </c>
      <c r="JP142">
        <v>1.36108</v>
      </c>
      <c r="JQ142">
        <v>2.55493</v>
      </c>
      <c r="JR142">
        <v>2.24365</v>
      </c>
      <c r="JS142">
        <v>2.84912</v>
      </c>
      <c r="JT142">
        <v>2.49756</v>
      </c>
      <c r="JU142">
        <v>2.35718</v>
      </c>
      <c r="JV142">
        <v>31.2374</v>
      </c>
      <c r="JW142">
        <v>24.0612</v>
      </c>
      <c r="JX142">
        <v>18</v>
      </c>
      <c r="JY142">
        <v>633.748</v>
      </c>
      <c r="JZ142">
        <v>658.79</v>
      </c>
      <c r="KA142">
        <v>19.9992</v>
      </c>
      <c r="KB142">
        <v>23.329</v>
      </c>
      <c r="KC142">
        <v>30.0001</v>
      </c>
      <c r="KD142">
        <v>23.5229</v>
      </c>
      <c r="KE142">
        <v>23.5046</v>
      </c>
      <c r="KF142">
        <v>27.2817</v>
      </c>
      <c r="KG142">
        <v>37.5654</v>
      </c>
      <c r="KH142">
        <v>0</v>
      </c>
      <c r="KI142">
        <v>20</v>
      </c>
      <c r="KJ142">
        <v>420</v>
      </c>
      <c r="KK142">
        <v>11.342</v>
      </c>
      <c r="KL142">
        <v>101.976</v>
      </c>
      <c r="KM142">
        <v>101.024</v>
      </c>
    </row>
    <row r="143" spans="1:299">
      <c r="A143">
        <v>127</v>
      </c>
      <c r="B143">
        <v>1701978304</v>
      </c>
      <c r="C143">
        <v>630</v>
      </c>
      <c r="D143" t="s">
        <v>695</v>
      </c>
      <c r="E143" t="s">
        <v>696</v>
      </c>
      <c r="F143">
        <v>15</v>
      </c>
      <c r="H143" t="s">
        <v>435</v>
      </c>
      <c r="K143">
        <v>1701978302.5</v>
      </c>
      <c r="L143">
        <f>(M143)/1000</f>
        <v>0</v>
      </c>
      <c r="M143">
        <f>IF(DR143, AP143, AJ143)</f>
        <v>0</v>
      </c>
      <c r="N143">
        <f>IF(DR143, AK143, AI143)</f>
        <v>0</v>
      </c>
      <c r="O143">
        <f>DT143 - IF(AW143&gt;1, N143*DN143*100.0/(AY143*EH143), 0)</f>
        <v>0</v>
      </c>
      <c r="P143">
        <f>((V143-L143/2)*O143-N143)/(V143+L143/2)</f>
        <v>0</v>
      </c>
      <c r="Q143">
        <f>P143*(EA143+EB143)/1000.0</f>
        <v>0</v>
      </c>
      <c r="R143">
        <f>(DT143 - IF(AW143&gt;1, N143*DN143*100.0/(AY143*EH143), 0))*(EA143+EB143)/1000.0</f>
        <v>0</v>
      </c>
      <c r="S143">
        <f>2.0/((1/U143-1/T143)+SIGN(U143)*SQRT((1/U143-1/T143)*(1/U143-1/T143) + 4*DO143/((DO143+1)*(DO143+1))*(2*1/U143*1/T143-1/T143*1/T143)))</f>
        <v>0</v>
      </c>
      <c r="T143">
        <f>IF(LEFT(DP143,1)&lt;&gt;"0",IF(LEFT(DP143,1)="1",3.0,DQ143),$D$5+$E$5*(EH143*EA143/($K$5*1000))+$F$5*(EH143*EA143/($K$5*1000))*MAX(MIN(DN143,$J$5),$I$5)*MAX(MIN(DN143,$J$5),$I$5)+$G$5*MAX(MIN(DN143,$J$5),$I$5)*(EH143*EA143/($K$5*1000))+$H$5*(EH143*EA143/($K$5*1000))*(EH143*EA143/($K$5*1000)))</f>
        <v>0</v>
      </c>
      <c r="U143">
        <f>L143*(1000-(1000*0.61365*exp(17.502*Y143/(240.97+Y143))/(EA143+EB143)+DV143)/2)/(1000*0.61365*exp(17.502*Y143/(240.97+Y143))/(EA143+EB143)-DV143)</f>
        <v>0</v>
      </c>
      <c r="V143">
        <f>1/((DO143+1)/(S143/1.6)+1/(T143/1.37)) + DO143/((DO143+1)/(S143/1.6) + DO143/(T143/1.37))</f>
        <v>0</v>
      </c>
      <c r="W143">
        <f>(DJ143*DM143)</f>
        <v>0</v>
      </c>
      <c r="X143">
        <f>(EC143+(W143+2*0.95*5.67E-8*(((EC143+$B$7)+273)^4-(EC143+273)^4)-44100*L143)/(1.84*29.3*T143+8*0.95*5.67E-8*(EC143+273)^3))</f>
        <v>0</v>
      </c>
      <c r="Y143">
        <f>($C$7*ED143+$D$7*EE143+$E$7*X143)</f>
        <v>0</v>
      </c>
      <c r="Z143">
        <f>0.61365*exp(17.502*Y143/(240.97+Y143))</f>
        <v>0</v>
      </c>
      <c r="AA143">
        <f>(AB143/AC143*100)</f>
        <v>0</v>
      </c>
      <c r="AB143">
        <f>DV143*(EA143+EB143)/1000</f>
        <v>0</v>
      </c>
      <c r="AC143">
        <f>0.61365*exp(17.502*EC143/(240.97+EC143))</f>
        <v>0</v>
      </c>
      <c r="AD143">
        <f>(Z143-DV143*(EA143+EB143)/1000)</f>
        <v>0</v>
      </c>
      <c r="AE143">
        <f>(-L143*44100)</f>
        <v>0</v>
      </c>
      <c r="AF143">
        <f>2*29.3*T143*0.92*(EC143-Y143)</f>
        <v>0</v>
      </c>
      <c r="AG143">
        <f>2*0.95*5.67E-8*(((EC143+$B$7)+273)^4-(Y143+273)^4)</f>
        <v>0</v>
      </c>
      <c r="AH143">
        <f>W143+AG143+AE143+AF143</f>
        <v>0</v>
      </c>
      <c r="AI143">
        <f>DZ143*AW143*(DU143-DT143*(1000-AW143*DW143)/(1000-AW143*DV143))/(100*DN143)</f>
        <v>0</v>
      </c>
      <c r="AJ143">
        <f>1000*DZ143*AW143*(DV143-DW143)/(100*DN143*(1000-AW143*DV143))</f>
        <v>0</v>
      </c>
      <c r="AK143">
        <f>(AL143 - AM143 - EA143*1E3/(8.314*(EC143+273.15)) * AO143/DZ143 * AN143) * DZ143/(100*DN143) * (1000 - DW143)/1000</f>
        <v>0</v>
      </c>
      <c r="AL143">
        <v>424.802111059789</v>
      </c>
      <c r="AM143">
        <v>421.244781818182</v>
      </c>
      <c r="AN143">
        <v>0.0220275911518081</v>
      </c>
      <c r="AO143">
        <v>66.111918729525</v>
      </c>
      <c r="AP143">
        <f>(AR143 - AQ143 + EA143*1E3/(8.314*(EC143+273.15)) * AT143/DZ143 * AS143) * DZ143/(100*DN143) * 1000/(1000 - AR143)</f>
        <v>0</v>
      </c>
      <c r="AQ143">
        <v>11.323465632504</v>
      </c>
      <c r="AR143">
        <v>12.4698274725275</v>
      </c>
      <c r="AS143">
        <v>-2.98584078462902e-06</v>
      </c>
      <c r="AT143">
        <v>85.4368916189537</v>
      </c>
      <c r="AU143">
        <v>0</v>
      </c>
      <c r="AV143">
        <v>0</v>
      </c>
      <c r="AW143">
        <f>IF(AU143*$H$13&gt;=AY143,1.0,(AY143/(AY143-AU143*$H$13)))</f>
        <v>0</v>
      </c>
      <c r="AX143">
        <f>(AW143-1)*100</f>
        <v>0</v>
      </c>
      <c r="AY143">
        <f>MAX(0,($B$13+$C$13*EH143)/(1+$D$13*EH143)*EA143/(EC143+273)*$E$13)</f>
        <v>0</v>
      </c>
      <c r="AZ143" t="s">
        <v>436</v>
      </c>
      <c r="BA143" t="s">
        <v>436</v>
      </c>
      <c r="BB143">
        <v>0</v>
      </c>
      <c r="BC143">
        <v>0</v>
      </c>
      <c r="BD143">
        <f>1-BB143/BC143</f>
        <v>0</v>
      </c>
      <c r="BE143">
        <v>0</v>
      </c>
      <c r="BF143" t="s">
        <v>436</v>
      </c>
      <c r="BG143" t="s">
        <v>436</v>
      </c>
      <c r="BH143">
        <v>0</v>
      </c>
      <c r="BI143">
        <v>0</v>
      </c>
      <c r="BJ143">
        <f>1-BH143/BI143</f>
        <v>0</v>
      </c>
      <c r="BK143">
        <v>0.5</v>
      </c>
      <c r="BL143">
        <f>DK143</f>
        <v>0</v>
      </c>
      <c r="BM143">
        <f>N143</f>
        <v>0</v>
      </c>
      <c r="BN143">
        <f>BJ143*BK143*BL143</f>
        <v>0</v>
      </c>
      <c r="BO143">
        <f>(BM143-BE143)/BL143</f>
        <v>0</v>
      </c>
      <c r="BP143">
        <f>(BC143-BI143)/BI143</f>
        <v>0</v>
      </c>
      <c r="BQ143">
        <f>BB143/(BD143+BB143/BI143)</f>
        <v>0</v>
      </c>
      <c r="BR143" t="s">
        <v>436</v>
      </c>
      <c r="BS143">
        <v>0</v>
      </c>
      <c r="BT143">
        <f>IF(BS143&lt;&gt;0, BS143, BQ143)</f>
        <v>0</v>
      </c>
      <c r="BU143">
        <f>1-BT143/BI143</f>
        <v>0</v>
      </c>
      <c r="BV143">
        <f>(BI143-BH143)/(BI143-BT143)</f>
        <v>0</v>
      </c>
      <c r="BW143">
        <f>(BC143-BI143)/(BC143-BT143)</f>
        <v>0</v>
      </c>
      <c r="BX143">
        <f>(BI143-BH143)/(BI143-BB143)</f>
        <v>0</v>
      </c>
      <c r="BY143">
        <f>(BC143-BI143)/(BC143-BB143)</f>
        <v>0</v>
      </c>
      <c r="BZ143">
        <f>(BV143*BT143/BH143)</f>
        <v>0</v>
      </c>
      <c r="CA143">
        <f>(1-BZ143)</f>
        <v>0</v>
      </c>
      <c r="DJ143">
        <f>$B$11*EI143+$C$11*EJ143+$F$11*EU143*(1-EX143)</f>
        <v>0</v>
      </c>
      <c r="DK143">
        <f>DJ143*DL143</f>
        <v>0</v>
      </c>
      <c r="DL143">
        <f>($B$11*$D$9+$C$11*$D$9+$F$11*((FH143+EZ143)/MAX(FH143+EZ143+FI143, 0.1)*$I$9+FI143/MAX(FH143+EZ143+FI143, 0.1)*$J$9))/($B$11+$C$11+$F$11)</f>
        <v>0</v>
      </c>
      <c r="DM143">
        <f>($B$11*$K$9+$C$11*$K$9+$F$11*((FH143+EZ143)/MAX(FH143+EZ143+FI143, 0.1)*$P$9+FI143/MAX(FH143+EZ143+FI143, 0.1)*$Q$9))/($B$11+$C$11+$F$11)</f>
        <v>0</v>
      </c>
      <c r="DN143">
        <v>6</v>
      </c>
      <c r="DO143">
        <v>0.5</v>
      </c>
      <c r="DP143" t="s">
        <v>437</v>
      </c>
      <c r="DQ143">
        <v>2</v>
      </c>
      <c r="DR143" t="b">
        <v>1</v>
      </c>
      <c r="DS143">
        <v>1701978302.5</v>
      </c>
      <c r="DT143">
        <v>415.982</v>
      </c>
      <c r="DU143">
        <v>419.997</v>
      </c>
      <c r="DV143">
        <v>12.47</v>
      </c>
      <c r="DW143">
        <v>11.32365</v>
      </c>
      <c r="DX143">
        <v>416.496</v>
      </c>
      <c r="DY143">
        <v>12.43885</v>
      </c>
      <c r="DZ143">
        <v>600.019</v>
      </c>
      <c r="EA143">
        <v>78.91885</v>
      </c>
      <c r="EB143">
        <v>0.09999615</v>
      </c>
      <c r="EC143">
        <v>23.0303</v>
      </c>
      <c r="ED143">
        <v>23.0456</v>
      </c>
      <c r="EE143">
        <v>999.9</v>
      </c>
      <c r="EF143">
        <v>0</v>
      </c>
      <c r="EG143">
        <v>0</v>
      </c>
      <c r="EH143">
        <v>9993.425</v>
      </c>
      <c r="EI143">
        <v>0</v>
      </c>
      <c r="EJ143">
        <v>0.848101</v>
      </c>
      <c r="EK143">
        <v>-4.014755</v>
      </c>
      <c r="EL143">
        <v>421.235</v>
      </c>
      <c r="EM143">
        <v>424.8075</v>
      </c>
      <c r="EN143">
        <v>1.14635</v>
      </c>
      <c r="EO143">
        <v>419.997</v>
      </c>
      <c r="EP143">
        <v>11.32365</v>
      </c>
      <c r="EQ143">
        <v>0.9841185</v>
      </c>
      <c r="ER143">
        <v>0.89365</v>
      </c>
      <c r="ES143">
        <v>6.683345</v>
      </c>
      <c r="ET143">
        <v>5.288885</v>
      </c>
      <c r="EU143">
        <v>1799.875</v>
      </c>
      <c r="EV143">
        <v>0.978004</v>
      </c>
      <c r="EW143">
        <v>0.0219962</v>
      </c>
      <c r="EX143">
        <v>0</v>
      </c>
      <c r="EY143">
        <v>383.824</v>
      </c>
      <c r="EZ143">
        <v>4.99951</v>
      </c>
      <c r="FA143">
        <v>6966.5</v>
      </c>
      <c r="FB143">
        <v>14716</v>
      </c>
      <c r="FC143">
        <v>43.062</v>
      </c>
      <c r="FD143">
        <v>44.812</v>
      </c>
      <c r="FE143">
        <v>44.625</v>
      </c>
      <c r="FF143">
        <v>43.906</v>
      </c>
      <c r="FG143">
        <v>44.4685</v>
      </c>
      <c r="FH143">
        <v>1755.395</v>
      </c>
      <c r="FI143">
        <v>39.48</v>
      </c>
      <c r="FJ143">
        <v>0</v>
      </c>
      <c r="FK143">
        <v>1701978305.1</v>
      </c>
      <c r="FL143">
        <v>0</v>
      </c>
      <c r="FM143">
        <v>384.00108</v>
      </c>
      <c r="FN143">
        <v>-1.18392307558359</v>
      </c>
      <c r="FO143">
        <v>-6.24076926921555</v>
      </c>
      <c r="FP143">
        <v>6967.4864</v>
      </c>
      <c r="FQ143">
        <v>15</v>
      </c>
      <c r="FR143">
        <v>1701977635</v>
      </c>
      <c r="FS143" t="s">
        <v>438</v>
      </c>
      <c r="FT143">
        <v>1701977633</v>
      </c>
      <c r="FU143">
        <v>1701977635</v>
      </c>
      <c r="FV143">
        <v>4</v>
      </c>
      <c r="FW143">
        <v>-0.012</v>
      </c>
      <c r="FX143">
        <v>0.003</v>
      </c>
      <c r="FY143">
        <v>-0.515</v>
      </c>
      <c r="FZ143">
        <v>0.012</v>
      </c>
      <c r="GA143">
        <v>420</v>
      </c>
      <c r="GB143">
        <v>11</v>
      </c>
      <c r="GC143">
        <v>0.38</v>
      </c>
      <c r="GD143">
        <v>0.07</v>
      </c>
      <c r="GE143">
        <v>-4.0472425</v>
      </c>
      <c r="GF143">
        <v>-0.0111812030075179</v>
      </c>
      <c r="GG143">
        <v>0.0260482605705256</v>
      </c>
      <c r="GH143">
        <v>1</v>
      </c>
      <c r="GI143">
        <v>384.048882352941</v>
      </c>
      <c r="GJ143">
        <v>-0.997647053814407</v>
      </c>
      <c r="GK143">
        <v>0.237716683161462</v>
      </c>
      <c r="GL143">
        <v>1</v>
      </c>
      <c r="GM143">
        <v>1.150226</v>
      </c>
      <c r="GN143">
        <v>-0.0194571428571427</v>
      </c>
      <c r="GO143">
        <v>0.00191428420042581</v>
      </c>
      <c r="GP143">
        <v>1</v>
      </c>
      <c r="GQ143">
        <v>3</v>
      </c>
      <c r="GR143">
        <v>3</v>
      </c>
      <c r="GS143" t="s">
        <v>439</v>
      </c>
      <c r="GT143">
        <v>3.24991</v>
      </c>
      <c r="GU143">
        <v>2.89211</v>
      </c>
      <c r="GV143">
        <v>0.0825222</v>
      </c>
      <c r="GW143">
        <v>0.0829298</v>
      </c>
      <c r="GX143">
        <v>0.0594202</v>
      </c>
      <c r="GY143">
        <v>0.0548127</v>
      </c>
      <c r="GZ143">
        <v>30269.1</v>
      </c>
      <c r="HA143">
        <v>23315.9</v>
      </c>
      <c r="HB143">
        <v>30713.5</v>
      </c>
      <c r="HC143">
        <v>23894.8</v>
      </c>
      <c r="HD143">
        <v>38263.5</v>
      </c>
      <c r="HE143">
        <v>31524.4</v>
      </c>
      <c r="HF143">
        <v>43458.7</v>
      </c>
      <c r="HG143">
        <v>36061.1</v>
      </c>
      <c r="HH143">
        <v>2.35285</v>
      </c>
      <c r="HI143">
        <v>2.25615</v>
      </c>
      <c r="HJ143">
        <v>0.150427</v>
      </c>
      <c r="HK143">
        <v>0</v>
      </c>
      <c r="HL143">
        <v>20.5678</v>
      </c>
      <c r="HM143">
        <v>999.9</v>
      </c>
      <c r="HN143">
        <v>45.574</v>
      </c>
      <c r="HO143">
        <v>26.989</v>
      </c>
      <c r="HP143">
        <v>20.6554</v>
      </c>
      <c r="HQ143">
        <v>54.6466</v>
      </c>
      <c r="HR143">
        <v>21.4103</v>
      </c>
      <c r="HS143">
        <v>2</v>
      </c>
      <c r="HT143">
        <v>-0.303854</v>
      </c>
      <c r="HU143">
        <v>0.708224</v>
      </c>
      <c r="HV143">
        <v>20.3423</v>
      </c>
      <c r="HW143">
        <v>5.24499</v>
      </c>
      <c r="HX143">
        <v>11.9235</v>
      </c>
      <c r="HY143">
        <v>4.9696</v>
      </c>
      <c r="HZ143">
        <v>3.2902</v>
      </c>
      <c r="IA143">
        <v>9999</v>
      </c>
      <c r="IB143">
        <v>999.9</v>
      </c>
      <c r="IC143">
        <v>9999</v>
      </c>
      <c r="ID143">
        <v>9999</v>
      </c>
      <c r="IE143">
        <v>4.97213</v>
      </c>
      <c r="IF143">
        <v>1.87348</v>
      </c>
      <c r="IG143">
        <v>1.88034</v>
      </c>
      <c r="IH143">
        <v>1.87653</v>
      </c>
      <c r="II143">
        <v>1.87609</v>
      </c>
      <c r="IJ143">
        <v>1.87607</v>
      </c>
      <c r="IK143">
        <v>1.87504</v>
      </c>
      <c r="IL143">
        <v>1.87546</v>
      </c>
      <c r="IM143">
        <v>0</v>
      </c>
      <c r="IN143">
        <v>0</v>
      </c>
      <c r="IO143">
        <v>0</v>
      </c>
      <c r="IP143">
        <v>0</v>
      </c>
      <c r="IQ143" t="s">
        <v>440</v>
      </c>
      <c r="IR143" t="s">
        <v>441</v>
      </c>
      <c r="IS143" t="s">
        <v>442</v>
      </c>
      <c r="IT143" t="s">
        <v>442</v>
      </c>
      <c r="IU143" t="s">
        <v>442</v>
      </c>
      <c r="IV143" t="s">
        <v>442</v>
      </c>
      <c r="IW143">
        <v>0</v>
      </c>
      <c r="IX143">
        <v>100</v>
      </c>
      <c r="IY143">
        <v>100</v>
      </c>
      <c r="IZ143">
        <v>-0.514</v>
      </c>
      <c r="JA143">
        <v>0.0312</v>
      </c>
      <c r="JB143">
        <v>-0.436505064677801</v>
      </c>
      <c r="JC143">
        <v>-0.000204251658391556</v>
      </c>
      <c r="JD143">
        <v>8.11882707142039e-08</v>
      </c>
      <c r="JE143">
        <v>-8.824596126216e-11</v>
      </c>
      <c r="JF143">
        <v>-0.0823044458403542</v>
      </c>
      <c r="JG143">
        <v>6.98166786572007e-05</v>
      </c>
      <c r="JH143">
        <v>0.00104944809816257</v>
      </c>
      <c r="JI143">
        <v>-2.5878658862803e-05</v>
      </c>
      <c r="JJ143">
        <v>28</v>
      </c>
      <c r="JK143">
        <v>2090</v>
      </c>
      <c r="JL143">
        <v>2</v>
      </c>
      <c r="JM143">
        <v>19</v>
      </c>
      <c r="JN143">
        <v>11.2</v>
      </c>
      <c r="JO143">
        <v>11.2</v>
      </c>
      <c r="JP143">
        <v>1.36108</v>
      </c>
      <c r="JQ143">
        <v>2.55615</v>
      </c>
      <c r="JR143">
        <v>2.24365</v>
      </c>
      <c r="JS143">
        <v>2.84912</v>
      </c>
      <c r="JT143">
        <v>2.49756</v>
      </c>
      <c r="JU143">
        <v>2.36938</v>
      </c>
      <c r="JV143">
        <v>31.2156</v>
      </c>
      <c r="JW143">
        <v>24.07</v>
      </c>
      <c r="JX143">
        <v>18</v>
      </c>
      <c r="JY143">
        <v>633.822</v>
      </c>
      <c r="JZ143">
        <v>658.705</v>
      </c>
      <c r="KA143">
        <v>19.9995</v>
      </c>
      <c r="KB143">
        <v>23.3294</v>
      </c>
      <c r="KC143">
        <v>30.0003</v>
      </c>
      <c r="KD143">
        <v>23.5229</v>
      </c>
      <c r="KE143">
        <v>23.5046</v>
      </c>
      <c r="KF143">
        <v>27.2797</v>
      </c>
      <c r="KG143">
        <v>37.5654</v>
      </c>
      <c r="KH143">
        <v>0</v>
      </c>
      <c r="KI143">
        <v>20</v>
      </c>
      <c r="KJ143">
        <v>420</v>
      </c>
      <c r="KK143">
        <v>11.3483</v>
      </c>
      <c r="KL143">
        <v>101.979</v>
      </c>
      <c r="KM143">
        <v>101.024</v>
      </c>
    </row>
    <row r="144" spans="1:299">
      <c r="A144">
        <v>128</v>
      </c>
      <c r="B144">
        <v>1701978309</v>
      </c>
      <c r="C144">
        <v>635</v>
      </c>
      <c r="D144" t="s">
        <v>697</v>
      </c>
      <c r="E144" t="s">
        <v>698</v>
      </c>
      <c r="F144">
        <v>15</v>
      </c>
      <c r="H144" t="s">
        <v>435</v>
      </c>
      <c r="K144">
        <v>1701978307.5</v>
      </c>
      <c r="L144">
        <f>(M144)/1000</f>
        <v>0</v>
      </c>
      <c r="M144">
        <f>IF(DR144, AP144, AJ144)</f>
        <v>0</v>
      </c>
      <c r="N144">
        <f>IF(DR144, AK144, AI144)</f>
        <v>0</v>
      </c>
      <c r="O144">
        <f>DT144 - IF(AW144&gt;1, N144*DN144*100.0/(AY144*EH144), 0)</f>
        <v>0</v>
      </c>
      <c r="P144">
        <f>((V144-L144/2)*O144-N144)/(V144+L144/2)</f>
        <v>0</v>
      </c>
      <c r="Q144">
        <f>P144*(EA144+EB144)/1000.0</f>
        <v>0</v>
      </c>
      <c r="R144">
        <f>(DT144 - IF(AW144&gt;1, N144*DN144*100.0/(AY144*EH144), 0))*(EA144+EB144)/1000.0</f>
        <v>0</v>
      </c>
      <c r="S144">
        <f>2.0/((1/U144-1/T144)+SIGN(U144)*SQRT((1/U144-1/T144)*(1/U144-1/T144) + 4*DO144/((DO144+1)*(DO144+1))*(2*1/U144*1/T144-1/T144*1/T144)))</f>
        <v>0</v>
      </c>
      <c r="T144">
        <f>IF(LEFT(DP144,1)&lt;&gt;"0",IF(LEFT(DP144,1)="1",3.0,DQ144),$D$5+$E$5*(EH144*EA144/($K$5*1000))+$F$5*(EH144*EA144/($K$5*1000))*MAX(MIN(DN144,$J$5),$I$5)*MAX(MIN(DN144,$J$5),$I$5)+$G$5*MAX(MIN(DN144,$J$5),$I$5)*(EH144*EA144/($K$5*1000))+$H$5*(EH144*EA144/($K$5*1000))*(EH144*EA144/($K$5*1000)))</f>
        <v>0</v>
      </c>
      <c r="U144">
        <f>L144*(1000-(1000*0.61365*exp(17.502*Y144/(240.97+Y144))/(EA144+EB144)+DV144)/2)/(1000*0.61365*exp(17.502*Y144/(240.97+Y144))/(EA144+EB144)-DV144)</f>
        <v>0</v>
      </c>
      <c r="V144">
        <f>1/((DO144+1)/(S144/1.6)+1/(T144/1.37)) + DO144/((DO144+1)/(S144/1.6) + DO144/(T144/1.37))</f>
        <v>0</v>
      </c>
      <c r="W144">
        <f>(DJ144*DM144)</f>
        <v>0</v>
      </c>
      <c r="X144">
        <f>(EC144+(W144+2*0.95*5.67E-8*(((EC144+$B$7)+273)^4-(EC144+273)^4)-44100*L144)/(1.84*29.3*T144+8*0.95*5.67E-8*(EC144+273)^3))</f>
        <v>0</v>
      </c>
      <c r="Y144">
        <f>($C$7*ED144+$D$7*EE144+$E$7*X144)</f>
        <v>0</v>
      </c>
      <c r="Z144">
        <f>0.61365*exp(17.502*Y144/(240.97+Y144))</f>
        <v>0</v>
      </c>
      <c r="AA144">
        <f>(AB144/AC144*100)</f>
        <v>0</v>
      </c>
      <c r="AB144">
        <f>DV144*(EA144+EB144)/1000</f>
        <v>0</v>
      </c>
      <c r="AC144">
        <f>0.61365*exp(17.502*EC144/(240.97+EC144))</f>
        <v>0</v>
      </c>
      <c r="AD144">
        <f>(Z144-DV144*(EA144+EB144)/1000)</f>
        <v>0</v>
      </c>
      <c r="AE144">
        <f>(-L144*44100)</f>
        <v>0</v>
      </c>
      <c r="AF144">
        <f>2*29.3*T144*0.92*(EC144-Y144)</f>
        <v>0</v>
      </c>
      <c r="AG144">
        <f>2*0.95*5.67E-8*(((EC144+$B$7)+273)^4-(Y144+273)^4)</f>
        <v>0</v>
      </c>
      <c r="AH144">
        <f>W144+AG144+AE144+AF144</f>
        <v>0</v>
      </c>
      <c r="AI144">
        <f>DZ144*AW144*(DU144-DT144*(1000-AW144*DW144)/(1000-AW144*DV144))/(100*DN144)</f>
        <v>0</v>
      </c>
      <c r="AJ144">
        <f>1000*DZ144*AW144*(DV144-DW144)/(100*DN144*(1000-AW144*DV144))</f>
        <v>0</v>
      </c>
      <c r="AK144">
        <f>(AL144 - AM144 - EA144*1E3/(8.314*(EC144+273.15)) * AO144/DZ144 * AN144) * DZ144/(100*DN144) * (1000 - DW144)/1000</f>
        <v>0</v>
      </c>
      <c r="AL144">
        <v>424.839550081825</v>
      </c>
      <c r="AM144">
        <v>421.251636363637</v>
      </c>
      <c r="AN144">
        <v>0.00150938878292388</v>
      </c>
      <c r="AO144">
        <v>66.111918729525</v>
      </c>
      <c r="AP144">
        <f>(AR144 - AQ144 + EA144*1E3/(8.314*(EC144+273.15)) * AT144/DZ144 * AS144) * DZ144/(100*DN144) * 1000/(1000 - AR144)</f>
        <v>0</v>
      </c>
      <c r="AQ144">
        <v>11.3233439026559</v>
      </c>
      <c r="AR144">
        <v>12.4694934065934</v>
      </c>
      <c r="AS144">
        <v>-2.07414972972476e-06</v>
      </c>
      <c r="AT144">
        <v>85.4368916189537</v>
      </c>
      <c r="AU144">
        <v>0</v>
      </c>
      <c r="AV144">
        <v>0</v>
      </c>
      <c r="AW144">
        <f>IF(AU144*$H$13&gt;=AY144,1.0,(AY144/(AY144-AU144*$H$13)))</f>
        <v>0</v>
      </c>
      <c r="AX144">
        <f>(AW144-1)*100</f>
        <v>0</v>
      </c>
      <c r="AY144">
        <f>MAX(0,($B$13+$C$13*EH144)/(1+$D$13*EH144)*EA144/(EC144+273)*$E$13)</f>
        <v>0</v>
      </c>
      <c r="AZ144" t="s">
        <v>436</v>
      </c>
      <c r="BA144" t="s">
        <v>436</v>
      </c>
      <c r="BB144">
        <v>0</v>
      </c>
      <c r="BC144">
        <v>0</v>
      </c>
      <c r="BD144">
        <f>1-BB144/BC144</f>
        <v>0</v>
      </c>
      <c r="BE144">
        <v>0</v>
      </c>
      <c r="BF144" t="s">
        <v>436</v>
      </c>
      <c r="BG144" t="s">
        <v>436</v>
      </c>
      <c r="BH144">
        <v>0</v>
      </c>
      <c r="BI144">
        <v>0</v>
      </c>
      <c r="BJ144">
        <f>1-BH144/BI144</f>
        <v>0</v>
      </c>
      <c r="BK144">
        <v>0.5</v>
      </c>
      <c r="BL144">
        <f>DK144</f>
        <v>0</v>
      </c>
      <c r="BM144">
        <f>N144</f>
        <v>0</v>
      </c>
      <c r="BN144">
        <f>BJ144*BK144*BL144</f>
        <v>0</v>
      </c>
      <c r="BO144">
        <f>(BM144-BE144)/BL144</f>
        <v>0</v>
      </c>
      <c r="BP144">
        <f>(BC144-BI144)/BI144</f>
        <v>0</v>
      </c>
      <c r="BQ144">
        <f>BB144/(BD144+BB144/BI144)</f>
        <v>0</v>
      </c>
      <c r="BR144" t="s">
        <v>436</v>
      </c>
      <c r="BS144">
        <v>0</v>
      </c>
      <c r="BT144">
        <f>IF(BS144&lt;&gt;0, BS144, BQ144)</f>
        <v>0</v>
      </c>
      <c r="BU144">
        <f>1-BT144/BI144</f>
        <v>0</v>
      </c>
      <c r="BV144">
        <f>(BI144-BH144)/(BI144-BT144)</f>
        <v>0</v>
      </c>
      <c r="BW144">
        <f>(BC144-BI144)/(BC144-BT144)</f>
        <v>0</v>
      </c>
      <c r="BX144">
        <f>(BI144-BH144)/(BI144-BB144)</f>
        <v>0</v>
      </c>
      <c r="BY144">
        <f>(BC144-BI144)/(BC144-BB144)</f>
        <v>0</v>
      </c>
      <c r="BZ144">
        <f>(BV144*BT144/BH144)</f>
        <v>0</v>
      </c>
      <c r="CA144">
        <f>(1-BZ144)</f>
        <v>0</v>
      </c>
      <c r="DJ144">
        <f>$B$11*EI144+$C$11*EJ144+$F$11*EU144*(1-EX144)</f>
        <v>0</v>
      </c>
      <c r="DK144">
        <f>DJ144*DL144</f>
        <v>0</v>
      </c>
      <c r="DL144">
        <f>($B$11*$D$9+$C$11*$D$9+$F$11*((FH144+EZ144)/MAX(FH144+EZ144+FI144, 0.1)*$I$9+FI144/MAX(FH144+EZ144+FI144, 0.1)*$J$9))/($B$11+$C$11+$F$11)</f>
        <v>0</v>
      </c>
      <c r="DM144">
        <f>($B$11*$K$9+$C$11*$K$9+$F$11*((FH144+EZ144)/MAX(FH144+EZ144+FI144, 0.1)*$P$9+FI144/MAX(FH144+EZ144+FI144, 0.1)*$Q$9))/($B$11+$C$11+$F$11)</f>
        <v>0</v>
      </c>
      <c r="DN144">
        <v>6</v>
      </c>
      <c r="DO144">
        <v>0.5</v>
      </c>
      <c r="DP144" t="s">
        <v>437</v>
      </c>
      <c r="DQ144">
        <v>2</v>
      </c>
      <c r="DR144" t="b">
        <v>1</v>
      </c>
      <c r="DS144">
        <v>1701978307.5</v>
      </c>
      <c r="DT144">
        <v>416.0015</v>
      </c>
      <c r="DU144">
        <v>420.0165</v>
      </c>
      <c r="DV144">
        <v>12.4699</v>
      </c>
      <c r="DW144">
        <v>11.3231</v>
      </c>
      <c r="DX144">
        <v>416.5155</v>
      </c>
      <c r="DY144">
        <v>12.43875</v>
      </c>
      <c r="DZ144">
        <v>599.974</v>
      </c>
      <c r="EA144">
        <v>78.91855</v>
      </c>
      <c r="EB144">
        <v>0.09985645</v>
      </c>
      <c r="EC144">
        <v>23.0313</v>
      </c>
      <c r="ED144">
        <v>23.0441</v>
      </c>
      <c r="EE144">
        <v>999.9</v>
      </c>
      <c r="EF144">
        <v>0</v>
      </c>
      <c r="EG144">
        <v>0</v>
      </c>
      <c r="EH144">
        <v>10025.3</v>
      </c>
      <c r="EI144">
        <v>0</v>
      </c>
      <c r="EJ144">
        <v>0.848101</v>
      </c>
      <c r="EK144">
        <v>-4.01547</v>
      </c>
      <c r="EL144">
        <v>421.254</v>
      </c>
      <c r="EM144">
        <v>424.827</v>
      </c>
      <c r="EN144">
        <v>1.1468</v>
      </c>
      <c r="EO144">
        <v>420.0165</v>
      </c>
      <c r="EP144">
        <v>11.3231</v>
      </c>
      <c r="EQ144">
        <v>0.984106</v>
      </c>
      <c r="ER144">
        <v>0.893602</v>
      </c>
      <c r="ES144">
        <v>6.683165</v>
      </c>
      <c r="ET144">
        <v>5.28812</v>
      </c>
      <c r="EU144">
        <v>1800.025</v>
      </c>
      <c r="EV144">
        <v>0.978006</v>
      </c>
      <c r="EW144">
        <v>0.0219943</v>
      </c>
      <c r="EX144">
        <v>0</v>
      </c>
      <c r="EY144">
        <v>384.0985</v>
      </c>
      <c r="EZ144">
        <v>4.99951</v>
      </c>
      <c r="FA144">
        <v>6966.515</v>
      </c>
      <c r="FB144">
        <v>14717.2</v>
      </c>
      <c r="FC144">
        <v>43.062</v>
      </c>
      <c r="FD144">
        <v>44.812</v>
      </c>
      <c r="FE144">
        <v>44.625</v>
      </c>
      <c r="FF144">
        <v>43.875</v>
      </c>
      <c r="FG144">
        <v>44.5</v>
      </c>
      <c r="FH144">
        <v>1755.545</v>
      </c>
      <c r="FI144">
        <v>39.48</v>
      </c>
      <c r="FJ144">
        <v>0</v>
      </c>
      <c r="FK144">
        <v>1701978310.5</v>
      </c>
      <c r="FL144">
        <v>0</v>
      </c>
      <c r="FM144">
        <v>383.948384615385</v>
      </c>
      <c r="FN144">
        <v>-0.21811965622162</v>
      </c>
      <c r="FO144">
        <v>-5.19008548523458</v>
      </c>
      <c r="FP144">
        <v>6967.11884615385</v>
      </c>
      <c r="FQ144">
        <v>15</v>
      </c>
      <c r="FR144">
        <v>1701977635</v>
      </c>
      <c r="FS144" t="s">
        <v>438</v>
      </c>
      <c r="FT144">
        <v>1701977633</v>
      </c>
      <c r="FU144">
        <v>1701977635</v>
      </c>
      <c r="FV144">
        <v>4</v>
      </c>
      <c r="FW144">
        <v>-0.012</v>
      </c>
      <c r="FX144">
        <v>0.003</v>
      </c>
      <c r="FY144">
        <v>-0.515</v>
      </c>
      <c r="FZ144">
        <v>0.012</v>
      </c>
      <c r="GA144">
        <v>420</v>
      </c>
      <c r="GB144">
        <v>11</v>
      </c>
      <c r="GC144">
        <v>0.38</v>
      </c>
      <c r="GD144">
        <v>0.07</v>
      </c>
      <c r="GE144">
        <v>-4.04944</v>
      </c>
      <c r="GF144">
        <v>0.139470676691729</v>
      </c>
      <c r="GG144">
        <v>0.0290153168171571</v>
      </c>
      <c r="GH144">
        <v>1</v>
      </c>
      <c r="GI144">
        <v>383.991647058824</v>
      </c>
      <c r="GJ144">
        <v>-0.351291060490181</v>
      </c>
      <c r="GK144">
        <v>0.223365419719891</v>
      </c>
      <c r="GL144">
        <v>1</v>
      </c>
      <c r="GM144">
        <v>1.148331</v>
      </c>
      <c r="GN144">
        <v>-0.0182778947368435</v>
      </c>
      <c r="GO144">
        <v>0.00187544368083931</v>
      </c>
      <c r="GP144">
        <v>1</v>
      </c>
      <c r="GQ144">
        <v>3</v>
      </c>
      <c r="GR144">
        <v>3</v>
      </c>
      <c r="GS144" t="s">
        <v>439</v>
      </c>
      <c r="GT144">
        <v>3.24983</v>
      </c>
      <c r="GU144">
        <v>2.89231</v>
      </c>
      <c r="GV144">
        <v>0.0825267</v>
      </c>
      <c r="GW144">
        <v>0.0829276</v>
      </c>
      <c r="GX144">
        <v>0.0594241</v>
      </c>
      <c r="GY144">
        <v>0.0548118</v>
      </c>
      <c r="GZ144">
        <v>30269.4</v>
      </c>
      <c r="HA144">
        <v>23316.1</v>
      </c>
      <c r="HB144">
        <v>30713.9</v>
      </c>
      <c r="HC144">
        <v>23894.9</v>
      </c>
      <c r="HD144">
        <v>38264</v>
      </c>
      <c r="HE144">
        <v>31524.6</v>
      </c>
      <c r="HF144">
        <v>43459.5</v>
      </c>
      <c r="HG144">
        <v>36061.4</v>
      </c>
      <c r="HH144">
        <v>2.3529</v>
      </c>
      <c r="HI144">
        <v>2.25598</v>
      </c>
      <c r="HJ144">
        <v>0.149906</v>
      </c>
      <c r="HK144">
        <v>0</v>
      </c>
      <c r="HL144">
        <v>20.5678</v>
      </c>
      <c r="HM144">
        <v>999.9</v>
      </c>
      <c r="HN144">
        <v>45.574</v>
      </c>
      <c r="HO144">
        <v>26.989</v>
      </c>
      <c r="HP144">
        <v>20.6528</v>
      </c>
      <c r="HQ144">
        <v>54.3566</v>
      </c>
      <c r="HR144">
        <v>21.4503</v>
      </c>
      <c r="HS144">
        <v>2</v>
      </c>
      <c r="HT144">
        <v>-0.303943</v>
      </c>
      <c r="HU144">
        <v>0.70793</v>
      </c>
      <c r="HV144">
        <v>20.3424</v>
      </c>
      <c r="HW144">
        <v>5.24499</v>
      </c>
      <c r="HX144">
        <v>11.9232</v>
      </c>
      <c r="HY144">
        <v>4.96965</v>
      </c>
      <c r="HZ144">
        <v>3.29018</v>
      </c>
      <c r="IA144">
        <v>9999</v>
      </c>
      <c r="IB144">
        <v>999.9</v>
      </c>
      <c r="IC144">
        <v>9999</v>
      </c>
      <c r="ID144">
        <v>9999</v>
      </c>
      <c r="IE144">
        <v>4.97214</v>
      </c>
      <c r="IF144">
        <v>1.87347</v>
      </c>
      <c r="IG144">
        <v>1.88034</v>
      </c>
      <c r="IH144">
        <v>1.87653</v>
      </c>
      <c r="II144">
        <v>1.87609</v>
      </c>
      <c r="IJ144">
        <v>1.87607</v>
      </c>
      <c r="IK144">
        <v>1.87507</v>
      </c>
      <c r="IL144">
        <v>1.87543</v>
      </c>
      <c r="IM144">
        <v>0</v>
      </c>
      <c r="IN144">
        <v>0</v>
      </c>
      <c r="IO144">
        <v>0</v>
      </c>
      <c r="IP144">
        <v>0</v>
      </c>
      <c r="IQ144" t="s">
        <v>440</v>
      </c>
      <c r="IR144" t="s">
        <v>441</v>
      </c>
      <c r="IS144" t="s">
        <v>442</v>
      </c>
      <c r="IT144" t="s">
        <v>442</v>
      </c>
      <c r="IU144" t="s">
        <v>442</v>
      </c>
      <c r="IV144" t="s">
        <v>442</v>
      </c>
      <c r="IW144">
        <v>0</v>
      </c>
      <c r="IX144">
        <v>100</v>
      </c>
      <c r="IY144">
        <v>100</v>
      </c>
      <c r="IZ144">
        <v>-0.514</v>
      </c>
      <c r="JA144">
        <v>0.0311</v>
      </c>
      <c r="JB144">
        <v>-0.436505064677801</v>
      </c>
      <c r="JC144">
        <v>-0.000204251658391556</v>
      </c>
      <c r="JD144">
        <v>8.11882707142039e-08</v>
      </c>
      <c r="JE144">
        <v>-8.824596126216e-11</v>
      </c>
      <c r="JF144">
        <v>-0.0823044458403542</v>
      </c>
      <c r="JG144">
        <v>6.98166786572007e-05</v>
      </c>
      <c r="JH144">
        <v>0.00104944809816257</v>
      </c>
      <c r="JI144">
        <v>-2.5878658862803e-05</v>
      </c>
      <c r="JJ144">
        <v>28</v>
      </c>
      <c r="JK144">
        <v>2090</v>
      </c>
      <c r="JL144">
        <v>2</v>
      </c>
      <c r="JM144">
        <v>19</v>
      </c>
      <c r="JN144">
        <v>11.3</v>
      </c>
      <c r="JO144">
        <v>11.2</v>
      </c>
      <c r="JP144">
        <v>1.36108</v>
      </c>
      <c r="JQ144">
        <v>2.55005</v>
      </c>
      <c r="JR144">
        <v>2.24365</v>
      </c>
      <c r="JS144">
        <v>2.85034</v>
      </c>
      <c r="JT144">
        <v>2.49756</v>
      </c>
      <c r="JU144">
        <v>2.35596</v>
      </c>
      <c r="JV144">
        <v>31.2156</v>
      </c>
      <c r="JW144">
        <v>24.07</v>
      </c>
      <c r="JX144">
        <v>18</v>
      </c>
      <c r="JY144">
        <v>633.858</v>
      </c>
      <c r="JZ144">
        <v>658.552</v>
      </c>
      <c r="KA144">
        <v>19.9998</v>
      </c>
      <c r="KB144">
        <v>23.3294</v>
      </c>
      <c r="KC144">
        <v>30.0002</v>
      </c>
      <c r="KD144">
        <v>23.5229</v>
      </c>
      <c r="KE144">
        <v>23.5043</v>
      </c>
      <c r="KF144">
        <v>27.2801</v>
      </c>
      <c r="KG144">
        <v>37.5654</v>
      </c>
      <c r="KH144">
        <v>0</v>
      </c>
      <c r="KI144">
        <v>20</v>
      </c>
      <c r="KJ144">
        <v>420</v>
      </c>
      <c r="KK144">
        <v>11.3527</v>
      </c>
      <c r="KL144">
        <v>101.98</v>
      </c>
      <c r="KM144">
        <v>101.025</v>
      </c>
    </row>
    <row r="145" spans="1:299">
      <c r="A145">
        <v>129</v>
      </c>
      <c r="B145">
        <v>1701978314</v>
      </c>
      <c r="C145">
        <v>640</v>
      </c>
      <c r="D145" t="s">
        <v>699</v>
      </c>
      <c r="E145" t="s">
        <v>700</v>
      </c>
      <c r="F145">
        <v>15</v>
      </c>
      <c r="H145" t="s">
        <v>435</v>
      </c>
      <c r="K145">
        <v>1701978312.5</v>
      </c>
      <c r="L145">
        <f>(M145)/1000</f>
        <v>0</v>
      </c>
      <c r="M145">
        <f>IF(DR145, AP145, AJ145)</f>
        <v>0</v>
      </c>
      <c r="N145">
        <f>IF(DR145, AK145, AI145)</f>
        <v>0</v>
      </c>
      <c r="O145">
        <f>DT145 - IF(AW145&gt;1, N145*DN145*100.0/(AY145*EH145), 0)</f>
        <v>0</v>
      </c>
      <c r="P145">
        <f>((V145-L145/2)*O145-N145)/(V145+L145/2)</f>
        <v>0</v>
      </c>
      <c r="Q145">
        <f>P145*(EA145+EB145)/1000.0</f>
        <v>0</v>
      </c>
      <c r="R145">
        <f>(DT145 - IF(AW145&gt;1, N145*DN145*100.0/(AY145*EH145), 0))*(EA145+EB145)/1000.0</f>
        <v>0</v>
      </c>
      <c r="S145">
        <f>2.0/((1/U145-1/T145)+SIGN(U145)*SQRT((1/U145-1/T145)*(1/U145-1/T145) + 4*DO145/((DO145+1)*(DO145+1))*(2*1/U145*1/T145-1/T145*1/T145)))</f>
        <v>0</v>
      </c>
      <c r="T145">
        <f>IF(LEFT(DP145,1)&lt;&gt;"0",IF(LEFT(DP145,1)="1",3.0,DQ145),$D$5+$E$5*(EH145*EA145/($K$5*1000))+$F$5*(EH145*EA145/($K$5*1000))*MAX(MIN(DN145,$J$5),$I$5)*MAX(MIN(DN145,$J$5),$I$5)+$G$5*MAX(MIN(DN145,$J$5),$I$5)*(EH145*EA145/($K$5*1000))+$H$5*(EH145*EA145/($K$5*1000))*(EH145*EA145/($K$5*1000)))</f>
        <v>0</v>
      </c>
      <c r="U145">
        <f>L145*(1000-(1000*0.61365*exp(17.502*Y145/(240.97+Y145))/(EA145+EB145)+DV145)/2)/(1000*0.61365*exp(17.502*Y145/(240.97+Y145))/(EA145+EB145)-DV145)</f>
        <v>0</v>
      </c>
      <c r="V145">
        <f>1/((DO145+1)/(S145/1.6)+1/(T145/1.37)) + DO145/((DO145+1)/(S145/1.6) + DO145/(T145/1.37))</f>
        <v>0</v>
      </c>
      <c r="W145">
        <f>(DJ145*DM145)</f>
        <v>0</v>
      </c>
      <c r="X145">
        <f>(EC145+(W145+2*0.95*5.67E-8*(((EC145+$B$7)+273)^4-(EC145+273)^4)-44100*L145)/(1.84*29.3*T145+8*0.95*5.67E-8*(EC145+273)^3))</f>
        <v>0</v>
      </c>
      <c r="Y145">
        <f>($C$7*ED145+$D$7*EE145+$E$7*X145)</f>
        <v>0</v>
      </c>
      <c r="Z145">
        <f>0.61365*exp(17.502*Y145/(240.97+Y145))</f>
        <v>0</v>
      </c>
      <c r="AA145">
        <f>(AB145/AC145*100)</f>
        <v>0</v>
      </c>
      <c r="AB145">
        <f>DV145*(EA145+EB145)/1000</f>
        <v>0</v>
      </c>
      <c r="AC145">
        <f>0.61365*exp(17.502*EC145/(240.97+EC145))</f>
        <v>0</v>
      </c>
      <c r="AD145">
        <f>(Z145-DV145*(EA145+EB145)/1000)</f>
        <v>0</v>
      </c>
      <c r="AE145">
        <f>(-L145*44100)</f>
        <v>0</v>
      </c>
      <c r="AF145">
        <f>2*29.3*T145*0.92*(EC145-Y145)</f>
        <v>0</v>
      </c>
      <c r="AG145">
        <f>2*0.95*5.67E-8*(((EC145+$B$7)+273)^4-(Y145+273)^4)</f>
        <v>0</v>
      </c>
      <c r="AH145">
        <f>W145+AG145+AE145+AF145</f>
        <v>0</v>
      </c>
      <c r="AI145">
        <f>DZ145*AW145*(DU145-DT145*(1000-AW145*DW145)/(1000-AW145*DV145))/(100*DN145)</f>
        <v>0</v>
      </c>
      <c r="AJ145">
        <f>1000*DZ145*AW145*(DV145-DW145)/(100*DN145*(1000-AW145*DV145))</f>
        <v>0</v>
      </c>
      <c r="AK145">
        <f>(AL145 - AM145 - EA145*1E3/(8.314*(EC145+273.15)) * AO145/DZ145 * AN145) * DZ145/(100*DN145) * (1000 - DW145)/1000</f>
        <v>0</v>
      </c>
      <c r="AL145">
        <v>424.80450963508</v>
      </c>
      <c r="AM145">
        <v>421.216096969697</v>
      </c>
      <c r="AN145">
        <v>-0.00266266026366218</v>
      </c>
      <c r="AO145">
        <v>66.111918729525</v>
      </c>
      <c r="AP145">
        <f>(AR145 - AQ145 + EA145*1E3/(8.314*(EC145+273.15)) * AT145/DZ145 * AS145) * DZ145/(100*DN145) * 1000/(1000 - AR145)</f>
        <v>0</v>
      </c>
      <c r="AQ145">
        <v>11.32299504617</v>
      </c>
      <c r="AR145">
        <v>12.4686186813187</v>
      </c>
      <c r="AS145">
        <v>-7.65985691427472e-07</v>
      </c>
      <c r="AT145">
        <v>85.4368916189537</v>
      </c>
      <c r="AU145">
        <v>0</v>
      </c>
      <c r="AV145">
        <v>0</v>
      </c>
      <c r="AW145">
        <f>IF(AU145*$H$13&gt;=AY145,1.0,(AY145/(AY145-AU145*$H$13)))</f>
        <v>0</v>
      </c>
      <c r="AX145">
        <f>(AW145-1)*100</f>
        <v>0</v>
      </c>
      <c r="AY145">
        <f>MAX(0,($B$13+$C$13*EH145)/(1+$D$13*EH145)*EA145/(EC145+273)*$E$13)</f>
        <v>0</v>
      </c>
      <c r="AZ145" t="s">
        <v>436</v>
      </c>
      <c r="BA145" t="s">
        <v>436</v>
      </c>
      <c r="BB145">
        <v>0</v>
      </c>
      <c r="BC145">
        <v>0</v>
      </c>
      <c r="BD145">
        <f>1-BB145/BC145</f>
        <v>0</v>
      </c>
      <c r="BE145">
        <v>0</v>
      </c>
      <c r="BF145" t="s">
        <v>436</v>
      </c>
      <c r="BG145" t="s">
        <v>436</v>
      </c>
      <c r="BH145">
        <v>0</v>
      </c>
      <c r="BI145">
        <v>0</v>
      </c>
      <c r="BJ145">
        <f>1-BH145/BI145</f>
        <v>0</v>
      </c>
      <c r="BK145">
        <v>0.5</v>
      </c>
      <c r="BL145">
        <f>DK145</f>
        <v>0</v>
      </c>
      <c r="BM145">
        <f>N145</f>
        <v>0</v>
      </c>
      <c r="BN145">
        <f>BJ145*BK145*BL145</f>
        <v>0</v>
      </c>
      <c r="BO145">
        <f>(BM145-BE145)/BL145</f>
        <v>0</v>
      </c>
      <c r="BP145">
        <f>(BC145-BI145)/BI145</f>
        <v>0</v>
      </c>
      <c r="BQ145">
        <f>BB145/(BD145+BB145/BI145)</f>
        <v>0</v>
      </c>
      <c r="BR145" t="s">
        <v>436</v>
      </c>
      <c r="BS145">
        <v>0</v>
      </c>
      <c r="BT145">
        <f>IF(BS145&lt;&gt;0, BS145, BQ145)</f>
        <v>0</v>
      </c>
      <c r="BU145">
        <f>1-BT145/BI145</f>
        <v>0</v>
      </c>
      <c r="BV145">
        <f>(BI145-BH145)/(BI145-BT145)</f>
        <v>0</v>
      </c>
      <c r="BW145">
        <f>(BC145-BI145)/(BC145-BT145)</f>
        <v>0</v>
      </c>
      <c r="BX145">
        <f>(BI145-BH145)/(BI145-BB145)</f>
        <v>0</v>
      </c>
      <c r="BY145">
        <f>(BC145-BI145)/(BC145-BB145)</f>
        <v>0</v>
      </c>
      <c r="BZ145">
        <f>(BV145*BT145/BH145)</f>
        <v>0</v>
      </c>
      <c r="CA145">
        <f>(1-BZ145)</f>
        <v>0</v>
      </c>
      <c r="DJ145">
        <f>$B$11*EI145+$C$11*EJ145+$F$11*EU145*(1-EX145)</f>
        <v>0</v>
      </c>
      <c r="DK145">
        <f>DJ145*DL145</f>
        <v>0</v>
      </c>
      <c r="DL145">
        <f>($B$11*$D$9+$C$11*$D$9+$F$11*((FH145+EZ145)/MAX(FH145+EZ145+FI145, 0.1)*$I$9+FI145/MAX(FH145+EZ145+FI145, 0.1)*$J$9))/($B$11+$C$11+$F$11)</f>
        <v>0</v>
      </c>
      <c r="DM145">
        <f>($B$11*$K$9+$C$11*$K$9+$F$11*((FH145+EZ145)/MAX(FH145+EZ145+FI145, 0.1)*$P$9+FI145/MAX(FH145+EZ145+FI145, 0.1)*$Q$9))/($B$11+$C$11+$F$11)</f>
        <v>0</v>
      </c>
      <c r="DN145">
        <v>6</v>
      </c>
      <c r="DO145">
        <v>0.5</v>
      </c>
      <c r="DP145" t="s">
        <v>437</v>
      </c>
      <c r="DQ145">
        <v>2</v>
      </c>
      <c r="DR145" t="b">
        <v>1</v>
      </c>
      <c r="DS145">
        <v>1701978312.5</v>
      </c>
      <c r="DT145">
        <v>415.973</v>
      </c>
      <c r="DU145">
        <v>420.0045</v>
      </c>
      <c r="DV145">
        <v>12.468</v>
      </c>
      <c r="DW145">
        <v>11.32285</v>
      </c>
      <c r="DX145">
        <v>416.487</v>
      </c>
      <c r="DY145">
        <v>12.4369</v>
      </c>
      <c r="DZ145">
        <v>599.9985</v>
      </c>
      <c r="EA145">
        <v>78.91805</v>
      </c>
      <c r="EB145">
        <v>0.09981195</v>
      </c>
      <c r="EC145">
        <v>23.03355</v>
      </c>
      <c r="ED145">
        <v>23.04655</v>
      </c>
      <c r="EE145">
        <v>999.9</v>
      </c>
      <c r="EF145">
        <v>0</v>
      </c>
      <c r="EG145">
        <v>0</v>
      </c>
      <c r="EH145">
        <v>10009.05</v>
      </c>
      <c r="EI145">
        <v>0</v>
      </c>
      <c r="EJ145">
        <v>0.8127635</v>
      </c>
      <c r="EK145">
        <v>-4.031325</v>
      </c>
      <c r="EL145">
        <v>421.225</v>
      </c>
      <c r="EM145">
        <v>424.8145</v>
      </c>
      <c r="EN145">
        <v>1.145145</v>
      </c>
      <c r="EO145">
        <v>420.0045</v>
      </c>
      <c r="EP145">
        <v>11.32285</v>
      </c>
      <c r="EQ145">
        <v>0.983949</v>
      </c>
      <c r="ER145">
        <v>0.8935765</v>
      </c>
      <c r="ES145">
        <v>6.68085</v>
      </c>
      <c r="ET145">
        <v>5.287705</v>
      </c>
      <c r="EU145">
        <v>1800.025</v>
      </c>
      <c r="EV145">
        <v>0.978006</v>
      </c>
      <c r="EW145">
        <v>0.0219943</v>
      </c>
      <c r="EX145">
        <v>0</v>
      </c>
      <c r="EY145">
        <v>383.9235</v>
      </c>
      <c r="EZ145">
        <v>4.99951</v>
      </c>
      <c r="FA145">
        <v>6966.28</v>
      </c>
      <c r="FB145">
        <v>14717.2</v>
      </c>
      <c r="FC145">
        <v>43.062</v>
      </c>
      <c r="FD145">
        <v>44.812</v>
      </c>
      <c r="FE145">
        <v>44.625</v>
      </c>
      <c r="FF145">
        <v>43.875</v>
      </c>
      <c r="FG145">
        <v>44.5</v>
      </c>
      <c r="FH145">
        <v>1755.545</v>
      </c>
      <c r="FI145">
        <v>39.48</v>
      </c>
      <c r="FJ145">
        <v>0</v>
      </c>
      <c r="FK145">
        <v>1701978315.3</v>
      </c>
      <c r="FL145">
        <v>0</v>
      </c>
      <c r="FM145">
        <v>383.904730769231</v>
      </c>
      <c r="FN145">
        <v>-0.622529916812926</v>
      </c>
      <c r="FO145">
        <v>-4.31282050591867</v>
      </c>
      <c r="FP145">
        <v>6966.65192307692</v>
      </c>
      <c r="FQ145">
        <v>15</v>
      </c>
      <c r="FR145">
        <v>1701977635</v>
      </c>
      <c r="FS145" t="s">
        <v>438</v>
      </c>
      <c r="FT145">
        <v>1701977633</v>
      </c>
      <c r="FU145">
        <v>1701977635</v>
      </c>
      <c r="FV145">
        <v>4</v>
      </c>
      <c r="FW145">
        <v>-0.012</v>
      </c>
      <c r="FX145">
        <v>0.003</v>
      </c>
      <c r="FY145">
        <v>-0.515</v>
      </c>
      <c r="FZ145">
        <v>0.012</v>
      </c>
      <c r="GA145">
        <v>420</v>
      </c>
      <c r="GB145">
        <v>11</v>
      </c>
      <c r="GC145">
        <v>0.38</v>
      </c>
      <c r="GD145">
        <v>0.07</v>
      </c>
      <c r="GE145">
        <v>-4.03503904761905</v>
      </c>
      <c r="GF145">
        <v>0.0726459740259753</v>
      </c>
      <c r="GG145">
        <v>0.0219941782134148</v>
      </c>
      <c r="GH145">
        <v>1</v>
      </c>
      <c r="GI145">
        <v>383.921205882353</v>
      </c>
      <c r="GJ145">
        <v>-0.079740261335801</v>
      </c>
      <c r="GK145">
        <v>0.194099395309506</v>
      </c>
      <c r="GL145">
        <v>1</v>
      </c>
      <c r="GM145">
        <v>1.14734428571429</v>
      </c>
      <c r="GN145">
        <v>-0.0120093506493509</v>
      </c>
      <c r="GO145">
        <v>0.00147635836218903</v>
      </c>
      <c r="GP145">
        <v>1</v>
      </c>
      <c r="GQ145">
        <v>3</v>
      </c>
      <c r="GR145">
        <v>3</v>
      </c>
      <c r="GS145" t="s">
        <v>439</v>
      </c>
      <c r="GT145">
        <v>3.24984</v>
      </c>
      <c r="GU145">
        <v>2.89211</v>
      </c>
      <c r="GV145">
        <v>0.0825204</v>
      </c>
      <c r="GW145">
        <v>0.0829255</v>
      </c>
      <c r="GX145">
        <v>0.0594132</v>
      </c>
      <c r="GY145">
        <v>0.0548113</v>
      </c>
      <c r="GZ145">
        <v>30269.1</v>
      </c>
      <c r="HA145">
        <v>23316.3</v>
      </c>
      <c r="HB145">
        <v>30713.4</v>
      </c>
      <c r="HC145">
        <v>23895.1</v>
      </c>
      <c r="HD145">
        <v>38263.9</v>
      </c>
      <c r="HE145">
        <v>31525</v>
      </c>
      <c r="HF145">
        <v>43458.9</v>
      </c>
      <c r="HG145">
        <v>36061.7</v>
      </c>
      <c r="HH145">
        <v>2.35278</v>
      </c>
      <c r="HI145">
        <v>2.256</v>
      </c>
      <c r="HJ145">
        <v>0.150464</v>
      </c>
      <c r="HK145">
        <v>0</v>
      </c>
      <c r="HL145">
        <v>20.5678</v>
      </c>
      <c r="HM145">
        <v>999.9</v>
      </c>
      <c r="HN145">
        <v>45.574</v>
      </c>
      <c r="HO145">
        <v>26.989</v>
      </c>
      <c r="HP145">
        <v>20.6564</v>
      </c>
      <c r="HQ145">
        <v>54.6966</v>
      </c>
      <c r="HR145">
        <v>21.4263</v>
      </c>
      <c r="HS145">
        <v>2</v>
      </c>
      <c r="HT145">
        <v>-0.304004</v>
      </c>
      <c r="HU145">
        <v>0.707693</v>
      </c>
      <c r="HV145">
        <v>20.3425</v>
      </c>
      <c r="HW145">
        <v>5.24544</v>
      </c>
      <c r="HX145">
        <v>11.9231</v>
      </c>
      <c r="HY145">
        <v>4.9697</v>
      </c>
      <c r="HZ145">
        <v>3.29008</v>
      </c>
      <c r="IA145">
        <v>9999</v>
      </c>
      <c r="IB145">
        <v>999.9</v>
      </c>
      <c r="IC145">
        <v>9999</v>
      </c>
      <c r="ID145">
        <v>9999</v>
      </c>
      <c r="IE145">
        <v>4.97215</v>
      </c>
      <c r="IF145">
        <v>1.87347</v>
      </c>
      <c r="IG145">
        <v>1.88034</v>
      </c>
      <c r="IH145">
        <v>1.87653</v>
      </c>
      <c r="II145">
        <v>1.87607</v>
      </c>
      <c r="IJ145">
        <v>1.87607</v>
      </c>
      <c r="IK145">
        <v>1.87504</v>
      </c>
      <c r="IL145">
        <v>1.87545</v>
      </c>
      <c r="IM145">
        <v>0</v>
      </c>
      <c r="IN145">
        <v>0</v>
      </c>
      <c r="IO145">
        <v>0</v>
      </c>
      <c r="IP145">
        <v>0</v>
      </c>
      <c r="IQ145" t="s">
        <v>440</v>
      </c>
      <c r="IR145" t="s">
        <v>441</v>
      </c>
      <c r="IS145" t="s">
        <v>442</v>
      </c>
      <c r="IT145" t="s">
        <v>442</v>
      </c>
      <c r="IU145" t="s">
        <v>442</v>
      </c>
      <c r="IV145" t="s">
        <v>442</v>
      </c>
      <c r="IW145">
        <v>0</v>
      </c>
      <c r="IX145">
        <v>100</v>
      </c>
      <c r="IY145">
        <v>100</v>
      </c>
      <c r="IZ145">
        <v>-0.513</v>
      </c>
      <c r="JA145">
        <v>0.0311</v>
      </c>
      <c r="JB145">
        <v>-0.436505064677801</v>
      </c>
      <c r="JC145">
        <v>-0.000204251658391556</v>
      </c>
      <c r="JD145">
        <v>8.11882707142039e-08</v>
      </c>
      <c r="JE145">
        <v>-8.824596126216e-11</v>
      </c>
      <c r="JF145">
        <v>-0.0823044458403542</v>
      </c>
      <c r="JG145">
        <v>6.98166786572007e-05</v>
      </c>
      <c r="JH145">
        <v>0.00104944809816257</v>
      </c>
      <c r="JI145">
        <v>-2.5878658862803e-05</v>
      </c>
      <c r="JJ145">
        <v>28</v>
      </c>
      <c r="JK145">
        <v>2090</v>
      </c>
      <c r="JL145">
        <v>2</v>
      </c>
      <c r="JM145">
        <v>19</v>
      </c>
      <c r="JN145">
        <v>11.3</v>
      </c>
      <c r="JO145">
        <v>11.3</v>
      </c>
      <c r="JP145">
        <v>1.36108</v>
      </c>
      <c r="JQ145">
        <v>2.55859</v>
      </c>
      <c r="JR145">
        <v>2.24365</v>
      </c>
      <c r="JS145">
        <v>2.84912</v>
      </c>
      <c r="JT145">
        <v>2.49756</v>
      </c>
      <c r="JU145">
        <v>2.34131</v>
      </c>
      <c r="JV145">
        <v>31.2156</v>
      </c>
      <c r="JW145">
        <v>24.0612</v>
      </c>
      <c r="JX145">
        <v>18</v>
      </c>
      <c r="JY145">
        <v>633.767</v>
      </c>
      <c r="JZ145">
        <v>658.57</v>
      </c>
      <c r="KA145">
        <v>19.9999</v>
      </c>
      <c r="KB145">
        <v>23.3294</v>
      </c>
      <c r="KC145">
        <v>30.0001</v>
      </c>
      <c r="KD145">
        <v>23.5229</v>
      </c>
      <c r="KE145">
        <v>23.5041</v>
      </c>
      <c r="KF145">
        <v>27.2818</v>
      </c>
      <c r="KG145">
        <v>37.5654</v>
      </c>
      <c r="KH145">
        <v>0</v>
      </c>
      <c r="KI145">
        <v>20</v>
      </c>
      <c r="KJ145">
        <v>420</v>
      </c>
      <c r="KK145">
        <v>11.3611</v>
      </c>
      <c r="KL145">
        <v>101.979</v>
      </c>
      <c r="KM145">
        <v>101.026</v>
      </c>
    </row>
    <row r="146" spans="1:299">
      <c r="A146">
        <v>130</v>
      </c>
      <c r="B146">
        <v>1701978319</v>
      </c>
      <c r="C146">
        <v>645</v>
      </c>
      <c r="D146" t="s">
        <v>701</v>
      </c>
      <c r="E146" t="s">
        <v>702</v>
      </c>
      <c r="F146">
        <v>15</v>
      </c>
      <c r="H146" t="s">
        <v>435</v>
      </c>
      <c r="K146">
        <v>1701978317.5</v>
      </c>
      <c r="L146">
        <f>(M146)/1000</f>
        <v>0</v>
      </c>
      <c r="M146">
        <f>IF(DR146, AP146, AJ146)</f>
        <v>0</v>
      </c>
      <c r="N146">
        <f>IF(DR146, AK146, AI146)</f>
        <v>0</v>
      </c>
      <c r="O146">
        <f>DT146 - IF(AW146&gt;1, N146*DN146*100.0/(AY146*EH146), 0)</f>
        <v>0</v>
      </c>
      <c r="P146">
        <f>((V146-L146/2)*O146-N146)/(V146+L146/2)</f>
        <v>0</v>
      </c>
      <c r="Q146">
        <f>P146*(EA146+EB146)/1000.0</f>
        <v>0</v>
      </c>
      <c r="R146">
        <f>(DT146 - IF(AW146&gt;1, N146*DN146*100.0/(AY146*EH146), 0))*(EA146+EB146)/1000.0</f>
        <v>0</v>
      </c>
      <c r="S146">
        <f>2.0/((1/U146-1/T146)+SIGN(U146)*SQRT((1/U146-1/T146)*(1/U146-1/T146) + 4*DO146/((DO146+1)*(DO146+1))*(2*1/U146*1/T146-1/T146*1/T146)))</f>
        <v>0</v>
      </c>
      <c r="T146">
        <f>IF(LEFT(DP146,1)&lt;&gt;"0",IF(LEFT(DP146,1)="1",3.0,DQ146),$D$5+$E$5*(EH146*EA146/($K$5*1000))+$F$5*(EH146*EA146/($K$5*1000))*MAX(MIN(DN146,$J$5),$I$5)*MAX(MIN(DN146,$J$5),$I$5)+$G$5*MAX(MIN(DN146,$J$5),$I$5)*(EH146*EA146/($K$5*1000))+$H$5*(EH146*EA146/($K$5*1000))*(EH146*EA146/($K$5*1000)))</f>
        <v>0</v>
      </c>
      <c r="U146">
        <f>L146*(1000-(1000*0.61365*exp(17.502*Y146/(240.97+Y146))/(EA146+EB146)+DV146)/2)/(1000*0.61365*exp(17.502*Y146/(240.97+Y146))/(EA146+EB146)-DV146)</f>
        <v>0</v>
      </c>
      <c r="V146">
        <f>1/((DO146+1)/(S146/1.6)+1/(T146/1.37)) + DO146/((DO146+1)/(S146/1.6) + DO146/(T146/1.37))</f>
        <v>0</v>
      </c>
      <c r="W146">
        <f>(DJ146*DM146)</f>
        <v>0</v>
      </c>
      <c r="X146">
        <f>(EC146+(W146+2*0.95*5.67E-8*(((EC146+$B$7)+273)^4-(EC146+273)^4)-44100*L146)/(1.84*29.3*T146+8*0.95*5.67E-8*(EC146+273)^3))</f>
        <v>0</v>
      </c>
      <c r="Y146">
        <f>($C$7*ED146+$D$7*EE146+$E$7*X146)</f>
        <v>0</v>
      </c>
      <c r="Z146">
        <f>0.61365*exp(17.502*Y146/(240.97+Y146))</f>
        <v>0</v>
      </c>
      <c r="AA146">
        <f>(AB146/AC146*100)</f>
        <v>0</v>
      </c>
      <c r="AB146">
        <f>DV146*(EA146+EB146)/1000</f>
        <v>0</v>
      </c>
      <c r="AC146">
        <f>0.61365*exp(17.502*EC146/(240.97+EC146))</f>
        <v>0</v>
      </c>
      <c r="AD146">
        <f>(Z146-DV146*(EA146+EB146)/1000)</f>
        <v>0</v>
      </c>
      <c r="AE146">
        <f>(-L146*44100)</f>
        <v>0</v>
      </c>
      <c r="AF146">
        <f>2*29.3*T146*0.92*(EC146-Y146)</f>
        <v>0</v>
      </c>
      <c r="AG146">
        <f>2*0.95*5.67E-8*(((EC146+$B$7)+273)^4-(Y146+273)^4)</f>
        <v>0</v>
      </c>
      <c r="AH146">
        <f>W146+AG146+AE146+AF146</f>
        <v>0</v>
      </c>
      <c r="AI146">
        <f>DZ146*AW146*(DU146-DT146*(1000-AW146*DW146)/(1000-AW146*DV146))/(100*DN146)</f>
        <v>0</v>
      </c>
      <c r="AJ146">
        <f>1000*DZ146*AW146*(DV146-DW146)/(100*DN146*(1000-AW146*DV146))</f>
        <v>0</v>
      </c>
      <c r="AK146">
        <f>(AL146 - AM146 - EA146*1E3/(8.314*(EC146+273.15)) * AO146/DZ146 * AN146) * DZ146/(100*DN146) * (1000 - DW146)/1000</f>
        <v>0</v>
      </c>
      <c r="AL146">
        <v>424.794143281233</v>
      </c>
      <c r="AM146">
        <v>421.19936969697</v>
      </c>
      <c r="AN146">
        <v>-0.000608722372886446</v>
      </c>
      <c r="AO146">
        <v>66.111918729525</v>
      </c>
      <c r="AP146">
        <f>(AR146 - AQ146 + EA146*1E3/(8.314*(EC146+273.15)) * AT146/DZ146 * AS146) * DZ146/(100*DN146) * 1000/(1000 - AR146)</f>
        <v>0</v>
      </c>
      <c r="AQ146">
        <v>11.3235610612183</v>
      </c>
      <c r="AR146">
        <v>12.4651505494506</v>
      </c>
      <c r="AS146">
        <v>-2.33987273224874e-06</v>
      </c>
      <c r="AT146">
        <v>85.4368916189537</v>
      </c>
      <c r="AU146">
        <v>0</v>
      </c>
      <c r="AV146">
        <v>0</v>
      </c>
      <c r="AW146">
        <f>IF(AU146*$H$13&gt;=AY146,1.0,(AY146/(AY146-AU146*$H$13)))</f>
        <v>0</v>
      </c>
      <c r="AX146">
        <f>(AW146-1)*100</f>
        <v>0</v>
      </c>
      <c r="AY146">
        <f>MAX(0,($B$13+$C$13*EH146)/(1+$D$13*EH146)*EA146/(EC146+273)*$E$13)</f>
        <v>0</v>
      </c>
      <c r="AZ146" t="s">
        <v>436</v>
      </c>
      <c r="BA146" t="s">
        <v>436</v>
      </c>
      <c r="BB146">
        <v>0</v>
      </c>
      <c r="BC146">
        <v>0</v>
      </c>
      <c r="BD146">
        <f>1-BB146/BC146</f>
        <v>0</v>
      </c>
      <c r="BE146">
        <v>0</v>
      </c>
      <c r="BF146" t="s">
        <v>436</v>
      </c>
      <c r="BG146" t="s">
        <v>436</v>
      </c>
      <c r="BH146">
        <v>0</v>
      </c>
      <c r="BI146">
        <v>0</v>
      </c>
      <c r="BJ146">
        <f>1-BH146/BI146</f>
        <v>0</v>
      </c>
      <c r="BK146">
        <v>0.5</v>
      </c>
      <c r="BL146">
        <f>DK146</f>
        <v>0</v>
      </c>
      <c r="BM146">
        <f>N146</f>
        <v>0</v>
      </c>
      <c r="BN146">
        <f>BJ146*BK146*BL146</f>
        <v>0</v>
      </c>
      <c r="BO146">
        <f>(BM146-BE146)/BL146</f>
        <v>0</v>
      </c>
      <c r="BP146">
        <f>(BC146-BI146)/BI146</f>
        <v>0</v>
      </c>
      <c r="BQ146">
        <f>BB146/(BD146+BB146/BI146)</f>
        <v>0</v>
      </c>
      <c r="BR146" t="s">
        <v>436</v>
      </c>
      <c r="BS146">
        <v>0</v>
      </c>
      <c r="BT146">
        <f>IF(BS146&lt;&gt;0, BS146, BQ146)</f>
        <v>0</v>
      </c>
      <c r="BU146">
        <f>1-BT146/BI146</f>
        <v>0</v>
      </c>
      <c r="BV146">
        <f>(BI146-BH146)/(BI146-BT146)</f>
        <v>0</v>
      </c>
      <c r="BW146">
        <f>(BC146-BI146)/(BC146-BT146)</f>
        <v>0</v>
      </c>
      <c r="BX146">
        <f>(BI146-BH146)/(BI146-BB146)</f>
        <v>0</v>
      </c>
      <c r="BY146">
        <f>(BC146-BI146)/(BC146-BB146)</f>
        <v>0</v>
      </c>
      <c r="BZ146">
        <f>(BV146*BT146/BH146)</f>
        <v>0</v>
      </c>
      <c r="CA146">
        <f>(1-BZ146)</f>
        <v>0</v>
      </c>
      <c r="DJ146">
        <f>$B$11*EI146+$C$11*EJ146+$F$11*EU146*(1-EX146)</f>
        <v>0</v>
      </c>
      <c r="DK146">
        <f>DJ146*DL146</f>
        <v>0</v>
      </c>
      <c r="DL146">
        <f>($B$11*$D$9+$C$11*$D$9+$F$11*((FH146+EZ146)/MAX(FH146+EZ146+FI146, 0.1)*$I$9+FI146/MAX(FH146+EZ146+FI146, 0.1)*$J$9))/($B$11+$C$11+$F$11)</f>
        <v>0</v>
      </c>
      <c r="DM146">
        <f>($B$11*$K$9+$C$11*$K$9+$F$11*((FH146+EZ146)/MAX(FH146+EZ146+FI146, 0.1)*$P$9+FI146/MAX(FH146+EZ146+FI146, 0.1)*$Q$9))/($B$11+$C$11+$F$11)</f>
        <v>0</v>
      </c>
      <c r="DN146">
        <v>6</v>
      </c>
      <c r="DO146">
        <v>0.5</v>
      </c>
      <c r="DP146" t="s">
        <v>437</v>
      </c>
      <c r="DQ146">
        <v>2</v>
      </c>
      <c r="DR146" t="b">
        <v>1</v>
      </c>
      <c r="DS146">
        <v>1701978317.5</v>
      </c>
      <c r="DT146">
        <v>415.9485</v>
      </c>
      <c r="DU146">
        <v>419.973</v>
      </c>
      <c r="DV146">
        <v>12.4659</v>
      </c>
      <c r="DW146">
        <v>11.3246</v>
      </c>
      <c r="DX146">
        <v>416.4625</v>
      </c>
      <c r="DY146">
        <v>12.4348</v>
      </c>
      <c r="DZ146">
        <v>599.9735</v>
      </c>
      <c r="EA146">
        <v>78.91785</v>
      </c>
      <c r="EB146">
        <v>0.0999195</v>
      </c>
      <c r="EC146">
        <v>23.0301</v>
      </c>
      <c r="ED146">
        <v>23.0417</v>
      </c>
      <c r="EE146">
        <v>999.9</v>
      </c>
      <c r="EF146">
        <v>0</v>
      </c>
      <c r="EG146">
        <v>0</v>
      </c>
      <c r="EH146">
        <v>10003.725</v>
      </c>
      <c r="EI146">
        <v>0</v>
      </c>
      <c r="EJ146">
        <v>0.8014555</v>
      </c>
      <c r="EK146">
        <v>-4.024445</v>
      </c>
      <c r="EL146">
        <v>421.199</v>
      </c>
      <c r="EM146">
        <v>424.7835</v>
      </c>
      <c r="EN146">
        <v>1.141245</v>
      </c>
      <c r="EO146">
        <v>419.973</v>
      </c>
      <c r="EP146">
        <v>11.3246</v>
      </c>
      <c r="EQ146">
        <v>0.98378</v>
      </c>
      <c r="ER146">
        <v>0.8937155</v>
      </c>
      <c r="ES146">
        <v>6.678345</v>
      </c>
      <c r="ET146">
        <v>5.28994</v>
      </c>
      <c r="EU146">
        <v>1800.03</v>
      </c>
      <c r="EV146">
        <v>0.978006</v>
      </c>
      <c r="EW146">
        <v>0.0219943</v>
      </c>
      <c r="EX146">
        <v>0</v>
      </c>
      <c r="EY146">
        <v>383.762</v>
      </c>
      <c r="EZ146">
        <v>4.99951</v>
      </c>
      <c r="FA146">
        <v>6965.74</v>
      </c>
      <c r="FB146">
        <v>14717.2</v>
      </c>
      <c r="FC146">
        <v>43.062</v>
      </c>
      <c r="FD146">
        <v>44.812</v>
      </c>
      <c r="FE146">
        <v>44.5935</v>
      </c>
      <c r="FF146">
        <v>43.906</v>
      </c>
      <c r="FG146">
        <v>44.5</v>
      </c>
      <c r="FH146">
        <v>1755.55</v>
      </c>
      <c r="FI146">
        <v>39.48</v>
      </c>
      <c r="FJ146">
        <v>0</v>
      </c>
      <c r="FK146">
        <v>1701978320.1</v>
      </c>
      <c r="FL146">
        <v>0</v>
      </c>
      <c r="FM146">
        <v>383.8405</v>
      </c>
      <c r="FN146">
        <v>-1.16085471172359</v>
      </c>
      <c r="FO146">
        <v>-3.97811964737688</v>
      </c>
      <c r="FP146">
        <v>6966.36461538461</v>
      </c>
      <c r="FQ146">
        <v>15</v>
      </c>
      <c r="FR146">
        <v>1701977635</v>
      </c>
      <c r="FS146" t="s">
        <v>438</v>
      </c>
      <c r="FT146">
        <v>1701977633</v>
      </c>
      <c r="FU146">
        <v>1701977635</v>
      </c>
      <c r="FV146">
        <v>4</v>
      </c>
      <c r="FW146">
        <v>-0.012</v>
      </c>
      <c r="FX146">
        <v>0.003</v>
      </c>
      <c r="FY146">
        <v>-0.515</v>
      </c>
      <c r="FZ146">
        <v>0.012</v>
      </c>
      <c r="GA146">
        <v>420</v>
      </c>
      <c r="GB146">
        <v>11</v>
      </c>
      <c r="GC146">
        <v>0.38</v>
      </c>
      <c r="GD146">
        <v>0.07</v>
      </c>
      <c r="GE146">
        <v>-4.0324085</v>
      </c>
      <c r="GF146">
        <v>0.0833896240601455</v>
      </c>
      <c r="GG146">
        <v>0.0219844761763841</v>
      </c>
      <c r="GH146">
        <v>1</v>
      </c>
      <c r="GI146">
        <v>383.855823529412</v>
      </c>
      <c r="GJ146">
        <v>-1.12009167415507</v>
      </c>
      <c r="GK146">
        <v>0.19131302815147</v>
      </c>
      <c r="GL146">
        <v>0</v>
      </c>
      <c r="GM146">
        <v>1.145566</v>
      </c>
      <c r="GN146">
        <v>-0.0179151879699249</v>
      </c>
      <c r="GO146">
        <v>0.00209137610199602</v>
      </c>
      <c r="GP146">
        <v>1</v>
      </c>
      <c r="GQ146">
        <v>2</v>
      </c>
      <c r="GR146">
        <v>3</v>
      </c>
      <c r="GS146" t="s">
        <v>498</v>
      </c>
      <c r="GT146">
        <v>3.24984</v>
      </c>
      <c r="GU146">
        <v>2.8922</v>
      </c>
      <c r="GV146">
        <v>0.0825205</v>
      </c>
      <c r="GW146">
        <v>0.0829274</v>
      </c>
      <c r="GX146">
        <v>0.0594046</v>
      </c>
      <c r="GY146">
        <v>0.054814</v>
      </c>
      <c r="GZ146">
        <v>30269.2</v>
      </c>
      <c r="HA146">
        <v>23316.2</v>
      </c>
      <c r="HB146">
        <v>30713.5</v>
      </c>
      <c r="HC146">
        <v>23895</v>
      </c>
      <c r="HD146">
        <v>38264.2</v>
      </c>
      <c r="HE146">
        <v>31524.5</v>
      </c>
      <c r="HF146">
        <v>43458.9</v>
      </c>
      <c r="HG146">
        <v>36061.3</v>
      </c>
      <c r="HH146">
        <v>2.35257</v>
      </c>
      <c r="HI146">
        <v>2.25615</v>
      </c>
      <c r="HJ146">
        <v>0.150278</v>
      </c>
      <c r="HK146">
        <v>0</v>
      </c>
      <c r="HL146">
        <v>20.5666</v>
      </c>
      <c r="HM146">
        <v>999.9</v>
      </c>
      <c r="HN146">
        <v>45.574</v>
      </c>
      <c r="HO146">
        <v>26.989</v>
      </c>
      <c r="HP146">
        <v>20.6569</v>
      </c>
      <c r="HQ146">
        <v>54.2266</v>
      </c>
      <c r="HR146">
        <v>21.4543</v>
      </c>
      <c r="HS146">
        <v>2</v>
      </c>
      <c r="HT146">
        <v>-0.303849</v>
      </c>
      <c r="HU146">
        <v>0.708935</v>
      </c>
      <c r="HV146">
        <v>20.3425</v>
      </c>
      <c r="HW146">
        <v>5.24574</v>
      </c>
      <c r="HX146">
        <v>11.9235</v>
      </c>
      <c r="HY146">
        <v>4.96965</v>
      </c>
      <c r="HZ146">
        <v>3.29028</v>
      </c>
      <c r="IA146">
        <v>9999</v>
      </c>
      <c r="IB146">
        <v>999.9</v>
      </c>
      <c r="IC146">
        <v>9999</v>
      </c>
      <c r="ID146">
        <v>9999</v>
      </c>
      <c r="IE146">
        <v>4.97213</v>
      </c>
      <c r="IF146">
        <v>1.87347</v>
      </c>
      <c r="IG146">
        <v>1.88034</v>
      </c>
      <c r="IH146">
        <v>1.87653</v>
      </c>
      <c r="II146">
        <v>1.87608</v>
      </c>
      <c r="IJ146">
        <v>1.87607</v>
      </c>
      <c r="IK146">
        <v>1.87505</v>
      </c>
      <c r="IL146">
        <v>1.87546</v>
      </c>
      <c r="IM146">
        <v>0</v>
      </c>
      <c r="IN146">
        <v>0</v>
      </c>
      <c r="IO146">
        <v>0</v>
      </c>
      <c r="IP146">
        <v>0</v>
      </c>
      <c r="IQ146" t="s">
        <v>440</v>
      </c>
      <c r="IR146" t="s">
        <v>441</v>
      </c>
      <c r="IS146" t="s">
        <v>442</v>
      </c>
      <c r="IT146" t="s">
        <v>442</v>
      </c>
      <c r="IU146" t="s">
        <v>442</v>
      </c>
      <c r="IV146" t="s">
        <v>442</v>
      </c>
      <c r="IW146">
        <v>0</v>
      </c>
      <c r="IX146">
        <v>100</v>
      </c>
      <c r="IY146">
        <v>100</v>
      </c>
      <c r="IZ146">
        <v>-0.514</v>
      </c>
      <c r="JA146">
        <v>0.031</v>
      </c>
      <c r="JB146">
        <v>-0.436505064677801</v>
      </c>
      <c r="JC146">
        <v>-0.000204251658391556</v>
      </c>
      <c r="JD146">
        <v>8.11882707142039e-08</v>
      </c>
      <c r="JE146">
        <v>-8.824596126216e-11</v>
      </c>
      <c r="JF146">
        <v>-0.0823044458403542</v>
      </c>
      <c r="JG146">
        <v>6.98166786572007e-05</v>
      </c>
      <c r="JH146">
        <v>0.00104944809816257</v>
      </c>
      <c r="JI146">
        <v>-2.5878658862803e-05</v>
      </c>
      <c r="JJ146">
        <v>28</v>
      </c>
      <c r="JK146">
        <v>2090</v>
      </c>
      <c r="JL146">
        <v>2</v>
      </c>
      <c r="JM146">
        <v>19</v>
      </c>
      <c r="JN146">
        <v>11.4</v>
      </c>
      <c r="JO146">
        <v>11.4</v>
      </c>
      <c r="JP146">
        <v>1.36108</v>
      </c>
      <c r="JQ146">
        <v>2.55127</v>
      </c>
      <c r="JR146">
        <v>2.24365</v>
      </c>
      <c r="JS146">
        <v>2.84912</v>
      </c>
      <c r="JT146">
        <v>2.49756</v>
      </c>
      <c r="JU146">
        <v>2.38403</v>
      </c>
      <c r="JV146">
        <v>31.2156</v>
      </c>
      <c r="JW146">
        <v>24.07</v>
      </c>
      <c r="JX146">
        <v>18</v>
      </c>
      <c r="JY146">
        <v>633.621</v>
      </c>
      <c r="JZ146">
        <v>658.679</v>
      </c>
      <c r="KA146">
        <v>20</v>
      </c>
      <c r="KB146">
        <v>23.3294</v>
      </c>
      <c r="KC146">
        <v>30.0002</v>
      </c>
      <c r="KD146">
        <v>23.5229</v>
      </c>
      <c r="KE146">
        <v>23.5026</v>
      </c>
      <c r="KF146">
        <v>27.2811</v>
      </c>
      <c r="KG146">
        <v>37.5654</v>
      </c>
      <c r="KH146">
        <v>0</v>
      </c>
      <c r="KI146">
        <v>20</v>
      </c>
      <c r="KJ146">
        <v>420</v>
      </c>
      <c r="KK146">
        <v>11.3677</v>
      </c>
      <c r="KL146">
        <v>101.979</v>
      </c>
      <c r="KM146">
        <v>101.025</v>
      </c>
    </row>
    <row r="147" spans="1:299">
      <c r="A147">
        <v>131</v>
      </c>
      <c r="B147">
        <v>1701978324</v>
      </c>
      <c r="C147">
        <v>650</v>
      </c>
      <c r="D147" t="s">
        <v>703</v>
      </c>
      <c r="E147" t="s">
        <v>704</v>
      </c>
      <c r="F147">
        <v>15</v>
      </c>
      <c r="H147" t="s">
        <v>435</v>
      </c>
      <c r="K147">
        <v>1701978322.5</v>
      </c>
      <c r="L147">
        <f>(M147)/1000</f>
        <v>0</v>
      </c>
      <c r="M147">
        <f>IF(DR147, AP147, AJ147)</f>
        <v>0</v>
      </c>
      <c r="N147">
        <f>IF(DR147, AK147, AI147)</f>
        <v>0</v>
      </c>
      <c r="O147">
        <f>DT147 - IF(AW147&gt;1, N147*DN147*100.0/(AY147*EH147), 0)</f>
        <v>0</v>
      </c>
      <c r="P147">
        <f>((V147-L147/2)*O147-N147)/(V147+L147/2)</f>
        <v>0</v>
      </c>
      <c r="Q147">
        <f>P147*(EA147+EB147)/1000.0</f>
        <v>0</v>
      </c>
      <c r="R147">
        <f>(DT147 - IF(AW147&gt;1, N147*DN147*100.0/(AY147*EH147), 0))*(EA147+EB147)/1000.0</f>
        <v>0</v>
      </c>
      <c r="S147">
        <f>2.0/((1/U147-1/T147)+SIGN(U147)*SQRT((1/U147-1/T147)*(1/U147-1/T147) + 4*DO147/((DO147+1)*(DO147+1))*(2*1/U147*1/T147-1/T147*1/T147)))</f>
        <v>0</v>
      </c>
      <c r="T147">
        <f>IF(LEFT(DP147,1)&lt;&gt;"0",IF(LEFT(DP147,1)="1",3.0,DQ147),$D$5+$E$5*(EH147*EA147/($K$5*1000))+$F$5*(EH147*EA147/($K$5*1000))*MAX(MIN(DN147,$J$5),$I$5)*MAX(MIN(DN147,$J$5),$I$5)+$G$5*MAX(MIN(DN147,$J$5),$I$5)*(EH147*EA147/($K$5*1000))+$H$5*(EH147*EA147/($K$5*1000))*(EH147*EA147/($K$5*1000)))</f>
        <v>0</v>
      </c>
      <c r="U147">
        <f>L147*(1000-(1000*0.61365*exp(17.502*Y147/(240.97+Y147))/(EA147+EB147)+DV147)/2)/(1000*0.61365*exp(17.502*Y147/(240.97+Y147))/(EA147+EB147)-DV147)</f>
        <v>0</v>
      </c>
      <c r="V147">
        <f>1/((DO147+1)/(S147/1.6)+1/(T147/1.37)) + DO147/((DO147+1)/(S147/1.6) + DO147/(T147/1.37))</f>
        <v>0</v>
      </c>
      <c r="W147">
        <f>(DJ147*DM147)</f>
        <v>0</v>
      </c>
      <c r="X147">
        <f>(EC147+(W147+2*0.95*5.67E-8*(((EC147+$B$7)+273)^4-(EC147+273)^4)-44100*L147)/(1.84*29.3*T147+8*0.95*5.67E-8*(EC147+273)^3))</f>
        <v>0</v>
      </c>
      <c r="Y147">
        <f>($C$7*ED147+$D$7*EE147+$E$7*X147)</f>
        <v>0</v>
      </c>
      <c r="Z147">
        <f>0.61365*exp(17.502*Y147/(240.97+Y147))</f>
        <v>0</v>
      </c>
      <c r="AA147">
        <f>(AB147/AC147*100)</f>
        <v>0</v>
      </c>
      <c r="AB147">
        <f>DV147*(EA147+EB147)/1000</f>
        <v>0</v>
      </c>
      <c r="AC147">
        <f>0.61365*exp(17.502*EC147/(240.97+EC147))</f>
        <v>0</v>
      </c>
      <c r="AD147">
        <f>(Z147-DV147*(EA147+EB147)/1000)</f>
        <v>0</v>
      </c>
      <c r="AE147">
        <f>(-L147*44100)</f>
        <v>0</v>
      </c>
      <c r="AF147">
        <f>2*29.3*T147*0.92*(EC147-Y147)</f>
        <v>0</v>
      </c>
      <c r="AG147">
        <f>2*0.95*5.67E-8*(((EC147+$B$7)+273)^4-(Y147+273)^4)</f>
        <v>0</v>
      </c>
      <c r="AH147">
        <f>W147+AG147+AE147+AF147</f>
        <v>0</v>
      </c>
      <c r="AI147">
        <f>DZ147*AW147*(DU147-DT147*(1000-AW147*DW147)/(1000-AW147*DV147))/(100*DN147)</f>
        <v>0</v>
      </c>
      <c r="AJ147">
        <f>1000*DZ147*AW147*(DV147-DW147)/(100*DN147*(1000-AW147*DV147))</f>
        <v>0</v>
      </c>
      <c r="AK147">
        <f>(AL147 - AM147 - EA147*1E3/(8.314*(EC147+273.15)) * AO147/DZ147 * AN147) * DZ147/(100*DN147) * (1000 - DW147)/1000</f>
        <v>0</v>
      </c>
      <c r="AL147">
        <v>424.802127429602</v>
      </c>
      <c r="AM147">
        <v>421.228448484849</v>
      </c>
      <c r="AN147">
        <v>0.000801173823145481</v>
      </c>
      <c r="AO147">
        <v>66.111918729525</v>
      </c>
      <c r="AP147">
        <f>(AR147 - AQ147 + EA147*1E3/(8.314*(EC147+273.15)) * AT147/DZ147 * AS147) * DZ147/(100*DN147) * 1000/(1000 - AR147)</f>
        <v>0</v>
      </c>
      <c r="AQ147">
        <v>11.3237923401772</v>
      </c>
      <c r="AR147">
        <v>12.4617230769231</v>
      </c>
      <c r="AS147">
        <v>-3.62565885818265e-06</v>
      </c>
      <c r="AT147">
        <v>85.4368916189537</v>
      </c>
      <c r="AU147">
        <v>0</v>
      </c>
      <c r="AV147">
        <v>0</v>
      </c>
      <c r="AW147">
        <f>IF(AU147*$H$13&gt;=AY147,1.0,(AY147/(AY147-AU147*$H$13)))</f>
        <v>0</v>
      </c>
      <c r="AX147">
        <f>(AW147-1)*100</f>
        <v>0</v>
      </c>
      <c r="AY147">
        <f>MAX(0,($B$13+$C$13*EH147)/(1+$D$13*EH147)*EA147/(EC147+273)*$E$13)</f>
        <v>0</v>
      </c>
      <c r="AZ147" t="s">
        <v>436</v>
      </c>
      <c r="BA147" t="s">
        <v>436</v>
      </c>
      <c r="BB147">
        <v>0</v>
      </c>
      <c r="BC147">
        <v>0</v>
      </c>
      <c r="BD147">
        <f>1-BB147/BC147</f>
        <v>0</v>
      </c>
      <c r="BE147">
        <v>0</v>
      </c>
      <c r="BF147" t="s">
        <v>436</v>
      </c>
      <c r="BG147" t="s">
        <v>436</v>
      </c>
      <c r="BH147">
        <v>0</v>
      </c>
      <c r="BI147">
        <v>0</v>
      </c>
      <c r="BJ147">
        <f>1-BH147/BI147</f>
        <v>0</v>
      </c>
      <c r="BK147">
        <v>0.5</v>
      </c>
      <c r="BL147">
        <f>DK147</f>
        <v>0</v>
      </c>
      <c r="BM147">
        <f>N147</f>
        <v>0</v>
      </c>
      <c r="BN147">
        <f>BJ147*BK147*BL147</f>
        <v>0</v>
      </c>
      <c r="BO147">
        <f>(BM147-BE147)/BL147</f>
        <v>0</v>
      </c>
      <c r="BP147">
        <f>(BC147-BI147)/BI147</f>
        <v>0</v>
      </c>
      <c r="BQ147">
        <f>BB147/(BD147+BB147/BI147)</f>
        <v>0</v>
      </c>
      <c r="BR147" t="s">
        <v>436</v>
      </c>
      <c r="BS147">
        <v>0</v>
      </c>
      <c r="BT147">
        <f>IF(BS147&lt;&gt;0, BS147, BQ147)</f>
        <v>0</v>
      </c>
      <c r="BU147">
        <f>1-BT147/BI147</f>
        <v>0</v>
      </c>
      <c r="BV147">
        <f>(BI147-BH147)/(BI147-BT147)</f>
        <v>0</v>
      </c>
      <c r="BW147">
        <f>(BC147-BI147)/(BC147-BT147)</f>
        <v>0</v>
      </c>
      <c r="BX147">
        <f>(BI147-BH147)/(BI147-BB147)</f>
        <v>0</v>
      </c>
      <c r="BY147">
        <f>(BC147-BI147)/(BC147-BB147)</f>
        <v>0</v>
      </c>
      <c r="BZ147">
        <f>(BV147*BT147/BH147)</f>
        <v>0</v>
      </c>
      <c r="CA147">
        <f>(1-BZ147)</f>
        <v>0</v>
      </c>
      <c r="DJ147">
        <f>$B$11*EI147+$C$11*EJ147+$F$11*EU147*(1-EX147)</f>
        <v>0</v>
      </c>
      <c r="DK147">
        <f>DJ147*DL147</f>
        <v>0</v>
      </c>
      <c r="DL147">
        <f>($B$11*$D$9+$C$11*$D$9+$F$11*((FH147+EZ147)/MAX(FH147+EZ147+FI147, 0.1)*$I$9+FI147/MAX(FH147+EZ147+FI147, 0.1)*$J$9))/($B$11+$C$11+$F$11)</f>
        <v>0</v>
      </c>
      <c r="DM147">
        <f>($B$11*$K$9+$C$11*$K$9+$F$11*((FH147+EZ147)/MAX(FH147+EZ147+FI147, 0.1)*$P$9+FI147/MAX(FH147+EZ147+FI147, 0.1)*$Q$9))/($B$11+$C$11+$F$11)</f>
        <v>0</v>
      </c>
      <c r="DN147">
        <v>6</v>
      </c>
      <c r="DO147">
        <v>0.5</v>
      </c>
      <c r="DP147" t="s">
        <v>437</v>
      </c>
      <c r="DQ147">
        <v>2</v>
      </c>
      <c r="DR147" t="b">
        <v>1</v>
      </c>
      <c r="DS147">
        <v>1701978322.5</v>
      </c>
      <c r="DT147">
        <v>415.971</v>
      </c>
      <c r="DU147">
        <v>419.9855</v>
      </c>
      <c r="DV147">
        <v>12.46225</v>
      </c>
      <c r="DW147">
        <v>11.3231</v>
      </c>
      <c r="DX147">
        <v>416.4845</v>
      </c>
      <c r="DY147">
        <v>12.4312</v>
      </c>
      <c r="DZ147">
        <v>599.9715</v>
      </c>
      <c r="EA147">
        <v>78.91725</v>
      </c>
      <c r="EB147">
        <v>0.09996245</v>
      </c>
      <c r="EC147">
        <v>23.0256</v>
      </c>
      <c r="ED147">
        <v>23.06115</v>
      </c>
      <c r="EE147">
        <v>999.9</v>
      </c>
      <c r="EF147">
        <v>0</v>
      </c>
      <c r="EG147">
        <v>0</v>
      </c>
      <c r="EH147">
        <v>9993.13</v>
      </c>
      <c r="EI147">
        <v>0</v>
      </c>
      <c r="EJ147">
        <v>0.791561</v>
      </c>
      <c r="EK147">
        <v>-4.014665</v>
      </c>
      <c r="EL147">
        <v>421.2205</v>
      </c>
      <c r="EM147">
        <v>424.7955</v>
      </c>
      <c r="EN147">
        <v>1.139125</v>
      </c>
      <c r="EO147">
        <v>419.9855</v>
      </c>
      <c r="EP147">
        <v>11.3231</v>
      </c>
      <c r="EQ147">
        <v>0.9834845</v>
      </c>
      <c r="ER147">
        <v>0.8935885</v>
      </c>
      <c r="ES147">
        <v>6.673985</v>
      </c>
      <c r="ET147">
        <v>5.287895</v>
      </c>
      <c r="EU147">
        <v>1799.87</v>
      </c>
      <c r="EV147">
        <v>0.978004</v>
      </c>
      <c r="EW147">
        <v>0.0219962</v>
      </c>
      <c r="EX147">
        <v>0</v>
      </c>
      <c r="EY147">
        <v>383.8635</v>
      </c>
      <c r="EZ147">
        <v>4.99951</v>
      </c>
      <c r="FA147">
        <v>6965.105</v>
      </c>
      <c r="FB147">
        <v>14715.9</v>
      </c>
      <c r="FC147">
        <v>43.062</v>
      </c>
      <c r="FD147">
        <v>44.812</v>
      </c>
      <c r="FE147">
        <v>44.562</v>
      </c>
      <c r="FF147">
        <v>43.875</v>
      </c>
      <c r="FG147">
        <v>44.5</v>
      </c>
      <c r="FH147">
        <v>1755.39</v>
      </c>
      <c r="FI147">
        <v>39.48</v>
      </c>
      <c r="FJ147">
        <v>0</v>
      </c>
      <c r="FK147">
        <v>1701978325.5</v>
      </c>
      <c r="FL147">
        <v>0</v>
      </c>
      <c r="FM147">
        <v>383.78364</v>
      </c>
      <c r="FN147">
        <v>-0.0370769396057757</v>
      </c>
      <c r="FO147">
        <v>-3.89846150598139</v>
      </c>
      <c r="FP147">
        <v>6965.9636</v>
      </c>
      <c r="FQ147">
        <v>15</v>
      </c>
      <c r="FR147">
        <v>1701977635</v>
      </c>
      <c r="FS147" t="s">
        <v>438</v>
      </c>
      <c r="FT147">
        <v>1701977633</v>
      </c>
      <c r="FU147">
        <v>1701977635</v>
      </c>
      <c r="FV147">
        <v>4</v>
      </c>
      <c r="FW147">
        <v>-0.012</v>
      </c>
      <c r="FX147">
        <v>0.003</v>
      </c>
      <c r="FY147">
        <v>-0.515</v>
      </c>
      <c r="FZ147">
        <v>0.012</v>
      </c>
      <c r="GA147">
        <v>420</v>
      </c>
      <c r="GB147">
        <v>11</v>
      </c>
      <c r="GC147">
        <v>0.38</v>
      </c>
      <c r="GD147">
        <v>0.07</v>
      </c>
      <c r="GE147">
        <v>-4.02766714285714</v>
      </c>
      <c r="GF147">
        <v>0.0503999999999987</v>
      </c>
      <c r="GG147">
        <v>0.0198853380164183</v>
      </c>
      <c r="GH147">
        <v>1</v>
      </c>
      <c r="GI147">
        <v>383.833852941176</v>
      </c>
      <c r="GJ147">
        <v>-0.491871664899735</v>
      </c>
      <c r="GK147">
        <v>0.201982546181444</v>
      </c>
      <c r="GL147">
        <v>1</v>
      </c>
      <c r="GM147">
        <v>1.14385904761905</v>
      </c>
      <c r="GN147">
        <v>-0.025092467532468</v>
      </c>
      <c r="GO147">
        <v>0.00280535356359588</v>
      </c>
      <c r="GP147">
        <v>1</v>
      </c>
      <c r="GQ147">
        <v>3</v>
      </c>
      <c r="GR147">
        <v>3</v>
      </c>
      <c r="GS147" t="s">
        <v>439</v>
      </c>
      <c r="GT147">
        <v>3.24986</v>
      </c>
      <c r="GU147">
        <v>2.89224</v>
      </c>
      <c r="GV147">
        <v>0.0825191</v>
      </c>
      <c r="GW147">
        <v>0.0829261</v>
      </c>
      <c r="GX147">
        <v>0.0593917</v>
      </c>
      <c r="GY147">
        <v>0.0548111</v>
      </c>
      <c r="GZ147">
        <v>30268.7</v>
      </c>
      <c r="HA147">
        <v>23315.9</v>
      </c>
      <c r="HB147">
        <v>30713</v>
      </c>
      <c r="HC147">
        <v>23894.7</v>
      </c>
      <c r="HD147">
        <v>38264.1</v>
      </c>
      <c r="HE147">
        <v>31524.3</v>
      </c>
      <c r="HF147">
        <v>43458.1</v>
      </c>
      <c r="HG147">
        <v>36061</v>
      </c>
      <c r="HH147">
        <v>2.3528</v>
      </c>
      <c r="HI147">
        <v>2.25608</v>
      </c>
      <c r="HJ147">
        <v>0.151582</v>
      </c>
      <c r="HK147">
        <v>0</v>
      </c>
      <c r="HL147">
        <v>20.5627</v>
      </c>
      <c r="HM147">
        <v>999.9</v>
      </c>
      <c r="HN147">
        <v>45.574</v>
      </c>
      <c r="HO147">
        <v>26.969</v>
      </c>
      <c r="HP147">
        <v>20.6328</v>
      </c>
      <c r="HQ147">
        <v>54.2966</v>
      </c>
      <c r="HR147">
        <v>21.4784</v>
      </c>
      <c r="HS147">
        <v>2</v>
      </c>
      <c r="HT147">
        <v>-0.303587</v>
      </c>
      <c r="HU147">
        <v>0.708932</v>
      </c>
      <c r="HV147">
        <v>20.3425</v>
      </c>
      <c r="HW147">
        <v>5.24544</v>
      </c>
      <c r="HX147">
        <v>11.9237</v>
      </c>
      <c r="HY147">
        <v>4.96955</v>
      </c>
      <c r="HZ147">
        <v>3.2901</v>
      </c>
      <c r="IA147">
        <v>9999</v>
      </c>
      <c r="IB147">
        <v>999.9</v>
      </c>
      <c r="IC147">
        <v>9999</v>
      </c>
      <c r="ID147">
        <v>9999</v>
      </c>
      <c r="IE147">
        <v>4.97213</v>
      </c>
      <c r="IF147">
        <v>1.87347</v>
      </c>
      <c r="IG147">
        <v>1.88034</v>
      </c>
      <c r="IH147">
        <v>1.87652</v>
      </c>
      <c r="II147">
        <v>1.87609</v>
      </c>
      <c r="IJ147">
        <v>1.87607</v>
      </c>
      <c r="IK147">
        <v>1.87505</v>
      </c>
      <c r="IL147">
        <v>1.87544</v>
      </c>
      <c r="IM147">
        <v>0</v>
      </c>
      <c r="IN147">
        <v>0</v>
      </c>
      <c r="IO147">
        <v>0</v>
      </c>
      <c r="IP147">
        <v>0</v>
      </c>
      <c r="IQ147" t="s">
        <v>440</v>
      </c>
      <c r="IR147" t="s">
        <v>441</v>
      </c>
      <c r="IS147" t="s">
        <v>442</v>
      </c>
      <c r="IT147" t="s">
        <v>442</v>
      </c>
      <c r="IU147" t="s">
        <v>442</v>
      </c>
      <c r="IV147" t="s">
        <v>442</v>
      </c>
      <c r="IW147">
        <v>0</v>
      </c>
      <c r="IX147">
        <v>100</v>
      </c>
      <c r="IY147">
        <v>100</v>
      </c>
      <c r="IZ147">
        <v>-0.514</v>
      </c>
      <c r="JA147">
        <v>0.031</v>
      </c>
      <c r="JB147">
        <v>-0.436505064677801</v>
      </c>
      <c r="JC147">
        <v>-0.000204251658391556</v>
      </c>
      <c r="JD147">
        <v>8.11882707142039e-08</v>
      </c>
      <c r="JE147">
        <v>-8.824596126216e-11</v>
      </c>
      <c r="JF147">
        <v>-0.0823044458403542</v>
      </c>
      <c r="JG147">
        <v>6.98166786572007e-05</v>
      </c>
      <c r="JH147">
        <v>0.00104944809816257</v>
      </c>
      <c r="JI147">
        <v>-2.5878658862803e-05</v>
      </c>
      <c r="JJ147">
        <v>28</v>
      </c>
      <c r="JK147">
        <v>2090</v>
      </c>
      <c r="JL147">
        <v>2</v>
      </c>
      <c r="JM147">
        <v>19</v>
      </c>
      <c r="JN147">
        <v>11.5</v>
      </c>
      <c r="JO147">
        <v>11.5</v>
      </c>
      <c r="JP147">
        <v>1.36108</v>
      </c>
      <c r="JQ147">
        <v>2.55249</v>
      </c>
      <c r="JR147">
        <v>2.24365</v>
      </c>
      <c r="JS147">
        <v>2.84912</v>
      </c>
      <c r="JT147">
        <v>2.49756</v>
      </c>
      <c r="JU147">
        <v>2.37427</v>
      </c>
      <c r="JV147">
        <v>31.2156</v>
      </c>
      <c r="JW147">
        <v>24.07</v>
      </c>
      <c r="JX147">
        <v>18</v>
      </c>
      <c r="JY147">
        <v>633.785</v>
      </c>
      <c r="JZ147">
        <v>658.615</v>
      </c>
      <c r="KA147">
        <v>20</v>
      </c>
      <c r="KB147">
        <v>23.3299</v>
      </c>
      <c r="KC147">
        <v>30.0001</v>
      </c>
      <c r="KD147">
        <v>23.5229</v>
      </c>
      <c r="KE147">
        <v>23.5026</v>
      </c>
      <c r="KF147">
        <v>27.2812</v>
      </c>
      <c r="KG147">
        <v>37.5654</v>
      </c>
      <c r="KH147">
        <v>0</v>
      </c>
      <c r="KI147">
        <v>20</v>
      </c>
      <c r="KJ147">
        <v>420</v>
      </c>
      <c r="KK147">
        <v>11.3801</v>
      </c>
      <c r="KL147">
        <v>101.977</v>
      </c>
      <c r="KM147">
        <v>101.024</v>
      </c>
    </row>
    <row r="148" spans="1:299">
      <c r="A148">
        <v>132</v>
      </c>
      <c r="B148">
        <v>1701978329</v>
      </c>
      <c r="C148">
        <v>655</v>
      </c>
      <c r="D148" t="s">
        <v>705</v>
      </c>
      <c r="E148" t="s">
        <v>706</v>
      </c>
      <c r="F148">
        <v>15</v>
      </c>
      <c r="H148" t="s">
        <v>435</v>
      </c>
      <c r="K148">
        <v>1701978327.5</v>
      </c>
      <c r="L148">
        <f>(M148)/1000</f>
        <v>0</v>
      </c>
      <c r="M148">
        <f>IF(DR148, AP148, AJ148)</f>
        <v>0</v>
      </c>
      <c r="N148">
        <f>IF(DR148, AK148, AI148)</f>
        <v>0</v>
      </c>
      <c r="O148">
        <f>DT148 - IF(AW148&gt;1, N148*DN148*100.0/(AY148*EH148), 0)</f>
        <v>0</v>
      </c>
      <c r="P148">
        <f>((V148-L148/2)*O148-N148)/(V148+L148/2)</f>
        <v>0</v>
      </c>
      <c r="Q148">
        <f>P148*(EA148+EB148)/1000.0</f>
        <v>0</v>
      </c>
      <c r="R148">
        <f>(DT148 - IF(AW148&gt;1, N148*DN148*100.0/(AY148*EH148), 0))*(EA148+EB148)/1000.0</f>
        <v>0</v>
      </c>
      <c r="S148">
        <f>2.0/((1/U148-1/T148)+SIGN(U148)*SQRT((1/U148-1/T148)*(1/U148-1/T148) + 4*DO148/((DO148+1)*(DO148+1))*(2*1/U148*1/T148-1/T148*1/T148)))</f>
        <v>0</v>
      </c>
      <c r="T148">
        <f>IF(LEFT(DP148,1)&lt;&gt;"0",IF(LEFT(DP148,1)="1",3.0,DQ148),$D$5+$E$5*(EH148*EA148/($K$5*1000))+$F$5*(EH148*EA148/($K$5*1000))*MAX(MIN(DN148,$J$5),$I$5)*MAX(MIN(DN148,$J$5),$I$5)+$G$5*MAX(MIN(DN148,$J$5),$I$5)*(EH148*EA148/($K$5*1000))+$H$5*(EH148*EA148/($K$5*1000))*(EH148*EA148/($K$5*1000)))</f>
        <v>0</v>
      </c>
      <c r="U148">
        <f>L148*(1000-(1000*0.61365*exp(17.502*Y148/(240.97+Y148))/(EA148+EB148)+DV148)/2)/(1000*0.61365*exp(17.502*Y148/(240.97+Y148))/(EA148+EB148)-DV148)</f>
        <v>0</v>
      </c>
      <c r="V148">
        <f>1/((DO148+1)/(S148/1.6)+1/(T148/1.37)) + DO148/((DO148+1)/(S148/1.6) + DO148/(T148/1.37))</f>
        <v>0</v>
      </c>
      <c r="W148">
        <f>(DJ148*DM148)</f>
        <v>0</v>
      </c>
      <c r="X148">
        <f>(EC148+(W148+2*0.95*5.67E-8*(((EC148+$B$7)+273)^4-(EC148+273)^4)-44100*L148)/(1.84*29.3*T148+8*0.95*5.67E-8*(EC148+273)^3))</f>
        <v>0</v>
      </c>
      <c r="Y148">
        <f>($C$7*ED148+$D$7*EE148+$E$7*X148)</f>
        <v>0</v>
      </c>
      <c r="Z148">
        <f>0.61365*exp(17.502*Y148/(240.97+Y148))</f>
        <v>0</v>
      </c>
      <c r="AA148">
        <f>(AB148/AC148*100)</f>
        <v>0</v>
      </c>
      <c r="AB148">
        <f>DV148*(EA148+EB148)/1000</f>
        <v>0</v>
      </c>
      <c r="AC148">
        <f>0.61365*exp(17.502*EC148/(240.97+EC148))</f>
        <v>0</v>
      </c>
      <c r="AD148">
        <f>(Z148-DV148*(EA148+EB148)/1000)</f>
        <v>0</v>
      </c>
      <c r="AE148">
        <f>(-L148*44100)</f>
        <v>0</v>
      </c>
      <c r="AF148">
        <f>2*29.3*T148*0.92*(EC148-Y148)</f>
        <v>0</v>
      </c>
      <c r="AG148">
        <f>2*0.95*5.67E-8*(((EC148+$B$7)+273)^4-(Y148+273)^4)</f>
        <v>0</v>
      </c>
      <c r="AH148">
        <f>W148+AG148+AE148+AF148</f>
        <v>0</v>
      </c>
      <c r="AI148">
        <f>DZ148*AW148*(DU148-DT148*(1000-AW148*DW148)/(1000-AW148*DV148))/(100*DN148)</f>
        <v>0</v>
      </c>
      <c r="AJ148">
        <f>1000*DZ148*AW148*(DV148-DW148)/(100*DN148*(1000-AW148*DV148))</f>
        <v>0</v>
      </c>
      <c r="AK148">
        <f>(AL148 - AM148 - EA148*1E3/(8.314*(EC148+273.15)) * AO148/DZ148 * AN148) * DZ148/(100*DN148) * (1000 - DW148)/1000</f>
        <v>0</v>
      </c>
      <c r="AL148">
        <v>424.801564708877</v>
      </c>
      <c r="AM148">
        <v>421.219284848485</v>
      </c>
      <c r="AN148">
        <v>0.000343055118661444</v>
      </c>
      <c r="AO148">
        <v>66.111918729525</v>
      </c>
      <c r="AP148">
        <f>(AR148 - AQ148 + EA148*1E3/(8.314*(EC148+273.15)) * AT148/DZ148 * AS148) * DZ148/(100*DN148) * 1000/(1000 - AR148)</f>
        <v>0</v>
      </c>
      <c r="AQ148">
        <v>11.3232598408725</v>
      </c>
      <c r="AR148">
        <v>12.4603516483517</v>
      </c>
      <c r="AS148">
        <v>-3.16550930015647e-06</v>
      </c>
      <c r="AT148">
        <v>85.4368916189537</v>
      </c>
      <c r="AU148">
        <v>0</v>
      </c>
      <c r="AV148">
        <v>0</v>
      </c>
      <c r="AW148">
        <f>IF(AU148*$H$13&gt;=AY148,1.0,(AY148/(AY148-AU148*$H$13)))</f>
        <v>0</v>
      </c>
      <c r="AX148">
        <f>(AW148-1)*100</f>
        <v>0</v>
      </c>
      <c r="AY148">
        <f>MAX(0,($B$13+$C$13*EH148)/(1+$D$13*EH148)*EA148/(EC148+273)*$E$13)</f>
        <v>0</v>
      </c>
      <c r="AZ148" t="s">
        <v>436</v>
      </c>
      <c r="BA148" t="s">
        <v>436</v>
      </c>
      <c r="BB148">
        <v>0</v>
      </c>
      <c r="BC148">
        <v>0</v>
      </c>
      <c r="BD148">
        <f>1-BB148/BC148</f>
        <v>0</v>
      </c>
      <c r="BE148">
        <v>0</v>
      </c>
      <c r="BF148" t="s">
        <v>436</v>
      </c>
      <c r="BG148" t="s">
        <v>436</v>
      </c>
      <c r="BH148">
        <v>0</v>
      </c>
      <c r="BI148">
        <v>0</v>
      </c>
      <c r="BJ148">
        <f>1-BH148/BI148</f>
        <v>0</v>
      </c>
      <c r="BK148">
        <v>0.5</v>
      </c>
      <c r="BL148">
        <f>DK148</f>
        <v>0</v>
      </c>
      <c r="BM148">
        <f>N148</f>
        <v>0</v>
      </c>
      <c r="BN148">
        <f>BJ148*BK148*BL148</f>
        <v>0</v>
      </c>
      <c r="BO148">
        <f>(BM148-BE148)/BL148</f>
        <v>0</v>
      </c>
      <c r="BP148">
        <f>(BC148-BI148)/BI148</f>
        <v>0</v>
      </c>
      <c r="BQ148">
        <f>BB148/(BD148+BB148/BI148)</f>
        <v>0</v>
      </c>
      <c r="BR148" t="s">
        <v>436</v>
      </c>
      <c r="BS148">
        <v>0</v>
      </c>
      <c r="BT148">
        <f>IF(BS148&lt;&gt;0, BS148, BQ148)</f>
        <v>0</v>
      </c>
      <c r="BU148">
        <f>1-BT148/BI148</f>
        <v>0</v>
      </c>
      <c r="BV148">
        <f>(BI148-BH148)/(BI148-BT148)</f>
        <v>0</v>
      </c>
      <c r="BW148">
        <f>(BC148-BI148)/(BC148-BT148)</f>
        <v>0</v>
      </c>
      <c r="BX148">
        <f>(BI148-BH148)/(BI148-BB148)</f>
        <v>0</v>
      </c>
      <c r="BY148">
        <f>(BC148-BI148)/(BC148-BB148)</f>
        <v>0</v>
      </c>
      <c r="BZ148">
        <f>(BV148*BT148/BH148)</f>
        <v>0</v>
      </c>
      <c r="CA148">
        <f>(1-BZ148)</f>
        <v>0</v>
      </c>
      <c r="DJ148">
        <f>$B$11*EI148+$C$11*EJ148+$F$11*EU148*(1-EX148)</f>
        <v>0</v>
      </c>
      <c r="DK148">
        <f>DJ148*DL148</f>
        <v>0</v>
      </c>
      <c r="DL148">
        <f>($B$11*$D$9+$C$11*$D$9+$F$11*((FH148+EZ148)/MAX(FH148+EZ148+FI148, 0.1)*$I$9+FI148/MAX(FH148+EZ148+FI148, 0.1)*$J$9))/($B$11+$C$11+$F$11)</f>
        <v>0</v>
      </c>
      <c r="DM148">
        <f>($B$11*$K$9+$C$11*$K$9+$F$11*((FH148+EZ148)/MAX(FH148+EZ148+FI148, 0.1)*$P$9+FI148/MAX(FH148+EZ148+FI148, 0.1)*$Q$9))/($B$11+$C$11+$F$11)</f>
        <v>0</v>
      </c>
      <c r="DN148">
        <v>6</v>
      </c>
      <c r="DO148">
        <v>0.5</v>
      </c>
      <c r="DP148" t="s">
        <v>437</v>
      </c>
      <c r="DQ148">
        <v>2</v>
      </c>
      <c r="DR148" t="b">
        <v>1</v>
      </c>
      <c r="DS148">
        <v>1701978327.5</v>
      </c>
      <c r="DT148">
        <v>415.971</v>
      </c>
      <c r="DU148">
        <v>419.9825</v>
      </c>
      <c r="DV148">
        <v>12.4604</v>
      </c>
      <c r="DW148">
        <v>11.32375</v>
      </c>
      <c r="DX148">
        <v>416.4845</v>
      </c>
      <c r="DY148">
        <v>12.4294</v>
      </c>
      <c r="DZ148">
        <v>600.002</v>
      </c>
      <c r="EA148">
        <v>78.91655</v>
      </c>
      <c r="EB148">
        <v>0.1000567</v>
      </c>
      <c r="EC148">
        <v>23.0239</v>
      </c>
      <c r="ED148">
        <v>23.04615</v>
      </c>
      <c r="EE148">
        <v>999.9</v>
      </c>
      <c r="EF148">
        <v>0</v>
      </c>
      <c r="EG148">
        <v>0</v>
      </c>
      <c r="EH148">
        <v>9994.7</v>
      </c>
      <c r="EI148">
        <v>0</v>
      </c>
      <c r="EJ148">
        <v>0.825485</v>
      </c>
      <c r="EK148">
        <v>-4.011645</v>
      </c>
      <c r="EL148">
        <v>421.219</v>
      </c>
      <c r="EM148">
        <v>424.7925</v>
      </c>
      <c r="EN148">
        <v>1.136645</v>
      </c>
      <c r="EO148">
        <v>419.9825</v>
      </c>
      <c r="EP148">
        <v>11.32375</v>
      </c>
      <c r="EQ148">
        <v>0.983331</v>
      </c>
      <c r="ER148">
        <v>0.893631</v>
      </c>
      <c r="ES148">
        <v>6.67171</v>
      </c>
      <c r="ET148">
        <v>5.28858</v>
      </c>
      <c r="EU148">
        <v>1800.025</v>
      </c>
      <c r="EV148">
        <v>0.978006</v>
      </c>
      <c r="EW148">
        <v>0.0219943</v>
      </c>
      <c r="EX148">
        <v>0</v>
      </c>
      <c r="EY148">
        <v>383.8885</v>
      </c>
      <c r="EZ148">
        <v>4.99951</v>
      </c>
      <c r="FA148">
        <v>6965.52</v>
      </c>
      <c r="FB148">
        <v>14717.2</v>
      </c>
      <c r="FC148">
        <v>43.062</v>
      </c>
      <c r="FD148">
        <v>44.812</v>
      </c>
      <c r="FE148">
        <v>44.625</v>
      </c>
      <c r="FF148">
        <v>43.875</v>
      </c>
      <c r="FG148">
        <v>44.5</v>
      </c>
      <c r="FH148">
        <v>1755.545</v>
      </c>
      <c r="FI148">
        <v>39.48</v>
      </c>
      <c r="FJ148">
        <v>0</v>
      </c>
      <c r="FK148">
        <v>1701978330.3</v>
      </c>
      <c r="FL148">
        <v>0</v>
      </c>
      <c r="FM148">
        <v>383.81804</v>
      </c>
      <c r="FN148">
        <v>1.28899998770298</v>
      </c>
      <c r="FO148">
        <v>-3.94307692809566</v>
      </c>
      <c r="FP148">
        <v>6965.7384</v>
      </c>
      <c r="FQ148">
        <v>15</v>
      </c>
      <c r="FR148">
        <v>1701977635</v>
      </c>
      <c r="FS148" t="s">
        <v>438</v>
      </c>
      <c r="FT148">
        <v>1701977633</v>
      </c>
      <c r="FU148">
        <v>1701977635</v>
      </c>
      <c r="FV148">
        <v>4</v>
      </c>
      <c r="FW148">
        <v>-0.012</v>
      </c>
      <c r="FX148">
        <v>0.003</v>
      </c>
      <c r="FY148">
        <v>-0.515</v>
      </c>
      <c r="FZ148">
        <v>0.012</v>
      </c>
      <c r="GA148">
        <v>420</v>
      </c>
      <c r="GB148">
        <v>11</v>
      </c>
      <c r="GC148">
        <v>0.38</v>
      </c>
      <c r="GD148">
        <v>0.07</v>
      </c>
      <c r="GE148">
        <v>-4.0247305</v>
      </c>
      <c r="GF148">
        <v>-0.022630827067666</v>
      </c>
      <c r="GG148">
        <v>0.0134276071863159</v>
      </c>
      <c r="GH148">
        <v>1</v>
      </c>
      <c r="GI148">
        <v>383.822264705882</v>
      </c>
      <c r="GJ148">
        <v>0.15460656221319</v>
      </c>
      <c r="GK148">
        <v>0.186421456229055</v>
      </c>
      <c r="GL148">
        <v>1</v>
      </c>
      <c r="GM148">
        <v>1.141619</v>
      </c>
      <c r="GN148">
        <v>-0.0345329323308261</v>
      </c>
      <c r="GO148">
        <v>0.00337088252539302</v>
      </c>
      <c r="GP148">
        <v>1</v>
      </c>
      <c r="GQ148">
        <v>3</v>
      </c>
      <c r="GR148">
        <v>3</v>
      </c>
      <c r="GS148" t="s">
        <v>439</v>
      </c>
      <c r="GT148">
        <v>3.24986</v>
      </c>
      <c r="GU148">
        <v>2.89227</v>
      </c>
      <c r="GV148">
        <v>0.0825227</v>
      </c>
      <c r="GW148">
        <v>0.0829252</v>
      </c>
      <c r="GX148">
        <v>0.0593846</v>
      </c>
      <c r="GY148">
        <v>0.0548119</v>
      </c>
      <c r="GZ148">
        <v>30268.9</v>
      </c>
      <c r="HA148">
        <v>23316.2</v>
      </c>
      <c r="HB148">
        <v>30713.3</v>
      </c>
      <c r="HC148">
        <v>23895</v>
      </c>
      <c r="HD148">
        <v>38264.7</v>
      </c>
      <c r="HE148">
        <v>31524.9</v>
      </c>
      <c r="HF148">
        <v>43458.4</v>
      </c>
      <c r="HG148">
        <v>36061.7</v>
      </c>
      <c r="HH148">
        <v>2.3529</v>
      </c>
      <c r="HI148">
        <v>2.25598</v>
      </c>
      <c r="HJ148">
        <v>0.150353</v>
      </c>
      <c r="HK148">
        <v>0</v>
      </c>
      <c r="HL148">
        <v>20.5534</v>
      </c>
      <c r="HM148">
        <v>999.9</v>
      </c>
      <c r="HN148">
        <v>45.574</v>
      </c>
      <c r="HO148">
        <v>26.989</v>
      </c>
      <c r="HP148">
        <v>20.6575</v>
      </c>
      <c r="HQ148">
        <v>54.2166</v>
      </c>
      <c r="HR148">
        <v>21.4463</v>
      </c>
      <c r="HS148">
        <v>2</v>
      </c>
      <c r="HT148">
        <v>-0.304243</v>
      </c>
      <c r="HU148">
        <v>0.706838</v>
      </c>
      <c r="HV148">
        <v>20.3423</v>
      </c>
      <c r="HW148">
        <v>5.24604</v>
      </c>
      <c r="HX148">
        <v>11.9229</v>
      </c>
      <c r="HY148">
        <v>4.9696</v>
      </c>
      <c r="HZ148">
        <v>3.29008</v>
      </c>
      <c r="IA148">
        <v>9999</v>
      </c>
      <c r="IB148">
        <v>999.9</v>
      </c>
      <c r="IC148">
        <v>9999</v>
      </c>
      <c r="ID148">
        <v>9999</v>
      </c>
      <c r="IE148">
        <v>4.97211</v>
      </c>
      <c r="IF148">
        <v>1.87347</v>
      </c>
      <c r="IG148">
        <v>1.88034</v>
      </c>
      <c r="IH148">
        <v>1.87651</v>
      </c>
      <c r="II148">
        <v>1.87608</v>
      </c>
      <c r="IJ148">
        <v>1.87607</v>
      </c>
      <c r="IK148">
        <v>1.87504</v>
      </c>
      <c r="IL148">
        <v>1.87544</v>
      </c>
      <c r="IM148">
        <v>0</v>
      </c>
      <c r="IN148">
        <v>0</v>
      </c>
      <c r="IO148">
        <v>0</v>
      </c>
      <c r="IP148">
        <v>0</v>
      </c>
      <c r="IQ148" t="s">
        <v>440</v>
      </c>
      <c r="IR148" t="s">
        <v>441</v>
      </c>
      <c r="IS148" t="s">
        <v>442</v>
      </c>
      <c r="IT148" t="s">
        <v>442</v>
      </c>
      <c r="IU148" t="s">
        <v>442</v>
      </c>
      <c r="IV148" t="s">
        <v>442</v>
      </c>
      <c r="IW148">
        <v>0</v>
      </c>
      <c r="IX148">
        <v>100</v>
      </c>
      <c r="IY148">
        <v>100</v>
      </c>
      <c r="IZ148">
        <v>-0.514</v>
      </c>
      <c r="JA148">
        <v>0.031</v>
      </c>
      <c r="JB148">
        <v>-0.436505064677801</v>
      </c>
      <c r="JC148">
        <v>-0.000204251658391556</v>
      </c>
      <c r="JD148">
        <v>8.11882707142039e-08</v>
      </c>
      <c r="JE148">
        <v>-8.824596126216e-11</v>
      </c>
      <c r="JF148">
        <v>-0.0823044458403542</v>
      </c>
      <c r="JG148">
        <v>6.98166786572007e-05</v>
      </c>
      <c r="JH148">
        <v>0.00104944809816257</v>
      </c>
      <c r="JI148">
        <v>-2.5878658862803e-05</v>
      </c>
      <c r="JJ148">
        <v>28</v>
      </c>
      <c r="JK148">
        <v>2090</v>
      </c>
      <c r="JL148">
        <v>2</v>
      </c>
      <c r="JM148">
        <v>19</v>
      </c>
      <c r="JN148">
        <v>11.6</v>
      </c>
      <c r="JO148">
        <v>11.6</v>
      </c>
      <c r="JP148">
        <v>1.36108</v>
      </c>
      <c r="JQ148">
        <v>2.55249</v>
      </c>
      <c r="JR148">
        <v>2.24365</v>
      </c>
      <c r="JS148">
        <v>2.85034</v>
      </c>
      <c r="JT148">
        <v>2.49756</v>
      </c>
      <c r="JU148">
        <v>2.34131</v>
      </c>
      <c r="JV148">
        <v>31.2374</v>
      </c>
      <c r="JW148">
        <v>24.0612</v>
      </c>
      <c r="JX148">
        <v>18</v>
      </c>
      <c r="JY148">
        <v>633.858</v>
      </c>
      <c r="JZ148">
        <v>658.53</v>
      </c>
      <c r="KA148">
        <v>19.9996</v>
      </c>
      <c r="KB148">
        <v>23.3314</v>
      </c>
      <c r="KC148">
        <v>29.9999</v>
      </c>
      <c r="KD148">
        <v>23.5229</v>
      </c>
      <c r="KE148">
        <v>23.5026</v>
      </c>
      <c r="KF148">
        <v>27.2813</v>
      </c>
      <c r="KG148">
        <v>37.5654</v>
      </c>
      <c r="KH148">
        <v>0</v>
      </c>
      <c r="KI148">
        <v>20</v>
      </c>
      <c r="KJ148">
        <v>420</v>
      </c>
      <c r="KK148">
        <v>11.3882</v>
      </c>
      <c r="KL148">
        <v>101.978</v>
      </c>
      <c r="KM148">
        <v>101.025</v>
      </c>
    </row>
    <row r="149" spans="1:299">
      <c r="A149">
        <v>133</v>
      </c>
      <c r="B149">
        <v>1701978334</v>
      </c>
      <c r="C149">
        <v>660</v>
      </c>
      <c r="D149" t="s">
        <v>707</v>
      </c>
      <c r="E149" t="s">
        <v>708</v>
      </c>
      <c r="F149">
        <v>15</v>
      </c>
      <c r="H149" t="s">
        <v>435</v>
      </c>
      <c r="K149">
        <v>1701978332.5</v>
      </c>
      <c r="L149">
        <f>(M149)/1000</f>
        <v>0</v>
      </c>
      <c r="M149">
        <f>IF(DR149, AP149, AJ149)</f>
        <v>0</v>
      </c>
      <c r="N149">
        <f>IF(DR149, AK149, AI149)</f>
        <v>0</v>
      </c>
      <c r="O149">
        <f>DT149 - IF(AW149&gt;1, N149*DN149*100.0/(AY149*EH149), 0)</f>
        <v>0</v>
      </c>
      <c r="P149">
        <f>((V149-L149/2)*O149-N149)/(V149+L149/2)</f>
        <v>0</v>
      </c>
      <c r="Q149">
        <f>P149*(EA149+EB149)/1000.0</f>
        <v>0</v>
      </c>
      <c r="R149">
        <f>(DT149 - IF(AW149&gt;1, N149*DN149*100.0/(AY149*EH149), 0))*(EA149+EB149)/1000.0</f>
        <v>0</v>
      </c>
      <c r="S149">
        <f>2.0/((1/U149-1/T149)+SIGN(U149)*SQRT((1/U149-1/T149)*(1/U149-1/T149) + 4*DO149/((DO149+1)*(DO149+1))*(2*1/U149*1/T149-1/T149*1/T149)))</f>
        <v>0</v>
      </c>
      <c r="T149">
        <f>IF(LEFT(DP149,1)&lt;&gt;"0",IF(LEFT(DP149,1)="1",3.0,DQ149),$D$5+$E$5*(EH149*EA149/($K$5*1000))+$F$5*(EH149*EA149/($K$5*1000))*MAX(MIN(DN149,$J$5),$I$5)*MAX(MIN(DN149,$J$5),$I$5)+$G$5*MAX(MIN(DN149,$J$5),$I$5)*(EH149*EA149/($K$5*1000))+$H$5*(EH149*EA149/($K$5*1000))*(EH149*EA149/($K$5*1000)))</f>
        <v>0</v>
      </c>
      <c r="U149">
        <f>L149*(1000-(1000*0.61365*exp(17.502*Y149/(240.97+Y149))/(EA149+EB149)+DV149)/2)/(1000*0.61365*exp(17.502*Y149/(240.97+Y149))/(EA149+EB149)-DV149)</f>
        <v>0</v>
      </c>
      <c r="V149">
        <f>1/((DO149+1)/(S149/1.6)+1/(T149/1.37)) + DO149/((DO149+1)/(S149/1.6) + DO149/(T149/1.37))</f>
        <v>0</v>
      </c>
      <c r="W149">
        <f>(DJ149*DM149)</f>
        <v>0</v>
      </c>
      <c r="X149">
        <f>(EC149+(W149+2*0.95*5.67E-8*(((EC149+$B$7)+273)^4-(EC149+273)^4)-44100*L149)/(1.84*29.3*T149+8*0.95*5.67E-8*(EC149+273)^3))</f>
        <v>0</v>
      </c>
      <c r="Y149">
        <f>($C$7*ED149+$D$7*EE149+$E$7*X149)</f>
        <v>0</v>
      </c>
      <c r="Z149">
        <f>0.61365*exp(17.502*Y149/(240.97+Y149))</f>
        <v>0</v>
      </c>
      <c r="AA149">
        <f>(AB149/AC149*100)</f>
        <v>0</v>
      </c>
      <c r="AB149">
        <f>DV149*(EA149+EB149)/1000</f>
        <v>0</v>
      </c>
      <c r="AC149">
        <f>0.61365*exp(17.502*EC149/(240.97+EC149))</f>
        <v>0</v>
      </c>
      <c r="AD149">
        <f>(Z149-DV149*(EA149+EB149)/1000)</f>
        <v>0</v>
      </c>
      <c r="AE149">
        <f>(-L149*44100)</f>
        <v>0</v>
      </c>
      <c r="AF149">
        <f>2*29.3*T149*0.92*(EC149-Y149)</f>
        <v>0</v>
      </c>
      <c r="AG149">
        <f>2*0.95*5.67E-8*(((EC149+$B$7)+273)^4-(Y149+273)^4)</f>
        <v>0</v>
      </c>
      <c r="AH149">
        <f>W149+AG149+AE149+AF149</f>
        <v>0</v>
      </c>
      <c r="AI149">
        <f>DZ149*AW149*(DU149-DT149*(1000-AW149*DW149)/(1000-AW149*DV149))/(100*DN149)</f>
        <v>0</v>
      </c>
      <c r="AJ149">
        <f>1000*DZ149*AW149*(DV149-DW149)/(100*DN149*(1000-AW149*DV149))</f>
        <v>0</v>
      </c>
      <c r="AK149">
        <f>(AL149 - AM149 - EA149*1E3/(8.314*(EC149+273.15)) * AO149/DZ149 * AN149) * DZ149/(100*DN149) * (1000 - DW149)/1000</f>
        <v>0</v>
      </c>
      <c r="AL149">
        <v>424.847499337128</v>
      </c>
      <c r="AM149">
        <v>421.2542</v>
      </c>
      <c r="AN149">
        <v>0.00127969516007621</v>
      </c>
      <c r="AO149">
        <v>66.111918729525</v>
      </c>
      <c r="AP149">
        <f>(AR149 - AQ149 + EA149*1E3/(8.314*(EC149+273.15)) * AT149/DZ149 * AS149) * DZ149/(100*DN149) * 1000/(1000 - AR149)</f>
        <v>0</v>
      </c>
      <c r="AQ149">
        <v>11.3235548174469</v>
      </c>
      <c r="AR149">
        <v>12.4583241758242</v>
      </c>
      <c r="AS149">
        <v>-2.28195558922521e-06</v>
      </c>
      <c r="AT149">
        <v>85.4368916189537</v>
      </c>
      <c r="AU149">
        <v>0</v>
      </c>
      <c r="AV149">
        <v>0</v>
      </c>
      <c r="AW149">
        <f>IF(AU149*$H$13&gt;=AY149,1.0,(AY149/(AY149-AU149*$H$13)))</f>
        <v>0</v>
      </c>
      <c r="AX149">
        <f>(AW149-1)*100</f>
        <v>0</v>
      </c>
      <c r="AY149">
        <f>MAX(0,($B$13+$C$13*EH149)/(1+$D$13*EH149)*EA149/(EC149+273)*$E$13)</f>
        <v>0</v>
      </c>
      <c r="AZ149" t="s">
        <v>436</v>
      </c>
      <c r="BA149" t="s">
        <v>436</v>
      </c>
      <c r="BB149">
        <v>0</v>
      </c>
      <c r="BC149">
        <v>0</v>
      </c>
      <c r="BD149">
        <f>1-BB149/BC149</f>
        <v>0</v>
      </c>
      <c r="BE149">
        <v>0</v>
      </c>
      <c r="BF149" t="s">
        <v>436</v>
      </c>
      <c r="BG149" t="s">
        <v>436</v>
      </c>
      <c r="BH149">
        <v>0</v>
      </c>
      <c r="BI149">
        <v>0</v>
      </c>
      <c r="BJ149">
        <f>1-BH149/BI149</f>
        <v>0</v>
      </c>
      <c r="BK149">
        <v>0.5</v>
      </c>
      <c r="BL149">
        <f>DK149</f>
        <v>0</v>
      </c>
      <c r="BM149">
        <f>N149</f>
        <v>0</v>
      </c>
      <c r="BN149">
        <f>BJ149*BK149*BL149</f>
        <v>0</v>
      </c>
      <c r="BO149">
        <f>(BM149-BE149)/BL149</f>
        <v>0</v>
      </c>
      <c r="BP149">
        <f>(BC149-BI149)/BI149</f>
        <v>0</v>
      </c>
      <c r="BQ149">
        <f>BB149/(BD149+BB149/BI149)</f>
        <v>0</v>
      </c>
      <c r="BR149" t="s">
        <v>436</v>
      </c>
      <c r="BS149">
        <v>0</v>
      </c>
      <c r="BT149">
        <f>IF(BS149&lt;&gt;0, BS149, BQ149)</f>
        <v>0</v>
      </c>
      <c r="BU149">
        <f>1-BT149/BI149</f>
        <v>0</v>
      </c>
      <c r="BV149">
        <f>(BI149-BH149)/(BI149-BT149)</f>
        <v>0</v>
      </c>
      <c r="BW149">
        <f>(BC149-BI149)/(BC149-BT149)</f>
        <v>0</v>
      </c>
      <c r="BX149">
        <f>(BI149-BH149)/(BI149-BB149)</f>
        <v>0</v>
      </c>
      <c r="BY149">
        <f>(BC149-BI149)/(BC149-BB149)</f>
        <v>0</v>
      </c>
      <c r="BZ149">
        <f>(BV149*BT149/BH149)</f>
        <v>0</v>
      </c>
      <c r="CA149">
        <f>(1-BZ149)</f>
        <v>0</v>
      </c>
      <c r="DJ149">
        <f>$B$11*EI149+$C$11*EJ149+$F$11*EU149*(1-EX149)</f>
        <v>0</v>
      </c>
      <c r="DK149">
        <f>DJ149*DL149</f>
        <v>0</v>
      </c>
      <c r="DL149">
        <f>($B$11*$D$9+$C$11*$D$9+$F$11*((FH149+EZ149)/MAX(FH149+EZ149+FI149, 0.1)*$I$9+FI149/MAX(FH149+EZ149+FI149, 0.1)*$J$9))/($B$11+$C$11+$F$11)</f>
        <v>0</v>
      </c>
      <c r="DM149">
        <f>($B$11*$K$9+$C$11*$K$9+$F$11*((FH149+EZ149)/MAX(FH149+EZ149+FI149, 0.1)*$P$9+FI149/MAX(FH149+EZ149+FI149, 0.1)*$Q$9))/($B$11+$C$11+$F$11)</f>
        <v>0</v>
      </c>
      <c r="DN149">
        <v>6</v>
      </c>
      <c r="DO149">
        <v>0.5</v>
      </c>
      <c r="DP149" t="s">
        <v>437</v>
      </c>
      <c r="DQ149">
        <v>2</v>
      </c>
      <c r="DR149" t="b">
        <v>1</v>
      </c>
      <c r="DS149">
        <v>1701978332.5</v>
      </c>
      <c r="DT149">
        <v>416.0035</v>
      </c>
      <c r="DU149">
        <v>420.0575</v>
      </c>
      <c r="DV149">
        <v>12.45885</v>
      </c>
      <c r="DW149">
        <v>11.32345</v>
      </c>
      <c r="DX149">
        <v>416.5165</v>
      </c>
      <c r="DY149">
        <v>12.42785</v>
      </c>
      <c r="DZ149">
        <v>600.01</v>
      </c>
      <c r="EA149">
        <v>78.91655</v>
      </c>
      <c r="EB149">
        <v>0.10004715</v>
      </c>
      <c r="EC149">
        <v>23.0173</v>
      </c>
      <c r="ED149">
        <v>23.03585</v>
      </c>
      <c r="EE149">
        <v>999.9</v>
      </c>
      <c r="EF149">
        <v>0</v>
      </c>
      <c r="EG149">
        <v>0</v>
      </c>
      <c r="EH149">
        <v>9992.2</v>
      </c>
      <c r="EI149">
        <v>0</v>
      </c>
      <c r="EJ149">
        <v>0.848101</v>
      </c>
      <c r="EK149">
        <v>-4.05461</v>
      </c>
      <c r="EL149">
        <v>421.2515</v>
      </c>
      <c r="EM149">
        <v>424.8685</v>
      </c>
      <c r="EN149">
        <v>1.13541</v>
      </c>
      <c r="EO149">
        <v>420.0575</v>
      </c>
      <c r="EP149">
        <v>11.32345</v>
      </c>
      <c r="EQ149">
        <v>0.98321</v>
      </c>
      <c r="ER149">
        <v>0.8936075</v>
      </c>
      <c r="ES149">
        <v>6.66992</v>
      </c>
      <c r="ET149">
        <v>5.288205</v>
      </c>
      <c r="EU149">
        <v>1799.875</v>
      </c>
      <c r="EV149">
        <v>0.978004</v>
      </c>
      <c r="EW149">
        <v>0.0219962</v>
      </c>
      <c r="EX149">
        <v>0</v>
      </c>
      <c r="EY149">
        <v>383.718</v>
      </c>
      <c r="EZ149">
        <v>4.99951</v>
      </c>
      <c r="FA149">
        <v>6964.35</v>
      </c>
      <c r="FB149">
        <v>14715.95</v>
      </c>
      <c r="FC149">
        <v>43.062</v>
      </c>
      <c r="FD149">
        <v>44.812</v>
      </c>
      <c r="FE149">
        <v>44.625</v>
      </c>
      <c r="FF149">
        <v>43.875</v>
      </c>
      <c r="FG149">
        <v>44.5</v>
      </c>
      <c r="FH149">
        <v>1755.395</v>
      </c>
      <c r="FI149">
        <v>39.48</v>
      </c>
      <c r="FJ149">
        <v>0</v>
      </c>
      <c r="FK149">
        <v>1701978335.1</v>
      </c>
      <c r="FL149">
        <v>0</v>
      </c>
      <c r="FM149">
        <v>383.86148</v>
      </c>
      <c r="FN149">
        <v>0.0520769086254931</v>
      </c>
      <c r="FO149">
        <v>-4.82230769341973</v>
      </c>
      <c r="FP149">
        <v>6965.336</v>
      </c>
      <c r="FQ149">
        <v>15</v>
      </c>
      <c r="FR149">
        <v>1701977635</v>
      </c>
      <c r="FS149" t="s">
        <v>438</v>
      </c>
      <c r="FT149">
        <v>1701977633</v>
      </c>
      <c r="FU149">
        <v>1701977635</v>
      </c>
      <c r="FV149">
        <v>4</v>
      </c>
      <c r="FW149">
        <v>-0.012</v>
      </c>
      <c r="FX149">
        <v>0.003</v>
      </c>
      <c r="FY149">
        <v>-0.515</v>
      </c>
      <c r="FZ149">
        <v>0.012</v>
      </c>
      <c r="GA149">
        <v>420</v>
      </c>
      <c r="GB149">
        <v>11</v>
      </c>
      <c r="GC149">
        <v>0.38</v>
      </c>
      <c r="GD149">
        <v>0.07</v>
      </c>
      <c r="GE149">
        <v>-4.03252619047619</v>
      </c>
      <c r="GF149">
        <v>-0.0588537662337605</v>
      </c>
      <c r="GG149">
        <v>0.0163641587088806</v>
      </c>
      <c r="GH149">
        <v>1</v>
      </c>
      <c r="GI149">
        <v>383.818</v>
      </c>
      <c r="GJ149">
        <v>0.609014507114908</v>
      </c>
      <c r="GK149">
        <v>0.212182496367411</v>
      </c>
      <c r="GL149">
        <v>1</v>
      </c>
      <c r="GM149">
        <v>1.13920761904762</v>
      </c>
      <c r="GN149">
        <v>-0.0293033766233741</v>
      </c>
      <c r="GO149">
        <v>0.00301677359152031</v>
      </c>
      <c r="GP149">
        <v>1</v>
      </c>
      <c r="GQ149">
        <v>3</v>
      </c>
      <c r="GR149">
        <v>3</v>
      </c>
      <c r="GS149" t="s">
        <v>439</v>
      </c>
      <c r="GT149">
        <v>3.24981</v>
      </c>
      <c r="GU149">
        <v>2.89222</v>
      </c>
      <c r="GV149">
        <v>0.0825322</v>
      </c>
      <c r="GW149">
        <v>0.0829304</v>
      </c>
      <c r="GX149">
        <v>0.0593786</v>
      </c>
      <c r="GY149">
        <v>0.0548121</v>
      </c>
      <c r="GZ149">
        <v>30269.2</v>
      </c>
      <c r="HA149">
        <v>23316.4</v>
      </c>
      <c r="HB149">
        <v>30713.9</v>
      </c>
      <c r="HC149">
        <v>23895.4</v>
      </c>
      <c r="HD149">
        <v>38265.6</v>
      </c>
      <c r="HE149">
        <v>31525.2</v>
      </c>
      <c r="HF149">
        <v>43459.2</v>
      </c>
      <c r="HG149">
        <v>36062.1</v>
      </c>
      <c r="HH149">
        <v>2.35295</v>
      </c>
      <c r="HI149">
        <v>2.25585</v>
      </c>
      <c r="HJ149">
        <v>0.150762</v>
      </c>
      <c r="HK149">
        <v>0</v>
      </c>
      <c r="HL149">
        <v>20.5428</v>
      </c>
      <c r="HM149">
        <v>999.9</v>
      </c>
      <c r="HN149">
        <v>45.574</v>
      </c>
      <c r="HO149">
        <v>26.969</v>
      </c>
      <c r="HP149">
        <v>20.6313</v>
      </c>
      <c r="HQ149">
        <v>54.3766</v>
      </c>
      <c r="HR149">
        <v>21.4503</v>
      </c>
      <c r="HS149">
        <v>2</v>
      </c>
      <c r="HT149">
        <v>-0.303882</v>
      </c>
      <c r="HU149">
        <v>0.703968</v>
      </c>
      <c r="HV149">
        <v>20.3423</v>
      </c>
      <c r="HW149">
        <v>5.24574</v>
      </c>
      <c r="HX149">
        <v>11.9229</v>
      </c>
      <c r="HY149">
        <v>4.9697</v>
      </c>
      <c r="HZ149">
        <v>3.29008</v>
      </c>
      <c r="IA149">
        <v>9999</v>
      </c>
      <c r="IB149">
        <v>999.9</v>
      </c>
      <c r="IC149">
        <v>9999</v>
      </c>
      <c r="ID149">
        <v>9999</v>
      </c>
      <c r="IE149">
        <v>4.9721</v>
      </c>
      <c r="IF149">
        <v>1.87347</v>
      </c>
      <c r="IG149">
        <v>1.88034</v>
      </c>
      <c r="IH149">
        <v>1.87653</v>
      </c>
      <c r="II149">
        <v>1.87608</v>
      </c>
      <c r="IJ149">
        <v>1.87607</v>
      </c>
      <c r="IK149">
        <v>1.87501</v>
      </c>
      <c r="IL149">
        <v>1.87545</v>
      </c>
      <c r="IM149">
        <v>0</v>
      </c>
      <c r="IN149">
        <v>0</v>
      </c>
      <c r="IO149">
        <v>0</v>
      </c>
      <c r="IP149">
        <v>0</v>
      </c>
      <c r="IQ149" t="s">
        <v>440</v>
      </c>
      <c r="IR149" t="s">
        <v>441</v>
      </c>
      <c r="IS149" t="s">
        <v>442</v>
      </c>
      <c r="IT149" t="s">
        <v>442</v>
      </c>
      <c r="IU149" t="s">
        <v>442</v>
      </c>
      <c r="IV149" t="s">
        <v>442</v>
      </c>
      <c r="IW149">
        <v>0</v>
      </c>
      <c r="IX149">
        <v>100</v>
      </c>
      <c r="IY149">
        <v>100</v>
      </c>
      <c r="IZ149">
        <v>-0.514</v>
      </c>
      <c r="JA149">
        <v>0.031</v>
      </c>
      <c r="JB149">
        <v>-0.436505064677801</v>
      </c>
      <c r="JC149">
        <v>-0.000204251658391556</v>
      </c>
      <c r="JD149">
        <v>8.11882707142039e-08</v>
      </c>
      <c r="JE149">
        <v>-8.824596126216e-11</v>
      </c>
      <c r="JF149">
        <v>-0.0823044458403542</v>
      </c>
      <c r="JG149">
        <v>6.98166786572007e-05</v>
      </c>
      <c r="JH149">
        <v>0.00104944809816257</v>
      </c>
      <c r="JI149">
        <v>-2.5878658862803e-05</v>
      </c>
      <c r="JJ149">
        <v>28</v>
      </c>
      <c r="JK149">
        <v>2090</v>
      </c>
      <c r="JL149">
        <v>2</v>
      </c>
      <c r="JM149">
        <v>19</v>
      </c>
      <c r="JN149">
        <v>11.7</v>
      </c>
      <c r="JO149">
        <v>11.7</v>
      </c>
      <c r="JP149">
        <v>1.36108</v>
      </c>
      <c r="JQ149">
        <v>2.55493</v>
      </c>
      <c r="JR149">
        <v>2.24365</v>
      </c>
      <c r="JS149">
        <v>2.84912</v>
      </c>
      <c r="JT149">
        <v>2.49756</v>
      </c>
      <c r="JU149">
        <v>2.37427</v>
      </c>
      <c r="JV149">
        <v>31.2374</v>
      </c>
      <c r="JW149">
        <v>24.0612</v>
      </c>
      <c r="JX149">
        <v>18</v>
      </c>
      <c r="JY149">
        <v>633.895</v>
      </c>
      <c r="JZ149">
        <v>658.423</v>
      </c>
      <c r="KA149">
        <v>19.9995</v>
      </c>
      <c r="KB149">
        <v>23.3314</v>
      </c>
      <c r="KC149">
        <v>30.0002</v>
      </c>
      <c r="KD149">
        <v>23.5229</v>
      </c>
      <c r="KE149">
        <v>23.5026</v>
      </c>
      <c r="KF149">
        <v>27.2796</v>
      </c>
      <c r="KG149">
        <v>37.5654</v>
      </c>
      <c r="KH149">
        <v>0</v>
      </c>
      <c r="KI149">
        <v>20</v>
      </c>
      <c r="KJ149">
        <v>420</v>
      </c>
      <c r="KK149">
        <v>11.4017</v>
      </c>
      <c r="KL149">
        <v>101.98</v>
      </c>
      <c r="KM149">
        <v>101.027</v>
      </c>
    </row>
    <row r="150" spans="1:299">
      <c r="A150">
        <v>134</v>
      </c>
      <c r="B150">
        <v>1701978339</v>
      </c>
      <c r="C150">
        <v>665</v>
      </c>
      <c r="D150" t="s">
        <v>709</v>
      </c>
      <c r="E150" t="s">
        <v>710</v>
      </c>
      <c r="F150">
        <v>15</v>
      </c>
      <c r="H150" t="s">
        <v>435</v>
      </c>
      <c r="K150">
        <v>1701978337.5</v>
      </c>
      <c r="L150">
        <f>(M150)/1000</f>
        <v>0</v>
      </c>
      <c r="M150">
        <f>IF(DR150, AP150, AJ150)</f>
        <v>0</v>
      </c>
      <c r="N150">
        <f>IF(DR150, AK150, AI150)</f>
        <v>0</v>
      </c>
      <c r="O150">
        <f>DT150 - IF(AW150&gt;1, N150*DN150*100.0/(AY150*EH150), 0)</f>
        <v>0</v>
      </c>
      <c r="P150">
        <f>((V150-L150/2)*O150-N150)/(V150+L150/2)</f>
        <v>0</v>
      </c>
      <c r="Q150">
        <f>P150*(EA150+EB150)/1000.0</f>
        <v>0</v>
      </c>
      <c r="R150">
        <f>(DT150 - IF(AW150&gt;1, N150*DN150*100.0/(AY150*EH150), 0))*(EA150+EB150)/1000.0</f>
        <v>0</v>
      </c>
      <c r="S150">
        <f>2.0/((1/U150-1/T150)+SIGN(U150)*SQRT((1/U150-1/T150)*(1/U150-1/T150) + 4*DO150/((DO150+1)*(DO150+1))*(2*1/U150*1/T150-1/T150*1/T150)))</f>
        <v>0</v>
      </c>
      <c r="T150">
        <f>IF(LEFT(DP150,1)&lt;&gt;"0",IF(LEFT(DP150,1)="1",3.0,DQ150),$D$5+$E$5*(EH150*EA150/($K$5*1000))+$F$5*(EH150*EA150/($K$5*1000))*MAX(MIN(DN150,$J$5),$I$5)*MAX(MIN(DN150,$J$5),$I$5)+$G$5*MAX(MIN(DN150,$J$5),$I$5)*(EH150*EA150/($K$5*1000))+$H$5*(EH150*EA150/($K$5*1000))*(EH150*EA150/($K$5*1000)))</f>
        <v>0</v>
      </c>
      <c r="U150">
        <f>L150*(1000-(1000*0.61365*exp(17.502*Y150/(240.97+Y150))/(EA150+EB150)+DV150)/2)/(1000*0.61365*exp(17.502*Y150/(240.97+Y150))/(EA150+EB150)-DV150)</f>
        <v>0</v>
      </c>
      <c r="V150">
        <f>1/((DO150+1)/(S150/1.6)+1/(T150/1.37)) + DO150/((DO150+1)/(S150/1.6) + DO150/(T150/1.37))</f>
        <v>0</v>
      </c>
      <c r="W150">
        <f>(DJ150*DM150)</f>
        <v>0</v>
      </c>
      <c r="X150">
        <f>(EC150+(W150+2*0.95*5.67E-8*(((EC150+$B$7)+273)^4-(EC150+273)^4)-44100*L150)/(1.84*29.3*T150+8*0.95*5.67E-8*(EC150+273)^3))</f>
        <v>0</v>
      </c>
      <c r="Y150">
        <f>($C$7*ED150+$D$7*EE150+$E$7*X150)</f>
        <v>0</v>
      </c>
      <c r="Z150">
        <f>0.61365*exp(17.502*Y150/(240.97+Y150))</f>
        <v>0</v>
      </c>
      <c r="AA150">
        <f>(AB150/AC150*100)</f>
        <v>0</v>
      </c>
      <c r="AB150">
        <f>DV150*(EA150+EB150)/1000</f>
        <v>0</v>
      </c>
      <c r="AC150">
        <f>0.61365*exp(17.502*EC150/(240.97+EC150))</f>
        <v>0</v>
      </c>
      <c r="AD150">
        <f>(Z150-DV150*(EA150+EB150)/1000)</f>
        <v>0</v>
      </c>
      <c r="AE150">
        <f>(-L150*44100)</f>
        <v>0</v>
      </c>
      <c r="AF150">
        <f>2*29.3*T150*0.92*(EC150-Y150)</f>
        <v>0</v>
      </c>
      <c r="AG150">
        <f>2*0.95*5.67E-8*(((EC150+$B$7)+273)^4-(Y150+273)^4)</f>
        <v>0</v>
      </c>
      <c r="AH150">
        <f>W150+AG150+AE150+AF150</f>
        <v>0</v>
      </c>
      <c r="AI150">
        <f>DZ150*AW150*(DU150-DT150*(1000-AW150*DW150)/(1000-AW150*DV150))/(100*DN150)</f>
        <v>0</v>
      </c>
      <c r="AJ150">
        <f>1000*DZ150*AW150*(DV150-DW150)/(100*DN150*(1000-AW150*DV150))</f>
        <v>0</v>
      </c>
      <c r="AK150">
        <f>(AL150 - AM150 - EA150*1E3/(8.314*(EC150+273.15)) * AO150/DZ150 * AN150) * DZ150/(100*DN150) * (1000 - DW150)/1000</f>
        <v>0</v>
      </c>
      <c r="AL150">
        <v>424.813769297463</v>
      </c>
      <c r="AM150">
        <v>421.303224242424</v>
      </c>
      <c r="AN150">
        <v>0.00037082159536552</v>
      </c>
      <c r="AO150">
        <v>66.111918729525</v>
      </c>
      <c r="AP150">
        <f>(AR150 - AQ150 + EA150*1E3/(8.314*(EC150+273.15)) * AT150/DZ150 * AS150) * DZ150/(100*DN150) * 1000/(1000 - AR150)</f>
        <v>0</v>
      </c>
      <c r="AQ150">
        <v>11.3232409774262</v>
      </c>
      <c r="AR150">
        <v>12.458132967033</v>
      </c>
      <c r="AS150">
        <v>-1.46607225927008e-06</v>
      </c>
      <c r="AT150">
        <v>85.4368916189537</v>
      </c>
      <c r="AU150">
        <v>0</v>
      </c>
      <c r="AV150">
        <v>0</v>
      </c>
      <c r="AW150">
        <f>IF(AU150*$H$13&gt;=AY150,1.0,(AY150/(AY150-AU150*$H$13)))</f>
        <v>0</v>
      </c>
      <c r="AX150">
        <f>(AW150-1)*100</f>
        <v>0</v>
      </c>
      <c r="AY150">
        <f>MAX(0,($B$13+$C$13*EH150)/(1+$D$13*EH150)*EA150/(EC150+273)*$E$13)</f>
        <v>0</v>
      </c>
      <c r="AZ150" t="s">
        <v>436</v>
      </c>
      <c r="BA150" t="s">
        <v>436</v>
      </c>
      <c r="BB150">
        <v>0</v>
      </c>
      <c r="BC150">
        <v>0</v>
      </c>
      <c r="BD150">
        <f>1-BB150/BC150</f>
        <v>0</v>
      </c>
      <c r="BE150">
        <v>0</v>
      </c>
      <c r="BF150" t="s">
        <v>436</v>
      </c>
      <c r="BG150" t="s">
        <v>436</v>
      </c>
      <c r="BH150">
        <v>0</v>
      </c>
      <c r="BI150">
        <v>0</v>
      </c>
      <c r="BJ150">
        <f>1-BH150/BI150</f>
        <v>0</v>
      </c>
      <c r="BK150">
        <v>0.5</v>
      </c>
      <c r="BL150">
        <f>DK150</f>
        <v>0</v>
      </c>
      <c r="BM150">
        <f>N150</f>
        <v>0</v>
      </c>
      <c r="BN150">
        <f>BJ150*BK150*BL150</f>
        <v>0</v>
      </c>
      <c r="BO150">
        <f>(BM150-BE150)/BL150</f>
        <v>0</v>
      </c>
      <c r="BP150">
        <f>(BC150-BI150)/BI150</f>
        <v>0</v>
      </c>
      <c r="BQ150">
        <f>BB150/(BD150+BB150/BI150)</f>
        <v>0</v>
      </c>
      <c r="BR150" t="s">
        <v>436</v>
      </c>
      <c r="BS150">
        <v>0</v>
      </c>
      <c r="BT150">
        <f>IF(BS150&lt;&gt;0, BS150, BQ150)</f>
        <v>0</v>
      </c>
      <c r="BU150">
        <f>1-BT150/BI150</f>
        <v>0</v>
      </c>
      <c r="BV150">
        <f>(BI150-BH150)/(BI150-BT150)</f>
        <v>0</v>
      </c>
      <c r="BW150">
        <f>(BC150-BI150)/(BC150-BT150)</f>
        <v>0</v>
      </c>
      <c r="BX150">
        <f>(BI150-BH150)/(BI150-BB150)</f>
        <v>0</v>
      </c>
      <c r="BY150">
        <f>(BC150-BI150)/(BC150-BB150)</f>
        <v>0</v>
      </c>
      <c r="BZ150">
        <f>(BV150*BT150/BH150)</f>
        <v>0</v>
      </c>
      <c r="CA150">
        <f>(1-BZ150)</f>
        <v>0</v>
      </c>
      <c r="DJ150">
        <f>$B$11*EI150+$C$11*EJ150+$F$11*EU150*(1-EX150)</f>
        <v>0</v>
      </c>
      <c r="DK150">
        <f>DJ150*DL150</f>
        <v>0</v>
      </c>
      <c r="DL150">
        <f>($B$11*$D$9+$C$11*$D$9+$F$11*((FH150+EZ150)/MAX(FH150+EZ150+FI150, 0.1)*$I$9+FI150/MAX(FH150+EZ150+FI150, 0.1)*$J$9))/($B$11+$C$11+$F$11)</f>
        <v>0</v>
      </c>
      <c r="DM150">
        <f>($B$11*$K$9+$C$11*$K$9+$F$11*((FH150+EZ150)/MAX(FH150+EZ150+FI150, 0.1)*$P$9+FI150/MAX(FH150+EZ150+FI150, 0.1)*$Q$9))/($B$11+$C$11+$F$11)</f>
        <v>0</v>
      </c>
      <c r="DN150">
        <v>6</v>
      </c>
      <c r="DO150">
        <v>0.5</v>
      </c>
      <c r="DP150" t="s">
        <v>437</v>
      </c>
      <c r="DQ150">
        <v>2</v>
      </c>
      <c r="DR150" t="b">
        <v>1</v>
      </c>
      <c r="DS150">
        <v>1701978337.5</v>
      </c>
      <c r="DT150">
        <v>416.055</v>
      </c>
      <c r="DU150">
        <v>419.978</v>
      </c>
      <c r="DV150">
        <v>12.45825</v>
      </c>
      <c r="DW150">
        <v>11.32435</v>
      </c>
      <c r="DX150">
        <v>416.569</v>
      </c>
      <c r="DY150">
        <v>12.4273</v>
      </c>
      <c r="DZ150">
        <v>600.015</v>
      </c>
      <c r="EA150">
        <v>78.9159</v>
      </c>
      <c r="EB150">
        <v>0.0999794</v>
      </c>
      <c r="EC150">
        <v>23.01605</v>
      </c>
      <c r="ED150">
        <v>23.0265</v>
      </c>
      <c r="EE150">
        <v>999.9</v>
      </c>
      <c r="EF150">
        <v>0</v>
      </c>
      <c r="EG150">
        <v>0</v>
      </c>
      <c r="EH150">
        <v>9987.825</v>
      </c>
      <c r="EI150">
        <v>0</v>
      </c>
      <c r="EJ150">
        <v>0.848101</v>
      </c>
      <c r="EK150">
        <v>-3.922745</v>
      </c>
      <c r="EL150">
        <v>421.304</v>
      </c>
      <c r="EM150">
        <v>424.7885</v>
      </c>
      <c r="EN150">
        <v>1.133905</v>
      </c>
      <c r="EO150">
        <v>419.978</v>
      </c>
      <c r="EP150">
        <v>11.32435</v>
      </c>
      <c r="EQ150">
        <v>0.9831555</v>
      </c>
      <c r="ER150">
        <v>0.893672</v>
      </c>
      <c r="ES150">
        <v>6.66911</v>
      </c>
      <c r="ET150">
        <v>5.28924</v>
      </c>
      <c r="EU150">
        <v>1800.03</v>
      </c>
      <c r="EV150">
        <v>0.978006</v>
      </c>
      <c r="EW150">
        <v>0.0219943</v>
      </c>
      <c r="EX150">
        <v>0</v>
      </c>
      <c r="EY150">
        <v>383.7865</v>
      </c>
      <c r="EZ150">
        <v>4.99951</v>
      </c>
      <c r="FA150">
        <v>6964.55</v>
      </c>
      <c r="FB150">
        <v>14717.25</v>
      </c>
      <c r="FC150">
        <v>43.062</v>
      </c>
      <c r="FD150">
        <v>44.812</v>
      </c>
      <c r="FE150">
        <v>44.625</v>
      </c>
      <c r="FF150">
        <v>43.875</v>
      </c>
      <c r="FG150">
        <v>44.4685</v>
      </c>
      <c r="FH150">
        <v>1755.55</v>
      </c>
      <c r="FI150">
        <v>39.48</v>
      </c>
      <c r="FJ150">
        <v>0</v>
      </c>
      <c r="FK150">
        <v>1701978340.5</v>
      </c>
      <c r="FL150">
        <v>0</v>
      </c>
      <c r="FM150">
        <v>383.900884615385</v>
      </c>
      <c r="FN150">
        <v>-0.297948717274225</v>
      </c>
      <c r="FO150">
        <v>-4.08068375714</v>
      </c>
      <c r="FP150">
        <v>6965.06307692308</v>
      </c>
      <c r="FQ150">
        <v>15</v>
      </c>
      <c r="FR150">
        <v>1701977635</v>
      </c>
      <c r="FS150" t="s">
        <v>438</v>
      </c>
      <c r="FT150">
        <v>1701977633</v>
      </c>
      <c r="FU150">
        <v>1701977635</v>
      </c>
      <c r="FV150">
        <v>4</v>
      </c>
      <c r="FW150">
        <v>-0.012</v>
      </c>
      <c r="FX150">
        <v>0.003</v>
      </c>
      <c r="FY150">
        <v>-0.515</v>
      </c>
      <c r="FZ150">
        <v>0.012</v>
      </c>
      <c r="GA150">
        <v>420</v>
      </c>
      <c r="GB150">
        <v>11</v>
      </c>
      <c r="GC150">
        <v>0.38</v>
      </c>
      <c r="GD150">
        <v>0.07</v>
      </c>
      <c r="GE150">
        <v>-4.013469</v>
      </c>
      <c r="GF150">
        <v>0.241273984962415</v>
      </c>
      <c r="GG150">
        <v>0.0410364614580741</v>
      </c>
      <c r="GH150">
        <v>1</v>
      </c>
      <c r="GI150">
        <v>383.873441176471</v>
      </c>
      <c r="GJ150">
        <v>-0.0369595166031838</v>
      </c>
      <c r="GK150">
        <v>0.189924163065848</v>
      </c>
      <c r="GL150">
        <v>1</v>
      </c>
      <c r="GM150">
        <v>1.1368515</v>
      </c>
      <c r="GN150">
        <v>-0.0235060150375942</v>
      </c>
      <c r="GO150">
        <v>0.00235063666907498</v>
      </c>
      <c r="GP150">
        <v>1</v>
      </c>
      <c r="GQ150">
        <v>3</v>
      </c>
      <c r="GR150">
        <v>3</v>
      </c>
      <c r="GS150" t="s">
        <v>439</v>
      </c>
      <c r="GT150">
        <v>3.24989</v>
      </c>
      <c r="GU150">
        <v>2.89222</v>
      </c>
      <c r="GV150">
        <v>0.0825292</v>
      </c>
      <c r="GW150">
        <v>0.0829203</v>
      </c>
      <c r="GX150">
        <v>0.059378</v>
      </c>
      <c r="GY150">
        <v>0.0548427</v>
      </c>
      <c r="GZ150">
        <v>30268.5</v>
      </c>
      <c r="HA150">
        <v>23316.6</v>
      </c>
      <c r="HB150">
        <v>30713.1</v>
      </c>
      <c r="HC150">
        <v>23895.3</v>
      </c>
      <c r="HD150">
        <v>38264.9</v>
      </c>
      <c r="HE150">
        <v>31524</v>
      </c>
      <c r="HF150">
        <v>43458.4</v>
      </c>
      <c r="HG150">
        <v>36061.8</v>
      </c>
      <c r="HH150">
        <v>2.35305</v>
      </c>
      <c r="HI150">
        <v>2.25592</v>
      </c>
      <c r="HJ150">
        <v>0.151284</v>
      </c>
      <c r="HK150">
        <v>0</v>
      </c>
      <c r="HL150">
        <v>20.5356</v>
      </c>
      <c r="HM150">
        <v>999.9</v>
      </c>
      <c r="HN150">
        <v>45.55</v>
      </c>
      <c r="HO150">
        <v>26.999</v>
      </c>
      <c r="HP150">
        <v>20.6568</v>
      </c>
      <c r="HQ150">
        <v>54.2066</v>
      </c>
      <c r="HR150">
        <v>21.4864</v>
      </c>
      <c r="HS150">
        <v>2</v>
      </c>
      <c r="HT150">
        <v>-0.303915</v>
      </c>
      <c r="HU150">
        <v>0.699246</v>
      </c>
      <c r="HV150">
        <v>20.3423</v>
      </c>
      <c r="HW150">
        <v>5.24574</v>
      </c>
      <c r="HX150">
        <v>11.922</v>
      </c>
      <c r="HY150">
        <v>4.96965</v>
      </c>
      <c r="HZ150">
        <v>3.29013</v>
      </c>
      <c r="IA150">
        <v>9999</v>
      </c>
      <c r="IB150">
        <v>999.9</v>
      </c>
      <c r="IC150">
        <v>9999</v>
      </c>
      <c r="ID150">
        <v>9999</v>
      </c>
      <c r="IE150">
        <v>4.97213</v>
      </c>
      <c r="IF150">
        <v>1.87348</v>
      </c>
      <c r="IG150">
        <v>1.88034</v>
      </c>
      <c r="IH150">
        <v>1.87653</v>
      </c>
      <c r="II150">
        <v>1.87608</v>
      </c>
      <c r="IJ150">
        <v>1.87607</v>
      </c>
      <c r="IK150">
        <v>1.87503</v>
      </c>
      <c r="IL150">
        <v>1.87544</v>
      </c>
      <c r="IM150">
        <v>0</v>
      </c>
      <c r="IN150">
        <v>0</v>
      </c>
      <c r="IO150">
        <v>0</v>
      </c>
      <c r="IP150">
        <v>0</v>
      </c>
      <c r="IQ150" t="s">
        <v>440</v>
      </c>
      <c r="IR150" t="s">
        <v>441</v>
      </c>
      <c r="IS150" t="s">
        <v>442</v>
      </c>
      <c r="IT150" t="s">
        <v>442</v>
      </c>
      <c r="IU150" t="s">
        <v>442</v>
      </c>
      <c r="IV150" t="s">
        <v>442</v>
      </c>
      <c r="IW150">
        <v>0</v>
      </c>
      <c r="IX150">
        <v>100</v>
      </c>
      <c r="IY150">
        <v>100</v>
      </c>
      <c r="IZ150">
        <v>-0.514</v>
      </c>
      <c r="JA150">
        <v>0.0309</v>
      </c>
      <c r="JB150">
        <v>-0.436505064677801</v>
      </c>
      <c r="JC150">
        <v>-0.000204251658391556</v>
      </c>
      <c r="JD150">
        <v>8.11882707142039e-08</v>
      </c>
      <c r="JE150">
        <v>-8.824596126216e-11</v>
      </c>
      <c r="JF150">
        <v>-0.0823044458403542</v>
      </c>
      <c r="JG150">
        <v>6.98166786572007e-05</v>
      </c>
      <c r="JH150">
        <v>0.00104944809816257</v>
      </c>
      <c r="JI150">
        <v>-2.5878658862803e-05</v>
      </c>
      <c r="JJ150">
        <v>28</v>
      </c>
      <c r="JK150">
        <v>2090</v>
      </c>
      <c r="JL150">
        <v>2</v>
      </c>
      <c r="JM150">
        <v>19</v>
      </c>
      <c r="JN150">
        <v>11.8</v>
      </c>
      <c r="JO150">
        <v>11.7</v>
      </c>
      <c r="JP150">
        <v>1.36108</v>
      </c>
      <c r="JQ150">
        <v>2.55127</v>
      </c>
      <c r="JR150">
        <v>2.24365</v>
      </c>
      <c r="JS150">
        <v>2.8479</v>
      </c>
      <c r="JT150">
        <v>2.49756</v>
      </c>
      <c r="JU150">
        <v>2.37183</v>
      </c>
      <c r="JV150">
        <v>31.2156</v>
      </c>
      <c r="JW150">
        <v>24.07</v>
      </c>
      <c r="JX150">
        <v>18</v>
      </c>
      <c r="JY150">
        <v>633.968</v>
      </c>
      <c r="JZ150">
        <v>658.487</v>
      </c>
      <c r="KA150">
        <v>19.9991</v>
      </c>
      <c r="KB150">
        <v>23.3314</v>
      </c>
      <c r="KC150">
        <v>30.0002</v>
      </c>
      <c r="KD150">
        <v>23.5229</v>
      </c>
      <c r="KE150">
        <v>23.5026</v>
      </c>
      <c r="KF150">
        <v>27.2817</v>
      </c>
      <c r="KG150">
        <v>37.2913</v>
      </c>
      <c r="KH150">
        <v>0</v>
      </c>
      <c r="KI150">
        <v>20</v>
      </c>
      <c r="KJ150">
        <v>420</v>
      </c>
      <c r="KK150">
        <v>11.4119</v>
      </c>
      <c r="KL150">
        <v>101.978</v>
      </c>
      <c r="KM150">
        <v>101.026</v>
      </c>
    </row>
    <row r="151" spans="1:299">
      <c r="A151">
        <v>135</v>
      </c>
      <c r="B151">
        <v>1701978344</v>
      </c>
      <c r="C151">
        <v>670</v>
      </c>
      <c r="D151" t="s">
        <v>711</v>
      </c>
      <c r="E151" t="s">
        <v>712</v>
      </c>
      <c r="F151">
        <v>15</v>
      </c>
      <c r="H151" t="s">
        <v>435</v>
      </c>
      <c r="K151">
        <v>1701978342.5</v>
      </c>
      <c r="L151">
        <f>(M151)/1000</f>
        <v>0</v>
      </c>
      <c r="M151">
        <f>IF(DR151, AP151, AJ151)</f>
        <v>0</v>
      </c>
      <c r="N151">
        <f>IF(DR151, AK151, AI151)</f>
        <v>0</v>
      </c>
      <c r="O151">
        <f>DT151 - IF(AW151&gt;1, N151*DN151*100.0/(AY151*EH151), 0)</f>
        <v>0</v>
      </c>
      <c r="P151">
        <f>((V151-L151/2)*O151-N151)/(V151+L151/2)</f>
        <v>0</v>
      </c>
      <c r="Q151">
        <f>P151*(EA151+EB151)/1000.0</f>
        <v>0</v>
      </c>
      <c r="R151">
        <f>(DT151 - IF(AW151&gt;1, N151*DN151*100.0/(AY151*EH151), 0))*(EA151+EB151)/1000.0</f>
        <v>0</v>
      </c>
      <c r="S151">
        <f>2.0/((1/U151-1/T151)+SIGN(U151)*SQRT((1/U151-1/T151)*(1/U151-1/T151) + 4*DO151/((DO151+1)*(DO151+1))*(2*1/U151*1/T151-1/T151*1/T151)))</f>
        <v>0</v>
      </c>
      <c r="T151">
        <f>IF(LEFT(DP151,1)&lt;&gt;"0",IF(LEFT(DP151,1)="1",3.0,DQ151),$D$5+$E$5*(EH151*EA151/($K$5*1000))+$F$5*(EH151*EA151/($K$5*1000))*MAX(MIN(DN151,$J$5),$I$5)*MAX(MIN(DN151,$J$5),$I$5)+$G$5*MAX(MIN(DN151,$J$5),$I$5)*(EH151*EA151/($K$5*1000))+$H$5*(EH151*EA151/($K$5*1000))*(EH151*EA151/($K$5*1000)))</f>
        <v>0</v>
      </c>
      <c r="U151">
        <f>L151*(1000-(1000*0.61365*exp(17.502*Y151/(240.97+Y151))/(EA151+EB151)+DV151)/2)/(1000*0.61365*exp(17.502*Y151/(240.97+Y151))/(EA151+EB151)-DV151)</f>
        <v>0</v>
      </c>
      <c r="V151">
        <f>1/((DO151+1)/(S151/1.6)+1/(T151/1.37)) + DO151/((DO151+1)/(S151/1.6) + DO151/(T151/1.37))</f>
        <v>0</v>
      </c>
      <c r="W151">
        <f>(DJ151*DM151)</f>
        <v>0</v>
      </c>
      <c r="X151">
        <f>(EC151+(W151+2*0.95*5.67E-8*(((EC151+$B$7)+273)^4-(EC151+273)^4)-44100*L151)/(1.84*29.3*T151+8*0.95*5.67E-8*(EC151+273)^3))</f>
        <v>0</v>
      </c>
      <c r="Y151">
        <f>($C$7*ED151+$D$7*EE151+$E$7*X151)</f>
        <v>0</v>
      </c>
      <c r="Z151">
        <f>0.61365*exp(17.502*Y151/(240.97+Y151))</f>
        <v>0</v>
      </c>
      <c r="AA151">
        <f>(AB151/AC151*100)</f>
        <v>0</v>
      </c>
      <c r="AB151">
        <f>DV151*(EA151+EB151)/1000</f>
        <v>0</v>
      </c>
      <c r="AC151">
        <f>0.61365*exp(17.502*EC151/(240.97+EC151))</f>
        <v>0</v>
      </c>
      <c r="AD151">
        <f>(Z151-DV151*(EA151+EB151)/1000)</f>
        <v>0</v>
      </c>
      <c r="AE151">
        <f>(-L151*44100)</f>
        <v>0</v>
      </c>
      <c r="AF151">
        <f>2*29.3*T151*0.92*(EC151-Y151)</f>
        <v>0</v>
      </c>
      <c r="AG151">
        <f>2*0.95*5.67E-8*(((EC151+$B$7)+273)^4-(Y151+273)^4)</f>
        <v>0</v>
      </c>
      <c r="AH151">
        <f>W151+AG151+AE151+AF151</f>
        <v>0</v>
      </c>
      <c r="AI151">
        <f>DZ151*AW151*(DU151-DT151*(1000-AW151*DW151)/(1000-AW151*DV151))/(100*DN151)</f>
        <v>0</v>
      </c>
      <c r="AJ151">
        <f>1000*DZ151*AW151*(DV151-DW151)/(100*DN151*(1000-AW151*DV151))</f>
        <v>0</v>
      </c>
      <c r="AK151">
        <f>(AL151 - AM151 - EA151*1E3/(8.314*(EC151+273.15)) * AO151/DZ151 * AN151) * DZ151/(100*DN151) * (1000 - DW151)/1000</f>
        <v>0</v>
      </c>
      <c r="AL151">
        <v>424.812294926962</v>
      </c>
      <c r="AM151">
        <v>421.264969696969</v>
      </c>
      <c r="AN151">
        <v>-0.00187646727897346</v>
      </c>
      <c r="AO151">
        <v>66.111918729525</v>
      </c>
      <c r="AP151">
        <f>(AR151 - AQ151 + EA151*1E3/(8.314*(EC151+273.15)) * AT151/DZ151 * AS151) * DZ151/(100*DN151) * 1000/(1000 - AR151)</f>
        <v>0</v>
      </c>
      <c r="AQ151">
        <v>11.3360912620663</v>
      </c>
      <c r="AR151">
        <v>12.463232967033</v>
      </c>
      <c r="AS151">
        <v>1.95793030660369e-06</v>
      </c>
      <c r="AT151">
        <v>85.4368916189537</v>
      </c>
      <c r="AU151">
        <v>0</v>
      </c>
      <c r="AV151">
        <v>0</v>
      </c>
      <c r="AW151">
        <f>IF(AU151*$H$13&gt;=AY151,1.0,(AY151/(AY151-AU151*$H$13)))</f>
        <v>0</v>
      </c>
      <c r="AX151">
        <f>(AW151-1)*100</f>
        <v>0</v>
      </c>
      <c r="AY151">
        <f>MAX(0,($B$13+$C$13*EH151)/(1+$D$13*EH151)*EA151/(EC151+273)*$E$13)</f>
        <v>0</v>
      </c>
      <c r="AZ151" t="s">
        <v>436</v>
      </c>
      <c r="BA151" t="s">
        <v>436</v>
      </c>
      <c r="BB151">
        <v>0</v>
      </c>
      <c r="BC151">
        <v>0</v>
      </c>
      <c r="BD151">
        <f>1-BB151/BC151</f>
        <v>0</v>
      </c>
      <c r="BE151">
        <v>0</v>
      </c>
      <c r="BF151" t="s">
        <v>436</v>
      </c>
      <c r="BG151" t="s">
        <v>436</v>
      </c>
      <c r="BH151">
        <v>0</v>
      </c>
      <c r="BI151">
        <v>0</v>
      </c>
      <c r="BJ151">
        <f>1-BH151/BI151</f>
        <v>0</v>
      </c>
      <c r="BK151">
        <v>0.5</v>
      </c>
      <c r="BL151">
        <f>DK151</f>
        <v>0</v>
      </c>
      <c r="BM151">
        <f>N151</f>
        <v>0</v>
      </c>
      <c r="BN151">
        <f>BJ151*BK151*BL151</f>
        <v>0</v>
      </c>
      <c r="BO151">
        <f>(BM151-BE151)/BL151</f>
        <v>0</v>
      </c>
      <c r="BP151">
        <f>(BC151-BI151)/BI151</f>
        <v>0</v>
      </c>
      <c r="BQ151">
        <f>BB151/(BD151+BB151/BI151)</f>
        <v>0</v>
      </c>
      <c r="BR151" t="s">
        <v>436</v>
      </c>
      <c r="BS151">
        <v>0</v>
      </c>
      <c r="BT151">
        <f>IF(BS151&lt;&gt;0, BS151, BQ151)</f>
        <v>0</v>
      </c>
      <c r="BU151">
        <f>1-BT151/BI151</f>
        <v>0</v>
      </c>
      <c r="BV151">
        <f>(BI151-BH151)/(BI151-BT151)</f>
        <v>0</v>
      </c>
      <c r="BW151">
        <f>(BC151-BI151)/(BC151-BT151)</f>
        <v>0</v>
      </c>
      <c r="BX151">
        <f>(BI151-BH151)/(BI151-BB151)</f>
        <v>0</v>
      </c>
      <c r="BY151">
        <f>(BC151-BI151)/(BC151-BB151)</f>
        <v>0</v>
      </c>
      <c r="BZ151">
        <f>(BV151*BT151/BH151)</f>
        <v>0</v>
      </c>
      <c r="CA151">
        <f>(1-BZ151)</f>
        <v>0</v>
      </c>
      <c r="DJ151">
        <f>$B$11*EI151+$C$11*EJ151+$F$11*EU151*(1-EX151)</f>
        <v>0</v>
      </c>
      <c r="DK151">
        <f>DJ151*DL151</f>
        <v>0</v>
      </c>
      <c r="DL151">
        <f>($B$11*$D$9+$C$11*$D$9+$F$11*((FH151+EZ151)/MAX(FH151+EZ151+FI151, 0.1)*$I$9+FI151/MAX(FH151+EZ151+FI151, 0.1)*$J$9))/($B$11+$C$11+$F$11)</f>
        <v>0</v>
      </c>
      <c r="DM151">
        <f>($B$11*$K$9+$C$11*$K$9+$F$11*((FH151+EZ151)/MAX(FH151+EZ151+FI151, 0.1)*$P$9+FI151/MAX(FH151+EZ151+FI151, 0.1)*$Q$9))/($B$11+$C$11+$F$11)</f>
        <v>0</v>
      </c>
      <c r="DN151">
        <v>6</v>
      </c>
      <c r="DO151">
        <v>0.5</v>
      </c>
      <c r="DP151" t="s">
        <v>437</v>
      </c>
      <c r="DQ151">
        <v>2</v>
      </c>
      <c r="DR151" t="b">
        <v>1</v>
      </c>
      <c r="DS151">
        <v>1701978342.5</v>
      </c>
      <c r="DT151">
        <v>416.017</v>
      </c>
      <c r="DU151">
        <v>420.0075</v>
      </c>
      <c r="DV151">
        <v>12.4632</v>
      </c>
      <c r="DW151">
        <v>11.3548</v>
      </c>
      <c r="DX151">
        <v>416.5305</v>
      </c>
      <c r="DY151">
        <v>12.43215</v>
      </c>
      <c r="DZ151">
        <v>599.9835</v>
      </c>
      <c r="EA151">
        <v>78.9151</v>
      </c>
      <c r="EB151">
        <v>0.09991495</v>
      </c>
      <c r="EC151">
        <v>23.0154</v>
      </c>
      <c r="ED151">
        <v>23.035</v>
      </c>
      <c r="EE151">
        <v>999.9</v>
      </c>
      <c r="EF151">
        <v>0</v>
      </c>
      <c r="EG151">
        <v>0</v>
      </c>
      <c r="EH151">
        <v>10018.75</v>
      </c>
      <c r="EI151">
        <v>0</v>
      </c>
      <c r="EJ151">
        <v>0.83962</v>
      </c>
      <c r="EK151">
        <v>-3.99097</v>
      </c>
      <c r="EL151">
        <v>421.267</v>
      </c>
      <c r="EM151">
        <v>424.8315</v>
      </c>
      <c r="EN151">
        <v>1.108365</v>
      </c>
      <c r="EO151">
        <v>420.0075</v>
      </c>
      <c r="EP151">
        <v>11.3548</v>
      </c>
      <c r="EQ151">
        <v>0.983534</v>
      </c>
      <c r="ER151">
        <v>0.896067</v>
      </c>
      <c r="ES151">
        <v>6.674705</v>
      </c>
      <c r="ET151">
        <v>5.327725</v>
      </c>
      <c r="EU151">
        <v>1799.88</v>
      </c>
      <c r="EV151">
        <v>0.978004</v>
      </c>
      <c r="EW151">
        <v>0.0219962</v>
      </c>
      <c r="EX151">
        <v>0</v>
      </c>
      <c r="EY151">
        <v>383.542</v>
      </c>
      <c r="EZ151">
        <v>4.99951</v>
      </c>
      <c r="FA151">
        <v>6963.625</v>
      </c>
      <c r="FB151">
        <v>14716</v>
      </c>
      <c r="FC151">
        <v>43.062</v>
      </c>
      <c r="FD151">
        <v>44.812</v>
      </c>
      <c r="FE151">
        <v>44.562</v>
      </c>
      <c r="FF151">
        <v>43.875</v>
      </c>
      <c r="FG151">
        <v>44.5</v>
      </c>
      <c r="FH151">
        <v>1755.4</v>
      </c>
      <c r="FI151">
        <v>39.48</v>
      </c>
      <c r="FJ151">
        <v>0</v>
      </c>
      <c r="FK151">
        <v>1701978345.3</v>
      </c>
      <c r="FL151">
        <v>0</v>
      </c>
      <c r="FM151">
        <v>383.838346153846</v>
      </c>
      <c r="FN151">
        <v>-0.834153843645373</v>
      </c>
      <c r="FO151">
        <v>-4.15179484088755</v>
      </c>
      <c r="FP151">
        <v>6964.56846153846</v>
      </c>
      <c r="FQ151">
        <v>15</v>
      </c>
      <c r="FR151">
        <v>1701977635</v>
      </c>
      <c r="FS151" t="s">
        <v>438</v>
      </c>
      <c r="FT151">
        <v>1701977633</v>
      </c>
      <c r="FU151">
        <v>1701977635</v>
      </c>
      <c r="FV151">
        <v>4</v>
      </c>
      <c r="FW151">
        <v>-0.012</v>
      </c>
      <c r="FX151">
        <v>0.003</v>
      </c>
      <c r="FY151">
        <v>-0.515</v>
      </c>
      <c r="FZ151">
        <v>0.012</v>
      </c>
      <c r="GA151">
        <v>420</v>
      </c>
      <c r="GB151">
        <v>11</v>
      </c>
      <c r="GC151">
        <v>0.38</v>
      </c>
      <c r="GD151">
        <v>0.07</v>
      </c>
      <c r="GE151">
        <v>-4.00023428571429</v>
      </c>
      <c r="GF151">
        <v>0.291052207792208</v>
      </c>
      <c r="GG151">
        <v>0.0445458233381172</v>
      </c>
      <c r="GH151">
        <v>1</v>
      </c>
      <c r="GI151">
        <v>383.845647058824</v>
      </c>
      <c r="GJ151">
        <v>-0.464323909865592</v>
      </c>
      <c r="GK151">
        <v>0.19702640646444</v>
      </c>
      <c r="GL151">
        <v>1</v>
      </c>
      <c r="GM151">
        <v>1.13076714285714</v>
      </c>
      <c r="GN151">
        <v>-0.080615064935064</v>
      </c>
      <c r="GO151">
        <v>0.00997772096454191</v>
      </c>
      <c r="GP151">
        <v>1</v>
      </c>
      <c r="GQ151">
        <v>3</v>
      </c>
      <c r="GR151">
        <v>3</v>
      </c>
      <c r="GS151" t="s">
        <v>439</v>
      </c>
      <c r="GT151">
        <v>3.24993</v>
      </c>
      <c r="GU151">
        <v>2.89223</v>
      </c>
      <c r="GV151">
        <v>0.0825293</v>
      </c>
      <c r="GW151">
        <v>0.0829224</v>
      </c>
      <c r="GX151">
        <v>0.0594147</v>
      </c>
      <c r="GY151">
        <v>0.0549279</v>
      </c>
      <c r="GZ151">
        <v>30268.6</v>
      </c>
      <c r="HA151">
        <v>23316.5</v>
      </c>
      <c r="HB151">
        <v>30713.2</v>
      </c>
      <c r="HC151">
        <v>23895.2</v>
      </c>
      <c r="HD151">
        <v>38263.4</v>
      </c>
      <c r="HE151">
        <v>31521.2</v>
      </c>
      <c r="HF151">
        <v>43458.4</v>
      </c>
      <c r="HG151">
        <v>36061.9</v>
      </c>
      <c r="HH151">
        <v>2.35298</v>
      </c>
      <c r="HI151">
        <v>2.25585</v>
      </c>
      <c r="HJ151">
        <v>0.151508</v>
      </c>
      <c r="HK151">
        <v>0</v>
      </c>
      <c r="HL151">
        <v>20.5316</v>
      </c>
      <c r="HM151">
        <v>999.9</v>
      </c>
      <c r="HN151">
        <v>45.55</v>
      </c>
      <c r="HO151">
        <v>26.989</v>
      </c>
      <c r="HP151">
        <v>20.6452</v>
      </c>
      <c r="HQ151">
        <v>54.6366</v>
      </c>
      <c r="HR151">
        <v>21.4543</v>
      </c>
      <c r="HS151">
        <v>2</v>
      </c>
      <c r="HT151">
        <v>-0.304062</v>
      </c>
      <c r="HU151">
        <v>0.694404</v>
      </c>
      <c r="HV151">
        <v>20.3423</v>
      </c>
      <c r="HW151">
        <v>5.24574</v>
      </c>
      <c r="HX151">
        <v>11.9211</v>
      </c>
      <c r="HY151">
        <v>4.96965</v>
      </c>
      <c r="HZ151">
        <v>3.29003</v>
      </c>
      <c r="IA151">
        <v>9999</v>
      </c>
      <c r="IB151">
        <v>999.9</v>
      </c>
      <c r="IC151">
        <v>9999</v>
      </c>
      <c r="ID151">
        <v>9999</v>
      </c>
      <c r="IE151">
        <v>4.97212</v>
      </c>
      <c r="IF151">
        <v>1.87348</v>
      </c>
      <c r="IG151">
        <v>1.88034</v>
      </c>
      <c r="IH151">
        <v>1.87652</v>
      </c>
      <c r="II151">
        <v>1.87609</v>
      </c>
      <c r="IJ151">
        <v>1.87607</v>
      </c>
      <c r="IK151">
        <v>1.87501</v>
      </c>
      <c r="IL151">
        <v>1.87544</v>
      </c>
      <c r="IM151">
        <v>0</v>
      </c>
      <c r="IN151">
        <v>0</v>
      </c>
      <c r="IO151">
        <v>0</v>
      </c>
      <c r="IP151">
        <v>0</v>
      </c>
      <c r="IQ151" t="s">
        <v>440</v>
      </c>
      <c r="IR151" t="s">
        <v>441</v>
      </c>
      <c r="IS151" t="s">
        <v>442</v>
      </c>
      <c r="IT151" t="s">
        <v>442</v>
      </c>
      <c r="IU151" t="s">
        <v>442</v>
      </c>
      <c r="IV151" t="s">
        <v>442</v>
      </c>
      <c r="IW151">
        <v>0</v>
      </c>
      <c r="IX151">
        <v>100</v>
      </c>
      <c r="IY151">
        <v>100</v>
      </c>
      <c r="IZ151">
        <v>-0.514</v>
      </c>
      <c r="JA151">
        <v>0.0311</v>
      </c>
      <c r="JB151">
        <v>-0.436505064677801</v>
      </c>
      <c r="JC151">
        <v>-0.000204251658391556</v>
      </c>
      <c r="JD151">
        <v>8.11882707142039e-08</v>
      </c>
      <c r="JE151">
        <v>-8.824596126216e-11</v>
      </c>
      <c r="JF151">
        <v>-0.0823044458403542</v>
      </c>
      <c r="JG151">
        <v>6.98166786572007e-05</v>
      </c>
      <c r="JH151">
        <v>0.00104944809816257</v>
      </c>
      <c r="JI151">
        <v>-2.5878658862803e-05</v>
      </c>
      <c r="JJ151">
        <v>28</v>
      </c>
      <c r="JK151">
        <v>2090</v>
      </c>
      <c r="JL151">
        <v>2</v>
      </c>
      <c r="JM151">
        <v>19</v>
      </c>
      <c r="JN151">
        <v>11.8</v>
      </c>
      <c r="JO151">
        <v>11.8</v>
      </c>
      <c r="JP151">
        <v>1.36108</v>
      </c>
      <c r="JQ151">
        <v>2.55615</v>
      </c>
      <c r="JR151">
        <v>2.24365</v>
      </c>
      <c r="JS151">
        <v>2.85034</v>
      </c>
      <c r="JT151">
        <v>2.49756</v>
      </c>
      <c r="JU151">
        <v>2.34009</v>
      </c>
      <c r="JV151">
        <v>31.2374</v>
      </c>
      <c r="JW151">
        <v>24.0612</v>
      </c>
      <c r="JX151">
        <v>18</v>
      </c>
      <c r="JY151">
        <v>633.901</v>
      </c>
      <c r="JZ151">
        <v>658.423</v>
      </c>
      <c r="KA151">
        <v>19.9989</v>
      </c>
      <c r="KB151">
        <v>23.3314</v>
      </c>
      <c r="KC151">
        <v>29.9999</v>
      </c>
      <c r="KD151">
        <v>23.5219</v>
      </c>
      <c r="KE151">
        <v>23.5026</v>
      </c>
      <c r="KF151">
        <v>27.2816</v>
      </c>
      <c r="KG151">
        <v>37.2913</v>
      </c>
      <c r="KH151">
        <v>0</v>
      </c>
      <c r="KI151">
        <v>20</v>
      </c>
      <c r="KJ151">
        <v>420</v>
      </c>
      <c r="KK151">
        <v>11.4051</v>
      </c>
      <c r="KL151">
        <v>101.978</v>
      </c>
      <c r="KM151">
        <v>101.026</v>
      </c>
    </row>
    <row r="152" spans="1:299">
      <c r="A152">
        <v>136</v>
      </c>
      <c r="B152">
        <v>1701978349</v>
      </c>
      <c r="C152">
        <v>675</v>
      </c>
      <c r="D152" t="s">
        <v>713</v>
      </c>
      <c r="E152" t="s">
        <v>714</v>
      </c>
      <c r="F152">
        <v>15</v>
      </c>
      <c r="H152" t="s">
        <v>435</v>
      </c>
      <c r="K152">
        <v>1701978347.5</v>
      </c>
      <c r="L152">
        <f>(M152)/1000</f>
        <v>0</v>
      </c>
      <c r="M152">
        <f>IF(DR152, AP152, AJ152)</f>
        <v>0</v>
      </c>
      <c r="N152">
        <f>IF(DR152, AK152, AI152)</f>
        <v>0</v>
      </c>
      <c r="O152">
        <f>DT152 - IF(AW152&gt;1, N152*DN152*100.0/(AY152*EH152), 0)</f>
        <v>0</v>
      </c>
      <c r="P152">
        <f>((V152-L152/2)*O152-N152)/(V152+L152/2)</f>
        <v>0</v>
      </c>
      <c r="Q152">
        <f>P152*(EA152+EB152)/1000.0</f>
        <v>0</v>
      </c>
      <c r="R152">
        <f>(DT152 - IF(AW152&gt;1, N152*DN152*100.0/(AY152*EH152), 0))*(EA152+EB152)/1000.0</f>
        <v>0</v>
      </c>
      <c r="S152">
        <f>2.0/((1/U152-1/T152)+SIGN(U152)*SQRT((1/U152-1/T152)*(1/U152-1/T152) + 4*DO152/((DO152+1)*(DO152+1))*(2*1/U152*1/T152-1/T152*1/T152)))</f>
        <v>0</v>
      </c>
      <c r="T152">
        <f>IF(LEFT(DP152,1)&lt;&gt;"0",IF(LEFT(DP152,1)="1",3.0,DQ152),$D$5+$E$5*(EH152*EA152/($K$5*1000))+$F$5*(EH152*EA152/($K$5*1000))*MAX(MIN(DN152,$J$5),$I$5)*MAX(MIN(DN152,$J$5),$I$5)+$G$5*MAX(MIN(DN152,$J$5),$I$5)*(EH152*EA152/($K$5*1000))+$H$5*(EH152*EA152/($K$5*1000))*(EH152*EA152/($K$5*1000)))</f>
        <v>0</v>
      </c>
      <c r="U152">
        <f>L152*(1000-(1000*0.61365*exp(17.502*Y152/(240.97+Y152))/(EA152+EB152)+DV152)/2)/(1000*0.61365*exp(17.502*Y152/(240.97+Y152))/(EA152+EB152)-DV152)</f>
        <v>0</v>
      </c>
      <c r="V152">
        <f>1/((DO152+1)/(S152/1.6)+1/(T152/1.37)) + DO152/((DO152+1)/(S152/1.6) + DO152/(T152/1.37))</f>
        <v>0</v>
      </c>
      <c r="W152">
        <f>(DJ152*DM152)</f>
        <v>0</v>
      </c>
      <c r="X152">
        <f>(EC152+(W152+2*0.95*5.67E-8*(((EC152+$B$7)+273)^4-(EC152+273)^4)-44100*L152)/(1.84*29.3*T152+8*0.95*5.67E-8*(EC152+273)^3))</f>
        <v>0</v>
      </c>
      <c r="Y152">
        <f>($C$7*ED152+$D$7*EE152+$E$7*X152)</f>
        <v>0</v>
      </c>
      <c r="Z152">
        <f>0.61365*exp(17.502*Y152/(240.97+Y152))</f>
        <v>0</v>
      </c>
      <c r="AA152">
        <f>(AB152/AC152*100)</f>
        <v>0</v>
      </c>
      <c r="AB152">
        <f>DV152*(EA152+EB152)/1000</f>
        <v>0</v>
      </c>
      <c r="AC152">
        <f>0.61365*exp(17.502*EC152/(240.97+EC152))</f>
        <v>0</v>
      </c>
      <c r="AD152">
        <f>(Z152-DV152*(EA152+EB152)/1000)</f>
        <v>0</v>
      </c>
      <c r="AE152">
        <f>(-L152*44100)</f>
        <v>0</v>
      </c>
      <c r="AF152">
        <f>2*29.3*T152*0.92*(EC152-Y152)</f>
        <v>0</v>
      </c>
      <c r="AG152">
        <f>2*0.95*5.67E-8*(((EC152+$B$7)+273)^4-(Y152+273)^4)</f>
        <v>0</v>
      </c>
      <c r="AH152">
        <f>W152+AG152+AE152+AF152</f>
        <v>0</v>
      </c>
      <c r="AI152">
        <f>DZ152*AW152*(DU152-DT152*(1000-AW152*DW152)/(1000-AW152*DV152))/(100*DN152)</f>
        <v>0</v>
      </c>
      <c r="AJ152">
        <f>1000*DZ152*AW152*(DV152-DW152)/(100*DN152*(1000-AW152*DV152))</f>
        <v>0</v>
      </c>
      <c r="AK152">
        <f>(AL152 - AM152 - EA152*1E3/(8.314*(EC152+273.15)) * AO152/DZ152 * AN152) * DZ152/(100*DN152) * (1000 - DW152)/1000</f>
        <v>0</v>
      </c>
      <c r="AL152">
        <v>424.815220141623</v>
      </c>
      <c r="AM152">
        <v>421.295466666667</v>
      </c>
      <c r="AN152">
        <v>0.00148378940273819</v>
      </c>
      <c r="AO152">
        <v>66.111918729525</v>
      </c>
      <c r="AP152">
        <f>(AR152 - AQ152 + EA152*1E3/(8.314*(EC152+273.15)) * AT152/DZ152 * AS152) * DZ152/(100*DN152) * 1000/(1000 - AR152)</f>
        <v>0</v>
      </c>
      <c r="AQ152">
        <v>11.3571715717809</v>
      </c>
      <c r="AR152">
        <v>12.4784923076923</v>
      </c>
      <c r="AS152">
        <v>1.05828589567235e-05</v>
      </c>
      <c r="AT152">
        <v>85.4368916189537</v>
      </c>
      <c r="AU152">
        <v>0</v>
      </c>
      <c r="AV152">
        <v>0</v>
      </c>
      <c r="AW152">
        <f>IF(AU152*$H$13&gt;=AY152,1.0,(AY152/(AY152-AU152*$H$13)))</f>
        <v>0</v>
      </c>
      <c r="AX152">
        <f>(AW152-1)*100</f>
        <v>0</v>
      </c>
      <c r="AY152">
        <f>MAX(0,($B$13+$C$13*EH152)/(1+$D$13*EH152)*EA152/(EC152+273)*$E$13)</f>
        <v>0</v>
      </c>
      <c r="AZ152" t="s">
        <v>436</v>
      </c>
      <c r="BA152" t="s">
        <v>436</v>
      </c>
      <c r="BB152">
        <v>0</v>
      </c>
      <c r="BC152">
        <v>0</v>
      </c>
      <c r="BD152">
        <f>1-BB152/BC152</f>
        <v>0</v>
      </c>
      <c r="BE152">
        <v>0</v>
      </c>
      <c r="BF152" t="s">
        <v>436</v>
      </c>
      <c r="BG152" t="s">
        <v>436</v>
      </c>
      <c r="BH152">
        <v>0</v>
      </c>
      <c r="BI152">
        <v>0</v>
      </c>
      <c r="BJ152">
        <f>1-BH152/BI152</f>
        <v>0</v>
      </c>
      <c r="BK152">
        <v>0.5</v>
      </c>
      <c r="BL152">
        <f>DK152</f>
        <v>0</v>
      </c>
      <c r="BM152">
        <f>N152</f>
        <v>0</v>
      </c>
      <c r="BN152">
        <f>BJ152*BK152*BL152</f>
        <v>0</v>
      </c>
      <c r="BO152">
        <f>(BM152-BE152)/BL152</f>
        <v>0</v>
      </c>
      <c r="BP152">
        <f>(BC152-BI152)/BI152</f>
        <v>0</v>
      </c>
      <c r="BQ152">
        <f>BB152/(BD152+BB152/BI152)</f>
        <v>0</v>
      </c>
      <c r="BR152" t="s">
        <v>436</v>
      </c>
      <c r="BS152">
        <v>0</v>
      </c>
      <c r="BT152">
        <f>IF(BS152&lt;&gt;0, BS152, BQ152)</f>
        <v>0</v>
      </c>
      <c r="BU152">
        <f>1-BT152/BI152</f>
        <v>0</v>
      </c>
      <c r="BV152">
        <f>(BI152-BH152)/(BI152-BT152)</f>
        <v>0</v>
      </c>
      <c r="BW152">
        <f>(BC152-BI152)/(BC152-BT152)</f>
        <v>0</v>
      </c>
      <c r="BX152">
        <f>(BI152-BH152)/(BI152-BB152)</f>
        <v>0</v>
      </c>
      <c r="BY152">
        <f>(BC152-BI152)/(BC152-BB152)</f>
        <v>0</v>
      </c>
      <c r="BZ152">
        <f>(BV152*BT152/BH152)</f>
        <v>0</v>
      </c>
      <c r="CA152">
        <f>(1-BZ152)</f>
        <v>0</v>
      </c>
      <c r="DJ152">
        <f>$B$11*EI152+$C$11*EJ152+$F$11*EU152*(1-EX152)</f>
        <v>0</v>
      </c>
      <c r="DK152">
        <f>DJ152*DL152</f>
        <v>0</v>
      </c>
      <c r="DL152">
        <f>($B$11*$D$9+$C$11*$D$9+$F$11*((FH152+EZ152)/MAX(FH152+EZ152+FI152, 0.1)*$I$9+FI152/MAX(FH152+EZ152+FI152, 0.1)*$J$9))/($B$11+$C$11+$F$11)</f>
        <v>0</v>
      </c>
      <c r="DM152">
        <f>($B$11*$K$9+$C$11*$K$9+$F$11*((FH152+EZ152)/MAX(FH152+EZ152+FI152, 0.1)*$P$9+FI152/MAX(FH152+EZ152+FI152, 0.1)*$Q$9))/($B$11+$C$11+$F$11)</f>
        <v>0</v>
      </c>
      <c r="DN152">
        <v>6</v>
      </c>
      <c r="DO152">
        <v>0.5</v>
      </c>
      <c r="DP152" t="s">
        <v>437</v>
      </c>
      <c r="DQ152">
        <v>2</v>
      </c>
      <c r="DR152" t="b">
        <v>1</v>
      </c>
      <c r="DS152">
        <v>1701978347.5</v>
      </c>
      <c r="DT152">
        <v>416.034</v>
      </c>
      <c r="DU152">
        <v>419.9965</v>
      </c>
      <c r="DV152">
        <v>12.47595</v>
      </c>
      <c r="DW152">
        <v>11.356</v>
      </c>
      <c r="DX152">
        <v>416.5475</v>
      </c>
      <c r="DY152">
        <v>12.4447</v>
      </c>
      <c r="DZ152">
        <v>599.989</v>
      </c>
      <c r="EA152">
        <v>78.9149</v>
      </c>
      <c r="EB152">
        <v>0.09991535</v>
      </c>
      <c r="EC152">
        <v>23.01705</v>
      </c>
      <c r="ED152">
        <v>23.02295</v>
      </c>
      <c r="EE152">
        <v>999.9</v>
      </c>
      <c r="EF152">
        <v>0</v>
      </c>
      <c r="EG152">
        <v>0</v>
      </c>
      <c r="EH152">
        <v>10010.31</v>
      </c>
      <c r="EI152">
        <v>0</v>
      </c>
      <c r="EJ152">
        <v>0.819831</v>
      </c>
      <c r="EK152">
        <v>-3.96272</v>
      </c>
      <c r="EL152">
        <v>421.2895</v>
      </c>
      <c r="EM152">
        <v>424.8205</v>
      </c>
      <c r="EN152">
        <v>1.11995</v>
      </c>
      <c r="EO152">
        <v>419.9965</v>
      </c>
      <c r="EP152">
        <v>11.356</v>
      </c>
      <c r="EQ152">
        <v>0.984538</v>
      </c>
      <c r="ER152">
        <v>0.8961575</v>
      </c>
      <c r="ES152">
        <v>6.68955</v>
      </c>
      <c r="ET152">
        <v>5.32918</v>
      </c>
      <c r="EU152">
        <v>1800.04</v>
      </c>
      <c r="EV152">
        <v>0.978006</v>
      </c>
      <c r="EW152">
        <v>0.0219943</v>
      </c>
      <c r="EX152">
        <v>0</v>
      </c>
      <c r="EY152">
        <v>383.7195</v>
      </c>
      <c r="EZ152">
        <v>4.99951</v>
      </c>
      <c r="FA152">
        <v>6964.085</v>
      </c>
      <c r="FB152">
        <v>14717.3</v>
      </c>
      <c r="FC152">
        <v>43.062</v>
      </c>
      <c r="FD152">
        <v>44.812</v>
      </c>
      <c r="FE152">
        <v>44.625</v>
      </c>
      <c r="FF152">
        <v>43.875</v>
      </c>
      <c r="FG152">
        <v>44.5</v>
      </c>
      <c r="FH152">
        <v>1755.56</v>
      </c>
      <c r="FI152">
        <v>39.48</v>
      </c>
      <c r="FJ152">
        <v>0</v>
      </c>
      <c r="FK152">
        <v>1701978350.1</v>
      </c>
      <c r="FL152">
        <v>0</v>
      </c>
      <c r="FM152">
        <v>383.780153846154</v>
      </c>
      <c r="FN152">
        <v>-1.13319657400622</v>
      </c>
      <c r="FO152">
        <v>-6.20615384492755</v>
      </c>
      <c r="FP152">
        <v>6964.275</v>
      </c>
      <c r="FQ152">
        <v>15</v>
      </c>
      <c r="FR152">
        <v>1701977635</v>
      </c>
      <c r="FS152" t="s">
        <v>438</v>
      </c>
      <c r="FT152">
        <v>1701977633</v>
      </c>
      <c r="FU152">
        <v>1701977635</v>
      </c>
      <c r="FV152">
        <v>4</v>
      </c>
      <c r="FW152">
        <v>-0.012</v>
      </c>
      <c r="FX152">
        <v>0.003</v>
      </c>
      <c r="FY152">
        <v>-0.515</v>
      </c>
      <c r="FZ152">
        <v>0.012</v>
      </c>
      <c r="GA152">
        <v>420</v>
      </c>
      <c r="GB152">
        <v>11</v>
      </c>
      <c r="GC152">
        <v>0.38</v>
      </c>
      <c r="GD152">
        <v>0.07</v>
      </c>
      <c r="GE152">
        <v>-3.981076</v>
      </c>
      <c r="GF152">
        <v>0.294653233082706</v>
      </c>
      <c r="GG152">
        <v>0.0442454881767621</v>
      </c>
      <c r="GH152">
        <v>1</v>
      </c>
      <c r="GI152">
        <v>383.802588235294</v>
      </c>
      <c r="GJ152">
        <v>-0.939587469614715</v>
      </c>
      <c r="GK152">
        <v>0.229284580129414</v>
      </c>
      <c r="GL152">
        <v>1</v>
      </c>
      <c r="GM152">
        <v>1.125119</v>
      </c>
      <c r="GN152">
        <v>-0.088797293233083</v>
      </c>
      <c r="GO152">
        <v>0.0104606892220351</v>
      </c>
      <c r="GP152">
        <v>1</v>
      </c>
      <c r="GQ152">
        <v>3</v>
      </c>
      <c r="GR152">
        <v>3</v>
      </c>
      <c r="GS152" t="s">
        <v>439</v>
      </c>
      <c r="GT152">
        <v>3.24995</v>
      </c>
      <c r="GU152">
        <v>2.89229</v>
      </c>
      <c r="GV152">
        <v>0.0825296</v>
      </c>
      <c r="GW152">
        <v>0.0829243</v>
      </c>
      <c r="GX152">
        <v>0.059449</v>
      </c>
      <c r="GY152">
        <v>0.0549286</v>
      </c>
      <c r="GZ152">
        <v>30268.8</v>
      </c>
      <c r="HA152">
        <v>23316.3</v>
      </c>
      <c r="HB152">
        <v>30713.4</v>
      </c>
      <c r="HC152">
        <v>23895</v>
      </c>
      <c r="HD152">
        <v>38262.4</v>
      </c>
      <c r="HE152">
        <v>31520.8</v>
      </c>
      <c r="HF152">
        <v>43458.8</v>
      </c>
      <c r="HG152">
        <v>36061.5</v>
      </c>
      <c r="HH152">
        <v>2.35308</v>
      </c>
      <c r="HI152">
        <v>2.25573</v>
      </c>
      <c r="HJ152">
        <v>0.151433</v>
      </c>
      <c r="HK152">
        <v>0</v>
      </c>
      <c r="HL152">
        <v>20.5281</v>
      </c>
      <c r="HM152">
        <v>999.9</v>
      </c>
      <c r="HN152">
        <v>45.55</v>
      </c>
      <c r="HO152">
        <v>26.989</v>
      </c>
      <c r="HP152">
        <v>20.6465</v>
      </c>
      <c r="HQ152">
        <v>54.6166</v>
      </c>
      <c r="HR152">
        <v>21.4423</v>
      </c>
      <c r="HS152">
        <v>2</v>
      </c>
      <c r="HT152">
        <v>-0.304372</v>
      </c>
      <c r="HU152">
        <v>0.691157</v>
      </c>
      <c r="HV152">
        <v>20.3423</v>
      </c>
      <c r="HW152">
        <v>5.24604</v>
      </c>
      <c r="HX152">
        <v>11.9217</v>
      </c>
      <c r="HY152">
        <v>4.9696</v>
      </c>
      <c r="HZ152">
        <v>3.29008</v>
      </c>
      <c r="IA152">
        <v>9999</v>
      </c>
      <c r="IB152">
        <v>999.9</v>
      </c>
      <c r="IC152">
        <v>9999</v>
      </c>
      <c r="ID152">
        <v>9999</v>
      </c>
      <c r="IE152">
        <v>4.97213</v>
      </c>
      <c r="IF152">
        <v>1.87348</v>
      </c>
      <c r="IG152">
        <v>1.88034</v>
      </c>
      <c r="IH152">
        <v>1.87652</v>
      </c>
      <c r="II152">
        <v>1.87607</v>
      </c>
      <c r="IJ152">
        <v>1.87607</v>
      </c>
      <c r="IK152">
        <v>1.87501</v>
      </c>
      <c r="IL152">
        <v>1.87543</v>
      </c>
      <c r="IM152">
        <v>0</v>
      </c>
      <c r="IN152">
        <v>0</v>
      </c>
      <c r="IO152">
        <v>0</v>
      </c>
      <c r="IP152">
        <v>0</v>
      </c>
      <c r="IQ152" t="s">
        <v>440</v>
      </c>
      <c r="IR152" t="s">
        <v>441</v>
      </c>
      <c r="IS152" t="s">
        <v>442</v>
      </c>
      <c r="IT152" t="s">
        <v>442</v>
      </c>
      <c r="IU152" t="s">
        <v>442</v>
      </c>
      <c r="IV152" t="s">
        <v>442</v>
      </c>
      <c r="IW152">
        <v>0</v>
      </c>
      <c r="IX152">
        <v>100</v>
      </c>
      <c r="IY152">
        <v>100</v>
      </c>
      <c r="IZ152">
        <v>-0.513</v>
      </c>
      <c r="JA152">
        <v>0.0312</v>
      </c>
      <c r="JB152">
        <v>-0.436505064677801</v>
      </c>
      <c r="JC152">
        <v>-0.000204251658391556</v>
      </c>
      <c r="JD152">
        <v>8.11882707142039e-08</v>
      </c>
      <c r="JE152">
        <v>-8.824596126216e-11</v>
      </c>
      <c r="JF152">
        <v>-0.0823044458403542</v>
      </c>
      <c r="JG152">
        <v>6.98166786572007e-05</v>
      </c>
      <c r="JH152">
        <v>0.00104944809816257</v>
      </c>
      <c r="JI152">
        <v>-2.5878658862803e-05</v>
      </c>
      <c r="JJ152">
        <v>28</v>
      </c>
      <c r="JK152">
        <v>2090</v>
      </c>
      <c r="JL152">
        <v>2</v>
      </c>
      <c r="JM152">
        <v>19</v>
      </c>
      <c r="JN152">
        <v>11.9</v>
      </c>
      <c r="JO152">
        <v>11.9</v>
      </c>
      <c r="JP152">
        <v>1.36108</v>
      </c>
      <c r="JQ152">
        <v>2.55493</v>
      </c>
      <c r="JR152">
        <v>2.24365</v>
      </c>
      <c r="JS152">
        <v>2.84912</v>
      </c>
      <c r="JT152">
        <v>2.49756</v>
      </c>
      <c r="JU152">
        <v>2.37427</v>
      </c>
      <c r="JV152">
        <v>31.2374</v>
      </c>
      <c r="JW152">
        <v>24.07</v>
      </c>
      <c r="JX152">
        <v>18</v>
      </c>
      <c r="JY152">
        <v>633.962</v>
      </c>
      <c r="JZ152">
        <v>658.317</v>
      </c>
      <c r="KA152">
        <v>19.9992</v>
      </c>
      <c r="KB152">
        <v>23.3304</v>
      </c>
      <c r="KC152">
        <v>29.9998</v>
      </c>
      <c r="KD152">
        <v>23.5209</v>
      </c>
      <c r="KE152">
        <v>23.5026</v>
      </c>
      <c r="KF152">
        <v>27.281</v>
      </c>
      <c r="KG152">
        <v>37.2913</v>
      </c>
      <c r="KH152">
        <v>0</v>
      </c>
      <c r="KI152">
        <v>20</v>
      </c>
      <c r="KJ152">
        <v>420</v>
      </c>
      <c r="KK152">
        <v>11.4017</v>
      </c>
      <c r="KL152">
        <v>101.979</v>
      </c>
      <c r="KM152">
        <v>101.025</v>
      </c>
    </row>
    <row r="153" spans="1:299">
      <c r="A153">
        <v>137</v>
      </c>
      <c r="B153">
        <v>1701978354</v>
      </c>
      <c r="C153">
        <v>680</v>
      </c>
      <c r="D153" t="s">
        <v>715</v>
      </c>
      <c r="E153" t="s">
        <v>716</v>
      </c>
      <c r="F153">
        <v>15</v>
      </c>
      <c r="H153" t="s">
        <v>435</v>
      </c>
      <c r="K153">
        <v>1701978352.5</v>
      </c>
      <c r="L153">
        <f>(M153)/1000</f>
        <v>0</v>
      </c>
      <c r="M153">
        <f>IF(DR153, AP153, AJ153)</f>
        <v>0</v>
      </c>
      <c r="N153">
        <f>IF(DR153, AK153, AI153)</f>
        <v>0</v>
      </c>
      <c r="O153">
        <f>DT153 - IF(AW153&gt;1, N153*DN153*100.0/(AY153*EH153), 0)</f>
        <v>0</v>
      </c>
      <c r="P153">
        <f>((V153-L153/2)*O153-N153)/(V153+L153/2)</f>
        <v>0</v>
      </c>
      <c r="Q153">
        <f>P153*(EA153+EB153)/1000.0</f>
        <v>0</v>
      </c>
      <c r="R153">
        <f>(DT153 - IF(AW153&gt;1, N153*DN153*100.0/(AY153*EH153), 0))*(EA153+EB153)/1000.0</f>
        <v>0</v>
      </c>
      <c r="S153">
        <f>2.0/((1/U153-1/T153)+SIGN(U153)*SQRT((1/U153-1/T153)*(1/U153-1/T153) + 4*DO153/((DO153+1)*(DO153+1))*(2*1/U153*1/T153-1/T153*1/T153)))</f>
        <v>0</v>
      </c>
      <c r="T153">
        <f>IF(LEFT(DP153,1)&lt;&gt;"0",IF(LEFT(DP153,1)="1",3.0,DQ153),$D$5+$E$5*(EH153*EA153/($K$5*1000))+$F$5*(EH153*EA153/($K$5*1000))*MAX(MIN(DN153,$J$5),$I$5)*MAX(MIN(DN153,$J$5),$I$5)+$G$5*MAX(MIN(DN153,$J$5),$I$5)*(EH153*EA153/($K$5*1000))+$H$5*(EH153*EA153/($K$5*1000))*(EH153*EA153/($K$5*1000)))</f>
        <v>0</v>
      </c>
      <c r="U153">
        <f>L153*(1000-(1000*0.61365*exp(17.502*Y153/(240.97+Y153))/(EA153+EB153)+DV153)/2)/(1000*0.61365*exp(17.502*Y153/(240.97+Y153))/(EA153+EB153)-DV153)</f>
        <v>0</v>
      </c>
      <c r="V153">
        <f>1/((DO153+1)/(S153/1.6)+1/(T153/1.37)) + DO153/((DO153+1)/(S153/1.6) + DO153/(T153/1.37))</f>
        <v>0</v>
      </c>
      <c r="W153">
        <f>(DJ153*DM153)</f>
        <v>0</v>
      </c>
      <c r="X153">
        <f>(EC153+(W153+2*0.95*5.67E-8*(((EC153+$B$7)+273)^4-(EC153+273)^4)-44100*L153)/(1.84*29.3*T153+8*0.95*5.67E-8*(EC153+273)^3))</f>
        <v>0</v>
      </c>
      <c r="Y153">
        <f>($C$7*ED153+$D$7*EE153+$E$7*X153)</f>
        <v>0</v>
      </c>
      <c r="Z153">
        <f>0.61365*exp(17.502*Y153/(240.97+Y153))</f>
        <v>0</v>
      </c>
      <c r="AA153">
        <f>(AB153/AC153*100)</f>
        <v>0</v>
      </c>
      <c r="AB153">
        <f>DV153*(EA153+EB153)/1000</f>
        <v>0</v>
      </c>
      <c r="AC153">
        <f>0.61365*exp(17.502*EC153/(240.97+EC153))</f>
        <v>0</v>
      </c>
      <c r="AD153">
        <f>(Z153-DV153*(EA153+EB153)/1000)</f>
        <v>0</v>
      </c>
      <c r="AE153">
        <f>(-L153*44100)</f>
        <v>0</v>
      </c>
      <c r="AF153">
        <f>2*29.3*T153*0.92*(EC153-Y153)</f>
        <v>0</v>
      </c>
      <c r="AG153">
        <f>2*0.95*5.67E-8*(((EC153+$B$7)+273)^4-(Y153+273)^4)</f>
        <v>0</v>
      </c>
      <c r="AH153">
        <f>W153+AG153+AE153+AF153</f>
        <v>0</v>
      </c>
      <c r="AI153">
        <f>DZ153*AW153*(DU153-DT153*(1000-AW153*DW153)/(1000-AW153*DV153))/(100*DN153)</f>
        <v>0</v>
      </c>
      <c r="AJ153">
        <f>1000*DZ153*AW153*(DV153-DW153)/(100*DN153*(1000-AW153*DV153))</f>
        <v>0</v>
      </c>
      <c r="AK153">
        <f>(AL153 - AM153 - EA153*1E3/(8.314*(EC153+273.15)) * AO153/DZ153 * AN153) * DZ153/(100*DN153) * (1000 - DW153)/1000</f>
        <v>0</v>
      </c>
      <c r="AL153">
        <v>424.809596665245</v>
      </c>
      <c r="AM153">
        <v>421.273927272727</v>
      </c>
      <c r="AN153">
        <v>-0.00109756773843118</v>
      </c>
      <c r="AO153">
        <v>66.111918729525</v>
      </c>
      <c r="AP153">
        <f>(AR153 - AQ153 + EA153*1E3/(8.314*(EC153+273.15)) * AT153/DZ153 * AS153) * DZ153/(100*DN153) * 1000/(1000 - AR153)</f>
        <v>0</v>
      </c>
      <c r="AQ153">
        <v>11.3563217760465</v>
      </c>
      <c r="AR153">
        <v>12.4771571428571</v>
      </c>
      <c r="AS153">
        <v>8.34760961160536e-06</v>
      </c>
      <c r="AT153">
        <v>85.4368916189537</v>
      </c>
      <c r="AU153">
        <v>0</v>
      </c>
      <c r="AV153">
        <v>0</v>
      </c>
      <c r="AW153">
        <f>IF(AU153*$H$13&gt;=AY153,1.0,(AY153/(AY153-AU153*$H$13)))</f>
        <v>0</v>
      </c>
      <c r="AX153">
        <f>(AW153-1)*100</f>
        <v>0</v>
      </c>
      <c r="AY153">
        <f>MAX(0,($B$13+$C$13*EH153)/(1+$D$13*EH153)*EA153/(EC153+273)*$E$13)</f>
        <v>0</v>
      </c>
      <c r="AZ153" t="s">
        <v>436</v>
      </c>
      <c r="BA153" t="s">
        <v>436</v>
      </c>
      <c r="BB153">
        <v>0</v>
      </c>
      <c r="BC153">
        <v>0</v>
      </c>
      <c r="BD153">
        <f>1-BB153/BC153</f>
        <v>0</v>
      </c>
      <c r="BE153">
        <v>0</v>
      </c>
      <c r="BF153" t="s">
        <v>436</v>
      </c>
      <c r="BG153" t="s">
        <v>436</v>
      </c>
      <c r="BH153">
        <v>0</v>
      </c>
      <c r="BI153">
        <v>0</v>
      </c>
      <c r="BJ153">
        <f>1-BH153/BI153</f>
        <v>0</v>
      </c>
      <c r="BK153">
        <v>0.5</v>
      </c>
      <c r="BL153">
        <f>DK153</f>
        <v>0</v>
      </c>
      <c r="BM153">
        <f>N153</f>
        <v>0</v>
      </c>
      <c r="BN153">
        <f>BJ153*BK153*BL153</f>
        <v>0</v>
      </c>
      <c r="BO153">
        <f>(BM153-BE153)/BL153</f>
        <v>0</v>
      </c>
      <c r="BP153">
        <f>(BC153-BI153)/BI153</f>
        <v>0</v>
      </c>
      <c r="BQ153">
        <f>BB153/(BD153+BB153/BI153)</f>
        <v>0</v>
      </c>
      <c r="BR153" t="s">
        <v>436</v>
      </c>
      <c r="BS153">
        <v>0</v>
      </c>
      <c r="BT153">
        <f>IF(BS153&lt;&gt;0, BS153, BQ153)</f>
        <v>0</v>
      </c>
      <c r="BU153">
        <f>1-BT153/BI153</f>
        <v>0</v>
      </c>
      <c r="BV153">
        <f>(BI153-BH153)/(BI153-BT153)</f>
        <v>0</v>
      </c>
      <c r="BW153">
        <f>(BC153-BI153)/(BC153-BT153)</f>
        <v>0</v>
      </c>
      <c r="BX153">
        <f>(BI153-BH153)/(BI153-BB153)</f>
        <v>0</v>
      </c>
      <c r="BY153">
        <f>(BC153-BI153)/(BC153-BB153)</f>
        <v>0</v>
      </c>
      <c r="BZ153">
        <f>(BV153*BT153/BH153)</f>
        <v>0</v>
      </c>
      <c r="CA153">
        <f>(1-BZ153)</f>
        <v>0</v>
      </c>
      <c r="DJ153">
        <f>$B$11*EI153+$C$11*EJ153+$F$11*EU153*(1-EX153)</f>
        <v>0</v>
      </c>
      <c r="DK153">
        <f>DJ153*DL153</f>
        <v>0</v>
      </c>
      <c r="DL153">
        <f>($B$11*$D$9+$C$11*$D$9+$F$11*((FH153+EZ153)/MAX(FH153+EZ153+FI153, 0.1)*$I$9+FI153/MAX(FH153+EZ153+FI153, 0.1)*$J$9))/($B$11+$C$11+$F$11)</f>
        <v>0</v>
      </c>
      <c r="DM153">
        <f>($B$11*$K$9+$C$11*$K$9+$F$11*((FH153+EZ153)/MAX(FH153+EZ153+FI153, 0.1)*$P$9+FI153/MAX(FH153+EZ153+FI153, 0.1)*$Q$9))/($B$11+$C$11+$F$11)</f>
        <v>0</v>
      </c>
      <c r="DN153">
        <v>6</v>
      </c>
      <c r="DO153">
        <v>0.5</v>
      </c>
      <c r="DP153" t="s">
        <v>437</v>
      </c>
      <c r="DQ153">
        <v>2</v>
      </c>
      <c r="DR153" t="b">
        <v>1</v>
      </c>
      <c r="DS153">
        <v>1701978352.5</v>
      </c>
      <c r="DT153">
        <v>416.024</v>
      </c>
      <c r="DU153">
        <v>419.9765</v>
      </c>
      <c r="DV153">
        <v>12.4772</v>
      </c>
      <c r="DW153">
        <v>11.3568</v>
      </c>
      <c r="DX153">
        <v>416.538</v>
      </c>
      <c r="DY153">
        <v>12.446</v>
      </c>
      <c r="DZ153">
        <v>600.014</v>
      </c>
      <c r="EA153">
        <v>78.9159</v>
      </c>
      <c r="EB153">
        <v>0.09996815</v>
      </c>
      <c r="EC153">
        <v>23.0132</v>
      </c>
      <c r="ED153">
        <v>23.0235</v>
      </c>
      <c r="EE153">
        <v>999.9</v>
      </c>
      <c r="EF153">
        <v>0</v>
      </c>
      <c r="EG153">
        <v>0</v>
      </c>
      <c r="EH153">
        <v>9990.61</v>
      </c>
      <c r="EI153">
        <v>0</v>
      </c>
      <c r="EJ153">
        <v>0.848101</v>
      </c>
      <c r="EK153">
        <v>-3.952455</v>
      </c>
      <c r="EL153">
        <v>421.2805</v>
      </c>
      <c r="EM153">
        <v>424.801</v>
      </c>
      <c r="EN153">
        <v>1.120425</v>
      </c>
      <c r="EO153">
        <v>419.9765</v>
      </c>
      <c r="EP153">
        <v>11.3568</v>
      </c>
      <c r="EQ153">
        <v>0.9846505</v>
      </c>
      <c r="ER153">
        <v>0.896231</v>
      </c>
      <c r="ES153">
        <v>6.69121</v>
      </c>
      <c r="ET153">
        <v>5.330365</v>
      </c>
      <c r="EU153">
        <v>1800.045</v>
      </c>
      <c r="EV153">
        <v>0.978006</v>
      </c>
      <c r="EW153">
        <v>0.0219943</v>
      </c>
      <c r="EX153">
        <v>0</v>
      </c>
      <c r="EY153">
        <v>383.764</v>
      </c>
      <c r="EZ153">
        <v>4.99951</v>
      </c>
      <c r="FA153">
        <v>6963.86</v>
      </c>
      <c r="FB153">
        <v>14717.35</v>
      </c>
      <c r="FC153">
        <v>43.062</v>
      </c>
      <c r="FD153">
        <v>44.812</v>
      </c>
      <c r="FE153">
        <v>44.5935</v>
      </c>
      <c r="FF153">
        <v>43.875</v>
      </c>
      <c r="FG153">
        <v>44.5</v>
      </c>
      <c r="FH153">
        <v>1755.565</v>
      </c>
      <c r="FI153">
        <v>39.48</v>
      </c>
      <c r="FJ153">
        <v>0</v>
      </c>
      <c r="FK153">
        <v>1701978355.5</v>
      </c>
      <c r="FL153">
        <v>0</v>
      </c>
      <c r="FM153">
        <v>383.72412</v>
      </c>
      <c r="FN153">
        <v>0.434461539308583</v>
      </c>
      <c r="FO153">
        <v>-0.146923077421785</v>
      </c>
      <c r="FP153">
        <v>6963.9288</v>
      </c>
      <c r="FQ153">
        <v>15</v>
      </c>
      <c r="FR153">
        <v>1701977635</v>
      </c>
      <c r="FS153" t="s">
        <v>438</v>
      </c>
      <c r="FT153">
        <v>1701977633</v>
      </c>
      <c r="FU153">
        <v>1701977635</v>
      </c>
      <c r="FV153">
        <v>4</v>
      </c>
      <c r="FW153">
        <v>-0.012</v>
      </c>
      <c r="FX153">
        <v>0.003</v>
      </c>
      <c r="FY153">
        <v>-0.515</v>
      </c>
      <c r="FZ153">
        <v>0.012</v>
      </c>
      <c r="GA153">
        <v>420</v>
      </c>
      <c r="GB153">
        <v>11</v>
      </c>
      <c r="GC153">
        <v>0.38</v>
      </c>
      <c r="GD153">
        <v>0.07</v>
      </c>
      <c r="GE153">
        <v>-3.96280523809524</v>
      </c>
      <c r="GF153">
        <v>0.0716540259740214</v>
      </c>
      <c r="GG153">
        <v>0.0273282826841922</v>
      </c>
      <c r="GH153">
        <v>1</v>
      </c>
      <c r="GI153">
        <v>383.767088235294</v>
      </c>
      <c r="GJ153">
        <v>-0.56264323671985</v>
      </c>
      <c r="GK153">
        <v>0.200681979560733</v>
      </c>
      <c r="GL153">
        <v>1</v>
      </c>
      <c r="GM153">
        <v>1.12218619047619</v>
      </c>
      <c r="GN153">
        <v>-0.0479446753246759</v>
      </c>
      <c r="GO153">
        <v>0.00883176921076919</v>
      </c>
      <c r="GP153">
        <v>1</v>
      </c>
      <c r="GQ153">
        <v>3</v>
      </c>
      <c r="GR153">
        <v>3</v>
      </c>
      <c r="GS153" t="s">
        <v>439</v>
      </c>
      <c r="GT153">
        <v>3.24993</v>
      </c>
      <c r="GU153">
        <v>2.89207</v>
      </c>
      <c r="GV153">
        <v>0.0825324</v>
      </c>
      <c r="GW153">
        <v>0.0829248</v>
      </c>
      <c r="GX153">
        <v>0.0594417</v>
      </c>
      <c r="GY153">
        <v>0.0549322</v>
      </c>
      <c r="GZ153">
        <v>30268.8</v>
      </c>
      <c r="HA153">
        <v>23316.2</v>
      </c>
      <c r="HB153">
        <v>30713.5</v>
      </c>
      <c r="HC153">
        <v>23895</v>
      </c>
      <c r="HD153">
        <v>38262.4</v>
      </c>
      <c r="HE153">
        <v>31520.5</v>
      </c>
      <c r="HF153">
        <v>43458.5</v>
      </c>
      <c r="HG153">
        <v>36061.3</v>
      </c>
      <c r="HH153">
        <v>2.35282</v>
      </c>
      <c r="HI153">
        <v>2.25592</v>
      </c>
      <c r="HJ153">
        <v>0.15147</v>
      </c>
      <c r="HK153">
        <v>0</v>
      </c>
      <c r="HL153">
        <v>20.5242</v>
      </c>
      <c r="HM153">
        <v>999.9</v>
      </c>
      <c r="HN153">
        <v>45.55</v>
      </c>
      <c r="HO153">
        <v>27.009</v>
      </c>
      <c r="HP153">
        <v>20.6702</v>
      </c>
      <c r="HQ153">
        <v>54.5066</v>
      </c>
      <c r="HR153">
        <v>21.4824</v>
      </c>
      <c r="HS153">
        <v>2</v>
      </c>
      <c r="HT153">
        <v>-0.304614</v>
      </c>
      <c r="HU153">
        <v>0.687955</v>
      </c>
      <c r="HV153">
        <v>20.3425</v>
      </c>
      <c r="HW153">
        <v>5.24604</v>
      </c>
      <c r="HX153">
        <v>11.9228</v>
      </c>
      <c r="HY153">
        <v>4.96965</v>
      </c>
      <c r="HZ153">
        <v>3.29008</v>
      </c>
      <c r="IA153">
        <v>9999</v>
      </c>
      <c r="IB153">
        <v>999.9</v>
      </c>
      <c r="IC153">
        <v>9999</v>
      </c>
      <c r="ID153">
        <v>9999</v>
      </c>
      <c r="IE153">
        <v>4.97215</v>
      </c>
      <c r="IF153">
        <v>1.87347</v>
      </c>
      <c r="IG153">
        <v>1.88034</v>
      </c>
      <c r="IH153">
        <v>1.87653</v>
      </c>
      <c r="II153">
        <v>1.87611</v>
      </c>
      <c r="IJ153">
        <v>1.87607</v>
      </c>
      <c r="IK153">
        <v>1.87503</v>
      </c>
      <c r="IL153">
        <v>1.87543</v>
      </c>
      <c r="IM153">
        <v>0</v>
      </c>
      <c r="IN153">
        <v>0</v>
      </c>
      <c r="IO153">
        <v>0</v>
      </c>
      <c r="IP153">
        <v>0</v>
      </c>
      <c r="IQ153" t="s">
        <v>440</v>
      </c>
      <c r="IR153" t="s">
        <v>441</v>
      </c>
      <c r="IS153" t="s">
        <v>442</v>
      </c>
      <c r="IT153" t="s">
        <v>442</v>
      </c>
      <c r="IU153" t="s">
        <v>442</v>
      </c>
      <c r="IV153" t="s">
        <v>442</v>
      </c>
      <c r="IW153">
        <v>0</v>
      </c>
      <c r="IX153">
        <v>100</v>
      </c>
      <c r="IY153">
        <v>100</v>
      </c>
      <c r="IZ153">
        <v>-0.514</v>
      </c>
      <c r="JA153">
        <v>0.0312</v>
      </c>
      <c r="JB153">
        <v>-0.436505064677801</v>
      </c>
      <c r="JC153">
        <v>-0.000204251658391556</v>
      </c>
      <c r="JD153">
        <v>8.11882707142039e-08</v>
      </c>
      <c r="JE153">
        <v>-8.824596126216e-11</v>
      </c>
      <c r="JF153">
        <v>-0.0823044458403542</v>
      </c>
      <c r="JG153">
        <v>6.98166786572007e-05</v>
      </c>
      <c r="JH153">
        <v>0.00104944809816257</v>
      </c>
      <c r="JI153">
        <v>-2.5878658862803e-05</v>
      </c>
      <c r="JJ153">
        <v>28</v>
      </c>
      <c r="JK153">
        <v>2090</v>
      </c>
      <c r="JL153">
        <v>2</v>
      </c>
      <c r="JM153">
        <v>19</v>
      </c>
      <c r="JN153">
        <v>12</v>
      </c>
      <c r="JO153">
        <v>12</v>
      </c>
      <c r="JP153">
        <v>1.36108</v>
      </c>
      <c r="JQ153">
        <v>2.54883</v>
      </c>
      <c r="JR153">
        <v>2.24365</v>
      </c>
      <c r="JS153">
        <v>2.84912</v>
      </c>
      <c r="JT153">
        <v>2.49756</v>
      </c>
      <c r="JU153">
        <v>2.35107</v>
      </c>
      <c r="JV153">
        <v>31.2374</v>
      </c>
      <c r="JW153">
        <v>24.07</v>
      </c>
      <c r="JX153">
        <v>18</v>
      </c>
      <c r="JY153">
        <v>633.779</v>
      </c>
      <c r="JZ153">
        <v>658.477</v>
      </c>
      <c r="KA153">
        <v>19.9992</v>
      </c>
      <c r="KB153">
        <v>23.3294</v>
      </c>
      <c r="KC153">
        <v>29.9999</v>
      </c>
      <c r="KD153">
        <v>23.5209</v>
      </c>
      <c r="KE153">
        <v>23.5018</v>
      </c>
      <c r="KF153">
        <v>27.2807</v>
      </c>
      <c r="KG153">
        <v>37.2913</v>
      </c>
      <c r="KH153">
        <v>0</v>
      </c>
      <c r="KI153">
        <v>20</v>
      </c>
      <c r="KJ153">
        <v>420</v>
      </c>
      <c r="KK153">
        <v>11.4089</v>
      </c>
      <c r="KL153">
        <v>101.978</v>
      </c>
      <c r="KM153">
        <v>101.025</v>
      </c>
    </row>
    <row r="154" spans="1:299">
      <c r="A154">
        <v>138</v>
      </c>
      <c r="B154">
        <v>1701978359</v>
      </c>
      <c r="C154">
        <v>685</v>
      </c>
      <c r="D154" t="s">
        <v>717</v>
      </c>
      <c r="E154" t="s">
        <v>718</v>
      </c>
      <c r="F154">
        <v>15</v>
      </c>
      <c r="H154" t="s">
        <v>435</v>
      </c>
      <c r="K154">
        <v>1701978357.5</v>
      </c>
      <c r="L154">
        <f>(M154)/1000</f>
        <v>0</v>
      </c>
      <c r="M154">
        <f>IF(DR154, AP154, AJ154)</f>
        <v>0</v>
      </c>
      <c r="N154">
        <f>IF(DR154, AK154, AI154)</f>
        <v>0</v>
      </c>
      <c r="O154">
        <f>DT154 - IF(AW154&gt;1, N154*DN154*100.0/(AY154*EH154), 0)</f>
        <v>0</v>
      </c>
      <c r="P154">
        <f>((V154-L154/2)*O154-N154)/(V154+L154/2)</f>
        <v>0</v>
      </c>
      <c r="Q154">
        <f>P154*(EA154+EB154)/1000.0</f>
        <v>0</v>
      </c>
      <c r="R154">
        <f>(DT154 - IF(AW154&gt;1, N154*DN154*100.0/(AY154*EH154), 0))*(EA154+EB154)/1000.0</f>
        <v>0</v>
      </c>
      <c r="S154">
        <f>2.0/((1/U154-1/T154)+SIGN(U154)*SQRT((1/U154-1/T154)*(1/U154-1/T154) + 4*DO154/((DO154+1)*(DO154+1))*(2*1/U154*1/T154-1/T154*1/T154)))</f>
        <v>0</v>
      </c>
      <c r="T154">
        <f>IF(LEFT(DP154,1)&lt;&gt;"0",IF(LEFT(DP154,1)="1",3.0,DQ154),$D$5+$E$5*(EH154*EA154/($K$5*1000))+$F$5*(EH154*EA154/($K$5*1000))*MAX(MIN(DN154,$J$5),$I$5)*MAX(MIN(DN154,$J$5),$I$5)+$G$5*MAX(MIN(DN154,$J$5),$I$5)*(EH154*EA154/($K$5*1000))+$H$5*(EH154*EA154/($K$5*1000))*(EH154*EA154/($K$5*1000)))</f>
        <v>0</v>
      </c>
      <c r="U154">
        <f>L154*(1000-(1000*0.61365*exp(17.502*Y154/(240.97+Y154))/(EA154+EB154)+DV154)/2)/(1000*0.61365*exp(17.502*Y154/(240.97+Y154))/(EA154+EB154)-DV154)</f>
        <v>0</v>
      </c>
      <c r="V154">
        <f>1/((DO154+1)/(S154/1.6)+1/(T154/1.37)) + DO154/((DO154+1)/(S154/1.6) + DO154/(T154/1.37))</f>
        <v>0</v>
      </c>
      <c r="W154">
        <f>(DJ154*DM154)</f>
        <v>0</v>
      </c>
      <c r="X154">
        <f>(EC154+(W154+2*0.95*5.67E-8*(((EC154+$B$7)+273)^4-(EC154+273)^4)-44100*L154)/(1.84*29.3*T154+8*0.95*5.67E-8*(EC154+273)^3))</f>
        <v>0</v>
      </c>
      <c r="Y154">
        <f>($C$7*ED154+$D$7*EE154+$E$7*X154)</f>
        <v>0</v>
      </c>
      <c r="Z154">
        <f>0.61365*exp(17.502*Y154/(240.97+Y154))</f>
        <v>0</v>
      </c>
      <c r="AA154">
        <f>(AB154/AC154*100)</f>
        <v>0</v>
      </c>
      <c r="AB154">
        <f>DV154*(EA154+EB154)/1000</f>
        <v>0</v>
      </c>
      <c r="AC154">
        <f>0.61365*exp(17.502*EC154/(240.97+EC154))</f>
        <v>0</v>
      </c>
      <c r="AD154">
        <f>(Z154-DV154*(EA154+EB154)/1000)</f>
        <v>0</v>
      </c>
      <c r="AE154">
        <f>(-L154*44100)</f>
        <v>0</v>
      </c>
      <c r="AF154">
        <f>2*29.3*T154*0.92*(EC154-Y154)</f>
        <v>0</v>
      </c>
      <c r="AG154">
        <f>2*0.95*5.67E-8*(((EC154+$B$7)+273)^4-(Y154+273)^4)</f>
        <v>0</v>
      </c>
      <c r="AH154">
        <f>W154+AG154+AE154+AF154</f>
        <v>0</v>
      </c>
      <c r="AI154">
        <f>DZ154*AW154*(DU154-DT154*(1000-AW154*DW154)/(1000-AW154*DV154))/(100*DN154)</f>
        <v>0</v>
      </c>
      <c r="AJ154">
        <f>1000*DZ154*AW154*(DV154-DW154)/(100*DN154*(1000-AW154*DV154))</f>
        <v>0</v>
      </c>
      <c r="AK154">
        <f>(AL154 - AM154 - EA154*1E3/(8.314*(EC154+273.15)) * AO154/DZ154 * AN154) * DZ154/(100*DN154) * (1000 - DW154)/1000</f>
        <v>0</v>
      </c>
      <c r="AL154">
        <v>424.809625794132</v>
      </c>
      <c r="AM154">
        <v>421.350915151515</v>
      </c>
      <c r="AN154">
        <v>0.00197383089479114</v>
      </c>
      <c r="AO154">
        <v>66.111918729525</v>
      </c>
      <c r="AP154">
        <f>(AR154 - AQ154 + EA154*1E3/(8.314*(EC154+273.15)) * AT154/DZ154 * AS154) * DZ154/(100*DN154) * 1000/(1000 - AR154)</f>
        <v>0</v>
      </c>
      <c r="AQ154">
        <v>11.3572075497788</v>
      </c>
      <c r="AR154">
        <v>12.4762131868132</v>
      </c>
      <c r="AS154">
        <v>7.00557169924595e-07</v>
      </c>
      <c r="AT154">
        <v>85.4368916189537</v>
      </c>
      <c r="AU154">
        <v>0</v>
      </c>
      <c r="AV154">
        <v>0</v>
      </c>
      <c r="AW154">
        <f>IF(AU154*$H$13&gt;=AY154,1.0,(AY154/(AY154-AU154*$H$13)))</f>
        <v>0</v>
      </c>
      <c r="AX154">
        <f>(AW154-1)*100</f>
        <v>0</v>
      </c>
      <c r="AY154">
        <f>MAX(0,($B$13+$C$13*EH154)/(1+$D$13*EH154)*EA154/(EC154+273)*$E$13)</f>
        <v>0</v>
      </c>
      <c r="AZ154" t="s">
        <v>436</v>
      </c>
      <c r="BA154" t="s">
        <v>436</v>
      </c>
      <c r="BB154">
        <v>0</v>
      </c>
      <c r="BC154">
        <v>0</v>
      </c>
      <c r="BD154">
        <f>1-BB154/BC154</f>
        <v>0</v>
      </c>
      <c r="BE154">
        <v>0</v>
      </c>
      <c r="BF154" t="s">
        <v>436</v>
      </c>
      <c r="BG154" t="s">
        <v>436</v>
      </c>
      <c r="BH154">
        <v>0</v>
      </c>
      <c r="BI154">
        <v>0</v>
      </c>
      <c r="BJ154">
        <f>1-BH154/BI154</f>
        <v>0</v>
      </c>
      <c r="BK154">
        <v>0.5</v>
      </c>
      <c r="BL154">
        <f>DK154</f>
        <v>0</v>
      </c>
      <c r="BM154">
        <f>N154</f>
        <v>0</v>
      </c>
      <c r="BN154">
        <f>BJ154*BK154*BL154</f>
        <v>0</v>
      </c>
      <c r="BO154">
        <f>(BM154-BE154)/BL154</f>
        <v>0</v>
      </c>
      <c r="BP154">
        <f>(BC154-BI154)/BI154</f>
        <v>0</v>
      </c>
      <c r="BQ154">
        <f>BB154/(BD154+BB154/BI154)</f>
        <v>0</v>
      </c>
      <c r="BR154" t="s">
        <v>436</v>
      </c>
      <c r="BS154">
        <v>0</v>
      </c>
      <c r="BT154">
        <f>IF(BS154&lt;&gt;0, BS154, BQ154)</f>
        <v>0</v>
      </c>
      <c r="BU154">
        <f>1-BT154/BI154</f>
        <v>0</v>
      </c>
      <c r="BV154">
        <f>(BI154-BH154)/(BI154-BT154)</f>
        <v>0</v>
      </c>
      <c r="BW154">
        <f>(BC154-BI154)/(BC154-BT154)</f>
        <v>0</v>
      </c>
      <c r="BX154">
        <f>(BI154-BH154)/(BI154-BB154)</f>
        <v>0</v>
      </c>
      <c r="BY154">
        <f>(BC154-BI154)/(BC154-BB154)</f>
        <v>0</v>
      </c>
      <c r="BZ154">
        <f>(BV154*BT154/BH154)</f>
        <v>0</v>
      </c>
      <c r="CA154">
        <f>(1-BZ154)</f>
        <v>0</v>
      </c>
      <c r="DJ154">
        <f>$B$11*EI154+$C$11*EJ154+$F$11*EU154*(1-EX154)</f>
        <v>0</v>
      </c>
      <c r="DK154">
        <f>DJ154*DL154</f>
        <v>0</v>
      </c>
      <c r="DL154">
        <f>($B$11*$D$9+$C$11*$D$9+$F$11*((FH154+EZ154)/MAX(FH154+EZ154+FI154, 0.1)*$I$9+FI154/MAX(FH154+EZ154+FI154, 0.1)*$J$9))/($B$11+$C$11+$F$11)</f>
        <v>0</v>
      </c>
      <c r="DM154">
        <f>($B$11*$K$9+$C$11*$K$9+$F$11*((FH154+EZ154)/MAX(FH154+EZ154+FI154, 0.1)*$P$9+FI154/MAX(FH154+EZ154+FI154, 0.1)*$Q$9))/($B$11+$C$11+$F$11)</f>
        <v>0</v>
      </c>
      <c r="DN154">
        <v>6</v>
      </c>
      <c r="DO154">
        <v>0.5</v>
      </c>
      <c r="DP154" t="s">
        <v>437</v>
      </c>
      <c r="DQ154">
        <v>2</v>
      </c>
      <c r="DR154" t="b">
        <v>1</v>
      </c>
      <c r="DS154">
        <v>1701978357.5</v>
      </c>
      <c r="DT154">
        <v>416.086</v>
      </c>
      <c r="DU154">
        <v>419.97</v>
      </c>
      <c r="DV154">
        <v>12.477</v>
      </c>
      <c r="DW154">
        <v>11.3574</v>
      </c>
      <c r="DX154">
        <v>416.5995</v>
      </c>
      <c r="DY154">
        <v>12.44575</v>
      </c>
      <c r="DZ154">
        <v>600.0085</v>
      </c>
      <c r="EA154">
        <v>78.9152</v>
      </c>
      <c r="EB154">
        <v>0.10009265</v>
      </c>
      <c r="EC154">
        <v>23.01295</v>
      </c>
      <c r="ED154">
        <v>23.01635</v>
      </c>
      <c r="EE154">
        <v>999.9</v>
      </c>
      <c r="EF154">
        <v>0</v>
      </c>
      <c r="EG154">
        <v>0</v>
      </c>
      <c r="EH154">
        <v>9984.99</v>
      </c>
      <c r="EI154">
        <v>0</v>
      </c>
      <c r="EJ154">
        <v>0.848101</v>
      </c>
      <c r="EK154">
        <v>-3.88466</v>
      </c>
      <c r="EL154">
        <v>421.343</v>
      </c>
      <c r="EM154">
        <v>424.795</v>
      </c>
      <c r="EN154">
        <v>1.119585</v>
      </c>
      <c r="EO154">
        <v>419.97</v>
      </c>
      <c r="EP154">
        <v>11.3574</v>
      </c>
      <c r="EQ154">
        <v>0.9846245</v>
      </c>
      <c r="ER154">
        <v>0.8962725</v>
      </c>
      <c r="ES154">
        <v>6.69083</v>
      </c>
      <c r="ET154">
        <v>5.33103</v>
      </c>
      <c r="EU154">
        <v>1800.04</v>
      </c>
      <c r="EV154">
        <v>0.978006</v>
      </c>
      <c r="EW154">
        <v>0.0219943</v>
      </c>
      <c r="EX154">
        <v>0</v>
      </c>
      <c r="EY154">
        <v>383.7275</v>
      </c>
      <c r="EZ154">
        <v>4.99951</v>
      </c>
      <c r="FA154">
        <v>6963.66</v>
      </c>
      <c r="FB154">
        <v>14717.35</v>
      </c>
      <c r="FC154">
        <v>43.062</v>
      </c>
      <c r="FD154">
        <v>44.812</v>
      </c>
      <c r="FE154">
        <v>44.625</v>
      </c>
      <c r="FF154">
        <v>43.906</v>
      </c>
      <c r="FG154">
        <v>44.5</v>
      </c>
      <c r="FH154">
        <v>1755.56</v>
      </c>
      <c r="FI154">
        <v>39.48</v>
      </c>
      <c r="FJ154">
        <v>0</v>
      </c>
      <c r="FK154">
        <v>1701978360.3</v>
      </c>
      <c r="FL154">
        <v>0</v>
      </c>
      <c r="FM154">
        <v>383.71328</v>
      </c>
      <c r="FN154">
        <v>0.326384615709908</v>
      </c>
      <c r="FO154">
        <v>-1.19692308736022</v>
      </c>
      <c r="FP154">
        <v>6963.8096</v>
      </c>
      <c r="FQ154">
        <v>15</v>
      </c>
      <c r="FR154">
        <v>1701977635</v>
      </c>
      <c r="FS154" t="s">
        <v>438</v>
      </c>
      <c r="FT154">
        <v>1701977633</v>
      </c>
      <c r="FU154">
        <v>1701977635</v>
      </c>
      <c r="FV154">
        <v>4</v>
      </c>
      <c r="FW154">
        <v>-0.012</v>
      </c>
      <c r="FX154">
        <v>0.003</v>
      </c>
      <c r="FY154">
        <v>-0.515</v>
      </c>
      <c r="FZ154">
        <v>0.012</v>
      </c>
      <c r="GA154">
        <v>420</v>
      </c>
      <c r="GB154">
        <v>11</v>
      </c>
      <c r="GC154">
        <v>0.38</v>
      </c>
      <c r="GD154">
        <v>0.07</v>
      </c>
      <c r="GE154">
        <v>-3.949628</v>
      </c>
      <c r="GF154">
        <v>0.17044060150376</v>
      </c>
      <c r="GG154">
        <v>0.0269440549286851</v>
      </c>
      <c r="GH154">
        <v>1</v>
      </c>
      <c r="GI154">
        <v>383.731411764706</v>
      </c>
      <c r="GJ154">
        <v>-0.207792206755958</v>
      </c>
      <c r="GK154">
        <v>0.202986832034097</v>
      </c>
      <c r="GL154">
        <v>1</v>
      </c>
      <c r="GM154">
        <v>1.1179045</v>
      </c>
      <c r="GN154">
        <v>0.021408270676691</v>
      </c>
      <c r="GO154">
        <v>0.00459619024301651</v>
      </c>
      <c r="GP154">
        <v>1</v>
      </c>
      <c r="GQ154">
        <v>3</v>
      </c>
      <c r="GR154">
        <v>3</v>
      </c>
      <c r="GS154" t="s">
        <v>439</v>
      </c>
      <c r="GT154">
        <v>3.24991</v>
      </c>
      <c r="GU154">
        <v>2.89221</v>
      </c>
      <c r="GV154">
        <v>0.0825438</v>
      </c>
      <c r="GW154">
        <v>0.0829192</v>
      </c>
      <c r="GX154">
        <v>0.0594451</v>
      </c>
      <c r="GY154">
        <v>0.0549323</v>
      </c>
      <c r="GZ154">
        <v>30269.2</v>
      </c>
      <c r="HA154">
        <v>23316.1</v>
      </c>
      <c r="HB154">
        <v>30714.2</v>
      </c>
      <c r="HC154">
        <v>23894.7</v>
      </c>
      <c r="HD154">
        <v>38262.9</v>
      </c>
      <c r="HE154">
        <v>31520.2</v>
      </c>
      <c r="HF154">
        <v>43459.2</v>
      </c>
      <c r="HG154">
        <v>36061</v>
      </c>
      <c r="HH154">
        <v>2.35285</v>
      </c>
      <c r="HI154">
        <v>2.25592</v>
      </c>
      <c r="HJ154">
        <v>0.151359</v>
      </c>
      <c r="HK154">
        <v>0</v>
      </c>
      <c r="HL154">
        <v>20.5173</v>
      </c>
      <c r="HM154">
        <v>999.9</v>
      </c>
      <c r="HN154">
        <v>45.55</v>
      </c>
      <c r="HO154">
        <v>26.989</v>
      </c>
      <c r="HP154">
        <v>20.6447</v>
      </c>
      <c r="HQ154">
        <v>54.6366</v>
      </c>
      <c r="HR154">
        <v>21.4503</v>
      </c>
      <c r="HS154">
        <v>2</v>
      </c>
      <c r="HT154">
        <v>-0.303902</v>
      </c>
      <c r="HU154">
        <v>0.685373</v>
      </c>
      <c r="HV154">
        <v>20.3426</v>
      </c>
      <c r="HW154">
        <v>5.24619</v>
      </c>
      <c r="HX154">
        <v>11.9231</v>
      </c>
      <c r="HY154">
        <v>4.96965</v>
      </c>
      <c r="HZ154">
        <v>3.2901</v>
      </c>
      <c r="IA154">
        <v>9999</v>
      </c>
      <c r="IB154">
        <v>999.9</v>
      </c>
      <c r="IC154">
        <v>9999</v>
      </c>
      <c r="ID154">
        <v>9999</v>
      </c>
      <c r="IE154">
        <v>4.97212</v>
      </c>
      <c r="IF154">
        <v>1.87347</v>
      </c>
      <c r="IG154">
        <v>1.88034</v>
      </c>
      <c r="IH154">
        <v>1.87653</v>
      </c>
      <c r="II154">
        <v>1.87609</v>
      </c>
      <c r="IJ154">
        <v>1.87607</v>
      </c>
      <c r="IK154">
        <v>1.87504</v>
      </c>
      <c r="IL154">
        <v>1.87544</v>
      </c>
      <c r="IM154">
        <v>0</v>
      </c>
      <c r="IN154">
        <v>0</v>
      </c>
      <c r="IO154">
        <v>0</v>
      </c>
      <c r="IP154">
        <v>0</v>
      </c>
      <c r="IQ154" t="s">
        <v>440</v>
      </c>
      <c r="IR154" t="s">
        <v>441</v>
      </c>
      <c r="IS154" t="s">
        <v>442</v>
      </c>
      <c r="IT154" t="s">
        <v>442</v>
      </c>
      <c r="IU154" t="s">
        <v>442</v>
      </c>
      <c r="IV154" t="s">
        <v>442</v>
      </c>
      <c r="IW154">
        <v>0</v>
      </c>
      <c r="IX154">
        <v>100</v>
      </c>
      <c r="IY154">
        <v>100</v>
      </c>
      <c r="IZ154">
        <v>-0.513</v>
      </c>
      <c r="JA154">
        <v>0.0313</v>
      </c>
      <c r="JB154">
        <v>-0.436505064677801</v>
      </c>
      <c r="JC154">
        <v>-0.000204251658391556</v>
      </c>
      <c r="JD154">
        <v>8.11882707142039e-08</v>
      </c>
      <c r="JE154">
        <v>-8.824596126216e-11</v>
      </c>
      <c r="JF154">
        <v>-0.0823044458403542</v>
      </c>
      <c r="JG154">
        <v>6.98166786572007e-05</v>
      </c>
      <c r="JH154">
        <v>0.00104944809816257</v>
      </c>
      <c r="JI154">
        <v>-2.5878658862803e-05</v>
      </c>
      <c r="JJ154">
        <v>28</v>
      </c>
      <c r="JK154">
        <v>2090</v>
      </c>
      <c r="JL154">
        <v>2</v>
      </c>
      <c r="JM154">
        <v>19</v>
      </c>
      <c r="JN154">
        <v>12.1</v>
      </c>
      <c r="JO154">
        <v>12.1</v>
      </c>
      <c r="JP154">
        <v>1.36108</v>
      </c>
      <c r="JQ154">
        <v>2.55493</v>
      </c>
      <c r="JR154">
        <v>2.24365</v>
      </c>
      <c r="JS154">
        <v>2.84912</v>
      </c>
      <c r="JT154">
        <v>2.49756</v>
      </c>
      <c r="JU154">
        <v>2.3645</v>
      </c>
      <c r="JV154">
        <v>31.2374</v>
      </c>
      <c r="JW154">
        <v>24.0525</v>
      </c>
      <c r="JX154">
        <v>18</v>
      </c>
      <c r="JY154">
        <v>633.798</v>
      </c>
      <c r="JZ154">
        <v>658.462</v>
      </c>
      <c r="KA154">
        <v>19.9993</v>
      </c>
      <c r="KB154">
        <v>23.3294</v>
      </c>
      <c r="KC154">
        <v>30.0004</v>
      </c>
      <c r="KD154">
        <v>23.5209</v>
      </c>
      <c r="KE154">
        <v>23.5007</v>
      </c>
      <c r="KF154">
        <v>27.283</v>
      </c>
      <c r="KG154">
        <v>37.2913</v>
      </c>
      <c r="KH154">
        <v>0</v>
      </c>
      <c r="KI154">
        <v>20</v>
      </c>
      <c r="KJ154">
        <v>420</v>
      </c>
      <c r="KK154">
        <v>11.4087</v>
      </c>
      <c r="KL154">
        <v>101.98</v>
      </c>
      <c r="KM154">
        <v>101.024</v>
      </c>
    </row>
    <row r="155" spans="1:299">
      <c r="A155">
        <v>139</v>
      </c>
      <c r="B155">
        <v>1701978364</v>
      </c>
      <c r="C155">
        <v>690</v>
      </c>
      <c r="D155" t="s">
        <v>719</v>
      </c>
      <c r="E155" t="s">
        <v>720</v>
      </c>
      <c r="F155">
        <v>15</v>
      </c>
      <c r="H155" t="s">
        <v>435</v>
      </c>
      <c r="K155">
        <v>1701978362.5</v>
      </c>
      <c r="L155">
        <f>(M155)/1000</f>
        <v>0</v>
      </c>
      <c r="M155">
        <f>IF(DR155, AP155, AJ155)</f>
        <v>0</v>
      </c>
      <c r="N155">
        <f>IF(DR155, AK155, AI155)</f>
        <v>0</v>
      </c>
      <c r="O155">
        <f>DT155 - IF(AW155&gt;1, N155*DN155*100.0/(AY155*EH155), 0)</f>
        <v>0</v>
      </c>
      <c r="P155">
        <f>((V155-L155/2)*O155-N155)/(V155+L155/2)</f>
        <v>0</v>
      </c>
      <c r="Q155">
        <f>P155*(EA155+EB155)/1000.0</f>
        <v>0</v>
      </c>
      <c r="R155">
        <f>(DT155 - IF(AW155&gt;1, N155*DN155*100.0/(AY155*EH155), 0))*(EA155+EB155)/1000.0</f>
        <v>0</v>
      </c>
      <c r="S155">
        <f>2.0/((1/U155-1/T155)+SIGN(U155)*SQRT((1/U155-1/T155)*(1/U155-1/T155) + 4*DO155/((DO155+1)*(DO155+1))*(2*1/U155*1/T155-1/T155*1/T155)))</f>
        <v>0</v>
      </c>
      <c r="T155">
        <f>IF(LEFT(DP155,1)&lt;&gt;"0",IF(LEFT(DP155,1)="1",3.0,DQ155),$D$5+$E$5*(EH155*EA155/($K$5*1000))+$F$5*(EH155*EA155/($K$5*1000))*MAX(MIN(DN155,$J$5),$I$5)*MAX(MIN(DN155,$J$5),$I$5)+$G$5*MAX(MIN(DN155,$J$5),$I$5)*(EH155*EA155/($K$5*1000))+$H$5*(EH155*EA155/($K$5*1000))*(EH155*EA155/($K$5*1000)))</f>
        <v>0</v>
      </c>
      <c r="U155">
        <f>L155*(1000-(1000*0.61365*exp(17.502*Y155/(240.97+Y155))/(EA155+EB155)+DV155)/2)/(1000*0.61365*exp(17.502*Y155/(240.97+Y155))/(EA155+EB155)-DV155)</f>
        <v>0</v>
      </c>
      <c r="V155">
        <f>1/((DO155+1)/(S155/1.6)+1/(T155/1.37)) + DO155/((DO155+1)/(S155/1.6) + DO155/(T155/1.37))</f>
        <v>0</v>
      </c>
      <c r="W155">
        <f>(DJ155*DM155)</f>
        <v>0</v>
      </c>
      <c r="X155">
        <f>(EC155+(W155+2*0.95*5.67E-8*(((EC155+$B$7)+273)^4-(EC155+273)^4)-44100*L155)/(1.84*29.3*T155+8*0.95*5.67E-8*(EC155+273)^3))</f>
        <v>0</v>
      </c>
      <c r="Y155">
        <f>($C$7*ED155+$D$7*EE155+$E$7*X155)</f>
        <v>0</v>
      </c>
      <c r="Z155">
        <f>0.61365*exp(17.502*Y155/(240.97+Y155))</f>
        <v>0</v>
      </c>
      <c r="AA155">
        <f>(AB155/AC155*100)</f>
        <v>0</v>
      </c>
      <c r="AB155">
        <f>DV155*(EA155+EB155)/1000</f>
        <v>0</v>
      </c>
      <c r="AC155">
        <f>0.61365*exp(17.502*EC155/(240.97+EC155))</f>
        <v>0</v>
      </c>
      <c r="AD155">
        <f>(Z155-DV155*(EA155+EB155)/1000)</f>
        <v>0</v>
      </c>
      <c r="AE155">
        <f>(-L155*44100)</f>
        <v>0</v>
      </c>
      <c r="AF155">
        <f>2*29.3*T155*0.92*(EC155-Y155)</f>
        <v>0</v>
      </c>
      <c r="AG155">
        <f>2*0.95*5.67E-8*(((EC155+$B$7)+273)^4-(Y155+273)^4)</f>
        <v>0</v>
      </c>
      <c r="AH155">
        <f>W155+AG155+AE155+AF155</f>
        <v>0</v>
      </c>
      <c r="AI155">
        <f>DZ155*AW155*(DU155-DT155*(1000-AW155*DW155)/(1000-AW155*DV155))/(100*DN155)</f>
        <v>0</v>
      </c>
      <c r="AJ155">
        <f>1000*DZ155*AW155*(DV155-DW155)/(100*DN155*(1000-AW155*DV155))</f>
        <v>0</v>
      </c>
      <c r="AK155">
        <f>(AL155 - AM155 - EA155*1E3/(8.314*(EC155+273.15)) * AO155/DZ155 * AN155) * DZ155/(100*DN155) * (1000 - DW155)/1000</f>
        <v>0</v>
      </c>
      <c r="AL155">
        <v>424.797724639649</v>
      </c>
      <c r="AM155">
        <v>421.339527272727</v>
      </c>
      <c r="AN155">
        <v>-0.00153457405137773</v>
      </c>
      <c r="AO155">
        <v>66.111918729525</v>
      </c>
      <c r="AP155">
        <f>(AR155 - AQ155 + EA155*1E3/(8.314*(EC155+273.15)) * AT155/DZ155 * AS155) * DZ155/(100*DN155) * 1000/(1000 - AR155)</f>
        <v>0</v>
      </c>
      <c r="AQ155">
        <v>11.3571183626567</v>
      </c>
      <c r="AR155">
        <v>12.4775758241758</v>
      </c>
      <c r="AS155">
        <v>1.27562091603939e-07</v>
      </c>
      <c r="AT155">
        <v>85.4368916189537</v>
      </c>
      <c r="AU155">
        <v>0</v>
      </c>
      <c r="AV155">
        <v>0</v>
      </c>
      <c r="AW155">
        <f>IF(AU155*$H$13&gt;=AY155,1.0,(AY155/(AY155-AU155*$H$13)))</f>
        <v>0</v>
      </c>
      <c r="AX155">
        <f>(AW155-1)*100</f>
        <v>0</v>
      </c>
      <c r="AY155">
        <f>MAX(0,($B$13+$C$13*EH155)/(1+$D$13*EH155)*EA155/(EC155+273)*$E$13)</f>
        <v>0</v>
      </c>
      <c r="AZ155" t="s">
        <v>436</v>
      </c>
      <c r="BA155" t="s">
        <v>436</v>
      </c>
      <c r="BB155">
        <v>0</v>
      </c>
      <c r="BC155">
        <v>0</v>
      </c>
      <c r="BD155">
        <f>1-BB155/BC155</f>
        <v>0</v>
      </c>
      <c r="BE155">
        <v>0</v>
      </c>
      <c r="BF155" t="s">
        <v>436</v>
      </c>
      <c r="BG155" t="s">
        <v>436</v>
      </c>
      <c r="BH155">
        <v>0</v>
      </c>
      <c r="BI155">
        <v>0</v>
      </c>
      <c r="BJ155">
        <f>1-BH155/BI155</f>
        <v>0</v>
      </c>
      <c r="BK155">
        <v>0.5</v>
      </c>
      <c r="BL155">
        <f>DK155</f>
        <v>0</v>
      </c>
      <c r="BM155">
        <f>N155</f>
        <v>0</v>
      </c>
      <c r="BN155">
        <f>BJ155*BK155*BL155</f>
        <v>0</v>
      </c>
      <c r="BO155">
        <f>(BM155-BE155)/BL155</f>
        <v>0</v>
      </c>
      <c r="BP155">
        <f>(BC155-BI155)/BI155</f>
        <v>0</v>
      </c>
      <c r="BQ155">
        <f>BB155/(BD155+BB155/BI155)</f>
        <v>0</v>
      </c>
      <c r="BR155" t="s">
        <v>436</v>
      </c>
      <c r="BS155">
        <v>0</v>
      </c>
      <c r="BT155">
        <f>IF(BS155&lt;&gt;0, BS155, BQ155)</f>
        <v>0</v>
      </c>
      <c r="BU155">
        <f>1-BT155/BI155</f>
        <v>0</v>
      </c>
      <c r="BV155">
        <f>(BI155-BH155)/(BI155-BT155)</f>
        <v>0</v>
      </c>
      <c r="BW155">
        <f>(BC155-BI155)/(BC155-BT155)</f>
        <v>0</v>
      </c>
      <c r="BX155">
        <f>(BI155-BH155)/(BI155-BB155)</f>
        <v>0</v>
      </c>
      <c r="BY155">
        <f>(BC155-BI155)/(BC155-BB155)</f>
        <v>0</v>
      </c>
      <c r="BZ155">
        <f>(BV155*BT155/BH155)</f>
        <v>0</v>
      </c>
      <c r="CA155">
        <f>(1-BZ155)</f>
        <v>0</v>
      </c>
      <c r="DJ155">
        <f>$B$11*EI155+$C$11*EJ155+$F$11*EU155*(1-EX155)</f>
        <v>0</v>
      </c>
      <c r="DK155">
        <f>DJ155*DL155</f>
        <v>0</v>
      </c>
      <c r="DL155">
        <f>($B$11*$D$9+$C$11*$D$9+$F$11*((FH155+EZ155)/MAX(FH155+EZ155+FI155, 0.1)*$I$9+FI155/MAX(FH155+EZ155+FI155, 0.1)*$J$9))/($B$11+$C$11+$F$11)</f>
        <v>0</v>
      </c>
      <c r="DM155">
        <f>($B$11*$K$9+$C$11*$K$9+$F$11*((FH155+EZ155)/MAX(FH155+EZ155+FI155, 0.1)*$P$9+FI155/MAX(FH155+EZ155+FI155, 0.1)*$Q$9))/($B$11+$C$11+$F$11)</f>
        <v>0</v>
      </c>
      <c r="DN155">
        <v>6</v>
      </c>
      <c r="DO155">
        <v>0.5</v>
      </c>
      <c r="DP155" t="s">
        <v>437</v>
      </c>
      <c r="DQ155">
        <v>2</v>
      </c>
      <c r="DR155" t="b">
        <v>1</v>
      </c>
      <c r="DS155">
        <v>1701978362.5</v>
      </c>
      <c r="DT155">
        <v>416.0875</v>
      </c>
      <c r="DU155">
        <v>419.9885</v>
      </c>
      <c r="DV155">
        <v>12.47745</v>
      </c>
      <c r="DW155">
        <v>11.3568</v>
      </c>
      <c r="DX155">
        <v>416.6015</v>
      </c>
      <c r="DY155">
        <v>12.44625</v>
      </c>
      <c r="DZ155">
        <v>599.9715</v>
      </c>
      <c r="EA155">
        <v>78.91575</v>
      </c>
      <c r="EB155">
        <v>0.100018</v>
      </c>
      <c r="EC155">
        <v>23.0132</v>
      </c>
      <c r="ED155">
        <v>23.0319</v>
      </c>
      <c r="EE155">
        <v>999.9</v>
      </c>
      <c r="EF155">
        <v>0</v>
      </c>
      <c r="EG155">
        <v>0</v>
      </c>
      <c r="EH155">
        <v>9993.45</v>
      </c>
      <c r="EI155">
        <v>0</v>
      </c>
      <c r="EJ155">
        <v>0.8212445</v>
      </c>
      <c r="EK155">
        <v>-3.90088</v>
      </c>
      <c r="EL155">
        <v>421.3445</v>
      </c>
      <c r="EM155">
        <v>424.8125</v>
      </c>
      <c r="EN155">
        <v>1.120705</v>
      </c>
      <c r="EO155">
        <v>419.9885</v>
      </c>
      <c r="EP155">
        <v>11.3568</v>
      </c>
      <c r="EQ155">
        <v>0.9846675</v>
      </c>
      <c r="ER155">
        <v>0.896226</v>
      </c>
      <c r="ES155">
        <v>6.69146</v>
      </c>
      <c r="ET155">
        <v>5.33029</v>
      </c>
      <c r="EU155">
        <v>1800.04</v>
      </c>
      <c r="EV155">
        <v>0.978006</v>
      </c>
      <c r="EW155">
        <v>0.0219943</v>
      </c>
      <c r="EX155">
        <v>0</v>
      </c>
      <c r="EY155">
        <v>383.866</v>
      </c>
      <c r="EZ155">
        <v>4.99951</v>
      </c>
      <c r="FA155">
        <v>6963.25</v>
      </c>
      <c r="FB155">
        <v>14717.35</v>
      </c>
      <c r="FC155">
        <v>43.062</v>
      </c>
      <c r="FD155">
        <v>44.812</v>
      </c>
      <c r="FE155">
        <v>44.5935</v>
      </c>
      <c r="FF155">
        <v>43.875</v>
      </c>
      <c r="FG155">
        <v>44.5</v>
      </c>
      <c r="FH155">
        <v>1755.56</v>
      </c>
      <c r="FI155">
        <v>39.48</v>
      </c>
      <c r="FJ155">
        <v>0</v>
      </c>
      <c r="FK155">
        <v>1701978365.1</v>
      </c>
      <c r="FL155">
        <v>0</v>
      </c>
      <c r="FM155">
        <v>383.77088</v>
      </c>
      <c r="FN155">
        <v>0.371307692525036</v>
      </c>
      <c r="FO155">
        <v>-6.58692310452883</v>
      </c>
      <c r="FP155">
        <v>6963.5164</v>
      </c>
      <c r="FQ155">
        <v>15</v>
      </c>
      <c r="FR155">
        <v>1701977635</v>
      </c>
      <c r="FS155" t="s">
        <v>438</v>
      </c>
      <c r="FT155">
        <v>1701977633</v>
      </c>
      <c r="FU155">
        <v>1701977635</v>
      </c>
      <c r="FV155">
        <v>4</v>
      </c>
      <c r="FW155">
        <v>-0.012</v>
      </c>
      <c r="FX155">
        <v>0.003</v>
      </c>
      <c r="FY155">
        <v>-0.515</v>
      </c>
      <c r="FZ155">
        <v>0.012</v>
      </c>
      <c r="GA155">
        <v>420</v>
      </c>
      <c r="GB155">
        <v>11</v>
      </c>
      <c r="GC155">
        <v>0.38</v>
      </c>
      <c r="GD155">
        <v>0.07</v>
      </c>
      <c r="GE155">
        <v>-3.92797904761905</v>
      </c>
      <c r="GF155">
        <v>0.340019220779223</v>
      </c>
      <c r="GG155">
        <v>0.0430875285132332</v>
      </c>
      <c r="GH155">
        <v>1</v>
      </c>
      <c r="GI155">
        <v>383.755970588235</v>
      </c>
      <c r="GJ155">
        <v>0.420152786234903</v>
      </c>
      <c r="GK155">
        <v>0.193091792449651</v>
      </c>
      <c r="GL155">
        <v>1</v>
      </c>
      <c r="GM155">
        <v>1.11895523809524</v>
      </c>
      <c r="GN155">
        <v>0.0185602597402595</v>
      </c>
      <c r="GO155">
        <v>0.0031739949576094</v>
      </c>
      <c r="GP155">
        <v>1</v>
      </c>
      <c r="GQ155">
        <v>3</v>
      </c>
      <c r="GR155">
        <v>3</v>
      </c>
      <c r="GS155" t="s">
        <v>439</v>
      </c>
      <c r="GT155">
        <v>3.24991</v>
      </c>
      <c r="GU155">
        <v>2.89212</v>
      </c>
      <c r="GV155">
        <v>0.0825318</v>
      </c>
      <c r="GW155">
        <v>0.0829257</v>
      </c>
      <c r="GX155">
        <v>0.0594456</v>
      </c>
      <c r="GY155">
        <v>0.054927</v>
      </c>
      <c r="GZ155">
        <v>30269.1</v>
      </c>
      <c r="HA155">
        <v>23316</v>
      </c>
      <c r="HB155">
        <v>30713.8</v>
      </c>
      <c r="HC155">
        <v>23894.8</v>
      </c>
      <c r="HD155">
        <v>38262.8</v>
      </c>
      <c r="HE155">
        <v>31520.4</v>
      </c>
      <c r="HF155">
        <v>43459.2</v>
      </c>
      <c r="HG155">
        <v>36061</v>
      </c>
      <c r="HH155">
        <v>2.353</v>
      </c>
      <c r="HI155">
        <v>2.2559</v>
      </c>
      <c r="HJ155">
        <v>0.152923</v>
      </c>
      <c r="HK155">
        <v>0</v>
      </c>
      <c r="HL155">
        <v>20.5099</v>
      </c>
      <c r="HM155">
        <v>999.9</v>
      </c>
      <c r="HN155">
        <v>45.55</v>
      </c>
      <c r="HO155">
        <v>26.989</v>
      </c>
      <c r="HP155">
        <v>20.6448</v>
      </c>
      <c r="HQ155">
        <v>54.9766</v>
      </c>
      <c r="HR155">
        <v>21.4663</v>
      </c>
      <c r="HS155">
        <v>2</v>
      </c>
      <c r="HT155">
        <v>-0.304251</v>
      </c>
      <c r="HU155">
        <v>0.682612</v>
      </c>
      <c r="HV155">
        <v>20.3425</v>
      </c>
      <c r="HW155">
        <v>5.24574</v>
      </c>
      <c r="HX155">
        <v>11.9208</v>
      </c>
      <c r="HY155">
        <v>4.96955</v>
      </c>
      <c r="HZ155">
        <v>3.29008</v>
      </c>
      <c r="IA155">
        <v>9999</v>
      </c>
      <c r="IB155">
        <v>999.9</v>
      </c>
      <c r="IC155">
        <v>9999</v>
      </c>
      <c r="ID155">
        <v>9999</v>
      </c>
      <c r="IE155">
        <v>4.97212</v>
      </c>
      <c r="IF155">
        <v>1.87347</v>
      </c>
      <c r="IG155">
        <v>1.88034</v>
      </c>
      <c r="IH155">
        <v>1.87653</v>
      </c>
      <c r="II155">
        <v>1.87608</v>
      </c>
      <c r="IJ155">
        <v>1.87607</v>
      </c>
      <c r="IK155">
        <v>1.87502</v>
      </c>
      <c r="IL155">
        <v>1.87545</v>
      </c>
      <c r="IM155">
        <v>0</v>
      </c>
      <c r="IN155">
        <v>0</v>
      </c>
      <c r="IO155">
        <v>0</v>
      </c>
      <c r="IP155">
        <v>0</v>
      </c>
      <c r="IQ155" t="s">
        <v>440</v>
      </c>
      <c r="IR155" t="s">
        <v>441</v>
      </c>
      <c r="IS155" t="s">
        <v>442</v>
      </c>
      <c r="IT155" t="s">
        <v>442</v>
      </c>
      <c r="IU155" t="s">
        <v>442</v>
      </c>
      <c r="IV155" t="s">
        <v>442</v>
      </c>
      <c r="IW155">
        <v>0</v>
      </c>
      <c r="IX155">
        <v>100</v>
      </c>
      <c r="IY155">
        <v>100</v>
      </c>
      <c r="IZ155">
        <v>-0.514</v>
      </c>
      <c r="JA155">
        <v>0.0312</v>
      </c>
      <c r="JB155">
        <v>-0.436505064677801</v>
      </c>
      <c r="JC155">
        <v>-0.000204251658391556</v>
      </c>
      <c r="JD155">
        <v>8.11882707142039e-08</v>
      </c>
      <c r="JE155">
        <v>-8.824596126216e-11</v>
      </c>
      <c r="JF155">
        <v>-0.0823044458403542</v>
      </c>
      <c r="JG155">
        <v>6.98166786572007e-05</v>
      </c>
      <c r="JH155">
        <v>0.00104944809816257</v>
      </c>
      <c r="JI155">
        <v>-2.5878658862803e-05</v>
      </c>
      <c r="JJ155">
        <v>28</v>
      </c>
      <c r="JK155">
        <v>2090</v>
      </c>
      <c r="JL155">
        <v>2</v>
      </c>
      <c r="JM155">
        <v>19</v>
      </c>
      <c r="JN155">
        <v>12.2</v>
      </c>
      <c r="JO155">
        <v>12.2</v>
      </c>
      <c r="JP155">
        <v>1.36108</v>
      </c>
      <c r="JQ155">
        <v>2.55859</v>
      </c>
      <c r="JR155">
        <v>2.24365</v>
      </c>
      <c r="JS155">
        <v>2.84912</v>
      </c>
      <c r="JT155">
        <v>2.49756</v>
      </c>
      <c r="JU155">
        <v>2.37183</v>
      </c>
      <c r="JV155">
        <v>31.2374</v>
      </c>
      <c r="JW155">
        <v>24.0612</v>
      </c>
      <c r="JX155">
        <v>18</v>
      </c>
      <c r="JY155">
        <v>633.903</v>
      </c>
      <c r="JZ155">
        <v>658.44</v>
      </c>
      <c r="KA155">
        <v>19.9994</v>
      </c>
      <c r="KB155">
        <v>23.3294</v>
      </c>
      <c r="KC155">
        <v>29.9999</v>
      </c>
      <c r="KD155">
        <v>23.5206</v>
      </c>
      <c r="KE155">
        <v>23.5007</v>
      </c>
      <c r="KF155">
        <v>27.282</v>
      </c>
      <c r="KG155">
        <v>37.2913</v>
      </c>
      <c r="KH155">
        <v>0</v>
      </c>
      <c r="KI155">
        <v>20</v>
      </c>
      <c r="KJ155">
        <v>420</v>
      </c>
      <c r="KK155">
        <v>11.4128</v>
      </c>
      <c r="KL155">
        <v>101.98</v>
      </c>
      <c r="KM155">
        <v>101.024</v>
      </c>
    </row>
    <row r="156" spans="1:299">
      <c r="A156">
        <v>140</v>
      </c>
      <c r="B156">
        <v>1701978369</v>
      </c>
      <c r="C156">
        <v>695</v>
      </c>
      <c r="D156" t="s">
        <v>721</v>
      </c>
      <c r="E156" t="s">
        <v>722</v>
      </c>
      <c r="F156">
        <v>15</v>
      </c>
      <c r="H156" t="s">
        <v>435</v>
      </c>
      <c r="K156">
        <v>1701978367.5</v>
      </c>
      <c r="L156">
        <f>(M156)/1000</f>
        <v>0</v>
      </c>
      <c r="M156">
        <f>IF(DR156, AP156, AJ156)</f>
        <v>0</v>
      </c>
      <c r="N156">
        <f>IF(DR156, AK156, AI156)</f>
        <v>0</v>
      </c>
      <c r="O156">
        <f>DT156 - IF(AW156&gt;1, N156*DN156*100.0/(AY156*EH156), 0)</f>
        <v>0</v>
      </c>
      <c r="P156">
        <f>((V156-L156/2)*O156-N156)/(V156+L156/2)</f>
        <v>0</v>
      </c>
      <c r="Q156">
        <f>P156*(EA156+EB156)/1000.0</f>
        <v>0</v>
      </c>
      <c r="R156">
        <f>(DT156 - IF(AW156&gt;1, N156*DN156*100.0/(AY156*EH156), 0))*(EA156+EB156)/1000.0</f>
        <v>0</v>
      </c>
      <c r="S156">
        <f>2.0/((1/U156-1/T156)+SIGN(U156)*SQRT((1/U156-1/T156)*(1/U156-1/T156) + 4*DO156/((DO156+1)*(DO156+1))*(2*1/U156*1/T156-1/T156*1/T156)))</f>
        <v>0</v>
      </c>
      <c r="T156">
        <f>IF(LEFT(DP156,1)&lt;&gt;"0",IF(LEFT(DP156,1)="1",3.0,DQ156),$D$5+$E$5*(EH156*EA156/($K$5*1000))+$F$5*(EH156*EA156/($K$5*1000))*MAX(MIN(DN156,$J$5),$I$5)*MAX(MIN(DN156,$J$5),$I$5)+$G$5*MAX(MIN(DN156,$J$5),$I$5)*(EH156*EA156/($K$5*1000))+$H$5*(EH156*EA156/($K$5*1000))*(EH156*EA156/($K$5*1000)))</f>
        <v>0</v>
      </c>
      <c r="U156">
        <f>L156*(1000-(1000*0.61365*exp(17.502*Y156/(240.97+Y156))/(EA156+EB156)+DV156)/2)/(1000*0.61365*exp(17.502*Y156/(240.97+Y156))/(EA156+EB156)-DV156)</f>
        <v>0</v>
      </c>
      <c r="V156">
        <f>1/((DO156+1)/(S156/1.6)+1/(T156/1.37)) + DO156/((DO156+1)/(S156/1.6) + DO156/(T156/1.37))</f>
        <v>0</v>
      </c>
      <c r="W156">
        <f>(DJ156*DM156)</f>
        <v>0</v>
      </c>
      <c r="X156">
        <f>(EC156+(W156+2*0.95*5.67E-8*(((EC156+$B$7)+273)^4-(EC156+273)^4)-44100*L156)/(1.84*29.3*T156+8*0.95*5.67E-8*(EC156+273)^3))</f>
        <v>0</v>
      </c>
      <c r="Y156">
        <f>($C$7*ED156+$D$7*EE156+$E$7*X156)</f>
        <v>0</v>
      </c>
      <c r="Z156">
        <f>0.61365*exp(17.502*Y156/(240.97+Y156))</f>
        <v>0</v>
      </c>
      <c r="AA156">
        <f>(AB156/AC156*100)</f>
        <v>0</v>
      </c>
      <c r="AB156">
        <f>DV156*(EA156+EB156)/1000</f>
        <v>0</v>
      </c>
      <c r="AC156">
        <f>0.61365*exp(17.502*EC156/(240.97+EC156))</f>
        <v>0</v>
      </c>
      <c r="AD156">
        <f>(Z156-DV156*(EA156+EB156)/1000)</f>
        <v>0</v>
      </c>
      <c r="AE156">
        <f>(-L156*44100)</f>
        <v>0</v>
      </c>
      <c r="AF156">
        <f>2*29.3*T156*0.92*(EC156-Y156)</f>
        <v>0</v>
      </c>
      <c r="AG156">
        <f>2*0.95*5.67E-8*(((EC156+$B$7)+273)^4-(Y156+273)^4)</f>
        <v>0</v>
      </c>
      <c r="AH156">
        <f>W156+AG156+AE156+AF156</f>
        <v>0</v>
      </c>
      <c r="AI156">
        <f>DZ156*AW156*(DU156-DT156*(1000-AW156*DW156)/(1000-AW156*DV156))/(100*DN156)</f>
        <v>0</v>
      </c>
      <c r="AJ156">
        <f>1000*DZ156*AW156*(DV156-DW156)/(100*DN156*(1000-AW156*DV156))</f>
        <v>0</v>
      </c>
      <c r="AK156">
        <f>(AL156 - AM156 - EA156*1E3/(8.314*(EC156+273.15)) * AO156/DZ156 * AN156) * DZ156/(100*DN156) * (1000 - DW156)/1000</f>
        <v>0</v>
      </c>
      <c r="AL156">
        <v>424.838834016041</v>
      </c>
      <c r="AM156">
        <v>421.359806060606</v>
      </c>
      <c r="AN156">
        <v>0.00805971712619098</v>
      </c>
      <c r="AO156">
        <v>66.111918729525</v>
      </c>
      <c r="AP156">
        <f>(AR156 - AQ156 + EA156*1E3/(8.314*(EC156+273.15)) * AT156/DZ156 * AS156) * DZ156/(100*DN156) * 1000/(1000 - AR156)</f>
        <v>0</v>
      </c>
      <c r="AQ156">
        <v>11.3561845559593</v>
      </c>
      <c r="AR156">
        <v>12.4764703296703</v>
      </c>
      <c r="AS156">
        <v>-2.70309368772641e-07</v>
      </c>
      <c r="AT156">
        <v>85.4368916189537</v>
      </c>
      <c r="AU156">
        <v>0</v>
      </c>
      <c r="AV156">
        <v>0</v>
      </c>
      <c r="AW156">
        <f>IF(AU156*$H$13&gt;=AY156,1.0,(AY156/(AY156-AU156*$H$13)))</f>
        <v>0</v>
      </c>
      <c r="AX156">
        <f>(AW156-1)*100</f>
        <v>0</v>
      </c>
      <c r="AY156">
        <f>MAX(0,($B$13+$C$13*EH156)/(1+$D$13*EH156)*EA156/(EC156+273)*$E$13)</f>
        <v>0</v>
      </c>
      <c r="AZ156" t="s">
        <v>436</v>
      </c>
      <c r="BA156" t="s">
        <v>436</v>
      </c>
      <c r="BB156">
        <v>0</v>
      </c>
      <c r="BC156">
        <v>0</v>
      </c>
      <c r="BD156">
        <f>1-BB156/BC156</f>
        <v>0</v>
      </c>
      <c r="BE156">
        <v>0</v>
      </c>
      <c r="BF156" t="s">
        <v>436</v>
      </c>
      <c r="BG156" t="s">
        <v>436</v>
      </c>
      <c r="BH156">
        <v>0</v>
      </c>
      <c r="BI156">
        <v>0</v>
      </c>
      <c r="BJ156">
        <f>1-BH156/BI156</f>
        <v>0</v>
      </c>
      <c r="BK156">
        <v>0.5</v>
      </c>
      <c r="BL156">
        <f>DK156</f>
        <v>0</v>
      </c>
      <c r="BM156">
        <f>N156</f>
        <v>0</v>
      </c>
      <c r="BN156">
        <f>BJ156*BK156*BL156</f>
        <v>0</v>
      </c>
      <c r="BO156">
        <f>(BM156-BE156)/BL156</f>
        <v>0</v>
      </c>
      <c r="BP156">
        <f>(BC156-BI156)/BI156</f>
        <v>0</v>
      </c>
      <c r="BQ156">
        <f>BB156/(BD156+BB156/BI156)</f>
        <v>0</v>
      </c>
      <c r="BR156" t="s">
        <v>436</v>
      </c>
      <c r="BS156">
        <v>0</v>
      </c>
      <c r="BT156">
        <f>IF(BS156&lt;&gt;0, BS156, BQ156)</f>
        <v>0</v>
      </c>
      <c r="BU156">
        <f>1-BT156/BI156</f>
        <v>0</v>
      </c>
      <c r="BV156">
        <f>(BI156-BH156)/(BI156-BT156)</f>
        <v>0</v>
      </c>
      <c r="BW156">
        <f>(BC156-BI156)/(BC156-BT156)</f>
        <v>0</v>
      </c>
      <c r="BX156">
        <f>(BI156-BH156)/(BI156-BB156)</f>
        <v>0</v>
      </c>
      <c r="BY156">
        <f>(BC156-BI156)/(BC156-BB156)</f>
        <v>0</v>
      </c>
      <c r="BZ156">
        <f>(BV156*BT156/BH156)</f>
        <v>0</v>
      </c>
      <c r="CA156">
        <f>(1-BZ156)</f>
        <v>0</v>
      </c>
      <c r="DJ156">
        <f>$B$11*EI156+$C$11*EJ156+$F$11*EU156*(1-EX156)</f>
        <v>0</v>
      </c>
      <c r="DK156">
        <f>DJ156*DL156</f>
        <v>0</v>
      </c>
      <c r="DL156">
        <f>($B$11*$D$9+$C$11*$D$9+$F$11*((FH156+EZ156)/MAX(FH156+EZ156+FI156, 0.1)*$I$9+FI156/MAX(FH156+EZ156+FI156, 0.1)*$J$9))/($B$11+$C$11+$F$11)</f>
        <v>0</v>
      </c>
      <c r="DM156">
        <f>($B$11*$K$9+$C$11*$K$9+$F$11*((FH156+EZ156)/MAX(FH156+EZ156+FI156, 0.1)*$P$9+FI156/MAX(FH156+EZ156+FI156, 0.1)*$Q$9))/($B$11+$C$11+$F$11)</f>
        <v>0</v>
      </c>
      <c r="DN156">
        <v>6</v>
      </c>
      <c r="DO156">
        <v>0.5</v>
      </c>
      <c r="DP156" t="s">
        <v>437</v>
      </c>
      <c r="DQ156">
        <v>2</v>
      </c>
      <c r="DR156" t="b">
        <v>1</v>
      </c>
      <c r="DS156">
        <v>1701978367.5</v>
      </c>
      <c r="DT156">
        <v>416.0935</v>
      </c>
      <c r="DU156">
        <v>420.0115</v>
      </c>
      <c r="DV156">
        <v>12.4764</v>
      </c>
      <c r="DW156">
        <v>11.3575</v>
      </c>
      <c r="DX156">
        <v>416.6075</v>
      </c>
      <c r="DY156">
        <v>12.4452</v>
      </c>
      <c r="DZ156">
        <v>599.9885</v>
      </c>
      <c r="EA156">
        <v>78.91485</v>
      </c>
      <c r="EB156">
        <v>0.09984365</v>
      </c>
      <c r="EC156">
        <v>23.01075</v>
      </c>
      <c r="ED156">
        <v>23.01905</v>
      </c>
      <c r="EE156">
        <v>999.9</v>
      </c>
      <c r="EF156">
        <v>0</v>
      </c>
      <c r="EG156">
        <v>0</v>
      </c>
      <c r="EH156">
        <v>10017.51</v>
      </c>
      <c r="EI156">
        <v>0</v>
      </c>
      <c r="EJ156">
        <v>0.791561</v>
      </c>
      <c r="EK156">
        <v>-3.91838</v>
      </c>
      <c r="EL156">
        <v>421.3505</v>
      </c>
      <c r="EM156">
        <v>424.837</v>
      </c>
      <c r="EN156">
        <v>1.118935</v>
      </c>
      <c r="EO156">
        <v>420.0115</v>
      </c>
      <c r="EP156">
        <v>11.3575</v>
      </c>
      <c r="EQ156">
        <v>0.9845745</v>
      </c>
      <c r="ER156">
        <v>0.896274</v>
      </c>
      <c r="ES156">
        <v>6.69009</v>
      </c>
      <c r="ET156">
        <v>5.33105</v>
      </c>
      <c r="EU156">
        <v>1799.88</v>
      </c>
      <c r="EV156">
        <v>0.978004</v>
      </c>
      <c r="EW156">
        <v>0.0219962</v>
      </c>
      <c r="EX156">
        <v>0</v>
      </c>
      <c r="EY156">
        <v>383.873</v>
      </c>
      <c r="EZ156">
        <v>4.99951</v>
      </c>
      <c r="FA156">
        <v>6962.395</v>
      </c>
      <c r="FB156">
        <v>14716</v>
      </c>
      <c r="FC156">
        <v>43.062</v>
      </c>
      <c r="FD156">
        <v>44.812</v>
      </c>
      <c r="FE156">
        <v>44.625</v>
      </c>
      <c r="FF156">
        <v>43.875</v>
      </c>
      <c r="FG156">
        <v>44.5</v>
      </c>
      <c r="FH156">
        <v>1755.4</v>
      </c>
      <c r="FI156">
        <v>39.48</v>
      </c>
      <c r="FJ156">
        <v>0</v>
      </c>
      <c r="FK156">
        <v>1701978370.5</v>
      </c>
      <c r="FL156">
        <v>0</v>
      </c>
      <c r="FM156">
        <v>383.763346153846</v>
      </c>
      <c r="FN156">
        <v>-0.0788718017362159</v>
      </c>
      <c r="FO156">
        <v>-3.88205124540232</v>
      </c>
      <c r="FP156">
        <v>6963.21038461539</v>
      </c>
      <c r="FQ156">
        <v>15</v>
      </c>
      <c r="FR156">
        <v>1701977635</v>
      </c>
      <c r="FS156" t="s">
        <v>438</v>
      </c>
      <c r="FT156">
        <v>1701977633</v>
      </c>
      <c r="FU156">
        <v>1701977635</v>
      </c>
      <c r="FV156">
        <v>4</v>
      </c>
      <c r="FW156">
        <v>-0.012</v>
      </c>
      <c r="FX156">
        <v>0.003</v>
      </c>
      <c r="FY156">
        <v>-0.515</v>
      </c>
      <c r="FZ156">
        <v>0.012</v>
      </c>
      <c r="GA156">
        <v>420</v>
      </c>
      <c r="GB156">
        <v>11</v>
      </c>
      <c r="GC156">
        <v>0.38</v>
      </c>
      <c r="GD156">
        <v>0.07</v>
      </c>
      <c r="GE156">
        <v>-3.9206005</v>
      </c>
      <c r="GF156">
        <v>0.137593533834584</v>
      </c>
      <c r="GG156">
        <v>0.0407728412641307</v>
      </c>
      <c r="GH156">
        <v>1</v>
      </c>
      <c r="GI156">
        <v>383.776117647059</v>
      </c>
      <c r="GJ156">
        <v>-0.148510316887254</v>
      </c>
      <c r="GK156">
        <v>0.178117899603521</v>
      </c>
      <c r="GL156">
        <v>1</v>
      </c>
      <c r="GM156">
        <v>1.120344</v>
      </c>
      <c r="GN156">
        <v>-0.00360451127819502</v>
      </c>
      <c r="GO156">
        <v>0.00100015698767745</v>
      </c>
      <c r="GP156">
        <v>1</v>
      </c>
      <c r="GQ156">
        <v>3</v>
      </c>
      <c r="GR156">
        <v>3</v>
      </c>
      <c r="GS156" t="s">
        <v>439</v>
      </c>
      <c r="GT156">
        <v>3.24984</v>
      </c>
      <c r="GU156">
        <v>2.89233</v>
      </c>
      <c r="GV156">
        <v>0.0825476</v>
      </c>
      <c r="GW156">
        <v>0.0829248</v>
      </c>
      <c r="GX156">
        <v>0.0594435</v>
      </c>
      <c r="GY156">
        <v>0.0549355</v>
      </c>
      <c r="GZ156">
        <v>30268.9</v>
      </c>
      <c r="HA156">
        <v>23315.2</v>
      </c>
      <c r="HB156">
        <v>30714.1</v>
      </c>
      <c r="HC156">
        <v>23894</v>
      </c>
      <c r="HD156">
        <v>38263.1</v>
      </c>
      <c r="HE156">
        <v>31519.2</v>
      </c>
      <c r="HF156">
        <v>43459.4</v>
      </c>
      <c r="HG156">
        <v>36060</v>
      </c>
      <c r="HH156">
        <v>2.3527</v>
      </c>
      <c r="HI156">
        <v>2.256</v>
      </c>
      <c r="HJ156">
        <v>0.152215</v>
      </c>
      <c r="HK156">
        <v>0</v>
      </c>
      <c r="HL156">
        <v>20.5041</v>
      </c>
      <c r="HM156">
        <v>999.9</v>
      </c>
      <c r="HN156">
        <v>45.526</v>
      </c>
      <c r="HO156">
        <v>26.999</v>
      </c>
      <c r="HP156">
        <v>20.6452</v>
      </c>
      <c r="HQ156">
        <v>54.8066</v>
      </c>
      <c r="HR156">
        <v>21.4704</v>
      </c>
      <c r="HS156">
        <v>2</v>
      </c>
      <c r="HT156">
        <v>-0.304769</v>
      </c>
      <c r="HU156">
        <v>0.681531</v>
      </c>
      <c r="HV156">
        <v>20.3425</v>
      </c>
      <c r="HW156">
        <v>5.24604</v>
      </c>
      <c r="HX156">
        <v>11.9213</v>
      </c>
      <c r="HY156">
        <v>4.96955</v>
      </c>
      <c r="HZ156">
        <v>3.29</v>
      </c>
      <c r="IA156">
        <v>9999</v>
      </c>
      <c r="IB156">
        <v>999.9</v>
      </c>
      <c r="IC156">
        <v>9999</v>
      </c>
      <c r="ID156">
        <v>9999</v>
      </c>
      <c r="IE156">
        <v>4.97213</v>
      </c>
      <c r="IF156">
        <v>1.87348</v>
      </c>
      <c r="IG156">
        <v>1.88034</v>
      </c>
      <c r="IH156">
        <v>1.87653</v>
      </c>
      <c r="II156">
        <v>1.8761</v>
      </c>
      <c r="IJ156">
        <v>1.87607</v>
      </c>
      <c r="IK156">
        <v>1.875</v>
      </c>
      <c r="IL156">
        <v>1.87539</v>
      </c>
      <c r="IM156">
        <v>0</v>
      </c>
      <c r="IN156">
        <v>0</v>
      </c>
      <c r="IO156">
        <v>0</v>
      </c>
      <c r="IP156">
        <v>0</v>
      </c>
      <c r="IQ156" t="s">
        <v>440</v>
      </c>
      <c r="IR156" t="s">
        <v>441</v>
      </c>
      <c r="IS156" t="s">
        <v>442</v>
      </c>
      <c r="IT156" t="s">
        <v>442</v>
      </c>
      <c r="IU156" t="s">
        <v>442</v>
      </c>
      <c r="IV156" t="s">
        <v>442</v>
      </c>
      <c r="IW156">
        <v>0</v>
      </c>
      <c r="IX156">
        <v>100</v>
      </c>
      <c r="IY156">
        <v>100</v>
      </c>
      <c r="IZ156">
        <v>-0.514</v>
      </c>
      <c r="JA156">
        <v>0.0312</v>
      </c>
      <c r="JB156">
        <v>-0.436505064677801</v>
      </c>
      <c r="JC156">
        <v>-0.000204251658391556</v>
      </c>
      <c r="JD156">
        <v>8.11882707142039e-08</v>
      </c>
      <c r="JE156">
        <v>-8.824596126216e-11</v>
      </c>
      <c r="JF156">
        <v>-0.0823044458403542</v>
      </c>
      <c r="JG156">
        <v>6.98166786572007e-05</v>
      </c>
      <c r="JH156">
        <v>0.00104944809816257</v>
      </c>
      <c r="JI156">
        <v>-2.5878658862803e-05</v>
      </c>
      <c r="JJ156">
        <v>28</v>
      </c>
      <c r="JK156">
        <v>2090</v>
      </c>
      <c r="JL156">
        <v>2</v>
      </c>
      <c r="JM156">
        <v>19</v>
      </c>
      <c r="JN156">
        <v>12.3</v>
      </c>
      <c r="JO156">
        <v>12.2</v>
      </c>
      <c r="JP156">
        <v>1.36108</v>
      </c>
      <c r="JQ156">
        <v>2.55249</v>
      </c>
      <c r="JR156">
        <v>2.24365</v>
      </c>
      <c r="JS156">
        <v>2.84912</v>
      </c>
      <c r="JT156">
        <v>2.49756</v>
      </c>
      <c r="JU156">
        <v>2.34985</v>
      </c>
      <c r="JV156">
        <v>31.2374</v>
      </c>
      <c r="JW156">
        <v>24.07</v>
      </c>
      <c r="JX156">
        <v>18</v>
      </c>
      <c r="JY156">
        <v>633.664</v>
      </c>
      <c r="JZ156">
        <v>658.525</v>
      </c>
      <c r="KA156">
        <v>19.9996</v>
      </c>
      <c r="KB156">
        <v>23.3294</v>
      </c>
      <c r="KC156">
        <v>30</v>
      </c>
      <c r="KD156">
        <v>23.519</v>
      </c>
      <c r="KE156">
        <v>23.5007</v>
      </c>
      <c r="KF156">
        <v>27.2815</v>
      </c>
      <c r="KG156">
        <v>37.2913</v>
      </c>
      <c r="KH156">
        <v>0</v>
      </c>
      <c r="KI156">
        <v>20</v>
      </c>
      <c r="KJ156">
        <v>420</v>
      </c>
      <c r="KK156">
        <v>11.4118</v>
      </c>
      <c r="KL156">
        <v>101.98</v>
      </c>
      <c r="KM156">
        <v>101.021</v>
      </c>
    </row>
    <row r="157" spans="1:299">
      <c r="A157">
        <v>141</v>
      </c>
      <c r="B157">
        <v>1701978374</v>
      </c>
      <c r="C157">
        <v>700</v>
      </c>
      <c r="D157" t="s">
        <v>723</v>
      </c>
      <c r="E157" t="s">
        <v>724</v>
      </c>
      <c r="F157">
        <v>15</v>
      </c>
      <c r="H157" t="s">
        <v>435</v>
      </c>
      <c r="K157">
        <v>1701978372.5</v>
      </c>
      <c r="L157">
        <f>(M157)/1000</f>
        <v>0</v>
      </c>
      <c r="M157">
        <f>IF(DR157, AP157, AJ157)</f>
        <v>0</v>
      </c>
      <c r="N157">
        <f>IF(DR157, AK157, AI157)</f>
        <v>0</v>
      </c>
      <c r="O157">
        <f>DT157 - IF(AW157&gt;1, N157*DN157*100.0/(AY157*EH157), 0)</f>
        <v>0</v>
      </c>
      <c r="P157">
        <f>((V157-L157/2)*O157-N157)/(V157+L157/2)</f>
        <v>0</v>
      </c>
      <c r="Q157">
        <f>P157*(EA157+EB157)/1000.0</f>
        <v>0</v>
      </c>
      <c r="R157">
        <f>(DT157 - IF(AW157&gt;1, N157*DN157*100.0/(AY157*EH157), 0))*(EA157+EB157)/1000.0</f>
        <v>0</v>
      </c>
      <c r="S157">
        <f>2.0/((1/U157-1/T157)+SIGN(U157)*SQRT((1/U157-1/T157)*(1/U157-1/T157) + 4*DO157/((DO157+1)*(DO157+1))*(2*1/U157*1/T157-1/T157*1/T157)))</f>
        <v>0</v>
      </c>
      <c r="T157">
        <f>IF(LEFT(DP157,1)&lt;&gt;"0",IF(LEFT(DP157,1)="1",3.0,DQ157),$D$5+$E$5*(EH157*EA157/($K$5*1000))+$F$5*(EH157*EA157/($K$5*1000))*MAX(MIN(DN157,$J$5),$I$5)*MAX(MIN(DN157,$J$5),$I$5)+$G$5*MAX(MIN(DN157,$J$5),$I$5)*(EH157*EA157/($K$5*1000))+$H$5*(EH157*EA157/($K$5*1000))*(EH157*EA157/($K$5*1000)))</f>
        <v>0</v>
      </c>
      <c r="U157">
        <f>L157*(1000-(1000*0.61365*exp(17.502*Y157/(240.97+Y157))/(EA157+EB157)+DV157)/2)/(1000*0.61365*exp(17.502*Y157/(240.97+Y157))/(EA157+EB157)-DV157)</f>
        <v>0</v>
      </c>
      <c r="V157">
        <f>1/((DO157+1)/(S157/1.6)+1/(T157/1.37)) + DO157/((DO157+1)/(S157/1.6) + DO157/(T157/1.37))</f>
        <v>0</v>
      </c>
      <c r="W157">
        <f>(DJ157*DM157)</f>
        <v>0</v>
      </c>
      <c r="X157">
        <f>(EC157+(W157+2*0.95*5.67E-8*(((EC157+$B$7)+273)^4-(EC157+273)^4)-44100*L157)/(1.84*29.3*T157+8*0.95*5.67E-8*(EC157+273)^3))</f>
        <v>0</v>
      </c>
      <c r="Y157">
        <f>($C$7*ED157+$D$7*EE157+$E$7*X157)</f>
        <v>0</v>
      </c>
      <c r="Z157">
        <f>0.61365*exp(17.502*Y157/(240.97+Y157))</f>
        <v>0</v>
      </c>
      <c r="AA157">
        <f>(AB157/AC157*100)</f>
        <v>0</v>
      </c>
      <c r="AB157">
        <f>DV157*(EA157+EB157)/1000</f>
        <v>0</v>
      </c>
      <c r="AC157">
        <f>0.61365*exp(17.502*EC157/(240.97+EC157))</f>
        <v>0</v>
      </c>
      <c r="AD157">
        <f>(Z157-DV157*(EA157+EB157)/1000)</f>
        <v>0</v>
      </c>
      <c r="AE157">
        <f>(-L157*44100)</f>
        <v>0</v>
      </c>
      <c r="AF157">
        <f>2*29.3*T157*0.92*(EC157-Y157)</f>
        <v>0</v>
      </c>
      <c r="AG157">
        <f>2*0.95*5.67E-8*(((EC157+$B$7)+273)^4-(Y157+273)^4)</f>
        <v>0</v>
      </c>
      <c r="AH157">
        <f>W157+AG157+AE157+AF157</f>
        <v>0</v>
      </c>
      <c r="AI157">
        <f>DZ157*AW157*(DU157-DT157*(1000-AW157*DW157)/(1000-AW157*DV157))/(100*DN157)</f>
        <v>0</v>
      </c>
      <c r="AJ157">
        <f>1000*DZ157*AW157*(DV157-DW157)/(100*DN157*(1000-AW157*DV157))</f>
        <v>0</v>
      </c>
      <c r="AK157">
        <f>(AL157 - AM157 - EA157*1E3/(8.314*(EC157+273.15)) * AO157/DZ157 * AN157) * DZ157/(100*DN157) * (1000 - DW157)/1000</f>
        <v>0</v>
      </c>
      <c r="AL157">
        <v>424.821884665382</v>
      </c>
      <c r="AM157">
        <v>421.38043030303</v>
      </c>
      <c r="AN157">
        <v>-0.00791902122170617</v>
      </c>
      <c r="AO157">
        <v>66.111918729525</v>
      </c>
      <c r="AP157">
        <f>(AR157 - AQ157 + EA157*1E3/(8.314*(EC157+273.15)) * AT157/DZ157 * AS157) * DZ157/(100*DN157) * 1000/(1000 - AR157)</f>
        <v>0</v>
      </c>
      <c r="AQ157">
        <v>11.3581531992163</v>
      </c>
      <c r="AR157">
        <v>12.4749538461539</v>
      </c>
      <c r="AS157">
        <v>-1.12964992489477e-06</v>
      </c>
      <c r="AT157">
        <v>85.4368916189537</v>
      </c>
      <c r="AU157">
        <v>0</v>
      </c>
      <c r="AV157">
        <v>0</v>
      </c>
      <c r="AW157">
        <f>IF(AU157*$H$13&gt;=AY157,1.0,(AY157/(AY157-AU157*$H$13)))</f>
        <v>0</v>
      </c>
      <c r="AX157">
        <f>(AW157-1)*100</f>
        <v>0</v>
      </c>
      <c r="AY157">
        <f>MAX(0,($B$13+$C$13*EH157)/(1+$D$13*EH157)*EA157/(EC157+273)*$E$13)</f>
        <v>0</v>
      </c>
      <c r="AZ157" t="s">
        <v>436</v>
      </c>
      <c r="BA157" t="s">
        <v>436</v>
      </c>
      <c r="BB157">
        <v>0</v>
      </c>
      <c r="BC157">
        <v>0</v>
      </c>
      <c r="BD157">
        <f>1-BB157/BC157</f>
        <v>0</v>
      </c>
      <c r="BE157">
        <v>0</v>
      </c>
      <c r="BF157" t="s">
        <v>436</v>
      </c>
      <c r="BG157" t="s">
        <v>436</v>
      </c>
      <c r="BH157">
        <v>0</v>
      </c>
      <c r="BI157">
        <v>0</v>
      </c>
      <c r="BJ157">
        <f>1-BH157/BI157</f>
        <v>0</v>
      </c>
      <c r="BK157">
        <v>0.5</v>
      </c>
      <c r="BL157">
        <f>DK157</f>
        <v>0</v>
      </c>
      <c r="BM157">
        <f>N157</f>
        <v>0</v>
      </c>
      <c r="BN157">
        <f>BJ157*BK157*BL157</f>
        <v>0</v>
      </c>
      <c r="BO157">
        <f>(BM157-BE157)/BL157</f>
        <v>0</v>
      </c>
      <c r="BP157">
        <f>(BC157-BI157)/BI157</f>
        <v>0</v>
      </c>
      <c r="BQ157">
        <f>BB157/(BD157+BB157/BI157)</f>
        <v>0</v>
      </c>
      <c r="BR157" t="s">
        <v>436</v>
      </c>
      <c r="BS157">
        <v>0</v>
      </c>
      <c r="BT157">
        <f>IF(BS157&lt;&gt;0, BS157, BQ157)</f>
        <v>0</v>
      </c>
      <c r="BU157">
        <f>1-BT157/BI157</f>
        <v>0</v>
      </c>
      <c r="BV157">
        <f>(BI157-BH157)/(BI157-BT157)</f>
        <v>0</v>
      </c>
      <c r="BW157">
        <f>(BC157-BI157)/(BC157-BT157)</f>
        <v>0</v>
      </c>
      <c r="BX157">
        <f>(BI157-BH157)/(BI157-BB157)</f>
        <v>0</v>
      </c>
      <c r="BY157">
        <f>(BC157-BI157)/(BC157-BB157)</f>
        <v>0</v>
      </c>
      <c r="BZ157">
        <f>(BV157*BT157/BH157)</f>
        <v>0</v>
      </c>
      <c r="CA157">
        <f>(1-BZ157)</f>
        <v>0</v>
      </c>
      <c r="DJ157">
        <f>$B$11*EI157+$C$11*EJ157+$F$11*EU157*(1-EX157)</f>
        <v>0</v>
      </c>
      <c r="DK157">
        <f>DJ157*DL157</f>
        <v>0</v>
      </c>
      <c r="DL157">
        <f>($B$11*$D$9+$C$11*$D$9+$F$11*((FH157+EZ157)/MAX(FH157+EZ157+FI157, 0.1)*$I$9+FI157/MAX(FH157+EZ157+FI157, 0.1)*$J$9))/($B$11+$C$11+$F$11)</f>
        <v>0</v>
      </c>
      <c r="DM157">
        <f>($B$11*$K$9+$C$11*$K$9+$F$11*((FH157+EZ157)/MAX(FH157+EZ157+FI157, 0.1)*$P$9+FI157/MAX(FH157+EZ157+FI157, 0.1)*$Q$9))/($B$11+$C$11+$F$11)</f>
        <v>0</v>
      </c>
      <c r="DN157">
        <v>6</v>
      </c>
      <c r="DO157">
        <v>0.5</v>
      </c>
      <c r="DP157" t="s">
        <v>437</v>
      </c>
      <c r="DQ157">
        <v>2</v>
      </c>
      <c r="DR157" t="b">
        <v>1</v>
      </c>
      <c r="DS157">
        <v>1701978372.5</v>
      </c>
      <c r="DT157">
        <v>416.124</v>
      </c>
      <c r="DU157">
        <v>419.985</v>
      </c>
      <c r="DV157">
        <v>12.4752</v>
      </c>
      <c r="DW157">
        <v>11.3576</v>
      </c>
      <c r="DX157">
        <v>416.6375</v>
      </c>
      <c r="DY157">
        <v>12.444</v>
      </c>
      <c r="DZ157">
        <v>600.0435</v>
      </c>
      <c r="EA157">
        <v>78.9147</v>
      </c>
      <c r="EB157">
        <v>0.10004885</v>
      </c>
      <c r="EC157">
        <v>23.01125</v>
      </c>
      <c r="ED157">
        <v>23.00525</v>
      </c>
      <c r="EE157">
        <v>999.9</v>
      </c>
      <c r="EF157">
        <v>0</v>
      </c>
      <c r="EG157">
        <v>0</v>
      </c>
      <c r="EH157">
        <v>10000.29</v>
      </c>
      <c r="EI157">
        <v>0</v>
      </c>
      <c r="EJ157">
        <v>0.8240715</v>
      </c>
      <c r="EK157">
        <v>-3.860965</v>
      </c>
      <c r="EL157">
        <v>421.381</v>
      </c>
      <c r="EM157">
        <v>424.8095</v>
      </c>
      <c r="EN157">
        <v>1.11759</v>
      </c>
      <c r="EO157">
        <v>419.985</v>
      </c>
      <c r="EP157">
        <v>11.3576</v>
      </c>
      <c r="EQ157">
        <v>0.9844745</v>
      </c>
      <c r="ER157">
        <v>0.89628</v>
      </c>
      <c r="ES157">
        <v>6.688615</v>
      </c>
      <c r="ET157">
        <v>5.33115</v>
      </c>
      <c r="EU157">
        <v>1800.035</v>
      </c>
      <c r="EV157">
        <v>0.978006</v>
      </c>
      <c r="EW157">
        <v>0.0219943</v>
      </c>
      <c r="EX157">
        <v>0</v>
      </c>
      <c r="EY157">
        <v>383.5295</v>
      </c>
      <c r="EZ157">
        <v>4.99951</v>
      </c>
      <c r="FA157">
        <v>6962.655</v>
      </c>
      <c r="FB157">
        <v>14717.3</v>
      </c>
      <c r="FC157">
        <v>43.062</v>
      </c>
      <c r="FD157">
        <v>44.812</v>
      </c>
      <c r="FE157">
        <v>44.5935</v>
      </c>
      <c r="FF157">
        <v>43.875</v>
      </c>
      <c r="FG157">
        <v>44.437</v>
      </c>
      <c r="FH157">
        <v>1755.555</v>
      </c>
      <c r="FI157">
        <v>39.48</v>
      </c>
      <c r="FJ157">
        <v>0</v>
      </c>
      <c r="FK157">
        <v>1701978375.3</v>
      </c>
      <c r="FL157">
        <v>0</v>
      </c>
      <c r="FM157">
        <v>383.727038461538</v>
      </c>
      <c r="FN157">
        <v>-1.17473504522816</v>
      </c>
      <c r="FO157">
        <v>-0.442735017289669</v>
      </c>
      <c r="FP157">
        <v>6962.81807692308</v>
      </c>
      <c r="FQ157">
        <v>15</v>
      </c>
      <c r="FR157">
        <v>1701977635</v>
      </c>
      <c r="FS157" t="s">
        <v>438</v>
      </c>
      <c r="FT157">
        <v>1701977633</v>
      </c>
      <c r="FU157">
        <v>1701977635</v>
      </c>
      <c r="FV157">
        <v>4</v>
      </c>
      <c r="FW157">
        <v>-0.012</v>
      </c>
      <c r="FX157">
        <v>0.003</v>
      </c>
      <c r="FY157">
        <v>-0.515</v>
      </c>
      <c r="FZ157">
        <v>0.012</v>
      </c>
      <c r="GA157">
        <v>420</v>
      </c>
      <c r="GB157">
        <v>11</v>
      </c>
      <c r="GC157">
        <v>0.38</v>
      </c>
      <c r="GD157">
        <v>0.07</v>
      </c>
      <c r="GE157">
        <v>-3.89768571428572</v>
      </c>
      <c r="GF157">
        <v>0.181360519480515</v>
      </c>
      <c r="GG157">
        <v>0.0433958619457386</v>
      </c>
      <c r="GH157">
        <v>1</v>
      </c>
      <c r="GI157">
        <v>383.735117647059</v>
      </c>
      <c r="GJ157">
        <v>-0.433980137714141</v>
      </c>
      <c r="GK157">
        <v>0.172922758122861</v>
      </c>
      <c r="GL157">
        <v>1</v>
      </c>
      <c r="GM157">
        <v>1.11949857142857</v>
      </c>
      <c r="GN157">
        <v>-0.0067231168831173</v>
      </c>
      <c r="GO157">
        <v>0.00124123320288559</v>
      </c>
      <c r="GP157">
        <v>1</v>
      </c>
      <c r="GQ157">
        <v>3</v>
      </c>
      <c r="GR157">
        <v>3</v>
      </c>
      <c r="GS157" t="s">
        <v>439</v>
      </c>
      <c r="GT157">
        <v>3.24991</v>
      </c>
      <c r="GU157">
        <v>2.89227</v>
      </c>
      <c r="GV157">
        <v>0.0825387</v>
      </c>
      <c r="GW157">
        <v>0.0829186</v>
      </c>
      <c r="GX157">
        <v>0.0594394</v>
      </c>
      <c r="GY157">
        <v>0.0549318</v>
      </c>
      <c r="GZ157">
        <v>30268.8</v>
      </c>
      <c r="HA157">
        <v>23315.8</v>
      </c>
      <c r="HB157">
        <v>30713.7</v>
      </c>
      <c r="HC157">
        <v>23894.4</v>
      </c>
      <c r="HD157">
        <v>38263</v>
      </c>
      <c r="HE157">
        <v>31519.9</v>
      </c>
      <c r="HF157">
        <v>43459.1</v>
      </c>
      <c r="HG157">
        <v>36060.6</v>
      </c>
      <c r="HH157">
        <v>2.35287</v>
      </c>
      <c r="HI157">
        <v>2.2559</v>
      </c>
      <c r="HJ157">
        <v>0.15147</v>
      </c>
      <c r="HK157">
        <v>0</v>
      </c>
      <c r="HL157">
        <v>20.4985</v>
      </c>
      <c r="HM157">
        <v>999.9</v>
      </c>
      <c r="HN157">
        <v>45.526</v>
      </c>
      <c r="HO157">
        <v>26.989</v>
      </c>
      <c r="HP157">
        <v>20.6351</v>
      </c>
      <c r="HQ157">
        <v>54.6966</v>
      </c>
      <c r="HR157">
        <v>21.4623</v>
      </c>
      <c r="HS157">
        <v>2</v>
      </c>
      <c r="HT157">
        <v>-0.304682</v>
      </c>
      <c r="HU157">
        <v>0.680722</v>
      </c>
      <c r="HV157">
        <v>20.3425</v>
      </c>
      <c r="HW157">
        <v>5.24634</v>
      </c>
      <c r="HX157">
        <v>11.922</v>
      </c>
      <c r="HY157">
        <v>4.96965</v>
      </c>
      <c r="HZ157">
        <v>3.29005</v>
      </c>
      <c r="IA157">
        <v>9999</v>
      </c>
      <c r="IB157">
        <v>999.9</v>
      </c>
      <c r="IC157">
        <v>9999</v>
      </c>
      <c r="ID157">
        <v>9999</v>
      </c>
      <c r="IE157">
        <v>4.97211</v>
      </c>
      <c r="IF157">
        <v>1.87347</v>
      </c>
      <c r="IG157">
        <v>1.88034</v>
      </c>
      <c r="IH157">
        <v>1.87652</v>
      </c>
      <c r="II157">
        <v>1.87608</v>
      </c>
      <c r="IJ157">
        <v>1.87607</v>
      </c>
      <c r="IK157">
        <v>1.87502</v>
      </c>
      <c r="IL157">
        <v>1.87543</v>
      </c>
      <c r="IM157">
        <v>0</v>
      </c>
      <c r="IN157">
        <v>0</v>
      </c>
      <c r="IO157">
        <v>0</v>
      </c>
      <c r="IP157">
        <v>0</v>
      </c>
      <c r="IQ157" t="s">
        <v>440</v>
      </c>
      <c r="IR157" t="s">
        <v>441</v>
      </c>
      <c r="IS157" t="s">
        <v>442</v>
      </c>
      <c r="IT157" t="s">
        <v>442</v>
      </c>
      <c r="IU157" t="s">
        <v>442</v>
      </c>
      <c r="IV157" t="s">
        <v>442</v>
      </c>
      <c r="IW157">
        <v>0</v>
      </c>
      <c r="IX157">
        <v>100</v>
      </c>
      <c r="IY157">
        <v>100</v>
      </c>
      <c r="IZ157">
        <v>-0.514</v>
      </c>
      <c r="JA157">
        <v>0.0312</v>
      </c>
      <c r="JB157">
        <v>-0.436505064677801</v>
      </c>
      <c r="JC157">
        <v>-0.000204251658391556</v>
      </c>
      <c r="JD157">
        <v>8.11882707142039e-08</v>
      </c>
      <c r="JE157">
        <v>-8.824596126216e-11</v>
      </c>
      <c r="JF157">
        <v>-0.0823044458403542</v>
      </c>
      <c r="JG157">
        <v>6.98166786572007e-05</v>
      </c>
      <c r="JH157">
        <v>0.00104944809816257</v>
      </c>
      <c r="JI157">
        <v>-2.5878658862803e-05</v>
      </c>
      <c r="JJ157">
        <v>28</v>
      </c>
      <c r="JK157">
        <v>2090</v>
      </c>
      <c r="JL157">
        <v>2</v>
      </c>
      <c r="JM157">
        <v>19</v>
      </c>
      <c r="JN157">
        <v>12.3</v>
      </c>
      <c r="JO157">
        <v>12.3</v>
      </c>
      <c r="JP157">
        <v>1.36108</v>
      </c>
      <c r="JQ157">
        <v>2.55859</v>
      </c>
      <c r="JR157">
        <v>2.24365</v>
      </c>
      <c r="JS157">
        <v>2.8479</v>
      </c>
      <c r="JT157">
        <v>2.49756</v>
      </c>
      <c r="JU157">
        <v>2.34009</v>
      </c>
      <c r="JV157">
        <v>31.2374</v>
      </c>
      <c r="JW157">
        <v>24.0525</v>
      </c>
      <c r="JX157">
        <v>18</v>
      </c>
      <c r="JY157">
        <v>633.792</v>
      </c>
      <c r="JZ157">
        <v>658.415</v>
      </c>
      <c r="KA157">
        <v>19.9997</v>
      </c>
      <c r="KB157">
        <v>23.3294</v>
      </c>
      <c r="KC157">
        <v>30.0001</v>
      </c>
      <c r="KD157">
        <v>23.519</v>
      </c>
      <c r="KE157">
        <v>23.4987</v>
      </c>
      <c r="KF157">
        <v>27.2827</v>
      </c>
      <c r="KG157">
        <v>37.2913</v>
      </c>
      <c r="KH157">
        <v>0</v>
      </c>
      <c r="KI157">
        <v>20</v>
      </c>
      <c r="KJ157">
        <v>420</v>
      </c>
      <c r="KK157">
        <v>11.4169</v>
      </c>
      <c r="KL157">
        <v>101.98</v>
      </c>
      <c r="KM157">
        <v>101.022</v>
      </c>
    </row>
    <row r="158" spans="1:299">
      <c r="A158">
        <v>142</v>
      </c>
      <c r="B158">
        <v>1701978379</v>
      </c>
      <c r="C158">
        <v>705</v>
      </c>
      <c r="D158" t="s">
        <v>725</v>
      </c>
      <c r="E158" t="s">
        <v>726</v>
      </c>
      <c r="F158">
        <v>15</v>
      </c>
      <c r="H158" t="s">
        <v>435</v>
      </c>
      <c r="K158">
        <v>1701978377.5</v>
      </c>
      <c r="L158">
        <f>(M158)/1000</f>
        <v>0</v>
      </c>
      <c r="M158">
        <f>IF(DR158, AP158, AJ158)</f>
        <v>0</v>
      </c>
      <c r="N158">
        <f>IF(DR158, AK158, AI158)</f>
        <v>0</v>
      </c>
      <c r="O158">
        <f>DT158 - IF(AW158&gt;1, N158*DN158*100.0/(AY158*EH158), 0)</f>
        <v>0</v>
      </c>
      <c r="P158">
        <f>((V158-L158/2)*O158-N158)/(V158+L158/2)</f>
        <v>0</v>
      </c>
      <c r="Q158">
        <f>P158*(EA158+EB158)/1000.0</f>
        <v>0</v>
      </c>
      <c r="R158">
        <f>(DT158 - IF(AW158&gt;1, N158*DN158*100.0/(AY158*EH158), 0))*(EA158+EB158)/1000.0</f>
        <v>0</v>
      </c>
      <c r="S158">
        <f>2.0/((1/U158-1/T158)+SIGN(U158)*SQRT((1/U158-1/T158)*(1/U158-1/T158) + 4*DO158/((DO158+1)*(DO158+1))*(2*1/U158*1/T158-1/T158*1/T158)))</f>
        <v>0</v>
      </c>
      <c r="T158">
        <f>IF(LEFT(DP158,1)&lt;&gt;"0",IF(LEFT(DP158,1)="1",3.0,DQ158),$D$5+$E$5*(EH158*EA158/($K$5*1000))+$F$5*(EH158*EA158/($K$5*1000))*MAX(MIN(DN158,$J$5),$I$5)*MAX(MIN(DN158,$J$5),$I$5)+$G$5*MAX(MIN(DN158,$J$5),$I$5)*(EH158*EA158/($K$5*1000))+$H$5*(EH158*EA158/($K$5*1000))*(EH158*EA158/($K$5*1000)))</f>
        <v>0</v>
      </c>
      <c r="U158">
        <f>L158*(1000-(1000*0.61365*exp(17.502*Y158/(240.97+Y158))/(EA158+EB158)+DV158)/2)/(1000*0.61365*exp(17.502*Y158/(240.97+Y158))/(EA158+EB158)-DV158)</f>
        <v>0</v>
      </c>
      <c r="V158">
        <f>1/((DO158+1)/(S158/1.6)+1/(T158/1.37)) + DO158/((DO158+1)/(S158/1.6) + DO158/(T158/1.37))</f>
        <v>0</v>
      </c>
      <c r="W158">
        <f>(DJ158*DM158)</f>
        <v>0</v>
      </c>
      <c r="X158">
        <f>(EC158+(W158+2*0.95*5.67E-8*(((EC158+$B$7)+273)^4-(EC158+273)^4)-44100*L158)/(1.84*29.3*T158+8*0.95*5.67E-8*(EC158+273)^3))</f>
        <v>0</v>
      </c>
      <c r="Y158">
        <f>($C$7*ED158+$D$7*EE158+$E$7*X158)</f>
        <v>0</v>
      </c>
      <c r="Z158">
        <f>0.61365*exp(17.502*Y158/(240.97+Y158))</f>
        <v>0</v>
      </c>
      <c r="AA158">
        <f>(AB158/AC158*100)</f>
        <v>0</v>
      </c>
      <c r="AB158">
        <f>DV158*(EA158+EB158)/1000</f>
        <v>0</v>
      </c>
      <c r="AC158">
        <f>0.61365*exp(17.502*EC158/(240.97+EC158))</f>
        <v>0</v>
      </c>
      <c r="AD158">
        <f>(Z158-DV158*(EA158+EB158)/1000)</f>
        <v>0</v>
      </c>
      <c r="AE158">
        <f>(-L158*44100)</f>
        <v>0</v>
      </c>
      <c r="AF158">
        <f>2*29.3*T158*0.92*(EC158-Y158)</f>
        <v>0</v>
      </c>
      <c r="AG158">
        <f>2*0.95*5.67E-8*(((EC158+$B$7)+273)^4-(Y158+273)^4)</f>
        <v>0</v>
      </c>
      <c r="AH158">
        <f>W158+AG158+AE158+AF158</f>
        <v>0</v>
      </c>
      <c r="AI158">
        <f>DZ158*AW158*(DU158-DT158*(1000-AW158*DW158)/(1000-AW158*DV158))/(100*DN158)</f>
        <v>0</v>
      </c>
      <c r="AJ158">
        <f>1000*DZ158*AW158*(DV158-DW158)/(100*DN158*(1000-AW158*DV158))</f>
        <v>0</v>
      </c>
      <c r="AK158">
        <f>(AL158 - AM158 - EA158*1E3/(8.314*(EC158+273.15)) * AO158/DZ158 * AN158) * DZ158/(100*DN158) * (1000 - DW158)/1000</f>
        <v>0</v>
      </c>
      <c r="AL158">
        <v>424.827824299038</v>
      </c>
      <c r="AM158">
        <v>421.42803030303</v>
      </c>
      <c r="AN158">
        <v>0.0230589904705402</v>
      </c>
      <c r="AO158">
        <v>66.111918729525</v>
      </c>
      <c r="AP158">
        <f>(AR158 - AQ158 + EA158*1E3/(8.314*(EC158+273.15)) * AT158/DZ158 * AS158) * DZ158/(100*DN158) * 1000/(1000 - AR158)</f>
        <v>0</v>
      </c>
      <c r="AQ158">
        <v>11.3572251253288</v>
      </c>
      <c r="AR158">
        <v>12.4731307692308</v>
      </c>
      <c r="AS158">
        <v>-1.69343206348094e-06</v>
      </c>
      <c r="AT158">
        <v>85.4368916189537</v>
      </c>
      <c r="AU158">
        <v>0</v>
      </c>
      <c r="AV158">
        <v>0</v>
      </c>
      <c r="AW158">
        <f>IF(AU158*$H$13&gt;=AY158,1.0,(AY158/(AY158-AU158*$H$13)))</f>
        <v>0</v>
      </c>
      <c r="AX158">
        <f>(AW158-1)*100</f>
        <v>0</v>
      </c>
      <c r="AY158">
        <f>MAX(0,($B$13+$C$13*EH158)/(1+$D$13*EH158)*EA158/(EC158+273)*$E$13)</f>
        <v>0</v>
      </c>
      <c r="AZ158" t="s">
        <v>436</v>
      </c>
      <c r="BA158" t="s">
        <v>436</v>
      </c>
      <c r="BB158">
        <v>0</v>
      </c>
      <c r="BC158">
        <v>0</v>
      </c>
      <c r="BD158">
        <f>1-BB158/BC158</f>
        <v>0</v>
      </c>
      <c r="BE158">
        <v>0</v>
      </c>
      <c r="BF158" t="s">
        <v>436</v>
      </c>
      <c r="BG158" t="s">
        <v>436</v>
      </c>
      <c r="BH158">
        <v>0</v>
      </c>
      <c r="BI158">
        <v>0</v>
      </c>
      <c r="BJ158">
        <f>1-BH158/BI158</f>
        <v>0</v>
      </c>
      <c r="BK158">
        <v>0.5</v>
      </c>
      <c r="BL158">
        <f>DK158</f>
        <v>0</v>
      </c>
      <c r="BM158">
        <f>N158</f>
        <v>0</v>
      </c>
      <c r="BN158">
        <f>BJ158*BK158*BL158</f>
        <v>0</v>
      </c>
      <c r="BO158">
        <f>(BM158-BE158)/BL158</f>
        <v>0</v>
      </c>
      <c r="BP158">
        <f>(BC158-BI158)/BI158</f>
        <v>0</v>
      </c>
      <c r="BQ158">
        <f>BB158/(BD158+BB158/BI158)</f>
        <v>0</v>
      </c>
      <c r="BR158" t="s">
        <v>436</v>
      </c>
      <c r="BS158">
        <v>0</v>
      </c>
      <c r="BT158">
        <f>IF(BS158&lt;&gt;0, BS158, BQ158)</f>
        <v>0</v>
      </c>
      <c r="BU158">
        <f>1-BT158/BI158</f>
        <v>0</v>
      </c>
      <c r="BV158">
        <f>(BI158-BH158)/(BI158-BT158)</f>
        <v>0</v>
      </c>
      <c r="BW158">
        <f>(BC158-BI158)/(BC158-BT158)</f>
        <v>0</v>
      </c>
      <c r="BX158">
        <f>(BI158-BH158)/(BI158-BB158)</f>
        <v>0</v>
      </c>
      <c r="BY158">
        <f>(BC158-BI158)/(BC158-BB158)</f>
        <v>0</v>
      </c>
      <c r="BZ158">
        <f>(BV158*BT158/BH158)</f>
        <v>0</v>
      </c>
      <c r="CA158">
        <f>(1-BZ158)</f>
        <v>0</v>
      </c>
      <c r="DJ158">
        <f>$B$11*EI158+$C$11*EJ158+$F$11*EU158*(1-EX158)</f>
        <v>0</v>
      </c>
      <c r="DK158">
        <f>DJ158*DL158</f>
        <v>0</v>
      </c>
      <c r="DL158">
        <f>($B$11*$D$9+$C$11*$D$9+$F$11*((FH158+EZ158)/MAX(FH158+EZ158+FI158, 0.1)*$I$9+FI158/MAX(FH158+EZ158+FI158, 0.1)*$J$9))/($B$11+$C$11+$F$11)</f>
        <v>0</v>
      </c>
      <c r="DM158">
        <f>($B$11*$K$9+$C$11*$K$9+$F$11*((FH158+EZ158)/MAX(FH158+EZ158+FI158, 0.1)*$P$9+FI158/MAX(FH158+EZ158+FI158, 0.1)*$Q$9))/($B$11+$C$11+$F$11)</f>
        <v>0</v>
      </c>
      <c r="DN158">
        <v>6</v>
      </c>
      <c r="DO158">
        <v>0.5</v>
      </c>
      <c r="DP158" t="s">
        <v>437</v>
      </c>
      <c r="DQ158">
        <v>2</v>
      </c>
      <c r="DR158" t="b">
        <v>1</v>
      </c>
      <c r="DS158">
        <v>1701978377.5</v>
      </c>
      <c r="DT158">
        <v>416.1565</v>
      </c>
      <c r="DU158">
        <v>420.017</v>
      </c>
      <c r="DV158">
        <v>12.4736</v>
      </c>
      <c r="DW158">
        <v>11.35785</v>
      </c>
      <c r="DX158">
        <v>416.6705</v>
      </c>
      <c r="DY158">
        <v>12.4424</v>
      </c>
      <c r="DZ158">
        <v>600.0265</v>
      </c>
      <c r="EA158">
        <v>78.9144</v>
      </c>
      <c r="EB158">
        <v>0.09993555</v>
      </c>
      <c r="EC158">
        <v>23.00645</v>
      </c>
      <c r="ED158">
        <v>23.0072</v>
      </c>
      <c r="EE158">
        <v>999.9</v>
      </c>
      <c r="EF158">
        <v>0</v>
      </c>
      <c r="EG158">
        <v>0</v>
      </c>
      <c r="EH158">
        <v>10009.7</v>
      </c>
      <c r="EI158">
        <v>0</v>
      </c>
      <c r="EJ158">
        <v>0.8353795</v>
      </c>
      <c r="EK158">
        <v>-3.86058</v>
      </c>
      <c r="EL158">
        <v>421.413</v>
      </c>
      <c r="EM158">
        <v>424.842</v>
      </c>
      <c r="EN158">
        <v>1.115705</v>
      </c>
      <c r="EO158">
        <v>420.017</v>
      </c>
      <c r="EP158">
        <v>11.35785</v>
      </c>
      <c r="EQ158">
        <v>0.9843445</v>
      </c>
      <c r="ER158">
        <v>0.8962995</v>
      </c>
      <c r="ES158">
        <v>6.686695</v>
      </c>
      <c r="ET158">
        <v>5.331465</v>
      </c>
      <c r="EU158">
        <v>1799.88</v>
      </c>
      <c r="EV158">
        <v>0.978004</v>
      </c>
      <c r="EW158">
        <v>0.0219962</v>
      </c>
      <c r="EX158">
        <v>0</v>
      </c>
      <c r="EY158">
        <v>383.5135</v>
      </c>
      <c r="EZ158">
        <v>4.99951</v>
      </c>
      <c r="FA158">
        <v>6961.925</v>
      </c>
      <c r="FB158">
        <v>14716</v>
      </c>
      <c r="FC158">
        <v>43.062</v>
      </c>
      <c r="FD158">
        <v>44.812</v>
      </c>
      <c r="FE158">
        <v>44.625</v>
      </c>
      <c r="FF158">
        <v>43.875</v>
      </c>
      <c r="FG158">
        <v>44.5</v>
      </c>
      <c r="FH158">
        <v>1755.4</v>
      </c>
      <c r="FI158">
        <v>39.48</v>
      </c>
      <c r="FJ158">
        <v>0</v>
      </c>
      <c r="FK158">
        <v>1701978380.1</v>
      </c>
      <c r="FL158">
        <v>0</v>
      </c>
      <c r="FM158">
        <v>383.673730769231</v>
      </c>
      <c r="FN158">
        <v>-0.284136748933988</v>
      </c>
      <c r="FO158">
        <v>-2.85675208507681</v>
      </c>
      <c r="FP158">
        <v>6962.67692307692</v>
      </c>
      <c r="FQ158">
        <v>15</v>
      </c>
      <c r="FR158">
        <v>1701977635</v>
      </c>
      <c r="FS158" t="s">
        <v>438</v>
      </c>
      <c r="FT158">
        <v>1701977633</v>
      </c>
      <c r="FU158">
        <v>1701977635</v>
      </c>
      <c r="FV158">
        <v>4</v>
      </c>
      <c r="FW158">
        <v>-0.012</v>
      </c>
      <c r="FX158">
        <v>0.003</v>
      </c>
      <c r="FY158">
        <v>-0.515</v>
      </c>
      <c r="FZ158">
        <v>0.012</v>
      </c>
      <c r="GA158">
        <v>420</v>
      </c>
      <c r="GB158">
        <v>11</v>
      </c>
      <c r="GC158">
        <v>0.38</v>
      </c>
      <c r="GD158">
        <v>0.07</v>
      </c>
      <c r="GE158">
        <v>-3.8824475</v>
      </c>
      <c r="GF158">
        <v>0.0856560902255597</v>
      </c>
      <c r="GG158">
        <v>0.0378709290716507</v>
      </c>
      <c r="GH158">
        <v>1</v>
      </c>
      <c r="GI158">
        <v>383.717941176471</v>
      </c>
      <c r="GJ158">
        <v>-0.775981663603422</v>
      </c>
      <c r="GK158">
        <v>0.178205753715868</v>
      </c>
      <c r="GL158">
        <v>1</v>
      </c>
      <c r="GM158">
        <v>1.118685</v>
      </c>
      <c r="GN158">
        <v>-0.0169470676691736</v>
      </c>
      <c r="GO158">
        <v>0.00184831950701171</v>
      </c>
      <c r="GP158">
        <v>1</v>
      </c>
      <c r="GQ158">
        <v>3</v>
      </c>
      <c r="GR158">
        <v>3</v>
      </c>
      <c r="GS158" t="s">
        <v>439</v>
      </c>
      <c r="GT158">
        <v>3.24989</v>
      </c>
      <c r="GU158">
        <v>2.89225</v>
      </c>
      <c r="GV158">
        <v>0.0825484</v>
      </c>
      <c r="GW158">
        <v>0.0829254</v>
      </c>
      <c r="GX158">
        <v>0.0594334</v>
      </c>
      <c r="GY158">
        <v>0.0549364</v>
      </c>
      <c r="GZ158">
        <v>30268.1</v>
      </c>
      <c r="HA158">
        <v>23315.5</v>
      </c>
      <c r="HB158">
        <v>30713.3</v>
      </c>
      <c r="HC158">
        <v>23894.2</v>
      </c>
      <c r="HD158">
        <v>38262.6</v>
      </c>
      <c r="HE158">
        <v>31519.7</v>
      </c>
      <c r="HF158">
        <v>43458.4</v>
      </c>
      <c r="HG158">
        <v>36060.5</v>
      </c>
      <c r="HH158">
        <v>2.35292</v>
      </c>
      <c r="HI158">
        <v>2.25592</v>
      </c>
      <c r="HJ158">
        <v>0.152662</v>
      </c>
      <c r="HK158">
        <v>0</v>
      </c>
      <c r="HL158">
        <v>20.4916</v>
      </c>
      <c r="HM158">
        <v>999.9</v>
      </c>
      <c r="HN158">
        <v>45.526</v>
      </c>
      <c r="HO158">
        <v>26.999</v>
      </c>
      <c r="HP158">
        <v>20.6459</v>
      </c>
      <c r="HQ158">
        <v>54.4366</v>
      </c>
      <c r="HR158">
        <v>21.4623</v>
      </c>
      <c r="HS158">
        <v>2</v>
      </c>
      <c r="HT158">
        <v>-0.304718</v>
      </c>
      <c r="HU158">
        <v>0.680207</v>
      </c>
      <c r="HV158">
        <v>20.3426</v>
      </c>
      <c r="HW158">
        <v>5.24619</v>
      </c>
      <c r="HX158">
        <v>11.9219</v>
      </c>
      <c r="HY158">
        <v>4.9697</v>
      </c>
      <c r="HZ158">
        <v>3.29008</v>
      </c>
      <c r="IA158">
        <v>9999</v>
      </c>
      <c r="IB158">
        <v>999.9</v>
      </c>
      <c r="IC158">
        <v>9999</v>
      </c>
      <c r="ID158">
        <v>9999</v>
      </c>
      <c r="IE158">
        <v>4.97212</v>
      </c>
      <c r="IF158">
        <v>1.87347</v>
      </c>
      <c r="IG158">
        <v>1.88034</v>
      </c>
      <c r="IH158">
        <v>1.87653</v>
      </c>
      <c r="II158">
        <v>1.87608</v>
      </c>
      <c r="IJ158">
        <v>1.87607</v>
      </c>
      <c r="IK158">
        <v>1.87501</v>
      </c>
      <c r="IL158">
        <v>1.87545</v>
      </c>
      <c r="IM158">
        <v>0</v>
      </c>
      <c r="IN158">
        <v>0</v>
      </c>
      <c r="IO158">
        <v>0</v>
      </c>
      <c r="IP158">
        <v>0</v>
      </c>
      <c r="IQ158" t="s">
        <v>440</v>
      </c>
      <c r="IR158" t="s">
        <v>441</v>
      </c>
      <c r="IS158" t="s">
        <v>442</v>
      </c>
      <c r="IT158" t="s">
        <v>442</v>
      </c>
      <c r="IU158" t="s">
        <v>442</v>
      </c>
      <c r="IV158" t="s">
        <v>442</v>
      </c>
      <c r="IW158">
        <v>0</v>
      </c>
      <c r="IX158">
        <v>100</v>
      </c>
      <c r="IY158">
        <v>100</v>
      </c>
      <c r="IZ158">
        <v>-0.514</v>
      </c>
      <c r="JA158">
        <v>0.0312</v>
      </c>
      <c r="JB158">
        <v>-0.436505064677801</v>
      </c>
      <c r="JC158">
        <v>-0.000204251658391556</v>
      </c>
      <c r="JD158">
        <v>8.11882707142039e-08</v>
      </c>
      <c r="JE158">
        <v>-8.824596126216e-11</v>
      </c>
      <c r="JF158">
        <v>-0.0823044458403542</v>
      </c>
      <c r="JG158">
        <v>6.98166786572007e-05</v>
      </c>
      <c r="JH158">
        <v>0.00104944809816257</v>
      </c>
      <c r="JI158">
        <v>-2.5878658862803e-05</v>
      </c>
      <c r="JJ158">
        <v>28</v>
      </c>
      <c r="JK158">
        <v>2090</v>
      </c>
      <c r="JL158">
        <v>2</v>
      </c>
      <c r="JM158">
        <v>19</v>
      </c>
      <c r="JN158">
        <v>12.4</v>
      </c>
      <c r="JO158">
        <v>12.4</v>
      </c>
      <c r="JP158">
        <v>1.36108</v>
      </c>
      <c r="JQ158">
        <v>2.55493</v>
      </c>
      <c r="JR158">
        <v>2.24365</v>
      </c>
      <c r="JS158">
        <v>2.84912</v>
      </c>
      <c r="JT158">
        <v>2.49756</v>
      </c>
      <c r="JU158">
        <v>2.36938</v>
      </c>
      <c r="JV158">
        <v>31.2374</v>
      </c>
      <c r="JW158">
        <v>24.0612</v>
      </c>
      <c r="JX158">
        <v>18</v>
      </c>
      <c r="JY158">
        <v>633.828</v>
      </c>
      <c r="JZ158">
        <v>658.436</v>
      </c>
      <c r="KA158">
        <v>19.9998</v>
      </c>
      <c r="KB158">
        <v>23.328</v>
      </c>
      <c r="KC158">
        <v>30</v>
      </c>
      <c r="KD158">
        <v>23.519</v>
      </c>
      <c r="KE158">
        <v>23.4987</v>
      </c>
      <c r="KF158">
        <v>27.2822</v>
      </c>
      <c r="KG158">
        <v>37.2913</v>
      </c>
      <c r="KH158">
        <v>0</v>
      </c>
      <c r="KI158">
        <v>20</v>
      </c>
      <c r="KJ158">
        <v>420</v>
      </c>
      <c r="KK158">
        <v>11.4202</v>
      </c>
      <c r="KL158">
        <v>101.978</v>
      </c>
      <c r="KM158">
        <v>101.022</v>
      </c>
    </row>
    <row r="159" spans="1:299">
      <c r="A159">
        <v>143</v>
      </c>
      <c r="B159">
        <v>1701978384</v>
      </c>
      <c r="C159">
        <v>710</v>
      </c>
      <c r="D159" t="s">
        <v>727</v>
      </c>
      <c r="E159" t="s">
        <v>728</v>
      </c>
      <c r="F159">
        <v>15</v>
      </c>
      <c r="H159" t="s">
        <v>435</v>
      </c>
      <c r="K159">
        <v>1701978382.5</v>
      </c>
      <c r="L159">
        <f>(M159)/1000</f>
        <v>0</v>
      </c>
      <c r="M159">
        <f>IF(DR159, AP159, AJ159)</f>
        <v>0</v>
      </c>
      <c r="N159">
        <f>IF(DR159, AK159, AI159)</f>
        <v>0</v>
      </c>
      <c r="O159">
        <f>DT159 - IF(AW159&gt;1, N159*DN159*100.0/(AY159*EH159), 0)</f>
        <v>0</v>
      </c>
      <c r="P159">
        <f>((V159-L159/2)*O159-N159)/(V159+L159/2)</f>
        <v>0</v>
      </c>
      <c r="Q159">
        <f>P159*(EA159+EB159)/1000.0</f>
        <v>0</v>
      </c>
      <c r="R159">
        <f>(DT159 - IF(AW159&gt;1, N159*DN159*100.0/(AY159*EH159), 0))*(EA159+EB159)/1000.0</f>
        <v>0</v>
      </c>
      <c r="S159">
        <f>2.0/((1/U159-1/T159)+SIGN(U159)*SQRT((1/U159-1/T159)*(1/U159-1/T159) + 4*DO159/((DO159+1)*(DO159+1))*(2*1/U159*1/T159-1/T159*1/T159)))</f>
        <v>0</v>
      </c>
      <c r="T159">
        <f>IF(LEFT(DP159,1)&lt;&gt;"0",IF(LEFT(DP159,1)="1",3.0,DQ159),$D$5+$E$5*(EH159*EA159/($K$5*1000))+$F$5*(EH159*EA159/($K$5*1000))*MAX(MIN(DN159,$J$5),$I$5)*MAX(MIN(DN159,$J$5),$I$5)+$G$5*MAX(MIN(DN159,$J$5),$I$5)*(EH159*EA159/($K$5*1000))+$H$5*(EH159*EA159/($K$5*1000))*(EH159*EA159/($K$5*1000)))</f>
        <v>0</v>
      </c>
      <c r="U159">
        <f>L159*(1000-(1000*0.61365*exp(17.502*Y159/(240.97+Y159))/(EA159+EB159)+DV159)/2)/(1000*0.61365*exp(17.502*Y159/(240.97+Y159))/(EA159+EB159)-DV159)</f>
        <v>0</v>
      </c>
      <c r="V159">
        <f>1/((DO159+1)/(S159/1.6)+1/(T159/1.37)) + DO159/((DO159+1)/(S159/1.6) + DO159/(T159/1.37))</f>
        <v>0</v>
      </c>
      <c r="W159">
        <f>(DJ159*DM159)</f>
        <v>0</v>
      </c>
      <c r="X159">
        <f>(EC159+(W159+2*0.95*5.67E-8*(((EC159+$B$7)+273)^4-(EC159+273)^4)-44100*L159)/(1.84*29.3*T159+8*0.95*5.67E-8*(EC159+273)^3))</f>
        <v>0</v>
      </c>
      <c r="Y159">
        <f>($C$7*ED159+$D$7*EE159+$E$7*X159)</f>
        <v>0</v>
      </c>
      <c r="Z159">
        <f>0.61365*exp(17.502*Y159/(240.97+Y159))</f>
        <v>0</v>
      </c>
      <c r="AA159">
        <f>(AB159/AC159*100)</f>
        <v>0</v>
      </c>
      <c r="AB159">
        <f>DV159*(EA159+EB159)/1000</f>
        <v>0</v>
      </c>
      <c r="AC159">
        <f>0.61365*exp(17.502*EC159/(240.97+EC159))</f>
        <v>0</v>
      </c>
      <c r="AD159">
        <f>(Z159-DV159*(EA159+EB159)/1000)</f>
        <v>0</v>
      </c>
      <c r="AE159">
        <f>(-L159*44100)</f>
        <v>0</v>
      </c>
      <c r="AF159">
        <f>2*29.3*T159*0.92*(EC159-Y159)</f>
        <v>0</v>
      </c>
      <c r="AG159">
        <f>2*0.95*5.67E-8*(((EC159+$B$7)+273)^4-(Y159+273)^4)</f>
        <v>0</v>
      </c>
      <c r="AH159">
        <f>W159+AG159+AE159+AF159</f>
        <v>0</v>
      </c>
      <c r="AI159">
        <f>DZ159*AW159*(DU159-DT159*(1000-AW159*DW159)/(1000-AW159*DV159))/(100*DN159)</f>
        <v>0</v>
      </c>
      <c r="AJ159">
        <f>1000*DZ159*AW159*(DV159-DW159)/(100*DN159*(1000-AW159*DV159))</f>
        <v>0</v>
      </c>
      <c r="AK159">
        <f>(AL159 - AM159 - EA159*1E3/(8.314*(EC159+273.15)) * AO159/DZ159 * AN159) * DZ159/(100*DN159) * (1000 - DW159)/1000</f>
        <v>0</v>
      </c>
      <c r="AL159">
        <v>424.842164787886</v>
      </c>
      <c r="AM159">
        <v>421.371448484848</v>
      </c>
      <c r="AN159">
        <v>-0.00901405955099363</v>
      </c>
      <c r="AO159">
        <v>66.111918729525</v>
      </c>
      <c r="AP159">
        <f>(AR159 - AQ159 + EA159*1E3/(8.314*(EC159+273.15)) * AT159/DZ159 * AS159) * DZ159/(100*DN159) * 1000/(1000 - AR159)</f>
        <v>0</v>
      </c>
      <c r="AQ159">
        <v>11.3579784115282</v>
      </c>
      <c r="AR159">
        <v>12.4727186813187</v>
      </c>
      <c r="AS159">
        <v>-1.34766057108985e-06</v>
      </c>
      <c r="AT159">
        <v>85.4368916189537</v>
      </c>
      <c r="AU159">
        <v>0</v>
      </c>
      <c r="AV159">
        <v>0</v>
      </c>
      <c r="AW159">
        <f>IF(AU159*$H$13&gt;=AY159,1.0,(AY159/(AY159-AU159*$H$13)))</f>
        <v>0</v>
      </c>
      <c r="AX159">
        <f>(AW159-1)*100</f>
        <v>0</v>
      </c>
      <c r="AY159">
        <f>MAX(0,($B$13+$C$13*EH159)/(1+$D$13*EH159)*EA159/(EC159+273)*$E$13)</f>
        <v>0</v>
      </c>
      <c r="AZ159" t="s">
        <v>436</v>
      </c>
      <c r="BA159" t="s">
        <v>436</v>
      </c>
      <c r="BB159">
        <v>0</v>
      </c>
      <c r="BC159">
        <v>0</v>
      </c>
      <c r="BD159">
        <f>1-BB159/BC159</f>
        <v>0</v>
      </c>
      <c r="BE159">
        <v>0</v>
      </c>
      <c r="BF159" t="s">
        <v>436</v>
      </c>
      <c r="BG159" t="s">
        <v>436</v>
      </c>
      <c r="BH159">
        <v>0</v>
      </c>
      <c r="BI159">
        <v>0</v>
      </c>
      <c r="BJ159">
        <f>1-BH159/BI159</f>
        <v>0</v>
      </c>
      <c r="BK159">
        <v>0.5</v>
      </c>
      <c r="BL159">
        <f>DK159</f>
        <v>0</v>
      </c>
      <c r="BM159">
        <f>N159</f>
        <v>0</v>
      </c>
      <c r="BN159">
        <f>BJ159*BK159*BL159</f>
        <v>0</v>
      </c>
      <c r="BO159">
        <f>(BM159-BE159)/BL159</f>
        <v>0</v>
      </c>
      <c r="BP159">
        <f>(BC159-BI159)/BI159</f>
        <v>0</v>
      </c>
      <c r="BQ159">
        <f>BB159/(BD159+BB159/BI159)</f>
        <v>0</v>
      </c>
      <c r="BR159" t="s">
        <v>436</v>
      </c>
      <c r="BS159">
        <v>0</v>
      </c>
      <c r="BT159">
        <f>IF(BS159&lt;&gt;0, BS159, BQ159)</f>
        <v>0</v>
      </c>
      <c r="BU159">
        <f>1-BT159/BI159</f>
        <v>0</v>
      </c>
      <c r="BV159">
        <f>(BI159-BH159)/(BI159-BT159)</f>
        <v>0</v>
      </c>
      <c r="BW159">
        <f>(BC159-BI159)/(BC159-BT159)</f>
        <v>0</v>
      </c>
      <c r="BX159">
        <f>(BI159-BH159)/(BI159-BB159)</f>
        <v>0</v>
      </c>
      <c r="BY159">
        <f>(BC159-BI159)/(BC159-BB159)</f>
        <v>0</v>
      </c>
      <c r="BZ159">
        <f>(BV159*BT159/BH159)</f>
        <v>0</v>
      </c>
      <c r="CA159">
        <f>(1-BZ159)</f>
        <v>0</v>
      </c>
      <c r="DJ159">
        <f>$B$11*EI159+$C$11*EJ159+$F$11*EU159*(1-EX159)</f>
        <v>0</v>
      </c>
      <c r="DK159">
        <f>DJ159*DL159</f>
        <v>0</v>
      </c>
      <c r="DL159">
        <f>($B$11*$D$9+$C$11*$D$9+$F$11*((FH159+EZ159)/MAX(FH159+EZ159+FI159, 0.1)*$I$9+FI159/MAX(FH159+EZ159+FI159, 0.1)*$J$9))/($B$11+$C$11+$F$11)</f>
        <v>0</v>
      </c>
      <c r="DM159">
        <f>($B$11*$K$9+$C$11*$K$9+$F$11*((FH159+EZ159)/MAX(FH159+EZ159+FI159, 0.1)*$P$9+FI159/MAX(FH159+EZ159+FI159, 0.1)*$Q$9))/($B$11+$C$11+$F$11)</f>
        <v>0</v>
      </c>
      <c r="DN159">
        <v>6</v>
      </c>
      <c r="DO159">
        <v>0.5</v>
      </c>
      <c r="DP159" t="s">
        <v>437</v>
      </c>
      <c r="DQ159">
        <v>2</v>
      </c>
      <c r="DR159" t="b">
        <v>1</v>
      </c>
      <c r="DS159">
        <v>1701978382.5</v>
      </c>
      <c r="DT159">
        <v>416.1265</v>
      </c>
      <c r="DU159">
        <v>420.0135</v>
      </c>
      <c r="DV159">
        <v>12.47275</v>
      </c>
      <c r="DW159">
        <v>11.3565</v>
      </c>
      <c r="DX159">
        <v>416.6405</v>
      </c>
      <c r="DY159">
        <v>12.4416</v>
      </c>
      <c r="DZ159">
        <v>599.992</v>
      </c>
      <c r="EA159">
        <v>78.9149</v>
      </c>
      <c r="EB159">
        <v>0.10003705</v>
      </c>
      <c r="EC159">
        <v>23.00425</v>
      </c>
      <c r="ED159">
        <v>23.02275</v>
      </c>
      <c r="EE159">
        <v>999.9</v>
      </c>
      <c r="EF159">
        <v>0</v>
      </c>
      <c r="EG159">
        <v>0</v>
      </c>
      <c r="EH159">
        <v>9990.94</v>
      </c>
      <c r="EI159">
        <v>0</v>
      </c>
      <c r="EJ159">
        <v>0.8212445</v>
      </c>
      <c r="EK159">
        <v>-3.887345</v>
      </c>
      <c r="EL159">
        <v>421.382</v>
      </c>
      <c r="EM159">
        <v>424.8385</v>
      </c>
      <c r="EN159">
        <v>1.116305</v>
      </c>
      <c r="EO159">
        <v>420.0135</v>
      </c>
      <c r="EP159">
        <v>11.3565</v>
      </c>
      <c r="EQ159">
        <v>0.984287</v>
      </c>
      <c r="ER159">
        <v>0.896194</v>
      </c>
      <c r="ES159">
        <v>6.68584</v>
      </c>
      <c r="ET159">
        <v>5.32977</v>
      </c>
      <c r="EU159">
        <v>1800.035</v>
      </c>
      <c r="EV159">
        <v>0.978006</v>
      </c>
      <c r="EW159">
        <v>0.0219943</v>
      </c>
      <c r="EX159">
        <v>0</v>
      </c>
      <c r="EY159">
        <v>383.556</v>
      </c>
      <c r="EZ159">
        <v>4.99951</v>
      </c>
      <c r="FA159">
        <v>6962.31</v>
      </c>
      <c r="FB159">
        <v>14717.3</v>
      </c>
      <c r="FC159">
        <v>43.062</v>
      </c>
      <c r="FD159">
        <v>44.812</v>
      </c>
      <c r="FE159">
        <v>44.5935</v>
      </c>
      <c r="FF159">
        <v>43.875</v>
      </c>
      <c r="FG159">
        <v>44.5</v>
      </c>
      <c r="FH159">
        <v>1755.555</v>
      </c>
      <c r="FI159">
        <v>39.48</v>
      </c>
      <c r="FJ159">
        <v>0</v>
      </c>
      <c r="FK159">
        <v>1701978385.5</v>
      </c>
      <c r="FL159">
        <v>0</v>
      </c>
      <c r="FM159">
        <v>383.6394</v>
      </c>
      <c r="FN159">
        <v>0.109692316329257</v>
      </c>
      <c r="FO159">
        <v>-3.03769229967424</v>
      </c>
      <c r="FP159">
        <v>6962.3892</v>
      </c>
      <c r="FQ159">
        <v>15</v>
      </c>
      <c r="FR159">
        <v>1701977635</v>
      </c>
      <c r="FS159" t="s">
        <v>438</v>
      </c>
      <c r="FT159">
        <v>1701977633</v>
      </c>
      <c r="FU159">
        <v>1701977635</v>
      </c>
      <c r="FV159">
        <v>4</v>
      </c>
      <c r="FW159">
        <v>-0.012</v>
      </c>
      <c r="FX159">
        <v>0.003</v>
      </c>
      <c r="FY159">
        <v>-0.515</v>
      </c>
      <c r="FZ159">
        <v>0.012</v>
      </c>
      <c r="GA159">
        <v>420</v>
      </c>
      <c r="GB159">
        <v>11</v>
      </c>
      <c r="GC159">
        <v>0.38</v>
      </c>
      <c r="GD159">
        <v>0.07</v>
      </c>
      <c r="GE159">
        <v>-3.88412380952381</v>
      </c>
      <c r="GF159">
        <v>0.199274805194805</v>
      </c>
      <c r="GG159">
        <v>0.0353313254338993</v>
      </c>
      <c r="GH159">
        <v>1</v>
      </c>
      <c r="GI159">
        <v>383.668735294118</v>
      </c>
      <c r="GJ159">
        <v>-0.242521006196293</v>
      </c>
      <c r="GK159">
        <v>0.154944261101991</v>
      </c>
      <c r="GL159">
        <v>1</v>
      </c>
      <c r="GM159">
        <v>1.11771</v>
      </c>
      <c r="GN159">
        <v>-0.0181106493506494</v>
      </c>
      <c r="GO159">
        <v>0.00203072353983454</v>
      </c>
      <c r="GP159">
        <v>1</v>
      </c>
      <c r="GQ159">
        <v>3</v>
      </c>
      <c r="GR159">
        <v>3</v>
      </c>
      <c r="GS159" t="s">
        <v>439</v>
      </c>
      <c r="GT159">
        <v>3.24993</v>
      </c>
      <c r="GU159">
        <v>2.89217</v>
      </c>
      <c r="GV159">
        <v>0.0825478</v>
      </c>
      <c r="GW159">
        <v>0.0829195</v>
      </c>
      <c r="GX159">
        <v>0.0594271</v>
      </c>
      <c r="GY159">
        <v>0.0549316</v>
      </c>
      <c r="GZ159">
        <v>30267.9</v>
      </c>
      <c r="HA159">
        <v>23316</v>
      </c>
      <c r="HB159">
        <v>30713</v>
      </c>
      <c r="HC159">
        <v>23894.6</v>
      </c>
      <c r="HD159">
        <v>38262.6</v>
      </c>
      <c r="HE159">
        <v>31520</v>
      </c>
      <c r="HF159">
        <v>43458.1</v>
      </c>
      <c r="HG159">
        <v>36060.7</v>
      </c>
      <c r="HH159">
        <v>2.35285</v>
      </c>
      <c r="HI159">
        <v>2.25615</v>
      </c>
      <c r="HJ159">
        <v>0.153817</v>
      </c>
      <c r="HK159">
        <v>0</v>
      </c>
      <c r="HL159">
        <v>20.4854</v>
      </c>
      <c r="HM159">
        <v>999.9</v>
      </c>
      <c r="HN159">
        <v>45.526</v>
      </c>
      <c r="HO159">
        <v>26.999</v>
      </c>
      <c r="HP159">
        <v>20.645</v>
      </c>
      <c r="HQ159">
        <v>53.6366</v>
      </c>
      <c r="HR159">
        <v>21.4463</v>
      </c>
      <c r="HS159">
        <v>2</v>
      </c>
      <c r="HT159">
        <v>-0.304248</v>
      </c>
      <c r="HU159">
        <v>0.679916</v>
      </c>
      <c r="HV159">
        <v>20.3425</v>
      </c>
      <c r="HW159">
        <v>5.24604</v>
      </c>
      <c r="HX159">
        <v>11.9204</v>
      </c>
      <c r="HY159">
        <v>4.9697</v>
      </c>
      <c r="HZ159">
        <v>3.29005</v>
      </c>
      <c r="IA159">
        <v>9999</v>
      </c>
      <c r="IB159">
        <v>999.9</v>
      </c>
      <c r="IC159">
        <v>9999</v>
      </c>
      <c r="ID159">
        <v>9999</v>
      </c>
      <c r="IE159">
        <v>4.97215</v>
      </c>
      <c r="IF159">
        <v>1.87347</v>
      </c>
      <c r="IG159">
        <v>1.88034</v>
      </c>
      <c r="IH159">
        <v>1.87653</v>
      </c>
      <c r="II159">
        <v>1.8761</v>
      </c>
      <c r="IJ159">
        <v>1.87607</v>
      </c>
      <c r="IK159">
        <v>1.87502</v>
      </c>
      <c r="IL159">
        <v>1.87545</v>
      </c>
      <c r="IM159">
        <v>0</v>
      </c>
      <c r="IN159">
        <v>0</v>
      </c>
      <c r="IO159">
        <v>0</v>
      </c>
      <c r="IP159">
        <v>0</v>
      </c>
      <c r="IQ159" t="s">
        <v>440</v>
      </c>
      <c r="IR159" t="s">
        <v>441</v>
      </c>
      <c r="IS159" t="s">
        <v>442</v>
      </c>
      <c r="IT159" t="s">
        <v>442</v>
      </c>
      <c r="IU159" t="s">
        <v>442</v>
      </c>
      <c r="IV159" t="s">
        <v>442</v>
      </c>
      <c r="IW159">
        <v>0</v>
      </c>
      <c r="IX159">
        <v>100</v>
      </c>
      <c r="IY159">
        <v>100</v>
      </c>
      <c r="IZ159">
        <v>-0.513</v>
      </c>
      <c r="JA159">
        <v>0.0311</v>
      </c>
      <c r="JB159">
        <v>-0.436505064677801</v>
      </c>
      <c r="JC159">
        <v>-0.000204251658391556</v>
      </c>
      <c r="JD159">
        <v>8.11882707142039e-08</v>
      </c>
      <c r="JE159">
        <v>-8.824596126216e-11</v>
      </c>
      <c r="JF159">
        <v>-0.0823044458403542</v>
      </c>
      <c r="JG159">
        <v>6.98166786572007e-05</v>
      </c>
      <c r="JH159">
        <v>0.00104944809816257</v>
      </c>
      <c r="JI159">
        <v>-2.5878658862803e-05</v>
      </c>
      <c r="JJ159">
        <v>28</v>
      </c>
      <c r="JK159">
        <v>2090</v>
      </c>
      <c r="JL159">
        <v>2</v>
      </c>
      <c r="JM159">
        <v>19</v>
      </c>
      <c r="JN159">
        <v>12.5</v>
      </c>
      <c r="JO159">
        <v>12.5</v>
      </c>
      <c r="JP159">
        <v>1.36108</v>
      </c>
      <c r="JQ159">
        <v>2.55249</v>
      </c>
      <c r="JR159">
        <v>2.24365</v>
      </c>
      <c r="JS159">
        <v>2.8479</v>
      </c>
      <c r="JT159">
        <v>2.49756</v>
      </c>
      <c r="JU159">
        <v>2.37305</v>
      </c>
      <c r="JV159">
        <v>31.2374</v>
      </c>
      <c r="JW159">
        <v>24.07</v>
      </c>
      <c r="JX159">
        <v>18</v>
      </c>
      <c r="JY159">
        <v>633.774</v>
      </c>
      <c r="JZ159">
        <v>658.628</v>
      </c>
      <c r="KA159">
        <v>19.9998</v>
      </c>
      <c r="KB159">
        <v>23.3275</v>
      </c>
      <c r="KC159">
        <v>30.0003</v>
      </c>
      <c r="KD159">
        <v>23.519</v>
      </c>
      <c r="KE159">
        <v>23.4987</v>
      </c>
      <c r="KF159">
        <v>27.2839</v>
      </c>
      <c r="KG159">
        <v>37.0105</v>
      </c>
      <c r="KH159">
        <v>0</v>
      </c>
      <c r="KI159">
        <v>20</v>
      </c>
      <c r="KJ159">
        <v>420</v>
      </c>
      <c r="KK159">
        <v>11.4312</v>
      </c>
      <c r="KL159">
        <v>101.977</v>
      </c>
      <c r="KM159">
        <v>101.023</v>
      </c>
    </row>
    <row r="160" spans="1:299">
      <c r="A160">
        <v>144</v>
      </c>
      <c r="B160">
        <v>1701978389</v>
      </c>
      <c r="C160">
        <v>715</v>
      </c>
      <c r="D160" t="s">
        <v>729</v>
      </c>
      <c r="E160" t="s">
        <v>730</v>
      </c>
      <c r="F160">
        <v>15</v>
      </c>
      <c r="H160" t="s">
        <v>435</v>
      </c>
      <c r="K160">
        <v>1701978387.5</v>
      </c>
      <c r="L160">
        <f>(M160)/1000</f>
        <v>0</v>
      </c>
      <c r="M160">
        <f>IF(DR160, AP160, AJ160)</f>
        <v>0</v>
      </c>
      <c r="N160">
        <f>IF(DR160, AK160, AI160)</f>
        <v>0</v>
      </c>
      <c r="O160">
        <f>DT160 - IF(AW160&gt;1, N160*DN160*100.0/(AY160*EH160), 0)</f>
        <v>0</v>
      </c>
      <c r="P160">
        <f>((V160-L160/2)*O160-N160)/(V160+L160/2)</f>
        <v>0</v>
      </c>
      <c r="Q160">
        <f>P160*(EA160+EB160)/1000.0</f>
        <v>0</v>
      </c>
      <c r="R160">
        <f>(DT160 - IF(AW160&gt;1, N160*DN160*100.0/(AY160*EH160), 0))*(EA160+EB160)/1000.0</f>
        <v>0</v>
      </c>
      <c r="S160">
        <f>2.0/((1/U160-1/T160)+SIGN(U160)*SQRT((1/U160-1/T160)*(1/U160-1/T160) + 4*DO160/((DO160+1)*(DO160+1))*(2*1/U160*1/T160-1/T160*1/T160)))</f>
        <v>0</v>
      </c>
      <c r="T160">
        <f>IF(LEFT(DP160,1)&lt;&gt;"0",IF(LEFT(DP160,1)="1",3.0,DQ160),$D$5+$E$5*(EH160*EA160/($K$5*1000))+$F$5*(EH160*EA160/($K$5*1000))*MAX(MIN(DN160,$J$5),$I$5)*MAX(MIN(DN160,$J$5),$I$5)+$G$5*MAX(MIN(DN160,$J$5),$I$5)*(EH160*EA160/($K$5*1000))+$H$5*(EH160*EA160/($K$5*1000))*(EH160*EA160/($K$5*1000)))</f>
        <v>0</v>
      </c>
      <c r="U160">
        <f>L160*(1000-(1000*0.61365*exp(17.502*Y160/(240.97+Y160))/(EA160+EB160)+DV160)/2)/(1000*0.61365*exp(17.502*Y160/(240.97+Y160))/(EA160+EB160)-DV160)</f>
        <v>0</v>
      </c>
      <c r="V160">
        <f>1/((DO160+1)/(S160/1.6)+1/(T160/1.37)) + DO160/((DO160+1)/(S160/1.6) + DO160/(T160/1.37))</f>
        <v>0</v>
      </c>
      <c r="W160">
        <f>(DJ160*DM160)</f>
        <v>0</v>
      </c>
      <c r="X160">
        <f>(EC160+(W160+2*0.95*5.67E-8*(((EC160+$B$7)+273)^4-(EC160+273)^4)-44100*L160)/(1.84*29.3*T160+8*0.95*5.67E-8*(EC160+273)^3))</f>
        <v>0</v>
      </c>
      <c r="Y160">
        <f>($C$7*ED160+$D$7*EE160+$E$7*X160)</f>
        <v>0</v>
      </c>
      <c r="Z160">
        <f>0.61365*exp(17.502*Y160/(240.97+Y160))</f>
        <v>0</v>
      </c>
      <c r="AA160">
        <f>(AB160/AC160*100)</f>
        <v>0</v>
      </c>
      <c r="AB160">
        <f>DV160*(EA160+EB160)/1000</f>
        <v>0</v>
      </c>
      <c r="AC160">
        <f>0.61365*exp(17.502*EC160/(240.97+EC160))</f>
        <v>0</v>
      </c>
      <c r="AD160">
        <f>(Z160-DV160*(EA160+EB160)/1000)</f>
        <v>0</v>
      </c>
      <c r="AE160">
        <f>(-L160*44100)</f>
        <v>0</v>
      </c>
      <c r="AF160">
        <f>2*29.3*T160*0.92*(EC160-Y160)</f>
        <v>0</v>
      </c>
      <c r="AG160">
        <f>2*0.95*5.67E-8*(((EC160+$B$7)+273)^4-(Y160+273)^4)</f>
        <v>0</v>
      </c>
      <c r="AH160">
        <f>W160+AG160+AE160+AF160</f>
        <v>0</v>
      </c>
      <c r="AI160">
        <f>DZ160*AW160*(DU160-DT160*(1000-AW160*DW160)/(1000-AW160*DV160))/(100*DN160)</f>
        <v>0</v>
      </c>
      <c r="AJ160">
        <f>1000*DZ160*AW160*(DV160-DW160)/(100*DN160*(1000-AW160*DV160))</f>
        <v>0</v>
      </c>
      <c r="AK160">
        <f>(AL160 - AM160 - EA160*1E3/(8.314*(EC160+273.15)) * AO160/DZ160 * AN160) * DZ160/(100*DN160) * (1000 - DW160)/1000</f>
        <v>0</v>
      </c>
      <c r="AL160">
        <v>424.797697179292</v>
      </c>
      <c r="AM160">
        <v>421.409951515152</v>
      </c>
      <c r="AN160">
        <v>-0.000130336179608826</v>
      </c>
      <c r="AO160">
        <v>66.111918729525</v>
      </c>
      <c r="AP160">
        <f>(AR160 - AQ160 + EA160*1E3/(8.314*(EC160+273.15)) * AT160/DZ160 * AS160) * DZ160/(100*DN160) * 1000/(1000 - AR160)</f>
        <v>0</v>
      </c>
      <c r="AQ160">
        <v>11.3619339329136</v>
      </c>
      <c r="AR160">
        <v>12.4755252747253</v>
      </c>
      <c r="AS160">
        <v>6.12522664900876e-07</v>
      </c>
      <c r="AT160">
        <v>85.4368916189537</v>
      </c>
      <c r="AU160">
        <v>0</v>
      </c>
      <c r="AV160">
        <v>0</v>
      </c>
      <c r="AW160">
        <f>IF(AU160*$H$13&gt;=AY160,1.0,(AY160/(AY160-AU160*$H$13)))</f>
        <v>0</v>
      </c>
      <c r="AX160">
        <f>(AW160-1)*100</f>
        <v>0</v>
      </c>
      <c r="AY160">
        <f>MAX(0,($B$13+$C$13*EH160)/(1+$D$13*EH160)*EA160/(EC160+273)*$E$13)</f>
        <v>0</v>
      </c>
      <c r="AZ160" t="s">
        <v>436</v>
      </c>
      <c r="BA160" t="s">
        <v>436</v>
      </c>
      <c r="BB160">
        <v>0</v>
      </c>
      <c r="BC160">
        <v>0</v>
      </c>
      <c r="BD160">
        <f>1-BB160/BC160</f>
        <v>0</v>
      </c>
      <c r="BE160">
        <v>0</v>
      </c>
      <c r="BF160" t="s">
        <v>436</v>
      </c>
      <c r="BG160" t="s">
        <v>436</v>
      </c>
      <c r="BH160">
        <v>0</v>
      </c>
      <c r="BI160">
        <v>0</v>
      </c>
      <c r="BJ160">
        <f>1-BH160/BI160</f>
        <v>0</v>
      </c>
      <c r="BK160">
        <v>0.5</v>
      </c>
      <c r="BL160">
        <f>DK160</f>
        <v>0</v>
      </c>
      <c r="BM160">
        <f>N160</f>
        <v>0</v>
      </c>
      <c r="BN160">
        <f>BJ160*BK160*BL160</f>
        <v>0</v>
      </c>
      <c r="BO160">
        <f>(BM160-BE160)/BL160</f>
        <v>0</v>
      </c>
      <c r="BP160">
        <f>(BC160-BI160)/BI160</f>
        <v>0</v>
      </c>
      <c r="BQ160">
        <f>BB160/(BD160+BB160/BI160)</f>
        <v>0</v>
      </c>
      <c r="BR160" t="s">
        <v>436</v>
      </c>
      <c r="BS160">
        <v>0</v>
      </c>
      <c r="BT160">
        <f>IF(BS160&lt;&gt;0, BS160, BQ160)</f>
        <v>0</v>
      </c>
      <c r="BU160">
        <f>1-BT160/BI160</f>
        <v>0</v>
      </c>
      <c r="BV160">
        <f>(BI160-BH160)/(BI160-BT160)</f>
        <v>0</v>
      </c>
      <c r="BW160">
        <f>(BC160-BI160)/(BC160-BT160)</f>
        <v>0</v>
      </c>
      <c r="BX160">
        <f>(BI160-BH160)/(BI160-BB160)</f>
        <v>0</v>
      </c>
      <c r="BY160">
        <f>(BC160-BI160)/(BC160-BB160)</f>
        <v>0</v>
      </c>
      <c r="BZ160">
        <f>(BV160*BT160/BH160)</f>
        <v>0</v>
      </c>
      <c r="CA160">
        <f>(1-BZ160)</f>
        <v>0</v>
      </c>
      <c r="DJ160">
        <f>$B$11*EI160+$C$11*EJ160+$F$11*EU160*(1-EX160)</f>
        <v>0</v>
      </c>
      <c r="DK160">
        <f>DJ160*DL160</f>
        <v>0</v>
      </c>
      <c r="DL160">
        <f>($B$11*$D$9+$C$11*$D$9+$F$11*((FH160+EZ160)/MAX(FH160+EZ160+FI160, 0.1)*$I$9+FI160/MAX(FH160+EZ160+FI160, 0.1)*$J$9))/($B$11+$C$11+$F$11)</f>
        <v>0</v>
      </c>
      <c r="DM160">
        <f>($B$11*$K$9+$C$11*$K$9+$F$11*((FH160+EZ160)/MAX(FH160+EZ160+FI160, 0.1)*$P$9+FI160/MAX(FH160+EZ160+FI160, 0.1)*$Q$9))/($B$11+$C$11+$F$11)</f>
        <v>0</v>
      </c>
      <c r="DN160">
        <v>6</v>
      </c>
      <c r="DO160">
        <v>0.5</v>
      </c>
      <c r="DP160" t="s">
        <v>437</v>
      </c>
      <c r="DQ160">
        <v>2</v>
      </c>
      <c r="DR160" t="b">
        <v>1</v>
      </c>
      <c r="DS160">
        <v>1701978387.5</v>
      </c>
      <c r="DT160">
        <v>416.1445</v>
      </c>
      <c r="DU160">
        <v>419.973</v>
      </c>
      <c r="DV160">
        <v>12.4758</v>
      </c>
      <c r="DW160">
        <v>11.3959</v>
      </c>
      <c r="DX160">
        <v>416.6585</v>
      </c>
      <c r="DY160">
        <v>12.44465</v>
      </c>
      <c r="DZ160">
        <v>599.9305</v>
      </c>
      <c r="EA160">
        <v>78.91335</v>
      </c>
      <c r="EB160">
        <v>0.0998035</v>
      </c>
      <c r="EC160">
        <v>23.0011</v>
      </c>
      <c r="ED160">
        <v>23.02625</v>
      </c>
      <c r="EE160">
        <v>999.9</v>
      </c>
      <c r="EF160">
        <v>0</v>
      </c>
      <c r="EG160">
        <v>0</v>
      </c>
      <c r="EH160">
        <v>10007.8</v>
      </c>
      <c r="EI160">
        <v>0</v>
      </c>
      <c r="EJ160">
        <v>0.848101</v>
      </c>
      <c r="EK160">
        <v>-3.82837</v>
      </c>
      <c r="EL160">
        <v>421.402</v>
      </c>
      <c r="EM160">
        <v>424.814</v>
      </c>
      <c r="EN160">
        <v>1.079965</v>
      </c>
      <c r="EO160">
        <v>419.973</v>
      </c>
      <c r="EP160">
        <v>11.3959</v>
      </c>
      <c r="EQ160">
        <v>0.98451</v>
      </c>
      <c r="ER160">
        <v>0.8992865</v>
      </c>
      <c r="ES160">
        <v>6.68914</v>
      </c>
      <c r="ET160">
        <v>5.379325</v>
      </c>
      <c r="EU160">
        <v>1800.04</v>
      </c>
      <c r="EV160">
        <v>0.978006</v>
      </c>
      <c r="EW160">
        <v>0.0219943</v>
      </c>
      <c r="EX160">
        <v>0</v>
      </c>
      <c r="EY160">
        <v>383.82</v>
      </c>
      <c r="EZ160">
        <v>4.99951</v>
      </c>
      <c r="FA160">
        <v>6961.935</v>
      </c>
      <c r="FB160">
        <v>14717.35</v>
      </c>
      <c r="FC160">
        <v>43.062</v>
      </c>
      <c r="FD160">
        <v>44.812</v>
      </c>
      <c r="FE160">
        <v>44.625</v>
      </c>
      <c r="FF160">
        <v>43.875</v>
      </c>
      <c r="FG160">
        <v>44.437</v>
      </c>
      <c r="FH160">
        <v>1755.56</v>
      </c>
      <c r="FI160">
        <v>39.48</v>
      </c>
      <c r="FJ160">
        <v>0</v>
      </c>
      <c r="FK160">
        <v>1701978390.3</v>
      </c>
      <c r="FL160">
        <v>0</v>
      </c>
      <c r="FM160">
        <v>383.64552</v>
      </c>
      <c r="FN160">
        <v>-0.254538464382852</v>
      </c>
      <c r="FO160">
        <v>-2.05769230677355</v>
      </c>
      <c r="FP160">
        <v>6962.2224</v>
      </c>
      <c r="FQ160">
        <v>15</v>
      </c>
      <c r="FR160">
        <v>1701977635</v>
      </c>
      <c r="FS160" t="s">
        <v>438</v>
      </c>
      <c r="FT160">
        <v>1701977633</v>
      </c>
      <c r="FU160">
        <v>1701977635</v>
      </c>
      <c r="FV160">
        <v>4</v>
      </c>
      <c r="FW160">
        <v>-0.012</v>
      </c>
      <c r="FX160">
        <v>0.003</v>
      </c>
      <c r="FY160">
        <v>-0.515</v>
      </c>
      <c r="FZ160">
        <v>0.012</v>
      </c>
      <c r="GA160">
        <v>420</v>
      </c>
      <c r="GB160">
        <v>11</v>
      </c>
      <c r="GC160">
        <v>0.38</v>
      </c>
      <c r="GD160">
        <v>0.07</v>
      </c>
      <c r="GE160">
        <v>-3.8492235</v>
      </c>
      <c r="GF160">
        <v>0.152713533834586</v>
      </c>
      <c r="GG160">
        <v>0.0335850048794101</v>
      </c>
      <c r="GH160">
        <v>1</v>
      </c>
      <c r="GI160">
        <v>383.653735294118</v>
      </c>
      <c r="GJ160">
        <v>-0.201543161138986</v>
      </c>
      <c r="GK160">
        <v>0.177148045235601</v>
      </c>
      <c r="GL160">
        <v>1</v>
      </c>
      <c r="GM160">
        <v>1.1116435</v>
      </c>
      <c r="GN160">
        <v>-0.0823348872180492</v>
      </c>
      <c r="GO160">
        <v>0.0115144962004423</v>
      </c>
      <c r="GP160">
        <v>1</v>
      </c>
      <c r="GQ160">
        <v>3</v>
      </c>
      <c r="GR160">
        <v>3</v>
      </c>
      <c r="GS160" t="s">
        <v>439</v>
      </c>
      <c r="GT160">
        <v>3.24985</v>
      </c>
      <c r="GU160">
        <v>2.89215</v>
      </c>
      <c r="GV160">
        <v>0.0825416</v>
      </c>
      <c r="GW160">
        <v>0.082921</v>
      </c>
      <c r="GX160">
        <v>0.0594682</v>
      </c>
      <c r="GY160">
        <v>0.0551362</v>
      </c>
      <c r="GZ160">
        <v>30268.1</v>
      </c>
      <c r="HA160">
        <v>23315.9</v>
      </c>
      <c r="HB160">
        <v>30713.1</v>
      </c>
      <c r="HC160">
        <v>23894.5</v>
      </c>
      <c r="HD160">
        <v>38261.3</v>
      </c>
      <c r="HE160">
        <v>31513.1</v>
      </c>
      <c r="HF160">
        <v>43458.5</v>
      </c>
      <c r="HG160">
        <v>36060.7</v>
      </c>
      <c r="HH160">
        <v>2.35255</v>
      </c>
      <c r="HI160">
        <v>2.2562</v>
      </c>
      <c r="HJ160">
        <v>0.153743</v>
      </c>
      <c r="HK160">
        <v>0</v>
      </c>
      <c r="HL160">
        <v>20.4806</v>
      </c>
      <c r="HM160">
        <v>999.9</v>
      </c>
      <c r="HN160">
        <v>45.526</v>
      </c>
      <c r="HO160">
        <v>27.009</v>
      </c>
      <c r="HP160">
        <v>20.66</v>
      </c>
      <c r="HQ160">
        <v>54.3966</v>
      </c>
      <c r="HR160">
        <v>21.4904</v>
      </c>
      <c r="HS160">
        <v>2</v>
      </c>
      <c r="HT160">
        <v>-0.304761</v>
      </c>
      <c r="HU160">
        <v>0.677405</v>
      </c>
      <c r="HV160">
        <v>20.3425</v>
      </c>
      <c r="HW160">
        <v>5.24604</v>
      </c>
      <c r="HX160">
        <v>11.921</v>
      </c>
      <c r="HY160">
        <v>4.9696</v>
      </c>
      <c r="HZ160">
        <v>3.29003</v>
      </c>
      <c r="IA160">
        <v>9999</v>
      </c>
      <c r="IB160">
        <v>999.9</v>
      </c>
      <c r="IC160">
        <v>9999</v>
      </c>
      <c r="ID160">
        <v>9999</v>
      </c>
      <c r="IE160">
        <v>4.97211</v>
      </c>
      <c r="IF160">
        <v>1.87347</v>
      </c>
      <c r="IG160">
        <v>1.88034</v>
      </c>
      <c r="IH160">
        <v>1.87652</v>
      </c>
      <c r="II160">
        <v>1.87612</v>
      </c>
      <c r="IJ160">
        <v>1.87607</v>
      </c>
      <c r="IK160">
        <v>1.87502</v>
      </c>
      <c r="IL160">
        <v>1.87541</v>
      </c>
      <c r="IM160">
        <v>0</v>
      </c>
      <c r="IN160">
        <v>0</v>
      </c>
      <c r="IO160">
        <v>0</v>
      </c>
      <c r="IP160">
        <v>0</v>
      </c>
      <c r="IQ160" t="s">
        <v>440</v>
      </c>
      <c r="IR160" t="s">
        <v>441</v>
      </c>
      <c r="IS160" t="s">
        <v>442</v>
      </c>
      <c r="IT160" t="s">
        <v>442</v>
      </c>
      <c r="IU160" t="s">
        <v>442</v>
      </c>
      <c r="IV160" t="s">
        <v>442</v>
      </c>
      <c r="IW160">
        <v>0</v>
      </c>
      <c r="IX160">
        <v>100</v>
      </c>
      <c r="IY160">
        <v>100</v>
      </c>
      <c r="IZ160">
        <v>-0.514</v>
      </c>
      <c r="JA160">
        <v>0.0314</v>
      </c>
      <c r="JB160">
        <v>-0.436505064677801</v>
      </c>
      <c r="JC160">
        <v>-0.000204251658391556</v>
      </c>
      <c r="JD160">
        <v>8.11882707142039e-08</v>
      </c>
      <c r="JE160">
        <v>-8.824596126216e-11</v>
      </c>
      <c r="JF160">
        <v>-0.0823044458403542</v>
      </c>
      <c r="JG160">
        <v>6.98166786572007e-05</v>
      </c>
      <c r="JH160">
        <v>0.00104944809816257</v>
      </c>
      <c r="JI160">
        <v>-2.5878658862803e-05</v>
      </c>
      <c r="JJ160">
        <v>28</v>
      </c>
      <c r="JK160">
        <v>2090</v>
      </c>
      <c r="JL160">
        <v>2</v>
      </c>
      <c r="JM160">
        <v>19</v>
      </c>
      <c r="JN160">
        <v>12.6</v>
      </c>
      <c r="JO160">
        <v>12.6</v>
      </c>
      <c r="JP160">
        <v>1.36108</v>
      </c>
      <c r="JQ160">
        <v>2.55615</v>
      </c>
      <c r="JR160">
        <v>2.24365</v>
      </c>
      <c r="JS160">
        <v>2.84912</v>
      </c>
      <c r="JT160">
        <v>2.49756</v>
      </c>
      <c r="JU160">
        <v>2.3291</v>
      </c>
      <c r="JV160">
        <v>31.2374</v>
      </c>
      <c r="JW160">
        <v>24.0525</v>
      </c>
      <c r="JX160">
        <v>18</v>
      </c>
      <c r="JY160">
        <v>633.531</v>
      </c>
      <c r="JZ160">
        <v>658.67</v>
      </c>
      <c r="KA160">
        <v>19.9996</v>
      </c>
      <c r="KB160">
        <v>23.3275</v>
      </c>
      <c r="KC160">
        <v>29.9999</v>
      </c>
      <c r="KD160">
        <v>23.517</v>
      </c>
      <c r="KE160">
        <v>23.4987</v>
      </c>
      <c r="KF160">
        <v>27.2842</v>
      </c>
      <c r="KG160">
        <v>37.0105</v>
      </c>
      <c r="KH160">
        <v>0</v>
      </c>
      <c r="KI160">
        <v>20</v>
      </c>
      <c r="KJ160">
        <v>420</v>
      </c>
      <c r="KK160">
        <v>11.4215</v>
      </c>
      <c r="KL160">
        <v>101.978</v>
      </c>
      <c r="KM160">
        <v>101.023</v>
      </c>
    </row>
    <row r="161" spans="1:299">
      <c r="A161">
        <v>145</v>
      </c>
      <c r="B161">
        <v>1701978394</v>
      </c>
      <c r="C161">
        <v>720</v>
      </c>
      <c r="D161" t="s">
        <v>731</v>
      </c>
      <c r="E161" t="s">
        <v>732</v>
      </c>
      <c r="F161">
        <v>15</v>
      </c>
      <c r="H161" t="s">
        <v>435</v>
      </c>
      <c r="K161">
        <v>1701978392.5</v>
      </c>
      <c r="L161">
        <f>(M161)/1000</f>
        <v>0</v>
      </c>
      <c r="M161">
        <f>IF(DR161, AP161, AJ161)</f>
        <v>0</v>
      </c>
      <c r="N161">
        <f>IF(DR161, AK161, AI161)</f>
        <v>0</v>
      </c>
      <c r="O161">
        <f>DT161 - IF(AW161&gt;1, N161*DN161*100.0/(AY161*EH161), 0)</f>
        <v>0</v>
      </c>
      <c r="P161">
        <f>((V161-L161/2)*O161-N161)/(V161+L161/2)</f>
        <v>0</v>
      </c>
      <c r="Q161">
        <f>P161*(EA161+EB161)/1000.0</f>
        <v>0</v>
      </c>
      <c r="R161">
        <f>(DT161 - IF(AW161&gt;1, N161*DN161*100.0/(AY161*EH161), 0))*(EA161+EB161)/1000.0</f>
        <v>0</v>
      </c>
      <c r="S161">
        <f>2.0/((1/U161-1/T161)+SIGN(U161)*SQRT((1/U161-1/T161)*(1/U161-1/T161) + 4*DO161/((DO161+1)*(DO161+1))*(2*1/U161*1/T161-1/T161*1/T161)))</f>
        <v>0</v>
      </c>
      <c r="T161">
        <f>IF(LEFT(DP161,1)&lt;&gt;"0",IF(LEFT(DP161,1)="1",3.0,DQ161),$D$5+$E$5*(EH161*EA161/($K$5*1000))+$F$5*(EH161*EA161/($K$5*1000))*MAX(MIN(DN161,$J$5),$I$5)*MAX(MIN(DN161,$J$5),$I$5)+$G$5*MAX(MIN(DN161,$J$5),$I$5)*(EH161*EA161/($K$5*1000))+$H$5*(EH161*EA161/($K$5*1000))*(EH161*EA161/($K$5*1000)))</f>
        <v>0</v>
      </c>
      <c r="U161">
        <f>L161*(1000-(1000*0.61365*exp(17.502*Y161/(240.97+Y161))/(EA161+EB161)+DV161)/2)/(1000*0.61365*exp(17.502*Y161/(240.97+Y161))/(EA161+EB161)-DV161)</f>
        <v>0</v>
      </c>
      <c r="V161">
        <f>1/((DO161+1)/(S161/1.6)+1/(T161/1.37)) + DO161/((DO161+1)/(S161/1.6) + DO161/(T161/1.37))</f>
        <v>0</v>
      </c>
      <c r="W161">
        <f>(DJ161*DM161)</f>
        <v>0</v>
      </c>
      <c r="X161">
        <f>(EC161+(W161+2*0.95*5.67E-8*(((EC161+$B$7)+273)^4-(EC161+273)^4)-44100*L161)/(1.84*29.3*T161+8*0.95*5.67E-8*(EC161+273)^3))</f>
        <v>0</v>
      </c>
      <c r="Y161">
        <f>($C$7*ED161+$D$7*EE161+$E$7*X161)</f>
        <v>0</v>
      </c>
      <c r="Z161">
        <f>0.61365*exp(17.502*Y161/(240.97+Y161))</f>
        <v>0</v>
      </c>
      <c r="AA161">
        <f>(AB161/AC161*100)</f>
        <v>0</v>
      </c>
      <c r="AB161">
        <f>DV161*(EA161+EB161)/1000</f>
        <v>0</v>
      </c>
      <c r="AC161">
        <f>0.61365*exp(17.502*EC161/(240.97+EC161))</f>
        <v>0</v>
      </c>
      <c r="AD161">
        <f>(Z161-DV161*(EA161+EB161)/1000)</f>
        <v>0</v>
      </c>
      <c r="AE161">
        <f>(-L161*44100)</f>
        <v>0</v>
      </c>
      <c r="AF161">
        <f>2*29.3*T161*0.92*(EC161-Y161)</f>
        <v>0</v>
      </c>
      <c r="AG161">
        <f>2*0.95*5.67E-8*(((EC161+$B$7)+273)^4-(Y161+273)^4)</f>
        <v>0</v>
      </c>
      <c r="AH161">
        <f>W161+AG161+AE161+AF161</f>
        <v>0</v>
      </c>
      <c r="AI161">
        <f>DZ161*AW161*(DU161-DT161*(1000-AW161*DW161)/(1000-AW161*DV161))/(100*DN161)</f>
        <v>0</v>
      </c>
      <c r="AJ161">
        <f>1000*DZ161*AW161*(DV161-DW161)/(100*DN161*(1000-AW161*DV161))</f>
        <v>0</v>
      </c>
      <c r="AK161">
        <f>(AL161 - AM161 - EA161*1E3/(8.314*(EC161+273.15)) * AO161/DZ161 * AN161) * DZ161/(100*DN161) * (1000 - DW161)/1000</f>
        <v>0</v>
      </c>
      <c r="AL161">
        <v>424.835467874951</v>
      </c>
      <c r="AM161">
        <v>421.453866666667</v>
      </c>
      <c r="AN161">
        <v>0.0218633900544388</v>
      </c>
      <c r="AO161">
        <v>66.111918729525</v>
      </c>
      <c r="AP161">
        <f>(AR161 - AQ161 + EA161*1E3/(8.314*(EC161+273.15)) * AT161/DZ161 * AS161) * DZ161/(100*DN161) * 1000/(1000 - AR161)</f>
        <v>0</v>
      </c>
      <c r="AQ161">
        <v>11.4151872302434</v>
      </c>
      <c r="AR161">
        <v>12.5042857142857</v>
      </c>
      <c r="AS161">
        <v>1.49981470557571e-05</v>
      </c>
      <c r="AT161">
        <v>85.4368916189537</v>
      </c>
      <c r="AU161">
        <v>0</v>
      </c>
      <c r="AV161">
        <v>0</v>
      </c>
      <c r="AW161">
        <f>IF(AU161*$H$13&gt;=AY161,1.0,(AY161/(AY161-AU161*$H$13)))</f>
        <v>0</v>
      </c>
      <c r="AX161">
        <f>(AW161-1)*100</f>
        <v>0</v>
      </c>
      <c r="AY161">
        <f>MAX(0,($B$13+$C$13*EH161)/(1+$D$13*EH161)*EA161/(EC161+273)*$E$13)</f>
        <v>0</v>
      </c>
      <c r="AZ161" t="s">
        <v>436</v>
      </c>
      <c r="BA161" t="s">
        <v>436</v>
      </c>
      <c r="BB161">
        <v>0</v>
      </c>
      <c r="BC161">
        <v>0</v>
      </c>
      <c r="BD161">
        <f>1-BB161/BC161</f>
        <v>0</v>
      </c>
      <c r="BE161">
        <v>0</v>
      </c>
      <c r="BF161" t="s">
        <v>436</v>
      </c>
      <c r="BG161" t="s">
        <v>436</v>
      </c>
      <c r="BH161">
        <v>0</v>
      </c>
      <c r="BI161">
        <v>0</v>
      </c>
      <c r="BJ161">
        <f>1-BH161/BI161</f>
        <v>0</v>
      </c>
      <c r="BK161">
        <v>0.5</v>
      </c>
      <c r="BL161">
        <f>DK161</f>
        <v>0</v>
      </c>
      <c r="BM161">
        <f>N161</f>
        <v>0</v>
      </c>
      <c r="BN161">
        <f>BJ161*BK161*BL161</f>
        <v>0</v>
      </c>
      <c r="BO161">
        <f>(BM161-BE161)/BL161</f>
        <v>0</v>
      </c>
      <c r="BP161">
        <f>(BC161-BI161)/BI161</f>
        <v>0</v>
      </c>
      <c r="BQ161">
        <f>BB161/(BD161+BB161/BI161)</f>
        <v>0</v>
      </c>
      <c r="BR161" t="s">
        <v>436</v>
      </c>
      <c r="BS161">
        <v>0</v>
      </c>
      <c r="BT161">
        <f>IF(BS161&lt;&gt;0, BS161, BQ161)</f>
        <v>0</v>
      </c>
      <c r="BU161">
        <f>1-BT161/BI161</f>
        <v>0</v>
      </c>
      <c r="BV161">
        <f>(BI161-BH161)/(BI161-BT161)</f>
        <v>0</v>
      </c>
      <c r="BW161">
        <f>(BC161-BI161)/(BC161-BT161)</f>
        <v>0</v>
      </c>
      <c r="BX161">
        <f>(BI161-BH161)/(BI161-BB161)</f>
        <v>0</v>
      </c>
      <c r="BY161">
        <f>(BC161-BI161)/(BC161-BB161)</f>
        <v>0</v>
      </c>
      <c r="BZ161">
        <f>(BV161*BT161/BH161)</f>
        <v>0</v>
      </c>
      <c r="CA161">
        <f>(1-BZ161)</f>
        <v>0</v>
      </c>
      <c r="DJ161">
        <f>$B$11*EI161+$C$11*EJ161+$F$11*EU161*(1-EX161)</f>
        <v>0</v>
      </c>
      <c r="DK161">
        <f>DJ161*DL161</f>
        <v>0</v>
      </c>
      <c r="DL161">
        <f>($B$11*$D$9+$C$11*$D$9+$F$11*((FH161+EZ161)/MAX(FH161+EZ161+FI161, 0.1)*$I$9+FI161/MAX(FH161+EZ161+FI161, 0.1)*$J$9))/($B$11+$C$11+$F$11)</f>
        <v>0</v>
      </c>
      <c r="DM161">
        <f>($B$11*$K$9+$C$11*$K$9+$F$11*((FH161+EZ161)/MAX(FH161+EZ161+FI161, 0.1)*$P$9+FI161/MAX(FH161+EZ161+FI161, 0.1)*$Q$9))/($B$11+$C$11+$F$11)</f>
        <v>0</v>
      </c>
      <c r="DN161">
        <v>6</v>
      </c>
      <c r="DO161">
        <v>0.5</v>
      </c>
      <c r="DP161" t="s">
        <v>437</v>
      </c>
      <c r="DQ161">
        <v>2</v>
      </c>
      <c r="DR161" t="b">
        <v>1</v>
      </c>
      <c r="DS161">
        <v>1701978392.5</v>
      </c>
      <c r="DT161">
        <v>416.179</v>
      </c>
      <c r="DU161">
        <v>419.9815</v>
      </c>
      <c r="DV161">
        <v>12.50015</v>
      </c>
      <c r="DW161">
        <v>11.4221</v>
      </c>
      <c r="DX161">
        <v>416.6925</v>
      </c>
      <c r="DY161">
        <v>12.4686</v>
      </c>
      <c r="DZ161">
        <v>600.0455</v>
      </c>
      <c r="EA161">
        <v>78.9126</v>
      </c>
      <c r="EB161">
        <v>0.100214</v>
      </c>
      <c r="EC161">
        <v>23.0011</v>
      </c>
      <c r="ED161">
        <v>23.0074</v>
      </c>
      <c r="EE161">
        <v>999.9</v>
      </c>
      <c r="EF161">
        <v>0</v>
      </c>
      <c r="EG161">
        <v>0</v>
      </c>
      <c r="EH161">
        <v>9980.31</v>
      </c>
      <c r="EI161">
        <v>0</v>
      </c>
      <c r="EJ161">
        <v>0.848101</v>
      </c>
      <c r="EK161">
        <v>-3.80313</v>
      </c>
      <c r="EL161">
        <v>421.447</v>
      </c>
      <c r="EM161">
        <v>424.8345</v>
      </c>
      <c r="EN161">
        <v>1.078065</v>
      </c>
      <c r="EO161">
        <v>419.9815</v>
      </c>
      <c r="EP161">
        <v>11.4221</v>
      </c>
      <c r="EQ161">
        <v>0.9864215</v>
      </c>
      <c r="ER161">
        <v>0.901348</v>
      </c>
      <c r="ES161">
        <v>6.71734</v>
      </c>
      <c r="ET161">
        <v>5.412285</v>
      </c>
      <c r="EU161">
        <v>1800.04</v>
      </c>
      <c r="EV161">
        <v>0.978006</v>
      </c>
      <c r="EW161">
        <v>0.0219943</v>
      </c>
      <c r="EX161">
        <v>0</v>
      </c>
      <c r="EY161">
        <v>383.7655</v>
      </c>
      <c r="EZ161">
        <v>4.99951</v>
      </c>
      <c r="FA161">
        <v>6961.25</v>
      </c>
      <c r="FB161">
        <v>14717.35</v>
      </c>
      <c r="FC161">
        <v>43.062</v>
      </c>
      <c r="FD161">
        <v>44.812</v>
      </c>
      <c r="FE161">
        <v>44.5935</v>
      </c>
      <c r="FF161">
        <v>43.875</v>
      </c>
      <c r="FG161">
        <v>44.5</v>
      </c>
      <c r="FH161">
        <v>1755.56</v>
      </c>
      <c r="FI161">
        <v>39.48</v>
      </c>
      <c r="FJ161">
        <v>0</v>
      </c>
      <c r="FK161">
        <v>1701978395.1</v>
      </c>
      <c r="FL161">
        <v>0</v>
      </c>
      <c r="FM161">
        <v>383.64496</v>
      </c>
      <c r="FN161">
        <v>0.165692303400403</v>
      </c>
      <c r="FO161">
        <v>-4.34461539534051</v>
      </c>
      <c r="FP161">
        <v>6961.9272</v>
      </c>
      <c r="FQ161">
        <v>15</v>
      </c>
      <c r="FR161">
        <v>1701977635</v>
      </c>
      <c r="FS161" t="s">
        <v>438</v>
      </c>
      <c r="FT161">
        <v>1701977633</v>
      </c>
      <c r="FU161">
        <v>1701977635</v>
      </c>
      <c r="FV161">
        <v>4</v>
      </c>
      <c r="FW161">
        <v>-0.012</v>
      </c>
      <c r="FX161">
        <v>0.003</v>
      </c>
      <c r="FY161">
        <v>-0.515</v>
      </c>
      <c r="FZ161">
        <v>0.012</v>
      </c>
      <c r="GA161">
        <v>420</v>
      </c>
      <c r="GB161">
        <v>11</v>
      </c>
      <c r="GC161">
        <v>0.38</v>
      </c>
      <c r="GD161">
        <v>0.07</v>
      </c>
      <c r="GE161">
        <v>-3.84499571428571</v>
      </c>
      <c r="GF161">
        <v>0.19644077922078</v>
      </c>
      <c r="GG161">
        <v>0.0360171081797616</v>
      </c>
      <c r="GH161">
        <v>1</v>
      </c>
      <c r="GI161">
        <v>383.648588235294</v>
      </c>
      <c r="GJ161">
        <v>-0.00455309378998945</v>
      </c>
      <c r="GK161">
        <v>0.172832649020589</v>
      </c>
      <c r="GL161">
        <v>1</v>
      </c>
      <c r="GM161">
        <v>1.10155</v>
      </c>
      <c r="GN161">
        <v>-0.161647012987013</v>
      </c>
      <c r="GO161">
        <v>0.0188023547157568</v>
      </c>
      <c r="GP161">
        <v>0</v>
      </c>
      <c r="GQ161">
        <v>2</v>
      </c>
      <c r="GR161">
        <v>3</v>
      </c>
      <c r="GS161" t="s">
        <v>498</v>
      </c>
      <c r="GT161">
        <v>3.24995</v>
      </c>
      <c r="GU161">
        <v>2.89227</v>
      </c>
      <c r="GV161">
        <v>0.082548</v>
      </c>
      <c r="GW161">
        <v>0.0829211</v>
      </c>
      <c r="GX161">
        <v>0.0595454</v>
      </c>
      <c r="GY161">
        <v>0.0551697</v>
      </c>
      <c r="GZ161">
        <v>30268.4</v>
      </c>
      <c r="HA161">
        <v>23316</v>
      </c>
      <c r="HB161">
        <v>30713.6</v>
      </c>
      <c r="HC161">
        <v>23894.7</v>
      </c>
      <c r="HD161">
        <v>38258.2</v>
      </c>
      <c r="HE161">
        <v>31512.2</v>
      </c>
      <c r="HF161">
        <v>43458.5</v>
      </c>
      <c r="HG161">
        <v>36060.9</v>
      </c>
      <c r="HH161">
        <v>2.35265</v>
      </c>
      <c r="HI161">
        <v>2.2561</v>
      </c>
      <c r="HJ161">
        <v>0.153668</v>
      </c>
      <c r="HK161">
        <v>0</v>
      </c>
      <c r="HL161">
        <v>20.4766</v>
      </c>
      <c r="HM161">
        <v>999.9</v>
      </c>
      <c r="HN161">
        <v>45.526</v>
      </c>
      <c r="HO161">
        <v>26.999</v>
      </c>
      <c r="HP161">
        <v>20.6475</v>
      </c>
      <c r="HQ161">
        <v>54.2566</v>
      </c>
      <c r="HR161">
        <v>21.4583</v>
      </c>
      <c r="HS161">
        <v>2</v>
      </c>
      <c r="HT161">
        <v>-0.304647</v>
      </c>
      <c r="HU161">
        <v>0.673494</v>
      </c>
      <c r="HV161">
        <v>20.3426</v>
      </c>
      <c r="HW161">
        <v>5.24619</v>
      </c>
      <c r="HX161">
        <v>11.9226</v>
      </c>
      <c r="HY161">
        <v>4.96935</v>
      </c>
      <c r="HZ161">
        <v>3.29003</v>
      </c>
      <c r="IA161">
        <v>9999</v>
      </c>
      <c r="IB161">
        <v>999.9</v>
      </c>
      <c r="IC161">
        <v>9999</v>
      </c>
      <c r="ID161">
        <v>9999</v>
      </c>
      <c r="IE161">
        <v>4.97213</v>
      </c>
      <c r="IF161">
        <v>1.87347</v>
      </c>
      <c r="IG161">
        <v>1.88034</v>
      </c>
      <c r="IH161">
        <v>1.87651</v>
      </c>
      <c r="II161">
        <v>1.87612</v>
      </c>
      <c r="IJ161">
        <v>1.87607</v>
      </c>
      <c r="IK161">
        <v>1.87503</v>
      </c>
      <c r="IL161">
        <v>1.87542</v>
      </c>
      <c r="IM161">
        <v>0</v>
      </c>
      <c r="IN161">
        <v>0</v>
      </c>
      <c r="IO161">
        <v>0</v>
      </c>
      <c r="IP161">
        <v>0</v>
      </c>
      <c r="IQ161" t="s">
        <v>440</v>
      </c>
      <c r="IR161" t="s">
        <v>441</v>
      </c>
      <c r="IS161" t="s">
        <v>442</v>
      </c>
      <c r="IT161" t="s">
        <v>442</v>
      </c>
      <c r="IU161" t="s">
        <v>442</v>
      </c>
      <c r="IV161" t="s">
        <v>442</v>
      </c>
      <c r="IW161">
        <v>0</v>
      </c>
      <c r="IX161">
        <v>100</v>
      </c>
      <c r="IY161">
        <v>100</v>
      </c>
      <c r="IZ161">
        <v>-0.514</v>
      </c>
      <c r="JA161">
        <v>0.0316</v>
      </c>
      <c r="JB161">
        <v>-0.436505064677801</v>
      </c>
      <c r="JC161">
        <v>-0.000204251658391556</v>
      </c>
      <c r="JD161">
        <v>8.11882707142039e-08</v>
      </c>
      <c r="JE161">
        <v>-8.824596126216e-11</v>
      </c>
      <c r="JF161">
        <v>-0.0823044458403542</v>
      </c>
      <c r="JG161">
        <v>6.98166786572007e-05</v>
      </c>
      <c r="JH161">
        <v>0.00104944809816257</v>
      </c>
      <c r="JI161">
        <v>-2.5878658862803e-05</v>
      </c>
      <c r="JJ161">
        <v>28</v>
      </c>
      <c r="JK161">
        <v>2090</v>
      </c>
      <c r="JL161">
        <v>2</v>
      </c>
      <c r="JM161">
        <v>19</v>
      </c>
      <c r="JN161">
        <v>12.7</v>
      </c>
      <c r="JO161">
        <v>12.7</v>
      </c>
      <c r="JP161">
        <v>1.36108</v>
      </c>
      <c r="JQ161">
        <v>2.55371</v>
      </c>
      <c r="JR161">
        <v>2.24365</v>
      </c>
      <c r="JS161">
        <v>2.8479</v>
      </c>
      <c r="JT161">
        <v>2.49756</v>
      </c>
      <c r="JU161">
        <v>2.34375</v>
      </c>
      <c r="JV161">
        <v>31.2374</v>
      </c>
      <c r="JW161">
        <v>24.0612</v>
      </c>
      <c r="JX161">
        <v>18</v>
      </c>
      <c r="JY161">
        <v>633.604</v>
      </c>
      <c r="JZ161">
        <v>658.576</v>
      </c>
      <c r="KA161">
        <v>19.9993</v>
      </c>
      <c r="KB161">
        <v>23.3275</v>
      </c>
      <c r="KC161">
        <v>30.0001</v>
      </c>
      <c r="KD161">
        <v>23.517</v>
      </c>
      <c r="KE161">
        <v>23.4979</v>
      </c>
      <c r="KF161">
        <v>27.2844</v>
      </c>
      <c r="KG161">
        <v>37.0105</v>
      </c>
      <c r="KH161">
        <v>0</v>
      </c>
      <c r="KI161">
        <v>20</v>
      </c>
      <c r="KJ161">
        <v>420</v>
      </c>
      <c r="KK161">
        <v>11.4215</v>
      </c>
      <c r="KL161">
        <v>101.979</v>
      </c>
      <c r="KM161">
        <v>101.023</v>
      </c>
    </row>
    <row r="162" spans="1:299">
      <c r="A162">
        <v>146</v>
      </c>
      <c r="B162">
        <v>1701978399</v>
      </c>
      <c r="C162">
        <v>725</v>
      </c>
      <c r="D162" t="s">
        <v>733</v>
      </c>
      <c r="E162" t="s">
        <v>734</v>
      </c>
      <c r="F162">
        <v>15</v>
      </c>
      <c r="H162" t="s">
        <v>435</v>
      </c>
      <c r="K162">
        <v>1701978397.5</v>
      </c>
      <c r="L162">
        <f>(M162)/1000</f>
        <v>0</v>
      </c>
      <c r="M162">
        <f>IF(DR162, AP162, AJ162)</f>
        <v>0</v>
      </c>
      <c r="N162">
        <f>IF(DR162, AK162, AI162)</f>
        <v>0</v>
      </c>
      <c r="O162">
        <f>DT162 - IF(AW162&gt;1, N162*DN162*100.0/(AY162*EH162), 0)</f>
        <v>0</v>
      </c>
      <c r="P162">
        <f>((V162-L162/2)*O162-N162)/(V162+L162/2)</f>
        <v>0</v>
      </c>
      <c r="Q162">
        <f>P162*(EA162+EB162)/1000.0</f>
        <v>0</v>
      </c>
      <c r="R162">
        <f>(DT162 - IF(AW162&gt;1, N162*DN162*100.0/(AY162*EH162), 0))*(EA162+EB162)/1000.0</f>
        <v>0</v>
      </c>
      <c r="S162">
        <f>2.0/((1/U162-1/T162)+SIGN(U162)*SQRT((1/U162-1/T162)*(1/U162-1/T162) + 4*DO162/((DO162+1)*(DO162+1))*(2*1/U162*1/T162-1/T162*1/T162)))</f>
        <v>0</v>
      </c>
      <c r="T162">
        <f>IF(LEFT(DP162,1)&lt;&gt;"0",IF(LEFT(DP162,1)="1",3.0,DQ162),$D$5+$E$5*(EH162*EA162/($K$5*1000))+$F$5*(EH162*EA162/($K$5*1000))*MAX(MIN(DN162,$J$5),$I$5)*MAX(MIN(DN162,$J$5),$I$5)+$G$5*MAX(MIN(DN162,$J$5),$I$5)*(EH162*EA162/($K$5*1000))+$H$5*(EH162*EA162/($K$5*1000))*(EH162*EA162/($K$5*1000)))</f>
        <v>0</v>
      </c>
      <c r="U162">
        <f>L162*(1000-(1000*0.61365*exp(17.502*Y162/(240.97+Y162))/(EA162+EB162)+DV162)/2)/(1000*0.61365*exp(17.502*Y162/(240.97+Y162))/(EA162+EB162)-DV162)</f>
        <v>0</v>
      </c>
      <c r="V162">
        <f>1/((DO162+1)/(S162/1.6)+1/(T162/1.37)) + DO162/((DO162+1)/(S162/1.6) + DO162/(T162/1.37))</f>
        <v>0</v>
      </c>
      <c r="W162">
        <f>(DJ162*DM162)</f>
        <v>0</v>
      </c>
      <c r="X162">
        <f>(EC162+(W162+2*0.95*5.67E-8*(((EC162+$B$7)+273)^4-(EC162+273)^4)-44100*L162)/(1.84*29.3*T162+8*0.95*5.67E-8*(EC162+273)^3))</f>
        <v>0</v>
      </c>
      <c r="Y162">
        <f>($C$7*ED162+$D$7*EE162+$E$7*X162)</f>
        <v>0</v>
      </c>
      <c r="Z162">
        <f>0.61365*exp(17.502*Y162/(240.97+Y162))</f>
        <v>0</v>
      </c>
      <c r="AA162">
        <f>(AB162/AC162*100)</f>
        <v>0</v>
      </c>
      <c r="AB162">
        <f>DV162*(EA162+EB162)/1000</f>
        <v>0</v>
      </c>
      <c r="AC162">
        <f>0.61365*exp(17.502*EC162/(240.97+EC162))</f>
        <v>0</v>
      </c>
      <c r="AD162">
        <f>(Z162-DV162*(EA162+EB162)/1000)</f>
        <v>0</v>
      </c>
      <c r="AE162">
        <f>(-L162*44100)</f>
        <v>0</v>
      </c>
      <c r="AF162">
        <f>2*29.3*T162*0.92*(EC162-Y162)</f>
        <v>0</v>
      </c>
      <c r="AG162">
        <f>2*0.95*5.67E-8*(((EC162+$B$7)+273)^4-(Y162+273)^4)</f>
        <v>0</v>
      </c>
      <c r="AH162">
        <f>W162+AG162+AE162+AF162</f>
        <v>0</v>
      </c>
      <c r="AI162">
        <f>DZ162*AW162*(DU162-DT162*(1000-AW162*DW162)/(1000-AW162*DV162))/(100*DN162)</f>
        <v>0</v>
      </c>
      <c r="AJ162">
        <f>1000*DZ162*AW162*(DV162-DW162)/(100*DN162*(1000-AW162*DV162))</f>
        <v>0</v>
      </c>
      <c r="AK162">
        <f>(AL162 - AM162 - EA162*1E3/(8.314*(EC162+273.15)) * AO162/DZ162 * AN162) * DZ162/(100*DN162) * (1000 - DW162)/1000</f>
        <v>0</v>
      </c>
      <c r="AL162">
        <v>424.840392154375</v>
      </c>
      <c r="AM162">
        <v>421.435666666667</v>
      </c>
      <c r="AN162">
        <v>-0.00147605815298347</v>
      </c>
      <c r="AO162">
        <v>66.111918729525</v>
      </c>
      <c r="AP162">
        <f>(AR162 - AQ162 + EA162*1E3/(8.314*(EC162+273.15)) * AT162/DZ162 * AS162) * DZ162/(100*DN162) * 1000/(1000 - AR162)</f>
        <v>0</v>
      </c>
      <c r="AQ162">
        <v>11.4230623957129</v>
      </c>
      <c r="AR162">
        <v>12.5171483516484</v>
      </c>
      <c r="AS162">
        <v>2.09001918503482e-05</v>
      </c>
      <c r="AT162">
        <v>85.4368916189537</v>
      </c>
      <c r="AU162">
        <v>0</v>
      </c>
      <c r="AV162">
        <v>0</v>
      </c>
      <c r="AW162">
        <f>IF(AU162*$H$13&gt;=AY162,1.0,(AY162/(AY162-AU162*$H$13)))</f>
        <v>0</v>
      </c>
      <c r="AX162">
        <f>(AW162-1)*100</f>
        <v>0</v>
      </c>
      <c r="AY162">
        <f>MAX(0,($B$13+$C$13*EH162)/(1+$D$13*EH162)*EA162/(EC162+273)*$E$13)</f>
        <v>0</v>
      </c>
      <c r="AZ162" t="s">
        <v>436</v>
      </c>
      <c r="BA162" t="s">
        <v>436</v>
      </c>
      <c r="BB162">
        <v>0</v>
      </c>
      <c r="BC162">
        <v>0</v>
      </c>
      <c r="BD162">
        <f>1-BB162/BC162</f>
        <v>0</v>
      </c>
      <c r="BE162">
        <v>0</v>
      </c>
      <c r="BF162" t="s">
        <v>436</v>
      </c>
      <c r="BG162" t="s">
        <v>436</v>
      </c>
      <c r="BH162">
        <v>0</v>
      </c>
      <c r="BI162">
        <v>0</v>
      </c>
      <c r="BJ162">
        <f>1-BH162/BI162</f>
        <v>0</v>
      </c>
      <c r="BK162">
        <v>0.5</v>
      </c>
      <c r="BL162">
        <f>DK162</f>
        <v>0</v>
      </c>
      <c r="BM162">
        <f>N162</f>
        <v>0</v>
      </c>
      <c r="BN162">
        <f>BJ162*BK162*BL162</f>
        <v>0</v>
      </c>
      <c r="BO162">
        <f>(BM162-BE162)/BL162</f>
        <v>0</v>
      </c>
      <c r="BP162">
        <f>(BC162-BI162)/BI162</f>
        <v>0</v>
      </c>
      <c r="BQ162">
        <f>BB162/(BD162+BB162/BI162)</f>
        <v>0</v>
      </c>
      <c r="BR162" t="s">
        <v>436</v>
      </c>
      <c r="BS162">
        <v>0</v>
      </c>
      <c r="BT162">
        <f>IF(BS162&lt;&gt;0, BS162, BQ162)</f>
        <v>0</v>
      </c>
      <c r="BU162">
        <f>1-BT162/BI162</f>
        <v>0</v>
      </c>
      <c r="BV162">
        <f>(BI162-BH162)/(BI162-BT162)</f>
        <v>0</v>
      </c>
      <c r="BW162">
        <f>(BC162-BI162)/(BC162-BT162)</f>
        <v>0</v>
      </c>
      <c r="BX162">
        <f>(BI162-BH162)/(BI162-BB162)</f>
        <v>0</v>
      </c>
      <c r="BY162">
        <f>(BC162-BI162)/(BC162-BB162)</f>
        <v>0</v>
      </c>
      <c r="BZ162">
        <f>(BV162*BT162/BH162)</f>
        <v>0</v>
      </c>
      <c r="CA162">
        <f>(1-BZ162)</f>
        <v>0</v>
      </c>
      <c r="DJ162">
        <f>$B$11*EI162+$C$11*EJ162+$F$11*EU162*(1-EX162)</f>
        <v>0</v>
      </c>
      <c r="DK162">
        <f>DJ162*DL162</f>
        <v>0</v>
      </c>
      <c r="DL162">
        <f>($B$11*$D$9+$C$11*$D$9+$F$11*((FH162+EZ162)/MAX(FH162+EZ162+FI162, 0.1)*$I$9+FI162/MAX(FH162+EZ162+FI162, 0.1)*$J$9))/($B$11+$C$11+$F$11)</f>
        <v>0</v>
      </c>
      <c r="DM162">
        <f>($B$11*$K$9+$C$11*$K$9+$F$11*((FH162+EZ162)/MAX(FH162+EZ162+FI162, 0.1)*$P$9+FI162/MAX(FH162+EZ162+FI162, 0.1)*$Q$9))/($B$11+$C$11+$F$11)</f>
        <v>0</v>
      </c>
      <c r="DN162">
        <v>6</v>
      </c>
      <c r="DO162">
        <v>0.5</v>
      </c>
      <c r="DP162" t="s">
        <v>437</v>
      </c>
      <c r="DQ162">
        <v>2</v>
      </c>
      <c r="DR162" t="b">
        <v>1</v>
      </c>
      <c r="DS162">
        <v>1701978397.5</v>
      </c>
      <c r="DT162">
        <v>416.172</v>
      </c>
      <c r="DU162">
        <v>419.9825</v>
      </c>
      <c r="DV162">
        <v>12.51535</v>
      </c>
      <c r="DW162">
        <v>11.422</v>
      </c>
      <c r="DX162">
        <v>416.686</v>
      </c>
      <c r="DY162">
        <v>12.48365</v>
      </c>
      <c r="DZ162">
        <v>600.026</v>
      </c>
      <c r="EA162">
        <v>78.9125</v>
      </c>
      <c r="EB162">
        <v>0.10010715</v>
      </c>
      <c r="EC162">
        <v>23.0011</v>
      </c>
      <c r="ED162">
        <v>23.0033</v>
      </c>
      <c r="EE162">
        <v>999.9</v>
      </c>
      <c r="EF162">
        <v>0</v>
      </c>
      <c r="EG162">
        <v>0</v>
      </c>
      <c r="EH162">
        <v>9991.88</v>
      </c>
      <c r="EI162">
        <v>0</v>
      </c>
      <c r="EJ162">
        <v>0.848101</v>
      </c>
      <c r="EK162">
        <v>-3.810715</v>
      </c>
      <c r="EL162">
        <v>421.4465</v>
      </c>
      <c r="EM162">
        <v>424.835</v>
      </c>
      <c r="EN162">
        <v>1.093395</v>
      </c>
      <c r="EO162">
        <v>419.9825</v>
      </c>
      <c r="EP162">
        <v>11.422</v>
      </c>
      <c r="EQ162">
        <v>0.987621</v>
      </c>
      <c r="ER162">
        <v>0.9013385</v>
      </c>
      <c r="ES162">
        <v>6.73503</v>
      </c>
      <c r="ET162">
        <v>5.412135</v>
      </c>
      <c r="EU162">
        <v>1800.045</v>
      </c>
      <c r="EV162">
        <v>0.978006</v>
      </c>
      <c r="EW162">
        <v>0.0219943</v>
      </c>
      <c r="EX162">
        <v>0</v>
      </c>
      <c r="EY162">
        <v>383.6175</v>
      </c>
      <c r="EZ162">
        <v>4.99951</v>
      </c>
      <c r="FA162">
        <v>6961</v>
      </c>
      <c r="FB162">
        <v>14717.35</v>
      </c>
      <c r="FC162">
        <v>43.062</v>
      </c>
      <c r="FD162">
        <v>44.812</v>
      </c>
      <c r="FE162">
        <v>44.625</v>
      </c>
      <c r="FF162">
        <v>43.875</v>
      </c>
      <c r="FG162">
        <v>44.5</v>
      </c>
      <c r="FH162">
        <v>1755.565</v>
      </c>
      <c r="FI162">
        <v>39.48</v>
      </c>
      <c r="FJ162">
        <v>0</v>
      </c>
      <c r="FK162">
        <v>1701978400.5</v>
      </c>
      <c r="FL162">
        <v>0</v>
      </c>
      <c r="FM162">
        <v>383.656615384615</v>
      </c>
      <c r="FN162">
        <v>-0.0942222249749788</v>
      </c>
      <c r="FO162">
        <v>-7.76581195064923</v>
      </c>
      <c r="FP162">
        <v>6961.53038461538</v>
      </c>
      <c r="FQ162">
        <v>15</v>
      </c>
      <c r="FR162">
        <v>1701977635</v>
      </c>
      <c r="FS162" t="s">
        <v>438</v>
      </c>
      <c r="FT162">
        <v>1701977633</v>
      </c>
      <c r="FU162">
        <v>1701977635</v>
      </c>
      <c r="FV162">
        <v>4</v>
      </c>
      <c r="FW162">
        <v>-0.012</v>
      </c>
      <c r="FX162">
        <v>0.003</v>
      </c>
      <c r="FY162">
        <v>-0.515</v>
      </c>
      <c r="FZ162">
        <v>0.012</v>
      </c>
      <c r="GA162">
        <v>420</v>
      </c>
      <c r="GB162">
        <v>11</v>
      </c>
      <c r="GC162">
        <v>0.38</v>
      </c>
      <c r="GD162">
        <v>0.07</v>
      </c>
      <c r="GE162">
        <v>-3.8331665</v>
      </c>
      <c r="GF162">
        <v>0.119734285714283</v>
      </c>
      <c r="GG162">
        <v>0.0349787567353387</v>
      </c>
      <c r="GH162">
        <v>1</v>
      </c>
      <c r="GI162">
        <v>383.648617647059</v>
      </c>
      <c r="GJ162">
        <v>0.203987774371864</v>
      </c>
      <c r="GK162">
        <v>0.180475029184563</v>
      </c>
      <c r="GL162">
        <v>1</v>
      </c>
      <c r="GM162">
        <v>1.093928</v>
      </c>
      <c r="GN162">
        <v>-0.119581353383457</v>
      </c>
      <c r="GO162">
        <v>0.0169507355592611</v>
      </c>
      <c r="GP162">
        <v>0</v>
      </c>
      <c r="GQ162">
        <v>2</v>
      </c>
      <c r="GR162">
        <v>3</v>
      </c>
      <c r="GS162" t="s">
        <v>498</v>
      </c>
      <c r="GT162">
        <v>3.24994</v>
      </c>
      <c r="GU162">
        <v>2.89209</v>
      </c>
      <c r="GV162">
        <v>0.0825523</v>
      </c>
      <c r="GW162">
        <v>0.0829207</v>
      </c>
      <c r="GX162">
        <v>0.0595869</v>
      </c>
      <c r="GY162">
        <v>0.0551636</v>
      </c>
      <c r="GZ162">
        <v>30268.9</v>
      </c>
      <c r="HA162">
        <v>23315.9</v>
      </c>
      <c r="HB162">
        <v>30714.3</v>
      </c>
      <c r="HC162">
        <v>23894.5</v>
      </c>
      <c r="HD162">
        <v>38257.6</v>
      </c>
      <c r="HE162">
        <v>31512.2</v>
      </c>
      <c r="HF162">
        <v>43459.8</v>
      </c>
      <c r="HG162">
        <v>36060.7</v>
      </c>
      <c r="HH162">
        <v>2.35252</v>
      </c>
      <c r="HI162">
        <v>2.256</v>
      </c>
      <c r="HJ162">
        <v>0.153258</v>
      </c>
      <c r="HK162">
        <v>0</v>
      </c>
      <c r="HL162">
        <v>20.4735</v>
      </c>
      <c r="HM162">
        <v>999.9</v>
      </c>
      <c r="HN162">
        <v>45.495</v>
      </c>
      <c r="HO162">
        <v>26.999</v>
      </c>
      <c r="HP162">
        <v>20.6317</v>
      </c>
      <c r="HQ162">
        <v>54.6266</v>
      </c>
      <c r="HR162">
        <v>21.4503</v>
      </c>
      <c r="HS162">
        <v>2</v>
      </c>
      <c r="HT162">
        <v>-0.304431</v>
      </c>
      <c r="HU162">
        <v>0.671737</v>
      </c>
      <c r="HV162">
        <v>20.3425</v>
      </c>
      <c r="HW162">
        <v>5.24664</v>
      </c>
      <c r="HX162">
        <v>11.9216</v>
      </c>
      <c r="HY162">
        <v>4.96995</v>
      </c>
      <c r="HZ162">
        <v>3.2901</v>
      </c>
      <c r="IA162">
        <v>9999</v>
      </c>
      <c r="IB162">
        <v>999.9</v>
      </c>
      <c r="IC162">
        <v>9999</v>
      </c>
      <c r="ID162">
        <v>9999</v>
      </c>
      <c r="IE162">
        <v>4.97212</v>
      </c>
      <c r="IF162">
        <v>1.87347</v>
      </c>
      <c r="IG162">
        <v>1.88034</v>
      </c>
      <c r="IH162">
        <v>1.87652</v>
      </c>
      <c r="II162">
        <v>1.87608</v>
      </c>
      <c r="IJ162">
        <v>1.87607</v>
      </c>
      <c r="IK162">
        <v>1.87502</v>
      </c>
      <c r="IL162">
        <v>1.87542</v>
      </c>
      <c r="IM162">
        <v>0</v>
      </c>
      <c r="IN162">
        <v>0</v>
      </c>
      <c r="IO162">
        <v>0</v>
      </c>
      <c r="IP162">
        <v>0</v>
      </c>
      <c r="IQ162" t="s">
        <v>440</v>
      </c>
      <c r="IR162" t="s">
        <v>441</v>
      </c>
      <c r="IS162" t="s">
        <v>442</v>
      </c>
      <c r="IT162" t="s">
        <v>442</v>
      </c>
      <c r="IU162" t="s">
        <v>442</v>
      </c>
      <c r="IV162" t="s">
        <v>442</v>
      </c>
      <c r="IW162">
        <v>0</v>
      </c>
      <c r="IX162">
        <v>100</v>
      </c>
      <c r="IY162">
        <v>100</v>
      </c>
      <c r="IZ162">
        <v>-0.514</v>
      </c>
      <c r="JA162">
        <v>0.0318</v>
      </c>
      <c r="JB162">
        <v>-0.436505064677801</v>
      </c>
      <c r="JC162">
        <v>-0.000204251658391556</v>
      </c>
      <c r="JD162">
        <v>8.11882707142039e-08</v>
      </c>
      <c r="JE162">
        <v>-8.824596126216e-11</v>
      </c>
      <c r="JF162">
        <v>-0.0823044458403542</v>
      </c>
      <c r="JG162">
        <v>6.98166786572007e-05</v>
      </c>
      <c r="JH162">
        <v>0.00104944809816257</v>
      </c>
      <c r="JI162">
        <v>-2.5878658862803e-05</v>
      </c>
      <c r="JJ162">
        <v>28</v>
      </c>
      <c r="JK162">
        <v>2090</v>
      </c>
      <c r="JL162">
        <v>2</v>
      </c>
      <c r="JM162">
        <v>19</v>
      </c>
      <c r="JN162">
        <v>12.8</v>
      </c>
      <c r="JO162">
        <v>12.7</v>
      </c>
      <c r="JP162">
        <v>1.36108</v>
      </c>
      <c r="JQ162">
        <v>2.55127</v>
      </c>
      <c r="JR162">
        <v>2.24365</v>
      </c>
      <c r="JS162">
        <v>2.84912</v>
      </c>
      <c r="JT162">
        <v>2.49756</v>
      </c>
      <c r="JU162">
        <v>2.34497</v>
      </c>
      <c r="JV162">
        <v>31.2374</v>
      </c>
      <c r="JW162">
        <v>24.07</v>
      </c>
      <c r="JX162">
        <v>18</v>
      </c>
      <c r="JY162">
        <v>633.512</v>
      </c>
      <c r="JZ162">
        <v>658.474</v>
      </c>
      <c r="KA162">
        <v>19.9995</v>
      </c>
      <c r="KB162">
        <v>23.3255</v>
      </c>
      <c r="KC162">
        <v>30.0002</v>
      </c>
      <c r="KD162">
        <v>23.517</v>
      </c>
      <c r="KE162">
        <v>23.4967</v>
      </c>
      <c r="KF162">
        <v>27.2851</v>
      </c>
      <c r="KG162">
        <v>37.0105</v>
      </c>
      <c r="KH162">
        <v>0</v>
      </c>
      <c r="KI162">
        <v>20</v>
      </c>
      <c r="KJ162">
        <v>420</v>
      </c>
      <c r="KK162">
        <v>11.4215</v>
      </c>
      <c r="KL162">
        <v>101.981</v>
      </c>
      <c r="KM162">
        <v>101.023</v>
      </c>
    </row>
    <row r="163" spans="1:299">
      <c r="A163">
        <v>147</v>
      </c>
      <c r="B163">
        <v>1701978404</v>
      </c>
      <c r="C163">
        <v>730</v>
      </c>
      <c r="D163" t="s">
        <v>735</v>
      </c>
      <c r="E163" t="s">
        <v>736</v>
      </c>
      <c r="F163">
        <v>15</v>
      </c>
      <c r="H163" t="s">
        <v>435</v>
      </c>
      <c r="K163">
        <v>1701978402.5</v>
      </c>
      <c r="L163">
        <f>(M163)/1000</f>
        <v>0</v>
      </c>
      <c r="M163">
        <f>IF(DR163, AP163, AJ163)</f>
        <v>0</v>
      </c>
      <c r="N163">
        <f>IF(DR163, AK163, AI163)</f>
        <v>0</v>
      </c>
      <c r="O163">
        <f>DT163 - IF(AW163&gt;1, N163*DN163*100.0/(AY163*EH163), 0)</f>
        <v>0</v>
      </c>
      <c r="P163">
        <f>((V163-L163/2)*O163-N163)/(V163+L163/2)</f>
        <v>0</v>
      </c>
      <c r="Q163">
        <f>P163*(EA163+EB163)/1000.0</f>
        <v>0</v>
      </c>
      <c r="R163">
        <f>(DT163 - IF(AW163&gt;1, N163*DN163*100.0/(AY163*EH163), 0))*(EA163+EB163)/1000.0</f>
        <v>0</v>
      </c>
      <c r="S163">
        <f>2.0/((1/U163-1/T163)+SIGN(U163)*SQRT((1/U163-1/T163)*(1/U163-1/T163) + 4*DO163/((DO163+1)*(DO163+1))*(2*1/U163*1/T163-1/T163*1/T163)))</f>
        <v>0</v>
      </c>
      <c r="T163">
        <f>IF(LEFT(DP163,1)&lt;&gt;"0",IF(LEFT(DP163,1)="1",3.0,DQ163),$D$5+$E$5*(EH163*EA163/($K$5*1000))+$F$5*(EH163*EA163/($K$5*1000))*MAX(MIN(DN163,$J$5),$I$5)*MAX(MIN(DN163,$J$5),$I$5)+$G$5*MAX(MIN(DN163,$J$5),$I$5)*(EH163*EA163/($K$5*1000))+$H$5*(EH163*EA163/($K$5*1000))*(EH163*EA163/($K$5*1000)))</f>
        <v>0</v>
      </c>
      <c r="U163">
        <f>L163*(1000-(1000*0.61365*exp(17.502*Y163/(240.97+Y163))/(EA163+EB163)+DV163)/2)/(1000*0.61365*exp(17.502*Y163/(240.97+Y163))/(EA163+EB163)-DV163)</f>
        <v>0</v>
      </c>
      <c r="V163">
        <f>1/((DO163+1)/(S163/1.6)+1/(T163/1.37)) + DO163/((DO163+1)/(S163/1.6) + DO163/(T163/1.37))</f>
        <v>0</v>
      </c>
      <c r="W163">
        <f>(DJ163*DM163)</f>
        <v>0</v>
      </c>
      <c r="X163">
        <f>(EC163+(W163+2*0.95*5.67E-8*(((EC163+$B$7)+273)^4-(EC163+273)^4)-44100*L163)/(1.84*29.3*T163+8*0.95*5.67E-8*(EC163+273)^3))</f>
        <v>0</v>
      </c>
      <c r="Y163">
        <f>($C$7*ED163+$D$7*EE163+$E$7*X163)</f>
        <v>0</v>
      </c>
      <c r="Z163">
        <f>0.61365*exp(17.502*Y163/(240.97+Y163))</f>
        <v>0</v>
      </c>
      <c r="AA163">
        <f>(AB163/AC163*100)</f>
        <v>0</v>
      </c>
      <c r="AB163">
        <f>DV163*(EA163+EB163)/1000</f>
        <v>0</v>
      </c>
      <c r="AC163">
        <f>0.61365*exp(17.502*EC163/(240.97+EC163))</f>
        <v>0</v>
      </c>
      <c r="AD163">
        <f>(Z163-DV163*(EA163+EB163)/1000)</f>
        <v>0</v>
      </c>
      <c r="AE163">
        <f>(-L163*44100)</f>
        <v>0</v>
      </c>
      <c r="AF163">
        <f>2*29.3*T163*0.92*(EC163-Y163)</f>
        <v>0</v>
      </c>
      <c r="AG163">
        <f>2*0.95*5.67E-8*(((EC163+$B$7)+273)^4-(Y163+273)^4)</f>
        <v>0</v>
      </c>
      <c r="AH163">
        <f>W163+AG163+AE163+AF163</f>
        <v>0</v>
      </c>
      <c r="AI163">
        <f>DZ163*AW163*(DU163-DT163*(1000-AW163*DW163)/(1000-AW163*DV163))/(100*DN163)</f>
        <v>0</v>
      </c>
      <c r="AJ163">
        <f>1000*DZ163*AW163*(DV163-DW163)/(100*DN163*(1000-AW163*DV163))</f>
        <v>0</v>
      </c>
      <c r="AK163">
        <f>(AL163 - AM163 - EA163*1E3/(8.314*(EC163+273.15)) * AO163/DZ163 * AN163) * DZ163/(100*DN163) * (1000 - DW163)/1000</f>
        <v>0</v>
      </c>
      <c r="AL163">
        <v>424.851975610554</v>
      </c>
      <c r="AM163">
        <v>421.492381818182</v>
      </c>
      <c r="AN163">
        <v>0.00196802052342098</v>
      </c>
      <c r="AO163">
        <v>66.111918729525</v>
      </c>
      <c r="AP163">
        <f>(AR163 - AQ163 + EA163*1E3/(8.314*(EC163+273.15)) * AT163/DZ163 * AS163) * DZ163/(100*DN163) * 1000/(1000 - AR163)</f>
        <v>0</v>
      </c>
      <c r="AQ163">
        <v>11.4214647180358</v>
      </c>
      <c r="AR163">
        <v>12.5205373626374</v>
      </c>
      <c r="AS163">
        <v>1.12247656781186e-05</v>
      </c>
      <c r="AT163">
        <v>85.4368916189537</v>
      </c>
      <c r="AU163">
        <v>0</v>
      </c>
      <c r="AV163">
        <v>0</v>
      </c>
      <c r="AW163">
        <f>IF(AU163*$H$13&gt;=AY163,1.0,(AY163/(AY163-AU163*$H$13)))</f>
        <v>0</v>
      </c>
      <c r="AX163">
        <f>(AW163-1)*100</f>
        <v>0</v>
      </c>
      <c r="AY163">
        <f>MAX(0,($B$13+$C$13*EH163)/(1+$D$13*EH163)*EA163/(EC163+273)*$E$13)</f>
        <v>0</v>
      </c>
      <c r="AZ163" t="s">
        <v>436</v>
      </c>
      <c r="BA163" t="s">
        <v>436</v>
      </c>
      <c r="BB163">
        <v>0</v>
      </c>
      <c r="BC163">
        <v>0</v>
      </c>
      <c r="BD163">
        <f>1-BB163/BC163</f>
        <v>0</v>
      </c>
      <c r="BE163">
        <v>0</v>
      </c>
      <c r="BF163" t="s">
        <v>436</v>
      </c>
      <c r="BG163" t="s">
        <v>436</v>
      </c>
      <c r="BH163">
        <v>0</v>
      </c>
      <c r="BI163">
        <v>0</v>
      </c>
      <c r="BJ163">
        <f>1-BH163/BI163</f>
        <v>0</v>
      </c>
      <c r="BK163">
        <v>0.5</v>
      </c>
      <c r="BL163">
        <f>DK163</f>
        <v>0</v>
      </c>
      <c r="BM163">
        <f>N163</f>
        <v>0</v>
      </c>
      <c r="BN163">
        <f>BJ163*BK163*BL163</f>
        <v>0</v>
      </c>
      <c r="BO163">
        <f>(BM163-BE163)/BL163</f>
        <v>0</v>
      </c>
      <c r="BP163">
        <f>(BC163-BI163)/BI163</f>
        <v>0</v>
      </c>
      <c r="BQ163">
        <f>BB163/(BD163+BB163/BI163)</f>
        <v>0</v>
      </c>
      <c r="BR163" t="s">
        <v>436</v>
      </c>
      <c r="BS163">
        <v>0</v>
      </c>
      <c r="BT163">
        <f>IF(BS163&lt;&gt;0, BS163, BQ163)</f>
        <v>0</v>
      </c>
      <c r="BU163">
        <f>1-BT163/BI163</f>
        <v>0</v>
      </c>
      <c r="BV163">
        <f>(BI163-BH163)/(BI163-BT163)</f>
        <v>0</v>
      </c>
      <c r="BW163">
        <f>(BC163-BI163)/(BC163-BT163)</f>
        <v>0</v>
      </c>
      <c r="BX163">
        <f>(BI163-BH163)/(BI163-BB163)</f>
        <v>0</v>
      </c>
      <c r="BY163">
        <f>(BC163-BI163)/(BC163-BB163)</f>
        <v>0</v>
      </c>
      <c r="BZ163">
        <f>(BV163*BT163/BH163)</f>
        <v>0</v>
      </c>
      <c r="CA163">
        <f>(1-BZ163)</f>
        <v>0</v>
      </c>
      <c r="DJ163">
        <f>$B$11*EI163+$C$11*EJ163+$F$11*EU163*(1-EX163)</f>
        <v>0</v>
      </c>
      <c r="DK163">
        <f>DJ163*DL163</f>
        <v>0</v>
      </c>
      <c r="DL163">
        <f>($B$11*$D$9+$C$11*$D$9+$F$11*((FH163+EZ163)/MAX(FH163+EZ163+FI163, 0.1)*$I$9+FI163/MAX(FH163+EZ163+FI163, 0.1)*$J$9))/($B$11+$C$11+$F$11)</f>
        <v>0</v>
      </c>
      <c r="DM163">
        <f>($B$11*$K$9+$C$11*$K$9+$F$11*((FH163+EZ163)/MAX(FH163+EZ163+FI163, 0.1)*$P$9+FI163/MAX(FH163+EZ163+FI163, 0.1)*$Q$9))/($B$11+$C$11+$F$11)</f>
        <v>0</v>
      </c>
      <c r="DN163">
        <v>6</v>
      </c>
      <c r="DO163">
        <v>0.5</v>
      </c>
      <c r="DP163" t="s">
        <v>437</v>
      </c>
      <c r="DQ163">
        <v>2</v>
      </c>
      <c r="DR163" t="b">
        <v>1</v>
      </c>
      <c r="DS163">
        <v>1701978402.5</v>
      </c>
      <c r="DT163">
        <v>416.2095</v>
      </c>
      <c r="DU163">
        <v>420.0185</v>
      </c>
      <c r="DV163">
        <v>12.52055</v>
      </c>
      <c r="DW163">
        <v>11.4218</v>
      </c>
      <c r="DX163">
        <v>416.7235</v>
      </c>
      <c r="DY163">
        <v>12.48875</v>
      </c>
      <c r="DZ163">
        <v>599.961</v>
      </c>
      <c r="EA163">
        <v>78.91215</v>
      </c>
      <c r="EB163">
        <v>0.0998774</v>
      </c>
      <c r="EC163">
        <v>23.00085</v>
      </c>
      <c r="ED163">
        <v>22.9962</v>
      </c>
      <c r="EE163">
        <v>999.9</v>
      </c>
      <c r="EF163">
        <v>0</v>
      </c>
      <c r="EG163">
        <v>0</v>
      </c>
      <c r="EH163">
        <v>10007.2</v>
      </c>
      <c r="EI163">
        <v>0</v>
      </c>
      <c r="EJ163">
        <v>0.848101</v>
      </c>
      <c r="EK163">
        <v>-3.80867</v>
      </c>
      <c r="EL163">
        <v>421.487</v>
      </c>
      <c r="EM163">
        <v>424.871</v>
      </c>
      <c r="EN163">
        <v>1.098785</v>
      </c>
      <c r="EO163">
        <v>420.0185</v>
      </c>
      <c r="EP163">
        <v>11.4218</v>
      </c>
      <c r="EQ163">
        <v>0.9880275</v>
      </c>
      <c r="ER163">
        <v>0.90132</v>
      </c>
      <c r="ES163">
        <v>6.74102</v>
      </c>
      <c r="ET163">
        <v>5.41184</v>
      </c>
      <c r="EU163">
        <v>1799.875</v>
      </c>
      <c r="EV163">
        <v>0.978004</v>
      </c>
      <c r="EW163">
        <v>0.0219962</v>
      </c>
      <c r="EX163">
        <v>0</v>
      </c>
      <c r="EY163">
        <v>383.7015</v>
      </c>
      <c r="EZ163">
        <v>4.99951</v>
      </c>
      <c r="FA163">
        <v>6960.075</v>
      </c>
      <c r="FB163">
        <v>14715.95</v>
      </c>
      <c r="FC163">
        <v>43.062</v>
      </c>
      <c r="FD163">
        <v>44.812</v>
      </c>
      <c r="FE163">
        <v>44.5935</v>
      </c>
      <c r="FF163">
        <v>43.875</v>
      </c>
      <c r="FG163">
        <v>44.5</v>
      </c>
      <c r="FH163">
        <v>1755.395</v>
      </c>
      <c r="FI163">
        <v>39.48</v>
      </c>
      <c r="FJ163">
        <v>0</v>
      </c>
      <c r="FK163">
        <v>1701978405.3</v>
      </c>
      <c r="FL163">
        <v>0</v>
      </c>
      <c r="FM163">
        <v>383.633846153846</v>
      </c>
      <c r="FN163">
        <v>-0.500170945991555</v>
      </c>
      <c r="FO163">
        <v>-4.65504272584334</v>
      </c>
      <c r="FP163">
        <v>6960.96</v>
      </c>
      <c r="FQ163">
        <v>15</v>
      </c>
      <c r="FR163">
        <v>1701977635</v>
      </c>
      <c r="FS163" t="s">
        <v>438</v>
      </c>
      <c r="FT163">
        <v>1701977633</v>
      </c>
      <c r="FU163">
        <v>1701977635</v>
      </c>
      <c r="FV163">
        <v>4</v>
      </c>
      <c r="FW163">
        <v>-0.012</v>
      </c>
      <c r="FX163">
        <v>0.003</v>
      </c>
      <c r="FY163">
        <v>-0.515</v>
      </c>
      <c r="FZ163">
        <v>0.012</v>
      </c>
      <c r="GA163">
        <v>420</v>
      </c>
      <c r="GB163">
        <v>11</v>
      </c>
      <c r="GC163">
        <v>0.38</v>
      </c>
      <c r="GD163">
        <v>0.07</v>
      </c>
      <c r="GE163">
        <v>-3.81679857142857</v>
      </c>
      <c r="GF163">
        <v>0.0901122077922078</v>
      </c>
      <c r="GG163">
        <v>0.0328704129931483</v>
      </c>
      <c r="GH163">
        <v>1</v>
      </c>
      <c r="GI163">
        <v>383.627117647059</v>
      </c>
      <c r="GJ163">
        <v>-0.0373109284799083</v>
      </c>
      <c r="GK163">
        <v>0.18995568596322</v>
      </c>
      <c r="GL163">
        <v>1</v>
      </c>
      <c r="GM163">
        <v>1.09082904761905</v>
      </c>
      <c r="GN163">
        <v>-0.00632259740259599</v>
      </c>
      <c r="GO163">
        <v>0.0134425801465988</v>
      </c>
      <c r="GP163">
        <v>1</v>
      </c>
      <c r="GQ163">
        <v>3</v>
      </c>
      <c r="GR163">
        <v>3</v>
      </c>
      <c r="GS163" t="s">
        <v>439</v>
      </c>
      <c r="GT163">
        <v>3.24997</v>
      </c>
      <c r="GU163">
        <v>2.89232</v>
      </c>
      <c r="GV163">
        <v>0.0825565</v>
      </c>
      <c r="GW163">
        <v>0.0829264</v>
      </c>
      <c r="GX163">
        <v>0.0595953</v>
      </c>
      <c r="GY163">
        <v>0.0551695</v>
      </c>
      <c r="GZ163">
        <v>30269.2</v>
      </c>
      <c r="HA163">
        <v>23316.5</v>
      </c>
      <c r="HB163">
        <v>30714.7</v>
      </c>
      <c r="HC163">
        <v>23895.3</v>
      </c>
      <c r="HD163">
        <v>38257.5</v>
      </c>
      <c r="HE163">
        <v>31513.1</v>
      </c>
      <c r="HF163">
        <v>43460.2</v>
      </c>
      <c r="HG163">
        <v>36062</v>
      </c>
      <c r="HH163">
        <v>2.35267</v>
      </c>
      <c r="HI163">
        <v>2.25598</v>
      </c>
      <c r="HJ163">
        <v>0.152774</v>
      </c>
      <c r="HK163">
        <v>0</v>
      </c>
      <c r="HL163">
        <v>20.4713</v>
      </c>
      <c r="HM163">
        <v>999.9</v>
      </c>
      <c r="HN163">
        <v>45.526</v>
      </c>
      <c r="HO163">
        <v>27.009</v>
      </c>
      <c r="HP163">
        <v>20.659</v>
      </c>
      <c r="HQ163">
        <v>54.3966</v>
      </c>
      <c r="HR163">
        <v>21.4824</v>
      </c>
      <c r="HS163">
        <v>2</v>
      </c>
      <c r="HT163">
        <v>-0.304624</v>
      </c>
      <c r="HU163">
        <v>0.671236</v>
      </c>
      <c r="HV163">
        <v>20.3424</v>
      </c>
      <c r="HW163">
        <v>5.24649</v>
      </c>
      <c r="HX163">
        <v>11.922</v>
      </c>
      <c r="HY163">
        <v>4.96985</v>
      </c>
      <c r="HZ163">
        <v>3.29005</v>
      </c>
      <c r="IA163">
        <v>9999</v>
      </c>
      <c r="IB163">
        <v>999.9</v>
      </c>
      <c r="IC163">
        <v>9999</v>
      </c>
      <c r="ID163">
        <v>9999</v>
      </c>
      <c r="IE163">
        <v>4.97213</v>
      </c>
      <c r="IF163">
        <v>1.87347</v>
      </c>
      <c r="IG163">
        <v>1.88034</v>
      </c>
      <c r="IH163">
        <v>1.87651</v>
      </c>
      <c r="II163">
        <v>1.87608</v>
      </c>
      <c r="IJ163">
        <v>1.87607</v>
      </c>
      <c r="IK163">
        <v>1.87502</v>
      </c>
      <c r="IL163">
        <v>1.8754</v>
      </c>
      <c r="IM163">
        <v>0</v>
      </c>
      <c r="IN163">
        <v>0</v>
      </c>
      <c r="IO163">
        <v>0</v>
      </c>
      <c r="IP163">
        <v>0</v>
      </c>
      <c r="IQ163" t="s">
        <v>440</v>
      </c>
      <c r="IR163" t="s">
        <v>441</v>
      </c>
      <c r="IS163" t="s">
        <v>442</v>
      </c>
      <c r="IT163" t="s">
        <v>442</v>
      </c>
      <c r="IU163" t="s">
        <v>442</v>
      </c>
      <c r="IV163" t="s">
        <v>442</v>
      </c>
      <c r="IW163">
        <v>0</v>
      </c>
      <c r="IX163">
        <v>100</v>
      </c>
      <c r="IY163">
        <v>100</v>
      </c>
      <c r="IZ163">
        <v>-0.514</v>
      </c>
      <c r="JA163">
        <v>0.0318</v>
      </c>
      <c r="JB163">
        <v>-0.436505064677801</v>
      </c>
      <c r="JC163">
        <v>-0.000204251658391556</v>
      </c>
      <c r="JD163">
        <v>8.11882707142039e-08</v>
      </c>
      <c r="JE163">
        <v>-8.824596126216e-11</v>
      </c>
      <c r="JF163">
        <v>-0.0823044458403542</v>
      </c>
      <c r="JG163">
        <v>6.98166786572007e-05</v>
      </c>
      <c r="JH163">
        <v>0.00104944809816257</v>
      </c>
      <c r="JI163">
        <v>-2.5878658862803e-05</v>
      </c>
      <c r="JJ163">
        <v>28</v>
      </c>
      <c r="JK163">
        <v>2090</v>
      </c>
      <c r="JL163">
        <v>2</v>
      </c>
      <c r="JM163">
        <v>19</v>
      </c>
      <c r="JN163">
        <v>12.8</v>
      </c>
      <c r="JO163">
        <v>12.8</v>
      </c>
      <c r="JP163">
        <v>1.36108</v>
      </c>
      <c r="JQ163">
        <v>2.55737</v>
      </c>
      <c r="JR163">
        <v>2.24365</v>
      </c>
      <c r="JS163">
        <v>2.84912</v>
      </c>
      <c r="JT163">
        <v>2.49756</v>
      </c>
      <c r="JU163">
        <v>2.36572</v>
      </c>
      <c r="JV163">
        <v>31.2374</v>
      </c>
      <c r="JW163">
        <v>24.0612</v>
      </c>
      <c r="JX163">
        <v>18</v>
      </c>
      <c r="JY163">
        <v>633.622</v>
      </c>
      <c r="JZ163">
        <v>658.453</v>
      </c>
      <c r="KA163">
        <v>19.9997</v>
      </c>
      <c r="KB163">
        <v>23.3255</v>
      </c>
      <c r="KC163">
        <v>30.0001</v>
      </c>
      <c r="KD163">
        <v>23.517</v>
      </c>
      <c r="KE163">
        <v>23.4967</v>
      </c>
      <c r="KF163">
        <v>27.284</v>
      </c>
      <c r="KG163">
        <v>37.0105</v>
      </c>
      <c r="KH163">
        <v>0</v>
      </c>
      <c r="KI163">
        <v>20</v>
      </c>
      <c r="KJ163">
        <v>420</v>
      </c>
      <c r="KK163">
        <v>11.4215</v>
      </c>
      <c r="KL163">
        <v>101.982</v>
      </c>
      <c r="KM163">
        <v>101.026</v>
      </c>
    </row>
    <row r="164" spans="1:299">
      <c r="A164">
        <v>148</v>
      </c>
      <c r="B164">
        <v>1701978409</v>
      </c>
      <c r="C164">
        <v>735</v>
      </c>
      <c r="D164" t="s">
        <v>737</v>
      </c>
      <c r="E164" t="s">
        <v>738</v>
      </c>
      <c r="F164">
        <v>15</v>
      </c>
      <c r="H164" t="s">
        <v>435</v>
      </c>
      <c r="K164">
        <v>1701978407.5</v>
      </c>
      <c r="L164">
        <f>(M164)/1000</f>
        <v>0</v>
      </c>
      <c r="M164">
        <f>IF(DR164, AP164, AJ164)</f>
        <v>0</v>
      </c>
      <c r="N164">
        <f>IF(DR164, AK164, AI164)</f>
        <v>0</v>
      </c>
      <c r="O164">
        <f>DT164 - IF(AW164&gt;1, N164*DN164*100.0/(AY164*EH164), 0)</f>
        <v>0</v>
      </c>
      <c r="P164">
        <f>((V164-L164/2)*O164-N164)/(V164+L164/2)</f>
        <v>0</v>
      </c>
      <c r="Q164">
        <f>P164*(EA164+EB164)/1000.0</f>
        <v>0</v>
      </c>
      <c r="R164">
        <f>(DT164 - IF(AW164&gt;1, N164*DN164*100.0/(AY164*EH164), 0))*(EA164+EB164)/1000.0</f>
        <v>0</v>
      </c>
      <c r="S164">
        <f>2.0/((1/U164-1/T164)+SIGN(U164)*SQRT((1/U164-1/T164)*(1/U164-1/T164) + 4*DO164/((DO164+1)*(DO164+1))*(2*1/U164*1/T164-1/T164*1/T164)))</f>
        <v>0</v>
      </c>
      <c r="T164">
        <f>IF(LEFT(DP164,1)&lt;&gt;"0",IF(LEFT(DP164,1)="1",3.0,DQ164),$D$5+$E$5*(EH164*EA164/($K$5*1000))+$F$5*(EH164*EA164/($K$5*1000))*MAX(MIN(DN164,$J$5),$I$5)*MAX(MIN(DN164,$J$5),$I$5)+$G$5*MAX(MIN(DN164,$J$5),$I$5)*(EH164*EA164/($K$5*1000))+$H$5*(EH164*EA164/($K$5*1000))*(EH164*EA164/($K$5*1000)))</f>
        <v>0</v>
      </c>
      <c r="U164">
        <f>L164*(1000-(1000*0.61365*exp(17.502*Y164/(240.97+Y164))/(EA164+EB164)+DV164)/2)/(1000*0.61365*exp(17.502*Y164/(240.97+Y164))/(EA164+EB164)-DV164)</f>
        <v>0</v>
      </c>
      <c r="V164">
        <f>1/((DO164+1)/(S164/1.6)+1/(T164/1.37)) + DO164/((DO164+1)/(S164/1.6) + DO164/(T164/1.37))</f>
        <v>0</v>
      </c>
      <c r="W164">
        <f>(DJ164*DM164)</f>
        <v>0</v>
      </c>
      <c r="X164">
        <f>(EC164+(W164+2*0.95*5.67E-8*(((EC164+$B$7)+273)^4-(EC164+273)^4)-44100*L164)/(1.84*29.3*T164+8*0.95*5.67E-8*(EC164+273)^3))</f>
        <v>0</v>
      </c>
      <c r="Y164">
        <f>($C$7*ED164+$D$7*EE164+$E$7*X164)</f>
        <v>0</v>
      </c>
      <c r="Z164">
        <f>0.61365*exp(17.502*Y164/(240.97+Y164))</f>
        <v>0</v>
      </c>
      <c r="AA164">
        <f>(AB164/AC164*100)</f>
        <v>0</v>
      </c>
      <c r="AB164">
        <f>DV164*(EA164+EB164)/1000</f>
        <v>0</v>
      </c>
      <c r="AC164">
        <f>0.61365*exp(17.502*EC164/(240.97+EC164))</f>
        <v>0</v>
      </c>
      <c r="AD164">
        <f>(Z164-DV164*(EA164+EB164)/1000)</f>
        <v>0</v>
      </c>
      <c r="AE164">
        <f>(-L164*44100)</f>
        <v>0</v>
      </c>
      <c r="AF164">
        <f>2*29.3*T164*0.92*(EC164-Y164)</f>
        <v>0</v>
      </c>
      <c r="AG164">
        <f>2*0.95*5.67E-8*(((EC164+$B$7)+273)^4-(Y164+273)^4)</f>
        <v>0</v>
      </c>
      <c r="AH164">
        <f>W164+AG164+AE164+AF164</f>
        <v>0</v>
      </c>
      <c r="AI164">
        <f>DZ164*AW164*(DU164-DT164*(1000-AW164*DW164)/(1000-AW164*DV164))/(100*DN164)</f>
        <v>0</v>
      </c>
      <c r="AJ164">
        <f>1000*DZ164*AW164*(DV164-DW164)/(100*DN164*(1000-AW164*DV164))</f>
        <v>0</v>
      </c>
      <c r="AK164">
        <f>(AL164 - AM164 - EA164*1E3/(8.314*(EC164+273.15)) * AO164/DZ164 * AN164) * DZ164/(100*DN164) * (1000 - DW164)/1000</f>
        <v>0</v>
      </c>
      <c r="AL164">
        <v>424.858800137396</v>
      </c>
      <c r="AM164">
        <v>421.462254545454</v>
      </c>
      <c r="AN164">
        <v>-0.00244228063442914</v>
      </c>
      <c r="AO164">
        <v>66.111918729525</v>
      </c>
      <c r="AP164">
        <f>(AR164 - AQ164 + EA164*1E3/(8.314*(EC164+273.15)) * AT164/DZ164 * AS164) * DZ164/(100*DN164) * 1000/(1000 - AR164)</f>
        <v>0</v>
      </c>
      <c r="AQ164">
        <v>11.4228534998079</v>
      </c>
      <c r="AR164">
        <v>12.5208626373626</v>
      </c>
      <c r="AS164">
        <v>3.34870058208665e-06</v>
      </c>
      <c r="AT164">
        <v>85.4368916189537</v>
      </c>
      <c r="AU164">
        <v>0</v>
      </c>
      <c r="AV164">
        <v>0</v>
      </c>
      <c r="AW164">
        <f>IF(AU164*$H$13&gt;=AY164,1.0,(AY164/(AY164-AU164*$H$13)))</f>
        <v>0</v>
      </c>
      <c r="AX164">
        <f>(AW164-1)*100</f>
        <v>0</v>
      </c>
      <c r="AY164">
        <f>MAX(0,($B$13+$C$13*EH164)/(1+$D$13*EH164)*EA164/(EC164+273)*$E$13)</f>
        <v>0</v>
      </c>
      <c r="AZ164" t="s">
        <v>436</v>
      </c>
      <c r="BA164" t="s">
        <v>436</v>
      </c>
      <c r="BB164">
        <v>0</v>
      </c>
      <c r="BC164">
        <v>0</v>
      </c>
      <c r="BD164">
        <f>1-BB164/BC164</f>
        <v>0</v>
      </c>
      <c r="BE164">
        <v>0</v>
      </c>
      <c r="BF164" t="s">
        <v>436</v>
      </c>
      <c r="BG164" t="s">
        <v>436</v>
      </c>
      <c r="BH164">
        <v>0</v>
      </c>
      <c r="BI164">
        <v>0</v>
      </c>
      <c r="BJ164">
        <f>1-BH164/BI164</f>
        <v>0</v>
      </c>
      <c r="BK164">
        <v>0.5</v>
      </c>
      <c r="BL164">
        <f>DK164</f>
        <v>0</v>
      </c>
      <c r="BM164">
        <f>N164</f>
        <v>0</v>
      </c>
      <c r="BN164">
        <f>BJ164*BK164*BL164</f>
        <v>0</v>
      </c>
      <c r="BO164">
        <f>(BM164-BE164)/BL164</f>
        <v>0</v>
      </c>
      <c r="BP164">
        <f>(BC164-BI164)/BI164</f>
        <v>0</v>
      </c>
      <c r="BQ164">
        <f>BB164/(BD164+BB164/BI164)</f>
        <v>0</v>
      </c>
      <c r="BR164" t="s">
        <v>436</v>
      </c>
      <c r="BS164">
        <v>0</v>
      </c>
      <c r="BT164">
        <f>IF(BS164&lt;&gt;0, BS164, BQ164)</f>
        <v>0</v>
      </c>
      <c r="BU164">
        <f>1-BT164/BI164</f>
        <v>0</v>
      </c>
      <c r="BV164">
        <f>(BI164-BH164)/(BI164-BT164)</f>
        <v>0</v>
      </c>
      <c r="BW164">
        <f>(BC164-BI164)/(BC164-BT164)</f>
        <v>0</v>
      </c>
      <c r="BX164">
        <f>(BI164-BH164)/(BI164-BB164)</f>
        <v>0</v>
      </c>
      <c r="BY164">
        <f>(BC164-BI164)/(BC164-BB164)</f>
        <v>0</v>
      </c>
      <c r="BZ164">
        <f>(BV164*BT164/BH164)</f>
        <v>0</v>
      </c>
      <c r="CA164">
        <f>(1-BZ164)</f>
        <v>0</v>
      </c>
      <c r="DJ164">
        <f>$B$11*EI164+$C$11*EJ164+$F$11*EU164*(1-EX164)</f>
        <v>0</v>
      </c>
      <c r="DK164">
        <f>DJ164*DL164</f>
        <v>0</v>
      </c>
      <c r="DL164">
        <f>($B$11*$D$9+$C$11*$D$9+$F$11*((FH164+EZ164)/MAX(FH164+EZ164+FI164, 0.1)*$I$9+FI164/MAX(FH164+EZ164+FI164, 0.1)*$J$9))/($B$11+$C$11+$F$11)</f>
        <v>0</v>
      </c>
      <c r="DM164">
        <f>($B$11*$K$9+$C$11*$K$9+$F$11*((FH164+EZ164)/MAX(FH164+EZ164+FI164, 0.1)*$P$9+FI164/MAX(FH164+EZ164+FI164, 0.1)*$Q$9))/($B$11+$C$11+$F$11)</f>
        <v>0</v>
      </c>
      <c r="DN164">
        <v>6</v>
      </c>
      <c r="DO164">
        <v>0.5</v>
      </c>
      <c r="DP164" t="s">
        <v>437</v>
      </c>
      <c r="DQ164">
        <v>2</v>
      </c>
      <c r="DR164" t="b">
        <v>1</v>
      </c>
      <c r="DS164">
        <v>1701978407.5</v>
      </c>
      <c r="DT164">
        <v>416.1875</v>
      </c>
      <c r="DU164">
        <v>419.9955</v>
      </c>
      <c r="DV164">
        <v>12.52175</v>
      </c>
      <c r="DW164">
        <v>11.42275</v>
      </c>
      <c r="DX164">
        <v>416.7015</v>
      </c>
      <c r="DY164">
        <v>12.48985</v>
      </c>
      <c r="DZ164">
        <v>600.0365</v>
      </c>
      <c r="EA164">
        <v>78.9119</v>
      </c>
      <c r="EB164">
        <v>0.1002815</v>
      </c>
      <c r="EC164">
        <v>22.9987</v>
      </c>
      <c r="ED164">
        <v>22.9988</v>
      </c>
      <c r="EE164">
        <v>999.9</v>
      </c>
      <c r="EF164">
        <v>0</v>
      </c>
      <c r="EG164">
        <v>0</v>
      </c>
      <c r="EH164">
        <v>9968.75</v>
      </c>
      <c r="EI164">
        <v>0</v>
      </c>
      <c r="EJ164">
        <v>0.848101</v>
      </c>
      <c r="EK164">
        <v>-3.807815</v>
      </c>
      <c r="EL164">
        <v>421.4655</v>
      </c>
      <c r="EM164">
        <v>424.8485</v>
      </c>
      <c r="EN164">
        <v>1.09902</v>
      </c>
      <c r="EO164">
        <v>419.9955</v>
      </c>
      <c r="EP164">
        <v>11.42275</v>
      </c>
      <c r="EQ164">
        <v>0.9881155</v>
      </c>
      <c r="ER164">
        <v>0.90139</v>
      </c>
      <c r="ES164">
        <v>6.74231</v>
      </c>
      <c r="ET164">
        <v>5.41295</v>
      </c>
      <c r="EU164">
        <v>1800.03</v>
      </c>
      <c r="EV164">
        <v>0.978006</v>
      </c>
      <c r="EW164">
        <v>0.0219943</v>
      </c>
      <c r="EX164">
        <v>0</v>
      </c>
      <c r="EY164">
        <v>383.8185</v>
      </c>
      <c r="EZ164">
        <v>4.99951</v>
      </c>
      <c r="FA164">
        <v>6960.34</v>
      </c>
      <c r="FB164">
        <v>14717.25</v>
      </c>
      <c r="FC164">
        <v>43.062</v>
      </c>
      <c r="FD164">
        <v>44.812</v>
      </c>
      <c r="FE164">
        <v>44.625</v>
      </c>
      <c r="FF164">
        <v>43.875</v>
      </c>
      <c r="FG164">
        <v>44.5</v>
      </c>
      <c r="FH164">
        <v>1755.55</v>
      </c>
      <c r="FI164">
        <v>39.48</v>
      </c>
      <c r="FJ164">
        <v>0</v>
      </c>
      <c r="FK164">
        <v>1701978410.1</v>
      </c>
      <c r="FL164">
        <v>0</v>
      </c>
      <c r="FM164">
        <v>383.671807692308</v>
      </c>
      <c r="FN164">
        <v>0.7315897410389</v>
      </c>
      <c r="FO164">
        <v>-1.20444442401433</v>
      </c>
      <c r="FP164">
        <v>6960.68038461538</v>
      </c>
      <c r="FQ164">
        <v>15</v>
      </c>
      <c r="FR164">
        <v>1701977635</v>
      </c>
      <c r="FS164" t="s">
        <v>438</v>
      </c>
      <c r="FT164">
        <v>1701977633</v>
      </c>
      <c r="FU164">
        <v>1701977635</v>
      </c>
      <c r="FV164">
        <v>4</v>
      </c>
      <c r="FW164">
        <v>-0.012</v>
      </c>
      <c r="FX164">
        <v>0.003</v>
      </c>
      <c r="FY164">
        <v>-0.515</v>
      </c>
      <c r="FZ164">
        <v>0.012</v>
      </c>
      <c r="GA164">
        <v>420</v>
      </c>
      <c r="GB164">
        <v>11</v>
      </c>
      <c r="GC164">
        <v>0.38</v>
      </c>
      <c r="GD164">
        <v>0.07</v>
      </c>
      <c r="GE164">
        <v>-3.812504</v>
      </c>
      <c r="GF164">
        <v>0.161993684210526</v>
      </c>
      <c r="GG164">
        <v>0.0270256578828342</v>
      </c>
      <c r="GH164">
        <v>1</v>
      </c>
      <c r="GI164">
        <v>383.673</v>
      </c>
      <c r="GJ164">
        <v>0.524583649653955</v>
      </c>
      <c r="GK164">
        <v>0.203979958646462</v>
      </c>
      <c r="GL164">
        <v>1</v>
      </c>
      <c r="GM164">
        <v>1.0898465</v>
      </c>
      <c r="GN164">
        <v>0.0961962406015031</v>
      </c>
      <c r="GO164">
        <v>0.0101182425722059</v>
      </c>
      <c r="GP164">
        <v>1</v>
      </c>
      <c r="GQ164">
        <v>3</v>
      </c>
      <c r="GR164">
        <v>3</v>
      </c>
      <c r="GS164" t="s">
        <v>439</v>
      </c>
      <c r="GT164">
        <v>3.24997</v>
      </c>
      <c r="GU164">
        <v>2.89226</v>
      </c>
      <c r="GV164">
        <v>0.0825541</v>
      </c>
      <c r="GW164">
        <v>0.0829214</v>
      </c>
      <c r="GX164">
        <v>0.0596043</v>
      </c>
      <c r="GY164">
        <v>0.0551682</v>
      </c>
      <c r="GZ164">
        <v>30269.1</v>
      </c>
      <c r="HA164">
        <v>23316.2</v>
      </c>
      <c r="HB164">
        <v>30714.5</v>
      </c>
      <c r="HC164">
        <v>23894.9</v>
      </c>
      <c r="HD164">
        <v>38257</v>
      </c>
      <c r="HE164">
        <v>31512.7</v>
      </c>
      <c r="HF164">
        <v>43460</v>
      </c>
      <c r="HG164">
        <v>36061.4</v>
      </c>
      <c r="HH164">
        <v>2.3527</v>
      </c>
      <c r="HI164">
        <v>2.25605</v>
      </c>
      <c r="HJ164">
        <v>0.153705</v>
      </c>
      <c r="HK164">
        <v>0</v>
      </c>
      <c r="HL164">
        <v>20.4687</v>
      </c>
      <c r="HM164">
        <v>999.9</v>
      </c>
      <c r="HN164">
        <v>45.495</v>
      </c>
      <c r="HO164">
        <v>26.999</v>
      </c>
      <c r="HP164">
        <v>20.635</v>
      </c>
      <c r="HQ164">
        <v>53.9866</v>
      </c>
      <c r="HR164">
        <v>21.4543</v>
      </c>
      <c r="HS164">
        <v>2</v>
      </c>
      <c r="HT164">
        <v>-0.304733</v>
      </c>
      <c r="HU164">
        <v>0.66951</v>
      </c>
      <c r="HV164">
        <v>20.3425</v>
      </c>
      <c r="HW164">
        <v>5.24619</v>
      </c>
      <c r="HX164">
        <v>11.9207</v>
      </c>
      <c r="HY164">
        <v>4.96985</v>
      </c>
      <c r="HZ164">
        <v>3.29003</v>
      </c>
      <c r="IA164">
        <v>9999</v>
      </c>
      <c r="IB164">
        <v>999.9</v>
      </c>
      <c r="IC164">
        <v>9999</v>
      </c>
      <c r="ID164">
        <v>9999</v>
      </c>
      <c r="IE164">
        <v>4.97211</v>
      </c>
      <c r="IF164">
        <v>1.87347</v>
      </c>
      <c r="IG164">
        <v>1.88034</v>
      </c>
      <c r="IH164">
        <v>1.87651</v>
      </c>
      <c r="II164">
        <v>1.87609</v>
      </c>
      <c r="IJ164">
        <v>1.87607</v>
      </c>
      <c r="IK164">
        <v>1.87502</v>
      </c>
      <c r="IL164">
        <v>1.87541</v>
      </c>
      <c r="IM164">
        <v>0</v>
      </c>
      <c r="IN164">
        <v>0</v>
      </c>
      <c r="IO164">
        <v>0</v>
      </c>
      <c r="IP164">
        <v>0</v>
      </c>
      <c r="IQ164" t="s">
        <v>440</v>
      </c>
      <c r="IR164" t="s">
        <v>441</v>
      </c>
      <c r="IS164" t="s">
        <v>442</v>
      </c>
      <c r="IT164" t="s">
        <v>442</v>
      </c>
      <c r="IU164" t="s">
        <v>442</v>
      </c>
      <c r="IV164" t="s">
        <v>442</v>
      </c>
      <c r="IW164">
        <v>0</v>
      </c>
      <c r="IX164">
        <v>100</v>
      </c>
      <c r="IY164">
        <v>100</v>
      </c>
      <c r="IZ164">
        <v>-0.514</v>
      </c>
      <c r="JA164">
        <v>0.0319</v>
      </c>
      <c r="JB164">
        <v>-0.436505064677801</v>
      </c>
      <c r="JC164">
        <v>-0.000204251658391556</v>
      </c>
      <c r="JD164">
        <v>8.11882707142039e-08</v>
      </c>
      <c r="JE164">
        <v>-8.824596126216e-11</v>
      </c>
      <c r="JF164">
        <v>-0.0823044458403542</v>
      </c>
      <c r="JG164">
        <v>6.98166786572007e-05</v>
      </c>
      <c r="JH164">
        <v>0.00104944809816257</v>
      </c>
      <c r="JI164">
        <v>-2.5878658862803e-05</v>
      </c>
      <c r="JJ164">
        <v>28</v>
      </c>
      <c r="JK164">
        <v>2090</v>
      </c>
      <c r="JL164">
        <v>2</v>
      </c>
      <c r="JM164">
        <v>19</v>
      </c>
      <c r="JN164">
        <v>12.9</v>
      </c>
      <c r="JO164">
        <v>12.9</v>
      </c>
      <c r="JP164">
        <v>1.36108</v>
      </c>
      <c r="JQ164">
        <v>2.55493</v>
      </c>
      <c r="JR164">
        <v>2.24365</v>
      </c>
      <c r="JS164">
        <v>2.84912</v>
      </c>
      <c r="JT164">
        <v>2.49756</v>
      </c>
      <c r="JU164">
        <v>2.36938</v>
      </c>
      <c r="JV164">
        <v>31.2374</v>
      </c>
      <c r="JW164">
        <v>24.0612</v>
      </c>
      <c r="JX164">
        <v>18</v>
      </c>
      <c r="JY164">
        <v>633.624</v>
      </c>
      <c r="JZ164">
        <v>658.517</v>
      </c>
      <c r="KA164">
        <v>19.9996</v>
      </c>
      <c r="KB164">
        <v>23.3255</v>
      </c>
      <c r="KC164">
        <v>30</v>
      </c>
      <c r="KD164">
        <v>23.5156</v>
      </c>
      <c r="KE164">
        <v>23.4967</v>
      </c>
      <c r="KF164">
        <v>27.2843</v>
      </c>
      <c r="KG164">
        <v>37.0105</v>
      </c>
      <c r="KH164">
        <v>0</v>
      </c>
      <c r="KI164">
        <v>20</v>
      </c>
      <c r="KJ164">
        <v>420</v>
      </c>
      <c r="KK164">
        <v>11.4215</v>
      </c>
      <c r="KL164">
        <v>101.982</v>
      </c>
      <c r="KM164">
        <v>101.025</v>
      </c>
    </row>
    <row r="165" spans="1:299">
      <c r="A165">
        <v>149</v>
      </c>
      <c r="B165">
        <v>1701978414</v>
      </c>
      <c r="C165">
        <v>740</v>
      </c>
      <c r="D165" t="s">
        <v>739</v>
      </c>
      <c r="E165" t="s">
        <v>740</v>
      </c>
      <c r="F165">
        <v>15</v>
      </c>
      <c r="H165" t="s">
        <v>435</v>
      </c>
      <c r="K165">
        <v>1701978412.5</v>
      </c>
      <c r="L165">
        <f>(M165)/1000</f>
        <v>0</v>
      </c>
      <c r="M165">
        <f>IF(DR165, AP165, AJ165)</f>
        <v>0</v>
      </c>
      <c r="N165">
        <f>IF(DR165, AK165, AI165)</f>
        <v>0</v>
      </c>
      <c r="O165">
        <f>DT165 - IF(AW165&gt;1, N165*DN165*100.0/(AY165*EH165), 0)</f>
        <v>0</v>
      </c>
      <c r="P165">
        <f>((V165-L165/2)*O165-N165)/(V165+L165/2)</f>
        <v>0</v>
      </c>
      <c r="Q165">
        <f>P165*(EA165+EB165)/1000.0</f>
        <v>0</v>
      </c>
      <c r="R165">
        <f>(DT165 - IF(AW165&gt;1, N165*DN165*100.0/(AY165*EH165), 0))*(EA165+EB165)/1000.0</f>
        <v>0</v>
      </c>
      <c r="S165">
        <f>2.0/((1/U165-1/T165)+SIGN(U165)*SQRT((1/U165-1/T165)*(1/U165-1/T165) + 4*DO165/((DO165+1)*(DO165+1))*(2*1/U165*1/T165-1/T165*1/T165)))</f>
        <v>0</v>
      </c>
      <c r="T165">
        <f>IF(LEFT(DP165,1)&lt;&gt;"0",IF(LEFT(DP165,1)="1",3.0,DQ165),$D$5+$E$5*(EH165*EA165/($K$5*1000))+$F$5*(EH165*EA165/($K$5*1000))*MAX(MIN(DN165,$J$5),$I$5)*MAX(MIN(DN165,$J$5),$I$5)+$G$5*MAX(MIN(DN165,$J$5),$I$5)*(EH165*EA165/($K$5*1000))+$H$5*(EH165*EA165/($K$5*1000))*(EH165*EA165/($K$5*1000)))</f>
        <v>0</v>
      </c>
      <c r="U165">
        <f>L165*(1000-(1000*0.61365*exp(17.502*Y165/(240.97+Y165))/(EA165+EB165)+DV165)/2)/(1000*0.61365*exp(17.502*Y165/(240.97+Y165))/(EA165+EB165)-DV165)</f>
        <v>0</v>
      </c>
      <c r="V165">
        <f>1/((DO165+1)/(S165/1.6)+1/(T165/1.37)) + DO165/((DO165+1)/(S165/1.6) + DO165/(T165/1.37))</f>
        <v>0</v>
      </c>
      <c r="W165">
        <f>(DJ165*DM165)</f>
        <v>0</v>
      </c>
      <c r="X165">
        <f>(EC165+(W165+2*0.95*5.67E-8*(((EC165+$B$7)+273)^4-(EC165+273)^4)-44100*L165)/(1.84*29.3*T165+8*0.95*5.67E-8*(EC165+273)^3))</f>
        <v>0</v>
      </c>
      <c r="Y165">
        <f>($C$7*ED165+$D$7*EE165+$E$7*X165)</f>
        <v>0</v>
      </c>
      <c r="Z165">
        <f>0.61365*exp(17.502*Y165/(240.97+Y165))</f>
        <v>0</v>
      </c>
      <c r="AA165">
        <f>(AB165/AC165*100)</f>
        <v>0</v>
      </c>
      <c r="AB165">
        <f>DV165*(EA165+EB165)/1000</f>
        <v>0</v>
      </c>
      <c r="AC165">
        <f>0.61365*exp(17.502*EC165/(240.97+EC165))</f>
        <v>0</v>
      </c>
      <c r="AD165">
        <f>(Z165-DV165*(EA165+EB165)/1000)</f>
        <v>0</v>
      </c>
      <c r="AE165">
        <f>(-L165*44100)</f>
        <v>0</v>
      </c>
      <c r="AF165">
        <f>2*29.3*T165*0.92*(EC165-Y165)</f>
        <v>0</v>
      </c>
      <c r="AG165">
        <f>2*0.95*5.67E-8*(((EC165+$B$7)+273)^4-(Y165+273)^4)</f>
        <v>0</v>
      </c>
      <c r="AH165">
        <f>W165+AG165+AE165+AF165</f>
        <v>0</v>
      </c>
      <c r="AI165">
        <f>DZ165*AW165*(DU165-DT165*(1000-AW165*DW165)/(1000-AW165*DV165))/(100*DN165)</f>
        <v>0</v>
      </c>
      <c r="AJ165">
        <f>1000*DZ165*AW165*(DV165-DW165)/(100*DN165*(1000-AW165*DV165))</f>
        <v>0</v>
      </c>
      <c r="AK165">
        <f>(AL165 - AM165 - EA165*1E3/(8.314*(EC165+273.15)) * AO165/DZ165 * AN165) * DZ165/(100*DN165) * (1000 - DW165)/1000</f>
        <v>0</v>
      </c>
      <c r="AL165">
        <v>424.844520789451</v>
      </c>
      <c r="AM165">
        <v>421.487072727273</v>
      </c>
      <c r="AN165">
        <v>0.000742641728399985</v>
      </c>
      <c r="AO165">
        <v>66.111918729525</v>
      </c>
      <c r="AP165">
        <f>(AR165 - AQ165 + EA165*1E3/(8.314*(EC165+273.15)) * AT165/DZ165 * AS165) * DZ165/(100*DN165) * 1000/(1000 - AR165)</f>
        <v>0</v>
      </c>
      <c r="AQ165">
        <v>11.4225507436523</v>
      </c>
      <c r="AR165">
        <v>12.5228648351648</v>
      </c>
      <c r="AS165">
        <v>1.34138926161031e-06</v>
      </c>
      <c r="AT165">
        <v>85.4368916189537</v>
      </c>
      <c r="AU165">
        <v>0</v>
      </c>
      <c r="AV165">
        <v>0</v>
      </c>
      <c r="AW165">
        <f>IF(AU165*$H$13&gt;=AY165,1.0,(AY165/(AY165-AU165*$H$13)))</f>
        <v>0</v>
      </c>
      <c r="AX165">
        <f>(AW165-1)*100</f>
        <v>0</v>
      </c>
      <c r="AY165">
        <f>MAX(0,($B$13+$C$13*EH165)/(1+$D$13*EH165)*EA165/(EC165+273)*$E$13)</f>
        <v>0</v>
      </c>
      <c r="AZ165" t="s">
        <v>436</v>
      </c>
      <c r="BA165" t="s">
        <v>436</v>
      </c>
      <c r="BB165">
        <v>0</v>
      </c>
      <c r="BC165">
        <v>0</v>
      </c>
      <c r="BD165">
        <f>1-BB165/BC165</f>
        <v>0</v>
      </c>
      <c r="BE165">
        <v>0</v>
      </c>
      <c r="BF165" t="s">
        <v>436</v>
      </c>
      <c r="BG165" t="s">
        <v>436</v>
      </c>
      <c r="BH165">
        <v>0</v>
      </c>
      <c r="BI165">
        <v>0</v>
      </c>
      <c r="BJ165">
        <f>1-BH165/BI165</f>
        <v>0</v>
      </c>
      <c r="BK165">
        <v>0.5</v>
      </c>
      <c r="BL165">
        <f>DK165</f>
        <v>0</v>
      </c>
      <c r="BM165">
        <f>N165</f>
        <v>0</v>
      </c>
      <c r="BN165">
        <f>BJ165*BK165*BL165</f>
        <v>0</v>
      </c>
      <c r="BO165">
        <f>(BM165-BE165)/BL165</f>
        <v>0</v>
      </c>
      <c r="BP165">
        <f>(BC165-BI165)/BI165</f>
        <v>0</v>
      </c>
      <c r="BQ165">
        <f>BB165/(BD165+BB165/BI165)</f>
        <v>0</v>
      </c>
      <c r="BR165" t="s">
        <v>436</v>
      </c>
      <c r="BS165">
        <v>0</v>
      </c>
      <c r="BT165">
        <f>IF(BS165&lt;&gt;0, BS165, BQ165)</f>
        <v>0</v>
      </c>
      <c r="BU165">
        <f>1-BT165/BI165</f>
        <v>0</v>
      </c>
      <c r="BV165">
        <f>(BI165-BH165)/(BI165-BT165)</f>
        <v>0</v>
      </c>
      <c r="BW165">
        <f>(BC165-BI165)/(BC165-BT165)</f>
        <v>0</v>
      </c>
      <c r="BX165">
        <f>(BI165-BH165)/(BI165-BB165)</f>
        <v>0</v>
      </c>
      <c r="BY165">
        <f>(BC165-BI165)/(BC165-BB165)</f>
        <v>0</v>
      </c>
      <c r="BZ165">
        <f>(BV165*BT165/BH165)</f>
        <v>0</v>
      </c>
      <c r="CA165">
        <f>(1-BZ165)</f>
        <v>0</v>
      </c>
      <c r="DJ165">
        <f>$B$11*EI165+$C$11*EJ165+$F$11*EU165*(1-EX165)</f>
        <v>0</v>
      </c>
      <c r="DK165">
        <f>DJ165*DL165</f>
        <v>0</v>
      </c>
      <c r="DL165">
        <f>($B$11*$D$9+$C$11*$D$9+$F$11*((FH165+EZ165)/MAX(FH165+EZ165+FI165, 0.1)*$I$9+FI165/MAX(FH165+EZ165+FI165, 0.1)*$J$9))/($B$11+$C$11+$F$11)</f>
        <v>0</v>
      </c>
      <c r="DM165">
        <f>($B$11*$K$9+$C$11*$K$9+$F$11*((FH165+EZ165)/MAX(FH165+EZ165+FI165, 0.1)*$P$9+FI165/MAX(FH165+EZ165+FI165, 0.1)*$Q$9))/($B$11+$C$11+$F$11)</f>
        <v>0</v>
      </c>
      <c r="DN165">
        <v>6</v>
      </c>
      <c r="DO165">
        <v>0.5</v>
      </c>
      <c r="DP165" t="s">
        <v>437</v>
      </c>
      <c r="DQ165">
        <v>2</v>
      </c>
      <c r="DR165" t="b">
        <v>1</v>
      </c>
      <c r="DS165">
        <v>1701978412.5</v>
      </c>
      <c r="DT165">
        <v>416.2025</v>
      </c>
      <c r="DU165">
        <v>419.989</v>
      </c>
      <c r="DV165">
        <v>12.52245</v>
      </c>
      <c r="DW165">
        <v>11.42155</v>
      </c>
      <c r="DX165">
        <v>416.7165</v>
      </c>
      <c r="DY165">
        <v>12.49055</v>
      </c>
      <c r="DZ165">
        <v>599.9775</v>
      </c>
      <c r="EA165">
        <v>78.9133</v>
      </c>
      <c r="EB165">
        <v>0.09996385</v>
      </c>
      <c r="EC165">
        <v>22.9953</v>
      </c>
      <c r="ED165">
        <v>23.0054</v>
      </c>
      <c r="EE165">
        <v>999.9</v>
      </c>
      <c r="EF165">
        <v>0</v>
      </c>
      <c r="EG165">
        <v>0</v>
      </c>
      <c r="EH165">
        <v>10009.075</v>
      </c>
      <c r="EI165">
        <v>0</v>
      </c>
      <c r="EJ165">
        <v>0.848101</v>
      </c>
      <c r="EK165">
        <v>-3.786025</v>
      </c>
      <c r="EL165">
        <v>421.4805</v>
      </c>
      <c r="EM165">
        <v>424.841</v>
      </c>
      <c r="EN165">
        <v>1.100895</v>
      </c>
      <c r="EO165">
        <v>419.989</v>
      </c>
      <c r="EP165">
        <v>11.42155</v>
      </c>
      <c r="EQ165">
        <v>0.9881875</v>
      </c>
      <c r="ER165">
        <v>0.9013115</v>
      </c>
      <c r="ES165">
        <v>6.743365</v>
      </c>
      <c r="ET165">
        <v>5.411705</v>
      </c>
      <c r="EU165">
        <v>1799.88</v>
      </c>
      <c r="EV165">
        <v>0.978004</v>
      </c>
      <c r="EW165">
        <v>0.0219962</v>
      </c>
      <c r="EX165">
        <v>0</v>
      </c>
      <c r="EY165">
        <v>383.6205</v>
      </c>
      <c r="EZ165">
        <v>4.99951</v>
      </c>
      <c r="FA165">
        <v>6959.48</v>
      </c>
      <c r="FB165">
        <v>14716</v>
      </c>
      <c r="FC165">
        <v>43.062</v>
      </c>
      <c r="FD165">
        <v>44.812</v>
      </c>
      <c r="FE165">
        <v>44.562</v>
      </c>
      <c r="FF165">
        <v>43.875</v>
      </c>
      <c r="FG165">
        <v>44.5</v>
      </c>
      <c r="FH165">
        <v>1755.4</v>
      </c>
      <c r="FI165">
        <v>39.48</v>
      </c>
      <c r="FJ165">
        <v>0</v>
      </c>
      <c r="FK165">
        <v>1701978415.5</v>
      </c>
      <c r="FL165">
        <v>0</v>
      </c>
      <c r="FM165">
        <v>383.6664</v>
      </c>
      <c r="FN165">
        <v>0.521615375610095</v>
      </c>
      <c r="FO165">
        <v>-4.72230765588783</v>
      </c>
      <c r="FP165">
        <v>6960.2752</v>
      </c>
      <c r="FQ165">
        <v>15</v>
      </c>
      <c r="FR165">
        <v>1701977635</v>
      </c>
      <c r="FS165" t="s">
        <v>438</v>
      </c>
      <c r="FT165">
        <v>1701977633</v>
      </c>
      <c r="FU165">
        <v>1701977635</v>
      </c>
      <c r="FV165">
        <v>4</v>
      </c>
      <c r="FW165">
        <v>-0.012</v>
      </c>
      <c r="FX165">
        <v>0.003</v>
      </c>
      <c r="FY165">
        <v>-0.515</v>
      </c>
      <c r="FZ165">
        <v>0.012</v>
      </c>
      <c r="GA165">
        <v>420</v>
      </c>
      <c r="GB165">
        <v>11</v>
      </c>
      <c r="GC165">
        <v>0.38</v>
      </c>
      <c r="GD165">
        <v>0.07</v>
      </c>
      <c r="GE165">
        <v>-3.80154047619048</v>
      </c>
      <c r="GF165">
        <v>0.103599740259739</v>
      </c>
      <c r="GG165">
        <v>0.021655083528594</v>
      </c>
      <c r="GH165">
        <v>1</v>
      </c>
      <c r="GI165">
        <v>383.666764705882</v>
      </c>
      <c r="GJ165">
        <v>0.11327730850684</v>
      </c>
      <c r="GK165">
        <v>0.216239934661847</v>
      </c>
      <c r="GL165">
        <v>1</v>
      </c>
      <c r="GM165">
        <v>1.09561761904762</v>
      </c>
      <c r="GN165">
        <v>0.0494392207792238</v>
      </c>
      <c r="GO165">
        <v>0.00593109313361688</v>
      </c>
      <c r="GP165">
        <v>1</v>
      </c>
      <c r="GQ165">
        <v>3</v>
      </c>
      <c r="GR165">
        <v>3</v>
      </c>
      <c r="GS165" t="s">
        <v>439</v>
      </c>
      <c r="GT165">
        <v>3.24991</v>
      </c>
      <c r="GU165">
        <v>2.89215</v>
      </c>
      <c r="GV165">
        <v>0.0825569</v>
      </c>
      <c r="GW165">
        <v>0.082922</v>
      </c>
      <c r="GX165">
        <v>0.0595992</v>
      </c>
      <c r="GY165">
        <v>0.0551662</v>
      </c>
      <c r="GZ165">
        <v>30268.8</v>
      </c>
      <c r="HA165">
        <v>23316.3</v>
      </c>
      <c r="HB165">
        <v>30714.2</v>
      </c>
      <c r="HC165">
        <v>23894.9</v>
      </c>
      <c r="HD165">
        <v>38257</v>
      </c>
      <c r="HE165">
        <v>31512.7</v>
      </c>
      <c r="HF165">
        <v>43459.7</v>
      </c>
      <c r="HG165">
        <v>36061.4</v>
      </c>
      <c r="HH165">
        <v>2.35298</v>
      </c>
      <c r="HI165">
        <v>2.2561</v>
      </c>
      <c r="HJ165">
        <v>0.154227</v>
      </c>
      <c r="HK165">
        <v>0</v>
      </c>
      <c r="HL165">
        <v>20.4648</v>
      </c>
      <c r="HM165">
        <v>999.9</v>
      </c>
      <c r="HN165">
        <v>45.495</v>
      </c>
      <c r="HO165">
        <v>26.999</v>
      </c>
      <c r="HP165">
        <v>20.6334</v>
      </c>
      <c r="HQ165">
        <v>54.2066</v>
      </c>
      <c r="HR165">
        <v>21.4543</v>
      </c>
      <c r="HS165">
        <v>2</v>
      </c>
      <c r="HT165">
        <v>-0.304764</v>
      </c>
      <c r="HU165">
        <v>0.667206</v>
      </c>
      <c r="HV165">
        <v>20.3427</v>
      </c>
      <c r="HW165">
        <v>5.24634</v>
      </c>
      <c r="HX165">
        <v>11.9217</v>
      </c>
      <c r="HY165">
        <v>4.96955</v>
      </c>
      <c r="HZ165">
        <v>3.29008</v>
      </c>
      <c r="IA165">
        <v>9999</v>
      </c>
      <c r="IB165">
        <v>999.9</v>
      </c>
      <c r="IC165">
        <v>9999</v>
      </c>
      <c r="ID165">
        <v>9999</v>
      </c>
      <c r="IE165">
        <v>4.97212</v>
      </c>
      <c r="IF165">
        <v>1.87347</v>
      </c>
      <c r="IG165">
        <v>1.88034</v>
      </c>
      <c r="IH165">
        <v>1.87651</v>
      </c>
      <c r="II165">
        <v>1.87609</v>
      </c>
      <c r="IJ165">
        <v>1.87607</v>
      </c>
      <c r="IK165">
        <v>1.87501</v>
      </c>
      <c r="IL165">
        <v>1.8754</v>
      </c>
      <c r="IM165">
        <v>0</v>
      </c>
      <c r="IN165">
        <v>0</v>
      </c>
      <c r="IO165">
        <v>0</v>
      </c>
      <c r="IP165">
        <v>0</v>
      </c>
      <c r="IQ165" t="s">
        <v>440</v>
      </c>
      <c r="IR165" t="s">
        <v>441</v>
      </c>
      <c r="IS165" t="s">
        <v>442</v>
      </c>
      <c r="IT165" t="s">
        <v>442</v>
      </c>
      <c r="IU165" t="s">
        <v>442</v>
      </c>
      <c r="IV165" t="s">
        <v>442</v>
      </c>
      <c r="IW165">
        <v>0</v>
      </c>
      <c r="IX165">
        <v>100</v>
      </c>
      <c r="IY165">
        <v>100</v>
      </c>
      <c r="IZ165">
        <v>-0.514</v>
      </c>
      <c r="JA165">
        <v>0.0319</v>
      </c>
      <c r="JB165">
        <v>-0.436505064677801</v>
      </c>
      <c r="JC165">
        <v>-0.000204251658391556</v>
      </c>
      <c r="JD165">
        <v>8.11882707142039e-08</v>
      </c>
      <c r="JE165">
        <v>-8.824596126216e-11</v>
      </c>
      <c r="JF165">
        <v>-0.0823044458403542</v>
      </c>
      <c r="JG165">
        <v>6.98166786572007e-05</v>
      </c>
      <c r="JH165">
        <v>0.00104944809816257</v>
      </c>
      <c r="JI165">
        <v>-2.5878658862803e-05</v>
      </c>
      <c r="JJ165">
        <v>28</v>
      </c>
      <c r="JK165">
        <v>2090</v>
      </c>
      <c r="JL165">
        <v>2</v>
      </c>
      <c r="JM165">
        <v>19</v>
      </c>
      <c r="JN165">
        <v>13</v>
      </c>
      <c r="JO165">
        <v>13</v>
      </c>
      <c r="JP165">
        <v>1.36108</v>
      </c>
      <c r="JQ165">
        <v>2.55249</v>
      </c>
      <c r="JR165">
        <v>2.24365</v>
      </c>
      <c r="JS165">
        <v>2.85034</v>
      </c>
      <c r="JT165">
        <v>2.49756</v>
      </c>
      <c r="JU165">
        <v>2.37427</v>
      </c>
      <c r="JV165">
        <v>31.2374</v>
      </c>
      <c r="JW165">
        <v>24.07</v>
      </c>
      <c r="JX165">
        <v>18</v>
      </c>
      <c r="JY165">
        <v>633.818</v>
      </c>
      <c r="JZ165">
        <v>658.544</v>
      </c>
      <c r="KA165">
        <v>19.9995</v>
      </c>
      <c r="KB165">
        <v>23.3245</v>
      </c>
      <c r="KC165">
        <v>30</v>
      </c>
      <c r="KD165">
        <v>23.5151</v>
      </c>
      <c r="KE165">
        <v>23.4955</v>
      </c>
      <c r="KF165">
        <v>27.2852</v>
      </c>
      <c r="KG165">
        <v>37.0105</v>
      </c>
      <c r="KH165">
        <v>0</v>
      </c>
      <c r="KI165">
        <v>20</v>
      </c>
      <c r="KJ165">
        <v>420</v>
      </c>
      <c r="KK165">
        <v>11.4215</v>
      </c>
      <c r="KL165">
        <v>101.981</v>
      </c>
      <c r="KM165">
        <v>101.025</v>
      </c>
    </row>
    <row r="166" spans="1:299">
      <c r="A166">
        <v>150</v>
      </c>
      <c r="B166">
        <v>1701978419</v>
      </c>
      <c r="C166">
        <v>745</v>
      </c>
      <c r="D166" t="s">
        <v>741</v>
      </c>
      <c r="E166" t="s">
        <v>742</v>
      </c>
      <c r="F166">
        <v>15</v>
      </c>
      <c r="H166" t="s">
        <v>435</v>
      </c>
      <c r="K166">
        <v>1701978417.5</v>
      </c>
      <c r="L166">
        <f>(M166)/1000</f>
        <v>0</v>
      </c>
      <c r="M166">
        <f>IF(DR166, AP166, AJ166)</f>
        <v>0</v>
      </c>
      <c r="N166">
        <f>IF(DR166, AK166, AI166)</f>
        <v>0</v>
      </c>
      <c r="O166">
        <f>DT166 - IF(AW166&gt;1, N166*DN166*100.0/(AY166*EH166), 0)</f>
        <v>0</v>
      </c>
      <c r="P166">
        <f>((V166-L166/2)*O166-N166)/(V166+L166/2)</f>
        <v>0</v>
      </c>
      <c r="Q166">
        <f>P166*(EA166+EB166)/1000.0</f>
        <v>0</v>
      </c>
      <c r="R166">
        <f>(DT166 - IF(AW166&gt;1, N166*DN166*100.0/(AY166*EH166), 0))*(EA166+EB166)/1000.0</f>
        <v>0</v>
      </c>
      <c r="S166">
        <f>2.0/((1/U166-1/T166)+SIGN(U166)*SQRT((1/U166-1/T166)*(1/U166-1/T166) + 4*DO166/((DO166+1)*(DO166+1))*(2*1/U166*1/T166-1/T166*1/T166)))</f>
        <v>0</v>
      </c>
      <c r="T166">
        <f>IF(LEFT(DP166,1)&lt;&gt;"0",IF(LEFT(DP166,1)="1",3.0,DQ166),$D$5+$E$5*(EH166*EA166/($K$5*1000))+$F$5*(EH166*EA166/($K$5*1000))*MAX(MIN(DN166,$J$5),$I$5)*MAX(MIN(DN166,$J$5),$I$5)+$G$5*MAX(MIN(DN166,$J$5),$I$5)*(EH166*EA166/($K$5*1000))+$H$5*(EH166*EA166/($K$5*1000))*(EH166*EA166/($K$5*1000)))</f>
        <v>0</v>
      </c>
      <c r="U166">
        <f>L166*(1000-(1000*0.61365*exp(17.502*Y166/(240.97+Y166))/(EA166+EB166)+DV166)/2)/(1000*0.61365*exp(17.502*Y166/(240.97+Y166))/(EA166+EB166)-DV166)</f>
        <v>0</v>
      </c>
      <c r="V166">
        <f>1/((DO166+1)/(S166/1.6)+1/(T166/1.37)) + DO166/((DO166+1)/(S166/1.6) + DO166/(T166/1.37))</f>
        <v>0</v>
      </c>
      <c r="W166">
        <f>(DJ166*DM166)</f>
        <v>0</v>
      </c>
      <c r="X166">
        <f>(EC166+(W166+2*0.95*5.67E-8*(((EC166+$B$7)+273)^4-(EC166+273)^4)-44100*L166)/(1.84*29.3*T166+8*0.95*5.67E-8*(EC166+273)^3))</f>
        <v>0</v>
      </c>
      <c r="Y166">
        <f>($C$7*ED166+$D$7*EE166+$E$7*X166)</f>
        <v>0</v>
      </c>
      <c r="Z166">
        <f>0.61365*exp(17.502*Y166/(240.97+Y166))</f>
        <v>0</v>
      </c>
      <c r="AA166">
        <f>(AB166/AC166*100)</f>
        <v>0</v>
      </c>
      <c r="AB166">
        <f>DV166*(EA166+EB166)/1000</f>
        <v>0</v>
      </c>
      <c r="AC166">
        <f>0.61365*exp(17.502*EC166/(240.97+EC166))</f>
        <v>0</v>
      </c>
      <c r="AD166">
        <f>(Z166-DV166*(EA166+EB166)/1000)</f>
        <v>0</v>
      </c>
      <c r="AE166">
        <f>(-L166*44100)</f>
        <v>0</v>
      </c>
      <c r="AF166">
        <f>2*29.3*T166*0.92*(EC166-Y166)</f>
        <v>0</v>
      </c>
      <c r="AG166">
        <f>2*0.95*5.67E-8*(((EC166+$B$7)+273)^4-(Y166+273)^4)</f>
        <v>0</v>
      </c>
      <c r="AH166">
        <f>W166+AG166+AE166+AF166</f>
        <v>0</v>
      </c>
      <c r="AI166">
        <f>DZ166*AW166*(DU166-DT166*(1000-AW166*DW166)/(1000-AW166*DV166))/(100*DN166)</f>
        <v>0</v>
      </c>
      <c r="AJ166">
        <f>1000*DZ166*AW166*(DV166-DW166)/(100*DN166*(1000-AW166*DV166))</f>
        <v>0</v>
      </c>
      <c r="AK166">
        <f>(AL166 - AM166 - EA166*1E3/(8.314*(EC166+273.15)) * AO166/DZ166 * AN166) * DZ166/(100*DN166) * (1000 - DW166)/1000</f>
        <v>0</v>
      </c>
      <c r="AL166">
        <v>424.858939246208</v>
      </c>
      <c r="AM166">
        <v>421.507454545454</v>
      </c>
      <c r="AN166">
        <v>0.000512835345846542</v>
      </c>
      <c r="AO166">
        <v>66.111918729525</v>
      </c>
      <c r="AP166">
        <f>(AR166 - AQ166 + EA166*1E3/(8.314*(EC166+273.15)) * AT166/DZ166 * AS166) * DZ166/(100*DN166) * 1000/(1000 - AR166)</f>
        <v>0</v>
      </c>
      <c r="AQ166">
        <v>11.4220961324767</v>
      </c>
      <c r="AR166">
        <v>12.5208098901099</v>
      </c>
      <c r="AS166">
        <v>-3.88142862340425e-07</v>
      </c>
      <c r="AT166">
        <v>85.4368916189537</v>
      </c>
      <c r="AU166">
        <v>0</v>
      </c>
      <c r="AV166">
        <v>0</v>
      </c>
      <c r="AW166">
        <f>IF(AU166*$H$13&gt;=AY166,1.0,(AY166/(AY166-AU166*$H$13)))</f>
        <v>0</v>
      </c>
      <c r="AX166">
        <f>(AW166-1)*100</f>
        <v>0</v>
      </c>
      <c r="AY166">
        <f>MAX(0,($B$13+$C$13*EH166)/(1+$D$13*EH166)*EA166/(EC166+273)*$E$13)</f>
        <v>0</v>
      </c>
      <c r="AZ166" t="s">
        <v>436</v>
      </c>
      <c r="BA166" t="s">
        <v>436</v>
      </c>
      <c r="BB166">
        <v>0</v>
      </c>
      <c r="BC166">
        <v>0</v>
      </c>
      <c r="BD166">
        <f>1-BB166/BC166</f>
        <v>0</v>
      </c>
      <c r="BE166">
        <v>0</v>
      </c>
      <c r="BF166" t="s">
        <v>436</v>
      </c>
      <c r="BG166" t="s">
        <v>436</v>
      </c>
      <c r="BH166">
        <v>0</v>
      </c>
      <c r="BI166">
        <v>0</v>
      </c>
      <c r="BJ166">
        <f>1-BH166/BI166</f>
        <v>0</v>
      </c>
      <c r="BK166">
        <v>0.5</v>
      </c>
      <c r="BL166">
        <f>DK166</f>
        <v>0</v>
      </c>
      <c r="BM166">
        <f>N166</f>
        <v>0</v>
      </c>
      <c r="BN166">
        <f>BJ166*BK166*BL166</f>
        <v>0</v>
      </c>
      <c r="BO166">
        <f>(BM166-BE166)/BL166</f>
        <v>0</v>
      </c>
      <c r="BP166">
        <f>(BC166-BI166)/BI166</f>
        <v>0</v>
      </c>
      <c r="BQ166">
        <f>BB166/(BD166+BB166/BI166)</f>
        <v>0</v>
      </c>
      <c r="BR166" t="s">
        <v>436</v>
      </c>
      <c r="BS166">
        <v>0</v>
      </c>
      <c r="BT166">
        <f>IF(BS166&lt;&gt;0, BS166, BQ166)</f>
        <v>0</v>
      </c>
      <c r="BU166">
        <f>1-BT166/BI166</f>
        <v>0</v>
      </c>
      <c r="BV166">
        <f>(BI166-BH166)/(BI166-BT166)</f>
        <v>0</v>
      </c>
      <c r="BW166">
        <f>(BC166-BI166)/(BC166-BT166)</f>
        <v>0</v>
      </c>
      <c r="BX166">
        <f>(BI166-BH166)/(BI166-BB166)</f>
        <v>0</v>
      </c>
      <c r="BY166">
        <f>(BC166-BI166)/(BC166-BB166)</f>
        <v>0</v>
      </c>
      <c r="BZ166">
        <f>(BV166*BT166/BH166)</f>
        <v>0</v>
      </c>
      <c r="CA166">
        <f>(1-BZ166)</f>
        <v>0</v>
      </c>
      <c r="DJ166">
        <f>$B$11*EI166+$C$11*EJ166+$F$11*EU166*(1-EX166)</f>
        <v>0</v>
      </c>
      <c r="DK166">
        <f>DJ166*DL166</f>
        <v>0</v>
      </c>
      <c r="DL166">
        <f>($B$11*$D$9+$C$11*$D$9+$F$11*((FH166+EZ166)/MAX(FH166+EZ166+FI166, 0.1)*$I$9+FI166/MAX(FH166+EZ166+FI166, 0.1)*$J$9))/($B$11+$C$11+$F$11)</f>
        <v>0</v>
      </c>
      <c r="DM166">
        <f>($B$11*$K$9+$C$11*$K$9+$F$11*((FH166+EZ166)/MAX(FH166+EZ166+FI166, 0.1)*$P$9+FI166/MAX(FH166+EZ166+FI166, 0.1)*$Q$9))/($B$11+$C$11+$F$11)</f>
        <v>0</v>
      </c>
      <c r="DN166">
        <v>6</v>
      </c>
      <c r="DO166">
        <v>0.5</v>
      </c>
      <c r="DP166" t="s">
        <v>437</v>
      </c>
      <c r="DQ166">
        <v>2</v>
      </c>
      <c r="DR166" t="b">
        <v>1</v>
      </c>
      <c r="DS166">
        <v>1701978417.5</v>
      </c>
      <c r="DT166">
        <v>416.2235</v>
      </c>
      <c r="DU166">
        <v>420.023</v>
      </c>
      <c r="DV166">
        <v>12.52175</v>
      </c>
      <c r="DW166">
        <v>11.4235</v>
      </c>
      <c r="DX166">
        <v>416.7375</v>
      </c>
      <c r="DY166">
        <v>12.4899</v>
      </c>
      <c r="DZ166">
        <v>600.028</v>
      </c>
      <c r="EA166">
        <v>78.91335</v>
      </c>
      <c r="EB166">
        <v>0.100071</v>
      </c>
      <c r="EC166">
        <v>22.99625</v>
      </c>
      <c r="ED166">
        <v>23.00845</v>
      </c>
      <c r="EE166">
        <v>999.9</v>
      </c>
      <c r="EF166">
        <v>0</v>
      </c>
      <c r="EG166">
        <v>0</v>
      </c>
      <c r="EH166">
        <v>9986.56</v>
      </c>
      <c r="EI166">
        <v>0</v>
      </c>
      <c r="EJ166">
        <v>0.848101</v>
      </c>
      <c r="EK166">
        <v>-3.799575</v>
      </c>
      <c r="EL166">
        <v>421.5015</v>
      </c>
      <c r="EM166">
        <v>424.8765</v>
      </c>
      <c r="EN166">
        <v>1.09827</v>
      </c>
      <c r="EO166">
        <v>420.023</v>
      </c>
      <c r="EP166">
        <v>11.4235</v>
      </c>
      <c r="EQ166">
        <v>0.988134</v>
      </c>
      <c r="ER166">
        <v>0.901466</v>
      </c>
      <c r="ES166">
        <v>6.742585</v>
      </c>
      <c r="ET166">
        <v>5.414165</v>
      </c>
      <c r="EU166">
        <v>1800.03</v>
      </c>
      <c r="EV166">
        <v>0.978006</v>
      </c>
      <c r="EW166">
        <v>0.0219943</v>
      </c>
      <c r="EX166">
        <v>0</v>
      </c>
      <c r="EY166">
        <v>383.689</v>
      </c>
      <c r="EZ166">
        <v>4.99951</v>
      </c>
      <c r="FA166">
        <v>6959.775</v>
      </c>
      <c r="FB166">
        <v>14717.25</v>
      </c>
      <c r="FC166">
        <v>43.062</v>
      </c>
      <c r="FD166">
        <v>44.812</v>
      </c>
      <c r="FE166">
        <v>44.625</v>
      </c>
      <c r="FF166">
        <v>43.875</v>
      </c>
      <c r="FG166">
        <v>44.437</v>
      </c>
      <c r="FH166">
        <v>1755.55</v>
      </c>
      <c r="FI166">
        <v>39.48</v>
      </c>
      <c r="FJ166">
        <v>0</v>
      </c>
      <c r="FK166">
        <v>1701978420.3</v>
      </c>
      <c r="FL166">
        <v>0</v>
      </c>
      <c r="FM166">
        <v>383.65136</v>
      </c>
      <c r="FN166">
        <v>-1.36238462157305</v>
      </c>
      <c r="FO166">
        <v>-5.03153846854805</v>
      </c>
      <c r="FP166">
        <v>6960.028</v>
      </c>
      <c r="FQ166">
        <v>15</v>
      </c>
      <c r="FR166">
        <v>1701977635</v>
      </c>
      <c r="FS166" t="s">
        <v>438</v>
      </c>
      <c r="FT166">
        <v>1701977633</v>
      </c>
      <c r="FU166">
        <v>1701977635</v>
      </c>
      <c r="FV166">
        <v>4</v>
      </c>
      <c r="FW166">
        <v>-0.012</v>
      </c>
      <c r="FX166">
        <v>0.003</v>
      </c>
      <c r="FY166">
        <v>-0.515</v>
      </c>
      <c r="FZ166">
        <v>0.012</v>
      </c>
      <c r="GA166">
        <v>420</v>
      </c>
      <c r="GB166">
        <v>11</v>
      </c>
      <c r="GC166">
        <v>0.38</v>
      </c>
      <c r="GD166">
        <v>0.07</v>
      </c>
      <c r="GE166">
        <v>-3.789582</v>
      </c>
      <c r="GF166">
        <v>0.0387987969924839</v>
      </c>
      <c r="GG166">
        <v>0.0171806867150297</v>
      </c>
      <c r="GH166">
        <v>1</v>
      </c>
      <c r="GI166">
        <v>383.638617647059</v>
      </c>
      <c r="GJ166">
        <v>0.274209317542913</v>
      </c>
      <c r="GK166">
        <v>0.203826196824921</v>
      </c>
      <c r="GL166">
        <v>1</v>
      </c>
      <c r="GM166">
        <v>1.098664</v>
      </c>
      <c r="GN166">
        <v>0.00423157894736951</v>
      </c>
      <c r="GO166">
        <v>0.00132764603716504</v>
      </c>
      <c r="GP166">
        <v>1</v>
      </c>
      <c r="GQ166">
        <v>3</v>
      </c>
      <c r="GR166">
        <v>3</v>
      </c>
      <c r="GS166" t="s">
        <v>439</v>
      </c>
      <c r="GT166">
        <v>3.24996</v>
      </c>
      <c r="GU166">
        <v>2.8922</v>
      </c>
      <c r="GV166">
        <v>0.082556</v>
      </c>
      <c r="GW166">
        <v>0.0829256</v>
      </c>
      <c r="GX166">
        <v>0.0596031</v>
      </c>
      <c r="GY166">
        <v>0.0551704</v>
      </c>
      <c r="GZ166">
        <v>30268.5</v>
      </c>
      <c r="HA166">
        <v>23316.3</v>
      </c>
      <c r="HB166">
        <v>30713.9</v>
      </c>
      <c r="HC166">
        <v>23895.1</v>
      </c>
      <c r="HD166">
        <v>38256.5</v>
      </c>
      <c r="HE166">
        <v>31512.7</v>
      </c>
      <c r="HF166">
        <v>43459.3</v>
      </c>
      <c r="HG166">
        <v>36061.6</v>
      </c>
      <c r="HH166">
        <v>2.35278</v>
      </c>
      <c r="HI166">
        <v>2.25605</v>
      </c>
      <c r="HJ166">
        <v>0.154302</v>
      </c>
      <c r="HK166">
        <v>0</v>
      </c>
      <c r="HL166">
        <v>20.4605</v>
      </c>
      <c r="HM166">
        <v>999.9</v>
      </c>
      <c r="HN166">
        <v>45.495</v>
      </c>
      <c r="HO166">
        <v>26.999</v>
      </c>
      <c r="HP166">
        <v>20.6308</v>
      </c>
      <c r="HQ166">
        <v>54.3966</v>
      </c>
      <c r="HR166">
        <v>21.4623</v>
      </c>
      <c r="HS166">
        <v>2</v>
      </c>
      <c r="HT166">
        <v>-0.304708</v>
      </c>
      <c r="HU166">
        <v>0.665664</v>
      </c>
      <c r="HV166">
        <v>20.3427</v>
      </c>
      <c r="HW166">
        <v>5.24619</v>
      </c>
      <c r="HX166">
        <v>11.9211</v>
      </c>
      <c r="HY166">
        <v>4.9698</v>
      </c>
      <c r="HZ166">
        <v>3.29003</v>
      </c>
      <c r="IA166">
        <v>9999</v>
      </c>
      <c r="IB166">
        <v>999.9</v>
      </c>
      <c r="IC166">
        <v>9999</v>
      </c>
      <c r="ID166">
        <v>9999</v>
      </c>
      <c r="IE166">
        <v>4.97209</v>
      </c>
      <c r="IF166">
        <v>1.87347</v>
      </c>
      <c r="IG166">
        <v>1.88034</v>
      </c>
      <c r="IH166">
        <v>1.87652</v>
      </c>
      <c r="II166">
        <v>1.87608</v>
      </c>
      <c r="IJ166">
        <v>1.87607</v>
      </c>
      <c r="IK166">
        <v>1.87501</v>
      </c>
      <c r="IL166">
        <v>1.87541</v>
      </c>
      <c r="IM166">
        <v>0</v>
      </c>
      <c r="IN166">
        <v>0</v>
      </c>
      <c r="IO166">
        <v>0</v>
      </c>
      <c r="IP166">
        <v>0</v>
      </c>
      <c r="IQ166" t="s">
        <v>440</v>
      </c>
      <c r="IR166" t="s">
        <v>441</v>
      </c>
      <c r="IS166" t="s">
        <v>442</v>
      </c>
      <c r="IT166" t="s">
        <v>442</v>
      </c>
      <c r="IU166" t="s">
        <v>442</v>
      </c>
      <c r="IV166" t="s">
        <v>442</v>
      </c>
      <c r="IW166">
        <v>0</v>
      </c>
      <c r="IX166">
        <v>100</v>
      </c>
      <c r="IY166">
        <v>100</v>
      </c>
      <c r="IZ166">
        <v>-0.514</v>
      </c>
      <c r="JA166">
        <v>0.0318</v>
      </c>
      <c r="JB166">
        <v>-0.436505064677801</v>
      </c>
      <c r="JC166">
        <v>-0.000204251658391556</v>
      </c>
      <c r="JD166">
        <v>8.11882707142039e-08</v>
      </c>
      <c r="JE166">
        <v>-8.824596126216e-11</v>
      </c>
      <c r="JF166">
        <v>-0.0823044458403542</v>
      </c>
      <c r="JG166">
        <v>6.98166786572007e-05</v>
      </c>
      <c r="JH166">
        <v>0.00104944809816257</v>
      </c>
      <c r="JI166">
        <v>-2.5878658862803e-05</v>
      </c>
      <c r="JJ166">
        <v>28</v>
      </c>
      <c r="JK166">
        <v>2090</v>
      </c>
      <c r="JL166">
        <v>2</v>
      </c>
      <c r="JM166">
        <v>19</v>
      </c>
      <c r="JN166">
        <v>13.1</v>
      </c>
      <c r="JO166">
        <v>13.1</v>
      </c>
      <c r="JP166">
        <v>1.36108</v>
      </c>
      <c r="JQ166">
        <v>2.55249</v>
      </c>
      <c r="JR166">
        <v>2.24365</v>
      </c>
      <c r="JS166">
        <v>2.84912</v>
      </c>
      <c r="JT166">
        <v>2.49756</v>
      </c>
      <c r="JU166">
        <v>2.37183</v>
      </c>
      <c r="JV166">
        <v>31.2374</v>
      </c>
      <c r="JW166">
        <v>24.0612</v>
      </c>
      <c r="JX166">
        <v>18</v>
      </c>
      <c r="JY166">
        <v>633.672</v>
      </c>
      <c r="JZ166">
        <v>658.492</v>
      </c>
      <c r="KA166">
        <v>19.9996</v>
      </c>
      <c r="KB166">
        <v>23.3235</v>
      </c>
      <c r="KC166">
        <v>30.0001</v>
      </c>
      <c r="KD166">
        <v>23.5151</v>
      </c>
      <c r="KE166">
        <v>23.4948</v>
      </c>
      <c r="KF166">
        <v>27.285</v>
      </c>
      <c r="KG166">
        <v>37.0105</v>
      </c>
      <c r="KH166">
        <v>0</v>
      </c>
      <c r="KI166">
        <v>20</v>
      </c>
      <c r="KJ166">
        <v>420</v>
      </c>
      <c r="KK166">
        <v>11.4215</v>
      </c>
      <c r="KL166">
        <v>101.98</v>
      </c>
      <c r="KM166">
        <v>101.025</v>
      </c>
    </row>
    <row r="167" spans="1:299">
      <c r="A167">
        <v>151</v>
      </c>
      <c r="B167">
        <v>1701978424</v>
      </c>
      <c r="C167">
        <v>750</v>
      </c>
      <c r="D167" t="s">
        <v>743</v>
      </c>
      <c r="E167" t="s">
        <v>744</v>
      </c>
      <c r="F167">
        <v>15</v>
      </c>
      <c r="H167" t="s">
        <v>435</v>
      </c>
      <c r="K167">
        <v>1701978422.5</v>
      </c>
      <c r="L167">
        <f>(M167)/1000</f>
        <v>0</v>
      </c>
      <c r="M167">
        <f>IF(DR167, AP167, AJ167)</f>
        <v>0</v>
      </c>
      <c r="N167">
        <f>IF(DR167, AK167, AI167)</f>
        <v>0</v>
      </c>
      <c r="O167">
        <f>DT167 - IF(AW167&gt;1, N167*DN167*100.0/(AY167*EH167), 0)</f>
        <v>0</v>
      </c>
      <c r="P167">
        <f>((V167-L167/2)*O167-N167)/(V167+L167/2)</f>
        <v>0</v>
      </c>
      <c r="Q167">
        <f>P167*(EA167+EB167)/1000.0</f>
        <v>0</v>
      </c>
      <c r="R167">
        <f>(DT167 - IF(AW167&gt;1, N167*DN167*100.0/(AY167*EH167), 0))*(EA167+EB167)/1000.0</f>
        <v>0</v>
      </c>
      <c r="S167">
        <f>2.0/((1/U167-1/T167)+SIGN(U167)*SQRT((1/U167-1/T167)*(1/U167-1/T167) + 4*DO167/((DO167+1)*(DO167+1))*(2*1/U167*1/T167-1/T167*1/T167)))</f>
        <v>0</v>
      </c>
      <c r="T167">
        <f>IF(LEFT(DP167,1)&lt;&gt;"0",IF(LEFT(DP167,1)="1",3.0,DQ167),$D$5+$E$5*(EH167*EA167/($K$5*1000))+$F$5*(EH167*EA167/($K$5*1000))*MAX(MIN(DN167,$J$5),$I$5)*MAX(MIN(DN167,$J$5),$I$5)+$G$5*MAX(MIN(DN167,$J$5),$I$5)*(EH167*EA167/($K$5*1000))+$H$5*(EH167*EA167/($K$5*1000))*(EH167*EA167/($K$5*1000)))</f>
        <v>0</v>
      </c>
      <c r="U167">
        <f>L167*(1000-(1000*0.61365*exp(17.502*Y167/(240.97+Y167))/(EA167+EB167)+DV167)/2)/(1000*0.61365*exp(17.502*Y167/(240.97+Y167))/(EA167+EB167)-DV167)</f>
        <v>0</v>
      </c>
      <c r="V167">
        <f>1/((DO167+1)/(S167/1.6)+1/(T167/1.37)) + DO167/((DO167+1)/(S167/1.6) + DO167/(T167/1.37))</f>
        <v>0</v>
      </c>
      <c r="W167">
        <f>(DJ167*DM167)</f>
        <v>0</v>
      </c>
      <c r="X167">
        <f>(EC167+(W167+2*0.95*5.67E-8*(((EC167+$B$7)+273)^4-(EC167+273)^4)-44100*L167)/(1.84*29.3*T167+8*0.95*5.67E-8*(EC167+273)^3))</f>
        <v>0</v>
      </c>
      <c r="Y167">
        <f>($C$7*ED167+$D$7*EE167+$E$7*X167)</f>
        <v>0</v>
      </c>
      <c r="Z167">
        <f>0.61365*exp(17.502*Y167/(240.97+Y167))</f>
        <v>0</v>
      </c>
      <c r="AA167">
        <f>(AB167/AC167*100)</f>
        <v>0</v>
      </c>
      <c r="AB167">
        <f>DV167*(EA167+EB167)/1000</f>
        <v>0</v>
      </c>
      <c r="AC167">
        <f>0.61365*exp(17.502*EC167/(240.97+EC167))</f>
        <v>0</v>
      </c>
      <c r="AD167">
        <f>(Z167-DV167*(EA167+EB167)/1000)</f>
        <v>0</v>
      </c>
      <c r="AE167">
        <f>(-L167*44100)</f>
        <v>0</v>
      </c>
      <c r="AF167">
        <f>2*29.3*T167*0.92*(EC167-Y167)</f>
        <v>0</v>
      </c>
      <c r="AG167">
        <f>2*0.95*5.67E-8*(((EC167+$B$7)+273)^4-(Y167+273)^4)</f>
        <v>0</v>
      </c>
      <c r="AH167">
        <f>W167+AG167+AE167+AF167</f>
        <v>0</v>
      </c>
      <c r="AI167">
        <f>DZ167*AW167*(DU167-DT167*(1000-AW167*DW167)/(1000-AW167*DV167))/(100*DN167)</f>
        <v>0</v>
      </c>
      <c r="AJ167">
        <f>1000*DZ167*AW167*(DV167-DW167)/(100*DN167*(1000-AW167*DV167))</f>
        <v>0</v>
      </c>
      <c r="AK167">
        <f>(AL167 - AM167 - EA167*1E3/(8.314*(EC167+273.15)) * AO167/DZ167 * AN167) * DZ167/(100*DN167) * (1000 - DW167)/1000</f>
        <v>0</v>
      </c>
      <c r="AL167">
        <v>424.868158435897</v>
      </c>
      <c r="AM167">
        <v>421.547745454545</v>
      </c>
      <c r="AN167">
        <v>0.00175639549755117</v>
      </c>
      <c r="AO167">
        <v>66.111918729525</v>
      </c>
      <c r="AP167">
        <f>(AR167 - AQ167 + EA167*1E3/(8.314*(EC167+273.15)) * AT167/DZ167 * AS167) * DZ167/(100*DN167) * 1000/(1000 - AR167)</f>
        <v>0</v>
      </c>
      <c r="AQ167">
        <v>11.4232710584405</v>
      </c>
      <c r="AR167">
        <v>12.5231142857143</v>
      </c>
      <c r="AS167">
        <v>2.42998783112998e-07</v>
      </c>
      <c r="AT167">
        <v>85.4368916189537</v>
      </c>
      <c r="AU167">
        <v>0</v>
      </c>
      <c r="AV167">
        <v>0</v>
      </c>
      <c r="AW167">
        <f>IF(AU167*$H$13&gt;=AY167,1.0,(AY167/(AY167-AU167*$H$13)))</f>
        <v>0</v>
      </c>
      <c r="AX167">
        <f>(AW167-1)*100</f>
        <v>0</v>
      </c>
      <c r="AY167">
        <f>MAX(0,($B$13+$C$13*EH167)/(1+$D$13*EH167)*EA167/(EC167+273)*$E$13)</f>
        <v>0</v>
      </c>
      <c r="AZ167" t="s">
        <v>436</v>
      </c>
      <c r="BA167" t="s">
        <v>436</v>
      </c>
      <c r="BB167">
        <v>0</v>
      </c>
      <c r="BC167">
        <v>0</v>
      </c>
      <c r="BD167">
        <f>1-BB167/BC167</f>
        <v>0</v>
      </c>
      <c r="BE167">
        <v>0</v>
      </c>
      <c r="BF167" t="s">
        <v>436</v>
      </c>
      <c r="BG167" t="s">
        <v>436</v>
      </c>
      <c r="BH167">
        <v>0</v>
      </c>
      <c r="BI167">
        <v>0</v>
      </c>
      <c r="BJ167">
        <f>1-BH167/BI167</f>
        <v>0</v>
      </c>
      <c r="BK167">
        <v>0.5</v>
      </c>
      <c r="BL167">
        <f>DK167</f>
        <v>0</v>
      </c>
      <c r="BM167">
        <f>N167</f>
        <v>0</v>
      </c>
      <c r="BN167">
        <f>BJ167*BK167*BL167</f>
        <v>0</v>
      </c>
      <c r="BO167">
        <f>(BM167-BE167)/BL167</f>
        <v>0</v>
      </c>
      <c r="BP167">
        <f>(BC167-BI167)/BI167</f>
        <v>0</v>
      </c>
      <c r="BQ167">
        <f>BB167/(BD167+BB167/BI167)</f>
        <v>0</v>
      </c>
      <c r="BR167" t="s">
        <v>436</v>
      </c>
      <c r="BS167">
        <v>0</v>
      </c>
      <c r="BT167">
        <f>IF(BS167&lt;&gt;0, BS167, BQ167)</f>
        <v>0</v>
      </c>
      <c r="BU167">
        <f>1-BT167/BI167</f>
        <v>0</v>
      </c>
      <c r="BV167">
        <f>(BI167-BH167)/(BI167-BT167)</f>
        <v>0</v>
      </c>
      <c r="BW167">
        <f>(BC167-BI167)/(BC167-BT167)</f>
        <v>0</v>
      </c>
      <c r="BX167">
        <f>(BI167-BH167)/(BI167-BB167)</f>
        <v>0</v>
      </c>
      <c r="BY167">
        <f>(BC167-BI167)/(BC167-BB167)</f>
        <v>0</v>
      </c>
      <c r="BZ167">
        <f>(BV167*BT167/BH167)</f>
        <v>0</v>
      </c>
      <c r="CA167">
        <f>(1-BZ167)</f>
        <v>0</v>
      </c>
      <c r="DJ167">
        <f>$B$11*EI167+$C$11*EJ167+$F$11*EU167*(1-EX167)</f>
        <v>0</v>
      </c>
      <c r="DK167">
        <f>DJ167*DL167</f>
        <v>0</v>
      </c>
      <c r="DL167">
        <f>($B$11*$D$9+$C$11*$D$9+$F$11*((FH167+EZ167)/MAX(FH167+EZ167+FI167, 0.1)*$I$9+FI167/MAX(FH167+EZ167+FI167, 0.1)*$J$9))/($B$11+$C$11+$F$11)</f>
        <v>0</v>
      </c>
      <c r="DM167">
        <f>($B$11*$K$9+$C$11*$K$9+$F$11*((FH167+EZ167)/MAX(FH167+EZ167+FI167, 0.1)*$P$9+FI167/MAX(FH167+EZ167+FI167, 0.1)*$Q$9))/($B$11+$C$11+$F$11)</f>
        <v>0</v>
      </c>
      <c r="DN167">
        <v>6</v>
      </c>
      <c r="DO167">
        <v>0.5</v>
      </c>
      <c r="DP167" t="s">
        <v>437</v>
      </c>
      <c r="DQ167">
        <v>2</v>
      </c>
      <c r="DR167" t="b">
        <v>1</v>
      </c>
      <c r="DS167">
        <v>1701978422.5</v>
      </c>
      <c r="DT167">
        <v>416.2645</v>
      </c>
      <c r="DU167">
        <v>420.004</v>
      </c>
      <c r="DV167">
        <v>12.5224</v>
      </c>
      <c r="DW167">
        <v>11.42255</v>
      </c>
      <c r="DX167">
        <v>416.7785</v>
      </c>
      <c r="DY167">
        <v>12.4905</v>
      </c>
      <c r="DZ167">
        <v>599.9465</v>
      </c>
      <c r="EA167">
        <v>78.9124</v>
      </c>
      <c r="EB167">
        <v>0.09976875</v>
      </c>
      <c r="EC167">
        <v>22.9941</v>
      </c>
      <c r="ED167">
        <v>22.9869</v>
      </c>
      <c r="EE167">
        <v>999.9</v>
      </c>
      <c r="EF167">
        <v>0</v>
      </c>
      <c r="EG167">
        <v>0</v>
      </c>
      <c r="EH167">
        <v>10007.5</v>
      </c>
      <c r="EI167">
        <v>0</v>
      </c>
      <c r="EJ167">
        <v>0.848101</v>
      </c>
      <c r="EK167">
        <v>-3.73953</v>
      </c>
      <c r="EL167">
        <v>421.5425</v>
      </c>
      <c r="EM167">
        <v>424.8565</v>
      </c>
      <c r="EN167">
        <v>1.099815</v>
      </c>
      <c r="EO167">
        <v>420.004</v>
      </c>
      <c r="EP167">
        <v>11.42255</v>
      </c>
      <c r="EQ167">
        <v>0.98817</v>
      </c>
      <c r="ER167">
        <v>0.901381</v>
      </c>
      <c r="ES167">
        <v>6.743115</v>
      </c>
      <c r="ET167">
        <v>5.412805</v>
      </c>
      <c r="EU167">
        <v>1800.19</v>
      </c>
      <c r="EV167">
        <v>0.978008</v>
      </c>
      <c r="EW167">
        <v>0.0219924</v>
      </c>
      <c r="EX167">
        <v>0</v>
      </c>
      <c r="EY167">
        <v>383.426</v>
      </c>
      <c r="EZ167">
        <v>4.99951</v>
      </c>
      <c r="FA167">
        <v>6959.995</v>
      </c>
      <c r="FB167">
        <v>14718.55</v>
      </c>
      <c r="FC167">
        <v>43.062</v>
      </c>
      <c r="FD167">
        <v>44.812</v>
      </c>
      <c r="FE167">
        <v>44.625</v>
      </c>
      <c r="FF167">
        <v>43.875</v>
      </c>
      <c r="FG167">
        <v>44.4685</v>
      </c>
      <c r="FH167">
        <v>1755.71</v>
      </c>
      <c r="FI167">
        <v>39.48</v>
      </c>
      <c r="FJ167">
        <v>0</v>
      </c>
      <c r="FK167">
        <v>1701978425.1</v>
      </c>
      <c r="FL167">
        <v>0</v>
      </c>
      <c r="FM167">
        <v>383.5474</v>
      </c>
      <c r="FN167">
        <v>-0.91600000875435</v>
      </c>
      <c r="FO167">
        <v>-1.35076922500185</v>
      </c>
      <c r="FP167">
        <v>6959.662</v>
      </c>
      <c r="FQ167">
        <v>15</v>
      </c>
      <c r="FR167">
        <v>1701977635</v>
      </c>
      <c r="FS167" t="s">
        <v>438</v>
      </c>
      <c r="FT167">
        <v>1701977633</v>
      </c>
      <c r="FU167">
        <v>1701977635</v>
      </c>
      <c r="FV167">
        <v>4</v>
      </c>
      <c r="FW167">
        <v>-0.012</v>
      </c>
      <c r="FX167">
        <v>0.003</v>
      </c>
      <c r="FY167">
        <v>-0.515</v>
      </c>
      <c r="FZ167">
        <v>0.012</v>
      </c>
      <c r="GA167">
        <v>420</v>
      </c>
      <c r="GB167">
        <v>11</v>
      </c>
      <c r="GC167">
        <v>0.38</v>
      </c>
      <c r="GD167">
        <v>0.07</v>
      </c>
      <c r="GE167">
        <v>-3.78462952380952</v>
      </c>
      <c r="GF167">
        <v>0.104190389610391</v>
      </c>
      <c r="GG167">
        <v>0.0201098979363729</v>
      </c>
      <c r="GH167">
        <v>1</v>
      </c>
      <c r="GI167">
        <v>383.613794117647</v>
      </c>
      <c r="GJ167">
        <v>-0.957845686603311</v>
      </c>
      <c r="GK167">
        <v>0.227943721048418</v>
      </c>
      <c r="GL167">
        <v>1</v>
      </c>
      <c r="GM167">
        <v>1.0989719047619</v>
      </c>
      <c r="GN167">
        <v>0.00342000000000075</v>
      </c>
      <c r="GO167">
        <v>0.00120299870976308</v>
      </c>
      <c r="GP167">
        <v>1</v>
      </c>
      <c r="GQ167">
        <v>3</v>
      </c>
      <c r="GR167">
        <v>3</v>
      </c>
      <c r="GS167" t="s">
        <v>439</v>
      </c>
      <c r="GT167">
        <v>3.24992</v>
      </c>
      <c r="GU167">
        <v>2.89212</v>
      </c>
      <c r="GV167">
        <v>0.0825611</v>
      </c>
      <c r="GW167">
        <v>0.0829252</v>
      </c>
      <c r="GX167">
        <v>0.0595991</v>
      </c>
      <c r="GY167">
        <v>0.0551678</v>
      </c>
      <c r="GZ167">
        <v>30268.3</v>
      </c>
      <c r="HA167">
        <v>23316.3</v>
      </c>
      <c r="HB167">
        <v>30713.9</v>
      </c>
      <c r="HC167">
        <v>23895</v>
      </c>
      <c r="HD167">
        <v>38256.7</v>
      </c>
      <c r="HE167">
        <v>31512.5</v>
      </c>
      <c r="HF167">
        <v>43459.4</v>
      </c>
      <c r="HG167">
        <v>36061.3</v>
      </c>
      <c r="HH167">
        <v>2.35247</v>
      </c>
      <c r="HI167">
        <v>2.2563</v>
      </c>
      <c r="HJ167">
        <v>0.153072</v>
      </c>
      <c r="HK167">
        <v>0</v>
      </c>
      <c r="HL167">
        <v>20.4561</v>
      </c>
      <c r="HM167">
        <v>999.9</v>
      </c>
      <c r="HN167">
        <v>45.495</v>
      </c>
      <c r="HO167">
        <v>26.999</v>
      </c>
      <c r="HP167">
        <v>20.6322</v>
      </c>
      <c r="HQ167">
        <v>54.5866</v>
      </c>
      <c r="HR167">
        <v>21.4663</v>
      </c>
      <c r="HS167">
        <v>2</v>
      </c>
      <c r="HT167">
        <v>-0.304774</v>
      </c>
      <c r="HU167">
        <v>0.665673</v>
      </c>
      <c r="HV167">
        <v>20.3426</v>
      </c>
      <c r="HW167">
        <v>5.24634</v>
      </c>
      <c r="HX167">
        <v>11.9214</v>
      </c>
      <c r="HY167">
        <v>4.96965</v>
      </c>
      <c r="HZ167">
        <v>3.2901</v>
      </c>
      <c r="IA167">
        <v>9999</v>
      </c>
      <c r="IB167">
        <v>999.9</v>
      </c>
      <c r="IC167">
        <v>9999</v>
      </c>
      <c r="ID167">
        <v>9999</v>
      </c>
      <c r="IE167">
        <v>4.97211</v>
      </c>
      <c r="IF167">
        <v>1.87347</v>
      </c>
      <c r="IG167">
        <v>1.88034</v>
      </c>
      <c r="IH167">
        <v>1.87653</v>
      </c>
      <c r="II167">
        <v>1.87607</v>
      </c>
      <c r="IJ167">
        <v>1.87607</v>
      </c>
      <c r="IK167">
        <v>1.87501</v>
      </c>
      <c r="IL167">
        <v>1.87544</v>
      </c>
      <c r="IM167">
        <v>0</v>
      </c>
      <c r="IN167">
        <v>0</v>
      </c>
      <c r="IO167">
        <v>0</v>
      </c>
      <c r="IP167">
        <v>0</v>
      </c>
      <c r="IQ167" t="s">
        <v>440</v>
      </c>
      <c r="IR167" t="s">
        <v>441</v>
      </c>
      <c r="IS167" t="s">
        <v>442</v>
      </c>
      <c r="IT167" t="s">
        <v>442</v>
      </c>
      <c r="IU167" t="s">
        <v>442</v>
      </c>
      <c r="IV167" t="s">
        <v>442</v>
      </c>
      <c r="IW167">
        <v>0</v>
      </c>
      <c r="IX167">
        <v>100</v>
      </c>
      <c r="IY167">
        <v>100</v>
      </c>
      <c r="IZ167">
        <v>-0.514</v>
      </c>
      <c r="JA167">
        <v>0.0318</v>
      </c>
      <c r="JB167">
        <v>-0.436505064677801</v>
      </c>
      <c r="JC167">
        <v>-0.000204251658391556</v>
      </c>
      <c r="JD167">
        <v>8.11882707142039e-08</v>
      </c>
      <c r="JE167">
        <v>-8.824596126216e-11</v>
      </c>
      <c r="JF167">
        <v>-0.0823044458403542</v>
      </c>
      <c r="JG167">
        <v>6.98166786572007e-05</v>
      </c>
      <c r="JH167">
        <v>0.00104944809816257</v>
      </c>
      <c r="JI167">
        <v>-2.5878658862803e-05</v>
      </c>
      <c r="JJ167">
        <v>28</v>
      </c>
      <c r="JK167">
        <v>2090</v>
      </c>
      <c r="JL167">
        <v>2</v>
      </c>
      <c r="JM167">
        <v>19</v>
      </c>
      <c r="JN167">
        <v>13.2</v>
      </c>
      <c r="JO167">
        <v>13.2</v>
      </c>
      <c r="JP167">
        <v>1.36108</v>
      </c>
      <c r="JQ167">
        <v>2.55859</v>
      </c>
      <c r="JR167">
        <v>2.24365</v>
      </c>
      <c r="JS167">
        <v>2.84912</v>
      </c>
      <c r="JT167">
        <v>2.49756</v>
      </c>
      <c r="JU167">
        <v>2.35229</v>
      </c>
      <c r="JV167">
        <v>31.2374</v>
      </c>
      <c r="JW167">
        <v>24.0612</v>
      </c>
      <c r="JX167">
        <v>18</v>
      </c>
      <c r="JY167">
        <v>633.452</v>
      </c>
      <c r="JZ167">
        <v>658.705</v>
      </c>
      <c r="KA167">
        <v>19.9998</v>
      </c>
      <c r="KB167">
        <v>23.3235</v>
      </c>
      <c r="KC167">
        <v>30</v>
      </c>
      <c r="KD167">
        <v>23.5151</v>
      </c>
      <c r="KE167">
        <v>23.4948</v>
      </c>
      <c r="KF167">
        <v>27.2838</v>
      </c>
      <c r="KG167">
        <v>37.0105</v>
      </c>
      <c r="KH167">
        <v>0</v>
      </c>
      <c r="KI167">
        <v>20</v>
      </c>
      <c r="KJ167">
        <v>420</v>
      </c>
      <c r="KK167">
        <v>11.4215</v>
      </c>
      <c r="KL167">
        <v>101.98</v>
      </c>
      <c r="KM167">
        <v>101.025</v>
      </c>
    </row>
    <row r="168" spans="1:299">
      <c r="A168">
        <v>152</v>
      </c>
      <c r="B168">
        <v>1701978429</v>
      </c>
      <c r="C168">
        <v>755</v>
      </c>
      <c r="D168" t="s">
        <v>745</v>
      </c>
      <c r="E168" t="s">
        <v>746</v>
      </c>
      <c r="F168">
        <v>15</v>
      </c>
      <c r="H168" t="s">
        <v>435</v>
      </c>
      <c r="K168">
        <v>1701978427.5</v>
      </c>
      <c r="L168">
        <f>(M168)/1000</f>
        <v>0</v>
      </c>
      <c r="M168">
        <f>IF(DR168, AP168, AJ168)</f>
        <v>0</v>
      </c>
      <c r="N168">
        <f>IF(DR168, AK168, AI168)</f>
        <v>0</v>
      </c>
      <c r="O168">
        <f>DT168 - IF(AW168&gt;1, N168*DN168*100.0/(AY168*EH168), 0)</f>
        <v>0</v>
      </c>
      <c r="P168">
        <f>((V168-L168/2)*O168-N168)/(V168+L168/2)</f>
        <v>0</v>
      </c>
      <c r="Q168">
        <f>P168*(EA168+EB168)/1000.0</f>
        <v>0</v>
      </c>
      <c r="R168">
        <f>(DT168 - IF(AW168&gt;1, N168*DN168*100.0/(AY168*EH168), 0))*(EA168+EB168)/1000.0</f>
        <v>0</v>
      </c>
      <c r="S168">
        <f>2.0/((1/U168-1/T168)+SIGN(U168)*SQRT((1/U168-1/T168)*(1/U168-1/T168) + 4*DO168/((DO168+1)*(DO168+1))*(2*1/U168*1/T168-1/T168*1/T168)))</f>
        <v>0</v>
      </c>
      <c r="T168">
        <f>IF(LEFT(DP168,1)&lt;&gt;"0",IF(LEFT(DP168,1)="1",3.0,DQ168),$D$5+$E$5*(EH168*EA168/($K$5*1000))+$F$5*(EH168*EA168/($K$5*1000))*MAX(MIN(DN168,$J$5),$I$5)*MAX(MIN(DN168,$J$5),$I$5)+$G$5*MAX(MIN(DN168,$J$5),$I$5)*(EH168*EA168/($K$5*1000))+$H$5*(EH168*EA168/($K$5*1000))*(EH168*EA168/($K$5*1000)))</f>
        <v>0</v>
      </c>
      <c r="U168">
        <f>L168*(1000-(1000*0.61365*exp(17.502*Y168/(240.97+Y168))/(EA168+EB168)+DV168)/2)/(1000*0.61365*exp(17.502*Y168/(240.97+Y168))/(EA168+EB168)-DV168)</f>
        <v>0</v>
      </c>
      <c r="V168">
        <f>1/((DO168+1)/(S168/1.6)+1/(T168/1.37)) + DO168/((DO168+1)/(S168/1.6) + DO168/(T168/1.37))</f>
        <v>0</v>
      </c>
      <c r="W168">
        <f>(DJ168*DM168)</f>
        <v>0</v>
      </c>
      <c r="X168">
        <f>(EC168+(W168+2*0.95*5.67E-8*(((EC168+$B$7)+273)^4-(EC168+273)^4)-44100*L168)/(1.84*29.3*T168+8*0.95*5.67E-8*(EC168+273)^3))</f>
        <v>0</v>
      </c>
      <c r="Y168">
        <f>($C$7*ED168+$D$7*EE168+$E$7*X168)</f>
        <v>0</v>
      </c>
      <c r="Z168">
        <f>0.61365*exp(17.502*Y168/(240.97+Y168))</f>
        <v>0</v>
      </c>
      <c r="AA168">
        <f>(AB168/AC168*100)</f>
        <v>0</v>
      </c>
      <c r="AB168">
        <f>DV168*(EA168+EB168)/1000</f>
        <v>0</v>
      </c>
      <c r="AC168">
        <f>0.61365*exp(17.502*EC168/(240.97+EC168))</f>
        <v>0</v>
      </c>
      <c r="AD168">
        <f>(Z168-DV168*(EA168+EB168)/1000)</f>
        <v>0</v>
      </c>
      <c r="AE168">
        <f>(-L168*44100)</f>
        <v>0</v>
      </c>
      <c r="AF168">
        <f>2*29.3*T168*0.92*(EC168-Y168)</f>
        <v>0</v>
      </c>
      <c r="AG168">
        <f>2*0.95*5.67E-8*(((EC168+$B$7)+273)^4-(Y168+273)^4)</f>
        <v>0</v>
      </c>
      <c r="AH168">
        <f>W168+AG168+AE168+AF168</f>
        <v>0</v>
      </c>
      <c r="AI168">
        <f>DZ168*AW168*(DU168-DT168*(1000-AW168*DW168)/(1000-AW168*DV168))/(100*DN168)</f>
        <v>0</v>
      </c>
      <c r="AJ168">
        <f>1000*DZ168*AW168*(DV168-DW168)/(100*DN168*(1000-AW168*DV168))</f>
        <v>0</v>
      </c>
      <c r="AK168">
        <f>(AL168 - AM168 - EA168*1E3/(8.314*(EC168+273.15)) * AO168/DZ168 * AN168) * DZ168/(100*DN168) * (1000 - DW168)/1000</f>
        <v>0</v>
      </c>
      <c r="AL168">
        <v>424.844377022392</v>
      </c>
      <c r="AM168">
        <v>421.501496969697</v>
      </c>
      <c r="AN168">
        <v>-0.00108130141091164</v>
      </c>
      <c r="AO168">
        <v>66.111918729525</v>
      </c>
      <c r="AP168">
        <f>(AR168 - AQ168 + EA168*1E3/(8.314*(EC168+273.15)) * AT168/DZ168 * AS168) * DZ168/(100*DN168) * 1000/(1000 - AR168)</f>
        <v>0</v>
      </c>
      <c r="AQ168">
        <v>11.422667170429</v>
      </c>
      <c r="AR168">
        <v>12.5200274725275</v>
      </c>
      <c r="AS168">
        <v>-5.23578417648006e-07</v>
      </c>
      <c r="AT168">
        <v>85.4368916189537</v>
      </c>
      <c r="AU168">
        <v>0</v>
      </c>
      <c r="AV168">
        <v>0</v>
      </c>
      <c r="AW168">
        <f>IF(AU168*$H$13&gt;=AY168,1.0,(AY168/(AY168-AU168*$H$13)))</f>
        <v>0</v>
      </c>
      <c r="AX168">
        <f>(AW168-1)*100</f>
        <v>0</v>
      </c>
      <c r="AY168">
        <f>MAX(0,($B$13+$C$13*EH168)/(1+$D$13*EH168)*EA168/(EC168+273)*$E$13)</f>
        <v>0</v>
      </c>
      <c r="AZ168" t="s">
        <v>436</v>
      </c>
      <c r="BA168" t="s">
        <v>436</v>
      </c>
      <c r="BB168">
        <v>0</v>
      </c>
      <c r="BC168">
        <v>0</v>
      </c>
      <c r="BD168">
        <f>1-BB168/BC168</f>
        <v>0</v>
      </c>
      <c r="BE168">
        <v>0</v>
      </c>
      <c r="BF168" t="s">
        <v>436</v>
      </c>
      <c r="BG168" t="s">
        <v>436</v>
      </c>
      <c r="BH168">
        <v>0</v>
      </c>
      <c r="BI168">
        <v>0</v>
      </c>
      <c r="BJ168">
        <f>1-BH168/BI168</f>
        <v>0</v>
      </c>
      <c r="BK168">
        <v>0.5</v>
      </c>
      <c r="BL168">
        <f>DK168</f>
        <v>0</v>
      </c>
      <c r="BM168">
        <f>N168</f>
        <v>0</v>
      </c>
      <c r="BN168">
        <f>BJ168*BK168*BL168</f>
        <v>0</v>
      </c>
      <c r="BO168">
        <f>(BM168-BE168)/BL168</f>
        <v>0</v>
      </c>
      <c r="BP168">
        <f>(BC168-BI168)/BI168</f>
        <v>0</v>
      </c>
      <c r="BQ168">
        <f>BB168/(BD168+BB168/BI168)</f>
        <v>0</v>
      </c>
      <c r="BR168" t="s">
        <v>436</v>
      </c>
      <c r="BS168">
        <v>0</v>
      </c>
      <c r="BT168">
        <f>IF(BS168&lt;&gt;0, BS168, BQ168)</f>
        <v>0</v>
      </c>
      <c r="BU168">
        <f>1-BT168/BI168</f>
        <v>0</v>
      </c>
      <c r="BV168">
        <f>(BI168-BH168)/(BI168-BT168)</f>
        <v>0</v>
      </c>
      <c r="BW168">
        <f>(BC168-BI168)/(BC168-BT168)</f>
        <v>0</v>
      </c>
      <c r="BX168">
        <f>(BI168-BH168)/(BI168-BB168)</f>
        <v>0</v>
      </c>
      <c r="BY168">
        <f>(BC168-BI168)/(BC168-BB168)</f>
        <v>0</v>
      </c>
      <c r="BZ168">
        <f>(BV168*BT168/BH168)</f>
        <v>0</v>
      </c>
      <c r="CA168">
        <f>(1-BZ168)</f>
        <v>0</v>
      </c>
      <c r="DJ168">
        <f>$B$11*EI168+$C$11*EJ168+$F$11*EU168*(1-EX168)</f>
        <v>0</v>
      </c>
      <c r="DK168">
        <f>DJ168*DL168</f>
        <v>0</v>
      </c>
      <c r="DL168">
        <f>($B$11*$D$9+$C$11*$D$9+$F$11*((FH168+EZ168)/MAX(FH168+EZ168+FI168, 0.1)*$I$9+FI168/MAX(FH168+EZ168+FI168, 0.1)*$J$9))/($B$11+$C$11+$F$11)</f>
        <v>0</v>
      </c>
      <c r="DM168">
        <f>($B$11*$K$9+$C$11*$K$9+$F$11*((FH168+EZ168)/MAX(FH168+EZ168+FI168, 0.1)*$P$9+FI168/MAX(FH168+EZ168+FI168, 0.1)*$Q$9))/($B$11+$C$11+$F$11)</f>
        <v>0</v>
      </c>
      <c r="DN168">
        <v>6</v>
      </c>
      <c r="DO168">
        <v>0.5</v>
      </c>
      <c r="DP168" t="s">
        <v>437</v>
      </c>
      <c r="DQ168">
        <v>2</v>
      </c>
      <c r="DR168" t="b">
        <v>1</v>
      </c>
      <c r="DS168">
        <v>1701978427.5</v>
      </c>
      <c r="DT168">
        <v>416.2355</v>
      </c>
      <c r="DU168">
        <v>419.9915</v>
      </c>
      <c r="DV168">
        <v>12.5207</v>
      </c>
      <c r="DW168">
        <v>11.4233</v>
      </c>
      <c r="DX168">
        <v>416.7495</v>
      </c>
      <c r="DY168">
        <v>12.4889</v>
      </c>
      <c r="DZ168">
        <v>600.048</v>
      </c>
      <c r="EA168">
        <v>78.91245</v>
      </c>
      <c r="EB168">
        <v>0.1000955</v>
      </c>
      <c r="EC168">
        <v>22.9936</v>
      </c>
      <c r="ED168">
        <v>22.9924</v>
      </c>
      <c r="EE168">
        <v>999.9</v>
      </c>
      <c r="EF168">
        <v>0</v>
      </c>
      <c r="EG168">
        <v>0</v>
      </c>
      <c r="EH168">
        <v>9995.94</v>
      </c>
      <c r="EI168">
        <v>0</v>
      </c>
      <c r="EJ168">
        <v>0.848101</v>
      </c>
      <c r="EK168">
        <v>-3.75613</v>
      </c>
      <c r="EL168">
        <v>421.513</v>
      </c>
      <c r="EM168">
        <v>424.8445</v>
      </c>
      <c r="EN168">
        <v>1.0974</v>
      </c>
      <c r="EO168">
        <v>419.9915</v>
      </c>
      <c r="EP168">
        <v>11.4233</v>
      </c>
      <c r="EQ168">
        <v>0.9880405</v>
      </c>
      <c r="ER168">
        <v>0.901442</v>
      </c>
      <c r="ES168">
        <v>6.74121</v>
      </c>
      <c r="ET168">
        <v>5.413785</v>
      </c>
      <c r="EU168">
        <v>1799.87</v>
      </c>
      <c r="EV168">
        <v>0.978004</v>
      </c>
      <c r="EW168">
        <v>0.0219962</v>
      </c>
      <c r="EX168">
        <v>0</v>
      </c>
      <c r="EY168">
        <v>383.4315</v>
      </c>
      <c r="EZ168">
        <v>4.99951</v>
      </c>
      <c r="FA168">
        <v>6958.79</v>
      </c>
      <c r="FB168">
        <v>14715.9</v>
      </c>
      <c r="FC168">
        <v>43.062</v>
      </c>
      <c r="FD168">
        <v>44.812</v>
      </c>
      <c r="FE168">
        <v>44.625</v>
      </c>
      <c r="FF168">
        <v>43.875</v>
      </c>
      <c r="FG168">
        <v>44.4685</v>
      </c>
      <c r="FH168">
        <v>1755.39</v>
      </c>
      <c r="FI168">
        <v>39.48</v>
      </c>
      <c r="FJ168">
        <v>0</v>
      </c>
      <c r="FK168">
        <v>1701978430.5</v>
      </c>
      <c r="FL168">
        <v>0</v>
      </c>
      <c r="FM168">
        <v>383.521846153846</v>
      </c>
      <c r="FN168">
        <v>-0.261059832936381</v>
      </c>
      <c r="FO168">
        <v>-3.63076921381845</v>
      </c>
      <c r="FP168">
        <v>6959.37461538462</v>
      </c>
      <c r="FQ168">
        <v>15</v>
      </c>
      <c r="FR168">
        <v>1701977635</v>
      </c>
      <c r="FS168" t="s">
        <v>438</v>
      </c>
      <c r="FT168">
        <v>1701977633</v>
      </c>
      <c r="FU168">
        <v>1701977635</v>
      </c>
      <c r="FV168">
        <v>4</v>
      </c>
      <c r="FW168">
        <v>-0.012</v>
      </c>
      <c r="FX168">
        <v>0.003</v>
      </c>
      <c r="FY168">
        <v>-0.515</v>
      </c>
      <c r="FZ168">
        <v>0.012</v>
      </c>
      <c r="GA168">
        <v>420</v>
      </c>
      <c r="GB168">
        <v>11</v>
      </c>
      <c r="GC168">
        <v>0.38</v>
      </c>
      <c r="GD168">
        <v>0.07</v>
      </c>
      <c r="GE168">
        <v>-3.77324</v>
      </c>
      <c r="GF168">
        <v>0.126390676691726</v>
      </c>
      <c r="GG168">
        <v>0.0207668338944577</v>
      </c>
      <c r="GH168">
        <v>1</v>
      </c>
      <c r="GI168">
        <v>383.540176470588</v>
      </c>
      <c r="GJ168">
        <v>-0.806325442796961</v>
      </c>
      <c r="GK168">
        <v>0.204243290708186</v>
      </c>
      <c r="GL168">
        <v>1</v>
      </c>
      <c r="GM168">
        <v>1.0989715</v>
      </c>
      <c r="GN168">
        <v>-0.00757127819548795</v>
      </c>
      <c r="GO168">
        <v>0.00119812885367143</v>
      </c>
      <c r="GP168">
        <v>1</v>
      </c>
      <c r="GQ168">
        <v>3</v>
      </c>
      <c r="GR168">
        <v>3</v>
      </c>
      <c r="GS168" t="s">
        <v>439</v>
      </c>
      <c r="GT168">
        <v>3.24997</v>
      </c>
      <c r="GU168">
        <v>2.89224</v>
      </c>
      <c r="GV168">
        <v>0.0825607</v>
      </c>
      <c r="GW168">
        <v>0.0829221</v>
      </c>
      <c r="GX168">
        <v>0.0595978</v>
      </c>
      <c r="GY168">
        <v>0.0551691</v>
      </c>
      <c r="GZ168">
        <v>30268.6</v>
      </c>
      <c r="HA168">
        <v>23316.4</v>
      </c>
      <c r="HB168">
        <v>30714.2</v>
      </c>
      <c r="HC168">
        <v>23895.1</v>
      </c>
      <c r="HD168">
        <v>38257</v>
      </c>
      <c r="HE168">
        <v>31512.8</v>
      </c>
      <c r="HF168">
        <v>43459.6</v>
      </c>
      <c r="HG168">
        <v>36061.6</v>
      </c>
      <c r="HH168">
        <v>2.35292</v>
      </c>
      <c r="HI168">
        <v>2.25605</v>
      </c>
      <c r="HJ168">
        <v>0.154488</v>
      </c>
      <c r="HK168">
        <v>0</v>
      </c>
      <c r="HL168">
        <v>20.4514</v>
      </c>
      <c r="HM168">
        <v>999.9</v>
      </c>
      <c r="HN168">
        <v>45.471</v>
      </c>
      <c r="HO168">
        <v>27.009</v>
      </c>
      <c r="HP168">
        <v>20.6344</v>
      </c>
      <c r="HQ168">
        <v>53.6966</v>
      </c>
      <c r="HR168">
        <v>21.4503</v>
      </c>
      <c r="HS168">
        <v>2</v>
      </c>
      <c r="HT168">
        <v>-0.304995</v>
      </c>
      <c r="HU168">
        <v>0.664842</v>
      </c>
      <c r="HV168">
        <v>20.3427</v>
      </c>
      <c r="HW168">
        <v>5.24634</v>
      </c>
      <c r="HX168">
        <v>11.9205</v>
      </c>
      <c r="HY168">
        <v>4.96975</v>
      </c>
      <c r="HZ168">
        <v>3.29008</v>
      </c>
      <c r="IA168">
        <v>9999</v>
      </c>
      <c r="IB168">
        <v>999.9</v>
      </c>
      <c r="IC168">
        <v>9999</v>
      </c>
      <c r="ID168">
        <v>9999</v>
      </c>
      <c r="IE168">
        <v>4.97211</v>
      </c>
      <c r="IF168">
        <v>1.87347</v>
      </c>
      <c r="IG168">
        <v>1.88034</v>
      </c>
      <c r="IH168">
        <v>1.87653</v>
      </c>
      <c r="II168">
        <v>1.87608</v>
      </c>
      <c r="IJ168">
        <v>1.87607</v>
      </c>
      <c r="IK168">
        <v>1.87503</v>
      </c>
      <c r="IL168">
        <v>1.87542</v>
      </c>
      <c r="IM168">
        <v>0</v>
      </c>
      <c r="IN168">
        <v>0</v>
      </c>
      <c r="IO168">
        <v>0</v>
      </c>
      <c r="IP168">
        <v>0</v>
      </c>
      <c r="IQ168" t="s">
        <v>440</v>
      </c>
      <c r="IR168" t="s">
        <v>441</v>
      </c>
      <c r="IS168" t="s">
        <v>442</v>
      </c>
      <c r="IT168" t="s">
        <v>442</v>
      </c>
      <c r="IU168" t="s">
        <v>442</v>
      </c>
      <c r="IV168" t="s">
        <v>442</v>
      </c>
      <c r="IW168">
        <v>0</v>
      </c>
      <c r="IX168">
        <v>100</v>
      </c>
      <c r="IY168">
        <v>100</v>
      </c>
      <c r="IZ168">
        <v>-0.514</v>
      </c>
      <c r="JA168">
        <v>0.0318</v>
      </c>
      <c r="JB168">
        <v>-0.436505064677801</v>
      </c>
      <c r="JC168">
        <v>-0.000204251658391556</v>
      </c>
      <c r="JD168">
        <v>8.11882707142039e-08</v>
      </c>
      <c r="JE168">
        <v>-8.824596126216e-11</v>
      </c>
      <c r="JF168">
        <v>-0.0823044458403542</v>
      </c>
      <c r="JG168">
        <v>6.98166786572007e-05</v>
      </c>
      <c r="JH168">
        <v>0.00104944809816257</v>
      </c>
      <c r="JI168">
        <v>-2.5878658862803e-05</v>
      </c>
      <c r="JJ168">
        <v>28</v>
      </c>
      <c r="JK168">
        <v>2090</v>
      </c>
      <c r="JL168">
        <v>2</v>
      </c>
      <c r="JM168">
        <v>19</v>
      </c>
      <c r="JN168">
        <v>13.3</v>
      </c>
      <c r="JO168">
        <v>13.2</v>
      </c>
      <c r="JP168">
        <v>1.36108</v>
      </c>
      <c r="JQ168">
        <v>2.55249</v>
      </c>
      <c r="JR168">
        <v>2.24365</v>
      </c>
      <c r="JS168">
        <v>2.84912</v>
      </c>
      <c r="JT168">
        <v>2.49756</v>
      </c>
      <c r="JU168">
        <v>2.37793</v>
      </c>
      <c r="JV168">
        <v>31.2591</v>
      </c>
      <c r="JW168">
        <v>24.07</v>
      </c>
      <c r="JX168">
        <v>18</v>
      </c>
      <c r="JY168">
        <v>633.765</v>
      </c>
      <c r="JZ168">
        <v>658.489</v>
      </c>
      <c r="KA168">
        <v>19.9998</v>
      </c>
      <c r="KB168">
        <v>23.3235</v>
      </c>
      <c r="KC168">
        <v>29.9998</v>
      </c>
      <c r="KD168">
        <v>23.5137</v>
      </c>
      <c r="KE168">
        <v>23.4945</v>
      </c>
      <c r="KF168">
        <v>27.2852</v>
      </c>
      <c r="KG168">
        <v>37.0105</v>
      </c>
      <c r="KH168">
        <v>0</v>
      </c>
      <c r="KI168">
        <v>20</v>
      </c>
      <c r="KJ168">
        <v>420</v>
      </c>
      <c r="KK168">
        <v>11.4215</v>
      </c>
      <c r="KL168">
        <v>101.981</v>
      </c>
      <c r="KM168">
        <v>101.025</v>
      </c>
    </row>
    <row r="169" spans="1:299">
      <c r="A169">
        <v>153</v>
      </c>
      <c r="B169">
        <v>1701978434</v>
      </c>
      <c r="C169">
        <v>760</v>
      </c>
      <c r="D169" t="s">
        <v>747</v>
      </c>
      <c r="E169" t="s">
        <v>748</v>
      </c>
      <c r="F169">
        <v>15</v>
      </c>
      <c r="H169" t="s">
        <v>435</v>
      </c>
      <c r="K169">
        <v>1701978432.5</v>
      </c>
      <c r="L169">
        <f>(M169)/1000</f>
        <v>0</v>
      </c>
      <c r="M169">
        <f>IF(DR169, AP169, AJ169)</f>
        <v>0</v>
      </c>
      <c r="N169">
        <f>IF(DR169, AK169, AI169)</f>
        <v>0</v>
      </c>
      <c r="O169">
        <f>DT169 - IF(AW169&gt;1, N169*DN169*100.0/(AY169*EH169), 0)</f>
        <v>0</v>
      </c>
      <c r="P169">
        <f>((V169-L169/2)*O169-N169)/(V169+L169/2)</f>
        <v>0</v>
      </c>
      <c r="Q169">
        <f>P169*(EA169+EB169)/1000.0</f>
        <v>0</v>
      </c>
      <c r="R169">
        <f>(DT169 - IF(AW169&gt;1, N169*DN169*100.0/(AY169*EH169), 0))*(EA169+EB169)/1000.0</f>
        <v>0</v>
      </c>
      <c r="S169">
        <f>2.0/((1/U169-1/T169)+SIGN(U169)*SQRT((1/U169-1/T169)*(1/U169-1/T169) + 4*DO169/((DO169+1)*(DO169+1))*(2*1/U169*1/T169-1/T169*1/T169)))</f>
        <v>0</v>
      </c>
      <c r="T169">
        <f>IF(LEFT(DP169,1)&lt;&gt;"0",IF(LEFT(DP169,1)="1",3.0,DQ169),$D$5+$E$5*(EH169*EA169/($K$5*1000))+$F$5*(EH169*EA169/($K$5*1000))*MAX(MIN(DN169,$J$5),$I$5)*MAX(MIN(DN169,$J$5),$I$5)+$G$5*MAX(MIN(DN169,$J$5),$I$5)*(EH169*EA169/($K$5*1000))+$H$5*(EH169*EA169/($K$5*1000))*(EH169*EA169/($K$5*1000)))</f>
        <v>0</v>
      </c>
      <c r="U169">
        <f>L169*(1000-(1000*0.61365*exp(17.502*Y169/(240.97+Y169))/(EA169+EB169)+DV169)/2)/(1000*0.61365*exp(17.502*Y169/(240.97+Y169))/(EA169+EB169)-DV169)</f>
        <v>0</v>
      </c>
      <c r="V169">
        <f>1/((DO169+1)/(S169/1.6)+1/(T169/1.37)) + DO169/((DO169+1)/(S169/1.6) + DO169/(T169/1.37))</f>
        <v>0</v>
      </c>
      <c r="W169">
        <f>(DJ169*DM169)</f>
        <v>0</v>
      </c>
      <c r="X169">
        <f>(EC169+(W169+2*0.95*5.67E-8*(((EC169+$B$7)+273)^4-(EC169+273)^4)-44100*L169)/(1.84*29.3*T169+8*0.95*5.67E-8*(EC169+273)^3))</f>
        <v>0</v>
      </c>
      <c r="Y169">
        <f>($C$7*ED169+$D$7*EE169+$E$7*X169)</f>
        <v>0</v>
      </c>
      <c r="Z169">
        <f>0.61365*exp(17.502*Y169/(240.97+Y169))</f>
        <v>0</v>
      </c>
      <c r="AA169">
        <f>(AB169/AC169*100)</f>
        <v>0</v>
      </c>
      <c r="AB169">
        <f>DV169*(EA169+EB169)/1000</f>
        <v>0</v>
      </c>
      <c r="AC169">
        <f>0.61365*exp(17.502*EC169/(240.97+EC169))</f>
        <v>0</v>
      </c>
      <c r="AD169">
        <f>(Z169-DV169*(EA169+EB169)/1000)</f>
        <v>0</v>
      </c>
      <c r="AE169">
        <f>(-L169*44100)</f>
        <v>0</v>
      </c>
      <c r="AF169">
        <f>2*29.3*T169*0.92*(EC169-Y169)</f>
        <v>0</v>
      </c>
      <c r="AG169">
        <f>2*0.95*5.67E-8*(((EC169+$B$7)+273)^4-(Y169+273)^4)</f>
        <v>0</v>
      </c>
      <c r="AH169">
        <f>W169+AG169+AE169+AF169</f>
        <v>0</v>
      </c>
      <c r="AI169">
        <f>DZ169*AW169*(DU169-DT169*(1000-AW169*DW169)/(1000-AW169*DV169))/(100*DN169)</f>
        <v>0</v>
      </c>
      <c r="AJ169">
        <f>1000*DZ169*AW169*(DV169-DW169)/(100*DN169*(1000-AW169*DV169))</f>
        <v>0</v>
      </c>
      <c r="AK169">
        <f>(AL169 - AM169 - EA169*1E3/(8.314*(EC169+273.15)) * AO169/DZ169 * AN169) * DZ169/(100*DN169) * (1000 - DW169)/1000</f>
        <v>0</v>
      </c>
      <c r="AL169">
        <v>424.844037193054</v>
      </c>
      <c r="AM169">
        <v>421.516951515151</v>
      </c>
      <c r="AN169">
        <v>-6.4685076288932e-05</v>
      </c>
      <c r="AO169">
        <v>66.111918729525</v>
      </c>
      <c r="AP169">
        <f>(AR169 - AQ169 + EA169*1E3/(8.314*(EC169+273.15)) * AT169/DZ169 * AS169) * DZ169/(100*DN169) * 1000/(1000 - AR169)</f>
        <v>0</v>
      </c>
      <c r="AQ169">
        <v>11.4227140035366</v>
      </c>
      <c r="AR169">
        <v>12.5177406593407</v>
      </c>
      <c r="AS169">
        <v>-1.96014016704887e-06</v>
      </c>
      <c r="AT169">
        <v>85.4368916189537</v>
      </c>
      <c r="AU169">
        <v>0</v>
      </c>
      <c r="AV169">
        <v>0</v>
      </c>
      <c r="AW169">
        <f>IF(AU169*$H$13&gt;=AY169,1.0,(AY169/(AY169-AU169*$H$13)))</f>
        <v>0</v>
      </c>
      <c r="AX169">
        <f>(AW169-1)*100</f>
        <v>0</v>
      </c>
      <c r="AY169">
        <f>MAX(0,($B$13+$C$13*EH169)/(1+$D$13*EH169)*EA169/(EC169+273)*$E$13)</f>
        <v>0</v>
      </c>
      <c r="AZ169" t="s">
        <v>436</v>
      </c>
      <c r="BA169" t="s">
        <v>436</v>
      </c>
      <c r="BB169">
        <v>0</v>
      </c>
      <c r="BC169">
        <v>0</v>
      </c>
      <c r="BD169">
        <f>1-BB169/BC169</f>
        <v>0</v>
      </c>
      <c r="BE169">
        <v>0</v>
      </c>
      <c r="BF169" t="s">
        <v>436</v>
      </c>
      <c r="BG169" t="s">
        <v>436</v>
      </c>
      <c r="BH169">
        <v>0</v>
      </c>
      <c r="BI169">
        <v>0</v>
      </c>
      <c r="BJ169">
        <f>1-BH169/BI169</f>
        <v>0</v>
      </c>
      <c r="BK169">
        <v>0.5</v>
      </c>
      <c r="BL169">
        <f>DK169</f>
        <v>0</v>
      </c>
      <c r="BM169">
        <f>N169</f>
        <v>0</v>
      </c>
      <c r="BN169">
        <f>BJ169*BK169*BL169</f>
        <v>0</v>
      </c>
      <c r="BO169">
        <f>(BM169-BE169)/BL169</f>
        <v>0</v>
      </c>
      <c r="BP169">
        <f>(BC169-BI169)/BI169</f>
        <v>0</v>
      </c>
      <c r="BQ169">
        <f>BB169/(BD169+BB169/BI169)</f>
        <v>0</v>
      </c>
      <c r="BR169" t="s">
        <v>436</v>
      </c>
      <c r="BS169">
        <v>0</v>
      </c>
      <c r="BT169">
        <f>IF(BS169&lt;&gt;0, BS169, BQ169)</f>
        <v>0</v>
      </c>
      <c r="BU169">
        <f>1-BT169/BI169</f>
        <v>0</v>
      </c>
      <c r="BV169">
        <f>(BI169-BH169)/(BI169-BT169)</f>
        <v>0</v>
      </c>
      <c r="BW169">
        <f>(BC169-BI169)/(BC169-BT169)</f>
        <v>0</v>
      </c>
      <c r="BX169">
        <f>(BI169-BH169)/(BI169-BB169)</f>
        <v>0</v>
      </c>
      <c r="BY169">
        <f>(BC169-BI169)/(BC169-BB169)</f>
        <v>0</v>
      </c>
      <c r="BZ169">
        <f>(BV169*BT169/BH169)</f>
        <v>0</v>
      </c>
      <c r="CA169">
        <f>(1-BZ169)</f>
        <v>0</v>
      </c>
      <c r="DJ169">
        <f>$B$11*EI169+$C$11*EJ169+$F$11*EU169*(1-EX169)</f>
        <v>0</v>
      </c>
      <c r="DK169">
        <f>DJ169*DL169</f>
        <v>0</v>
      </c>
      <c r="DL169">
        <f>($B$11*$D$9+$C$11*$D$9+$F$11*((FH169+EZ169)/MAX(FH169+EZ169+FI169, 0.1)*$I$9+FI169/MAX(FH169+EZ169+FI169, 0.1)*$J$9))/($B$11+$C$11+$F$11)</f>
        <v>0</v>
      </c>
      <c r="DM169">
        <f>($B$11*$K$9+$C$11*$K$9+$F$11*((FH169+EZ169)/MAX(FH169+EZ169+FI169, 0.1)*$P$9+FI169/MAX(FH169+EZ169+FI169, 0.1)*$Q$9))/($B$11+$C$11+$F$11)</f>
        <v>0</v>
      </c>
      <c r="DN169">
        <v>6</v>
      </c>
      <c r="DO169">
        <v>0.5</v>
      </c>
      <c r="DP169" t="s">
        <v>437</v>
      </c>
      <c r="DQ169">
        <v>2</v>
      </c>
      <c r="DR169" t="b">
        <v>1</v>
      </c>
      <c r="DS169">
        <v>1701978432.5</v>
      </c>
      <c r="DT169">
        <v>416.244</v>
      </c>
      <c r="DU169">
        <v>420</v>
      </c>
      <c r="DV169">
        <v>12.51785</v>
      </c>
      <c r="DW169">
        <v>11.42165</v>
      </c>
      <c r="DX169">
        <v>416.7575</v>
      </c>
      <c r="DY169">
        <v>12.48605</v>
      </c>
      <c r="DZ169">
        <v>599.9715</v>
      </c>
      <c r="EA169">
        <v>78.91225</v>
      </c>
      <c r="EB169">
        <v>0.0997828</v>
      </c>
      <c r="EC169">
        <v>22.99265</v>
      </c>
      <c r="ED169">
        <v>23.00285</v>
      </c>
      <c r="EE169">
        <v>999.9</v>
      </c>
      <c r="EF169">
        <v>0</v>
      </c>
      <c r="EG169">
        <v>0</v>
      </c>
      <c r="EH169">
        <v>10018.15</v>
      </c>
      <c r="EI169">
        <v>0</v>
      </c>
      <c r="EJ169">
        <v>0.848101</v>
      </c>
      <c r="EK169">
        <v>-3.75632</v>
      </c>
      <c r="EL169">
        <v>421.5205</v>
      </c>
      <c r="EM169">
        <v>424.8525</v>
      </c>
      <c r="EN169">
        <v>1.09622</v>
      </c>
      <c r="EO169">
        <v>420</v>
      </c>
      <c r="EP169">
        <v>11.42165</v>
      </c>
      <c r="EQ169">
        <v>0.987811</v>
      </c>
      <c r="ER169">
        <v>0.901306</v>
      </c>
      <c r="ES169">
        <v>6.73783</v>
      </c>
      <c r="ET169">
        <v>5.411615</v>
      </c>
      <c r="EU169">
        <v>1799.87</v>
      </c>
      <c r="EV169">
        <v>0.978004</v>
      </c>
      <c r="EW169">
        <v>0.0219962</v>
      </c>
      <c r="EX169">
        <v>0</v>
      </c>
      <c r="EY169">
        <v>383.7605</v>
      </c>
      <c r="EZ169">
        <v>4.99951</v>
      </c>
      <c r="FA169">
        <v>6957.885</v>
      </c>
      <c r="FB169">
        <v>14715.9</v>
      </c>
      <c r="FC169">
        <v>43.062</v>
      </c>
      <c r="FD169">
        <v>44.812</v>
      </c>
      <c r="FE169">
        <v>44.625</v>
      </c>
      <c r="FF169">
        <v>43.875</v>
      </c>
      <c r="FG169">
        <v>44.4685</v>
      </c>
      <c r="FH169">
        <v>1755.39</v>
      </c>
      <c r="FI169">
        <v>39.48</v>
      </c>
      <c r="FJ169">
        <v>0</v>
      </c>
      <c r="FK169">
        <v>1701978435.3</v>
      </c>
      <c r="FL169">
        <v>0</v>
      </c>
      <c r="FM169">
        <v>383.527076923077</v>
      </c>
      <c r="FN169">
        <v>0.881299137584129</v>
      </c>
      <c r="FO169">
        <v>-4.1576068198304</v>
      </c>
      <c r="FP169">
        <v>6959.21576923077</v>
      </c>
      <c r="FQ169">
        <v>15</v>
      </c>
      <c r="FR169">
        <v>1701977635</v>
      </c>
      <c r="FS169" t="s">
        <v>438</v>
      </c>
      <c r="FT169">
        <v>1701977633</v>
      </c>
      <c r="FU169">
        <v>1701977635</v>
      </c>
      <c r="FV169">
        <v>4</v>
      </c>
      <c r="FW169">
        <v>-0.012</v>
      </c>
      <c r="FX169">
        <v>0.003</v>
      </c>
      <c r="FY169">
        <v>-0.515</v>
      </c>
      <c r="FZ169">
        <v>0.012</v>
      </c>
      <c r="GA169">
        <v>420</v>
      </c>
      <c r="GB169">
        <v>11</v>
      </c>
      <c r="GC169">
        <v>0.38</v>
      </c>
      <c r="GD169">
        <v>0.07</v>
      </c>
      <c r="GE169">
        <v>-3.76389380952381</v>
      </c>
      <c r="GF169">
        <v>0.116979740259732</v>
      </c>
      <c r="GG169">
        <v>0.0207913082746912</v>
      </c>
      <c r="GH169">
        <v>1</v>
      </c>
      <c r="GI169">
        <v>383.539058823529</v>
      </c>
      <c r="GJ169">
        <v>0.192849496498012</v>
      </c>
      <c r="GK169">
        <v>0.200319588947919</v>
      </c>
      <c r="GL169">
        <v>1</v>
      </c>
      <c r="GM169">
        <v>1.0981819047619</v>
      </c>
      <c r="GN169">
        <v>-0.0073885714285701</v>
      </c>
      <c r="GO169">
        <v>0.00114265196570925</v>
      </c>
      <c r="GP169">
        <v>1</v>
      </c>
      <c r="GQ169">
        <v>3</v>
      </c>
      <c r="GR169">
        <v>3</v>
      </c>
      <c r="GS169" t="s">
        <v>439</v>
      </c>
      <c r="GT169">
        <v>3.24995</v>
      </c>
      <c r="GU169">
        <v>2.89219</v>
      </c>
      <c r="GV169">
        <v>0.0825599</v>
      </c>
      <c r="GW169">
        <v>0.0829234</v>
      </c>
      <c r="GX169">
        <v>0.0595833</v>
      </c>
      <c r="GY169">
        <v>0.0551657</v>
      </c>
      <c r="GZ169">
        <v>30268.9</v>
      </c>
      <c r="HA169">
        <v>23316.8</v>
      </c>
      <c r="HB169">
        <v>30714.4</v>
      </c>
      <c r="HC169">
        <v>23895.5</v>
      </c>
      <c r="HD169">
        <v>38258.2</v>
      </c>
      <c r="HE169">
        <v>31513.4</v>
      </c>
      <c r="HF169">
        <v>43460.3</v>
      </c>
      <c r="HG169">
        <v>36062.2</v>
      </c>
      <c r="HH169">
        <v>2.35285</v>
      </c>
      <c r="HI169">
        <v>2.2562</v>
      </c>
      <c r="HJ169">
        <v>0.154674</v>
      </c>
      <c r="HK169">
        <v>0</v>
      </c>
      <c r="HL169">
        <v>20.4466</v>
      </c>
      <c r="HM169">
        <v>999.9</v>
      </c>
      <c r="HN169">
        <v>45.495</v>
      </c>
      <c r="HO169">
        <v>26.999</v>
      </c>
      <c r="HP169">
        <v>20.6335</v>
      </c>
      <c r="HQ169">
        <v>54.6066</v>
      </c>
      <c r="HR169">
        <v>21.4463</v>
      </c>
      <c r="HS169">
        <v>2</v>
      </c>
      <c r="HT169">
        <v>-0.305094</v>
      </c>
      <c r="HU169">
        <v>0.663952</v>
      </c>
      <c r="HV169">
        <v>20.3427</v>
      </c>
      <c r="HW169">
        <v>5.24619</v>
      </c>
      <c r="HX169">
        <v>11.9207</v>
      </c>
      <c r="HY169">
        <v>4.9698</v>
      </c>
      <c r="HZ169">
        <v>3.29005</v>
      </c>
      <c r="IA169">
        <v>9999</v>
      </c>
      <c r="IB169">
        <v>999.9</v>
      </c>
      <c r="IC169">
        <v>9999</v>
      </c>
      <c r="ID169">
        <v>9999</v>
      </c>
      <c r="IE169">
        <v>4.9721</v>
      </c>
      <c r="IF169">
        <v>1.87347</v>
      </c>
      <c r="IG169">
        <v>1.88034</v>
      </c>
      <c r="IH169">
        <v>1.87653</v>
      </c>
      <c r="II169">
        <v>1.87607</v>
      </c>
      <c r="IJ169">
        <v>1.87607</v>
      </c>
      <c r="IK169">
        <v>1.87503</v>
      </c>
      <c r="IL169">
        <v>1.87538</v>
      </c>
      <c r="IM169">
        <v>0</v>
      </c>
      <c r="IN169">
        <v>0</v>
      </c>
      <c r="IO169">
        <v>0</v>
      </c>
      <c r="IP169">
        <v>0</v>
      </c>
      <c r="IQ169" t="s">
        <v>440</v>
      </c>
      <c r="IR169" t="s">
        <v>441</v>
      </c>
      <c r="IS169" t="s">
        <v>442</v>
      </c>
      <c r="IT169" t="s">
        <v>442</v>
      </c>
      <c r="IU169" t="s">
        <v>442</v>
      </c>
      <c r="IV169" t="s">
        <v>442</v>
      </c>
      <c r="IW169">
        <v>0</v>
      </c>
      <c r="IX169">
        <v>100</v>
      </c>
      <c r="IY169">
        <v>100</v>
      </c>
      <c r="IZ169">
        <v>-0.514</v>
      </c>
      <c r="JA169">
        <v>0.0318</v>
      </c>
      <c r="JB169">
        <v>-0.436505064677801</v>
      </c>
      <c r="JC169">
        <v>-0.000204251658391556</v>
      </c>
      <c r="JD169">
        <v>8.11882707142039e-08</v>
      </c>
      <c r="JE169">
        <v>-8.824596126216e-11</v>
      </c>
      <c r="JF169">
        <v>-0.0823044458403542</v>
      </c>
      <c r="JG169">
        <v>6.98166786572007e-05</v>
      </c>
      <c r="JH169">
        <v>0.00104944809816257</v>
      </c>
      <c r="JI169">
        <v>-2.5878658862803e-05</v>
      </c>
      <c r="JJ169">
        <v>28</v>
      </c>
      <c r="JK169">
        <v>2090</v>
      </c>
      <c r="JL169">
        <v>2</v>
      </c>
      <c r="JM169">
        <v>19</v>
      </c>
      <c r="JN169">
        <v>13.3</v>
      </c>
      <c r="JO169">
        <v>13.3</v>
      </c>
      <c r="JP169">
        <v>1.36108</v>
      </c>
      <c r="JQ169">
        <v>2.55005</v>
      </c>
      <c r="JR169">
        <v>2.24365</v>
      </c>
      <c r="JS169">
        <v>2.84912</v>
      </c>
      <c r="JT169">
        <v>2.49756</v>
      </c>
      <c r="JU169">
        <v>2.3877</v>
      </c>
      <c r="JV169">
        <v>31.2374</v>
      </c>
      <c r="JW169">
        <v>24.07</v>
      </c>
      <c r="JX169">
        <v>18</v>
      </c>
      <c r="JY169">
        <v>633.703</v>
      </c>
      <c r="JZ169">
        <v>658.594</v>
      </c>
      <c r="KA169">
        <v>19.9998</v>
      </c>
      <c r="KB169">
        <v>23.3216</v>
      </c>
      <c r="KC169">
        <v>30.0002</v>
      </c>
      <c r="KD169">
        <v>23.5131</v>
      </c>
      <c r="KE169">
        <v>23.4928</v>
      </c>
      <c r="KF169">
        <v>27.2852</v>
      </c>
      <c r="KG169">
        <v>37.0105</v>
      </c>
      <c r="KH169">
        <v>0</v>
      </c>
      <c r="KI169">
        <v>20</v>
      </c>
      <c r="KJ169">
        <v>420</v>
      </c>
      <c r="KK169">
        <v>11.4215</v>
      </c>
      <c r="KL169">
        <v>101.982</v>
      </c>
      <c r="KM169">
        <v>101.027</v>
      </c>
    </row>
    <row r="170" spans="1:299">
      <c r="A170">
        <v>154</v>
      </c>
      <c r="B170">
        <v>1701978439</v>
      </c>
      <c r="C170">
        <v>765</v>
      </c>
      <c r="D170" t="s">
        <v>749</v>
      </c>
      <c r="E170" t="s">
        <v>750</v>
      </c>
      <c r="F170">
        <v>15</v>
      </c>
      <c r="H170" t="s">
        <v>435</v>
      </c>
      <c r="K170">
        <v>1701978437.5</v>
      </c>
      <c r="L170">
        <f>(M170)/1000</f>
        <v>0</v>
      </c>
      <c r="M170">
        <f>IF(DR170, AP170, AJ170)</f>
        <v>0</v>
      </c>
      <c r="N170">
        <f>IF(DR170, AK170, AI170)</f>
        <v>0</v>
      </c>
      <c r="O170">
        <f>DT170 - IF(AW170&gt;1, N170*DN170*100.0/(AY170*EH170), 0)</f>
        <v>0</v>
      </c>
      <c r="P170">
        <f>((V170-L170/2)*O170-N170)/(V170+L170/2)</f>
        <v>0</v>
      </c>
      <c r="Q170">
        <f>P170*(EA170+EB170)/1000.0</f>
        <v>0</v>
      </c>
      <c r="R170">
        <f>(DT170 - IF(AW170&gt;1, N170*DN170*100.0/(AY170*EH170), 0))*(EA170+EB170)/1000.0</f>
        <v>0</v>
      </c>
      <c r="S170">
        <f>2.0/((1/U170-1/T170)+SIGN(U170)*SQRT((1/U170-1/T170)*(1/U170-1/T170) + 4*DO170/((DO170+1)*(DO170+1))*(2*1/U170*1/T170-1/T170*1/T170)))</f>
        <v>0</v>
      </c>
      <c r="T170">
        <f>IF(LEFT(DP170,1)&lt;&gt;"0",IF(LEFT(DP170,1)="1",3.0,DQ170),$D$5+$E$5*(EH170*EA170/($K$5*1000))+$F$5*(EH170*EA170/($K$5*1000))*MAX(MIN(DN170,$J$5),$I$5)*MAX(MIN(DN170,$J$5),$I$5)+$G$5*MAX(MIN(DN170,$J$5),$I$5)*(EH170*EA170/($K$5*1000))+$H$5*(EH170*EA170/($K$5*1000))*(EH170*EA170/($K$5*1000)))</f>
        <v>0</v>
      </c>
      <c r="U170">
        <f>L170*(1000-(1000*0.61365*exp(17.502*Y170/(240.97+Y170))/(EA170+EB170)+DV170)/2)/(1000*0.61365*exp(17.502*Y170/(240.97+Y170))/(EA170+EB170)-DV170)</f>
        <v>0</v>
      </c>
      <c r="V170">
        <f>1/((DO170+1)/(S170/1.6)+1/(T170/1.37)) + DO170/((DO170+1)/(S170/1.6) + DO170/(T170/1.37))</f>
        <v>0</v>
      </c>
      <c r="W170">
        <f>(DJ170*DM170)</f>
        <v>0</v>
      </c>
      <c r="X170">
        <f>(EC170+(W170+2*0.95*5.67E-8*(((EC170+$B$7)+273)^4-(EC170+273)^4)-44100*L170)/(1.84*29.3*T170+8*0.95*5.67E-8*(EC170+273)^3))</f>
        <v>0</v>
      </c>
      <c r="Y170">
        <f>($C$7*ED170+$D$7*EE170+$E$7*X170)</f>
        <v>0</v>
      </c>
      <c r="Z170">
        <f>0.61365*exp(17.502*Y170/(240.97+Y170))</f>
        <v>0</v>
      </c>
      <c r="AA170">
        <f>(AB170/AC170*100)</f>
        <v>0</v>
      </c>
      <c r="AB170">
        <f>DV170*(EA170+EB170)/1000</f>
        <v>0</v>
      </c>
      <c r="AC170">
        <f>0.61365*exp(17.502*EC170/(240.97+EC170))</f>
        <v>0</v>
      </c>
      <c r="AD170">
        <f>(Z170-DV170*(EA170+EB170)/1000)</f>
        <v>0</v>
      </c>
      <c r="AE170">
        <f>(-L170*44100)</f>
        <v>0</v>
      </c>
      <c r="AF170">
        <f>2*29.3*T170*0.92*(EC170-Y170)</f>
        <v>0</v>
      </c>
      <c r="AG170">
        <f>2*0.95*5.67E-8*(((EC170+$B$7)+273)^4-(Y170+273)^4)</f>
        <v>0</v>
      </c>
      <c r="AH170">
        <f>W170+AG170+AE170+AF170</f>
        <v>0</v>
      </c>
      <c r="AI170">
        <f>DZ170*AW170*(DU170-DT170*(1000-AW170*DW170)/(1000-AW170*DV170))/(100*DN170)</f>
        <v>0</v>
      </c>
      <c r="AJ170">
        <f>1000*DZ170*AW170*(DV170-DW170)/(100*DN170*(1000-AW170*DV170))</f>
        <v>0</v>
      </c>
      <c r="AK170">
        <f>(AL170 - AM170 - EA170*1E3/(8.314*(EC170+273.15)) * AO170/DZ170 * AN170) * DZ170/(100*DN170) * (1000 - DW170)/1000</f>
        <v>0</v>
      </c>
      <c r="AL170">
        <v>424.850076948454</v>
      </c>
      <c r="AM170">
        <v>421.525163636364</v>
      </c>
      <c r="AN170">
        <v>0.000360602664674465</v>
      </c>
      <c r="AO170">
        <v>66.111918729525</v>
      </c>
      <c r="AP170">
        <f>(AR170 - AQ170 + EA170*1E3/(8.314*(EC170+273.15)) * AT170/DZ170 * AS170) * DZ170/(100*DN170) * 1000/(1000 - AR170)</f>
        <v>0</v>
      </c>
      <c r="AQ170">
        <v>11.4220594306305</v>
      </c>
      <c r="AR170">
        <v>12.5142450549451</v>
      </c>
      <c r="AS170">
        <v>-3.00511709075795e-06</v>
      </c>
      <c r="AT170">
        <v>85.4368916189537</v>
      </c>
      <c r="AU170">
        <v>0</v>
      </c>
      <c r="AV170">
        <v>0</v>
      </c>
      <c r="AW170">
        <f>IF(AU170*$H$13&gt;=AY170,1.0,(AY170/(AY170-AU170*$H$13)))</f>
        <v>0</v>
      </c>
      <c r="AX170">
        <f>(AW170-1)*100</f>
        <v>0</v>
      </c>
      <c r="AY170">
        <f>MAX(0,($B$13+$C$13*EH170)/(1+$D$13*EH170)*EA170/(EC170+273)*$E$13)</f>
        <v>0</v>
      </c>
      <c r="AZ170" t="s">
        <v>436</v>
      </c>
      <c r="BA170" t="s">
        <v>436</v>
      </c>
      <c r="BB170">
        <v>0</v>
      </c>
      <c r="BC170">
        <v>0</v>
      </c>
      <c r="BD170">
        <f>1-BB170/BC170</f>
        <v>0</v>
      </c>
      <c r="BE170">
        <v>0</v>
      </c>
      <c r="BF170" t="s">
        <v>436</v>
      </c>
      <c r="BG170" t="s">
        <v>436</v>
      </c>
      <c r="BH170">
        <v>0</v>
      </c>
      <c r="BI170">
        <v>0</v>
      </c>
      <c r="BJ170">
        <f>1-BH170/BI170</f>
        <v>0</v>
      </c>
      <c r="BK170">
        <v>0.5</v>
      </c>
      <c r="BL170">
        <f>DK170</f>
        <v>0</v>
      </c>
      <c r="BM170">
        <f>N170</f>
        <v>0</v>
      </c>
      <c r="BN170">
        <f>BJ170*BK170*BL170</f>
        <v>0</v>
      </c>
      <c r="BO170">
        <f>(BM170-BE170)/BL170</f>
        <v>0</v>
      </c>
      <c r="BP170">
        <f>(BC170-BI170)/BI170</f>
        <v>0</v>
      </c>
      <c r="BQ170">
        <f>BB170/(BD170+BB170/BI170)</f>
        <v>0</v>
      </c>
      <c r="BR170" t="s">
        <v>436</v>
      </c>
      <c r="BS170">
        <v>0</v>
      </c>
      <c r="BT170">
        <f>IF(BS170&lt;&gt;0, BS170, BQ170)</f>
        <v>0</v>
      </c>
      <c r="BU170">
        <f>1-BT170/BI170</f>
        <v>0</v>
      </c>
      <c r="BV170">
        <f>(BI170-BH170)/(BI170-BT170)</f>
        <v>0</v>
      </c>
      <c r="BW170">
        <f>(BC170-BI170)/(BC170-BT170)</f>
        <v>0</v>
      </c>
      <c r="BX170">
        <f>(BI170-BH170)/(BI170-BB170)</f>
        <v>0</v>
      </c>
      <c r="BY170">
        <f>(BC170-BI170)/(BC170-BB170)</f>
        <v>0</v>
      </c>
      <c r="BZ170">
        <f>(BV170*BT170/BH170)</f>
        <v>0</v>
      </c>
      <c r="CA170">
        <f>(1-BZ170)</f>
        <v>0</v>
      </c>
      <c r="DJ170">
        <f>$B$11*EI170+$C$11*EJ170+$F$11*EU170*(1-EX170)</f>
        <v>0</v>
      </c>
      <c r="DK170">
        <f>DJ170*DL170</f>
        <v>0</v>
      </c>
      <c r="DL170">
        <f>($B$11*$D$9+$C$11*$D$9+$F$11*((FH170+EZ170)/MAX(FH170+EZ170+FI170, 0.1)*$I$9+FI170/MAX(FH170+EZ170+FI170, 0.1)*$J$9))/($B$11+$C$11+$F$11)</f>
        <v>0</v>
      </c>
      <c r="DM170">
        <f>($B$11*$K$9+$C$11*$K$9+$F$11*((FH170+EZ170)/MAX(FH170+EZ170+FI170, 0.1)*$P$9+FI170/MAX(FH170+EZ170+FI170, 0.1)*$Q$9))/($B$11+$C$11+$F$11)</f>
        <v>0</v>
      </c>
      <c r="DN170">
        <v>6</v>
      </c>
      <c r="DO170">
        <v>0.5</v>
      </c>
      <c r="DP170" t="s">
        <v>437</v>
      </c>
      <c r="DQ170">
        <v>2</v>
      </c>
      <c r="DR170" t="b">
        <v>1</v>
      </c>
      <c r="DS170">
        <v>1701978437.5</v>
      </c>
      <c r="DT170">
        <v>416.2545</v>
      </c>
      <c r="DU170">
        <v>420.0065</v>
      </c>
      <c r="DV170">
        <v>12.5147</v>
      </c>
      <c r="DW170">
        <v>11.4226</v>
      </c>
      <c r="DX170">
        <v>416.7685</v>
      </c>
      <c r="DY170">
        <v>12.48295</v>
      </c>
      <c r="DZ170">
        <v>600.01</v>
      </c>
      <c r="EA170">
        <v>78.91245</v>
      </c>
      <c r="EB170">
        <v>0.100496</v>
      </c>
      <c r="EC170">
        <v>22.9931</v>
      </c>
      <c r="ED170">
        <v>22.99605</v>
      </c>
      <c r="EE170">
        <v>999.9</v>
      </c>
      <c r="EF170">
        <v>0</v>
      </c>
      <c r="EG170">
        <v>0</v>
      </c>
      <c r="EH170">
        <v>9950.315</v>
      </c>
      <c r="EI170">
        <v>0</v>
      </c>
      <c r="EJ170">
        <v>0.848101</v>
      </c>
      <c r="EK170">
        <v>-3.7523</v>
      </c>
      <c r="EL170">
        <v>421.5295</v>
      </c>
      <c r="EM170">
        <v>424.8595</v>
      </c>
      <c r="EN170">
        <v>1.09212</v>
      </c>
      <c r="EO170">
        <v>420.0065</v>
      </c>
      <c r="EP170">
        <v>11.4226</v>
      </c>
      <c r="EQ170">
        <v>0.987566</v>
      </c>
      <c r="ER170">
        <v>0.9013835</v>
      </c>
      <c r="ES170">
        <v>6.73421</v>
      </c>
      <c r="ET170">
        <v>5.412855</v>
      </c>
      <c r="EU170">
        <v>1799.875</v>
      </c>
      <c r="EV170">
        <v>0.978004</v>
      </c>
      <c r="EW170">
        <v>0.0219962</v>
      </c>
      <c r="EX170">
        <v>0</v>
      </c>
      <c r="EY170">
        <v>383.371</v>
      </c>
      <c r="EZ170">
        <v>4.99951</v>
      </c>
      <c r="FA170">
        <v>6957.94</v>
      </c>
      <c r="FB170">
        <v>14715.95</v>
      </c>
      <c r="FC170">
        <v>43.062</v>
      </c>
      <c r="FD170">
        <v>44.812</v>
      </c>
      <c r="FE170">
        <v>44.5935</v>
      </c>
      <c r="FF170">
        <v>43.875</v>
      </c>
      <c r="FG170">
        <v>44.4685</v>
      </c>
      <c r="FH170">
        <v>1755.395</v>
      </c>
      <c r="FI170">
        <v>39.48</v>
      </c>
      <c r="FJ170">
        <v>0</v>
      </c>
      <c r="FK170">
        <v>1701978440.1</v>
      </c>
      <c r="FL170">
        <v>0</v>
      </c>
      <c r="FM170">
        <v>383.528192307692</v>
      </c>
      <c r="FN170">
        <v>0.173230759467932</v>
      </c>
      <c r="FO170">
        <v>-4.88512816669621</v>
      </c>
      <c r="FP170">
        <v>6958.75423076923</v>
      </c>
      <c r="FQ170">
        <v>15</v>
      </c>
      <c r="FR170">
        <v>1701977635</v>
      </c>
      <c r="FS170" t="s">
        <v>438</v>
      </c>
      <c r="FT170">
        <v>1701977633</v>
      </c>
      <c r="FU170">
        <v>1701977635</v>
      </c>
      <c r="FV170">
        <v>4</v>
      </c>
      <c r="FW170">
        <v>-0.012</v>
      </c>
      <c r="FX170">
        <v>0.003</v>
      </c>
      <c r="FY170">
        <v>-0.515</v>
      </c>
      <c r="FZ170">
        <v>0.012</v>
      </c>
      <c r="GA170">
        <v>420</v>
      </c>
      <c r="GB170">
        <v>11</v>
      </c>
      <c r="GC170">
        <v>0.38</v>
      </c>
      <c r="GD170">
        <v>0.07</v>
      </c>
      <c r="GE170">
        <v>-3.7565665</v>
      </c>
      <c r="GF170">
        <v>0.0768545864661657</v>
      </c>
      <c r="GG170">
        <v>0.0170159714018918</v>
      </c>
      <c r="GH170">
        <v>1</v>
      </c>
      <c r="GI170">
        <v>383.497970588235</v>
      </c>
      <c r="GJ170">
        <v>0.192956452062963</v>
      </c>
      <c r="GK170">
        <v>0.209197835622326</v>
      </c>
      <c r="GL170">
        <v>1</v>
      </c>
      <c r="GM170">
        <v>1.096829</v>
      </c>
      <c r="GN170">
        <v>-0.0233368421052635</v>
      </c>
      <c r="GO170">
        <v>0.00240812977225067</v>
      </c>
      <c r="GP170">
        <v>1</v>
      </c>
      <c r="GQ170">
        <v>3</v>
      </c>
      <c r="GR170">
        <v>3</v>
      </c>
      <c r="GS170" t="s">
        <v>439</v>
      </c>
      <c r="GT170">
        <v>3.25002</v>
      </c>
      <c r="GU170">
        <v>2.89227</v>
      </c>
      <c r="GV170">
        <v>0.0825603</v>
      </c>
      <c r="GW170">
        <v>0.0829279</v>
      </c>
      <c r="GX170">
        <v>0.0595778</v>
      </c>
      <c r="GY170">
        <v>0.0551658</v>
      </c>
      <c r="GZ170">
        <v>30268.2</v>
      </c>
      <c r="HA170">
        <v>23317.1</v>
      </c>
      <c r="HB170">
        <v>30713.7</v>
      </c>
      <c r="HC170">
        <v>23896</v>
      </c>
      <c r="HD170">
        <v>38257.4</v>
      </c>
      <c r="HE170">
        <v>31514</v>
      </c>
      <c r="HF170">
        <v>43459.2</v>
      </c>
      <c r="HG170">
        <v>36062.8</v>
      </c>
      <c r="HH170">
        <v>2.3531</v>
      </c>
      <c r="HI170">
        <v>2.25592</v>
      </c>
      <c r="HJ170">
        <v>0.155233</v>
      </c>
      <c r="HK170">
        <v>0</v>
      </c>
      <c r="HL170">
        <v>20.4425</v>
      </c>
      <c r="HM170">
        <v>999.9</v>
      </c>
      <c r="HN170">
        <v>45.471</v>
      </c>
      <c r="HO170">
        <v>27.009</v>
      </c>
      <c r="HP170">
        <v>20.6352</v>
      </c>
      <c r="HQ170">
        <v>53.8966</v>
      </c>
      <c r="HR170">
        <v>21.4423</v>
      </c>
      <c r="HS170">
        <v>2</v>
      </c>
      <c r="HT170">
        <v>-0.305246</v>
      </c>
      <c r="HU170">
        <v>0.664161</v>
      </c>
      <c r="HV170">
        <v>20.3427</v>
      </c>
      <c r="HW170">
        <v>5.24634</v>
      </c>
      <c r="HX170">
        <v>11.921</v>
      </c>
      <c r="HY170">
        <v>4.96965</v>
      </c>
      <c r="HZ170">
        <v>3.29003</v>
      </c>
      <c r="IA170">
        <v>9999</v>
      </c>
      <c r="IB170">
        <v>999.9</v>
      </c>
      <c r="IC170">
        <v>9999</v>
      </c>
      <c r="ID170">
        <v>9999</v>
      </c>
      <c r="IE170">
        <v>4.97213</v>
      </c>
      <c r="IF170">
        <v>1.87347</v>
      </c>
      <c r="IG170">
        <v>1.88034</v>
      </c>
      <c r="IH170">
        <v>1.87653</v>
      </c>
      <c r="II170">
        <v>1.87608</v>
      </c>
      <c r="IJ170">
        <v>1.87607</v>
      </c>
      <c r="IK170">
        <v>1.87501</v>
      </c>
      <c r="IL170">
        <v>1.87538</v>
      </c>
      <c r="IM170">
        <v>0</v>
      </c>
      <c r="IN170">
        <v>0</v>
      </c>
      <c r="IO170">
        <v>0</v>
      </c>
      <c r="IP170">
        <v>0</v>
      </c>
      <c r="IQ170" t="s">
        <v>440</v>
      </c>
      <c r="IR170" t="s">
        <v>441</v>
      </c>
      <c r="IS170" t="s">
        <v>442</v>
      </c>
      <c r="IT170" t="s">
        <v>442</v>
      </c>
      <c r="IU170" t="s">
        <v>442</v>
      </c>
      <c r="IV170" t="s">
        <v>442</v>
      </c>
      <c r="IW170">
        <v>0</v>
      </c>
      <c r="IX170">
        <v>100</v>
      </c>
      <c r="IY170">
        <v>100</v>
      </c>
      <c r="IZ170">
        <v>-0.514</v>
      </c>
      <c r="JA170">
        <v>0.0317</v>
      </c>
      <c r="JB170">
        <v>-0.436505064677801</v>
      </c>
      <c r="JC170">
        <v>-0.000204251658391556</v>
      </c>
      <c r="JD170">
        <v>8.11882707142039e-08</v>
      </c>
      <c r="JE170">
        <v>-8.824596126216e-11</v>
      </c>
      <c r="JF170">
        <v>-0.0823044458403542</v>
      </c>
      <c r="JG170">
        <v>6.98166786572007e-05</v>
      </c>
      <c r="JH170">
        <v>0.00104944809816257</v>
      </c>
      <c r="JI170">
        <v>-2.5878658862803e-05</v>
      </c>
      <c r="JJ170">
        <v>28</v>
      </c>
      <c r="JK170">
        <v>2090</v>
      </c>
      <c r="JL170">
        <v>2</v>
      </c>
      <c r="JM170">
        <v>19</v>
      </c>
      <c r="JN170">
        <v>13.4</v>
      </c>
      <c r="JO170">
        <v>13.4</v>
      </c>
      <c r="JP170">
        <v>1.36108</v>
      </c>
      <c r="JQ170">
        <v>2.55737</v>
      </c>
      <c r="JR170">
        <v>2.24365</v>
      </c>
      <c r="JS170">
        <v>2.84912</v>
      </c>
      <c r="JT170">
        <v>2.49756</v>
      </c>
      <c r="JU170">
        <v>2.35474</v>
      </c>
      <c r="JV170">
        <v>31.2591</v>
      </c>
      <c r="JW170">
        <v>24.0612</v>
      </c>
      <c r="JX170">
        <v>18</v>
      </c>
      <c r="JY170">
        <v>633.885</v>
      </c>
      <c r="JZ170">
        <v>658.36</v>
      </c>
      <c r="KA170">
        <v>19.9999</v>
      </c>
      <c r="KB170">
        <v>23.3216</v>
      </c>
      <c r="KC170">
        <v>29.9999</v>
      </c>
      <c r="KD170">
        <v>23.5131</v>
      </c>
      <c r="KE170">
        <v>23.4928</v>
      </c>
      <c r="KF170">
        <v>27.2843</v>
      </c>
      <c r="KG170">
        <v>37.0105</v>
      </c>
      <c r="KH170">
        <v>0</v>
      </c>
      <c r="KI170">
        <v>20</v>
      </c>
      <c r="KJ170">
        <v>420</v>
      </c>
      <c r="KK170">
        <v>11.4215</v>
      </c>
      <c r="KL170">
        <v>101.98</v>
      </c>
      <c r="KM170">
        <v>101.029</v>
      </c>
    </row>
    <row r="171" spans="1:299">
      <c r="A171">
        <v>155</v>
      </c>
      <c r="B171">
        <v>1701978444</v>
      </c>
      <c r="C171">
        <v>770</v>
      </c>
      <c r="D171" t="s">
        <v>751</v>
      </c>
      <c r="E171" t="s">
        <v>752</v>
      </c>
      <c r="F171">
        <v>15</v>
      </c>
      <c r="H171" t="s">
        <v>435</v>
      </c>
      <c r="K171">
        <v>1701978442.5</v>
      </c>
      <c r="L171">
        <f>(M171)/1000</f>
        <v>0</v>
      </c>
      <c r="M171">
        <f>IF(DR171, AP171, AJ171)</f>
        <v>0</v>
      </c>
      <c r="N171">
        <f>IF(DR171, AK171, AI171)</f>
        <v>0</v>
      </c>
      <c r="O171">
        <f>DT171 - IF(AW171&gt;1, N171*DN171*100.0/(AY171*EH171), 0)</f>
        <v>0</v>
      </c>
      <c r="P171">
        <f>((V171-L171/2)*O171-N171)/(V171+L171/2)</f>
        <v>0</v>
      </c>
      <c r="Q171">
        <f>P171*(EA171+EB171)/1000.0</f>
        <v>0</v>
      </c>
      <c r="R171">
        <f>(DT171 - IF(AW171&gt;1, N171*DN171*100.0/(AY171*EH171), 0))*(EA171+EB171)/1000.0</f>
        <v>0</v>
      </c>
      <c r="S171">
        <f>2.0/((1/U171-1/T171)+SIGN(U171)*SQRT((1/U171-1/T171)*(1/U171-1/T171) + 4*DO171/((DO171+1)*(DO171+1))*(2*1/U171*1/T171-1/T171*1/T171)))</f>
        <v>0</v>
      </c>
      <c r="T171">
        <f>IF(LEFT(DP171,1)&lt;&gt;"0",IF(LEFT(DP171,1)="1",3.0,DQ171),$D$5+$E$5*(EH171*EA171/($K$5*1000))+$F$5*(EH171*EA171/($K$5*1000))*MAX(MIN(DN171,$J$5),$I$5)*MAX(MIN(DN171,$J$5),$I$5)+$G$5*MAX(MIN(DN171,$J$5),$I$5)*(EH171*EA171/($K$5*1000))+$H$5*(EH171*EA171/($K$5*1000))*(EH171*EA171/($K$5*1000)))</f>
        <v>0</v>
      </c>
      <c r="U171">
        <f>L171*(1000-(1000*0.61365*exp(17.502*Y171/(240.97+Y171))/(EA171+EB171)+DV171)/2)/(1000*0.61365*exp(17.502*Y171/(240.97+Y171))/(EA171+EB171)-DV171)</f>
        <v>0</v>
      </c>
      <c r="V171">
        <f>1/((DO171+1)/(S171/1.6)+1/(T171/1.37)) + DO171/((DO171+1)/(S171/1.6) + DO171/(T171/1.37))</f>
        <v>0</v>
      </c>
      <c r="W171">
        <f>(DJ171*DM171)</f>
        <v>0</v>
      </c>
      <c r="X171">
        <f>(EC171+(W171+2*0.95*5.67E-8*(((EC171+$B$7)+273)^4-(EC171+273)^4)-44100*L171)/(1.84*29.3*T171+8*0.95*5.67E-8*(EC171+273)^3))</f>
        <v>0</v>
      </c>
      <c r="Y171">
        <f>($C$7*ED171+$D$7*EE171+$E$7*X171)</f>
        <v>0</v>
      </c>
      <c r="Z171">
        <f>0.61365*exp(17.502*Y171/(240.97+Y171))</f>
        <v>0</v>
      </c>
      <c r="AA171">
        <f>(AB171/AC171*100)</f>
        <v>0</v>
      </c>
      <c r="AB171">
        <f>DV171*(EA171+EB171)/1000</f>
        <v>0</v>
      </c>
      <c r="AC171">
        <f>0.61365*exp(17.502*EC171/(240.97+EC171))</f>
        <v>0</v>
      </c>
      <c r="AD171">
        <f>(Z171-DV171*(EA171+EB171)/1000)</f>
        <v>0</v>
      </c>
      <c r="AE171">
        <f>(-L171*44100)</f>
        <v>0</v>
      </c>
      <c r="AF171">
        <f>2*29.3*T171*0.92*(EC171-Y171)</f>
        <v>0</v>
      </c>
      <c r="AG171">
        <f>2*0.95*5.67E-8*(((EC171+$B$7)+273)^4-(Y171+273)^4)</f>
        <v>0</v>
      </c>
      <c r="AH171">
        <f>W171+AG171+AE171+AF171</f>
        <v>0</v>
      </c>
      <c r="AI171">
        <f>DZ171*AW171*(DU171-DT171*(1000-AW171*DW171)/(1000-AW171*DV171))/(100*DN171)</f>
        <v>0</v>
      </c>
      <c r="AJ171">
        <f>1000*DZ171*AW171*(DV171-DW171)/(100*DN171*(1000-AW171*DV171))</f>
        <v>0</v>
      </c>
      <c r="AK171">
        <f>(AL171 - AM171 - EA171*1E3/(8.314*(EC171+273.15)) * AO171/DZ171 * AN171) * DZ171/(100*DN171) * (1000 - DW171)/1000</f>
        <v>0</v>
      </c>
      <c r="AL171">
        <v>424.873613664654</v>
      </c>
      <c r="AM171">
        <v>421.515418181818</v>
      </c>
      <c r="AN171">
        <v>-3.80281838646221e-05</v>
      </c>
      <c r="AO171">
        <v>66.111918729525</v>
      </c>
      <c r="AP171">
        <f>(AR171 - AQ171 + EA171*1E3/(8.314*(EC171+273.15)) * AT171/DZ171 * AS171) * DZ171/(100*DN171) * 1000/(1000 - AR171)</f>
        <v>0</v>
      </c>
      <c r="AQ171">
        <v>11.4220658765872</v>
      </c>
      <c r="AR171">
        <v>12.516778021978</v>
      </c>
      <c r="AS171">
        <v>-7.59279340281706e-07</v>
      </c>
      <c r="AT171">
        <v>85.4368916189537</v>
      </c>
      <c r="AU171">
        <v>0</v>
      </c>
      <c r="AV171">
        <v>0</v>
      </c>
      <c r="AW171">
        <f>IF(AU171*$H$13&gt;=AY171,1.0,(AY171/(AY171-AU171*$H$13)))</f>
        <v>0</v>
      </c>
      <c r="AX171">
        <f>(AW171-1)*100</f>
        <v>0</v>
      </c>
      <c r="AY171">
        <f>MAX(0,($B$13+$C$13*EH171)/(1+$D$13*EH171)*EA171/(EC171+273)*$E$13)</f>
        <v>0</v>
      </c>
      <c r="AZ171" t="s">
        <v>436</v>
      </c>
      <c r="BA171" t="s">
        <v>436</v>
      </c>
      <c r="BB171">
        <v>0</v>
      </c>
      <c r="BC171">
        <v>0</v>
      </c>
      <c r="BD171">
        <f>1-BB171/BC171</f>
        <v>0</v>
      </c>
      <c r="BE171">
        <v>0</v>
      </c>
      <c r="BF171" t="s">
        <v>436</v>
      </c>
      <c r="BG171" t="s">
        <v>436</v>
      </c>
      <c r="BH171">
        <v>0</v>
      </c>
      <c r="BI171">
        <v>0</v>
      </c>
      <c r="BJ171">
        <f>1-BH171/BI171</f>
        <v>0</v>
      </c>
      <c r="BK171">
        <v>0.5</v>
      </c>
      <c r="BL171">
        <f>DK171</f>
        <v>0</v>
      </c>
      <c r="BM171">
        <f>N171</f>
        <v>0</v>
      </c>
      <c r="BN171">
        <f>BJ171*BK171*BL171</f>
        <v>0</v>
      </c>
      <c r="BO171">
        <f>(BM171-BE171)/BL171</f>
        <v>0</v>
      </c>
      <c r="BP171">
        <f>(BC171-BI171)/BI171</f>
        <v>0</v>
      </c>
      <c r="BQ171">
        <f>BB171/(BD171+BB171/BI171)</f>
        <v>0</v>
      </c>
      <c r="BR171" t="s">
        <v>436</v>
      </c>
      <c r="BS171">
        <v>0</v>
      </c>
      <c r="BT171">
        <f>IF(BS171&lt;&gt;0, BS171, BQ171)</f>
        <v>0</v>
      </c>
      <c r="BU171">
        <f>1-BT171/BI171</f>
        <v>0</v>
      </c>
      <c r="BV171">
        <f>(BI171-BH171)/(BI171-BT171)</f>
        <v>0</v>
      </c>
      <c r="BW171">
        <f>(BC171-BI171)/(BC171-BT171)</f>
        <v>0</v>
      </c>
      <c r="BX171">
        <f>(BI171-BH171)/(BI171-BB171)</f>
        <v>0</v>
      </c>
      <c r="BY171">
        <f>(BC171-BI171)/(BC171-BB171)</f>
        <v>0</v>
      </c>
      <c r="BZ171">
        <f>(BV171*BT171/BH171)</f>
        <v>0</v>
      </c>
      <c r="CA171">
        <f>(1-BZ171)</f>
        <v>0</v>
      </c>
      <c r="DJ171">
        <f>$B$11*EI171+$C$11*EJ171+$F$11*EU171*(1-EX171)</f>
        <v>0</v>
      </c>
      <c r="DK171">
        <f>DJ171*DL171</f>
        <v>0</v>
      </c>
      <c r="DL171">
        <f>($B$11*$D$9+$C$11*$D$9+$F$11*((FH171+EZ171)/MAX(FH171+EZ171+FI171, 0.1)*$I$9+FI171/MAX(FH171+EZ171+FI171, 0.1)*$J$9))/($B$11+$C$11+$F$11)</f>
        <v>0</v>
      </c>
      <c r="DM171">
        <f>($B$11*$K$9+$C$11*$K$9+$F$11*((FH171+EZ171)/MAX(FH171+EZ171+FI171, 0.1)*$P$9+FI171/MAX(FH171+EZ171+FI171, 0.1)*$Q$9))/($B$11+$C$11+$F$11)</f>
        <v>0</v>
      </c>
      <c r="DN171">
        <v>6</v>
      </c>
      <c r="DO171">
        <v>0.5</v>
      </c>
      <c r="DP171" t="s">
        <v>437</v>
      </c>
      <c r="DQ171">
        <v>2</v>
      </c>
      <c r="DR171" t="b">
        <v>1</v>
      </c>
      <c r="DS171">
        <v>1701978442.5</v>
      </c>
      <c r="DT171">
        <v>416.2415</v>
      </c>
      <c r="DU171">
        <v>420.0115</v>
      </c>
      <c r="DV171">
        <v>12.5167</v>
      </c>
      <c r="DW171">
        <v>11.4221</v>
      </c>
      <c r="DX171">
        <v>416.7555</v>
      </c>
      <c r="DY171">
        <v>12.48495</v>
      </c>
      <c r="DZ171">
        <v>599.987</v>
      </c>
      <c r="EA171">
        <v>78.9139</v>
      </c>
      <c r="EB171">
        <v>0.0998237</v>
      </c>
      <c r="EC171">
        <v>22.99435</v>
      </c>
      <c r="ED171">
        <v>23.0019</v>
      </c>
      <c r="EE171">
        <v>999.9</v>
      </c>
      <c r="EF171">
        <v>0</v>
      </c>
      <c r="EG171">
        <v>0</v>
      </c>
      <c r="EH171">
        <v>10013.75</v>
      </c>
      <c r="EI171">
        <v>0</v>
      </c>
      <c r="EJ171">
        <v>0.848101</v>
      </c>
      <c r="EK171">
        <v>-3.76985</v>
      </c>
      <c r="EL171">
        <v>421.517</v>
      </c>
      <c r="EM171">
        <v>424.864</v>
      </c>
      <c r="EN171">
        <v>1.094625</v>
      </c>
      <c r="EO171">
        <v>420.0115</v>
      </c>
      <c r="EP171">
        <v>11.4221</v>
      </c>
      <c r="EQ171">
        <v>0.9877415</v>
      </c>
      <c r="ER171">
        <v>0.901361</v>
      </c>
      <c r="ES171">
        <v>6.736805</v>
      </c>
      <c r="ET171">
        <v>5.412485</v>
      </c>
      <c r="EU171">
        <v>1800.19</v>
      </c>
      <c r="EV171">
        <v>0.978008</v>
      </c>
      <c r="EW171">
        <v>0.0219924</v>
      </c>
      <c r="EX171">
        <v>0</v>
      </c>
      <c r="EY171">
        <v>383.375</v>
      </c>
      <c r="EZ171">
        <v>4.99951</v>
      </c>
      <c r="FA171">
        <v>6958.925</v>
      </c>
      <c r="FB171">
        <v>14718.6</v>
      </c>
      <c r="FC171">
        <v>43.062</v>
      </c>
      <c r="FD171">
        <v>44.812</v>
      </c>
      <c r="FE171">
        <v>44.5935</v>
      </c>
      <c r="FF171">
        <v>43.875</v>
      </c>
      <c r="FG171">
        <v>44.437</v>
      </c>
      <c r="FH171">
        <v>1755.71</v>
      </c>
      <c r="FI171">
        <v>39.48</v>
      </c>
      <c r="FJ171">
        <v>0</v>
      </c>
      <c r="FK171">
        <v>1701978445.5</v>
      </c>
      <c r="FL171">
        <v>0</v>
      </c>
      <c r="FM171">
        <v>383.47968</v>
      </c>
      <c r="FN171">
        <v>-0.872307699283755</v>
      </c>
      <c r="FO171">
        <v>-4.52615381915865</v>
      </c>
      <c r="FP171">
        <v>6958.4568</v>
      </c>
      <c r="FQ171">
        <v>15</v>
      </c>
      <c r="FR171">
        <v>1701977635</v>
      </c>
      <c r="FS171" t="s">
        <v>438</v>
      </c>
      <c r="FT171">
        <v>1701977633</v>
      </c>
      <c r="FU171">
        <v>1701977635</v>
      </c>
      <c r="FV171">
        <v>4</v>
      </c>
      <c r="FW171">
        <v>-0.012</v>
      </c>
      <c r="FX171">
        <v>0.003</v>
      </c>
      <c r="FY171">
        <v>-0.515</v>
      </c>
      <c r="FZ171">
        <v>0.012</v>
      </c>
      <c r="GA171">
        <v>420</v>
      </c>
      <c r="GB171">
        <v>11</v>
      </c>
      <c r="GC171">
        <v>0.38</v>
      </c>
      <c r="GD171">
        <v>0.07</v>
      </c>
      <c r="GE171">
        <v>-3.75823476190476</v>
      </c>
      <c r="GF171">
        <v>-0.0967215584415565</v>
      </c>
      <c r="GG171">
        <v>0.016687504769123</v>
      </c>
      <c r="GH171">
        <v>1</v>
      </c>
      <c r="GI171">
        <v>383.482088235294</v>
      </c>
      <c r="GJ171">
        <v>-0.327379684139551</v>
      </c>
      <c r="GK171">
        <v>0.219888924853793</v>
      </c>
      <c r="GL171">
        <v>1</v>
      </c>
      <c r="GM171">
        <v>1.0955919047619</v>
      </c>
      <c r="GN171">
        <v>-0.019642597402598</v>
      </c>
      <c r="GO171">
        <v>0.00229949812132506</v>
      </c>
      <c r="GP171">
        <v>1</v>
      </c>
      <c r="GQ171">
        <v>3</v>
      </c>
      <c r="GR171">
        <v>3</v>
      </c>
      <c r="GS171" t="s">
        <v>439</v>
      </c>
      <c r="GT171">
        <v>3.24991</v>
      </c>
      <c r="GU171">
        <v>2.89215</v>
      </c>
      <c r="GV171">
        <v>0.082565</v>
      </c>
      <c r="GW171">
        <v>0.082923</v>
      </c>
      <c r="GX171">
        <v>0.0595865</v>
      </c>
      <c r="GY171">
        <v>0.0551638</v>
      </c>
      <c r="GZ171">
        <v>30268.1</v>
      </c>
      <c r="HA171">
        <v>23316.6</v>
      </c>
      <c r="HB171">
        <v>30713.9</v>
      </c>
      <c r="HC171">
        <v>23895.3</v>
      </c>
      <c r="HD171">
        <v>38257.1</v>
      </c>
      <c r="HE171">
        <v>31513.3</v>
      </c>
      <c r="HF171">
        <v>43459.3</v>
      </c>
      <c r="HG171">
        <v>36062</v>
      </c>
      <c r="HH171">
        <v>2.3528</v>
      </c>
      <c r="HI171">
        <v>2.256</v>
      </c>
      <c r="HJ171">
        <v>0.155531</v>
      </c>
      <c r="HK171">
        <v>0</v>
      </c>
      <c r="HL171">
        <v>20.442</v>
      </c>
      <c r="HM171">
        <v>999.9</v>
      </c>
      <c r="HN171">
        <v>45.471</v>
      </c>
      <c r="HO171">
        <v>27.009</v>
      </c>
      <c r="HP171">
        <v>20.6335</v>
      </c>
      <c r="HQ171">
        <v>54.2066</v>
      </c>
      <c r="HR171">
        <v>21.4824</v>
      </c>
      <c r="HS171">
        <v>2</v>
      </c>
      <c r="HT171">
        <v>-0.305211</v>
      </c>
      <c r="HU171">
        <v>0.66497</v>
      </c>
      <c r="HV171">
        <v>20.3426</v>
      </c>
      <c r="HW171">
        <v>5.24619</v>
      </c>
      <c r="HX171">
        <v>11.9211</v>
      </c>
      <c r="HY171">
        <v>4.9698</v>
      </c>
      <c r="HZ171">
        <v>3.29003</v>
      </c>
      <c r="IA171">
        <v>9999</v>
      </c>
      <c r="IB171">
        <v>999.9</v>
      </c>
      <c r="IC171">
        <v>9999</v>
      </c>
      <c r="ID171">
        <v>9999</v>
      </c>
      <c r="IE171">
        <v>4.97212</v>
      </c>
      <c r="IF171">
        <v>1.87347</v>
      </c>
      <c r="IG171">
        <v>1.88034</v>
      </c>
      <c r="IH171">
        <v>1.87653</v>
      </c>
      <c r="II171">
        <v>1.87609</v>
      </c>
      <c r="IJ171">
        <v>1.87607</v>
      </c>
      <c r="IK171">
        <v>1.87502</v>
      </c>
      <c r="IL171">
        <v>1.87539</v>
      </c>
      <c r="IM171">
        <v>0</v>
      </c>
      <c r="IN171">
        <v>0</v>
      </c>
      <c r="IO171">
        <v>0</v>
      </c>
      <c r="IP171">
        <v>0</v>
      </c>
      <c r="IQ171" t="s">
        <v>440</v>
      </c>
      <c r="IR171" t="s">
        <v>441</v>
      </c>
      <c r="IS171" t="s">
        <v>442</v>
      </c>
      <c r="IT171" t="s">
        <v>442</v>
      </c>
      <c r="IU171" t="s">
        <v>442</v>
      </c>
      <c r="IV171" t="s">
        <v>442</v>
      </c>
      <c r="IW171">
        <v>0</v>
      </c>
      <c r="IX171">
        <v>100</v>
      </c>
      <c r="IY171">
        <v>100</v>
      </c>
      <c r="IZ171">
        <v>-0.514</v>
      </c>
      <c r="JA171">
        <v>0.0318</v>
      </c>
      <c r="JB171">
        <v>-0.436505064677801</v>
      </c>
      <c r="JC171">
        <v>-0.000204251658391556</v>
      </c>
      <c r="JD171">
        <v>8.11882707142039e-08</v>
      </c>
      <c r="JE171">
        <v>-8.824596126216e-11</v>
      </c>
      <c r="JF171">
        <v>-0.0823044458403542</v>
      </c>
      <c r="JG171">
        <v>6.98166786572007e-05</v>
      </c>
      <c r="JH171">
        <v>0.00104944809816257</v>
      </c>
      <c r="JI171">
        <v>-2.5878658862803e-05</v>
      </c>
      <c r="JJ171">
        <v>28</v>
      </c>
      <c r="JK171">
        <v>2090</v>
      </c>
      <c r="JL171">
        <v>2</v>
      </c>
      <c r="JM171">
        <v>19</v>
      </c>
      <c r="JN171">
        <v>13.5</v>
      </c>
      <c r="JO171">
        <v>13.5</v>
      </c>
      <c r="JP171">
        <v>1.36108</v>
      </c>
      <c r="JQ171">
        <v>2.55493</v>
      </c>
      <c r="JR171">
        <v>2.24365</v>
      </c>
      <c r="JS171">
        <v>2.84912</v>
      </c>
      <c r="JT171">
        <v>2.49756</v>
      </c>
      <c r="JU171">
        <v>2.37061</v>
      </c>
      <c r="JV171">
        <v>31.2591</v>
      </c>
      <c r="JW171">
        <v>24.07</v>
      </c>
      <c r="JX171">
        <v>18</v>
      </c>
      <c r="JY171">
        <v>633.666</v>
      </c>
      <c r="JZ171">
        <v>658.424</v>
      </c>
      <c r="KA171">
        <v>20.0001</v>
      </c>
      <c r="KB171">
        <v>23.3216</v>
      </c>
      <c r="KC171">
        <v>30.0001</v>
      </c>
      <c r="KD171">
        <v>23.5131</v>
      </c>
      <c r="KE171">
        <v>23.4928</v>
      </c>
      <c r="KF171">
        <v>27.2853</v>
      </c>
      <c r="KG171">
        <v>37.0105</v>
      </c>
      <c r="KH171">
        <v>0</v>
      </c>
      <c r="KI171">
        <v>20</v>
      </c>
      <c r="KJ171">
        <v>420</v>
      </c>
      <c r="KK171">
        <v>11.4215</v>
      </c>
      <c r="KL171">
        <v>101.98</v>
      </c>
      <c r="KM171">
        <v>101.026</v>
      </c>
    </row>
    <row r="172" spans="1:299">
      <c r="A172">
        <v>156</v>
      </c>
      <c r="B172">
        <v>1701978449</v>
      </c>
      <c r="C172">
        <v>775</v>
      </c>
      <c r="D172" t="s">
        <v>753</v>
      </c>
      <c r="E172" t="s">
        <v>754</v>
      </c>
      <c r="F172">
        <v>15</v>
      </c>
      <c r="H172" t="s">
        <v>435</v>
      </c>
      <c r="K172">
        <v>1701978447.5</v>
      </c>
      <c r="L172">
        <f>(M172)/1000</f>
        <v>0</v>
      </c>
      <c r="M172">
        <f>IF(DR172, AP172, AJ172)</f>
        <v>0</v>
      </c>
      <c r="N172">
        <f>IF(DR172, AK172, AI172)</f>
        <v>0</v>
      </c>
      <c r="O172">
        <f>DT172 - IF(AW172&gt;1, N172*DN172*100.0/(AY172*EH172), 0)</f>
        <v>0</v>
      </c>
      <c r="P172">
        <f>((V172-L172/2)*O172-N172)/(V172+L172/2)</f>
        <v>0</v>
      </c>
      <c r="Q172">
        <f>P172*(EA172+EB172)/1000.0</f>
        <v>0</v>
      </c>
      <c r="R172">
        <f>(DT172 - IF(AW172&gt;1, N172*DN172*100.0/(AY172*EH172), 0))*(EA172+EB172)/1000.0</f>
        <v>0</v>
      </c>
      <c r="S172">
        <f>2.0/((1/U172-1/T172)+SIGN(U172)*SQRT((1/U172-1/T172)*(1/U172-1/T172) + 4*DO172/((DO172+1)*(DO172+1))*(2*1/U172*1/T172-1/T172*1/T172)))</f>
        <v>0</v>
      </c>
      <c r="T172">
        <f>IF(LEFT(DP172,1)&lt;&gt;"0",IF(LEFT(DP172,1)="1",3.0,DQ172),$D$5+$E$5*(EH172*EA172/($K$5*1000))+$F$5*(EH172*EA172/($K$5*1000))*MAX(MIN(DN172,$J$5),$I$5)*MAX(MIN(DN172,$J$5),$I$5)+$G$5*MAX(MIN(DN172,$J$5),$I$5)*(EH172*EA172/($K$5*1000))+$H$5*(EH172*EA172/($K$5*1000))*(EH172*EA172/($K$5*1000)))</f>
        <v>0</v>
      </c>
      <c r="U172">
        <f>L172*(1000-(1000*0.61365*exp(17.502*Y172/(240.97+Y172))/(EA172+EB172)+DV172)/2)/(1000*0.61365*exp(17.502*Y172/(240.97+Y172))/(EA172+EB172)-DV172)</f>
        <v>0</v>
      </c>
      <c r="V172">
        <f>1/((DO172+1)/(S172/1.6)+1/(T172/1.37)) + DO172/((DO172+1)/(S172/1.6) + DO172/(T172/1.37))</f>
        <v>0</v>
      </c>
      <c r="W172">
        <f>(DJ172*DM172)</f>
        <v>0</v>
      </c>
      <c r="X172">
        <f>(EC172+(W172+2*0.95*5.67E-8*(((EC172+$B$7)+273)^4-(EC172+273)^4)-44100*L172)/(1.84*29.3*T172+8*0.95*5.67E-8*(EC172+273)^3))</f>
        <v>0</v>
      </c>
      <c r="Y172">
        <f>($C$7*ED172+$D$7*EE172+$E$7*X172)</f>
        <v>0</v>
      </c>
      <c r="Z172">
        <f>0.61365*exp(17.502*Y172/(240.97+Y172))</f>
        <v>0</v>
      </c>
      <c r="AA172">
        <f>(AB172/AC172*100)</f>
        <v>0</v>
      </c>
      <c r="AB172">
        <f>DV172*(EA172+EB172)/1000</f>
        <v>0</v>
      </c>
      <c r="AC172">
        <f>0.61365*exp(17.502*EC172/(240.97+EC172))</f>
        <v>0</v>
      </c>
      <c r="AD172">
        <f>(Z172-DV172*(EA172+EB172)/1000)</f>
        <v>0</v>
      </c>
      <c r="AE172">
        <f>(-L172*44100)</f>
        <v>0</v>
      </c>
      <c r="AF172">
        <f>2*29.3*T172*0.92*(EC172-Y172)</f>
        <v>0</v>
      </c>
      <c r="AG172">
        <f>2*0.95*5.67E-8*(((EC172+$B$7)+273)^4-(Y172+273)^4)</f>
        <v>0</v>
      </c>
      <c r="AH172">
        <f>W172+AG172+AE172+AF172</f>
        <v>0</v>
      </c>
      <c r="AI172">
        <f>DZ172*AW172*(DU172-DT172*(1000-AW172*DW172)/(1000-AW172*DV172))/(100*DN172)</f>
        <v>0</v>
      </c>
      <c r="AJ172">
        <f>1000*DZ172*AW172*(DV172-DW172)/(100*DN172*(1000-AW172*DV172))</f>
        <v>0</v>
      </c>
      <c r="AK172">
        <f>(AL172 - AM172 - EA172*1E3/(8.314*(EC172+273.15)) * AO172/DZ172 * AN172) * DZ172/(100*DN172) * (1000 - DW172)/1000</f>
        <v>0</v>
      </c>
      <c r="AL172">
        <v>424.834871080958</v>
      </c>
      <c r="AM172">
        <v>421.598351515151</v>
      </c>
      <c r="AN172">
        <v>0.0103406578455527</v>
      </c>
      <c r="AO172">
        <v>66.111918729525</v>
      </c>
      <c r="AP172">
        <f>(AR172 - AQ172 + EA172*1E3/(8.314*(EC172+273.15)) * AT172/DZ172 * AS172) * DZ172/(100*DN172) * 1000/(1000 - AR172)</f>
        <v>0</v>
      </c>
      <c r="AQ172">
        <v>11.4214680822543</v>
      </c>
      <c r="AR172">
        <v>12.5156494505495</v>
      </c>
      <c r="AS172">
        <v>4.08993308621501e-07</v>
      </c>
      <c r="AT172">
        <v>85.4368916189537</v>
      </c>
      <c r="AU172">
        <v>0</v>
      </c>
      <c r="AV172">
        <v>0</v>
      </c>
      <c r="AW172">
        <f>IF(AU172*$H$13&gt;=AY172,1.0,(AY172/(AY172-AU172*$H$13)))</f>
        <v>0</v>
      </c>
      <c r="AX172">
        <f>(AW172-1)*100</f>
        <v>0</v>
      </c>
      <c r="AY172">
        <f>MAX(0,($B$13+$C$13*EH172)/(1+$D$13*EH172)*EA172/(EC172+273)*$E$13)</f>
        <v>0</v>
      </c>
      <c r="AZ172" t="s">
        <v>436</v>
      </c>
      <c r="BA172" t="s">
        <v>436</v>
      </c>
      <c r="BB172">
        <v>0</v>
      </c>
      <c r="BC172">
        <v>0</v>
      </c>
      <c r="BD172">
        <f>1-BB172/BC172</f>
        <v>0</v>
      </c>
      <c r="BE172">
        <v>0</v>
      </c>
      <c r="BF172" t="s">
        <v>436</v>
      </c>
      <c r="BG172" t="s">
        <v>436</v>
      </c>
      <c r="BH172">
        <v>0</v>
      </c>
      <c r="BI172">
        <v>0</v>
      </c>
      <c r="BJ172">
        <f>1-BH172/BI172</f>
        <v>0</v>
      </c>
      <c r="BK172">
        <v>0.5</v>
      </c>
      <c r="BL172">
        <f>DK172</f>
        <v>0</v>
      </c>
      <c r="BM172">
        <f>N172</f>
        <v>0</v>
      </c>
      <c r="BN172">
        <f>BJ172*BK172*BL172</f>
        <v>0</v>
      </c>
      <c r="BO172">
        <f>(BM172-BE172)/BL172</f>
        <v>0</v>
      </c>
      <c r="BP172">
        <f>(BC172-BI172)/BI172</f>
        <v>0</v>
      </c>
      <c r="BQ172">
        <f>BB172/(BD172+BB172/BI172)</f>
        <v>0</v>
      </c>
      <c r="BR172" t="s">
        <v>436</v>
      </c>
      <c r="BS172">
        <v>0</v>
      </c>
      <c r="BT172">
        <f>IF(BS172&lt;&gt;0, BS172, BQ172)</f>
        <v>0</v>
      </c>
      <c r="BU172">
        <f>1-BT172/BI172</f>
        <v>0</v>
      </c>
      <c r="BV172">
        <f>(BI172-BH172)/(BI172-BT172)</f>
        <v>0</v>
      </c>
      <c r="BW172">
        <f>(BC172-BI172)/(BC172-BT172)</f>
        <v>0</v>
      </c>
      <c r="BX172">
        <f>(BI172-BH172)/(BI172-BB172)</f>
        <v>0</v>
      </c>
      <c r="BY172">
        <f>(BC172-BI172)/(BC172-BB172)</f>
        <v>0</v>
      </c>
      <c r="BZ172">
        <f>(BV172*BT172/BH172)</f>
        <v>0</v>
      </c>
      <c r="CA172">
        <f>(1-BZ172)</f>
        <v>0</v>
      </c>
      <c r="DJ172">
        <f>$B$11*EI172+$C$11*EJ172+$F$11*EU172*(1-EX172)</f>
        <v>0</v>
      </c>
      <c r="DK172">
        <f>DJ172*DL172</f>
        <v>0</v>
      </c>
      <c r="DL172">
        <f>($B$11*$D$9+$C$11*$D$9+$F$11*((FH172+EZ172)/MAX(FH172+EZ172+FI172, 0.1)*$I$9+FI172/MAX(FH172+EZ172+FI172, 0.1)*$J$9))/($B$11+$C$11+$F$11)</f>
        <v>0</v>
      </c>
      <c r="DM172">
        <f>($B$11*$K$9+$C$11*$K$9+$F$11*((FH172+EZ172)/MAX(FH172+EZ172+FI172, 0.1)*$P$9+FI172/MAX(FH172+EZ172+FI172, 0.1)*$Q$9))/($B$11+$C$11+$F$11)</f>
        <v>0</v>
      </c>
      <c r="DN172">
        <v>6</v>
      </c>
      <c r="DO172">
        <v>0.5</v>
      </c>
      <c r="DP172" t="s">
        <v>437</v>
      </c>
      <c r="DQ172">
        <v>2</v>
      </c>
      <c r="DR172" t="b">
        <v>1</v>
      </c>
      <c r="DS172">
        <v>1701978447.5</v>
      </c>
      <c r="DT172">
        <v>416.309</v>
      </c>
      <c r="DU172">
        <v>419.986</v>
      </c>
      <c r="DV172">
        <v>12.51525</v>
      </c>
      <c r="DW172">
        <v>11.4219</v>
      </c>
      <c r="DX172">
        <v>416.823</v>
      </c>
      <c r="DY172">
        <v>12.48345</v>
      </c>
      <c r="DZ172">
        <v>599.9855</v>
      </c>
      <c r="EA172">
        <v>78.91285</v>
      </c>
      <c r="EB172">
        <v>0.1000975</v>
      </c>
      <c r="EC172">
        <v>22.9936</v>
      </c>
      <c r="ED172">
        <v>22.9896</v>
      </c>
      <c r="EE172">
        <v>999.9</v>
      </c>
      <c r="EF172">
        <v>0</v>
      </c>
      <c r="EG172">
        <v>0</v>
      </c>
      <c r="EH172">
        <v>9984.375</v>
      </c>
      <c r="EI172">
        <v>0</v>
      </c>
      <c r="EJ172">
        <v>0.848101</v>
      </c>
      <c r="EK172">
        <v>-3.67714</v>
      </c>
      <c r="EL172">
        <v>421.585</v>
      </c>
      <c r="EM172">
        <v>424.8385</v>
      </c>
      <c r="EN172">
        <v>1.09335</v>
      </c>
      <c r="EO172">
        <v>419.986</v>
      </c>
      <c r="EP172">
        <v>11.4219</v>
      </c>
      <c r="EQ172">
        <v>0.9876145</v>
      </c>
      <c r="ER172">
        <v>0.901335</v>
      </c>
      <c r="ES172">
        <v>6.734935</v>
      </c>
      <c r="ET172">
        <v>5.41208</v>
      </c>
      <c r="EU172">
        <v>1800.035</v>
      </c>
      <c r="EV172">
        <v>0.978006</v>
      </c>
      <c r="EW172">
        <v>0.0219943</v>
      </c>
      <c r="EX172">
        <v>0</v>
      </c>
      <c r="EY172">
        <v>383.5835</v>
      </c>
      <c r="EZ172">
        <v>4.99951</v>
      </c>
      <c r="FA172">
        <v>6957.895</v>
      </c>
      <c r="FB172">
        <v>14717.3</v>
      </c>
      <c r="FC172">
        <v>43.062</v>
      </c>
      <c r="FD172">
        <v>44.812</v>
      </c>
      <c r="FE172">
        <v>44.625</v>
      </c>
      <c r="FF172">
        <v>43.875</v>
      </c>
      <c r="FG172">
        <v>44.4685</v>
      </c>
      <c r="FH172">
        <v>1755.555</v>
      </c>
      <c r="FI172">
        <v>39.48</v>
      </c>
      <c r="FJ172">
        <v>0</v>
      </c>
      <c r="FK172">
        <v>1701978450.3</v>
      </c>
      <c r="FL172">
        <v>0</v>
      </c>
      <c r="FM172">
        <v>383.4474</v>
      </c>
      <c r="FN172">
        <v>0.774846155566821</v>
      </c>
      <c r="FO172">
        <v>-1.30230767529803</v>
      </c>
      <c r="FP172">
        <v>6958.1416</v>
      </c>
      <c r="FQ172">
        <v>15</v>
      </c>
      <c r="FR172">
        <v>1701977635</v>
      </c>
      <c r="FS172" t="s">
        <v>438</v>
      </c>
      <c r="FT172">
        <v>1701977633</v>
      </c>
      <c r="FU172">
        <v>1701977635</v>
      </c>
      <c r="FV172">
        <v>4</v>
      </c>
      <c r="FW172">
        <v>-0.012</v>
      </c>
      <c r="FX172">
        <v>0.003</v>
      </c>
      <c r="FY172">
        <v>-0.515</v>
      </c>
      <c r="FZ172">
        <v>0.012</v>
      </c>
      <c r="GA172">
        <v>420</v>
      </c>
      <c r="GB172">
        <v>11</v>
      </c>
      <c r="GC172">
        <v>0.38</v>
      </c>
      <c r="GD172">
        <v>0.07</v>
      </c>
      <c r="GE172">
        <v>-3.740887</v>
      </c>
      <c r="GF172">
        <v>0.194219548872178</v>
      </c>
      <c r="GG172">
        <v>0.0389138439504504</v>
      </c>
      <c r="GH172">
        <v>1</v>
      </c>
      <c r="GI172">
        <v>383.484588235294</v>
      </c>
      <c r="GJ172">
        <v>-0.537417880293507</v>
      </c>
      <c r="GK172">
        <v>0.218989137206696</v>
      </c>
      <c r="GL172">
        <v>1</v>
      </c>
      <c r="GM172">
        <v>1.094597</v>
      </c>
      <c r="GN172">
        <v>-0.00821052631578917</v>
      </c>
      <c r="GO172">
        <v>0.0017383960998576</v>
      </c>
      <c r="GP172">
        <v>1</v>
      </c>
      <c r="GQ172">
        <v>3</v>
      </c>
      <c r="GR172">
        <v>3</v>
      </c>
      <c r="GS172" t="s">
        <v>439</v>
      </c>
      <c r="GT172">
        <v>3.24991</v>
      </c>
      <c r="GU172">
        <v>2.89219</v>
      </c>
      <c r="GV172">
        <v>0.0825693</v>
      </c>
      <c r="GW172">
        <v>0.0829222</v>
      </c>
      <c r="GX172">
        <v>0.0595768</v>
      </c>
      <c r="GY172">
        <v>0.0551652</v>
      </c>
      <c r="GZ172">
        <v>30268.3</v>
      </c>
      <c r="HA172">
        <v>23316.3</v>
      </c>
      <c r="HB172">
        <v>30714.2</v>
      </c>
      <c r="HC172">
        <v>23894.9</v>
      </c>
      <c r="HD172">
        <v>38258</v>
      </c>
      <c r="HE172">
        <v>31512.8</v>
      </c>
      <c r="HF172">
        <v>43459.9</v>
      </c>
      <c r="HG172">
        <v>36061.4</v>
      </c>
      <c r="HH172">
        <v>2.35257</v>
      </c>
      <c r="HI172">
        <v>2.25627</v>
      </c>
      <c r="HJ172">
        <v>0.154339</v>
      </c>
      <c r="HK172">
        <v>0</v>
      </c>
      <c r="HL172">
        <v>20.4432</v>
      </c>
      <c r="HM172">
        <v>999.9</v>
      </c>
      <c r="HN172">
        <v>45.471</v>
      </c>
      <c r="HO172">
        <v>26.999</v>
      </c>
      <c r="HP172">
        <v>20.6224</v>
      </c>
      <c r="HQ172">
        <v>54.3366</v>
      </c>
      <c r="HR172">
        <v>21.4583</v>
      </c>
      <c r="HS172">
        <v>2</v>
      </c>
      <c r="HT172">
        <v>-0.305274</v>
      </c>
      <c r="HU172">
        <v>0.667048</v>
      </c>
      <c r="HV172">
        <v>20.3426</v>
      </c>
      <c r="HW172">
        <v>5.24529</v>
      </c>
      <c r="HX172">
        <v>11.921</v>
      </c>
      <c r="HY172">
        <v>4.96975</v>
      </c>
      <c r="HZ172">
        <v>3.29</v>
      </c>
      <c r="IA172">
        <v>9999</v>
      </c>
      <c r="IB172">
        <v>999.9</v>
      </c>
      <c r="IC172">
        <v>9999</v>
      </c>
      <c r="ID172">
        <v>9999</v>
      </c>
      <c r="IE172">
        <v>4.97209</v>
      </c>
      <c r="IF172">
        <v>1.87347</v>
      </c>
      <c r="IG172">
        <v>1.88034</v>
      </c>
      <c r="IH172">
        <v>1.8765</v>
      </c>
      <c r="II172">
        <v>1.87607</v>
      </c>
      <c r="IJ172">
        <v>1.87607</v>
      </c>
      <c r="IK172">
        <v>1.87501</v>
      </c>
      <c r="IL172">
        <v>1.87538</v>
      </c>
      <c r="IM172">
        <v>0</v>
      </c>
      <c r="IN172">
        <v>0</v>
      </c>
      <c r="IO172">
        <v>0</v>
      </c>
      <c r="IP172">
        <v>0</v>
      </c>
      <c r="IQ172" t="s">
        <v>440</v>
      </c>
      <c r="IR172" t="s">
        <v>441</v>
      </c>
      <c r="IS172" t="s">
        <v>442</v>
      </c>
      <c r="IT172" t="s">
        <v>442</v>
      </c>
      <c r="IU172" t="s">
        <v>442</v>
      </c>
      <c r="IV172" t="s">
        <v>442</v>
      </c>
      <c r="IW172">
        <v>0</v>
      </c>
      <c r="IX172">
        <v>100</v>
      </c>
      <c r="IY172">
        <v>100</v>
      </c>
      <c r="IZ172">
        <v>-0.513</v>
      </c>
      <c r="JA172">
        <v>0.0318</v>
      </c>
      <c r="JB172">
        <v>-0.436505064677801</v>
      </c>
      <c r="JC172">
        <v>-0.000204251658391556</v>
      </c>
      <c r="JD172">
        <v>8.11882707142039e-08</v>
      </c>
      <c r="JE172">
        <v>-8.824596126216e-11</v>
      </c>
      <c r="JF172">
        <v>-0.0823044458403542</v>
      </c>
      <c r="JG172">
        <v>6.98166786572007e-05</v>
      </c>
      <c r="JH172">
        <v>0.00104944809816257</v>
      </c>
      <c r="JI172">
        <v>-2.5878658862803e-05</v>
      </c>
      <c r="JJ172">
        <v>28</v>
      </c>
      <c r="JK172">
        <v>2090</v>
      </c>
      <c r="JL172">
        <v>2</v>
      </c>
      <c r="JM172">
        <v>19</v>
      </c>
      <c r="JN172">
        <v>13.6</v>
      </c>
      <c r="JO172">
        <v>13.6</v>
      </c>
      <c r="JP172">
        <v>1.36108</v>
      </c>
      <c r="JQ172">
        <v>2.55249</v>
      </c>
      <c r="JR172">
        <v>2.24365</v>
      </c>
      <c r="JS172">
        <v>2.84912</v>
      </c>
      <c r="JT172">
        <v>2.49756</v>
      </c>
      <c r="JU172">
        <v>2.34497</v>
      </c>
      <c r="JV172">
        <v>31.2591</v>
      </c>
      <c r="JW172">
        <v>24.07</v>
      </c>
      <c r="JX172">
        <v>18</v>
      </c>
      <c r="JY172">
        <v>633.478</v>
      </c>
      <c r="JZ172">
        <v>658.638</v>
      </c>
      <c r="KA172">
        <v>20.0002</v>
      </c>
      <c r="KB172">
        <v>23.3196</v>
      </c>
      <c r="KC172">
        <v>30.0001</v>
      </c>
      <c r="KD172">
        <v>23.5111</v>
      </c>
      <c r="KE172">
        <v>23.4914</v>
      </c>
      <c r="KF172">
        <v>27.2858</v>
      </c>
      <c r="KG172">
        <v>37.0105</v>
      </c>
      <c r="KH172">
        <v>0</v>
      </c>
      <c r="KI172">
        <v>20</v>
      </c>
      <c r="KJ172">
        <v>420</v>
      </c>
      <c r="KK172">
        <v>11.4215</v>
      </c>
      <c r="KL172">
        <v>101.981</v>
      </c>
      <c r="KM172">
        <v>101.025</v>
      </c>
    </row>
    <row r="173" spans="1:299">
      <c r="A173">
        <v>157</v>
      </c>
      <c r="B173">
        <v>1701978454</v>
      </c>
      <c r="C173">
        <v>780</v>
      </c>
      <c r="D173" t="s">
        <v>755</v>
      </c>
      <c r="E173" t="s">
        <v>756</v>
      </c>
      <c r="F173">
        <v>15</v>
      </c>
      <c r="H173" t="s">
        <v>435</v>
      </c>
      <c r="K173">
        <v>1701978452.5</v>
      </c>
      <c r="L173">
        <f>(M173)/1000</f>
        <v>0</v>
      </c>
      <c r="M173">
        <f>IF(DR173, AP173, AJ173)</f>
        <v>0</v>
      </c>
      <c r="N173">
        <f>IF(DR173, AK173, AI173)</f>
        <v>0</v>
      </c>
      <c r="O173">
        <f>DT173 - IF(AW173&gt;1, N173*DN173*100.0/(AY173*EH173), 0)</f>
        <v>0</v>
      </c>
      <c r="P173">
        <f>((V173-L173/2)*O173-N173)/(V173+L173/2)</f>
        <v>0</v>
      </c>
      <c r="Q173">
        <f>P173*(EA173+EB173)/1000.0</f>
        <v>0</v>
      </c>
      <c r="R173">
        <f>(DT173 - IF(AW173&gt;1, N173*DN173*100.0/(AY173*EH173), 0))*(EA173+EB173)/1000.0</f>
        <v>0</v>
      </c>
      <c r="S173">
        <f>2.0/((1/U173-1/T173)+SIGN(U173)*SQRT((1/U173-1/T173)*(1/U173-1/T173) + 4*DO173/((DO173+1)*(DO173+1))*(2*1/U173*1/T173-1/T173*1/T173)))</f>
        <v>0</v>
      </c>
      <c r="T173">
        <f>IF(LEFT(DP173,1)&lt;&gt;"0",IF(LEFT(DP173,1)="1",3.0,DQ173),$D$5+$E$5*(EH173*EA173/($K$5*1000))+$F$5*(EH173*EA173/($K$5*1000))*MAX(MIN(DN173,$J$5),$I$5)*MAX(MIN(DN173,$J$5),$I$5)+$G$5*MAX(MIN(DN173,$J$5),$I$5)*(EH173*EA173/($K$5*1000))+$H$5*(EH173*EA173/($K$5*1000))*(EH173*EA173/($K$5*1000)))</f>
        <v>0</v>
      </c>
      <c r="U173">
        <f>L173*(1000-(1000*0.61365*exp(17.502*Y173/(240.97+Y173))/(EA173+EB173)+DV173)/2)/(1000*0.61365*exp(17.502*Y173/(240.97+Y173))/(EA173+EB173)-DV173)</f>
        <v>0</v>
      </c>
      <c r="V173">
        <f>1/((DO173+1)/(S173/1.6)+1/(T173/1.37)) + DO173/((DO173+1)/(S173/1.6) + DO173/(T173/1.37))</f>
        <v>0</v>
      </c>
      <c r="W173">
        <f>(DJ173*DM173)</f>
        <v>0</v>
      </c>
      <c r="X173">
        <f>(EC173+(W173+2*0.95*5.67E-8*(((EC173+$B$7)+273)^4-(EC173+273)^4)-44100*L173)/(1.84*29.3*T173+8*0.95*5.67E-8*(EC173+273)^3))</f>
        <v>0</v>
      </c>
      <c r="Y173">
        <f>($C$7*ED173+$D$7*EE173+$E$7*X173)</f>
        <v>0</v>
      </c>
      <c r="Z173">
        <f>0.61365*exp(17.502*Y173/(240.97+Y173))</f>
        <v>0</v>
      </c>
      <c r="AA173">
        <f>(AB173/AC173*100)</f>
        <v>0</v>
      </c>
      <c r="AB173">
        <f>DV173*(EA173+EB173)/1000</f>
        <v>0</v>
      </c>
      <c r="AC173">
        <f>0.61365*exp(17.502*EC173/(240.97+EC173))</f>
        <v>0</v>
      </c>
      <c r="AD173">
        <f>(Z173-DV173*(EA173+EB173)/1000)</f>
        <v>0</v>
      </c>
      <c r="AE173">
        <f>(-L173*44100)</f>
        <v>0</v>
      </c>
      <c r="AF173">
        <f>2*29.3*T173*0.92*(EC173-Y173)</f>
        <v>0</v>
      </c>
      <c r="AG173">
        <f>2*0.95*5.67E-8*(((EC173+$B$7)+273)^4-(Y173+273)^4)</f>
        <v>0</v>
      </c>
      <c r="AH173">
        <f>W173+AG173+AE173+AF173</f>
        <v>0</v>
      </c>
      <c r="AI173">
        <f>DZ173*AW173*(DU173-DT173*(1000-AW173*DW173)/(1000-AW173*DV173))/(100*DN173)</f>
        <v>0</v>
      </c>
      <c r="AJ173">
        <f>1000*DZ173*AW173*(DV173-DW173)/(100*DN173*(1000-AW173*DV173))</f>
        <v>0</v>
      </c>
      <c r="AK173">
        <f>(AL173 - AM173 - EA173*1E3/(8.314*(EC173+273.15)) * AO173/DZ173 * AN173) * DZ173/(100*DN173) * (1000 - DW173)/1000</f>
        <v>0</v>
      </c>
      <c r="AL173">
        <v>424.828791943104</v>
      </c>
      <c r="AM173">
        <v>421.540133333333</v>
      </c>
      <c r="AN173">
        <v>-0.00495690269288983</v>
      </c>
      <c r="AO173">
        <v>66.111918729525</v>
      </c>
      <c r="AP173">
        <f>(AR173 - AQ173 + EA173*1E3/(8.314*(EC173+273.15)) * AT173/DZ173 * AS173) * DZ173/(100*DN173) * 1000/(1000 - AR173)</f>
        <v>0</v>
      </c>
      <c r="AQ173">
        <v>11.4216642604718</v>
      </c>
      <c r="AR173">
        <v>12.5114362637363</v>
      </c>
      <c r="AS173">
        <v>-2.10455360537436e-06</v>
      </c>
      <c r="AT173">
        <v>85.4368916189537</v>
      </c>
      <c r="AU173">
        <v>0</v>
      </c>
      <c r="AV173">
        <v>0</v>
      </c>
      <c r="AW173">
        <f>IF(AU173*$H$13&gt;=AY173,1.0,(AY173/(AY173-AU173*$H$13)))</f>
        <v>0</v>
      </c>
      <c r="AX173">
        <f>(AW173-1)*100</f>
        <v>0</v>
      </c>
      <c r="AY173">
        <f>MAX(0,($B$13+$C$13*EH173)/(1+$D$13*EH173)*EA173/(EC173+273)*$E$13)</f>
        <v>0</v>
      </c>
      <c r="AZ173" t="s">
        <v>436</v>
      </c>
      <c r="BA173" t="s">
        <v>436</v>
      </c>
      <c r="BB173">
        <v>0</v>
      </c>
      <c r="BC173">
        <v>0</v>
      </c>
      <c r="BD173">
        <f>1-BB173/BC173</f>
        <v>0</v>
      </c>
      <c r="BE173">
        <v>0</v>
      </c>
      <c r="BF173" t="s">
        <v>436</v>
      </c>
      <c r="BG173" t="s">
        <v>436</v>
      </c>
      <c r="BH173">
        <v>0</v>
      </c>
      <c r="BI173">
        <v>0</v>
      </c>
      <c r="BJ173">
        <f>1-BH173/BI173</f>
        <v>0</v>
      </c>
      <c r="BK173">
        <v>0.5</v>
      </c>
      <c r="BL173">
        <f>DK173</f>
        <v>0</v>
      </c>
      <c r="BM173">
        <f>N173</f>
        <v>0</v>
      </c>
      <c r="BN173">
        <f>BJ173*BK173*BL173</f>
        <v>0</v>
      </c>
      <c r="BO173">
        <f>(BM173-BE173)/BL173</f>
        <v>0</v>
      </c>
      <c r="BP173">
        <f>(BC173-BI173)/BI173</f>
        <v>0</v>
      </c>
      <c r="BQ173">
        <f>BB173/(BD173+BB173/BI173)</f>
        <v>0</v>
      </c>
      <c r="BR173" t="s">
        <v>436</v>
      </c>
      <c r="BS173">
        <v>0</v>
      </c>
      <c r="BT173">
        <f>IF(BS173&lt;&gt;0, BS173, BQ173)</f>
        <v>0</v>
      </c>
      <c r="BU173">
        <f>1-BT173/BI173</f>
        <v>0</v>
      </c>
      <c r="BV173">
        <f>(BI173-BH173)/(BI173-BT173)</f>
        <v>0</v>
      </c>
      <c r="BW173">
        <f>(BC173-BI173)/(BC173-BT173)</f>
        <v>0</v>
      </c>
      <c r="BX173">
        <f>(BI173-BH173)/(BI173-BB173)</f>
        <v>0</v>
      </c>
      <c r="BY173">
        <f>(BC173-BI173)/(BC173-BB173)</f>
        <v>0</v>
      </c>
      <c r="BZ173">
        <f>(BV173*BT173/BH173)</f>
        <v>0</v>
      </c>
      <c r="CA173">
        <f>(1-BZ173)</f>
        <v>0</v>
      </c>
      <c r="DJ173">
        <f>$B$11*EI173+$C$11*EJ173+$F$11*EU173*(1-EX173)</f>
        <v>0</v>
      </c>
      <c r="DK173">
        <f>DJ173*DL173</f>
        <v>0</v>
      </c>
      <c r="DL173">
        <f>($B$11*$D$9+$C$11*$D$9+$F$11*((FH173+EZ173)/MAX(FH173+EZ173+FI173, 0.1)*$I$9+FI173/MAX(FH173+EZ173+FI173, 0.1)*$J$9))/($B$11+$C$11+$F$11)</f>
        <v>0</v>
      </c>
      <c r="DM173">
        <f>($B$11*$K$9+$C$11*$K$9+$F$11*((FH173+EZ173)/MAX(FH173+EZ173+FI173, 0.1)*$P$9+FI173/MAX(FH173+EZ173+FI173, 0.1)*$Q$9))/($B$11+$C$11+$F$11)</f>
        <v>0</v>
      </c>
      <c r="DN173">
        <v>6</v>
      </c>
      <c r="DO173">
        <v>0.5</v>
      </c>
      <c r="DP173" t="s">
        <v>437</v>
      </c>
      <c r="DQ173">
        <v>2</v>
      </c>
      <c r="DR173" t="b">
        <v>1</v>
      </c>
      <c r="DS173">
        <v>1701978452.5</v>
      </c>
      <c r="DT173">
        <v>416.2705</v>
      </c>
      <c r="DU173">
        <v>419.978</v>
      </c>
      <c r="DV173">
        <v>12.51225</v>
      </c>
      <c r="DW173">
        <v>11.42155</v>
      </c>
      <c r="DX173">
        <v>416.784</v>
      </c>
      <c r="DY173">
        <v>12.4805</v>
      </c>
      <c r="DZ173">
        <v>599.989</v>
      </c>
      <c r="EA173">
        <v>78.91315</v>
      </c>
      <c r="EB173">
        <v>0.09994985</v>
      </c>
      <c r="EC173">
        <v>22.9958</v>
      </c>
      <c r="ED173">
        <v>22.9896</v>
      </c>
      <c r="EE173">
        <v>999.9</v>
      </c>
      <c r="EF173">
        <v>0</v>
      </c>
      <c r="EG173">
        <v>0</v>
      </c>
      <c r="EH173">
        <v>10001.89</v>
      </c>
      <c r="EI173">
        <v>0</v>
      </c>
      <c r="EJ173">
        <v>0.848101</v>
      </c>
      <c r="EK173">
        <v>-3.708175</v>
      </c>
      <c r="EL173">
        <v>421.5445</v>
      </c>
      <c r="EM173">
        <v>424.8305</v>
      </c>
      <c r="EN173">
        <v>1.09066</v>
      </c>
      <c r="EO173">
        <v>419.978</v>
      </c>
      <c r="EP173">
        <v>11.42155</v>
      </c>
      <c r="EQ173">
        <v>0.9873795</v>
      </c>
      <c r="ER173">
        <v>0.901312</v>
      </c>
      <c r="ES173">
        <v>6.731465</v>
      </c>
      <c r="ET173">
        <v>5.411705</v>
      </c>
      <c r="EU173">
        <v>1800.05</v>
      </c>
      <c r="EV173">
        <v>0.978006</v>
      </c>
      <c r="EW173">
        <v>0.0219943</v>
      </c>
      <c r="EX173">
        <v>0</v>
      </c>
      <c r="EY173">
        <v>383.5655</v>
      </c>
      <c r="EZ173">
        <v>4.99951</v>
      </c>
      <c r="FA173">
        <v>6957.335</v>
      </c>
      <c r="FB173">
        <v>14717.4</v>
      </c>
      <c r="FC173">
        <v>43.062</v>
      </c>
      <c r="FD173">
        <v>44.812</v>
      </c>
      <c r="FE173">
        <v>44.625</v>
      </c>
      <c r="FF173">
        <v>43.875</v>
      </c>
      <c r="FG173">
        <v>44.4685</v>
      </c>
      <c r="FH173">
        <v>1755.57</v>
      </c>
      <c r="FI173">
        <v>39.48</v>
      </c>
      <c r="FJ173">
        <v>0</v>
      </c>
      <c r="FK173">
        <v>1701978455.1</v>
      </c>
      <c r="FL173">
        <v>0</v>
      </c>
      <c r="FM173">
        <v>383.42416</v>
      </c>
      <c r="FN173">
        <v>0.590615386219849</v>
      </c>
      <c r="FO173">
        <v>-6.31384619590038</v>
      </c>
      <c r="FP173">
        <v>6957.8244</v>
      </c>
      <c r="FQ173">
        <v>15</v>
      </c>
      <c r="FR173">
        <v>1701977635</v>
      </c>
      <c r="FS173" t="s">
        <v>438</v>
      </c>
      <c r="FT173">
        <v>1701977633</v>
      </c>
      <c r="FU173">
        <v>1701977635</v>
      </c>
      <c r="FV173">
        <v>4</v>
      </c>
      <c r="FW173">
        <v>-0.012</v>
      </c>
      <c r="FX173">
        <v>0.003</v>
      </c>
      <c r="FY173">
        <v>-0.515</v>
      </c>
      <c r="FZ173">
        <v>0.012</v>
      </c>
      <c r="GA173">
        <v>420</v>
      </c>
      <c r="GB173">
        <v>11</v>
      </c>
      <c r="GC173">
        <v>0.38</v>
      </c>
      <c r="GD173">
        <v>0.07</v>
      </c>
      <c r="GE173">
        <v>-3.72766619047619</v>
      </c>
      <c r="GF173">
        <v>0.317794285714282</v>
      </c>
      <c r="GG173">
        <v>0.0458200844375966</v>
      </c>
      <c r="GH173">
        <v>1</v>
      </c>
      <c r="GI173">
        <v>383.449294117647</v>
      </c>
      <c r="GJ173">
        <v>0.163177998119486</v>
      </c>
      <c r="GK173">
        <v>0.195452044578982</v>
      </c>
      <c r="GL173">
        <v>1</v>
      </c>
      <c r="GM173">
        <v>1.09343619047619</v>
      </c>
      <c r="GN173">
        <v>-0.00676441558441508</v>
      </c>
      <c r="GO173">
        <v>0.00157907289312875</v>
      </c>
      <c r="GP173">
        <v>1</v>
      </c>
      <c r="GQ173">
        <v>3</v>
      </c>
      <c r="GR173">
        <v>3</v>
      </c>
      <c r="GS173" t="s">
        <v>439</v>
      </c>
      <c r="GT173">
        <v>3.25001</v>
      </c>
      <c r="GU173">
        <v>2.89225</v>
      </c>
      <c r="GV173">
        <v>0.0825697</v>
      </c>
      <c r="GW173">
        <v>0.0829288</v>
      </c>
      <c r="GX173">
        <v>0.0595663</v>
      </c>
      <c r="GY173">
        <v>0.0551681</v>
      </c>
      <c r="GZ173">
        <v>30268.3</v>
      </c>
      <c r="HA173">
        <v>23316.3</v>
      </c>
      <c r="HB173">
        <v>30714.2</v>
      </c>
      <c r="HC173">
        <v>23895.2</v>
      </c>
      <c r="HD173">
        <v>38258</v>
      </c>
      <c r="HE173">
        <v>31513.1</v>
      </c>
      <c r="HF173">
        <v>43459.4</v>
      </c>
      <c r="HG173">
        <v>36061.9</v>
      </c>
      <c r="HH173">
        <v>2.35287</v>
      </c>
      <c r="HI173">
        <v>2.25615</v>
      </c>
      <c r="HJ173">
        <v>0.153966</v>
      </c>
      <c r="HK173">
        <v>0</v>
      </c>
      <c r="HL173">
        <v>20.4454</v>
      </c>
      <c r="HM173">
        <v>999.9</v>
      </c>
      <c r="HN173">
        <v>45.471</v>
      </c>
      <c r="HO173">
        <v>27.009</v>
      </c>
      <c r="HP173">
        <v>20.6336</v>
      </c>
      <c r="HQ173">
        <v>54.4066</v>
      </c>
      <c r="HR173">
        <v>21.4824</v>
      </c>
      <c r="HS173">
        <v>2</v>
      </c>
      <c r="HT173">
        <v>-0.305356</v>
      </c>
      <c r="HU173">
        <v>0.667149</v>
      </c>
      <c r="HV173">
        <v>20.3426</v>
      </c>
      <c r="HW173">
        <v>5.24425</v>
      </c>
      <c r="HX173">
        <v>11.9208</v>
      </c>
      <c r="HY173">
        <v>4.9695</v>
      </c>
      <c r="HZ173">
        <v>3.29013</v>
      </c>
      <c r="IA173">
        <v>9999</v>
      </c>
      <c r="IB173">
        <v>999.9</v>
      </c>
      <c r="IC173">
        <v>9999</v>
      </c>
      <c r="ID173">
        <v>9999</v>
      </c>
      <c r="IE173">
        <v>4.97211</v>
      </c>
      <c r="IF173">
        <v>1.87347</v>
      </c>
      <c r="IG173">
        <v>1.88034</v>
      </c>
      <c r="IH173">
        <v>1.87653</v>
      </c>
      <c r="II173">
        <v>1.87608</v>
      </c>
      <c r="IJ173">
        <v>1.87607</v>
      </c>
      <c r="IK173">
        <v>1.87503</v>
      </c>
      <c r="IL173">
        <v>1.87543</v>
      </c>
      <c r="IM173">
        <v>0</v>
      </c>
      <c r="IN173">
        <v>0</v>
      </c>
      <c r="IO173">
        <v>0</v>
      </c>
      <c r="IP173">
        <v>0</v>
      </c>
      <c r="IQ173" t="s">
        <v>440</v>
      </c>
      <c r="IR173" t="s">
        <v>441</v>
      </c>
      <c r="IS173" t="s">
        <v>442</v>
      </c>
      <c r="IT173" t="s">
        <v>442</v>
      </c>
      <c r="IU173" t="s">
        <v>442</v>
      </c>
      <c r="IV173" t="s">
        <v>442</v>
      </c>
      <c r="IW173">
        <v>0</v>
      </c>
      <c r="IX173">
        <v>100</v>
      </c>
      <c r="IY173">
        <v>100</v>
      </c>
      <c r="IZ173">
        <v>-0.513</v>
      </c>
      <c r="JA173">
        <v>0.0317</v>
      </c>
      <c r="JB173">
        <v>-0.436505064677801</v>
      </c>
      <c r="JC173">
        <v>-0.000204251658391556</v>
      </c>
      <c r="JD173">
        <v>8.11882707142039e-08</v>
      </c>
      <c r="JE173">
        <v>-8.824596126216e-11</v>
      </c>
      <c r="JF173">
        <v>-0.0823044458403542</v>
      </c>
      <c r="JG173">
        <v>6.98166786572007e-05</v>
      </c>
      <c r="JH173">
        <v>0.00104944809816257</v>
      </c>
      <c r="JI173">
        <v>-2.5878658862803e-05</v>
      </c>
      <c r="JJ173">
        <v>28</v>
      </c>
      <c r="JK173">
        <v>2090</v>
      </c>
      <c r="JL173">
        <v>2</v>
      </c>
      <c r="JM173">
        <v>19</v>
      </c>
      <c r="JN173">
        <v>13.7</v>
      </c>
      <c r="JO173">
        <v>13.7</v>
      </c>
      <c r="JP173">
        <v>1.36108</v>
      </c>
      <c r="JQ173">
        <v>2.55493</v>
      </c>
      <c r="JR173">
        <v>2.24365</v>
      </c>
      <c r="JS173">
        <v>2.84912</v>
      </c>
      <c r="JT173">
        <v>2.49756</v>
      </c>
      <c r="JU173">
        <v>2.34497</v>
      </c>
      <c r="JV173">
        <v>31.2374</v>
      </c>
      <c r="JW173">
        <v>24.0612</v>
      </c>
      <c r="JX173">
        <v>18</v>
      </c>
      <c r="JY173">
        <v>633.697</v>
      </c>
      <c r="JZ173">
        <v>658.525</v>
      </c>
      <c r="KA173">
        <v>20.0001</v>
      </c>
      <c r="KB173">
        <v>23.3196</v>
      </c>
      <c r="KC173">
        <v>30</v>
      </c>
      <c r="KD173">
        <v>23.5111</v>
      </c>
      <c r="KE173">
        <v>23.4909</v>
      </c>
      <c r="KF173">
        <v>27.2845</v>
      </c>
      <c r="KG173">
        <v>37.0105</v>
      </c>
      <c r="KH173">
        <v>0</v>
      </c>
      <c r="KI173">
        <v>20</v>
      </c>
      <c r="KJ173">
        <v>420</v>
      </c>
      <c r="KK173">
        <v>11.4215</v>
      </c>
      <c r="KL173">
        <v>101.981</v>
      </c>
      <c r="KM173">
        <v>101.026</v>
      </c>
    </row>
    <row r="174" spans="1:299">
      <c r="A174">
        <v>158</v>
      </c>
      <c r="B174">
        <v>1701978459</v>
      </c>
      <c r="C174">
        <v>785</v>
      </c>
      <c r="D174" t="s">
        <v>757</v>
      </c>
      <c r="E174" t="s">
        <v>758</v>
      </c>
      <c r="F174">
        <v>15</v>
      </c>
      <c r="H174" t="s">
        <v>435</v>
      </c>
      <c r="K174">
        <v>1701978457.5</v>
      </c>
      <c r="L174">
        <f>(M174)/1000</f>
        <v>0</v>
      </c>
      <c r="M174">
        <f>IF(DR174, AP174, AJ174)</f>
        <v>0</v>
      </c>
      <c r="N174">
        <f>IF(DR174, AK174, AI174)</f>
        <v>0</v>
      </c>
      <c r="O174">
        <f>DT174 - IF(AW174&gt;1, N174*DN174*100.0/(AY174*EH174), 0)</f>
        <v>0</v>
      </c>
      <c r="P174">
        <f>((V174-L174/2)*O174-N174)/(V174+L174/2)</f>
        <v>0</v>
      </c>
      <c r="Q174">
        <f>P174*(EA174+EB174)/1000.0</f>
        <v>0</v>
      </c>
      <c r="R174">
        <f>(DT174 - IF(AW174&gt;1, N174*DN174*100.0/(AY174*EH174), 0))*(EA174+EB174)/1000.0</f>
        <v>0</v>
      </c>
      <c r="S174">
        <f>2.0/((1/U174-1/T174)+SIGN(U174)*SQRT((1/U174-1/T174)*(1/U174-1/T174) + 4*DO174/((DO174+1)*(DO174+1))*(2*1/U174*1/T174-1/T174*1/T174)))</f>
        <v>0</v>
      </c>
      <c r="T174">
        <f>IF(LEFT(DP174,1)&lt;&gt;"0",IF(LEFT(DP174,1)="1",3.0,DQ174),$D$5+$E$5*(EH174*EA174/($K$5*1000))+$F$5*(EH174*EA174/($K$5*1000))*MAX(MIN(DN174,$J$5),$I$5)*MAX(MIN(DN174,$J$5),$I$5)+$G$5*MAX(MIN(DN174,$J$5),$I$5)*(EH174*EA174/($K$5*1000))+$H$5*(EH174*EA174/($K$5*1000))*(EH174*EA174/($K$5*1000)))</f>
        <v>0</v>
      </c>
      <c r="U174">
        <f>L174*(1000-(1000*0.61365*exp(17.502*Y174/(240.97+Y174))/(EA174+EB174)+DV174)/2)/(1000*0.61365*exp(17.502*Y174/(240.97+Y174))/(EA174+EB174)-DV174)</f>
        <v>0</v>
      </c>
      <c r="V174">
        <f>1/((DO174+1)/(S174/1.6)+1/(T174/1.37)) + DO174/((DO174+1)/(S174/1.6) + DO174/(T174/1.37))</f>
        <v>0</v>
      </c>
      <c r="W174">
        <f>(DJ174*DM174)</f>
        <v>0</v>
      </c>
      <c r="X174">
        <f>(EC174+(W174+2*0.95*5.67E-8*(((EC174+$B$7)+273)^4-(EC174+273)^4)-44100*L174)/(1.84*29.3*T174+8*0.95*5.67E-8*(EC174+273)^3))</f>
        <v>0</v>
      </c>
      <c r="Y174">
        <f>($C$7*ED174+$D$7*EE174+$E$7*X174)</f>
        <v>0</v>
      </c>
      <c r="Z174">
        <f>0.61365*exp(17.502*Y174/(240.97+Y174))</f>
        <v>0</v>
      </c>
      <c r="AA174">
        <f>(AB174/AC174*100)</f>
        <v>0</v>
      </c>
      <c r="AB174">
        <f>DV174*(EA174+EB174)/1000</f>
        <v>0</v>
      </c>
      <c r="AC174">
        <f>0.61365*exp(17.502*EC174/(240.97+EC174))</f>
        <v>0</v>
      </c>
      <c r="AD174">
        <f>(Z174-DV174*(EA174+EB174)/1000)</f>
        <v>0</v>
      </c>
      <c r="AE174">
        <f>(-L174*44100)</f>
        <v>0</v>
      </c>
      <c r="AF174">
        <f>2*29.3*T174*0.92*(EC174-Y174)</f>
        <v>0</v>
      </c>
      <c r="AG174">
        <f>2*0.95*5.67E-8*(((EC174+$B$7)+273)^4-(Y174+273)^4)</f>
        <v>0</v>
      </c>
      <c r="AH174">
        <f>W174+AG174+AE174+AF174</f>
        <v>0</v>
      </c>
      <c r="AI174">
        <f>DZ174*AW174*(DU174-DT174*(1000-AW174*DW174)/(1000-AW174*DV174))/(100*DN174)</f>
        <v>0</v>
      </c>
      <c r="AJ174">
        <f>1000*DZ174*AW174*(DV174-DW174)/(100*DN174*(1000-AW174*DV174))</f>
        <v>0</v>
      </c>
      <c r="AK174">
        <f>(AL174 - AM174 - EA174*1E3/(8.314*(EC174+273.15)) * AO174/DZ174 * AN174) * DZ174/(100*DN174) * (1000 - DW174)/1000</f>
        <v>0</v>
      </c>
      <c r="AL174">
        <v>424.893093481173</v>
      </c>
      <c r="AM174">
        <v>421.596496969697</v>
      </c>
      <c r="AN174">
        <v>0.00681633990649338</v>
      </c>
      <c r="AO174">
        <v>66.111918729525</v>
      </c>
      <c r="AP174">
        <f>(AR174 - AQ174 + EA174*1E3/(8.314*(EC174+273.15)) * AT174/DZ174 * AS174) * DZ174/(100*DN174) * 1000/(1000 - AR174)</f>
        <v>0</v>
      </c>
      <c r="AQ174">
        <v>11.4219767653382</v>
      </c>
      <c r="AR174">
        <v>12.5107571428571</v>
      </c>
      <c r="AS174">
        <v>-2.20960933141401e-06</v>
      </c>
      <c r="AT174">
        <v>85.4368916189537</v>
      </c>
      <c r="AU174">
        <v>0</v>
      </c>
      <c r="AV174">
        <v>0</v>
      </c>
      <c r="AW174">
        <f>IF(AU174*$H$13&gt;=AY174,1.0,(AY174/(AY174-AU174*$H$13)))</f>
        <v>0</v>
      </c>
      <c r="AX174">
        <f>(AW174-1)*100</f>
        <v>0</v>
      </c>
      <c r="AY174">
        <f>MAX(0,($B$13+$C$13*EH174)/(1+$D$13*EH174)*EA174/(EC174+273)*$E$13)</f>
        <v>0</v>
      </c>
      <c r="AZ174" t="s">
        <v>436</v>
      </c>
      <c r="BA174" t="s">
        <v>436</v>
      </c>
      <c r="BB174">
        <v>0</v>
      </c>
      <c r="BC174">
        <v>0</v>
      </c>
      <c r="BD174">
        <f>1-BB174/BC174</f>
        <v>0</v>
      </c>
      <c r="BE174">
        <v>0</v>
      </c>
      <c r="BF174" t="s">
        <v>436</v>
      </c>
      <c r="BG174" t="s">
        <v>436</v>
      </c>
      <c r="BH174">
        <v>0</v>
      </c>
      <c r="BI174">
        <v>0</v>
      </c>
      <c r="BJ174">
        <f>1-BH174/BI174</f>
        <v>0</v>
      </c>
      <c r="BK174">
        <v>0.5</v>
      </c>
      <c r="BL174">
        <f>DK174</f>
        <v>0</v>
      </c>
      <c r="BM174">
        <f>N174</f>
        <v>0</v>
      </c>
      <c r="BN174">
        <f>BJ174*BK174*BL174</f>
        <v>0</v>
      </c>
      <c r="BO174">
        <f>(BM174-BE174)/BL174</f>
        <v>0</v>
      </c>
      <c r="BP174">
        <f>(BC174-BI174)/BI174</f>
        <v>0</v>
      </c>
      <c r="BQ174">
        <f>BB174/(BD174+BB174/BI174)</f>
        <v>0</v>
      </c>
      <c r="BR174" t="s">
        <v>436</v>
      </c>
      <c r="BS174">
        <v>0</v>
      </c>
      <c r="BT174">
        <f>IF(BS174&lt;&gt;0, BS174, BQ174)</f>
        <v>0</v>
      </c>
      <c r="BU174">
        <f>1-BT174/BI174</f>
        <v>0</v>
      </c>
      <c r="BV174">
        <f>(BI174-BH174)/(BI174-BT174)</f>
        <v>0</v>
      </c>
      <c r="BW174">
        <f>(BC174-BI174)/(BC174-BT174)</f>
        <v>0</v>
      </c>
      <c r="BX174">
        <f>(BI174-BH174)/(BI174-BB174)</f>
        <v>0</v>
      </c>
      <c r="BY174">
        <f>(BC174-BI174)/(BC174-BB174)</f>
        <v>0</v>
      </c>
      <c r="BZ174">
        <f>(BV174*BT174/BH174)</f>
        <v>0</v>
      </c>
      <c r="CA174">
        <f>(1-BZ174)</f>
        <v>0</v>
      </c>
      <c r="DJ174">
        <f>$B$11*EI174+$C$11*EJ174+$F$11*EU174*(1-EX174)</f>
        <v>0</v>
      </c>
      <c r="DK174">
        <f>DJ174*DL174</f>
        <v>0</v>
      </c>
      <c r="DL174">
        <f>($B$11*$D$9+$C$11*$D$9+$F$11*((FH174+EZ174)/MAX(FH174+EZ174+FI174, 0.1)*$I$9+FI174/MAX(FH174+EZ174+FI174, 0.1)*$J$9))/($B$11+$C$11+$F$11)</f>
        <v>0</v>
      </c>
      <c r="DM174">
        <f>($B$11*$K$9+$C$11*$K$9+$F$11*((FH174+EZ174)/MAX(FH174+EZ174+FI174, 0.1)*$P$9+FI174/MAX(FH174+EZ174+FI174, 0.1)*$Q$9))/($B$11+$C$11+$F$11)</f>
        <v>0</v>
      </c>
      <c r="DN174">
        <v>6</v>
      </c>
      <c r="DO174">
        <v>0.5</v>
      </c>
      <c r="DP174" t="s">
        <v>437</v>
      </c>
      <c r="DQ174">
        <v>2</v>
      </c>
      <c r="DR174" t="b">
        <v>1</v>
      </c>
      <c r="DS174">
        <v>1701978457.5</v>
      </c>
      <c r="DT174">
        <v>416.3165</v>
      </c>
      <c r="DU174">
        <v>420.0225</v>
      </c>
      <c r="DV174">
        <v>12.51115</v>
      </c>
      <c r="DW174">
        <v>11.42155</v>
      </c>
      <c r="DX174">
        <v>416.83</v>
      </c>
      <c r="DY174">
        <v>12.4794</v>
      </c>
      <c r="DZ174">
        <v>600.0145</v>
      </c>
      <c r="EA174">
        <v>78.9135</v>
      </c>
      <c r="EB174">
        <v>0.0999875</v>
      </c>
      <c r="EC174">
        <v>22.9958</v>
      </c>
      <c r="ED174">
        <v>22.99655</v>
      </c>
      <c r="EE174">
        <v>999.9</v>
      </c>
      <c r="EF174">
        <v>0</v>
      </c>
      <c r="EG174">
        <v>0</v>
      </c>
      <c r="EH174">
        <v>10008.1</v>
      </c>
      <c r="EI174">
        <v>0</v>
      </c>
      <c r="EJ174">
        <v>0.848101</v>
      </c>
      <c r="EK174">
        <v>-3.706345</v>
      </c>
      <c r="EL174">
        <v>421.5905</v>
      </c>
      <c r="EM174">
        <v>424.8755</v>
      </c>
      <c r="EN174">
        <v>1.0896</v>
      </c>
      <c r="EO174">
        <v>420.0225</v>
      </c>
      <c r="EP174">
        <v>11.42155</v>
      </c>
      <c r="EQ174">
        <v>0.9872985</v>
      </c>
      <c r="ER174">
        <v>0.9013145</v>
      </c>
      <c r="ES174">
        <v>6.73028</v>
      </c>
      <c r="ET174">
        <v>5.41175</v>
      </c>
      <c r="EU174">
        <v>1800.04</v>
      </c>
      <c r="EV174">
        <v>0.978006</v>
      </c>
      <c r="EW174">
        <v>0.0219943</v>
      </c>
      <c r="EX174">
        <v>0</v>
      </c>
      <c r="EY174">
        <v>383.754</v>
      </c>
      <c r="EZ174">
        <v>4.99951</v>
      </c>
      <c r="FA174">
        <v>6956.695</v>
      </c>
      <c r="FB174">
        <v>14717.35</v>
      </c>
      <c r="FC174">
        <v>43.062</v>
      </c>
      <c r="FD174">
        <v>44.812</v>
      </c>
      <c r="FE174">
        <v>44.625</v>
      </c>
      <c r="FF174">
        <v>43.875</v>
      </c>
      <c r="FG174">
        <v>44.437</v>
      </c>
      <c r="FH174">
        <v>1755.56</v>
      </c>
      <c r="FI174">
        <v>39.48</v>
      </c>
      <c r="FJ174">
        <v>0</v>
      </c>
      <c r="FK174">
        <v>1701978460.5</v>
      </c>
      <c r="FL174">
        <v>0</v>
      </c>
      <c r="FM174">
        <v>383.421307692308</v>
      </c>
      <c r="FN174">
        <v>-0.473777788400711</v>
      </c>
      <c r="FO174">
        <v>-6.91965814079365</v>
      </c>
      <c r="FP174">
        <v>6957.33153846154</v>
      </c>
      <c r="FQ174">
        <v>15</v>
      </c>
      <c r="FR174">
        <v>1701977635</v>
      </c>
      <c r="FS174" t="s">
        <v>438</v>
      </c>
      <c r="FT174">
        <v>1701977633</v>
      </c>
      <c r="FU174">
        <v>1701977635</v>
      </c>
      <c r="FV174">
        <v>4</v>
      </c>
      <c r="FW174">
        <v>-0.012</v>
      </c>
      <c r="FX174">
        <v>0.003</v>
      </c>
      <c r="FY174">
        <v>-0.515</v>
      </c>
      <c r="FZ174">
        <v>0.012</v>
      </c>
      <c r="GA174">
        <v>420</v>
      </c>
      <c r="GB174">
        <v>11</v>
      </c>
      <c r="GC174">
        <v>0.38</v>
      </c>
      <c r="GD174">
        <v>0.07</v>
      </c>
      <c r="GE174">
        <v>-3.7203285</v>
      </c>
      <c r="GF174">
        <v>0.171835939849628</v>
      </c>
      <c r="GG174">
        <v>0.0459593026791095</v>
      </c>
      <c r="GH174">
        <v>1</v>
      </c>
      <c r="GI174">
        <v>383.434529411765</v>
      </c>
      <c r="GJ174">
        <v>0.125744836826682</v>
      </c>
      <c r="GK174">
        <v>0.210480435767389</v>
      </c>
      <c r="GL174">
        <v>1</v>
      </c>
      <c r="GM174">
        <v>1.092292</v>
      </c>
      <c r="GN174">
        <v>-0.0191729323308248</v>
      </c>
      <c r="GO174">
        <v>0.00232671571103991</v>
      </c>
      <c r="GP174">
        <v>1</v>
      </c>
      <c r="GQ174">
        <v>3</v>
      </c>
      <c r="GR174">
        <v>3</v>
      </c>
      <c r="GS174" t="s">
        <v>439</v>
      </c>
      <c r="GT174">
        <v>3.24998</v>
      </c>
      <c r="GU174">
        <v>2.89225</v>
      </c>
      <c r="GV174">
        <v>0.0825687</v>
      </c>
      <c r="GW174">
        <v>0.082924</v>
      </c>
      <c r="GX174">
        <v>0.0595657</v>
      </c>
      <c r="GY174">
        <v>0.0551632</v>
      </c>
      <c r="GZ174">
        <v>30267.9</v>
      </c>
      <c r="HA174">
        <v>23316.7</v>
      </c>
      <c r="HB174">
        <v>30713.8</v>
      </c>
      <c r="HC174">
        <v>23895.4</v>
      </c>
      <c r="HD174">
        <v>38258.1</v>
      </c>
      <c r="HE174">
        <v>31513.4</v>
      </c>
      <c r="HF174">
        <v>43459.4</v>
      </c>
      <c r="HG174">
        <v>36062.1</v>
      </c>
      <c r="HH174">
        <v>2.35295</v>
      </c>
      <c r="HI174">
        <v>2.256</v>
      </c>
      <c r="HJ174">
        <v>0.154451</v>
      </c>
      <c r="HK174">
        <v>0</v>
      </c>
      <c r="HL174">
        <v>20.448</v>
      </c>
      <c r="HM174">
        <v>999.9</v>
      </c>
      <c r="HN174">
        <v>45.471</v>
      </c>
      <c r="HO174">
        <v>26.999</v>
      </c>
      <c r="HP174">
        <v>20.6221</v>
      </c>
      <c r="HQ174">
        <v>54.6866</v>
      </c>
      <c r="HR174">
        <v>21.4423</v>
      </c>
      <c r="HS174">
        <v>2</v>
      </c>
      <c r="HT174">
        <v>-0.305193</v>
      </c>
      <c r="HU174">
        <v>0.668197</v>
      </c>
      <c r="HV174">
        <v>20.3426</v>
      </c>
      <c r="HW174">
        <v>5.24425</v>
      </c>
      <c r="HX174">
        <v>11.9207</v>
      </c>
      <c r="HY174">
        <v>4.96955</v>
      </c>
      <c r="HZ174">
        <v>3.2901</v>
      </c>
      <c r="IA174">
        <v>9999</v>
      </c>
      <c r="IB174">
        <v>999.9</v>
      </c>
      <c r="IC174">
        <v>9999</v>
      </c>
      <c r="ID174">
        <v>9999</v>
      </c>
      <c r="IE174">
        <v>4.97208</v>
      </c>
      <c r="IF174">
        <v>1.87347</v>
      </c>
      <c r="IG174">
        <v>1.88034</v>
      </c>
      <c r="IH174">
        <v>1.87652</v>
      </c>
      <c r="II174">
        <v>1.87608</v>
      </c>
      <c r="IJ174">
        <v>1.87607</v>
      </c>
      <c r="IK174">
        <v>1.87503</v>
      </c>
      <c r="IL174">
        <v>1.87543</v>
      </c>
      <c r="IM174">
        <v>0</v>
      </c>
      <c r="IN174">
        <v>0</v>
      </c>
      <c r="IO174">
        <v>0</v>
      </c>
      <c r="IP174">
        <v>0</v>
      </c>
      <c r="IQ174" t="s">
        <v>440</v>
      </c>
      <c r="IR174" t="s">
        <v>441</v>
      </c>
      <c r="IS174" t="s">
        <v>442</v>
      </c>
      <c r="IT174" t="s">
        <v>442</v>
      </c>
      <c r="IU174" t="s">
        <v>442</v>
      </c>
      <c r="IV174" t="s">
        <v>442</v>
      </c>
      <c r="IW174">
        <v>0</v>
      </c>
      <c r="IX174">
        <v>100</v>
      </c>
      <c r="IY174">
        <v>100</v>
      </c>
      <c r="IZ174">
        <v>-0.514</v>
      </c>
      <c r="JA174">
        <v>0.0317</v>
      </c>
      <c r="JB174">
        <v>-0.436505064677801</v>
      </c>
      <c r="JC174">
        <v>-0.000204251658391556</v>
      </c>
      <c r="JD174">
        <v>8.11882707142039e-08</v>
      </c>
      <c r="JE174">
        <v>-8.824596126216e-11</v>
      </c>
      <c r="JF174">
        <v>-0.0823044458403542</v>
      </c>
      <c r="JG174">
        <v>6.98166786572007e-05</v>
      </c>
      <c r="JH174">
        <v>0.00104944809816257</v>
      </c>
      <c r="JI174">
        <v>-2.5878658862803e-05</v>
      </c>
      <c r="JJ174">
        <v>28</v>
      </c>
      <c r="JK174">
        <v>2090</v>
      </c>
      <c r="JL174">
        <v>2</v>
      </c>
      <c r="JM174">
        <v>19</v>
      </c>
      <c r="JN174">
        <v>13.8</v>
      </c>
      <c r="JO174">
        <v>13.7</v>
      </c>
      <c r="JP174">
        <v>1.36108</v>
      </c>
      <c r="JQ174">
        <v>2.55371</v>
      </c>
      <c r="JR174">
        <v>2.24365</v>
      </c>
      <c r="JS174">
        <v>2.85034</v>
      </c>
      <c r="JT174">
        <v>2.49756</v>
      </c>
      <c r="JU174">
        <v>2.35352</v>
      </c>
      <c r="JV174">
        <v>31.2591</v>
      </c>
      <c r="JW174">
        <v>24.0612</v>
      </c>
      <c r="JX174">
        <v>18</v>
      </c>
      <c r="JY174">
        <v>633.752</v>
      </c>
      <c r="JZ174">
        <v>658.398</v>
      </c>
      <c r="KA174">
        <v>20.0001</v>
      </c>
      <c r="KB174">
        <v>23.3196</v>
      </c>
      <c r="KC174">
        <v>30.0001</v>
      </c>
      <c r="KD174">
        <v>23.5111</v>
      </c>
      <c r="KE174">
        <v>23.4909</v>
      </c>
      <c r="KF174">
        <v>27.2833</v>
      </c>
      <c r="KG174">
        <v>37.0105</v>
      </c>
      <c r="KH174">
        <v>0</v>
      </c>
      <c r="KI174">
        <v>20</v>
      </c>
      <c r="KJ174">
        <v>420</v>
      </c>
      <c r="KK174">
        <v>11.4215</v>
      </c>
      <c r="KL174">
        <v>101.98</v>
      </c>
      <c r="KM174">
        <v>101.027</v>
      </c>
    </row>
    <row r="175" spans="1:299">
      <c r="A175">
        <v>159</v>
      </c>
      <c r="B175">
        <v>1701978464</v>
      </c>
      <c r="C175">
        <v>790</v>
      </c>
      <c r="D175" t="s">
        <v>759</v>
      </c>
      <c r="E175" t="s">
        <v>760</v>
      </c>
      <c r="F175">
        <v>15</v>
      </c>
      <c r="H175" t="s">
        <v>435</v>
      </c>
      <c r="K175">
        <v>1701978462.5</v>
      </c>
      <c r="L175">
        <f>(M175)/1000</f>
        <v>0</v>
      </c>
      <c r="M175">
        <f>IF(DR175, AP175, AJ175)</f>
        <v>0</v>
      </c>
      <c r="N175">
        <f>IF(DR175, AK175, AI175)</f>
        <v>0</v>
      </c>
      <c r="O175">
        <f>DT175 - IF(AW175&gt;1, N175*DN175*100.0/(AY175*EH175), 0)</f>
        <v>0</v>
      </c>
      <c r="P175">
        <f>((V175-L175/2)*O175-N175)/(V175+L175/2)</f>
        <v>0</v>
      </c>
      <c r="Q175">
        <f>P175*(EA175+EB175)/1000.0</f>
        <v>0</v>
      </c>
      <c r="R175">
        <f>(DT175 - IF(AW175&gt;1, N175*DN175*100.0/(AY175*EH175), 0))*(EA175+EB175)/1000.0</f>
        <v>0</v>
      </c>
      <c r="S175">
        <f>2.0/((1/U175-1/T175)+SIGN(U175)*SQRT((1/U175-1/T175)*(1/U175-1/T175) + 4*DO175/((DO175+1)*(DO175+1))*(2*1/U175*1/T175-1/T175*1/T175)))</f>
        <v>0</v>
      </c>
      <c r="T175">
        <f>IF(LEFT(DP175,1)&lt;&gt;"0",IF(LEFT(DP175,1)="1",3.0,DQ175),$D$5+$E$5*(EH175*EA175/($K$5*1000))+$F$5*(EH175*EA175/($K$5*1000))*MAX(MIN(DN175,$J$5),$I$5)*MAX(MIN(DN175,$J$5),$I$5)+$G$5*MAX(MIN(DN175,$J$5),$I$5)*(EH175*EA175/($K$5*1000))+$H$5*(EH175*EA175/($K$5*1000))*(EH175*EA175/($K$5*1000)))</f>
        <v>0</v>
      </c>
      <c r="U175">
        <f>L175*(1000-(1000*0.61365*exp(17.502*Y175/(240.97+Y175))/(EA175+EB175)+DV175)/2)/(1000*0.61365*exp(17.502*Y175/(240.97+Y175))/(EA175+EB175)-DV175)</f>
        <v>0</v>
      </c>
      <c r="V175">
        <f>1/((DO175+1)/(S175/1.6)+1/(T175/1.37)) + DO175/((DO175+1)/(S175/1.6) + DO175/(T175/1.37))</f>
        <v>0</v>
      </c>
      <c r="W175">
        <f>(DJ175*DM175)</f>
        <v>0</v>
      </c>
      <c r="X175">
        <f>(EC175+(W175+2*0.95*5.67E-8*(((EC175+$B$7)+273)^4-(EC175+273)^4)-44100*L175)/(1.84*29.3*T175+8*0.95*5.67E-8*(EC175+273)^3))</f>
        <v>0</v>
      </c>
      <c r="Y175">
        <f>($C$7*ED175+$D$7*EE175+$E$7*X175)</f>
        <v>0</v>
      </c>
      <c r="Z175">
        <f>0.61365*exp(17.502*Y175/(240.97+Y175))</f>
        <v>0</v>
      </c>
      <c r="AA175">
        <f>(AB175/AC175*100)</f>
        <v>0</v>
      </c>
      <c r="AB175">
        <f>DV175*(EA175+EB175)/1000</f>
        <v>0</v>
      </c>
      <c r="AC175">
        <f>0.61365*exp(17.502*EC175/(240.97+EC175))</f>
        <v>0</v>
      </c>
      <c r="AD175">
        <f>(Z175-DV175*(EA175+EB175)/1000)</f>
        <v>0</v>
      </c>
      <c r="AE175">
        <f>(-L175*44100)</f>
        <v>0</v>
      </c>
      <c r="AF175">
        <f>2*29.3*T175*0.92*(EC175-Y175)</f>
        <v>0</v>
      </c>
      <c r="AG175">
        <f>2*0.95*5.67E-8*(((EC175+$B$7)+273)^4-(Y175+273)^4)</f>
        <v>0</v>
      </c>
      <c r="AH175">
        <f>W175+AG175+AE175+AF175</f>
        <v>0</v>
      </c>
      <c r="AI175">
        <f>DZ175*AW175*(DU175-DT175*(1000-AW175*DW175)/(1000-AW175*DV175))/(100*DN175)</f>
        <v>0</v>
      </c>
      <c r="AJ175">
        <f>1000*DZ175*AW175*(DV175-DW175)/(100*DN175*(1000-AW175*DV175))</f>
        <v>0</v>
      </c>
      <c r="AK175">
        <f>(AL175 - AM175 - EA175*1E3/(8.314*(EC175+273.15)) * AO175/DZ175 * AN175) * DZ175/(100*DN175) * (1000 - DW175)/1000</f>
        <v>0</v>
      </c>
      <c r="AL175">
        <v>424.864944296668</v>
      </c>
      <c r="AM175">
        <v>421.563121212121</v>
      </c>
      <c r="AN175">
        <v>-0.000250281032692523</v>
      </c>
      <c r="AO175">
        <v>66.111918729525</v>
      </c>
      <c r="AP175">
        <f>(AR175 - AQ175 + EA175*1E3/(8.314*(EC175+273.15)) * AT175/DZ175 * AS175) * DZ175/(100*DN175) * 1000/(1000 - AR175)</f>
        <v>0</v>
      </c>
      <c r="AQ175">
        <v>11.4209643077937</v>
      </c>
      <c r="AR175">
        <v>12.5119912087912</v>
      </c>
      <c r="AS175">
        <v>-2.56423488221338e-07</v>
      </c>
      <c r="AT175">
        <v>85.4368916189537</v>
      </c>
      <c r="AU175">
        <v>0</v>
      </c>
      <c r="AV175">
        <v>0</v>
      </c>
      <c r="AW175">
        <f>IF(AU175*$H$13&gt;=AY175,1.0,(AY175/(AY175-AU175*$H$13)))</f>
        <v>0</v>
      </c>
      <c r="AX175">
        <f>(AW175-1)*100</f>
        <v>0</v>
      </c>
      <c r="AY175">
        <f>MAX(0,($B$13+$C$13*EH175)/(1+$D$13*EH175)*EA175/(EC175+273)*$E$13)</f>
        <v>0</v>
      </c>
      <c r="AZ175" t="s">
        <v>436</v>
      </c>
      <c r="BA175" t="s">
        <v>436</v>
      </c>
      <c r="BB175">
        <v>0</v>
      </c>
      <c r="BC175">
        <v>0</v>
      </c>
      <c r="BD175">
        <f>1-BB175/BC175</f>
        <v>0</v>
      </c>
      <c r="BE175">
        <v>0</v>
      </c>
      <c r="BF175" t="s">
        <v>436</v>
      </c>
      <c r="BG175" t="s">
        <v>436</v>
      </c>
      <c r="BH175">
        <v>0</v>
      </c>
      <c r="BI175">
        <v>0</v>
      </c>
      <c r="BJ175">
        <f>1-BH175/BI175</f>
        <v>0</v>
      </c>
      <c r="BK175">
        <v>0.5</v>
      </c>
      <c r="BL175">
        <f>DK175</f>
        <v>0</v>
      </c>
      <c r="BM175">
        <f>N175</f>
        <v>0</v>
      </c>
      <c r="BN175">
        <f>BJ175*BK175*BL175</f>
        <v>0</v>
      </c>
      <c r="BO175">
        <f>(BM175-BE175)/BL175</f>
        <v>0</v>
      </c>
      <c r="BP175">
        <f>(BC175-BI175)/BI175</f>
        <v>0</v>
      </c>
      <c r="BQ175">
        <f>BB175/(BD175+BB175/BI175)</f>
        <v>0</v>
      </c>
      <c r="BR175" t="s">
        <v>436</v>
      </c>
      <c r="BS175">
        <v>0</v>
      </c>
      <c r="BT175">
        <f>IF(BS175&lt;&gt;0, BS175, BQ175)</f>
        <v>0</v>
      </c>
      <c r="BU175">
        <f>1-BT175/BI175</f>
        <v>0</v>
      </c>
      <c r="BV175">
        <f>(BI175-BH175)/(BI175-BT175)</f>
        <v>0</v>
      </c>
      <c r="BW175">
        <f>(BC175-BI175)/(BC175-BT175)</f>
        <v>0</v>
      </c>
      <c r="BX175">
        <f>(BI175-BH175)/(BI175-BB175)</f>
        <v>0</v>
      </c>
      <c r="BY175">
        <f>(BC175-BI175)/(BC175-BB175)</f>
        <v>0</v>
      </c>
      <c r="BZ175">
        <f>(BV175*BT175/BH175)</f>
        <v>0</v>
      </c>
      <c r="CA175">
        <f>(1-BZ175)</f>
        <v>0</v>
      </c>
      <c r="DJ175">
        <f>$B$11*EI175+$C$11*EJ175+$F$11*EU175*(1-EX175)</f>
        <v>0</v>
      </c>
      <c r="DK175">
        <f>DJ175*DL175</f>
        <v>0</v>
      </c>
      <c r="DL175">
        <f>($B$11*$D$9+$C$11*$D$9+$F$11*((FH175+EZ175)/MAX(FH175+EZ175+FI175, 0.1)*$I$9+FI175/MAX(FH175+EZ175+FI175, 0.1)*$J$9))/($B$11+$C$11+$F$11)</f>
        <v>0</v>
      </c>
      <c r="DM175">
        <f>($B$11*$K$9+$C$11*$K$9+$F$11*((FH175+EZ175)/MAX(FH175+EZ175+FI175, 0.1)*$P$9+FI175/MAX(FH175+EZ175+FI175, 0.1)*$Q$9))/($B$11+$C$11+$F$11)</f>
        <v>0</v>
      </c>
      <c r="DN175">
        <v>6</v>
      </c>
      <c r="DO175">
        <v>0.5</v>
      </c>
      <c r="DP175" t="s">
        <v>437</v>
      </c>
      <c r="DQ175">
        <v>2</v>
      </c>
      <c r="DR175" t="b">
        <v>1</v>
      </c>
      <c r="DS175">
        <v>1701978462.5</v>
      </c>
      <c r="DT175">
        <v>416.2955</v>
      </c>
      <c r="DU175">
        <v>420.021</v>
      </c>
      <c r="DV175">
        <v>12.5117</v>
      </c>
      <c r="DW175">
        <v>11.4216</v>
      </c>
      <c r="DX175">
        <v>416.8095</v>
      </c>
      <c r="DY175">
        <v>12.48</v>
      </c>
      <c r="DZ175">
        <v>599.9665</v>
      </c>
      <c r="EA175">
        <v>78.9124</v>
      </c>
      <c r="EB175">
        <v>0.100163</v>
      </c>
      <c r="EC175">
        <v>22.99915</v>
      </c>
      <c r="ED175">
        <v>23.00405</v>
      </c>
      <c r="EE175">
        <v>999.9</v>
      </c>
      <c r="EF175">
        <v>0</v>
      </c>
      <c r="EG175">
        <v>0</v>
      </c>
      <c r="EH175">
        <v>9986.88</v>
      </c>
      <c r="EI175">
        <v>0</v>
      </c>
      <c r="EJ175">
        <v>0.848101</v>
      </c>
      <c r="EK175">
        <v>-3.72563</v>
      </c>
      <c r="EL175">
        <v>421.57</v>
      </c>
      <c r="EM175">
        <v>424.8735</v>
      </c>
      <c r="EN175">
        <v>1.090095</v>
      </c>
      <c r="EO175">
        <v>420.021</v>
      </c>
      <c r="EP175">
        <v>11.4216</v>
      </c>
      <c r="EQ175">
        <v>0.9873285</v>
      </c>
      <c r="ER175">
        <v>0.9013065</v>
      </c>
      <c r="ES175">
        <v>6.730715</v>
      </c>
      <c r="ET175">
        <v>5.411615</v>
      </c>
      <c r="EU175">
        <v>1799.88</v>
      </c>
      <c r="EV175">
        <v>0.978004</v>
      </c>
      <c r="EW175">
        <v>0.0219962</v>
      </c>
      <c r="EX175">
        <v>0</v>
      </c>
      <c r="EY175">
        <v>383.3295</v>
      </c>
      <c r="EZ175">
        <v>4.99951</v>
      </c>
      <c r="FA175">
        <v>6955.895</v>
      </c>
      <c r="FB175">
        <v>14716</v>
      </c>
      <c r="FC175">
        <v>43.062</v>
      </c>
      <c r="FD175">
        <v>44.812</v>
      </c>
      <c r="FE175">
        <v>44.625</v>
      </c>
      <c r="FF175">
        <v>43.875</v>
      </c>
      <c r="FG175">
        <v>44.437</v>
      </c>
      <c r="FH175">
        <v>1755.4</v>
      </c>
      <c r="FI175">
        <v>39.48</v>
      </c>
      <c r="FJ175">
        <v>0</v>
      </c>
      <c r="FK175">
        <v>1701978465.3</v>
      </c>
      <c r="FL175">
        <v>0</v>
      </c>
      <c r="FM175">
        <v>383.400692307692</v>
      </c>
      <c r="FN175">
        <v>-0.146119672954394</v>
      </c>
      <c r="FO175">
        <v>-5.28273504735803</v>
      </c>
      <c r="FP175">
        <v>6956.72384615385</v>
      </c>
      <c r="FQ175">
        <v>15</v>
      </c>
      <c r="FR175">
        <v>1701977635</v>
      </c>
      <c r="FS175" t="s">
        <v>438</v>
      </c>
      <c r="FT175">
        <v>1701977633</v>
      </c>
      <c r="FU175">
        <v>1701977635</v>
      </c>
      <c r="FV175">
        <v>4</v>
      </c>
      <c r="FW175">
        <v>-0.012</v>
      </c>
      <c r="FX175">
        <v>0.003</v>
      </c>
      <c r="FY175">
        <v>-0.515</v>
      </c>
      <c r="FZ175">
        <v>0.012</v>
      </c>
      <c r="GA175">
        <v>420</v>
      </c>
      <c r="GB175">
        <v>11</v>
      </c>
      <c r="GC175">
        <v>0.38</v>
      </c>
      <c r="GD175">
        <v>0.07</v>
      </c>
      <c r="GE175">
        <v>-3.70933761904762</v>
      </c>
      <c r="GF175">
        <v>-0.130197662337662</v>
      </c>
      <c r="GG175">
        <v>0.0336538938389237</v>
      </c>
      <c r="GH175">
        <v>1</v>
      </c>
      <c r="GI175">
        <v>383.433794117647</v>
      </c>
      <c r="GJ175">
        <v>-0.293888469600585</v>
      </c>
      <c r="GK175">
        <v>0.21197568942351</v>
      </c>
      <c r="GL175">
        <v>1</v>
      </c>
      <c r="GM175">
        <v>1.09159952380952</v>
      </c>
      <c r="GN175">
        <v>-0.019468831168832</v>
      </c>
      <c r="GO175">
        <v>0.00234755085383423</v>
      </c>
      <c r="GP175">
        <v>1</v>
      </c>
      <c r="GQ175">
        <v>3</v>
      </c>
      <c r="GR175">
        <v>3</v>
      </c>
      <c r="GS175" t="s">
        <v>439</v>
      </c>
      <c r="GT175">
        <v>3.24995</v>
      </c>
      <c r="GU175">
        <v>2.89225</v>
      </c>
      <c r="GV175">
        <v>0.0825689</v>
      </c>
      <c r="GW175">
        <v>0.0829235</v>
      </c>
      <c r="GX175">
        <v>0.0595695</v>
      </c>
      <c r="GY175">
        <v>0.0551663</v>
      </c>
      <c r="GZ175">
        <v>30268.1</v>
      </c>
      <c r="HA175">
        <v>23316.6</v>
      </c>
      <c r="HB175">
        <v>30713.9</v>
      </c>
      <c r="HC175">
        <v>23895.3</v>
      </c>
      <c r="HD175">
        <v>38258.1</v>
      </c>
      <c r="HE175">
        <v>31513.3</v>
      </c>
      <c r="HF175">
        <v>43459.6</v>
      </c>
      <c r="HG175">
        <v>36062.1</v>
      </c>
      <c r="HH175">
        <v>2.35282</v>
      </c>
      <c r="HI175">
        <v>2.25623</v>
      </c>
      <c r="HJ175">
        <v>0.155009</v>
      </c>
      <c r="HK175">
        <v>0</v>
      </c>
      <c r="HL175">
        <v>20.4515</v>
      </c>
      <c r="HM175">
        <v>999.9</v>
      </c>
      <c r="HN175">
        <v>45.446</v>
      </c>
      <c r="HO175">
        <v>27.009</v>
      </c>
      <c r="HP175">
        <v>20.6242</v>
      </c>
      <c r="HQ175">
        <v>54.5766</v>
      </c>
      <c r="HR175">
        <v>21.4503</v>
      </c>
      <c r="HS175">
        <v>2</v>
      </c>
      <c r="HT175">
        <v>-0.305226</v>
      </c>
      <c r="HU175">
        <v>0.668943</v>
      </c>
      <c r="HV175">
        <v>20.3426</v>
      </c>
      <c r="HW175">
        <v>5.2441</v>
      </c>
      <c r="HX175">
        <v>11.9216</v>
      </c>
      <c r="HY175">
        <v>4.9697</v>
      </c>
      <c r="HZ175">
        <v>3.29013</v>
      </c>
      <c r="IA175">
        <v>9999</v>
      </c>
      <c r="IB175">
        <v>999.9</v>
      </c>
      <c r="IC175">
        <v>9999</v>
      </c>
      <c r="ID175">
        <v>9999</v>
      </c>
      <c r="IE175">
        <v>4.97211</v>
      </c>
      <c r="IF175">
        <v>1.87347</v>
      </c>
      <c r="IG175">
        <v>1.88034</v>
      </c>
      <c r="IH175">
        <v>1.87653</v>
      </c>
      <c r="II175">
        <v>1.87608</v>
      </c>
      <c r="IJ175">
        <v>1.87607</v>
      </c>
      <c r="IK175">
        <v>1.87502</v>
      </c>
      <c r="IL175">
        <v>1.87544</v>
      </c>
      <c r="IM175">
        <v>0</v>
      </c>
      <c r="IN175">
        <v>0</v>
      </c>
      <c r="IO175">
        <v>0</v>
      </c>
      <c r="IP175">
        <v>0</v>
      </c>
      <c r="IQ175" t="s">
        <v>440</v>
      </c>
      <c r="IR175" t="s">
        <v>441</v>
      </c>
      <c r="IS175" t="s">
        <v>442</v>
      </c>
      <c r="IT175" t="s">
        <v>442</v>
      </c>
      <c r="IU175" t="s">
        <v>442</v>
      </c>
      <c r="IV175" t="s">
        <v>442</v>
      </c>
      <c r="IW175">
        <v>0</v>
      </c>
      <c r="IX175">
        <v>100</v>
      </c>
      <c r="IY175">
        <v>100</v>
      </c>
      <c r="IZ175">
        <v>-0.514</v>
      </c>
      <c r="JA175">
        <v>0.0317</v>
      </c>
      <c r="JB175">
        <v>-0.436505064677801</v>
      </c>
      <c r="JC175">
        <v>-0.000204251658391556</v>
      </c>
      <c r="JD175">
        <v>8.11882707142039e-08</v>
      </c>
      <c r="JE175">
        <v>-8.824596126216e-11</v>
      </c>
      <c r="JF175">
        <v>-0.0823044458403542</v>
      </c>
      <c r="JG175">
        <v>6.98166786572007e-05</v>
      </c>
      <c r="JH175">
        <v>0.00104944809816257</v>
      </c>
      <c r="JI175">
        <v>-2.5878658862803e-05</v>
      </c>
      <c r="JJ175">
        <v>28</v>
      </c>
      <c r="JK175">
        <v>2090</v>
      </c>
      <c r="JL175">
        <v>2</v>
      </c>
      <c r="JM175">
        <v>19</v>
      </c>
      <c r="JN175">
        <v>13.8</v>
      </c>
      <c r="JO175">
        <v>13.8</v>
      </c>
      <c r="JP175">
        <v>1.36108</v>
      </c>
      <c r="JQ175">
        <v>2.55493</v>
      </c>
      <c r="JR175">
        <v>2.24365</v>
      </c>
      <c r="JS175">
        <v>2.85034</v>
      </c>
      <c r="JT175">
        <v>2.49756</v>
      </c>
      <c r="JU175">
        <v>2.35718</v>
      </c>
      <c r="JV175">
        <v>31.2591</v>
      </c>
      <c r="JW175">
        <v>24.07</v>
      </c>
      <c r="JX175">
        <v>18</v>
      </c>
      <c r="JY175">
        <v>633.654</v>
      </c>
      <c r="JZ175">
        <v>658.589</v>
      </c>
      <c r="KA175">
        <v>20.0001</v>
      </c>
      <c r="KB175">
        <v>23.3196</v>
      </c>
      <c r="KC175">
        <v>30.0001</v>
      </c>
      <c r="KD175">
        <v>23.5106</v>
      </c>
      <c r="KE175">
        <v>23.4909</v>
      </c>
      <c r="KF175">
        <v>27.2845</v>
      </c>
      <c r="KG175">
        <v>37.0105</v>
      </c>
      <c r="KH175">
        <v>0</v>
      </c>
      <c r="KI175">
        <v>20</v>
      </c>
      <c r="KJ175">
        <v>420</v>
      </c>
      <c r="KK175">
        <v>11.4215</v>
      </c>
      <c r="KL175">
        <v>101.981</v>
      </c>
      <c r="KM175">
        <v>101.027</v>
      </c>
    </row>
    <row r="176" spans="1:299">
      <c r="A176">
        <v>160</v>
      </c>
      <c r="B176">
        <v>1701978469</v>
      </c>
      <c r="C176">
        <v>795</v>
      </c>
      <c r="D176" t="s">
        <v>761</v>
      </c>
      <c r="E176" t="s">
        <v>762</v>
      </c>
      <c r="F176">
        <v>15</v>
      </c>
      <c r="H176" t="s">
        <v>435</v>
      </c>
      <c r="K176">
        <v>1701978467.5</v>
      </c>
      <c r="L176">
        <f>(M176)/1000</f>
        <v>0</v>
      </c>
      <c r="M176">
        <f>IF(DR176, AP176, AJ176)</f>
        <v>0</v>
      </c>
      <c r="N176">
        <f>IF(DR176, AK176, AI176)</f>
        <v>0</v>
      </c>
      <c r="O176">
        <f>DT176 - IF(AW176&gt;1, N176*DN176*100.0/(AY176*EH176), 0)</f>
        <v>0</v>
      </c>
      <c r="P176">
        <f>((V176-L176/2)*O176-N176)/(V176+L176/2)</f>
        <v>0</v>
      </c>
      <c r="Q176">
        <f>P176*(EA176+EB176)/1000.0</f>
        <v>0</v>
      </c>
      <c r="R176">
        <f>(DT176 - IF(AW176&gt;1, N176*DN176*100.0/(AY176*EH176), 0))*(EA176+EB176)/1000.0</f>
        <v>0</v>
      </c>
      <c r="S176">
        <f>2.0/((1/U176-1/T176)+SIGN(U176)*SQRT((1/U176-1/T176)*(1/U176-1/T176) + 4*DO176/((DO176+1)*(DO176+1))*(2*1/U176*1/T176-1/T176*1/T176)))</f>
        <v>0</v>
      </c>
      <c r="T176">
        <f>IF(LEFT(DP176,1)&lt;&gt;"0",IF(LEFT(DP176,1)="1",3.0,DQ176),$D$5+$E$5*(EH176*EA176/($K$5*1000))+$F$5*(EH176*EA176/($K$5*1000))*MAX(MIN(DN176,$J$5),$I$5)*MAX(MIN(DN176,$J$5),$I$5)+$G$5*MAX(MIN(DN176,$J$5),$I$5)*(EH176*EA176/($K$5*1000))+$H$5*(EH176*EA176/($K$5*1000))*(EH176*EA176/($K$5*1000)))</f>
        <v>0</v>
      </c>
      <c r="U176">
        <f>L176*(1000-(1000*0.61365*exp(17.502*Y176/(240.97+Y176))/(EA176+EB176)+DV176)/2)/(1000*0.61365*exp(17.502*Y176/(240.97+Y176))/(EA176+EB176)-DV176)</f>
        <v>0</v>
      </c>
      <c r="V176">
        <f>1/((DO176+1)/(S176/1.6)+1/(T176/1.37)) + DO176/((DO176+1)/(S176/1.6) + DO176/(T176/1.37))</f>
        <v>0</v>
      </c>
      <c r="W176">
        <f>(DJ176*DM176)</f>
        <v>0</v>
      </c>
      <c r="X176">
        <f>(EC176+(W176+2*0.95*5.67E-8*(((EC176+$B$7)+273)^4-(EC176+273)^4)-44100*L176)/(1.84*29.3*T176+8*0.95*5.67E-8*(EC176+273)^3))</f>
        <v>0</v>
      </c>
      <c r="Y176">
        <f>($C$7*ED176+$D$7*EE176+$E$7*X176)</f>
        <v>0</v>
      </c>
      <c r="Z176">
        <f>0.61365*exp(17.502*Y176/(240.97+Y176))</f>
        <v>0</v>
      </c>
      <c r="AA176">
        <f>(AB176/AC176*100)</f>
        <v>0</v>
      </c>
      <c r="AB176">
        <f>DV176*(EA176+EB176)/1000</f>
        <v>0</v>
      </c>
      <c r="AC176">
        <f>0.61365*exp(17.502*EC176/(240.97+EC176))</f>
        <v>0</v>
      </c>
      <c r="AD176">
        <f>(Z176-DV176*(EA176+EB176)/1000)</f>
        <v>0</v>
      </c>
      <c r="AE176">
        <f>(-L176*44100)</f>
        <v>0</v>
      </c>
      <c r="AF176">
        <f>2*29.3*T176*0.92*(EC176-Y176)</f>
        <v>0</v>
      </c>
      <c r="AG176">
        <f>2*0.95*5.67E-8*(((EC176+$B$7)+273)^4-(Y176+273)^4)</f>
        <v>0</v>
      </c>
      <c r="AH176">
        <f>W176+AG176+AE176+AF176</f>
        <v>0</v>
      </c>
      <c r="AI176">
        <f>DZ176*AW176*(DU176-DT176*(1000-AW176*DW176)/(1000-AW176*DV176))/(100*DN176)</f>
        <v>0</v>
      </c>
      <c r="AJ176">
        <f>1000*DZ176*AW176*(DV176-DW176)/(100*DN176*(1000-AW176*DV176))</f>
        <v>0</v>
      </c>
      <c r="AK176">
        <f>(AL176 - AM176 - EA176*1E3/(8.314*(EC176+273.15)) * AO176/DZ176 * AN176) * DZ176/(100*DN176) * (1000 - DW176)/1000</f>
        <v>0</v>
      </c>
      <c r="AL176">
        <v>424.8384772014</v>
      </c>
      <c r="AM176">
        <v>421.577060606061</v>
      </c>
      <c r="AN176">
        <v>-0.000138748522740358</v>
      </c>
      <c r="AO176">
        <v>66.111918729525</v>
      </c>
      <c r="AP176">
        <f>(AR176 - AQ176 + EA176*1E3/(8.314*(EC176+273.15)) * AT176/DZ176 * AS176) * DZ176/(100*DN176) * 1000/(1000 - AR176)</f>
        <v>0</v>
      </c>
      <c r="AQ176">
        <v>11.4219671448528</v>
      </c>
      <c r="AR176">
        <v>12.509921978022</v>
      </c>
      <c r="AS176">
        <v>-2.51029055352092e-07</v>
      </c>
      <c r="AT176">
        <v>85.4368916189537</v>
      </c>
      <c r="AU176">
        <v>0</v>
      </c>
      <c r="AV176">
        <v>0</v>
      </c>
      <c r="AW176">
        <f>IF(AU176*$H$13&gt;=AY176,1.0,(AY176/(AY176-AU176*$H$13)))</f>
        <v>0</v>
      </c>
      <c r="AX176">
        <f>(AW176-1)*100</f>
        <v>0</v>
      </c>
      <c r="AY176">
        <f>MAX(0,($B$13+$C$13*EH176)/(1+$D$13*EH176)*EA176/(EC176+273)*$E$13)</f>
        <v>0</v>
      </c>
      <c r="AZ176" t="s">
        <v>436</v>
      </c>
      <c r="BA176" t="s">
        <v>436</v>
      </c>
      <c r="BB176">
        <v>0</v>
      </c>
      <c r="BC176">
        <v>0</v>
      </c>
      <c r="BD176">
        <f>1-BB176/BC176</f>
        <v>0</v>
      </c>
      <c r="BE176">
        <v>0</v>
      </c>
      <c r="BF176" t="s">
        <v>436</v>
      </c>
      <c r="BG176" t="s">
        <v>436</v>
      </c>
      <c r="BH176">
        <v>0</v>
      </c>
      <c r="BI176">
        <v>0</v>
      </c>
      <c r="BJ176">
        <f>1-BH176/BI176</f>
        <v>0</v>
      </c>
      <c r="BK176">
        <v>0.5</v>
      </c>
      <c r="BL176">
        <f>DK176</f>
        <v>0</v>
      </c>
      <c r="BM176">
        <f>N176</f>
        <v>0</v>
      </c>
      <c r="BN176">
        <f>BJ176*BK176*BL176</f>
        <v>0</v>
      </c>
      <c r="BO176">
        <f>(BM176-BE176)/BL176</f>
        <v>0</v>
      </c>
      <c r="BP176">
        <f>(BC176-BI176)/BI176</f>
        <v>0</v>
      </c>
      <c r="BQ176">
        <f>BB176/(BD176+BB176/BI176)</f>
        <v>0</v>
      </c>
      <c r="BR176" t="s">
        <v>436</v>
      </c>
      <c r="BS176">
        <v>0</v>
      </c>
      <c r="BT176">
        <f>IF(BS176&lt;&gt;0, BS176, BQ176)</f>
        <v>0</v>
      </c>
      <c r="BU176">
        <f>1-BT176/BI176</f>
        <v>0</v>
      </c>
      <c r="BV176">
        <f>(BI176-BH176)/(BI176-BT176)</f>
        <v>0</v>
      </c>
      <c r="BW176">
        <f>(BC176-BI176)/(BC176-BT176)</f>
        <v>0</v>
      </c>
      <c r="BX176">
        <f>(BI176-BH176)/(BI176-BB176)</f>
        <v>0</v>
      </c>
      <c r="BY176">
        <f>(BC176-BI176)/(BC176-BB176)</f>
        <v>0</v>
      </c>
      <c r="BZ176">
        <f>(BV176*BT176/BH176)</f>
        <v>0</v>
      </c>
      <c r="CA176">
        <f>(1-BZ176)</f>
        <v>0</v>
      </c>
      <c r="DJ176">
        <f>$B$11*EI176+$C$11*EJ176+$F$11*EU176*(1-EX176)</f>
        <v>0</v>
      </c>
      <c r="DK176">
        <f>DJ176*DL176</f>
        <v>0</v>
      </c>
      <c r="DL176">
        <f>($B$11*$D$9+$C$11*$D$9+$F$11*((FH176+EZ176)/MAX(FH176+EZ176+FI176, 0.1)*$I$9+FI176/MAX(FH176+EZ176+FI176, 0.1)*$J$9))/($B$11+$C$11+$F$11)</f>
        <v>0</v>
      </c>
      <c r="DM176">
        <f>($B$11*$K$9+$C$11*$K$9+$F$11*((FH176+EZ176)/MAX(FH176+EZ176+FI176, 0.1)*$P$9+FI176/MAX(FH176+EZ176+FI176, 0.1)*$Q$9))/($B$11+$C$11+$F$11)</f>
        <v>0</v>
      </c>
      <c r="DN176">
        <v>6</v>
      </c>
      <c r="DO176">
        <v>0.5</v>
      </c>
      <c r="DP176" t="s">
        <v>437</v>
      </c>
      <c r="DQ176">
        <v>2</v>
      </c>
      <c r="DR176" t="b">
        <v>1</v>
      </c>
      <c r="DS176">
        <v>1701978467.5</v>
      </c>
      <c r="DT176">
        <v>416.3015</v>
      </c>
      <c r="DU176">
        <v>419.9835</v>
      </c>
      <c r="DV176">
        <v>12.50975</v>
      </c>
      <c r="DW176">
        <v>11.42125</v>
      </c>
      <c r="DX176">
        <v>416.8155</v>
      </c>
      <c r="DY176">
        <v>12.47805</v>
      </c>
      <c r="DZ176">
        <v>599.975</v>
      </c>
      <c r="EA176">
        <v>78.91115</v>
      </c>
      <c r="EB176">
        <v>0.09985415</v>
      </c>
      <c r="EC176">
        <v>22.998</v>
      </c>
      <c r="ED176">
        <v>23.0048</v>
      </c>
      <c r="EE176">
        <v>999.9</v>
      </c>
      <c r="EF176">
        <v>0</v>
      </c>
      <c r="EG176">
        <v>0</v>
      </c>
      <c r="EH176">
        <v>9999.69</v>
      </c>
      <c r="EI176">
        <v>0</v>
      </c>
      <c r="EJ176">
        <v>0.848101</v>
      </c>
      <c r="EK176">
        <v>-3.68228</v>
      </c>
      <c r="EL176">
        <v>421.575</v>
      </c>
      <c r="EM176">
        <v>424.8355</v>
      </c>
      <c r="EN176">
        <v>1.0885</v>
      </c>
      <c r="EO176">
        <v>419.9835</v>
      </c>
      <c r="EP176">
        <v>11.42125</v>
      </c>
      <c r="EQ176">
        <v>0.9871575</v>
      </c>
      <c r="ER176">
        <v>0.9012625</v>
      </c>
      <c r="ES176">
        <v>6.728195</v>
      </c>
      <c r="ET176">
        <v>5.41091</v>
      </c>
      <c r="EU176">
        <v>1800.04</v>
      </c>
      <c r="EV176">
        <v>0.978006</v>
      </c>
      <c r="EW176">
        <v>0.0219943</v>
      </c>
      <c r="EX176">
        <v>0</v>
      </c>
      <c r="EY176">
        <v>383.1835</v>
      </c>
      <c r="EZ176">
        <v>4.99951</v>
      </c>
      <c r="FA176">
        <v>6956.415</v>
      </c>
      <c r="FB176">
        <v>14717.35</v>
      </c>
      <c r="FC176">
        <v>43.062</v>
      </c>
      <c r="FD176">
        <v>44.812</v>
      </c>
      <c r="FE176">
        <v>44.5935</v>
      </c>
      <c r="FF176">
        <v>43.875</v>
      </c>
      <c r="FG176">
        <v>44.437</v>
      </c>
      <c r="FH176">
        <v>1755.56</v>
      </c>
      <c r="FI176">
        <v>39.48</v>
      </c>
      <c r="FJ176">
        <v>0</v>
      </c>
      <c r="FK176">
        <v>1701978470.1</v>
      </c>
      <c r="FL176">
        <v>0</v>
      </c>
      <c r="FM176">
        <v>383.355</v>
      </c>
      <c r="FN176">
        <v>-0.314188041306881</v>
      </c>
      <c r="FO176">
        <v>-4.2211965695368</v>
      </c>
      <c r="FP176">
        <v>6956.34038461539</v>
      </c>
      <c r="FQ176">
        <v>15</v>
      </c>
      <c r="FR176">
        <v>1701977635</v>
      </c>
      <c r="FS176" t="s">
        <v>438</v>
      </c>
      <c r="FT176">
        <v>1701977633</v>
      </c>
      <c r="FU176">
        <v>1701977635</v>
      </c>
      <c r="FV176">
        <v>4</v>
      </c>
      <c r="FW176">
        <v>-0.012</v>
      </c>
      <c r="FX176">
        <v>0.003</v>
      </c>
      <c r="FY176">
        <v>-0.515</v>
      </c>
      <c r="FZ176">
        <v>0.012</v>
      </c>
      <c r="GA176">
        <v>420</v>
      </c>
      <c r="GB176">
        <v>11</v>
      </c>
      <c r="GC176">
        <v>0.38</v>
      </c>
      <c r="GD176">
        <v>0.07</v>
      </c>
      <c r="GE176">
        <v>-3.70564714285714</v>
      </c>
      <c r="GF176">
        <v>-0.0578438961038983</v>
      </c>
      <c r="GG176">
        <v>0.0310302468634744</v>
      </c>
      <c r="GH176">
        <v>1</v>
      </c>
      <c r="GI176">
        <v>383.401647058824</v>
      </c>
      <c r="GJ176">
        <v>-0.778242938027529</v>
      </c>
      <c r="GK176">
        <v>0.223809383490519</v>
      </c>
      <c r="GL176">
        <v>1</v>
      </c>
      <c r="GM176">
        <v>1.09053761904762</v>
      </c>
      <c r="GN176">
        <v>-0.00913870129870015</v>
      </c>
      <c r="GO176">
        <v>0.00145683252219754</v>
      </c>
      <c r="GP176">
        <v>1</v>
      </c>
      <c r="GQ176">
        <v>3</v>
      </c>
      <c r="GR176">
        <v>3</v>
      </c>
      <c r="GS176" t="s">
        <v>439</v>
      </c>
      <c r="GT176">
        <v>3.24993</v>
      </c>
      <c r="GU176">
        <v>2.89224</v>
      </c>
      <c r="GV176">
        <v>0.082571</v>
      </c>
      <c r="GW176">
        <v>0.0829215</v>
      </c>
      <c r="GX176">
        <v>0.0595536</v>
      </c>
      <c r="GY176">
        <v>0.0551629</v>
      </c>
      <c r="GZ176">
        <v>30268.5</v>
      </c>
      <c r="HA176">
        <v>23316.6</v>
      </c>
      <c r="HB176">
        <v>30714.4</v>
      </c>
      <c r="HC176">
        <v>23895.3</v>
      </c>
      <c r="HD176">
        <v>38259.5</v>
      </c>
      <c r="HE176">
        <v>31513.3</v>
      </c>
      <c r="HF176">
        <v>43460.5</v>
      </c>
      <c r="HG176">
        <v>36062</v>
      </c>
      <c r="HH176">
        <v>2.35255</v>
      </c>
      <c r="HI176">
        <v>2.25637</v>
      </c>
      <c r="HJ176">
        <v>0.154376</v>
      </c>
      <c r="HK176">
        <v>0</v>
      </c>
      <c r="HL176">
        <v>20.455</v>
      </c>
      <c r="HM176">
        <v>999.9</v>
      </c>
      <c r="HN176">
        <v>45.446</v>
      </c>
      <c r="HO176">
        <v>27.009</v>
      </c>
      <c r="HP176">
        <v>20.6227</v>
      </c>
      <c r="HQ176">
        <v>54.4066</v>
      </c>
      <c r="HR176">
        <v>21.4383</v>
      </c>
      <c r="HS176">
        <v>2</v>
      </c>
      <c r="HT176">
        <v>-0.305412</v>
      </c>
      <c r="HU176">
        <v>0.672367</v>
      </c>
      <c r="HV176">
        <v>20.3427</v>
      </c>
      <c r="HW176">
        <v>5.24395</v>
      </c>
      <c r="HX176">
        <v>11.921</v>
      </c>
      <c r="HY176">
        <v>4.9698</v>
      </c>
      <c r="HZ176">
        <v>3.29018</v>
      </c>
      <c r="IA176">
        <v>9999</v>
      </c>
      <c r="IB176">
        <v>999.9</v>
      </c>
      <c r="IC176">
        <v>9999</v>
      </c>
      <c r="ID176">
        <v>9999</v>
      </c>
      <c r="IE176">
        <v>4.9721</v>
      </c>
      <c r="IF176">
        <v>1.87347</v>
      </c>
      <c r="IG176">
        <v>1.88034</v>
      </c>
      <c r="IH176">
        <v>1.87653</v>
      </c>
      <c r="II176">
        <v>1.87608</v>
      </c>
      <c r="IJ176">
        <v>1.87607</v>
      </c>
      <c r="IK176">
        <v>1.87502</v>
      </c>
      <c r="IL176">
        <v>1.87541</v>
      </c>
      <c r="IM176">
        <v>0</v>
      </c>
      <c r="IN176">
        <v>0</v>
      </c>
      <c r="IO176">
        <v>0</v>
      </c>
      <c r="IP176">
        <v>0</v>
      </c>
      <c r="IQ176" t="s">
        <v>440</v>
      </c>
      <c r="IR176" t="s">
        <v>441</v>
      </c>
      <c r="IS176" t="s">
        <v>442</v>
      </c>
      <c r="IT176" t="s">
        <v>442</v>
      </c>
      <c r="IU176" t="s">
        <v>442</v>
      </c>
      <c r="IV176" t="s">
        <v>442</v>
      </c>
      <c r="IW176">
        <v>0</v>
      </c>
      <c r="IX176">
        <v>100</v>
      </c>
      <c r="IY176">
        <v>100</v>
      </c>
      <c r="IZ176">
        <v>-0.514</v>
      </c>
      <c r="JA176">
        <v>0.0316</v>
      </c>
      <c r="JB176">
        <v>-0.436505064677801</v>
      </c>
      <c r="JC176">
        <v>-0.000204251658391556</v>
      </c>
      <c r="JD176">
        <v>8.11882707142039e-08</v>
      </c>
      <c r="JE176">
        <v>-8.824596126216e-11</v>
      </c>
      <c r="JF176">
        <v>-0.0823044458403542</v>
      </c>
      <c r="JG176">
        <v>6.98166786572007e-05</v>
      </c>
      <c r="JH176">
        <v>0.00104944809816257</v>
      </c>
      <c r="JI176">
        <v>-2.5878658862803e-05</v>
      </c>
      <c r="JJ176">
        <v>28</v>
      </c>
      <c r="JK176">
        <v>2090</v>
      </c>
      <c r="JL176">
        <v>2</v>
      </c>
      <c r="JM176">
        <v>19</v>
      </c>
      <c r="JN176">
        <v>13.9</v>
      </c>
      <c r="JO176">
        <v>13.9</v>
      </c>
      <c r="JP176">
        <v>1.36108</v>
      </c>
      <c r="JQ176">
        <v>2.55371</v>
      </c>
      <c r="JR176">
        <v>2.24365</v>
      </c>
      <c r="JS176">
        <v>2.84912</v>
      </c>
      <c r="JT176">
        <v>2.49756</v>
      </c>
      <c r="JU176">
        <v>2.36694</v>
      </c>
      <c r="JV176">
        <v>31.2591</v>
      </c>
      <c r="JW176">
        <v>24.07</v>
      </c>
      <c r="JX176">
        <v>18</v>
      </c>
      <c r="JY176">
        <v>633.435</v>
      </c>
      <c r="JZ176">
        <v>658.714</v>
      </c>
      <c r="KA176">
        <v>20.0005</v>
      </c>
      <c r="KB176">
        <v>23.3177</v>
      </c>
      <c r="KC176">
        <v>29.9999</v>
      </c>
      <c r="KD176">
        <v>23.5091</v>
      </c>
      <c r="KE176">
        <v>23.4906</v>
      </c>
      <c r="KF176">
        <v>27.2853</v>
      </c>
      <c r="KG176">
        <v>37.0105</v>
      </c>
      <c r="KH176">
        <v>0</v>
      </c>
      <c r="KI176">
        <v>20</v>
      </c>
      <c r="KJ176">
        <v>420</v>
      </c>
      <c r="KK176">
        <v>11.4215</v>
      </c>
      <c r="KL176">
        <v>101.982</v>
      </c>
      <c r="KM176">
        <v>101.026</v>
      </c>
    </row>
    <row r="177" spans="1:299">
      <c r="A177">
        <v>161</v>
      </c>
      <c r="B177">
        <v>1701978474</v>
      </c>
      <c r="C177">
        <v>800</v>
      </c>
      <c r="D177" t="s">
        <v>763</v>
      </c>
      <c r="E177" t="s">
        <v>764</v>
      </c>
      <c r="F177">
        <v>15</v>
      </c>
      <c r="H177" t="s">
        <v>435</v>
      </c>
      <c r="K177">
        <v>1701978472.5</v>
      </c>
      <c r="L177">
        <f>(M177)/1000</f>
        <v>0</v>
      </c>
      <c r="M177">
        <f>IF(DR177, AP177, AJ177)</f>
        <v>0</v>
      </c>
      <c r="N177">
        <f>IF(DR177, AK177, AI177)</f>
        <v>0</v>
      </c>
      <c r="O177">
        <f>DT177 - IF(AW177&gt;1, N177*DN177*100.0/(AY177*EH177), 0)</f>
        <v>0</v>
      </c>
      <c r="P177">
        <f>((V177-L177/2)*O177-N177)/(V177+L177/2)</f>
        <v>0</v>
      </c>
      <c r="Q177">
        <f>P177*(EA177+EB177)/1000.0</f>
        <v>0</v>
      </c>
      <c r="R177">
        <f>(DT177 - IF(AW177&gt;1, N177*DN177*100.0/(AY177*EH177), 0))*(EA177+EB177)/1000.0</f>
        <v>0</v>
      </c>
      <c r="S177">
        <f>2.0/((1/U177-1/T177)+SIGN(U177)*SQRT((1/U177-1/T177)*(1/U177-1/T177) + 4*DO177/((DO177+1)*(DO177+1))*(2*1/U177*1/T177-1/T177*1/T177)))</f>
        <v>0</v>
      </c>
      <c r="T177">
        <f>IF(LEFT(DP177,1)&lt;&gt;"0",IF(LEFT(DP177,1)="1",3.0,DQ177),$D$5+$E$5*(EH177*EA177/($K$5*1000))+$F$5*(EH177*EA177/($K$5*1000))*MAX(MIN(DN177,$J$5),$I$5)*MAX(MIN(DN177,$J$5),$I$5)+$G$5*MAX(MIN(DN177,$J$5),$I$5)*(EH177*EA177/($K$5*1000))+$H$5*(EH177*EA177/($K$5*1000))*(EH177*EA177/($K$5*1000)))</f>
        <v>0</v>
      </c>
      <c r="U177">
        <f>L177*(1000-(1000*0.61365*exp(17.502*Y177/(240.97+Y177))/(EA177+EB177)+DV177)/2)/(1000*0.61365*exp(17.502*Y177/(240.97+Y177))/(EA177+EB177)-DV177)</f>
        <v>0</v>
      </c>
      <c r="V177">
        <f>1/((DO177+1)/(S177/1.6)+1/(T177/1.37)) + DO177/((DO177+1)/(S177/1.6) + DO177/(T177/1.37))</f>
        <v>0</v>
      </c>
      <c r="W177">
        <f>(DJ177*DM177)</f>
        <v>0</v>
      </c>
      <c r="X177">
        <f>(EC177+(W177+2*0.95*5.67E-8*(((EC177+$B$7)+273)^4-(EC177+273)^4)-44100*L177)/(1.84*29.3*T177+8*0.95*5.67E-8*(EC177+273)^3))</f>
        <v>0</v>
      </c>
      <c r="Y177">
        <f>($C$7*ED177+$D$7*EE177+$E$7*X177)</f>
        <v>0</v>
      </c>
      <c r="Z177">
        <f>0.61365*exp(17.502*Y177/(240.97+Y177))</f>
        <v>0</v>
      </c>
      <c r="AA177">
        <f>(AB177/AC177*100)</f>
        <v>0</v>
      </c>
      <c r="AB177">
        <f>DV177*(EA177+EB177)/1000</f>
        <v>0</v>
      </c>
      <c r="AC177">
        <f>0.61365*exp(17.502*EC177/(240.97+EC177))</f>
        <v>0</v>
      </c>
      <c r="AD177">
        <f>(Z177-DV177*(EA177+EB177)/1000)</f>
        <v>0</v>
      </c>
      <c r="AE177">
        <f>(-L177*44100)</f>
        <v>0</v>
      </c>
      <c r="AF177">
        <f>2*29.3*T177*0.92*(EC177-Y177)</f>
        <v>0</v>
      </c>
      <c r="AG177">
        <f>2*0.95*5.67E-8*(((EC177+$B$7)+273)^4-(Y177+273)^4)</f>
        <v>0</v>
      </c>
      <c r="AH177">
        <f>W177+AG177+AE177+AF177</f>
        <v>0</v>
      </c>
      <c r="AI177">
        <f>DZ177*AW177*(DU177-DT177*(1000-AW177*DW177)/(1000-AW177*DV177))/(100*DN177)</f>
        <v>0</v>
      </c>
      <c r="AJ177">
        <f>1000*DZ177*AW177*(DV177-DW177)/(100*DN177*(1000-AW177*DV177))</f>
        <v>0</v>
      </c>
      <c r="AK177">
        <f>(AL177 - AM177 - EA177*1E3/(8.314*(EC177+273.15)) * AO177/DZ177 * AN177) * DZ177/(100*DN177) * (1000 - DW177)/1000</f>
        <v>0</v>
      </c>
      <c r="AL177">
        <v>424.837760858422</v>
      </c>
      <c r="AM177">
        <v>421.592963636364</v>
      </c>
      <c r="AN177">
        <v>0.000103978665708605</v>
      </c>
      <c r="AO177">
        <v>66.111918729525</v>
      </c>
      <c r="AP177">
        <f>(AR177 - AQ177 + EA177*1E3/(8.314*(EC177+273.15)) * AT177/DZ177 * AS177) * DZ177/(100*DN177) * 1000/(1000 - AR177)</f>
        <v>0</v>
      </c>
      <c r="AQ177">
        <v>11.4215332476078</v>
      </c>
      <c r="AR177">
        <v>12.5075791208791</v>
      </c>
      <c r="AS177">
        <v>-1.86061719519258e-06</v>
      </c>
      <c r="AT177">
        <v>85.4368916189537</v>
      </c>
      <c r="AU177">
        <v>0</v>
      </c>
      <c r="AV177">
        <v>0</v>
      </c>
      <c r="AW177">
        <f>IF(AU177*$H$13&gt;=AY177,1.0,(AY177/(AY177-AU177*$H$13)))</f>
        <v>0</v>
      </c>
      <c r="AX177">
        <f>(AW177-1)*100</f>
        <v>0</v>
      </c>
      <c r="AY177">
        <f>MAX(0,($B$13+$C$13*EH177)/(1+$D$13*EH177)*EA177/(EC177+273)*$E$13)</f>
        <v>0</v>
      </c>
      <c r="AZ177" t="s">
        <v>436</v>
      </c>
      <c r="BA177" t="s">
        <v>436</v>
      </c>
      <c r="BB177">
        <v>0</v>
      </c>
      <c r="BC177">
        <v>0</v>
      </c>
      <c r="BD177">
        <f>1-BB177/BC177</f>
        <v>0</v>
      </c>
      <c r="BE177">
        <v>0</v>
      </c>
      <c r="BF177" t="s">
        <v>436</v>
      </c>
      <c r="BG177" t="s">
        <v>436</v>
      </c>
      <c r="BH177">
        <v>0</v>
      </c>
      <c r="BI177">
        <v>0</v>
      </c>
      <c r="BJ177">
        <f>1-BH177/BI177</f>
        <v>0</v>
      </c>
      <c r="BK177">
        <v>0.5</v>
      </c>
      <c r="BL177">
        <f>DK177</f>
        <v>0</v>
      </c>
      <c r="BM177">
        <f>N177</f>
        <v>0</v>
      </c>
      <c r="BN177">
        <f>BJ177*BK177*BL177</f>
        <v>0</v>
      </c>
      <c r="BO177">
        <f>(BM177-BE177)/BL177</f>
        <v>0</v>
      </c>
      <c r="BP177">
        <f>(BC177-BI177)/BI177</f>
        <v>0</v>
      </c>
      <c r="BQ177">
        <f>BB177/(BD177+BB177/BI177)</f>
        <v>0</v>
      </c>
      <c r="BR177" t="s">
        <v>436</v>
      </c>
      <c r="BS177">
        <v>0</v>
      </c>
      <c r="BT177">
        <f>IF(BS177&lt;&gt;0, BS177, BQ177)</f>
        <v>0</v>
      </c>
      <c r="BU177">
        <f>1-BT177/BI177</f>
        <v>0</v>
      </c>
      <c r="BV177">
        <f>(BI177-BH177)/(BI177-BT177)</f>
        <v>0</v>
      </c>
      <c r="BW177">
        <f>(BC177-BI177)/(BC177-BT177)</f>
        <v>0</v>
      </c>
      <c r="BX177">
        <f>(BI177-BH177)/(BI177-BB177)</f>
        <v>0</v>
      </c>
      <c r="BY177">
        <f>(BC177-BI177)/(BC177-BB177)</f>
        <v>0</v>
      </c>
      <c r="BZ177">
        <f>(BV177*BT177/BH177)</f>
        <v>0</v>
      </c>
      <c r="CA177">
        <f>(1-BZ177)</f>
        <v>0</v>
      </c>
      <c r="DJ177">
        <f>$B$11*EI177+$C$11*EJ177+$F$11*EU177*(1-EX177)</f>
        <v>0</v>
      </c>
      <c r="DK177">
        <f>DJ177*DL177</f>
        <v>0</v>
      </c>
      <c r="DL177">
        <f>($B$11*$D$9+$C$11*$D$9+$F$11*((FH177+EZ177)/MAX(FH177+EZ177+FI177, 0.1)*$I$9+FI177/MAX(FH177+EZ177+FI177, 0.1)*$J$9))/($B$11+$C$11+$F$11)</f>
        <v>0</v>
      </c>
      <c r="DM177">
        <f>($B$11*$K$9+$C$11*$K$9+$F$11*((FH177+EZ177)/MAX(FH177+EZ177+FI177, 0.1)*$P$9+FI177/MAX(FH177+EZ177+FI177, 0.1)*$Q$9))/($B$11+$C$11+$F$11)</f>
        <v>0</v>
      </c>
      <c r="DN177">
        <v>6</v>
      </c>
      <c r="DO177">
        <v>0.5</v>
      </c>
      <c r="DP177" t="s">
        <v>437</v>
      </c>
      <c r="DQ177">
        <v>2</v>
      </c>
      <c r="DR177" t="b">
        <v>1</v>
      </c>
      <c r="DS177">
        <v>1701978472.5</v>
      </c>
      <c r="DT177">
        <v>416.3165</v>
      </c>
      <c r="DU177">
        <v>419.987</v>
      </c>
      <c r="DV177">
        <v>12.5088</v>
      </c>
      <c r="DW177">
        <v>11.42255</v>
      </c>
      <c r="DX177">
        <v>416.8305</v>
      </c>
      <c r="DY177">
        <v>12.4771</v>
      </c>
      <c r="DZ177">
        <v>600.0375</v>
      </c>
      <c r="EA177">
        <v>78.9126</v>
      </c>
      <c r="EB177">
        <v>0.1000644</v>
      </c>
      <c r="EC177">
        <v>22.9999</v>
      </c>
      <c r="ED177">
        <v>23.00845</v>
      </c>
      <c r="EE177">
        <v>999.9</v>
      </c>
      <c r="EF177">
        <v>0</v>
      </c>
      <c r="EG177">
        <v>0</v>
      </c>
      <c r="EH177">
        <v>9987.5</v>
      </c>
      <c r="EI177">
        <v>0</v>
      </c>
      <c r="EJ177">
        <v>0.848101</v>
      </c>
      <c r="EK177">
        <v>-3.67018</v>
      </c>
      <c r="EL177">
        <v>421.5905</v>
      </c>
      <c r="EM177">
        <v>424.8395</v>
      </c>
      <c r="EN177">
        <v>1.086255</v>
      </c>
      <c r="EO177">
        <v>419.987</v>
      </c>
      <c r="EP177">
        <v>11.42255</v>
      </c>
      <c r="EQ177">
        <v>0.9871025</v>
      </c>
      <c r="ER177">
        <v>0.901383</v>
      </c>
      <c r="ES177">
        <v>6.727385</v>
      </c>
      <c r="ET177">
        <v>5.41284</v>
      </c>
      <c r="EU177">
        <v>1800.045</v>
      </c>
      <c r="EV177">
        <v>0.978006</v>
      </c>
      <c r="EW177">
        <v>0.0219943</v>
      </c>
      <c r="EX177">
        <v>0</v>
      </c>
      <c r="EY177">
        <v>383.4945</v>
      </c>
      <c r="EZ177">
        <v>4.99951</v>
      </c>
      <c r="FA177">
        <v>6955.89</v>
      </c>
      <c r="FB177">
        <v>14717.4</v>
      </c>
      <c r="FC177">
        <v>43.062</v>
      </c>
      <c r="FD177">
        <v>44.8435</v>
      </c>
      <c r="FE177">
        <v>44.625</v>
      </c>
      <c r="FF177">
        <v>43.875</v>
      </c>
      <c r="FG177">
        <v>44.437</v>
      </c>
      <c r="FH177">
        <v>1755.565</v>
      </c>
      <c r="FI177">
        <v>39.48</v>
      </c>
      <c r="FJ177">
        <v>0</v>
      </c>
      <c r="FK177">
        <v>1701978475.5</v>
      </c>
      <c r="FL177">
        <v>0</v>
      </c>
      <c r="FM177">
        <v>383.31808</v>
      </c>
      <c r="FN177">
        <v>-1.05284615654785</v>
      </c>
      <c r="FO177">
        <v>-0.643076920900025</v>
      </c>
      <c r="FP177">
        <v>6956.0592</v>
      </c>
      <c r="FQ177">
        <v>15</v>
      </c>
      <c r="FR177">
        <v>1701977635</v>
      </c>
      <c r="FS177" t="s">
        <v>438</v>
      </c>
      <c r="FT177">
        <v>1701977633</v>
      </c>
      <c r="FU177">
        <v>1701977635</v>
      </c>
      <c r="FV177">
        <v>4</v>
      </c>
      <c r="FW177">
        <v>-0.012</v>
      </c>
      <c r="FX177">
        <v>0.003</v>
      </c>
      <c r="FY177">
        <v>-0.515</v>
      </c>
      <c r="FZ177">
        <v>0.012</v>
      </c>
      <c r="GA177">
        <v>420</v>
      </c>
      <c r="GB177">
        <v>11</v>
      </c>
      <c r="GC177">
        <v>0.38</v>
      </c>
      <c r="GD177">
        <v>0.07</v>
      </c>
      <c r="GE177">
        <v>-3.70283619047619</v>
      </c>
      <c r="GF177">
        <v>0.263899480519474</v>
      </c>
      <c r="GG177">
        <v>0.0339871629094043</v>
      </c>
      <c r="GH177">
        <v>1</v>
      </c>
      <c r="GI177">
        <v>383.358294117647</v>
      </c>
      <c r="GJ177">
        <v>-0.171795267447376</v>
      </c>
      <c r="GK177">
        <v>0.202599217438203</v>
      </c>
      <c r="GL177">
        <v>1</v>
      </c>
      <c r="GM177">
        <v>1.08880238095238</v>
      </c>
      <c r="GN177">
        <v>-0.011194285714286</v>
      </c>
      <c r="GO177">
        <v>0.00171103395296781</v>
      </c>
      <c r="GP177">
        <v>1</v>
      </c>
      <c r="GQ177">
        <v>3</v>
      </c>
      <c r="GR177">
        <v>3</v>
      </c>
      <c r="GS177" t="s">
        <v>439</v>
      </c>
      <c r="GT177">
        <v>3.25002</v>
      </c>
      <c r="GU177">
        <v>2.8922</v>
      </c>
      <c r="GV177">
        <v>0.0825728</v>
      </c>
      <c r="GW177">
        <v>0.0829213</v>
      </c>
      <c r="GX177">
        <v>0.0595584</v>
      </c>
      <c r="GY177">
        <v>0.0551676</v>
      </c>
      <c r="GZ177">
        <v>30268.5</v>
      </c>
      <c r="HA177">
        <v>23316.4</v>
      </c>
      <c r="HB177">
        <v>30714.5</v>
      </c>
      <c r="HC177">
        <v>23895</v>
      </c>
      <c r="HD177">
        <v>38259.2</v>
      </c>
      <c r="HE177">
        <v>31512.8</v>
      </c>
      <c r="HF177">
        <v>43460.3</v>
      </c>
      <c r="HG177">
        <v>36061.5</v>
      </c>
      <c r="HH177">
        <v>2.35285</v>
      </c>
      <c r="HI177">
        <v>2.25627</v>
      </c>
      <c r="HJ177">
        <v>0.155121</v>
      </c>
      <c r="HK177">
        <v>0</v>
      </c>
      <c r="HL177">
        <v>20.4563</v>
      </c>
      <c r="HM177">
        <v>999.9</v>
      </c>
      <c r="HN177">
        <v>45.446</v>
      </c>
      <c r="HO177">
        <v>26.999</v>
      </c>
      <c r="HP177">
        <v>20.6107</v>
      </c>
      <c r="HQ177">
        <v>54.4766</v>
      </c>
      <c r="HR177">
        <v>21.4503</v>
      </c>
      <c r="HS177">
        <v>2</v>
      </c>
      <c r="HT177">
        <v>-0.305424</v>
      </c>
      <c r="HU177">
        <v>0.674553</v>
      </c>
      <c r="HV177">
        <v>20.3427</v>
      </c>
      <c r="HW177">
        <v>5.24365</v>
      </c>
      <c r="HX177">
        <v>11.9207</v>
      </c>
      <c r="HY177">
        <v>4.96975</v>
      </c>
      <c r="HZ177">
        <v>3.2901</v>
      </c>
      <c r="IA177">
        <v>9999</v>
      </c>
      <c r="IB177">
        <v>999.9</v>
      </c>
      <c r="IC177">
        <v>9999</v>
      </c>
      <c r="ID177">
        <v>9999</v>
      </c>
      <c r="IE177">
        <v>4.9721</v>
      </c>
      <c r="IF177">
        <v>1.87347</v>
      </c>
      <c r="IG177">
        <v>1.88034</v>
      </c>
      <c r="IH177">
        <v>1.87653</v>
      </c>
      <c r="II177">
        <v>1.87609</v>
      </c>
      <c r="IJ177">
        <v>1.87607</v>
      </c>
      <c r="IK177">
        <v>1.87504</v>
      </c>
      <c r="IL177">
        <v>1.87545</v>
      </c>
      <c r="IM177">
        <v>0</v>
      </c>
      <c r="IN177">
        <v>0</v>
      </c>
      <c r="IO177">
        <v>0</v>
      </c>
      <c r="IP177">
        <v>0</v>
      </c>
      <c r="IQ177" t="s">
        <v>440</v>
      </c>
      <c r="IR177" t="s">
        <v>441</v>
      </c>
      <c r="IS177" t="s">
        <v>442</v>
      </c>
      <c r="IT177" t="s">
        <v>442</v>
      </c>
      <c r="IU177" t="s">
        <v>442</v>
      </c>
      <c r="IV177" t="s">
        <v>442</v>
      </c>
      <c r="IW177">
        <v>0</v>
      </c>
      <c r="IX177">
        <v>100</v>
      </c>
      <c r="IY177">
        <v>100</v>
      </c>
      <c r="IZ177">
        <v>-0.514</v>
      </c>
      <c r="JA177">
        <v>0.0317</v>
      </c>
      <c r="JB177">
        <v>-0.436505064677801</v>
      </c>
      <c r="JC177">
        <v>-0.000204251658391556</v>
      </c>
      <c r="JD177">
        <v>8.11882707142039e-08</v>
      </c>
      <c r="JE177">
        <v>-8.824596126216e-11</v>
      </c>
      <c r="JF177">
        <v>-0.0823044458403542</v>
      </c>
      <c r="JG177">
        <v>6.98166786572007e-05</v>
      </c>
      <c r="JH177">
        <v>0.00104944809816257</v>
      </c>
      <c r="JI177">
        <v>-2.5878658862803e-05</v>
      </c>
      <c r="JJ177">
        <v>28</v>
      </c>
      <c r="JK177">
        <v>2090</v>
      </c>
      <c r="JL177">
        <v>2</v>
      </c>
      <c r="JM177">
        <v>19</v>
      </c>
      <c r="JN177">
        <v>14</v>
      </c>
      <c r="JO177">
        <v>14</v>
      </c>
      <c r="JP177">
        <v>1.36108</v>
      </c>
      <c r="JQ177">
        <v>2.55005</v>
      </c>
      <c r="JR177">
        <v>2.24365</v>
      </c>
      <c r="JS177">
        <v>2.85034</v>
      </c>
      <c r="JT177">
        <v>2.49756</v>
      </c>
      <c r="JU177">
        <v>2.37427</v>
      </c>
      <c r="JV177">
        <v>31.2591</v>
      </c>
      <c r="JW177">
        <v>24.0612</v>
      </c>
      <c r="JX177">
        <v>18</v>
      </c>
      <c r="JY177">
        <v>633.655</v>
      </c>
      <c r="JZ177">
        <v>658.606</v>
      </c>
      <c r="KA177">
        <v>20.0004</v>
      </c>
      <c r="KB177">
        <v>23.3177</v>
      </c>
      <c r="KC177">
        <v>30</v>
      </c>
      <c r="KD177">
        <v>23.5091</v>
      </c>
      <c r="KE177">
        <v>23.4889</v>
      </c>
      <c r="KF177">
        <v>27.286</v>
      </c>
      <c r="KG177">
        <v>37.0105</v>
      </c>
      <c r="KH177">
        <v>0</v>
      </c>
      <c r="KI177">
        <v>20</v>
      </c>
      <c r="KJ177">
        <v>420</v>
      </c>
      <c r="KK177">
        <v>11.4215</v>
      </c>
      <c r="KL177">
        <v>101.982</v>
      </c>
      <c r="KM177">
        <v>101.025</v>
      </c>
    </row>
    <row r="178" spans="1:299">
      <c r="A178">
        <v>162</v>
      </c>
      <c r="B178">
        <v>1701978479</v>
      </c>
      <c r="C178">
        <v>805</v>
      </c>
      <c r="D178" t="s">
        <v>765</v>
      </c>
      <c r="E178" t="s">
        <v>766</v>
      </c>
      <c r="F178">
        <v>15</v>
      </c>
      <c r="H178" t="s">
        <v>435</v>
      </c>
      <c r="K178">
        <v>1701978477.5</v>
      </c>
      <c r="L178">
        <f>(M178)/1000</f>
        <v>0</v>
      </c>
      <c r="M178">
        <f>IF(DR178, AP178, AJ178)</f>
        <v>0</v>
      </c>
      <c r="N178">
        <f>IF(DR178, AK178, AI178)</f>
        <v>0</v>
      </c>
      <c r="O178">
        <f>DT178 - IF(AW178&gt;1, N178*DN178*100.0/(AY178*EH178), 0)</f>
        <v>0</v>
      </c>
      <c r="P178">
        <f>((V178-L178/2)*O178-N178)/(V178+L178/2)</f>
        <v>0</v>
      </c>
      <c r="Q178">
        <f>P178*(EA178+EB178)/1000.0</f>
        <v>0</v>
      </c>
      <c r="R178">
        <f>(DT178 - IF(AW178&gt;1, N178*DN178*100.0/(AY178*EH178), 0))*(EA178+EB178)/1000.0</f>
        <v>0</v>
      </c>
      <c r="S178">
        <f>2.0/((1/U178-1/T178)+SIGN(U178)*SQRT((1/U178-1/T178)*(1/U178-1/T178) + 4*DO178/((DO178+1)*(DO178+1))*(2*1/U178*1/T178-1/T178*1/T178)))</f>
        <v>0</v>
      </c>
      <c r="T178">
        <f>IF(LEFT(DP178,1)&lt;&gt;"0",IF(LEFT(DP178,1)="1",3.0,DQ178),$D$5+$E$5*(EH178*EA178/($K$5*1000))+$F$5*(EH178*EA178/($K$5*1000))*MAX(MIN(DN178,$J$5),$I$5)*MAX(MIN(DN178,$J$5),$I$5)+$G$5*MAX(MIN(DN178,$J$5),$I$5)*(EH178*EA178/($K$5*1000))+$H$5*(EH178*EA178/($K$5*1000))*(EH178*EA178/($K$5*1000)))</f>
        <v>0</v>
      </c>
      <c r="U178">
        <f>L178*(1000-(1000*0.61365*exp(17.502*Y178/(240.97+Y178))/(EA178+EB178)+DV178)/2)/(1000*0.61365*exp(17.502*Y178/(240.97+Y178))/(EA178+EB178)-DV178)</f>
        <v>0</v>
      </c>
      <c r="V178">
        <f>1/((DO178+1)/(S178/1.6)+1/(T178/1.37)) + DO178/((DO178+1)/(S178/1.6) + DO178/(T178/1.37))</f>
        <v>0</v>
      </c>
      <c r="W178">
        <f>(DJ178*DM178)</f>
        <v>0</v>
      </c>
      <c r="X178">
        <f>(EC178+(W178+2*0.95*5.67E-8*(((EC178+$B$7)+273)^4-(EC178+273)^4)-44100*L178)/(1.84*29.3*T178+8*0.95*5.67E-8*(EC178+273)^3))</f>
        <v>0</v>
      </c>
      <c r="Y178">
        <f>($C$7*ED178+$D$7*EE178+$E$7*X178)</f>
        <v>0</v>
      </c>
      <c r="Z178">
        <f>0.61365*exp(17.502*Y178/(240.97+Y178))</f>
        <v>0</v>
      </c>
      <c r="AA178">
        <f>(AB178/AC178*100)</f>
        <v>0</v>
      </c>
      <c r="AB178">
        <f>DV178*(EA178+EB178)/1000</f>
        <v>0</v>
      </c>
      <c r="AC178">
        <f>0.61365*exp(17.502*EC178/(240.97+EC178))</f>
        <v>0</v>
      </c>
      <c r="AD178">
        <f>(Z178-DV178*(EA178+EB178)/1000)</f>
        <v>0</v>
      </c>
      <c r="AE178">
        <f>(-L178*44100)</f>
        <v>0</v>
      </c>
      <c r="AF178">
        <f>2*29.3*T178*0.92*(EC178-Y178)</f>
        <v>0</v>
      </c>
      <c r="AG178">
        <f>2*0.95*5.67E-8*(((EC178+$B$7)+273)^4-(Y178+273)^4)</f>
        <v>0</v>
      </c>
      <c r="AH178">
        <f>W178+AG178+AE178+AF178</f>
        <v>0</v>
      </c>
      <c r="AI178">
        <f>DZ178*AW178*(DU178-DT178*(1000-AW178*DW178)/(1000-AW178*DV178))/(100*DN178)</f>
        <v>0</v>
      </c>
      <c r="AJ178">
        <f>1000*DZ178*AW178*(DV178-DW178)/(100*DN178*(1000-AW178*DV178))</f>
        <v>0</v>
      </c>
      <c r="AK178">
        <f>(AL178 - AM178 - EA178*1E3/(8.314*(EC178+273.15)) * AO178/DZ178 * AN178) * DZ178/(100*DN178) * (1000 - DW178)/1000</f>
        <v>0</v>
      </c>
      <c r="AL178">
        <v>424.865552977437</v>
      </c>
      <c r="AM178">
        <v>421.580987878788</v>
      </c>
      <c r="AN178">
        <v>-0.000513586965655842</v>
      </c>
      <c r="AO178">
        <v>66.111918729525</v>
      </c>
      <c r="AP178">
        <f>(AR178 - AQ178 + EA178*1E3/(8.314*(EC178+273.15)) * AT178/DZ178 * AS178) * DZ178/(100*DN178) * 1000/(1000 - AR178)</f>
        <v>0</v>
      </c>
      <c r="AQ178">
        <v>11.4219106180361</v>
      </c>
      <c r="AR178">
        <v>12.5088395604396</v>
      </c>
      <c r="AS178">
        <v>-4.98784637392629e-07</v>
      </c>
      <c r="AT178">
        <v>85.4368916189537</v>
      </c>
      <c r="AU178">
        <v>0</v>
      </c>
      <c r="AV178">
        <v>0</v>
      </c>
      <c r="AW178">
        <f>IF(AU178*$H$13&gt;=AY178,1.0,(AY178/(AY178-AU178*$H$13)))</f>
        <v>0</v>
      </c>
      <c r="AX178">
        <f>(AW178-1)*100</f>
        <v>0</v>
      </c>
      <c r="AY178">
        <f>MAX(0,($B$13+$C$13*EH178)/(1+$D$13*EH178)*EA178/(EC178+273)*$E$13)</f>
        <v>0</v>
      </c>
      <c r="AZ178" t="s">
        <v>436</v>
      </c>
      <c r="BA178" t="s">
        <v>436</v>
      </c>
      <c r="BB178">
        <v>0</v>
      </c>
      <c r="BC178">
        <v>0</v>
      </c>
      <c r="BD178">
        <f>1-BB178/BC178</f>
        <v>0</v>
      </c>
      <c r="BE178">
        <v>0</v>
      </c>
      <c r="BF178" t="s">
        <v>436</v>
      </c>
      <c r="BG178" t="s">
        <v>436</v>
      </c>
      <c r="BH178">
        <v>0</v>
      </c>
      <c r="BI178">
        <v>0</v>
      </c>
      <c r="BJ178">
        <f>1-BH178/BI178</f>
        <v>0</v>
      </c>
      <c r="BK178">
        <v>0.5</v>
      </c>
      <c r="BL178">
        <f>DK178</f>
        <v>0</v>
      </c>
      <c r="BM178">
        <f>N178</f>
        <v>0</v>
      </c>
      <c r="BN178">
        <f>BJ178*BK178*BL178</f>
        <v>0</v>
      </c>
      <c r="BO178">
        <f>(BM178-BE178)/BL178</f>
        <v>0</v>
      </c>
      <c r="BP178">
        <f>(BC178-BI178)/BI178</f>
        <v>0</v>
      </c>
      <c r="BQ178">
        <f>BB178/(BD178+BB178/BI178)</f>
        <v>0</v>
      </c>
      <c r="BR178" t="s">
        <v>436</v>
      </c>
      <c r="BS178">
        <v>0</v>
      </c>
      <c r="BT178">
        <f>IF(BS178&lt;&gt;0, BS178, BQ178)</f>
        <v>0</v>
      </c>
      <c r="BU178">
        <f>1-BT178/BI178</f>
        <v>0</v>
      </c>
      <c r="BV178">
        <f>(BI178-BH178)/(BI178-BT178)</f>
        <v>0</v>
      </c>
      <c r="BW178">
        <f>(BC178-BI178)/(BC178-BT178)</f>
        <v>0</v>
      </c>
      <c r="BX178">
        <f>(BI178-BH178)/(BI178-BB178)</f>
        <v>0</v>
      </c>
      <c r="BY178">
        <f>(BC178-BI178)/(BC178-BB178)</f>
        <v>0</v>
      </c>
      <c r="BZ178">
        <f>(BV178*BT178/BH178)</f>
        <v>0</v>
      </c>
      <c r="CA178">
        <f>(1-BZ178)</f>
        <v>0</v>
      </c>
      <c r="DJ178">
        <f>$B$11*EI178+$C$11*EJ178+$F$11*EU178*(1-EX178)</f>
        <v>0</v>
      </c>
      <c r="DK178">
        <f>DJ178*DL178</f>
        <v>0</v>
      </c>
      <c r="DL178">
        <f>($B$11*$D$9+$C$11*$D$9+$F$11*((FH178+EZ178)/MAX(FH178+EZ178+FI178, 0.1)*$I$9+FI178/MAX(FH178+EZ178+FI178, 0.1)*$J$9))/($B$11+$C$11+$F$11)</f>
        <v>0</v>
      </c>
      <c r="DM178">
        <f>($B$11*$K$9+$C$11*$K$9+$F$11*((FH178+EZ178)/MAX(FH178+EZ178+FI178, 0.1)*$P$9+FI178/MAX(FH178+EZ178+FI178, 0.1)*$Q$9))/($B$11+$C$11+$F$11)</f>
        <v>0</v>
      </c>
      <c r="DN178">
        <v>6</v>
      </c>
      <c r="DO178">
        <v>0.5</v>
      </c>
      <c r="DP178" t="s">
        <v>437</v>
      </c>
      <c r="DQ178">
        <v>2</v>
      </c>
      <c r="DR178" t="b">
        <v>1</v>
      </c>
      <c r="DS178">
        <v>1701978477.5</v>
      </c>
      <c r="DT178">
        <v>416.3125</v>
      </c>
      <c r="DU178">
        <v>420.0215</v>
      </c>
      <c r="DV178">
        <v>12.50805</v>
      </c>
      <c r="DW178">
        <v>11.42075</v>
      </c>
      <c r="DX178">
        <v>416.8265</v>
      </c>
      <c r="DY178">
        <v>12.4764</v>
      </c>
      <c r="DZ178">
        <v>599.9445</v>
      </c>
      <c r="EA178">
        <v>78.91025</v>
      </c>
      <c r="EB178">
        <v>0.099818</v>
      </c>
      <c r="EC178">
        <v>22.9999</v>
      </c>
      <c r="ED178">
        <v>23.0052</v>
      </c>
      <c r="EE178">
        <v>999.9</v>
      </c>
      <c r="EF178">
        <v>0</v>
      </c>
      <c r="EG178">
        <v>0</v>
      </c>
      <c r="EH178">
        <v>10021.85</v>
      </c>
      <c r="EI178">
        <v>0</v>
      </c>
      <c r="EJ178">
        <v>0.848101</v>
      </c>
      <c r="EK178">
        <v>-3.70912</v>
      </c>
      <c r="EL178">
        <v>421.5855</v>
      </c>
      <c r="EM178">
        <v>424.874</v>
      </c>
      <c r="EN178">
        <v>1.08728</v>
      </c>
      <c r="EO178">
        <v>420.0215</v>
      </c>
      <c r="EP178">
        <v>11.42075</v>
      </c>
      <c r="EQ178">
        <v>0.9870145</v>
      </c>
      <c r="ER178">
        <v>0.901217</v>
      </c>
      <c r="ES178">
        <v>6.72609</v>
      </c>
      <c r="ET178">
        <v>5.41019</v>
      </c>
      <c r="EU178">
        <v>1800.035</v>
      </c>
      <c r="EV178">
        <v>0.978006</v>
      </c>
      <c r="EW178">
        <v>0.0219943</v>
      </c>
      <c r="EX178">
        <v>0</v>
      </c>
      <c r="EY178">
        <v>383.2325</v>
      </c>
      <c r="EZ178">
        <v>4.99951</v>
      </c>
      <c r="FA178">
        <v>6955.47</v>
      </c>
      <c r="FB178">
        <v>14717.3</v>
      </c>
      <c r="FC178">
        <v>43.062</v>
      </c>
      <c r="FD178">
        <v>44.812</v>
      </c>
      <c r="FE178">
        <v>44.5935</v>
      </c>
      <c r="FF178">
        <v>43.875</v>
      </c>
      <c r="FG178">
        <v>44.437</v>
      </c>
      <c r="FH178">
        <v>1755.555</v>
      </c>
      <c r="FI178">
        <v>39.48</v>
      </c>
      <c r="FJ178">
        <v>0</v>
      </c>
      <c r="FK178">
        <v>1701978480.3</v>
      </c>
      <c r="FL178">
        <v>0</v>
      </c>
      <c r="FM178">
        <v>383.25072</v>
      </c>
      <c r="FN178">
        <v>-0.492692311862504</v>
      </c>
      <c r="FO178">
        <v>-3.27153847117868</v>
      </c>
      <c r="FP178">
        <v>6955.838</v>
      </c>
      <c r="FQ178">
        <v>15</v>
      </c>
      <c r="FR178">
        <v>1701977635</v>
      </c>
      <c r="FS178" t="s">
        <v>438</v>
      </c>
      <c r="FT178">
        <v>1701977633</v>
      </c>
      <c r="FU178">
        <v>1701977635</v>
      </c>
      <c r="FV178">
        <v>4</v>
      </c>
      <c r="FW178">
        <v>-0.012</v>
      </c>
      <c r="FX178">
        <v>0.003</v>
      </c>
      <c r="FY178">
        <v>-0.515</v>
      </c>
      <c r="FZ178">
        <v>0.012</v>
      </c>
      <c r="GA178">
        <v>420</v>
      </c>
      <c r="GB178">
        <v>11</v>
      </c>
      <c r="GC178">
        <v>0.38</v>
      </c>
      <c r="GD178">
        <v>0.07</v>
      </c>
      <c r="GE178">
        <v>-3.6923405</v>
      </c>
      <c r="GF178">
        <v>0.111095187969924</v>
      </c>
      <c r="GG178">
        <v>0.0287239785675662</v>
      </c>
      <c r="GH178">
        <v>1</v>
      </c>
      <c r="GI178">
        <v>383.302558823529</v>
      </c>
      <c r="GJ178">
        <v>-0.81364400723956</v>
      </c>
      <c r="GK178">
        <v>0.223797990735926</v>
      </c>
      <c r="GL178">
        <v>1</v>
      </c>
      <c r="GM178">
        <v>1.0883575</v>
      </c>
      <c r="GN178">
        <v>-0.0129442105263148</v>
      </c>
      <c r="GO178">
        <v>0.00172851923622506</v>
      </c>
      <c r="GP178">
        <v>1</v>
      </c>
      <c r="GQ178">
        <v>3</v>
      </c>
      <c r="GR178">
        <v>3</v>
      </c>
      <c r="GS178" t="s">
        <v>439</v>
      </c>
      <c r="GT178">
        <v>3.24995</v>
      </c>
      <c r="GU178">
        <v>2.89233</v>
      </c>
      <c r="GV178">
        <v>0.0825697</v>
      </c>
      <c r="GW178">
        <v>0.0829277</v>
      </c>
      <c r="GX178">
        <v>0.0595487</v>
      </c>
      <c r="GY178">
        <v>0.0551598</v>
      </c>
      <c r="GZ178">
        <v>30267.9</v>
      </c>
      <c r="HA178">
        <v>23316.4</v>
      </c>
      <c r="HB178">
        <v>30713.8</v>
      </c>
      <c r="HC178">
        <v>23895.2</v>
      </c>
      <c r="HD178">
        <v>38258.7</v>
      </c>
      <c r="HE178">
        <v>31513.3</v>
      </c>
      <c r="HF178">
        <v>43459.3</v>
      </c>
      <c r="HG178">
        <v>36061.9</v>
      </c>
      <c r="HH178">
        <v>2.35285</v>
      </c>
      <c r="HI178">
        <v>2.2562</v>
      </c>
      <c r="HJ178">
        <v>0.1546</v>
      </c>
      <c r="HK178">
        <v>0</v>
      </c>
      <c r="HL178">
        <v>20.4577</v>
      </c>
      <c r="HM178">
        <v>999.9</v>
      </c>
      <c r="HN178">
        <v>45.458</v>
      </c>
      <c r="HO178">
        <v>27.029</v>
      </c>
      <c r="HP178">
        <v>20.6534</v>
      </c>
      <c r="HQ178">
        <v>54.7866</v>
      </c>
      <c r="HR178">
        <v>21.4583</v>
      </c>
      <c r="HS178">
        <v>2</v>
      </c>
      <c r="HT178">
        <v>-0.305457</v>
      </c>
      <c r="HU178">
        <v>0.675123</v>
      </c>
      <c r="HV178">
        <v>20.3426</v>
      </c>
      <c r="HW178">
        <v>5.24275</v>
      </c>
      <c r="HX178">
        <v>11.9208</v>
      </c>
      <c r="HY178">
        <v>4.96965</v>
      </c>
      <c r="HZ178">
        <v>3.29015</v>
      </c>
      <c r="IA178">
        <v>9999</v>
      </c>
      <c r="IB178">
        <v>999.9</v>
      </c>
      <c r="IC178">
        <v>9999</v>
      </c>
      <c r="ID178">
        <v>9999</v>
      </c>
      <c r="IE178">
        <v>4.97211</v>
      </c>
      <c r="IF178">
        <v>1.87347</v>
      </c>
      <c r="IG178">
        <v>1.88034</v>
      </c>
      <c r="IH178">
        <v>1.87653</v>
      </c>
      <c r="II178">
        <v>1.87608</v>
      </c>
      <c r="IJ178">
        <v>1.87607</v>
      </c>
      <c r="IK178">
        <v>1.87502</v>
      </c>
      <c r="IL178">
        <v>1.87542</v>
      </c>
      <c r="IM178">
        <v>0</v>
      </c>
      <c r="IN178">
        <v>0</v>
      </c>
      <c r="IO178">
        <v>0</v>
      </c>
      <c r="IP178">
        <v>0</v>
      </c>
      <c r="IQ178" t="s">
        <v>440</v>
      </c>
      <c r="IR178" t="s">
        <v>441</v>
      </c>
      <c r="IS178" t="s">
        <v>442</v>
      </c>
      <c r="IT178" t="s">
        <v>442</v>
      </c>
      <c r="IU178" t="s">
        <v>442</v>
      </c>
      <c r="IV178" t="s">
        <v>442</v>
      </c>
      <c r="IW178">
        <v>0</v>
      </c>
      <c r="IX178">
        <v>100</v>
      </c>
      <c r="IY178">
        <v>100</v>
      </c>
      <c r="IZ178">
        <v>-0.514</v>
      </c>
      <c r="JA178">
        <v>0.0316</v>
      </c>
      <c r="JB178">
        <v>-0.436505064677801</v>
      </c>
      <c r="JC178">
        <v>-0.000204251658391556</v>
      </c>
      <c r="JD178">
        <v>8.11882707142039e-08</v>
      </c>
      <c r="JE178">
        <v>-8.824596126216e-11</v>
      </c>
      <c r="JF178">
        <v>-0.0823044458403542</v>
      </c>
      <c r="JG178">
        <v>6.98166786572007e-05</v>
      </c>
      <c r="JH178">
        <v>0.00104944809816257</v>
      </c>
      <c r="JI178">
        <v>-2.5878658862803e-05</v>
      </c>
      <c r="JJ178">
        <v>28</v>
      </c>
      <c r="JK178">
        <v>2090</v>
      </c>
      <c r="JL178">
        <v>2</v>
      </c>
      <c r="JM178">
        <v>19</v>
      </c>
      <c r="JN178">
        <v>14.1</v>
      </c>
      <c r="JO178">
        <v>14.1</v>
      </c>
      <c r="JP178">
        <v>1.36108</v>
      </c>
      <c r="JQ178">
        <v>2.56104</v>
      </c>
      <c r="JR178">
        <v>2.24365</v>
      </c>
      <c r="JS178">
        <v>2.85034</v>
      </c>
      <c r="JT178">
        <v>2.49756</v>
      </c>
      <c r="JU178">
        <v>2.38037</v>
      </c>
      <c r="JV178">
        <v>31.2591</v>
      </c>
      <c r="JW178">
        <v>24.0612</v>
      </c>
      <c r="JX178">
        <v>18</v>
      </c>
      <c r="JY178">
        <v>633.655</v>
      </c>
      <c r="JZ178">
        <v>658.542</v>
      </c>
      <c r="KA178">
        <v>20.0002</v>
      </c>
      <c r="KB178">
        <v>23.3177</v>
      </c>
      <c r="KC178">
        <v>30</v>
      </c>
      <c r="KD178">
        <v>23.5091</v>
      </c>
      <c r="KE178">
        <v>23.4889</v>
      </c>
      <c r="KF178">
        <v>27.2826</v>
      </c>
      <c r="KG178">
        <v>37.0105</v>
      </c>
      <c r="KH178">
        <v>0</v>
      </c>
      <c r="KI178">
        <v>20</v>
      </c>
      <c r="KJ178">
        <v>420</v>
      </c>
      <c r="KK178">
        <v>11.4215</v>
      </c>
      <c r="KL178">
        <v>101.98</v>
      </c>
      <c r="KM178">
        <v>101.026</v>
      </c>
    </row>
    <row r="179" spans="1:299">
      <c r="A179">
        <v>163</v>
      </c>
      <c r="B179">
        <v>1701978484</v>
      </c>
      <c r="C179">
        <v>810</v>
      </c>
      <c r="D179" t="s">
        <v>767</v>
      </c>
      <c r="E179" t="s">
        <v>768</v>
      </c>
      <c r="F179">
        <v>15</v>
      </c>
      <c r="H179" t="s">
        <v>435</v>
      </c>
      <c r="K179">
        <v>1701978482.5</v>
      </c>
      <c r="L179">
        <f>(M179)/1000</f>
        <v>0</v>
      </c>
      <c r="M179">
        <f>IF(DR179, AP179, AJ179)</f>
        <v>0</v>
      </c>
      <c r="N179">
        <f>IF(DR179, AK179, AI179)</f>
        <v>0</v>
      </c>
      <c r="O179">
        <f>DT179 - IF(AW179&gt;1, N179*DN179*100.0/(AY179*EH179), 0)</f>
        <v>0</v>
      </c>
      <c r="P179">
        <f>((V179-L179/2)*O179-N179)/(V179+L179/2)</f>
        <v>0</v>
      </c>
      <c r="Q179">
        <f>P179*(EA179+EB179)/1000.0</f>
        <v>0</v>
      </c>
      <c r="R179">
        <f>(DT179 - IF(AW179&gt;1, N179*DN179*100.0/(AY179*EH179), 0))*(EA179+EB179)/1000.0</f>
        <v>0</v>
      </c>
      <c r="S179">
        <f>2.0/((1/U179-1/T179)+SIGN(U179)*SQRT((1/U179-1/T179)*(1/U179-1/T179) + 4*DO179/((DO179+1)*(DO179+1))*(2*1/U179*1/T179-1/T179*1/T179)))</f>
        <v>0</v>
      </c>
      <c r="T179">
        <f>IF(LEFT(DP179,1)&lt;&gt;"0",IF(LEFT(DP179,1)="1",3.0,DQ179),$D$5+$E$5*(EH179*EA179/($K$5*1000))+$F$5*(EH179*EA179/($K$5*1000))*MAX(MIN(DN179,$J$5),$I$5)*MAX(MIN(DN179,$J$5),$I$5)+$G$5*MAX(MIN(DN179,$J$5),$I$5)*(EH179*EA179/($K$5*1000))+$H$5*(EH179*EA179/($K$5*1000))*(EH179*EA179/($K$5*1000)))</f>
        <v>0</v>
      </c>
      <c r="U179">
        <f>L179*(1000-(1000*0.61365*exp(17.502*Y179/(240.97+Y179))/(EA179+EB179)+DV179)/2)/(1000*0.61365*exp(17.502*Y179/(240.97+Y179))/(EA179+EB179)-DV179)</f>
        <v>0</v>
      </c>
      <c r="V179">
        <f>1/((DO179+1)/(S179/1.6)+1/(T179/1.37)) + DO179/((DO179+1)/(S179/1.6) + DO179/(T179/1.37))</f>
        <v>0</v>
      </c>
      <c r="W179">
        <f>(DJ179*DM179)</f>
        <v>0</v>
      </c>
      <c r="X179">
        <f>(EC179+(W179+2*0.95*5.67E-8*(((EC179+$B$7)+273)^4-(EC179+273)^4)-44100*L179)/(1.84*29.3*T179+8*0.95*5.67E-8*(EC179+273)^3))</f>
        <v>0</v>
      </c>
      <c r="Y179">
        <f>($C$7*ED179+$D$7*EE179+$E$7*X179)</f>
        <v>0</v>
      </c>
      <c r="Z179">
        <f>0.61365*exp(17.502*Y179/(240.97+Y179))</f>
        <v>0</v>
      </c>
      <c r="AA179">
        <f>(AB179/AC179*100)</f>
        <v>0</v>
      </c>
      <c r="AB179">
        <f>DV179*(EA179+EB179)/1000</f>
        <v>0</v>
      </c>
      <c r="AC179">
        <f>0.61365*exp(17.502*EC179/(240.97+EC179))</f>
        <v>0</v>
      </c>
      <c r="AD179">
        <f>(Z179-DV179*(EA179+EB179)/1000)</f>
        <v>0</v>
      </c>
      <c r="AE179">
        <f>(-L179*44100)</f>
        <v>0</v>
      </c>
      <c r="AF179">
        <f>2*29.3*T179*0.92*(EC179-Y179)</f>
        <v>0</v>
      </c>
      <c r="AG179">
        <f>2*0.95*5.67E-8*(((EC179+$B$7)+273)^4-(Y179+273)^4)</f>
        <v>0</v>
      </c>
      <c r="AH179">
        <f>W179+AG179+AE179+AF179</f>
        <v>0</v>
      </c>
      <c r="AI179">
        <f>DZ179*AW179*(DU179-DT179*(1000-AW179*DW179)/(1000-AW179*DV179))/(100*DN179)</f>
        <v>0</v>
      </c>
      <c r="AJ179">
        <f>1000*DZ179*AW179*(DV179-DW179)/(100*DN179*(1000-AW179*DV179))</f>
        <v>0</v>
      </c>
      <c r="AK179">
        <f>(AL179 - AM179 - EA179*1E3/(8.314*(EC179+273.15)) * AO179/DZ179 * AN179) * DZ179/(100*DN179) * (1000 - DW179)/1000</f>
        <v>0</v>
      </c>
      <c r="AL179">
        <v>424.853981098946</v>
      </c>
      <c r="AM179">
        <v>421.580127272727</v>
      </c>
      <c r="AN179">
        <v>-0.000189663576128635</v>
      </c>
      <c r="AO179">
        <v>66.111918729525</v>
      </c>
      <c r="AP179">
        <f>(AR179 - AQ179 + EA179*1E3/(8.314*(EC179+273.15)) * AT179/DZ179 * AS179) * DZ179/(100*DN179) * 1000/(1000 - AR179)</f>
        <v>0</v>
      </c>
      <c r="AQ179">
        <v>11.4204466085848</v>
      </c>
      <c r="AR179">
        <v>12.5070373626374</v>
      </c>
      <c r="AS179">
        <v>-6.52699908830285e-07</v>
      </c>
      <c r="AT179">
        <v>85.4368916189537</v>
      </c>
      <c r="AU179">
        <v>0</v>
      </c>
      <c r="AV179">
        <v>0</v>
      </c>
      <c r="AW179">
        <f>IF(AU179*$H$13&gt;=AY179,1.0,(AY179/(AY179-AU179*$H$13)))</f>
        <v>0</v>
      </c>
      <c r="AX179">
        <f>(AW179-1)*100</f>
        <v>0</v>
      </c>
      <c r="AY179">
        <f>MAX(0,($B$13+$C$13*EH179)/(1+$D$13*EH179)*EA179/(EC179+273)*$E$13)</f>
        <v>0</v>
      </c>
      <c r="AZ179" t="s">
        <v>436</v>
      </c>
      <c r="BA179" t="s">
        <v>436</v>
      </c>
      <c r="BB179">
        <v>0</v>
      </c>
      <c r="BC179">
        <v>0</v>
      </c>
      <c r="BD179">
        <f>1-BB179/BC179</f>
        <v>0</v>
      </c>
      <c r="BE179">
        <v>0</v>
      </c>
      <c r="BF179" t="s">
        <v>436</v>
      </c>
      <c r="BG179" t="s">
        <v>436</v>
      </c>
      <c r="BH179">
        <v>0</v>
      </c>
      <c r="BI179">
        <v>0</v>
      </c>
      <c r="BJ179">
        <f>1-BH179/BI179</f>
        <v>0</v>
      </c>
      <c r="BK179">
        <v>0.5</v>
      </c>
      <c r="BL179">
        <f>DK179</f>
        <v>0</v>
      </c>
      <c r="BM179">
        <f>N179</f>
        <v>0</v>
      </c>
      <c r="BN179">
        <f>BJ179*BK179*BL179</f>
        <v>0</v>
      </c>
      <c r="BO179">
        <f>(BM179-BE179)/BL179</f>
        <v>0</v>
      </c>
      <c r="BP179">
        <f>(BC179-BI179)/BI179</f>
        <v>0</v>
      </c>
      <c r="BQ179">
        <f>BB179/(BD179+BB179/BI179)</f>
        <v>0</v>
      </c>
      <c r="BR179" t="s">
        <v>436</v>
      </c>
      <c r="BS179">
        <v>0</v>
      </c>
      <c r="BT179">
        <f>IF(BS179&lt;&gt;0, BS179, BQ179)</f>
        <v>0</v>
      </c>
      <c r="BU179">
        <f>1-BT179/BI179</f>
        <v>0</v>
      </c>
      <c r="BV179">
        <f>(BI179-BH179)/(BI179-BT179)</f>
        <v>0</v>
      </c>
      <c r="BW179">
        <f>(BC179-BI179)/(BC179-BT179)</f>
        <v>0</v>
      </c>
      <c r="BX179">
        <f>(BI179-BH179)/(BI179-BB179)</f>
        <v>0</v>
      </c>
      <c r="BY179">
        <f>(BC179-BI179)/(BC179-BB179)</f>
        <v>0</v>
      </c>
      <c r="BZ179">
        <f>(BV179*BT179/BH179)</f>
        <v>0</v>
      </c>
      <c r="CA179">
        <f>(1-BZ179)</f>
        <v>0</v>
      </c>
      <c r="DJ179">
        <f>$B$11*EI179+$C$11*EJ179+$F$11*EU179*(1-EX179)</f>
        <v>0</v>
      </c>
      <c r="DK179">
        <f>DJ179*DL179</f>
        <v>0</v>
      </c>
      <c r="DL179">
        <f>($B$11*$D$9+$C$11*$D$9+$F$11*((FH179+EZ179)/MAX(FH179+EZ179+FI179, 0.1)*$I$9+FI179/MAX(FH179+EZ179+FI179, 0.1)*$J$9))/($B$11+$C$11+$F$11)</f>
        <v>0</v>
      </c>
      <c r="DM179">
        <f>($B$11*$K$9+$C$11*$K$9+$F$11*((FH179+EZ179)/MAX(FH179+EZ179+FI179, 0.1)*$P$9+FI179/MAX(FH179+EZ179+FI179, 0.1)*$Q$9))/($B$11+$C$11+$F$11)</f>
        <v>0</v>
      </c>
      <c r="DN179">
        <v>6</v>
      </c>
      <c r="DO179">
        <v>0.5</v>
      </c>
      <c r="DP179" t="s">
        <v>437</v>
      </c>
      <c r="DQ179">
        <v>2</v>
      </c>
      <c r="DR179" t="b">
        <v>1</v>
      </c>
      <c r="DS179">
        <v>1701978482.5</v>
      </c>
      <c r="DT179">
        <v>416.305</v>
      </c>
      <c r="DU179">
        <v>419.99</v>
      </c>
      <c r="DV179">
        <v>12.5079</v>
      </c>
      <c r="DW179">
        <v>11.4202</v>
      </c>
      <c r="DX179">
        <v>416.819</v>
      </c>
      <c r="DY179">
        <v>12.47625</v>
      </c>
      <c r="DZ179">
        <v>599.9975</v>
      </c>
      <c r="EA179">
        <v>78.90855</v>
      </c>
      <c r="EB179">
        <v>0.09995305</v>
      </c>
      <c r="EC179">
        <v>23.00015</v>
      </c>
      <c r="ED179">
        <v>23.01075</v>
      </c>
      <c r="EE179">
        <v>999.9</v>
      </c>
      <c r="EF179">
        <v>0</v>
      </c>
      <c r="EG179">
        <v>0</v>
      </c>
      <c r="EH179">
        <v>10001.55</v>
      </c>
      <c r="EI179">
        <v>0</v>
      </c>
      <c r="EJ179">
        <v>0.848101</v>
      </c>
      <c r="EK179">
        <v>-3.685045</v>
      </c>
      <c r="EL179">
        <v>421.578</v>
      </c>
      <c r="EM179">
        <v>424.842</v>
      </c>
      <c r="EN179">
        <v>1.0877</v>
      </c>
      <c r="EO179">
        <v>419.99</v>
      </c>
      <c r="EP179">
        <v>11.4202</v>
      </c>
      <c r="EQ179">
        <v>0.98698</v>
      </c>
      <c r="ER179">
        <v>0.901151</v>
      </c>
      <c r="ES179">
        <v>6.72558</v>
      </c>
      <c r="ET179">
        <v>5.409135</v>
      </c>
      <c r="EU179">
        <v>1799.88</v>
      </c>
      <c r="EV179">
        <v>0.978004</v>
      </c>
      <c r="EW179">
        <v>0.0219962</v>
      </c>
      <c r="EX179">
        <v>0</v>
      </c>
      <c r="EY179">
        <v>383.04</v>
      </c>
      <c r="EZ179">
        <v>4.99951</v>
      </c>
      <c r="FA179">
        <v>6954.575</v>
      </c>
      <c r="FB179">
        <v>14716</v>
      </c>
      <c r="FC179">
        <v>43.062</v>
      </c>
      <c r="FD179">
        <v>44.812</v>
      </c>
      <c r="FE179">
        <v>44.562</v>
      </c>
      <c r="FF179">
        <v>43.875</v>
      </c>
      <c r="FG179">
        <v>44.4685</v>
      </c>
      <c r="FH179">
        <v>1755.4</v>
      </c>
      <c r="FI179">
        <v>39.48</v>
      </c>
      <c r="FJ179">
        <v>0</v>
      </c>
      <c r="FK179">
        <v>1701978485.1</v>
      </c>
      <c r="FL179">
        <v>0</v>
      </c>
      <c r="FM179">
        <v>383.21588</v>
      </c>
      <c r="FN179">
        <v>-0.587307699671493</v>
      </c>
      <c r="FO179">
        <v>-6.86230770752486</v>
      </c>
      <c r="FP179">
        <v>6955.4864</v>
      </c>
      <c r="FQ179">
        <v>15</v>
      </c>
      <c r="FR179">
        <v>1701977635</v>
      </c>
      <c r="FS179" t="s">
        <v>438</v>
      </c>
      <c r="FT179">
        <v>1701977633</v>
      </c>
      <c r="FU179">
        <v>1701977635</v>
      </c>
      <c r="FV179">
        <v>4</v>
      </c>
      <c r="FW179">
        <v>-0.012</v>
      </c>
      <c r="FX179">
        <v>0.003</v>
      </c>
      <c r="FY179">
        <v>-0.515</v>
      </c>
      <c r="FZ179">
        <v>0.012</v>
      </c>
      <c r="GA179">
        <v>420</v>
      </c>
      <c r="GB179">
        <v>11</v>
      </c>
      <c r="GC179">
        <v>0.38</v>
      </c>
      <c r="GD179">
        <v>0.07</v>
      </c>
      <c r="GE179">
        <v>-3.6858819047619</v>
      </c>
      <c r="GF179">
        <v>-0.0287774025974012</v>
      </c>
      <c r="GG179">
        <v>0.0228030187264438</v>
      </c>
      <c r="GH179">
        <v>1</v>
      </c>
      <c r="GI179">
        <v>383.241705882353</v>
      </c>
      <c r="GJ179">
        <v>-0.507838045598197</v>
      </c>
      <c r="GK179">
        <v>0.194124206662786</v>
      </c>
      <c r="GL179">
        <v>1</v>
      </c>
      <c r="GM179">
        <v>1.08771142857143</v>
      </c>
      <c r="GN179">
        <v>-0.0081109090909077</v>
      </c>
      <c r="GO179">
        <v>0.00152406813281735</v>
      </c>
      <c r="GP179">
        <v>1</v>
      </c>
      <c r="GQ179">
        <v>3</v>
      </c>
      <c r="GR179">
        <v>3</v>
      </c>
      <c r="GS179" t="s">
        <v>439</v>
      </c>
      <c r="GT179">
        <v>3.24991</v>
      </c>
      <c r="GU179">
        <v>2.89225</v>
      </c>
      <c r="GV179">
        <v>0.0825698</v>
      </c>
      <c r="GW179">
        <v>0.082918</v>
      </c>
      <c r="GX179">
        <v>0.0595471</v>
      </c>
      <c r="GY179">
        <v>0.0551594</v>
      </c>
      <c r="GZ179">
        <v>30268.1</v>
      </c>
      <c r="HA179">
        <v>23316.6</v>
      </c>
      <c r="HB179">
        <v>30714</v>
      </c>
      <c r="HC179">
        <v>23895.2</v>
      </c>
      <c r="HD179">
        <v>38259.2</v>
      </c>
      <c r="HE179">
        <v>31513.6</v>
      </c>
      <c r="HF179">
        <v>43459.8</v>
      </c>
      <c r="HG179">
        <v>36062.2</v>
      </c>
      <c r="HH179">
        <v>2.35282</v>
      </c>
      <c r="HI179">
        <v>2.25637</v>
      </c>
      <c r="HJ179">
        <v>0.154302</v>
      </c>
      <c r="HK179">
        <v>0</v>
      </c>
      <c r="HL179">
        <v>20.4589</v>
      </c>
      <c r="HM179">
        <v>999.9</v>
      </c>
      <c r="HN179">
        <v>45.428</v>
      </c>
      <c r="HO179">
        <v>27.009</v>
      </c>
      <c r="HP179">
        <v>20.6149</v>
      </c>
      <c r="HQ179">
        <v>54.2266</v>
      </c>
      <c r="HR179">
        <v>21.4423</v>
      </c>
      <c r="HS179">
        <v>2</v>
      </c>
      <c r="HT179">
        <v>-0.305437</v>
      </c>
      <c r="HU179">
        <v>0.674099</v>
      </c>
      <c r="HV179">
        <v>20.3424</v>
      </c>
      <c r="HW179">
        <v>5.24245</v>
      </c>
      <c r="HX179">
        <v>11.9229</v>
      </c>
      <c r="HY179">
        <v>4.9695</v>
      </c>
      <c r="HZ179">
        <v>3.29003</v>
      </c>
      <c r="IA179">
        <v>9999</v>
      </c>
      <c r="IB179">
        <v>999.9</v>
      </c>
      <c r="IC179">
        <v>9999</v>
      </c>
      <c r="ID179">
        <v>9999</v>
      </c>
      <c r="IE179">
        <v>4.97209</v>
      </c>
      <c r="IF179">
        <v>1.87347</v>
      </c>
      <c r="IG179">
        <v>1.88034</v>
      </c>
      <c r="IH179">
        <v>1.87653</v>
      </c>
      <c r="II179">
        <v>1.87609</v>
      </c>
      <c r="IJ179">
        <v>1.87607</v>
      </c>
      <c r="IK179">
        <v>1.87502</v>
      </c>
      <c r="IL179">
        <v>1.8754</v>
      </c>
      <c r="IM179">
        <v>0</v>
      </c>
      <c r="IN179">
        <v>0</v>
      </c>
      <c r="IO179">
        <v>0</v>
      </c>
      <c r="IP179">
        <v>0</v>
      </c>
      <c r="IQ179" t="s">
        <v>440</v>
      </c>
      <c r="IR179" t="s">
        <v>441</v>
      </c>
      <c r="IS179" t="s">
        <v>442</v>
      </c>
      <c r="IT179" t="s">
        <v>442</v>
      </c>
      <c r="IU179" t="s">
        <v>442</v>
      </c>
      <c r="IV179" t="s">
        <v>442</v>
      </c>
      <c r="IW179">
        <v>0</v>
      </c>
      <c r="IX179">
        <v>100</v>
      </c>
      <c r="IY179">
        <v>100</v>
      </c>
      <c r="IZ179">
        <v>-0.514</v>
      </c>
      <c r="JA179">
        <v>0.0317</v>
      </c>
      <c r="JB179">
        <v>-0.436505064677801</v>
      </c>
      <c r="JC179">
        <v>-0.000204251658391556</v>
      </c>
      <c r="JD179">
        <v>8.11882707142039e-08</v>
      </c>
      <c r="JE179">
        <v>-8.824596126216e-11</v>
      </c>
      <c r="JF179">
        <v>-0.0823044458403542</v>
      </c>
      <c r="JG179">
        <v>6.98166786572007e-05</v>
      </c>
      <c r="JH179">
        <v>0.00104944809816257</v>
      </c>
      <c r="JI179">
        <v>-2.5878658862803e-05</v>
      </c>
      <c r="JJ179">
        <v>28</v>
      </c>
      <c r="JK179">
        <v>2090</v>
      </c>
      <c r="JL179">
        <v>2</v>
      </c>
      <c r="JM179">
        <v>19</v>
      </c>
      <c r="JN179">
        <v>14.2</v>
      </c>
      <c r="JO179">
        <v>14.2</v>
      </c>
      <c r="JP179">
        <v>1.36108</v>
      </c>
      <c r="JQ179">
        <v>2.55371</v>
      </c>
      <c r="JR179">
        <v>2.24365</v>
      </c>
      <c r="JS179">
        <v>2.84912</v>
      </c>
      <c r="JT179">
        <v>2.49756</v>
      </c>
      <c r="JU179">
        <v>2.37549</v>
      </c>
      <c r="JV179">
        <v>31.2374</v>
      </c>
      <c r="JW179">
        <v>24.07</v>
      </c>
      <c r="JX179">
        <v>18</v>
      </c>
      <c r="JY179">
        <v>633.636</v>
      </c>
      <c r="JZ179">
        <v>658.692</v>
      </c>
      <c r="KA179">
        <v>19.9999</v>
      </c>
      <c r="KB179">
        <v>23.3177</v>
      </c>
      <c r="KC179">
        <v>30</v>
      </c>
      <c r="KD179">
        <v>23.5091</v>
      </c>
      <c r="KE179">
        <v>23.4889</v>
      </c>
      <c r="KF179">
        <v>27.286</v>
      </c>
      <c r="KG179">
        <v>37.0105</v>
      </c>
      <c r="KH179">
        <v>0</v>
      </c>
      <c r="KI179">
        <v>20</v>
      </c>
      <c r="KJ179">
        <v>420</v>
      </c>
      <c r="KK179">
        <v>11.4215</v>
      </c>
      <c r="KL179">
        <v>101.981</v>
      </c>
      <c r="KM179">
        <v>101.026</v>
      </c>
    </row>
    <row r="180" spans="1:299">
      <c r="A180">
        <v>164</v>
      </c>
      <c r="B180">
        <v>1701978489</v>
      </c>
      <c r="C180">
        <v>815</v>
      </c>
      <c r="D180" t="s">
        <v>769</v>
      </c>
      <c r="E180" t="s">
        <v>770</v>
      </c>
      <c r="F180">
        <v>15</v>
      </c>
      <c r="H180" t="s">
        <v>435</v>
      </c>
      <c r="K180">
        <v>1701978487.5</v>
      </c>
      <c r="L180">
        <f>(M180)/1000</f>
        <v>0</v>
      </c>
      <c r="M180">
        <f>IF(DR180, AP180, AJ180)</f>
        <v>0</v>
      </c>
      <c r="N180">
        <f>IF(DR180, AK180, AI180)</f>
        <v>0</v>
      </c>
      <c r="O180">
        <f>DT180 - IF(AW180&gt;1, N180*DN180*100.0/(AY180*EH180), 0)</f>
        <v>0</v>
      </c>
      <c r="P180">
        <f>((V180-L180/2)*O180-N180)/(V180+L180/2)</f>
        <v>0</v>
      </c>
      <c r="Q180">
        <f>P180*(EA180+EB180)/1000.0</f>
        <v>0</v>
      </c>
      <c r="R180">
        <f>(DT180 - IF(AW180&gt;1, N180*DN180*100.0/(AY180*EH180), 0))*(EA180+EB180)/1000.0</f>
        <v>0</v>
      </c>
      <c r="S180">
        <f>2.0/((1/U180-1/T180)+SIGN(U180)*SQRT((1/U180-1/T180)*(1/U180-1/T180) + 4*DO180/((DO180+1)*(DO180+1))*(2*1/U180*1/T180-1/T180*1/T180)))</f>
        <v>0</v>
      </c>
      <c r="T180">
        <f>IF(LEFT(DP180,1)&lt;&gt;"0",IF(LEFT(DP180,1)="1",3.0,DQ180),$D$5+$E$5*(EH180*EA180/($K$5*1000))+$F$5*(EH180*EA180/($K$5*1000))*MAX(MIN(DN180,$J$5),$I$5)*MAX(MIN(DN180,$J$5),$I$5)+$G$5*MAX(MIN(DN180,$J$5),$I$5)*(EH180*EA180/($K$5*1000))+$H$5*(EH180*EA180/($K$5*1000))*(EH180*EA180/($K$5*1000)))</f>
        <v>0</v>
      </c>
      <c r="U180">
        <f>L180*(1000-(1000*0.61365*exp(17.502*Y180/(240.97+Y180))/(EA180+EB180)+DV180)/2)/(1000*0.61365*exp(17.502*Y180/(240.97+Y180))/(EA180+EB180)-DV180)</f>
        <v>0</v>
      </c>
      <c r="V180">
        <f>1/((DO180+1)/(S180/1.6)+1/(T180/1.37)) + DO180/((DO180+1)/(S180/1.6) + DO180/(T180/1.37))</f>
        <v>0</v>
      </c>
      <c r="W180">
        <f>(DJ180*DM180)</f>
        <v>0</v>
      </c>
      <c r="X180">
        <f>(EC180+(W180+2*0.95*5.67E-8*(((EC180+$B$7)+273)^4-(EC180+273)^4)-44100*L180)/(1.84*29.3*T180+8*0.95*5.67E-8*(EC180+273)^3))</f>
        <v>0</v>
      </c>
      <c r="Y180">
        <f>($C$7*ED180+$D$7*EE180+$E$7*X180)</f>
        <v>0</v>
      </c>
      <c r="Z180">
        <f>0.61365*exp(17.502*Y180/(240.97+Y180))</f>
        <v>0</v>
      </c>
      <c r="AA180">
        <f>(AB180/AC180*100)</f>
        <v>0</v>
      </c>
      <c r="AB180">
        <f>DV180*(EA180+EB180)/1000</f>
        <v>0</v>
      </c>
      <c r="AC180">
        <f>0.61365*exp(17.502*EC180/(240.97+EC180))</f>
        <v>0</v>
      </c>
      <c r="AD180">
        <f>(Z180-DV180*(EA180+EB180)/1000)</f>
        <v>0</v>
      </c>
      <c r="AE180">
        <f>(-L180*44100)</f>
        <v>0</v>
      </c>
      <c r="AF180">
        <f>2*29.3*T180*0.92*(EC180-Y180)</f>
        <v>0</v>
      </c>
      <c r="AG180">
        <f>2*0.95*5.67E-8*(((EC180+$B$7)+273)^4-(Y180+273)^4)</f>
        <v>0</v>
      </c>
      <c r="AH180">
        <f>W180+AG180+AE180+AF180</f>
        <v>0</v>
      </c>
      <c r="AI180">
        <f>DZ180*AW180*(DU180-DT180*(1000-AW180*DW180)/(1000-AW180*DV180))/(100*DN180)</f>
        <v>0</v>
      </c>
      <c r="AJ180">
        <f>1000*DZ180*AW180*(DV180-DW180)/(100*DN180*(1000-AW180*DV180))</f>
        <v>0</v>
      </c>
      <c r="AK180">
        <f>(AL180 - AM180 - EA180*1E3/(8.314*(EC180+273.15)) * AO180/DZ180 * AN180) * DZ180/(100*DN180) * (1000 - DW180)/1000</f>
        <v>0</v>
      </c>
      <c r="AL180">
        <v>424.845792628653</v>
      </c>
      <c r="AM180">
        <v>421.597715151515</v>
      </c>
      <c r="AN180">
        <v>-6.76862777113456e-05</v>
      </c>
      <c r="AO180">
        <v>66.111918729525</v>
      </c>
      <c r="AP180">
        <f>(AR180 - AQ180 + EA180*1E3/(8.314*(EC180+273.15)) * AT180/DZ180 * AS180) * DZ180/(100*DN180) * 1000/(1000 - AR180)</f>
        <v>0</v>
      </c>
      <c r="AQ180">
        <v>11.4207058517745</v>
      </c>
      <c r="AR180">
        <v>12.5051692307692</v>
      </c>
      <c r="AS180">
        <v>-1.31619537306399e-06</v>
      </c>
      <c r="AT180">
        <v>85.4368916189537</v>
      </c>
      <c r="AU180">
        <v>0</v>
      </c>
      <c r="AV180">
        <v>0</v>
      </c>
      <c r="AW180">
        <f>IF(AU180*$H$13&gt;=AY180,1.0,(AY180/(AY180-AU180*$H$13)))</f>
        <v>0</v>
      </c>
      <c r="AX180">
        <f>(AW180-1)*100</f>
        <v>0</v>
      </c>
      <c r="AY180">
        <f>MAX(0,($B$13+$C$13*EH180)/(1+$D$13*EH180)*EA180/(EC180+273)*$E$13)</f>
        <v>0</v>
      </c>
      <c r="AZ180" t="s">
        <v>436</v>
      </c>
      <c r="BA180" t="s">
        <v>436</v>
      </c>
      <c r="BB180">
        <v>0</v>
      </c>
      <c r="BC180">
        <v>0</v>
      </c>
      <c r="BD180">
        <f>1-BB180/BC180</f>
        <v>0</v>
      </c>
      <c r="BE180">
        <v>0</v>
      </c>
      <c r="BF180" t="s">
        <v>436</v>
      </c>
      <c r="BG180" t="s">
        <v>436</v>
      </c>
      <c r="BH180">
        <v>0</v>
      </c>
      <c r="BI180">
        <v>0</v>
      </c>
      <c r="BJ180">
        <f>1-BH180/BI180</f>
        <v>0</v>
      </c>
      <c r="BK180">
        <v>0.5</v>
      </c>
      <c r="BL180">
        <f>DK180</f>
        <v>0</v>
      </c>
      <c r="BM180">
        <f>N180</f>
        <v>0</v>
      </c>
      <c r="BN180">
        <f>BJ180*BK180*BL180</f>
        <v>0</v>
      </c>
      <c r="BO180">
        <f>(BM180-BE180)/BL180</f>
        <v>0</v>
      </c>
      <c r="BP180">
        <f>(BC180-BI180)/BI180</f>
        <v>0</v>
      </c>
      <c r="BQ180">
        <f>BB180/(BD180+BB180/BI180)</f>
        <v>0</v>
      </c>
      <c r="BR180" t="s">
        <v>436</v>
      </c>
      <c r="BS180">
        <v>0</v>
      </c>
      <c r="BT180">
        <f>IF(BS180&lt;&gt;0, BS180, BQ180)</f>
        <v>0</v>
      </c>
      <c r="BU180">
        <f>1-BT180/BI180</f>
        <v>0</v>
      </c>
      <c r="BV180">
        <f>(BI180-BH180)/(BI180-BT180)</f>
        <v>0</v>
      </c>
      <c r="BW180">
        <f>(BC180-BI180)/(BC180-BT180)</f>
        <v>0</v>
      </c>
      <c r="BX180">
        <f>(BI180-BH180)/(BI180-BB180)</f>
        <v>0</v>
      </c>
      <c r="BY180">
        <f>(BC180-BI180)/(BC180-BB180)</f>
        <v>0</v>
      </c>
      <c r="BZ180">
        <f>(BV180*BT180/BH180)</f>
        <v>0</v>
      </c>
      <c r="CA180">
        <f>(1-BZ180)</f>
        <v>0</v>
      </c>
      <c r="DJ180">
        <f>$B$11*EI180+$C$11*EJ180+$F$11*EU180*(1-EX180)</f>
        <v>0</v>
      </c>
      <c r="DK180">
        <f>DJ180*DL180</f>
        <v>0</v>
      </c>
      <c r="DL180">
        <f>($B$11*$D$9+$C$11*$D$9+$F$11*((FH180+EZ180)/MAX(FH180+EZ180+FI180, 0.1)*$I$9+FI180/MAX(FH180+EZ180+FI180, 0.1)*$J$9))/($B$11+$C$11+$F$11)</f>
        <v>0</v>
      </c>
      <c r="DM180">
        <f>($B$11*$K$9+$C$11*$K$9+$F$11*((FH180+EZ180)/MAX(FH180+EZ180+FI180, 0.1)*$P$9+FI180/MAX(FH180+EZ180+FI180, 0.1)*$Q$9))/($B$11+$C$11+$F$11)</f>
        <v>0</v>
      </c>
      <c r="DN180">
        <v>6</v>
      </c>
      <c r="DO180">
        <v>0.5</v>
      </c>
      <c r="DP180" t="s">
        <v>437</v>
      </c>
      <c r="DQ180">
        <v>2</v>
      </c>
      <c r="DR180" t="b">
        <v>1</v>
      </c>
      <c r="DS180">
        <v>1701978487.5</v>
      </c>
      <c r="DT180">
        <v>416.322</v>
      </c>
      <c r="DU180">
        <v>419.9975</v>
      </c>
      <c r="DV180">
        <v>12.50525</v>
      </c>
      <c r="DW180">
        <v>11.4207</v>
      </c>
      <c r="DX180">
        <v>416.836</v>
      </c>
      <c r="DY180">
        <v>12.47365</v>
      </c>
      <c r="DZ180">
        <v>599.9975</v>
      </c>
      <c r="EA180">
        <v>78.90925</v>
      </c>
      <c r="EB180">
        <v>0.100256</v>
      </c>
      <c r="EC180">
        <v>23.0028</v>
      </c>
      <c r="ED180">
        <v>23.01315</v>
      </c>
      <c r="EE180">
        <v>999.9</v>
      </c>
      <c r="EF180">
        <v>0</v>
      </c>
      <c r="EG180">
        <v>0</v>
      </c>
      <c r="EH180">
        <v>9971.88</v>
      </c>
      <c r="EI180">
        <v>0</v>
      </c>
      <c r="EJ180">
        <v>0.848101</v>
      </c>
      <c r="EK180">
        <v>-3.67583</v>
      </c>
      <c r="EL180">
        <v>421.594</v>
      </c>
      <c r="EM180">
        <v>424.8495</v>
      </c>
      <c r="EN180">
        <v>1.08451</v>
      </c>
      <c r="EO180">
        <v>419.9975</v>
      </c>
      <c r="EP180">
        <v>11.4207</v>
      </c>
      <c r="EQ180">
        <v>0.98678</v>
      </c>
      <c r="ER180">
        <v>0.901202</v>
      </c>
      <c r="ES180">
        <v>6.72263</v>
      </c>
      <c r="ET180">
        <v>5.409955</v>
      </c>
      <c r="EU180">
        <v>1799.885</v>
      </c>
      <c r="EV180">
        <v>0.978004</v>
      </c>
      <c r="EW180">
        <v>0.0219962</v>
      </c>
      <c r="EX180">
        <v>0</v>
      </c>
      <c r="EY180">
        <v>383.042</v>
      </c>
      <c r="EZ180">
        <v>4.99951</v>
      </c>
      <c r="FA180">
        <v>6954.055</v>
      </c>
      <c r="FB180">
        <v>14716</v>
      </c>
      <c r="FC180">
        <v>43.062</v>
      </c>
      <c r="FD180">
        <v>44.812</v>
      </c>
      <c r="FE180">
        <v>44.5935</v>
      </c>
      <c r="FF180">
        <v>43.875</v>
      </c>
      <c r="FG180">
        <v>44.437</v>
      </c>
      <c r="FH180">
        <v>1755.405</v>
      </c>
      <c r="FI180">
        <v>39.48</v>
      </c>
      <c r="FJ180">
        <v>0</v>
      </c>
      <c r="FK180">
        <v>1701978490.5</v>
      </c>
      <c r="FL180">
        <v>0</v>
      </c>
      <c r="FM180">
        <v>383.225692307692</v>
      </c>
      <c r="FN180">
        <v>0.760205131189963</v>
      </c>
      <c r="FO180">
        <v>-4.92581193892218</v>
      </c>
      <c r="FP180">
        <v>6955.06461538462</v>
      </c>
      <c r="FQ180">
        <v>15</v>
      </c>
      <c r="FR180">
        <v>1701977635</v>
      </c>
      <c r="FS180" t="s">
        <v>438</v>
      </c>
      <c r="FT180">
        <v>1701977633</v>
      </c>
      <c r="FU180">
        <v>1701977635</v>
      </c>
      <c r="FV180">
        <v>4</v>
      </c>
      <c r="FW180">
        <v>-0.012</v>
      </c>
      <c r="FX180">
        <v>0.003</v>
      </c>
      <c r="FY180">
        <v>-0.515</v>
      </c>
      <c r="FZ180">
        <v>0.012</v>
      </c>
      <c r="GA180">
        <v>420</v>
      </c>
      <c r="GB180">
        <v>11</v>
      </c>
      <c r="GC180">
        <v>0.38</v>
      </c>
      <c r="GD180">
        <v>0.07</v>
      </c>
      <c r="GE180">
        <v>-3.6796485</v>
      </c>
      <c r="GF180">
        <v>-0.0130046616541411</v>
      </c>
      <c r="GG180">
        <v>0.0237627804086558</v>
      </c>
      <c r="GH180">
        <v>1</v>
      </c>
      <c r="GI180">
        <v>383.249617647059</v>
      </c>
      <c r="GJ180">
        <v>-0.00551566095776965</v>
      </c>
      <c r="GK180">
        <v>0.20893145719644</v>
      </c>
      <c r="GL180">
        <v>1</v>
      </c>
      <c r="GM180">
        <v>1.086467</v>
      </c>
      <c r="GN180">
        <v>-0.00491458646616451</v>
      </c>
      <c r="GO180">
        <v>0.00122271869209558</v>
      </c>
      <c r="GP180">
        <v>1</v>
      </c>
      <c r="GQ180">
        <v>3</v>
      </c>
      <c r="GR180">
        <v>3</v>
      </c>
      <c r="GS180" t="s">
        <v>439</v>
      </c>
      <c r="GT180">
        <v>3.24999</v>
      </c>
      <c r="GU180">
        <v>2.89226</v>
      </c>
      <c r="GV180">
        <v>0.0825668</v>
      </c>
      <c r="GW180">
        <v>0.082923</v>
      </c>
      <c r="GX180">
        <v>0.0595395</v>
      </c>
      <c r="GY180">
        <v>0.0551586</v>
      </c>
      <c r="GZ180">
        <v>30268.5</v>
      </c>
      <c r="HA180">
        <v>23316.4</v>
      </c>
      <c r="HB180">
        <v>30714.3</v>
      </c>
      <c r="HC180">
        <v>23895</v>
      </c>
      <c r="HD180">
        <v>38259.8</v>
      </c>
      <c r="HE180">
        <v>31513.1</v>
      </c>
      <c r="HF180">
        <v>43460.1</v>
      </c>
      <c r="HG180">
        <v>36061.6</v>
      </c>
      <c r="HH180">
        <v>2.35285</v>
      </c>
      <c r="HI180">
        <v>2.2561</v>
      </c>
      <c r="HJ180">
        <v>0.154823</v>
      </c>
      <c r="HK180">
        <v>0</v>
      </c>
      <c r="HL180">
        <v>20.4607</v>
      </c>
      <c r="HM180">
        <v>999.9</v>
      </c>
      <c r="HN180">
        <v>45.428</v>
      </c>
      <c r="HO180">
        <v>27.009</v>
      </c>
      <c r="HP180">
        <v>20.6135</v>
      </c>
      <c r="HQ180">
        <v>54.5966</v>
      </c>
      <c r="HR180">
        <v>21.4303</v>
      </c>
      <c r="HS180">
        <v>2</v>
      </c>
      <c r="HT180">
        <v>-0.305353</v>
      </c>
      <c r="HU180">
        <v>0.67372</v>
      </c>
      <c r="HV180">
        <v>20.3424</v>
      </c>
      <c r="HW180">
        <v>5.242</v>
      </c>
      <c r="HX180">
        <v>11.9214</v>
      </c>
      <c r="HY180">
        <v>4.9696</v>
      </c>
      <c r="HZ180">
        <v>3.29013</v>
      </c>
      <c r="IA180">
        <v>9999</v>
      </c>
      <c r="IB180">
        <v>999.9</v>
      </c>
      <c r="IC180">
        <v>9999</v>
      </c>
      <c r="ID180">
        <v>9999</v>
      </c>
      <c r="IE180">
        <v>4.9721</v>
      </c>
      <c r="IF180">
        <v>1.87347</v>
      </c>
      <c r="IG180">
        <v>1.88034</v>
      </c>
      <c r="IH180">
        <v>1.87653</v>
      </c>
      <c r="II180">
        <v>1.87608</v>
      </c>
      <c r="IJ180">
        <v>1.87607</v>
      </c>
      <c r="IK180">
        <v>1.87503</v>
      </c>
      <c r="IL180">
        <v>1.87542</v>
      </c>
      <c r="IM180">
        <v>0</v>
      </c>
      <c r="IN180">
        <v>0</v>
      </c>
      <c r="IO180">
        <v>0</v>
      </c>
      <c r="IP180">
        <v>0</v>
      </c>
      <c r="IQ180" t="s">
        <v>440</v>
      </c>
      <c r="IR180" t="s">
        <v>441</v>
      </c>
      <c r="IS180" t="s">
        <v>442</v>
      </c>
      <c r="IT180" t="s">
        <v>442</v>
      </c>
      <c r="IU180" t="s">
        <v>442</v>
      </c>
      <c r="IV180" t="s">
        <v>442</v>
      </c>
      <c r="IW180">
        <v>0</v>
      </c>
      <c r="IX180">
        <v>100</v>
      </c>
      <c r="IY180">
        <v>100</v>
      </c>
      <c r="IZ180">
        <v>-0.514</v>
      </c>
      <c r="JA180">
        <v>0.0317</v>
      </c>
      <c r="JB180">
        <v>-0.436505064677801</v>
      </c>
      <c r="JC180">
        <v>-0.000204251658391556</v>
      </c>
      <c r="JD180">
        <v>8.11882707142039e-08</v>
      </c>
      <c r="JE180">
        <v>-8.824596126216e-11</v>
      </c>
      <c r="JF180">
        <v>-0.0823044458403542</v>
      </c>
      <c r="JG180">
        <v>6.98166786572007e-05</v>
      </c>
      <c r="JH180">
        <v>0.00104944809816257</v>
      </c>
      <c r="JI180">
        <v>-2.5878658862803e-05</v>
      </c>
      <c r="JJ180">
        <v>28</v>
      </c>
      <c r="JK180">
        <v>2090</v>
      </c>
      <c r="JL180">
        <v>2</v>
      </c>
      <c r="JM180">
        <v>19</v>
      </c>
      <c r="JN180">
        <v>14.3</v>
      </c>
      <c r="JO180">
        <v>14.2</v>
      </c>
      <c r="JP180">
        <v>1.36108</v>
      </c>
      <c r="JQ180">
        <v>2.55127</v>
      </c>
      <c r="JR180">
        <v>2.24365</v>
      </c>
      <c r="JS180">
        <v>2.84912</v>
      </c>
      <c r="JT180">
        <v>2.49756</v>
      </c>
      <c r="JU180">
        <v>2.39136</v>
      </c>
      <c r="JV180">
        <v>31.2374</v>
      </c>
      <c r="JW180">
        <v>24.0612</v>
      </c>
      <c r="JX180">
        <v>18</v>
      </c>
      <c r="JY180">
        <v>633.65</v>
      </c>
      <c r="JZ180">
        <v>658.457</v>
      </c>
      <c r="KA180">
        <v>19.9999</v>
      </c>
      <c r="KB180">
        <v>23.3177</v>
      </c>
      <c r="KC180">
        <v>30.0001</v>
      </c>
      <c r="KD180">
        <v>23.5087</v>
      </c>
      <c r="KE180">
        <v>23.4889</v>
      </c>
      <c r="KF180">
        <v>27.2841</v>
      </c>
      <c r="KG180">
        <v>37.0105</v>
      </c>
      <c r="KH180">
        <v>0</v>
      </c>
      <c r="KI180">
        <v>20</v>
      </c>
      <c r="KJ180">
        <v>420</v>
      </c>
      <c r="KK180">
        <v>11.4215</v>
      </c>
      <c r="KL180">
        <v>101.982</v>
      </c>
      <c r="KM180">
        <v>101.025</v>
      </c>
    </row>
    <row r="181" spans="1:299">
      <c r="A181">
        <v>165</v>
      </c>
      <c r="B181">
        <v>1701978494</v>
      </c>
      <c r="C181">
        <v>820</v>
      </c>
      <c r="D181" t="s">
        <v>771</v>
      </c>
      <c r="E181" t="s">
        <v>772</v>
      </c>
      <c r="F181">
        <v>15</v>
      </c>
      <c r="H181" t="s">
        <v>435</v>
      </c>
      <c r="K181">
        <v>1701978492.5</v>
      </c>
      <c r="L181">
        <f>(M181)/1000</f>
        <v>0</v>
      </c>
      <c r="M181">
        <f>IF(DR181, AP181, AJ181)</f>
        <v>0</v>
      </c>
      <c r="N181">
        <f>IF(DR181, AK181, AI181)</f>
        <v>0</v>
      </c>
      <c r="O181">
        <f>DT181 - IF(AW181&gt;1, N181*DN181*100.0/(AY181*EH181), 0)</f>
        <v>0</v>
      </c>
      <c r="P181">
        <f>((V181-L181/2)*O181-N181)/(V181+L181/2)</f>
        <v>0</v>
      </c>
      <c r="Q181">
        <f>P181*(EA181+EB181)/1000.0</f>
        <v>0</v>
      </c>
      <c r="R181">
        <f>(DT181 - IF(AW181&gt;1, N181*DN181*100.0/(AY181*EH181), 0))*(EA181+EB181)/1000.0</f>
        <v>0</v>
      </c>
      <c r="S181">
        <f>2.0/((1/U181-1/T181)+SIGN(U181)*SQRT((1/U181-1/T181)*(1/U181-1/T181) + 4*DO181/((DO181+1)*(DO181+1))*(2*1/U181*1/T181-1/T181*1/T181)))</f>
        <v>0</v>
      </c>
      <c r="T181">
        <f>IF(LEFT(DP181,1)&lt;&gt;"0",IF(LEFT(DP181,1)="1",3.0,DQ181),$D$5+$E$5*(EH181*EA181/($K$5*1000))+$F$5*(EH181*EA181/($K$5*1000))*MAX(MIN(DN181,$J$5),$I$5)*MAX(MIN(DN181,$J$5),$I$5)+$G$5*MAX(MIN(DN181,$J$5),$I$5)*(EH181*EA181/($K$5*1000))+$H$5*(EH181*EA181/($K$5*1000))*(EH181*EA181/($K$5*1000)))</f>
        <v>0</v>
      </c>
      <c r="U181">
        <f>L181*(1000-(1000*0.61365*exp(17.502*Y181/(240.97+Y181))/(EA181+EB181)+DV181)/2)/(1000*0.61365*exp(17.502*Y181/(240.97+Y181))/(EA181+EB181)-DV181)</f>
        <v>0</v>
      </c>
      <c r="V181">
        <f>1/((DO181+1)/(S181/1.6)+1/(T181/1.37)) + DO181/((DO181+1)/(S181/1.6) + DO181/(T181/1.37))</f>
        <v>0</v>
      </c>
      <c r="W181">
        <f>(DJ181*DM181)</f>
        <v>0</v>
      </c>
      <c r="X181">
        <f>(EC181+(W181+2*0.95*5.67E-8*(((EC181+$B$7)+273)^4-(EC181+273)^4)-44100*L181)/(1.84*29.3*T181+8*0.95*5.67E-8*(EC181+273)^3))</f>
        <v>0</v>
      </c>
      <c r="Y181">
        <f>($C$7*ED181+$D$7*EE181+$E$7*X181)</f>
        <v>0</v>
      </c>
      <c r="Z181">
        <f>0.61365*exp(17.502*Y181/(240.97+Y181))</f>
        <v>0</v>
      </c>
      <c r="AA181">
        <f>(AB181/AC181*100)</f>
        <v>0</v>
      </c>
      <c r="AB181">
        <f>DV181*(EA181+EB181)/1000</f>
        <v>0</v>
      </c>
      <c r="AC181">
        <f>0.61365*exp(17.502*EC181/(240.97+EC181))</f>
        <v>0</v>
      </c>
      <c r="AD181">
        <f>(Z181-DV181*(EA181+EB181)/1000)</f>
        <v>0</v>
      </c>
      <c r="AE181">
        <f>(-L181*44100)</f>
        <v>0</v>
      </c>
      <c r="AF181">
        <f>2*29.3*T181*0.92*(EC181-Y181)</f>
        <v>0</v>
      </c>
      <c r="AG181">
        <f>2*0.95*5.67E-8*(((EC181+$B$7)+273)^4-(Y181+273)^4)</f>
        <v>0</v>
      </c>
      <c r="AH181">
        <f>W181+AG181+AE181+AF181</f>
        <v>0</v>
      </c>
      <c r="AI181">
        <f>DZ181*AW181*(DU181-DT181*(1000-AW181*DW181)/(1000-AW181*DV181))/(100*DN181)</f>
        <v>0</v>
      </c>
      <c r="AJ181">
        <f>1000*DZ181*AW181*(DV181-DW181)/(100*DN181*(1000-AW181*DV181))</f>
        <v>0</v>
      </c>
      <c r="AK181">
        <f>(AL181 - AM181 - EA181*1E3/(8.314*(EC181+273.15)) * AO181/DZ181 * AN181) * DZ181/(100*DN181) * (1000 - DW181)/1000</f>
        <v>0</v>
      </c>
      <c r="AL181">
        <v>424.852261432405</v>
      </c>
      <c r="AM181">
        <v>421.557696969697</v>
      </c>
      <c r="AN181">
        <v>0.000260996492232083</v>
      </c>
      <c r="AO181">
        <v>66.111918729525</v>
      </c>
      <c r="AP181">
        <f>(AR181 - AQ181 + EA181*1E3/(8.314*(EC181+273.15)) * AT181/DZ181 * AS181) * DZ181/(100*DN181) * 1000/(1000 - AR181)</f>
        <v>0</v>
      </c>
      <c r="AQ181">
        <v>11.4205469753353</v>
      </c>
      <c r="AR181">
        <v>12.5026593406594</v>
      </c>
      <c r="AS181">
        <v>-2.0803763963262e-06</v>
      </c>
      <c r="AT181">
        <v>85.4368916189537</v>
      </c>
      <c r="AU181">
        <v>0</v>
      </c>
      <c r="AV181">
        <v>0</v>
      </c>
      <c r="AW181">
        <f>IF(AU181*$H$13&gt;=AY181,1.0,(AY181/(AY181-AU181*$H$13)))</f>
        <v>0</v>
      </c>
      <c r="AX181">
        <f>(AW181-1)*100</f>
        <v>0</v>
      </c>
      <c r="AY181">
        <f>MAX(0,($B$13+$C$13*EH181)/(1+$D$13*EH181)*EA181/(EC181+273)*$E$13)</f>
        <v>0</v>
      </c>
      <c r="AZ181" t="s">
        <v>436</v>
      </c>
      <c r="BA181" t="s">
        <v>436</v>
      </c>
      <c r="BB181">
        <v>0</v>
      </c>
      <c r="BC181">
        <v>0</v>
      </c>
      <c r="BD181">
        <f>1-BB181/BC181</f>
        <v>0</v>
      </c>
      <c r="BE181">
        <v>0</v>
      </c>
      <c r="BF181" t="s">
        <v>436</v>
      </c>
      <c r="BG181" t="s">
        <v>436</v>
      </c>
      <c r="BH181">
        <v>0</v>
      </c>
      <c r="BI181">
        <v>0</v>
      </c>
      <c r="BJ181">
        <f>1-BH181/BI181</f>
        <v>0</v>
      </c>
      <c r="BK181">
        <v>0.5</v>
      </c>
      <c r="BL181">
        <f>DK181</f>
        <v>0</v>
      </c>
      <c r="BM181">
        <f>N181</f>
        <v>0</v>
      </c>
      <c r="BN181">
        <f>BJ181*BK181*BL181</f>
        <v>0</v>
      </c>
      <c r="BO181">
        <f>(BM181-BE181)/BL181</f>
        <v>0</v>
      </c>
      <c r="BP181">
        <f>(BC181-BI181)/BI181</f>
        <v>0</v>
      </c>
      <c r="BQ181">
        <f>BB181/(BD181+BB181/BI181)</f>
        <v>0</v>
      </c>
      <c r="BR181" t="s">
        <v>436</v>
      </c>
      <c r="BS181">
        <v>0</v>
      </c>
      <c r="BT181">
        <f>IF(BS181&lt;&gt;0, BS181, BQ181)</f>
        <v>0</v>
      </c>
      <c r="BU181">
        <f>1-BT181/BI181</f>
        <v>0</v>
      </c>
      <c r="BV181">
        <f>(BI181-BH181)/(BI181-BT181)</f>
        <v>0</v>
      </c>
      <c r="BW181">
        <f>(BC181-BI181)/(BC181-BT181)</f>
        <v>0</v>
      </c>
      <c r="BX181">
        <f>(BI181-BH181)/(BI181-BB181)</f>
        <v>0</v>
      </c>
      <c r="BY181">
        <f>(BC181-BI181)/(BC181-BB181)</f>
        <v>0</v>
      </c>
      <c r="BZ181">
        <f>(BV181*BT181/BH181)</f>
        <v>0</v>
      </c>
      <c r="CA181">
        <f>(1-BZ181)</f>
        <v>0</v>
      </c>
      <c r="DJ181">
        <f>$B$11*EI181+$C$11*EJ181+$F$11*EU181*(1-EX181)</f>
        <v>0</v>
      </c>
      <c r="DK181">
        <f>DJ181*DL181</f>
        <v>0</v>
      </c>
      <c r="DL181">
        <f>($B$11*$D$9+$C$11*$D$9+$F$11*((FH181+EZ181)/MAX(FH181+EZ181+FI181, 0.1)*$I$9+FI181/MAX(FH181+EZ181+FI181, 0.1)*$J$9))/($B$11+$C$11+$F$11)</f>
        <v>0</v>
      </c>
      <c r="DM181">
        <f>($B$11*$K$9+$C$11*$K$9+$F$11*((FH181+EZ181)/MAX(FH181+EZ181+FI181, 0.1)*$P$9+FI181/MAX(FH181+EZ181+FI181, 0.1)*$Q$9))/($B$11+$C$11+$F$11)</f>
        <v>0</v>
      </c>
      <c r="DN181">
        <v>6</v>
      </c>
      <c r="DO181">
        <v>0.5</v>
      </c>
      <c r="DP181" t="s">
        <v>437</v>
      </c>
      <c r="DQ181">
        <v>2</v>
      </c>
      <c r="DR181" t="b">
        <v>1</v>
      </c>
      <c r="DS181">
        <v>1701978492.5</v>
      </c>
      <c r="DT181">
        <v>416.2915</v>
      </c>
      <c r="DU181">
        <v>419.9935</v>
      </c>
      <c r="DV181">
        <v>12.50305</v>
      </c>
      <c r="DW181">
        <v>11.42105</v>
      </c>
      <c r="DX181">
        <v>416.805</v>
      </c>
      <c r="DY181">
        <v>12.47145</v>
      </c>
      <c r="DZ181">
        <v>600.0025</v>
      </c>
      <c r="EA181">
        <v>78.9104</v>
      </c>
      <c r="EB181">
        <v>0.09986725</v>
      </c>
      <c r="EC181">
        <v>23.0011</v>
      </c>
      <c r="ED181">
        <v>23.01025</v>
      </c>
      <c r="EE181">
        <v>999.9</v>
      </c>
      <c r="EF181">
        <v>0</v>
      </c>
      <c r="EG181">
        <v>0</v>
      </c>
      <c r="EH181">
        <v>10015</v>
      </c>
      <c r="EI181">
        <v>0</v>
      </c>
      <c r="EJ181">
        <v>0.848101</v>
      </c>
      <c r="EK181">
        <v>-3.70253</v>
      </c>
      <c r="EL181">
        <v>421.562</v>
      </c>
      <c r="EM181">
        <v>424.846</v>
      </c>
      <c r="EN181">
        <v>1.08199</v>
      </c>
      <c r="EO181">
        <v>419.9935</v>
      </c>
      <c r="EP181">
        <v>11.42105</v>
      </c>
      <c r="EQ181">
        <v>0.986619</v>
      </c>
      <c r="ER181">
        <v>0.9012395</v>
      </c>
      <c r="ES181">
        <v>6.720265</v>
      </c>
      <c r="ET181">
        <v>5.41054</v>
      </c>
      <c r="EU181">
        <v>1799.885</v>
      </c>
      <c r="EV181">
        <v>0.978004</v>
      </c>
      <c r="EW181">
        <v>0.0219962</v>
      </c>
      <c r="EX181">
        <v>0</v>
      </c>
      <c r="EY181">
        <v>383.0735</v>
      </c>
      <c r="EZ181">
        <v>4.99951</v>
      </c>
      <c r="FA181">
        <v>6953.81</v>
      </c>
      <c r="FB181">
        <v>14716.05</v>
      </c>
      <c r="FC181">
        <v>43.062</v>
      </c>
      <c r="FD181">
        <v>44.812</v>
      </c>
      <c r="FE181">
        <v>44.625</v>
      </c>
      <c r="FF181">
        <v>43.875</v>
      </c>
      <c r="FG181">
        <v>44.437</v>
      </c>
      <c r="FH181">
        <v>1755.405</v>
      </c>
      <c r="FI181">
        <v>39.48</v>
      </c>
      <c r="FJ181">
        <v>0</v>
      </c>
      <c r="FK181">
        <v>1701978495.3</v>
      </c>
      <c r="FL181">
        <v>0</v>
      </c>
      <c r="FM181">
        <v>383.253038461538</v>
      </c>
      <c r="FN181">
        <v>-0.102529905742088</v>
      </c>
      <c r="FO181">
        <v>-2.02290596810222</v>
      </c>
      <c r="FP181">
        <v>6954.66346153846</v>
      </c>
      <c r="FQ181">
        <v>15</v>
      </c>
      <c r="FR181">
        <v>1701977635</v>
      </c>
      <c r="FS181" t="s">
        <v>438</v>
      </c>
      <c r="FT181">
        <v>1701977633</v>
      </c>
      <c r="FU181">
        <v>1701977635</v>
      </c>
      <c r="FV181">
        <v>4</v>
      </c>
      <c r="FW181">
        <v>-0.012</v>
      </c>
      <c r="FX181">
        <v>0.003</v>
      </c>
      <c r="FY181">
        <v>-0.515</v>
      </c>
      <c r="FZ181">
        <v>0.012</v>
      </c>
      <c r="GA181">
        <v>420</v>
      </c>
      <c r="GB181">
        <v>11</v>
      </c>
      <c r="GC181">
        <v>0.38</v>
      </c>
      <c r="GD181">
        <v>0.07</v>
      </c>
      <c r="GE181">
        <v>-3.69200571428571</v>
      </c>
      <c r="GF181">
        <v>-0.0438841558441522</v>
      </c>
      <c r="GG181">
        <v>0.0259608605718811</v>
      </c>
      <c r="GH181">
        <v>1</v>
      </c>
      <c r="GI181">
        <v>383.241647058824</v>
      </c>
      <c r="GJ181">
        <v>0.50676852712682</v>
      </c>
      <c r="GK181">
        <v>0.207350921975981</v>
      </c>
      <c r="GL181">
        <v>1</v>
      </c>
      <c r="GM181">
        <v>1.08568142857143</v>
      </c>
      <c r="GN181">
        <v>-0.0175472727272722</v>
      </c>
      <c r="GO181">
        <v>0.00200112893307819</v>
      </c>
      <c r="GP181">
        <v>1</v>
      </c>
      <c r="GQ181">
        <v>3</v>
      </c>
      <c r="GR181">
        <v>3</v>
      </c>
      <c r="GS181" t="s">
        <v>439</v>
      </c>
      <c r="GT181">
        <v>3.24991</v>
      </c>
      <c r="GU181">
        <v>2.89221</v>
      </c>
      <c r="GV181">
        <v>0.082567</v>
      </c>
      <c r="GW181">
        <v>0.0829192</v>
      </c>
      <c r="GX181">
        <v>0.0595392</v>
      </c>
      <c r="GY181">
        <v>0.0551604</v>
      </c>
      <c r="GZ181">
        <v>30268.4</v>
      </c>
      <c r="HA181">
        <v>23316.3</v>
      </c>
      <c r="HB181">
        <v>30714.2</v>
      </c>
      <c r="HC181">
        <v>23894.9</v>
      </c>
      <c r="HD181">
        <v>38259.8</v>
      </c>
      <c r="HE181">
        <v>31513</v>
      </c>
      <c r="HF181">
        <v>43460.1</v>
      </c>
      <c r="HG181">
        <v>36061.5</v>
      </c>
      <c r="HH181">
        <v>2.35273</v>
      </c>
      <c r="HI181">
        <v>2.25608</v>
      </c>
      <c r="HJ181">
        <v>0.154711</v>
      </c>
      <c r="HK181">
        <v>0</v>
      </c>
      <c r="HL181">
        <v>20.4624</v>
      </c>
      <c r="HM181">
        <v>999.9</v>
      </c>
      <c r="HN181">
        <v>45.434</v>
      </c>
      <c r="HO181">
        <v>27.029</v>
      </c>
      <c r="HP181">
        <v>20.643</v>
      </c>
      <c r="HQ181">
        <v>54.6666</v>
      </c>
      <c r="HR181">
        <v>21.4463</v>
      </c>
      <c r="HS181">
        <v>2</v>
      </c>
      <c r="HT181">
        <v>-0.305447</v>
      </c>
      <c r="HU181">
        <v>0.674292</v>
      </c>
      <c r="HV181">
        <v>20.3425</v>
      </c>
      <c r="HW181">
        <v>5.24185</v>
      </c>
      <c r="HX181">
        <v>11.9204</v>
      </c>
      <c r="HY181">
        <v>4.96955</v>
      </c>
      <c r="HZ181">
        <v>3.29003</v>
      </c>
      <c r="IA181">
        <v>9999</v>
      </c>
      <c r="IB181">
        <v>999.9</v>
      </c>
      <c r="IC181">
        <v>9999</v>
      </c>
      <c r="ID181">
        <v>9999</v>
      </c>
      <c r="IE181">
        <v>4.97209</v>
      </c>
      <c r="IF181">
        <v>1.87348</v>
      </c>
      <c r="IG181">
        <v>1.88034</v>
      </c>
      <c r="IH181">
        <v>1.87653</v>
      </c>
      <c r="II181">
        <v>1.8761</v>
      </c>
      <c r="IJ181">
        <v>1.87607</v>
      </c>
      <c r="IK181">
        <v>1.87504</v>
      </c>
      <c r="IL181">
        <v>1.87542</v>
      </c>
      <c r="IM181">
        <v>0</v>
      </c>
      <c r="IN181">
        <v>0</v>
      </c>
      <c r="IO181">
        <v>0</v>
      </c>
      <c r="IP181">
        <v>0</v>
      </c>
      <c r="IQ181" t="s">
        <v>440</v>
      </c>
      <c r="IR181" t="s">
        <v>441</v>
      </c>
      <c r="IS181" t="s">
        <v>442</v>
      </c>
      <c r="IT181" t="s">
        <v>442</v>
      </c>
      <c r="IU181" t="s">
        <v>442</v>
      </c>
      <c r="IV181" t="s">
        <v>442</v>
      </c>
      <c r="IW181">
        <v>0</v>
      </c>
      <c r="IX181">
        <v>100</v>
      </c>
      <c r="IY181">
        <v>100</v>
      </c>
      <c r="IZ181">
        <v>-0.514</v>
      </c>
      <c r="JA181">
        <v>0.0316</v>
      </c>
      <c r="JB181">
        <v>-0.436505064677801</v>
      </c>
      <c r="JC181">
        <v>-0.000204251658391556</v>
      </c>
      <c r="JD181">
        <v>8.11882707142039e-08</v>
      </c>
      <c r="JE181">
        <v>-8.824596126216e-11</v>
      </c>
      <c r="JF181">
        <v>-0.0823044458403542</v>
      </c>
      <c r="JG181">
        <v>6.98166786572007e-05</v>
      </c>
      <c r="JH181">
        <v>0.00104944809816257</v>
      </c>
      <c r="JI181">
        <v>-2.5878658862803e-05</v>
      </c>
      <c r="JJ181">
        <v>28</v>
      </c>
      <c r="JK181">
        <v>2090</v>
      </c>
      <c r="JL181">
        <v>2</v>
      </c>
      <c r="JM181">
        <v>19</v>
      </c>
      <c r="JN181">
        <v>14.3</v>
      </c>
      <c r="JO181">
        <v>14.3</v>
      </c>
      <c r="JP181">
        <v>1.36108</v>
      </c>
      <c r="JQ181">
        <v>2.55493</v>
      </c>
      <c r="JR181">
        <v>2.24365</v>
      </c>
      <c r="JS181">
        <v>2.84912</v>
      </c>
      <c r="JT181">
        <v>2.49756</v>
      </c>
      <c r="JU181">
        <v>2.34009</v>
      </c>
      <c r="JV181">
        <v>31.2591</v>
      </c>
      <c r="JW181">
        <v>24.0612</v>
      </c>
      <c r="JX181">
        <v>18</v>
      </c>
      <c r="JY181">
        <v>633.54</v>
      </c>
      <c r="JZ181">
        <v>658.414</v>
      </c>
      <c r="KA181">
        <v>20</v>
      </c>
      <c r="KB181">
        <v>23.3157</v>
      </c>
      <c r="KC181">
        <v>30</v>
      </c>
      <c r="KD181">
        <v>23.5072</v>
      </c>
      <c r="KE181">
        <v>23.4872</v>
      </c>
      <c r="KF181">
        <v>27.2851</v>
      </c>
      <c r="KG181">
        <v>37.0105</v>
      </c>
      <c r="KH181">
        <v>0</v>
      </c>
      <c r="KI181">
        <v>20</v>
      </c>
      <c r="KJ181">
        <v>420</v>
      </c>
      <c r="KK181">
        <v>11.4215</v>
      </c>
      <c r="KL181">
        <v>101.982</v>
      </c>
      <c r="KM181">
        <v>101.025</v>
      </c>
    </row>
    <row r="182" spans="1:299">
      <c r="A182">
        <v>166</v>
      </c>
      <c r="B182">
        <v>1701978499</v>
      </c>
      <c r="C182">
        <v>825</v>
      </c>
      <c r="D182" t="s">
        <v>773</v>
      </c>
      <c r="E182" t="s">
        <v>774</v>
      </c>
      <c r="F182">
        <v>15</v>
      </c>
      <c r="H182" t="s">
        <v>435</v>
      </c>
      <c r="K182">
        <v>1701978497.5</v>
      </c>
      <c r="L182">
        <f>(M182)/1000</f>
        <v>0</v>
      </c>
      <c r="M182">
        <f>IF(DR182, AP182, AJ182)</f>
        <v>0</v>
      </c>
      <c r="N182">
        <f>IF(DR182, AK182, AI182)</f>
        <v>0</v>
      </c>
      <c r="O182">
        <f>DT182 - IF(AW182&gt;1, N182*DN182*100.0/(AY182*EH182), 0)</f>
        <v>0</v>
      </c>
      <c r="P182">
        <f>((V182-L182/2)*O182-N182)/(V182+L182/2)</f>
        <v>0</v>
      </c>
      <c r="Q182">
        <f>P182*(EA182+EB182)/1000.0</f>
        <v>0</v>
      </c>
      <c r="R182">
        <f>(DT182 - IF(AW182&gt;1, N182*DN182*100.0/(AY182*EH182), 0))*(EA182+EB182)/1000.0</f>
        <v>0</v>
      </c>
      <c r="S182">
        <f>2.0/((1/U182-1/T182)+SIGN(U182)*SQRT((1/U182-1/T182)*(1/U182-1/T182) + 4*DO182/((DO182+1)*(DO182+1))*(2*1/U182*1/T182-1/T182*1/T182)))</f>
        <v>0</v>
      </c>
      <c r="T182">
        <f>IF(LEFT(DP182,1)&lt;&gt;"0",IF(LEFT(DP182,1)="1",3.0,DQ182),$D$5+$E$5*(EH182*EA182/($K$5*1000))+$F$5*(EH182*EA182/($K$5*1000))*MAX(MIN(DN182,$J$5),$I$5)*MAX(MIN(DN182,$J$5),$I$5)+$G$5*MAX(MIN(DN182,$J$5),$I$5)*(EH182*EA182/($K$5*1000))+$H$5*(EH182*EA182/($K$5*1000))*(EH182*EA182/($K$5*1000)))</f>
        <v>0</v>
      </c>
      <c r="U182">
        <f>L182*(1000-(1000*0.61365*exp(17.502*Y182/(240.97+Y182))/(EA182+EB182)+DV182)/2)/(1000*0.61365*exp(17.502*Y182/(240.97+Y182))/(EA182+EB182)-DV182)</f>
        <v>0</v>
      </c>
      <c r="V182">
        <f>1/((DO182+1)/(S182/1.6)+1/(T182/1.37)) + DO182/((DO182+1)/(S182/1.6) + DO182/(T182/1.37))</f>
        <v>0</v>
      </c>
      <c r="W182">
        <f>(DJ182*DM182)</f>
        <v>0</v>
      </c>
      <c r="X182">
        <f>(EC182+(W182+2*0.95*5.67E-8*(((EC182+$B$7)+273)^4-(EC182+273)^4)-44100*L182)/(1.84*29.3*T182+8*0.95*5.67E-8*(EC182+273)^3))</f>
        <v>0</v>
      </c>
      <c r="Y182">
        <f>($C$7*ED182+$D$7*EE182+$E$7*X182)</f>
        <v>0</v>
      </c>
      <c r="Z182">
        <f>0.61365*exp(17.502*Y182/(240.97+Y182))</f>
        <v>0</v>
      </c>
      <c r="AA182">
        <f>(AB182/AC182*100)</f>
        <v>0</v>
      </c>
      <c r="AB182">
        <f>DV182*(EA182+EB182)/1000</f>
        <v>0</v>
      </c>
      <c r="AC182">
        <f>0.61365*exp(17.502*EC182/(240.97+EC182))</f>
        <v>0</v>
      </c>
      <c r="AD182">
        <f>(Z182-DV182*(EA182+EB182)/1000)</f>
        <v>0</v>
      </c>
      <c r="AE182">
        <f>(-L182*44100)</f>
        <v>0</v>
      </c>
      <c r="AF182">
        <f>2*29.3*T182*0.92*(EC182-Y182)</f>
        <v>0</v>
      </c>
      <c r="AG182">
        <f>2*0.95*5.67E-8*(((EC182+$B$7)+273)^4-(Y182+273)^4)</f>
        <v>0</v>
      </c>
      <c r="AH182">
        <f>W182+AG182+AE182+AF182</f>
        <v>0</v>
      </c>
      <c r="AI182">
        <f>DZ182*AW182*(DU182-DT182*(1000-AW182*DW182)/(1000-AW182*DV182))/(100*DN182)</f>
        <v>0</v>
      </c>
      <c r="AJ182">
        <f>1000*DZ182*AW182*(DV182-DW182)/(100*DN182*(1000-AW182*DV182))</f>
        <v>0</v>
      </c>
      <c r="AK182">
        <f>(AL182 - AM182 - EA182*1E3/(8.314*(EC182+273.15)) * AO182/DZ182 * AN182) * DZ182/(100*DN182) * (1000 - DW182)/1000</f>
        <v>0</v>
      </c>
      <c r="AL182">
        <v>424.83951786301</v>
      </c>
      <c r="AM182">
        <v>421.609012121212</v>
      </c>
      <c r="AN182">
        <v>0.0044258991200655</v>
      </c>
      <c r="AO182">
        <v>66.111918729525</v>
      </c>
      <c r="AP182">
        <f>(AR182 - AQ182 + EA182*1E3/(8.314*(EC182+273.15)) * AT182/DZ182 * AS182) * DZ182/(100*DN182) * 1000/(1000 - AR182)</f>
        <v>0</v>
      </c>
      <c r="AQ182">
        <v>11.4206259541417</v>
      </c>
      <c r="AR182">
        <v>12.5041813186813</v>
      </c>
      <c r="AS182">
        <v>-4.86535701027591e-07</v>
      </c>
      <c r="AT182">
        <v>85.4368916189537</v>
      </c>
      <c r="AU182">
        <v>0</v>
      </c>
      <c r="AV182">
        <v>0</v>
      </c>
      <c r="AW182">
        <f>IF(AU182*$H$13&gt;=AY182,1.0,(AY182/(AY182-AU182*$H$13)))</f>
        <v>0</v>
      </c>
      <c r="AX182">
        <f>(AW182-1)*100</f>
        <v>0</v>
      </c>
      <c r="AY182">
        <f>MAX(0,($B$13+$C$13*EH182)/(1+$D$13*EH182)*EA182/(EC182+273)*$E$13)</f>
        <v>0</v>
      </c>
      <c r="AZ182" t="s">
        <v>436</v>
      </c>
      <c r="BA182" t="s">
        <v>436</v>
      </c>
      <c r="BB182">
        <v>0</v>
      </c>
      <c r="BC182">
        <v>0</v>
      </c>
      <c r="BD182">
        <f>1-BB182/BC182</f>
        <v>0</v>
      </c>
      <c r="BE182">
        <v>0</v>
      </c>
      <c r="BF182" t="s">
        <v>436</v>
      </c>
      <c r="BG182" t="s">
        <v>436</v>
      </c>
      <c r="BH182">
        <v>0</v>
      </c>
      <c r="BI182">
        <v>0</v>
      </c>
      <c r="BJ182">
        <f>1-BH182/BI182</f>
        <v>0</v>
      </c>
      <c r="BK182">
        <v>0.5</v>
      </c>
      <c r="BL182">
        <f>DK182</f>
        <v>0</v>
      </c>
      <c r="BM182">
        <f>N182</f>
        <v>0</v>
      </c>
      <c r="BN182">
        <f>BJ182*BK182*BL182</f>
        <v>0</v>
      </c>
      <c r="BO182">
        <f>(BM182-BE182)/BL182</f>
        <v>0</v>
      </c>
      <c r="BP182">
        <f>(BC182-BI182)/BI182</f>
        <v>0</v>
      </c>
      <c r="BQ182">
        <f>BB182/(BD182+BB182/BI182)</f>
        <v>0</v>
      </c>
      <c r="BR182" t="s">
        <v>436</v>
      </c>
      <c r="BS182">
        <v>0</v>
      </c>
      <c r="BT182">
        <f>IF(BS182&lt;&gt;0, BS182, BQ182)</f>
        <v>0</v>
      </c>
      <c r="BU182">
        <f>1-BT182/BI182</f>
        <v>0</v>
      </c>
      <c r="BV182">
        <f>(BI182-BH182)/(BI182-BT182)</f>
        <v>0</v>
      </c>
      <c r="BW182">
        <f>(BC182-BI182)/(BC182-BT182)</f>
        <v>0</v>
      </c>
      <c r="BX182">
        <f>(BI182-BH182)/(BI182-BB182)</f>
        <v>0</v>
      </c>
      <c r="BY182">
        <f>(BC182-BI182)/(BC182-BB182)</f>
        <v>0</v>
      </c>
      <c r="BZ182">
        <f>(BV182*BT182/BH182)</f>
        <v>0</v>
      </c>
      <c r="CA182">
        <f>(1-BZ182)</f>
        <v>0</v>
      </c>
      <c r="DJ182">
        <f>$B$11*EI182+$C$11*EJ182+$F$11*EU182*(1-EX182)</f>
        <v>0</v>
      </c>
      <c r="DK182">
        <f>DJ182*DL182</f>
        <v>0</v>
      </c>
      <c r="DL182">
        <f>($B$11*$D$9+$C$11*$D$9+$F$11*((FH182+EZ182)/MAX(FH182+EZ182+FI182, 0.1)*$I$9+FI182/MAX(FH182+EZ182+FI182, 0.1)*$J$9))/($B$11+$C$11+$F$11)</f>
        <v>0</v>
      </c>
      <c r="DM182">
        <f>($B$11*$K$9+$C$11*$K$9+$F$11*((FH182+EZ182)/MAX(FH182+EZ182+FI182, 0.1)*$P$9+FI182/MAX(FH182+EZ182+FI182, 0.1)*$Q$9))/($B$11+$C$11+$F$11)</f>
        <v>0</v>
      </c>
      <c r="DN182">
        <v>6</v>
      </c>
      <c r="DO182">
        <v>0.5</v>
      </c>
      <c r="DP182" t="s">
        <v>437</v>
      </c>
      <c r="DQ182">
        <v>2</v>
      </c>
      <c r="DR182" t="b">
        <v>1</v>
      </c>
      <c r="DS182">
        <v>1701978497.5</v>
      </c>
      <c r="DT182">
        <v>416.3275</v>
      </c>
      <c r="DU182">
        <v>419.992</v>
      </c>
      <c r="DV182">
        <v>12.5039</v>
      </c>
      <c r="DW182">
        <v>11.42035</v>
      </c>
      <c r="DX182">
        <v>416.841</v>
      </c>
      <c r="DY182">
        <v>12.4723</v>
      </c>
      <c r="DZ182">
        <v>599.98</v>
      </c>
      <c r="EA182">
        <v>78.9094</v>
      </c>
      <c r="EB182">
        <v>0.0999847</v>
      </c>
      <c r="EC182">
        <v>23.00205</v>
      </c>
      <c r="ED182">
        <v>23.01045</v>
      </c>
      <c r="EE182">
        <v>999.9</v>
      </c>
      <c r="EF182">
        <v>0</v>
      </c>
      <c r="EG182">
        <v>0</v>
      </c>
      <c r="EH182">
        <v>10014.4</v>
      </c>
      <c r="EI182">
        <v>0</v>
      </c>
      <c r="EJ182">
        <v>0.848101</v>
      </c>
      <c r="EK182">
        <v>-3.66484</v>
      </c>
      <c r="EL182">
        <v>421.5985</v>
      </c>
      <c r="EM182">
        <v>424.844</v>
      </c>
      <c r="EN182">
        <v>1.08355</v>
      </c>
      <c r="EO182">
        <v>419.992</v>
      </c>
      <c r="EP182">
        <v>11.42035</v>
      </c>
      <c r="EQ182">
        <v>0.986677</v>
      </c>
      <c r="ER182">
        <v>0.901175</v>
      </c>
      <c r="ES182">
        <v>6.721115</v>
      </c>
      <c r="ET182">
        <v>5.409515</v>
      </c>
      <c r="EU182">
        <v>1799.89</v>
      </c>
      <c r="EV182">
        <v>0.978004</v>
      </c>
      <c r="EW182">
        <v>0.0219962</v>
      </c>
      <c r="EX182">
        <v>0</v>
      </c>
      <c r="EY182">
        <v>383.1075</v>
      </c>
      <c r="EZ182">
        <v>4.99951</v>
      </c>
      <c r="FA182">
        <v>6953.21</v>
      </c>
      <c r="FB182">
        <v>14716.05</v>
      </c>
      <c r="FC182">
        <v>43.062</v>
      </c>
      <c r="FD182">
        <v>44.812</v>
      </c>
      <c r="FE182">
        <v>44.625</v>
      </c>
      <c r="FF182">
        <v>43.875</v>
      </c>
      <c r="FG182">
        <v>44.4685</v>
      </c>
      <c r="FH182">
        <v>1755.41</v>
      </c>
      <c r="FI182">
        <v>39.48</v>
      </c>
      <c r="FJ182">
        <v>0</v>
      </c>
      <c r="FK182">
        <v>1701978500.1</v>
      </c>
      <c r="FL182">
        <v>0</v>
      </c>
      <c r="FM182">
        <v>383.238538461538</v>
      </c>
      <c r="FN182">
        <v>-1.34345298040152</v>
      </c>
      <c r="FO182">
        <v>-4.40068373272446</v>
      </c>
      <c r="FP182">
        <v>6954.33538461539</v>
      </c>
      <c r="FQ182">
        <v>15</v>
      </c>
      <c r="FR182">
        <v>1701977635</v>
      </c>
      <c r="FS182" t="s">
        <v>438</v>
      </c>
      <c r="FT182">
        <v>1701977633</v>
      </c>
      <c r="FU182">
        <v>1701977635</v>
      </c>
      <c r="FV182">
        <v>4</v>
      </c>
      <c r="FW182">
        <v>-0.012</v>
      </c>
      <c r="FX182">
        <v>0.003</v>
      </c>
      <c r="FY182">
        <v>-0.515</v>
      </c>
      <c r="FZ182">
        <v>0.012</v>
      </c>
      <c r="GA182">
        <v>420</v>
      </c>
      <c r="GB182">
        <v>11</v>
      </c>
      <c r="GC182">
        <v>0.38</v>
      </c>
      <c r="GD182">
        <v>0.07</v>
      </c>
      <c r="GE182">
        <v>-3.6842375</v>
      </c>
      <c r="GF182">
        <v>0.0538624060150416</v>
      </c>
      <c r="GG182">
        <v>0.0268930215622938</v>
      </c>
      <c r="GH182">
        <v>1</v>
      </c>
      <c r="GI182">
        <v>383.231911764706</v>
      </c>
      <c r="GJ182">
        <v>-0.37645530497537</v>
      </c>
      <c r="GK182">
        <v>0.213222387033299</v>
      </c>
      <c r="GL182">
        <v>1</v>
      </c>
      <c r="GM182">
        <v>1.084633</v>
      </c>
      <c r="GN182">
        <v>-0.0144180451127817</v>
      </c>
      <c r="GO182">
        <v>0.00172027643127494</v>
      </c>
      <c r="GP182">
        <v>1</v>
      </c>
      <c r="GQ182">
        <v>3</v>
      </c>
      <c r="GR182">
        <v>3</v>
      </c>
      <c r="GS182" t="s">
        <v>439</v>
      </c>
      <c r="GT182">
        <v>3.25001</v>
      </c>
      <c r="GU182">
        <v>2.89234</v>
      </c>
      <c r="GV182">
        <v>0.0825683</v>
      </c>
      <c r="GW182">
        <v>0.0829202</v>
      </c>
      <c r="GX182">
        <v>0.0595372</v>
      </c>
      <c r="GY182">
        <v>0.0551564</v>
      </c>
      <c r="GZ182">
        <v>30269.2</v>
      </c>
      <c r="HA182">
        <v>23316.3</v>
      </c>
      <c r="HB182">
        <v>30715</v>
      </c>
      <c r="HC182">
        <v>23894.9</v>
      </c>
      <c r="HD182">
        <v>38261.1</v>
      </c>
      <c r="HE182">
        <v>31513.3</v>
      </c>
      <c r="HF182">
        <v>43461.5</v>
      </c>
      <c r="HG182">
        <v>36061.7</v>
      </c>
      <c r="HH182">
        <v>2.3529</v>
      </c>
      <c r="HI182">
        <v>2.25588</v>
      </c>
      <c r="HJ182">
        <v>0.154749</v>
      </c>
      <c r="HK182">
        <v>0</v>
      </c>
      <c r="HL182">
        <v>20.4642</v>
      </c>
      <c r="HM182">
        <v>999.9</v>
      </c>
      <c r="HN182">
        <v>45.428</v>
      </c>
      <c r="HO182">
        <v>27.009</v>
      </c>
      <c r="HP182">
        <v>20.6152</v>
      </c>
      <c r="HQ182">
        <v>54.3766</v>
      </c>
      <c r="HR182">
        <v>21.4223</v>
      </c>
      <c r="HS182">
        <v>2</v>
      </c>
      <c r="HT182">
        <v>-0.30499</v>
      </c>
      <c r="HU182">
        <v>0.675359</v>
      </c>
      <c r="HV182">
        <v>20.3424</v>
      </c>
      <c r="HW182">
        <v>5.242</v>
      </c>
      <c r="HX182">
        <v>11.9216</v>
      </c>
      <c r="HY182">
        <v>4.9696</v>
      </c>
      <c r="HZ182">
        <v>3.2901</v>
      </c>
      <c r="IA182">
        <v>9999</v>
      </c>
      <c r="IB182">
        <v>999.9</v>
      </c>
      <c r="IC182">
        <v>9999</v>
      </c>
      <c r="ID182">
        <v>9999</v>
      </c>
      <c r="IE182">
        <v>4.9721</v>
      </c>
      <c r="IF182">
        <v>1.87347</v>
      </c>
      <c r="IG182">
        <v>1.88034</v>
      </c>
      <c r="IH182">
        <v>1.87653</v>
      </c>
      <c r="II182">
        <v>1.87608</v>
      </c>
      <c r="IJ182">
        <v>1.87607</v>
      </c>
      <c r="IK182">
        <v>1.87501</v>
      </c>
      <c r="IL182">
        <v>1.87539</v>
      </c>
      <c r="IM182">
        <v>0</v>
      </c>
      <c r="IN182">
        <v>0</v>
      </c>
      <c r="IO182">
        <v>0</v>
      </c>
      <c r="IP182">
        <v>0</v>
      </c>
      <c r="IQ182" t="s">
        <v>440</v>
      </c>
      <c r="IR182" t="s">
        <v>441</v>
      </c>
      <c r="IS182" t="s">
        <v>442</v>
      </c>
      <c r="IT182" t="s">
        <v>442</v>
      </c>
      <c r="IU182" t="s">
        <v>442</v>
      </c>
      <c r="IV182" t="s">
        <v>442</v>
      </c>
      <c r="IW182">
        <v>0</v>
      </c>
      <c r="IX182">
        <v>100</v>
      </c>
      <c r="IY182">
        <v>100</v>
      </c>
      <c r="IZ182">
        <v>-0.514</v>
      </c>
      <c r="JA182">
        <v>0.0316</v>
      </c>
      <c r="JB182">
        <v>-0.436505064677801</v>
      </c>
      <c r="JC182">
        <v>-0.000204251658391556</v>
      </c>
      <c r="JD182">
        <v>8.11882707142039e-08</v>
      </c>
      <c r="JE182">
        <v>-8.824596126216e-11</v>
      </c>
      <c r="JF182">
        <v>-0.0823044458403542</v>
      </c>
      <c r="JG182">
        <v>6.98166786572007e-05</v>
      </c>
      <c r="JH182">
        <v>0.00104944809816257</v>
      </c>
      <c r="JI182">
        <v>-2.5878658862803e-05</v>
      </c>
      <c r="JJ182">
        <v>28</v>
      </c>
      <c r="JK182">
        <v>2090</v>
      </c>
      <c r="JL182">
        <v>2</v>
      </c>
      <c r="JM182">
        <v>19</v>
      </c>
      <c r="JN182">
        <v>14.4</v>
      </c>
      <c r="JO182">
        <v>14.4</v>
      </c>
      <c r="JP182">
        <v>1.36108</v>
      </c>
      <c r="JQ182">
        <v>2.55249</v>
      </c>
      <c r="JR182">
        <v>2.24365</v>
      </c>
      <c r="JS182">
        <v>2.84912</v>
      </c>
      <c r="JT182">
        <v>2.49756</v>
      </c>
      <c r="JU182">
        <v>2.37793</v>
      </c>
      <c r="JV182">
        <v>31.2591</v>
      </c>
      <c r="JW182">
        <v>24.07</v>
      </c>
      <c r="JX182">
        <v>18</v>
      </c>
      <c r="JY182">
        <v>633.668</v>
      </c>
      <c r="JZ182">
        <v>658.241</v>
      </c>
      <c r="KA182">
        <v>20.0002</v>
      </c>
      <c r="KB182">
        <v>23.3157</v>
      </c>
      <c r="KC182">
        <v>30.0005</v>
      </c>
      <c r="KD182">
        <v>23.5072</v>
      </c>
      <c r="KE182">
        <v>23.487</v>
      </c>
      <c r="KF182">
        <v>27.2852</v>
      </c>
      <c r="KG182">
        <v>37.0105</v>
      </c>
      <c r="KH182">
        <v>0</v>
      </c>
      <c r="KI182">
        <v>20</v>
      </c>
      <c r="KJ182">
        <v>420</v>
      </c>
      <c r="KK182">
        <v>11.4215</v>
      </c>
      <c r="KL182">
        <v>101.985</v>
      </c>
      <c r="KM182">
        <v>101.025</v>
      </c>
    </row>
    <row r="183" spans="1:299">
      <c r="A183">
        <v>167</v>
      </c>
      <c r="B183">
        <v>1701978504</v>
      </c>
      <c r="C183">
        <v>830</v>
      </c>
      <c r="D183" t="s">
        <v>775</v>
      </c>
      <c r="E183" t="s">
        <v>776</v>
      </c>
      <c r="F183">
        <v>15</v>
      </c>
      <c r="H183" t="s">
        <v>435</v>
      </c>
      <c r="K183">
        <v>1701978502.5</v>
      </c>
      <c r="L183">
        <f>(M183)/1000</f>
        <v>0</v>
      </c>
      <c r="M183">
        <f>IF(DR183, AP183, AJ183)</f>
        <v>0</v>
      </c>
      <c r="N183">
        <f>IF(DR183, AK183, AI183)</f>
        <v>0</v>
      </c>
      <c r="O183">
        <f>DT183 - IF(AW183&gt;1, N183*DN183*100.0/(AY183*EH183), 0)</f>
        <v>0</v>
      </c>
      <c r="P183">
        <f>((V183-L183/2)*O183-N183)/(V183+L183/2)</f>
        <v>0</v>
      </c>
      <c r="Q183">
        <f>P183*(EA183+EB183)/1000.0</f>
        <v>0</v>
      </c>
      <c r="R183">
        <f>(DT183 - IF(AW183&gt;1, N183*DN183*100.0/(AY183*EH183), 0))*(EA183+EB183)/1000.0</f>
        <v>0</v>
      </c>
      <c r="S183">
        <f>2.0/((1/U183-1/T183)+SIGN(U183)*SQRT((1/U183-1/T183)*(1/U183-1/T183) + 4*DO183/((DO183+1)*(DO183+1))*(2*1/U183*1/T183-1/T183*1/T183)))</f>
        <v>0</v>
      </c>
      <c r="T183">
        <f>IF(LEFT(DP183,1)&lt;&gt;"0",IF(LEFT(DP183,1)="1",3.0,DQ183),$D$5+$E$5*(EH183*EA183/($K$5*1000))+$F$5*(EH183*EA183/($K$5*1000))*MAX(MIN(DN183,$J$5),$I$5)*MAX(MIN(DN183,$J$5),$I$5)+$G$5*MAX(MIN(DN183,$J$5),$I$5)*(EH183*EA183/($K$5*1000))+$H$5*(EH183*EA183/($K$5*1000))*(EH183*EA183/($K$5*1000)))</f>
        <v>0</v>
      </c>
      <c r="U183">
        <f>L183*(1000-(1000*0.61365*exp(17.502*Y183/(240.97+Y183))/(EA183+EB183)+DV183)/2)/(1000*0.61365*exp(17.502*Y183/(240.97+Y183))/(EA183+EB183)-DV183)</f>
        <v>0</v>
      </c>
      <c r="V183">
        <f>1/((DO183+1)/(S183/1.6)+1/(T183/1.37)) + DO183/((DO183+1)/(S183/1.6) + DO183/(T183/1.37))</f>
        <v>0</v>
      </c>
      <c r="W183">
        <f>(DJ183*DM183)</f>
        <v>0</v>
      </c>
      <c r="X183">
        <f>(EC183+(W183+2*0.95*5.67E-8*(((EC183+$B$7)+273)^4-(EC183+273)^4)-44100*L183)/(1.84*29.3*T183+8*0.95*5.67E-8*(EC183+273)^3))</f>
        <v>0</v>
      </c>
      <c r="Y183">
        <f>($C$7*ED183+$D$7*EE183+$E$7*X183)</f>
        <v>0</v>
      </c>
      <c r="Z183">
        <f>0.61365*exp(17.502*Y183/(240.97+Y183))</f>
        <v>0</v>
      </c>
      <c r="AA183">
        <f>(AB183/AC183*100)</f>
        <v>0</v>
      </c>
      <c r="AB183">
        <f>DV183*(EA183+EB183)/1000</f>
        <v>0</v>
      </c>
      <c r="AC183">
        <f>0.61365*exp(17.502*EC183/(240.97+EC183))</f>
        <v>0</v>
      </c>
      <c r="AD183">
        <f>(Z183-DV183*(EA183+EB183)/1000)</f>
        <v>0</v>
      </c>
      <c r="AE183">
        <f>(-L183*44100)</f>
        <v>0</v>
      </c>
      <c r="AF183">
        <f>2*29.3*T183*0.92*(EC183-Y183)</f>
        <v>0</v>
      </c>
      <c r="AG183">
        <f>2*0.95*5.67E-8*(((EC183+$B$7)+273)^4-(Y183+273)^4)</f>
        <v>0</v>
      </c>
      <c r="AH183">
        <f>W183+AG183+AE183+AF183</f>
        <v>0</v>
      </c>
      <c r="AI183">
        <f>DZ183*AW183*(DU183-DT183*(1000-AW183*DW183)/(1000-AW183*DV183))/(100*DN183)</f>
        <v>0</v>
      </c>
      <c r="AJ183">
        <f>1000*DZ183*AW183*(DV183-DW183)/(100*DN183*(1000-AW183*DV183))</f>
        <v>0</v>
      </c>
      <c r="AK183">
        <f>(AL183 - AM183 - EA183*1E3/(8.314*(EC183+273.15)) * AO183/DZ183 * AN183) * DZ183/(100*DN183) * (1000 - DW183)/1000</f>
        <v>0</v>
      </c>
      <c r="AL183">
        <v>424.853560942278</v>
      </c>
      <c r="AM183">
        <v>421.636927272727</v>
      </c>
      <c r="AN183">
        <v>0.00557893943716419</v>
      </c>
      <c r="AO183">
        <v>66.111918729525</v>
      </c>
      <c r="AP183">
        <f>(AR183 - AQ183 + EA183*1E3/(8.314*(EC183+273.15)) * AT183/DZ183 * AS183) * DZ183/(100*DN183) * 1000/(1000 - AR183)</f>
        <v>0</v>
      </c>
      <c r="AQ183">
        <v>11.4198133805374</v>
      </c>
      <c r="AR183">
        <v>12.5015956043956</v>
      </c>
      <c r="AS183">
        <v>-6.4268353133992e-07</v>
      </c>
      <c r="AT183">
        <v>85.4368916189537</v>
      </c>
      <c r="AU183">
        <v>0</v>
      </c>
      <c r="AV183">
        <v>0</v>
      </c>
      <c r="AW183">
        <f>IF(AU183*$H$13&gt;=AY183,1.0,(AY183/(AY183-AU183*$H$13)))</f>
        <v>0</v>
      </c>
      <c r="AX183">
        <f>(AW183-1)*100</f>
        <v>0</v>
      </c>
      <c r="AY183">
        <f>MAX(0,($B$13+$C$13*EH183)/(1+$D$13*EH183)*EA183/(EC183+273)*$E$13)</f>
        <v>0</v>
      </c>
      <c r="AZ183" t="s">
        <v>436</v>
      </c>
      <c r="BA183" t="s">
        <v>436</v>
      </c>
      <c r="BB183">
        <v>0</v>
      </c>
      <c r="BC183">
        <v>0</v>
      </c>
      <c r="BD183">
        <f>1-BB183/BC183</f>
        <v>0</v>
      </c>
      <c r="BE183">
        <v>0</v>
      </c>
      <c r="BF183" t="s">
        <v>436</v>
      </c>
      <c r="BG183" t="s">
        <v>436</v>
      </c>
      <c r="BH183">
        <v>0</v>
      </c>
      <c r="BI183">
        <v>0</v>
      </c>
      <c r="BJ183">
        <f>1-BH183/BI183</f>
        <v>0</v>
      </c>
      <c r="BK183">
        <v>0.5</v>
      </c>
      <c r="BL183">
        <f>DK183</f>
        <v>0</v>
      </c>
      <c r="BM183">
        <f>N183</f>
        <v>0</v>
      </c>
      <c r="BN183">
        <f>BJ183*BK183*BL183</f>
        <v>0</v>
      </c>
      <c r="BO183">
        <f>(BM183-BE183)/BL183</f>
        <v>0</v>
      </c>
      <c r="BP183">
        <f>(BC183-BI183)/BI183</f>
        <v>0</v>
      </c>
      <c r="BQ183">
        <f>BB183/(BD183+BB183/BI183)</f>
        <v>0</v>
      </c>
      <c r="BR183" t="s">
        <v>436</v>
      </c>
      <c r="BS183">
        <v>0</v>
      </c>
      <c r="BT183">
        <f>IF(BS183&lt;&gt;0, BS183, BQ183)</f>
        <v>0</v>
      </c>
      <c r="BU183">
        <f>1-BT183/BI183</f>
        <v>0</v>
      </c>
      <c r="BV183">
        <f>(BI183-BH183)/(BI183-BT183)</f>
        <v>0</v>
      </c>
      <c r="BW183">
        <f>(BC183-BI183)/(BC183-BT183)</f>
        <v>0</v>
      </c>
      <c r="BX183">
        <f>(BI183-BH183)/(BI183-BB183)</f>
        <v>0</v>
      </c>
      <c r="BY183">
        <f>(BC183-BI183)/(BC183-BB183)</f>
        <v>0</v>
      </c>
      <c r="BZ183">
        <f>(BV183*BT183/BH183)</f>
        <v>0</v>
      </c>
      <c r="CA183">
        <f>(1-BZ183)</f>
        <v>0</v>
      </c>
      <c r="DJ183">
        <f>$B$11*EI183+$C$11*EJ183+$F$11*EU183*(1-EX183)</f>
        <v>0</v>
      </c>
      <c r="DK183">
        <f>DJ183*DL183</f>
        <v>0</v>
      </c>
      <c r="DL183">
        <f>($B$11*$D$9+$C$11*$D$9+$F$11*((FH183+EZ183)/MAX(FH183+EZ183+FI183, 0.1)*$I$9+FI183/MAX(FH183+EZ183+FI183, 0.1)*$J$9))/($B$11+$C$11+$F$11)</f>
        <v>0</v>
      </c>
      <c r="DM183">
        <f>($B$11*$K$9+$C$11*$K$9+$F$11*((FH183+EZ183)/MAX(FH183+EZ183+FI183, 0.1)*$P$9+FI183/MAX(FH183+EZ183+FI183, 0.1)*$Q$9))/($B$11+$C$11+$F$11)</f>
        <v>0</v>
      </c>
      <c r="DN183">
        <v>6</v>
      </c>
      <c r="DO183">
        <v>0.5</v>
      </c>
      <c r="DP183" t="s">
        <v>437</v>
      </c>
      <c r="DQ183">
        <v>2</v>
      </c>
      <c r="DR183" t="b">
        <v>1</v>
      </c>
      <c r="DS183">
        <v>1701978502.5</v>
      </c>
      <c r="DT183">
        <v>416.357</v>
      </c>
      <c r="DU183">
        <v>420.006</v>
      </c>
      <c r="DV183">
        <v>12.50195</v>
      </c>
      <c r="DW183">
        <v>11.42</v>
      </c>
      <c r="DX183">
        <v>416.871</v>
      </c>
      <c r="DY183">
        <v>12.47035</v>
      </c>
      <c r="DZ183">
        <v>599.978</v>
      </c>
      <c r="EA183">
        <v>78.9115</v>
      </c>
      <c r="EB183">
        <v>0.09981845</v>
      </c>
      <c r="EC183">
        <v>23.004</v>
      </c>
      <c r="ED183">
        <v>23.01965</v>
      </c>
      <c r="EE183">
        <v>999.9</v>
      </c>
      <c r="EF183">
        <v>0</v>
      </c>
      <c r="EG183">
        <v>0</v>
      </c>
      <c r="EH183">
        <v>9994.69</v>
      </c>
      <c r="EI183">
        <v>0</v>
      </c>
      <c r="EJ183">
        <v>0.848101</v>
      </c>
      <c r="EK183">
        <v>-3.648775</v>
      </c>
      <c r="EL183">
        <v>421.6285</v>
      </c>
      <c r="EM183">
        <v>424.8575</v>
      </c>
      <c r="EN183">
        <v>1.08191</v>
      </c>
      <c r="EO183">
        <v>420.006</v>
      </c>
      <c r="EP183">
        <v>11.42</v>
      </c>
      <c r="EQ183">
        <v>0.9865465</v>
      </c>
      <c r="ER183">
        <v>0.9011715</v>
      </c>
      <c r="ES183">
        <v>6.71919</v>
      </c>
      <c r="ET183">
        <v>5.409465</v>
      </c>
      <c r="EU183">
        <v>1799.89</v>
      </c>
      <c r="EV183">
        <v>0.978004</v>
      </c>
      <c r="EW183">
        <v>0.0219962</v>
      </c>
      <c r="EX183">
        <v>0</v>
      </c>
      <c r="EY183">
        <v>383.3535</v>
      </c>
      <c r="EZ183">
        <v>4.99951</v>
      </c>
      <c r="FA183">
        <v>6952.66</v>
      </c>
      <c r="FB183">
        <v>14716.1</v>
      </c>
      <c r="FC183">
        <v>43.062</v>
      </c>
      <c r="FD183">
        <v>44.812</v>
      </c>
      <c r="FE183">
        <v>44.625</v>
      </c>
      <c r="FF183">
        <v>43.875</v>
      </c>
      <c r="FG183">
        <v>44.4685</v>
      </c>
      <c r="FH183">
        <v>1755.41</v>
      </c>
      <c r="FI183">
        <v>39.48</v>
      </c>
      <c r="FJ183">
        <v>0</v>
      </c>
      <c r="FK183">
        <v>1701978505.5</v>
      </c>
      <c r="FL183">
        <v>0</v>
      </c>
      <c r="FM183">
        <v>383.24116</v>
      </c>
      <c r="FN183">
        <v>-0.053615380631102</v>
      </c>
      <c r="FO183">
        <v>-8.12692304739295</v>
      </c>
      <c r="FP183">
        <v>6953.6852</v>
      </c>
      <c r="FQ183">
        <v>15</v>
      </c>
      <c r="FR183">
        <v>1701977635</v>
      </c>
      <c r="FS183" t="s">
        <v>438</v>
      </c>
      <c r="FT183">
        <v>1701977633</v>
      </c>
      <c r="FU183">
        <v>1701977635</v>
      </c>
      <c r="FV183">
        <v>4</v>
      </c>
      <c r="FW183">
        <v>-0.012</v>
      </c>
      <c r="FX183">
        <v>0.003</v>
      </c>
      <c r="FY183">
        <v>-0.515</v>
      </c>
      <c r="FZ183">
        <v>0.012</v>
      </c>
      <c r="GA183">
        <v>420</v>
      </c>
      <c r="GB183">
        <v>11</v>
      </c>
      <c r="GC183">
        <v>0.38</v>
      </c>
      <c r="GD183">
        <v>0.07</v>
      </c>
      <c r="GE183">
        <v>-3.67638047619048</v>
      </c>
      <c r="GF183">
        <v>0.0555187012986965</v>
      </c>
      <c r="GG183">
        <v>0.026344120962694</v>
      </c>
      <c r="GH183">
        <v>1</v>
      </c>
      <c r="GI183">
        <v>383.247588235294</v>
      </c>
      <c r="GJ183">
        <v>-0.12916729793002</v>
      </c>
      <c r="GK183">
        <v>0.214339493992868</v>
      </c>
      <c r="GL183">
        <v>1</v>
      </c>
      <c r="GM183">
        <v>1.0837780952381</v>
      </c>
      <c r="GN183">
        <v>-0.00948389610389696</v>
      </c>
      <c r="GO183">
        <v>0.00139159592879</v>
      </c>
      <c r="GP183">
        <v>1</v>
      </c>
      <c r="GQ183">
        <v>3</v>
      </c>
      <c r="GR183">
        <v>3</v>
      </c>
      <c r="GS183" t="s">
        <v>439</v>
      </c>
      <c r="GT183">
        <v>3.2499</v>
      </c>
      <c r="GU183">
        <v>2.89198</v>
      </c>
      <c r="GV183">
        <v>0.0825793</v>
      </c>
      <c r="GW183">
        <v>0.0829243</v>
      </c>
      <c r="GX183">
        <v>0.0595312</v>
      </c>
      <c r="GY183">
        <v>0.05516</v>
      </c>
      <c r="GZ183">
        <v>30268.8</v>
      </c>
      <c r="HA183">
        <v>23316.5</v>
      </c>
      <c r="HB183">
        <v>30715</v>
      </c>
      <c r="HC183">
        <v>23895.2</v>
      </c>
      <c r="HD183">
        <v>38261.3</v>
      </c>
      <c r="HE183">
        <v>31513.2</v>
      </c>
      <c r="HF183">
        <v>43461.4</v>
      </c>
      <c r="HG183">
        <v>36061.7</v>
      </c>
      <c r="HH183">
        <v>2.35292</v>
      </c>
      <c r="HI183">
        <v>2.2561</v>
      </c>
      <c r="HJ183">
        <v>0.154823</v>
      </c>
      <c r="HK183">
        <v>0</v>
      </c>
      <c r="HL183">
        <v>20.4663</v>
      </c>
      <c r="HM183">
        <v>999.9</v>
      </c>
      <c r="HN183">
        <v>45.428</v>
      </c>
      <c r="HO183">
        <v>27.009</v>
      </c>
      <c r="HP183">
        <v>20.6151</v>
      </c>
      <c r="HQ183">
        <v>54.4466</v>
      </c>
      <c r="HR183">
        <v>21.4463</v>
      </c>
      <c r="HS183">
        <v>2</v>
      </c>
      <c r="HT183">
        <v>-0.305274</v>
      </c>
      <c r="HU183">
        <v>0.678475</v>
      </c>
      <c r="HV183">
        <v>20.3424</v>
      </c>
      <c r="HW183">
        <v>5.24185</v>
      </c>
      <c r="HX183">
        <v>11.9208</v>
      </c>
      <c r="HY183">
        <v>4.96945</v>
      </c>
      <c r="HZ183">
        <v>3.29008</v>
      </c>
      <c r="IA183">
        <v>9999</v>
      </c>
      <c r="IB183">
        <v>999.9</v>
      </c>
      <c r="IC183">
        <v>9999</v>
      </c>
      <c r="ID183">
        <v>9999</v>
      </c>
      <c r="IE183">
        <v>4.97212</v>
      </c>
      <c r="IF183">
        <v>1.87347</v>
      </c>
      <c r="IG183">
        <v>1.88034</v>
      </c>
      <c r="IH183">
        <v>1.87651</v>
      </c>
      <c r="II183">
        <v>1.87609</v>
      </c>
      <c r="IJ183">
        <v>1.87607</v>
      </c>
      <c r="IK183">
        <v>1.87502</v>
      </c>
      <c r="IL183">
        <v>1.87544</v>
      </c>
      <c r="IM183">
        <v>0</v>
      </c>
      <c r="IN183">
        <v>0</v>
      </c>
      <c r="IO183">
        <v>0</v>
      </c>
      <c r="IP183">
        <v>0</v>
      </c>
      <c r="IQ183" t="s">
        <v>440</v>
      </c>
      <c r="IR183" t="s">
        <v>441</v>
      </c>
      <c r="IS183" t="s">
        <v>442</v>
      </c>
      <c r="IT183" t="s">
        <v>442</v>
      </c>
      <c r="IU183" t="s">
        <v>442</v>
      </c>
      <c r="IV183" t="s">
        <v>442</v>
      </c>
      <c r="IW183">
        <v>0</v>
      </c>
      <c r="IX183">
        <v>100</v>
      </c>
      <c r="IY183">
        <v>100</v>
      </c>
      <c r="IZ183">
        <v>-0.514</v>
      </c>
      <c r="JA183">
        <v>0.0316</v>
      </c>
      <c r="JB183">
        <v>-0.436505064677801</v>
      </c>
      <c r="JC183">
        <v>-0.000204251658391556</v>
      </c>
      <c r="JD183">
        <v>8.11882707142039e-08</v>
      </c>
      <c r="JE183">
        <v>-8.824596126216e-11</v>
      </c>
      <c r="JF183">
        <v>-0.0823044458403542</v>
      </c>
      <c r="JG183">
        <v>6.98166786572007e-05</v>
      </c>
      <c r="JH183">
        <v>0.00104944809816257</v>
      </c>
      <c r="JI183">
        <v>-2.5878658862803e-05</v>
      </c>
      <c r="JJ183">
        <v>28</v>
      </c>
      <c r="JK183">
        <v>2090</v>
      </c>
      <c r="JL183">
        <v>2</v>
      </c>
      <c r="JM183">
        <v>19</v>
      </c>
      <c r="JN183">
        <v>14.5</v>
      </c>
      <c r="JO183">
        <v>14.5</v>
      </c>
      <c r="JP183">
        <v>1.36108</v>
      </c>
      <c r="JQ183">
        <v>2.55737</v>
      </c>
      <c r="JR183">
        <v>2.24365</v>
      </c>
      <c r="JS183">
        <v>2.84912</v>
      </c>
      <c r="JT183">
        <v>2.49756</v>
      </c>
      <c r="JU183">
        <v>2.3645</v>
      </c>
      <c r="JV183">
        <v>31.2591</v>
      </c>
      <c r="JW183">
        <v>24.07</v>
      </c>
      <c r="JX183">
        <v>18</v>
      </c>
      <c r="JY183">
        <v>633.686</v>
      </c>
      <c r="JZ183">
        <v>658.432</v>
      </c>
      <c r="KA183">
        <v>20.0004</v>
      </c>
      <c r="KB183">
        <v>23.3157</v>
      </c>
      <c r="KC183">
        <v>30.0001</v>
      </c>
      <c r="KD183">
        <v>23.5072</v>
      </c>
      <c r="KE183">
        <v>23.487</v>
      </c>
      <c r="KF183">
        <v>27.2853</v>
      </c>
      <c r="KG183">
        <v>37.0105</v>
      </c>
      <c r="KH183">
        <v>0</v>
      </c>
      <c r="KI183">
        <v>20</v>
      </c>
      <c r="KJ183">
        <v>420</v>
      </c>
      <c r="KK183">
        <v>11.4215</v>
      </c>
      <c r="KL183">
        <v>101.985</v>
      </c>
      <c r="KM183">
        <v>101.026</v>
      </c>
    </row>
    <row r="184" spans="1:299">
      <c r="A184">
        <v>168</v>
      </c>
      <c r="B184">
        <v>1701978509</v>
      </c>
      <c r="C184">
        <v>835</v>
      </c>
      <c r="D184" t="s">
        <v>777</v>
      </c>
      <c r="E184" t="s">
        <v>778</v>
      </c>
      <c r="F184">
        <v>15</v>
      </c>
      <c r="H184" t="s">
        <v>435</v>
      </c>
      <c r="K184">
        <v>1701978507.5</v>
      </c>
      <c r="L184">
        <f>(M184)/1000</f>
        <v>0</v>
      </c>
      <c r="M184">
        <f>IF(DR184, AP184, AJ184)</f>
        <v>0</v>
      </c>
      <c r="N184">
        <f>IF(DR184, AK184, AI184)</f>
        <v>0</v>
      </c>
      <c r="O184">
        <f>DT184 - IF(AW184&gt;1, N184*DN184*100.0/(AY184*EH184), 0)</f>
        <v>0</v>
      </c>
      <c r="P184">
        <f>((V184-L184/2)*O184-N184)/(V184+L184/2)</f>
        <v>0</v>
      </c>
      <c r="Q184">
        <f>P184*(EA184+EB184)/1000.0</f>
        <v>0</v>
      </c>
      <c r="R184">
        <f>(DT184 - IF(AW184&gt;1, N184*DN184*100.0/(AY184*EH184), 0))*(EA184+EB184)/1000.0</f>
        <v>0</v>
      </c>
      <c r="S184">
        <f>2.0/((1/U184-1/T184)+SIGN(U184)*SQRT((1/U184-1/T184)*(1/U184-1/T184) + 4*DO184/((DO184+1)*(DO184+1))*(2*1/U184*1/T184-1/T184*1/T184)))</f>
        <v>0</v>
      </c>
      <c r="T184">
        <f>IF(LEFT(DP184,1)&lt;&gt;"0",IF(LEFT(DP184,1)="1",3.0,DQ184),$D$5+$E$5*(EH184*EA184/($K$5*1000))+$F$5*(EH184*EA184/($K$5*1000))*MAX(MIN(DN184,$J$5),$I$5)*MAX(MIN(DN184,$J$5),$I$5)+$G$5*MAX(MIN(DN184,$J$5),$I$5)*(EH184*EA184/($K$5*1000))+$H$5*(EH184*EA184/($K$5*1000))*(EH184*EA184/($K$5*1000)))</f>
        <v>0</v>
      </c>
      <c r="U184">
        <f>L184*(1000-(1000*0.61365*exp(17.502*Y184/(240.97+Y184))/(EA184+EB184)+DV184)/2)/(1000*0.61365*exp(17.502*Y184/(240.97+Y184))/(EA184+EB184)-DV184)</f>
        <v>0</v>
      </c>
      <c r="V184">
        <f>1/((DO184+1)/(S184/1.6)+1/(T184/1.37)) + DO184/((DO184+1)/(S184/1.6) + DO184/(T184/1.37))</f>
        <v>0</v>
      </c>
      <c r="W184">
        <f>(DJ184*DM184)</f>
        <v>0</v>
      </c>
      <c r="X184">
        <f>(EC184+(W184+2*0.95*5.67E-8*(((EC184+$B$7)+273)^4-(EC184+273)^4)-44100*L184)/(1.84*29.3*T184+8*0.95*5.67E-8*(EC184+273)^3))</f>
        <v>0</v>
      </c>
      <c r="Y184">
        <f>($C$7*ED184+$D$7*EE184+$E$7*X184)</f>
        <v>0</v>
      </c>
      <c r="Z184">
        <f>0.61365*exp(17.502*Y184/(240.97+Y184))</f>
        <v>0</v>
      </c>
      <c r="AA184">
        <f>(AB184/AC184*100)</f>
        <v>0</v>
      </c>
      <c r="AB184">
        <f>DV184*(EA184+EB184)/1000</f>
        <v>0</v>
      </c>
      <c r="AC184">
        <f>0.61365*exp(17.502*EC184/(240.97+EC184))</f>
        <v>0</v>
      </c>
      <c r="AD184">
        <f>(Z184-DV184*(EA184+EB184)/1000)</f>
        <v>0</v>
      </c>
      <c r="AE184">
        <f>(-L184*44100)</f>
        <v>0</v>
      </c>
      <c r="AF184">
        <f>2*29.3*T184*0.92*(EC184-Y184)</f>
        <v>0</v>
      </c>
      <c r="AG184">
        <f>2*0.95*5.67E-8*(((EC184+$B$7)+273)^4-(Y184+273)^4)</f>
        <v>0</v>
      </c>
      <c r="AH184">
        <f>W184+AG184+AE184+AF184</f>
        <v>0</v>
      </c>
      <c r="AI184">
        <f>DZ184*AW184*(DU184-DT184*(1000-AW184*DW184)/(1000-AW184*DV184))/(100*DN184)</f>
        <v>0</v>
      </c>
      <c r="AJ184">
        <f>1000*DZ184*AW184*(DV184-DW184)/(100*DN184*(1000-AW184*DV184))</f>
        <v>0</v>
      </c>
      <c r="AK184">
        <f>(AL184 - AM184 - EA184*1E3/(8.314*(EC184+273.15)) * AO184/DZ184 * AN184) * DZ184/(100*DN184) * (1000 - DW184)/1000</f>
        <v>0</v>
      </c>
      <c r="AL184">
        <v>424.846722241341</v>
      </c>
      <c r="AM184">
        <v>421.660054545454</v>
      </c>
      <c r="AN184">
        <v>0.000647695898952076</v>
      </c>
      <c r="AO184">
        <v>66.111918729525</v>
      </c>
      <c r="AP184">
        <f>(AR184 - AQ184 + EA184*1E3/(8.314*(EC184+273.15)) * AT184/DZ184 * AS184) * DZ184/(100*DN184) * 1000/(1000 - AR184)</f>
        <v>0</v>
      </c>
      <c r="AQ184">
        <v>11.4200140718745</v>
      </c>
      <c r="AR184">
        <v>12.4996813186813</v>
      </c>
      <c r="AS184">
        <v>-1.83427947794404e-06</v>
      </c>
      <c r="AT184">
        <v>85.4368916189537</v>
      </c>
      <c r="AU184">
        <v>0</v>
      </c>
      <c r="AV184">
        <v>0</v>
      </c>
      <c r="AW184">
        <f>IF(AU184*$H$13&gt;=AY184,1.0,(AY184/(AY184-AU184*$H$13)))</f>
        <v>0</v>
      </c>
      <c r="AX184">
        <f>(AW184-1)*100</f>
        <v>0</v>
      </c>
      <c r="AY184">
        <f>MAX(0,($B$13+$C$13*EH184)/(1+$D$13*EH184)*EA184/(EC184+273)*$E$13)</f>
        <v>0</v>
      </c>
      <c r="AZ184" t="s">
        <v>436</v>
      </c>
      <c r="BA184" t="s">
        <v>436</v>
      </c>
      <c r="BB184">
        <v>0</v>
      </c>
      <c r="BC184">
        <v>0</v>
      </c>
      <c r="BD184">
        <f>1-BB184/BC184</f>
        <v>0</v>
      </c>
      <c r="BE184">
        <v>0</v>
      </c>
      <c r="BF184" t="s">
        <v>436</v>
      </c>
      <c r="BG184" t="s">
        <v>436</v>
      </c>
      <c r="BH184">
        <v>0</v>
      </c>
      <c r="BI184">
        <v>0</v>
      </c>
      <c r="BJ184">
        <f>1-BH184/BI184</f>
        <v>0</v>
      </c>
      <c r="BK184">
        <v>0.5</v>
      </c>
      <c r="BL184">
        <f>DK184</f>
        <v>0</v>
      </c>
      <c r="BM184">
        <f>N184</f>
        <v>0</v>
      </c>
      <c r="BN184">
        <f>BJ184*BK184*BL184</f>
        <v>0</v>
      </c>
      <c r="BO184">
        <f>(BM184-BE184)/BL184</f>
        <v>0</v>
      </c>
      <c r="BP184">
        <f>(BC184-BI184)/BI184</f>
        <v>0</v>
      </c>
      <c r="BQ184">
        <f>BB184/(BD184+BB184/BI184)</f>
        <v>0</v>
      </c>
      <c r="BR184" t="s">
        <v>436</v>
      </c>
      <c r="BS184">
        <v>0</v>
      </c>
      <c r="BT184">
        <f>IF(BS184&lt;&gt;0, BS184, BQ184)</f>
        <v>0</v>
      </c>
      <c r="BU184">
        <f>1-BT184/BI184</f>
        <v>0</v>
      </c>
      <c r="BV184">
        <f>(BI184-BH184)/(BI184-BT184)</f>
        <v>0</v>
      </c>
      <c r="BW184">
        <f>(BC184-BI184)/(BC184-BT184)</f>
        <v>0</v>
      </c>
      <c r="BX184">
        <f>(BI184-BH184)/(BI184-BB184)</f>
        <v>0</v>
      </c>
      <c r="BY184">
        <f>(BC184-BI184)/(BC184-BB184)</f>
        <v>0</v>
      </c>
      <c r="BZ184">
        <f>(BV184*BT184/BH184)</f>
        <v>0</v>
      </c>
      <c r="CA184">
        <f>(1-BZ184)</f>
        <v>0</v>
      </c>
      <c r="DJ184">
        <f>$B$11*EI184+$C$11*EJ184+$F$11*EU184*(1-EX184)</f>
        <v>0</v>
      </c>
      <c r="DK184">
        <f>DJ184*DL184</f>
        <v>0</v>
      </c>
      <c r="DL184">
        <f>($B$11*$D$9+$C$11*$D$9+$F$11*((FH184+EZ184)/MAX(FH184+EZ184+FI184, 0.1)*$I$9+FI184/MAX(FH184+EZ184+FI184, 0.1)*$J$9))/($B$11+$C$11+$F$11)</f>
        <v>0</v>
      </c>
      <c r="DM184">
        <f>($B$11*$K$9+$C$11*$K$9+$F$11*((FH184+EZ184)/MAX(FH184+EZ184+FI184, 0.1)*$P$9+FI184/MAX(FH184+EZ184+FI184, 0.1)*$Q$9))/($B$11+$C$11+$F$11)</f>
        <v>0</v>
      </c>
      <c r="DN184">
        <v>6</v>
      </c>
      <c r="DO184">
        <v>0.5</v>
      </c>
      <c r="DP184" t="s">
        <v>437</v>
      </c>
      <c r="DQ184">
        <v>2</v>
      </c>
      <c r="DR184" t="b">
        <v>1</v>
      </c>
      <c r="DS184">
        <v>1701978507.5</v>
      </c>
      <c r="DT184">
        <v>416.388</v>
      </c>
      <c r="DU184">
        <v>420.0035</v>
      </c>
      <c r="DV184">
        <v>12.50005</v>
      </c>
      <c r="DW184">
        <v>11.41965</v>
      </c>
      <c r="DX184">
        <v>416.902</v>
      </c>
      <c r="DY184">
        <v>12.46855</v>
      </c>
      <c r="DZ184">
        <v>599.955</v>
      </c>
      <c r="EA184">
        <v>78.9133</v>
      </c>
      <c r="EB184">
        <v>0.09979255</v>
      </c>
      <c r="EC184">
        <v>23.00155</v>
      </c>
      <c r="ED184">
        <v>23.0212</v>
      </c>
      <c r="EE184">
        <v>999.9</v>
      </c>
      <c r="EF184">
        <v>0</v>
      </c>
      <c r="EG184">
        <v>0</v>
      </c>
      <c r="EH184">
        <v>10016.25</v>
      </c>
      <c r="EI184">
        <v>0</v>
      </c>
      <c r="EJ184">
        <v>0.848101</v>
      </c>
      <c r="EK184">
        <v>-3.614915</v>
      </c>
      <c r="EL184">
        <v>421.6595</v>
      </c>
      <c r="EM184">
        <v>424.8555</v>
      </c>
      <c r="EN184">
        <v>1.080455</v>
      </c>
      <c r="EO184">
        <v>420.0035</v>
      </c>
      <c r="EP184">
        <v>11.41965</v>
      </c>
      <c r="EQ184">
        <v>0.986423</v>
      </c>
      <c r="ER184">
        <v>0.9011605</v>
      </c>
      <c r="ES184">
        <v>6.717365</v>
      </c>
      <c r="ET184">
        <v>5.40929</v>
      </c>
      <c r="EU184">
        <v>1799.88</v>
      </c>
      <c r="EV184">
        <v>0.978004</v>
      </c>
      <c r="EW184">
        <v>0.0219962</v>
      </c>
      <c r="EX184">
        <v>0</v>
      </c>
      <c r="EY184">
        <v>383.0565</v>
      </c>
      <c r="EZ184">
        <v>4.99951</v>
      </c>
      <c r="FA184">
        <v>6952.565</v>
      </c>
      <c r="FB184">
        <v>14716</v>
      </c>
      <c r="FC184">
        <v>43.062</v>
      </c>
      <c r="FD184">
        <v>44.812</v>
      </c>
      <c r="FE184">
        <v>44.562</v>
      </c>
      <c r="FF184">
        <v>43.875</v>
      </c>
      <c r="FG184">
        <v>44.4685</v>
      </c>
      <c r="FH184">
        <v>1755.4</v>
      </c>
      <c r="FI184">
        <v>39.48</v>
      </c>
      <c r="FJ184">
        <v>0</v>
      </c>
      <c r="FK184">
        <v>1701978510.3</v>
      </c>
      <c r="FL184">
        <v>0</v>
      </c>
      <c r="FM184">
        <v>383.22628</v>
      </c>
      <c r="FN184">
        <v>0.174692320019608</v>
      </c>
      <c r="FO184">
        <v>-4.94769231994389</v>
      </c>
      <c r="FP184">
        <v>6953.2404</v>
      </c>
      <c r="FQ184">
        <v>15</v>
      </c>
      <c r="FR184">
        <v>1701977635</v>
      </c>
      <c r="FS184" t="s">
        <v>438</v>
      </c>
      <c r="FT184">
        <v>1701977633</v>
      </c>
      <c r="FU184">
        <v>1701977635</v>
      </c>
      <c r="FV184">
        <v>4</v>
      </c>
      <c r="FW184">
        <v>-0.012</v>
      </c>
      <c r="FX184">
        <v>0.003</v>
      </c>
      <c r="FY184">
        <v>-0.515</v>
      </c>
      <c r="FZ184">
        <v>0.012</v>
      </c>
      <c r="GA184">
        <v>420</v>
      </c>
      <c r="GB184">
        <v>11</v>
      </c>
      <c r="GC184">
        <v>0.38</v>
      </c>
      <c r="GD184">
        <v>0.07</v>
      </c>
      <c r="GE184">
        <v>-3.663232</v>
      </c>
      <c r="GF184">
        <v>0.368443308270675</v>
      </c>
      <c r="GG184">
        <v>0.0399204420817205</v>
      </c>
      <c r="GH184">
        <v>1</v>
      </c>
      <c r="GI184">
        <v>383.212029411765</v>
      </c>
      <c r="GJ184">
        <v>-0.206126809676092</v>
      </c>
      <c r="GK184">
        <v>0.199442087318022</v>
      </c>
      <c r="GL184">
        <v>1</v>
      </c>
      <c r="GM184">
        <v>1.082547</v>
      </c>
      <c r="GN184">
        <v>-0.0091335338345887</v>
      </c>
      <c r="GO184">
        <v>0.00128947702577439</v>
      </c>
      <c r="GP184">
        <v>1</v>
      </c>
      <c r="GQ184">
        <v>3</v>
      </c>
      <c r="GR184">
        <v>3</v>
      </c>
      <c r="GS184" t="s">
        <v>439</v>
      </c>
      <c r="GT184">
        <v>3.24993</v>
      </c>
      <c r="GU184">
        <v>2.89217</v>
      </c>
      <c r="GV184">
        <v>0.0825864</v>
      </c>
      <c r="GW184">
        <v>0.0829293</v>
      </c>
      <c r="GX184">
        <v>0.0595261</v>
      </c>
      <c r="GY184">
        <v>0.0551621</v>
      </c>
      <c r="GZ184">
        <v>30269.4</v>
      </c>
      <c r="HA184">
        <v>23317</v>
      </c>
      <c r="HB184">
        <v>30715.8</v>
      </c>
      <c r="HC184">
        <v>23895.9</v>
      </c>
      <c r="HD184">
        <v>38262.3</v>
      </c>
      <c r="HE184">
        <v>31514.1</v>
      </c>
      <c r="HF184">
        <v>43462.3</v>
      </c>
      <c r="HG184">
        <v>36062.8</v>
      </c>
      <c r="HH184">
        <v>2.3528</v>
      </c>
      <c r="HI184">
        <v>2.25612</v>
      </c>
      <c r="HJ184">
        <v>0.154935</v>
      </c>
      <c r="HK184">
        <v>0</v>
      </c>
      <c r="HL184">
        <v>20.4682</v>
      </c>
      <c r="HM184">
        <v>999.9</v>
      </c>
      <c r="HN184">
        <v>45.434</v>
      </c>
      <c r="HO184">
        <v>27.029</v>
      </c>
      <c r="HP184">
        <v>20.6408</v>
      </c>
      <c r="HQ184">
        <v>54.5166</v>
      </c>
      <c r="HR184">
        <v>21.4503</v>
      </c>
      <c r="HS184">
        <v>2</v>
      </c>
      <c r="HT184">
        <v>-0.305569</v>
      </c>
      <c r="HU184">
        <v>0.681136</v>
      </c>
      <c r="HV184">
        <v>20.3424</v>
      </c>
      <c r="HW184">
        <v>5.2429</v>
      </c>
      <c r="HX184">
        <v>11.9213</v>
      </c>
      <c r="HY184">
        <v>4.9696</v>
      </c>
      <c r="HZ184">
        <v>3.2901</v>
      </c>
      <c r="IA184">
        <v>9999</v>
      </c>
      <c r="IB184">
        <v>999.9</v>
      </c>
      <c r="IC184">
        <v>9999</v>
      </c>
      <c r="ID184">
        <v>9999</v>
      </c>
      <c r="IE184">
        <v>4.97212</v>
      </c>
      <c r="IF184">
        <v>1.87348</v>
      </c>
      <c r="IG184">
        <v>1.88034</v>
      </c>
      <c r="IH184">
        <v>1.87652</v>
      </c>
      <c r="II184">
        <v>1.87608</v>
      </c>
      <c r="IJ184">
        <v>1.87607</v>
      </c>
      <c r="IK184">
        <v>1.87501</v>
      </c>
      <c r="IL184">
        <v>1.87542</v>
      </c>
      <c r="IM184">
        <v>0</v>
      </c>
      <c r="IN184">
        <v>0</v>
      </c>
      <c r="IO184">
        <v>0</v>
      </c>
      <c r="IP184">
        <v>0</v>
      </c>
      <c r="IQ184" t="s">
        <v>440</v>
      </c>
      <c r="IR184" t="s">
        <v>441</v>
      </c>
      <c r="IS184" t="s">
        <v>442</v>
      </c>
      <c r="IT184" t="s">
        <v>442</v>
      </c>
      <c r="IU184" t="s">
        <v>442</v>
      </c>
      <c r="IV184" t="s">
        <v>442</v>
      </c>
      <c r="IW184">
        <v>0</v>
      </c>
      <c r="IX184">
        <v>100</v>
      </c>
      <c r="IY184">
        <v>100</v>
      </c>
      <c r="IZ184">
        <v>-0.514</v>
      </c>
      <c r="JA184">
        <v>0.0315</v>
      </c>
      <c r="JB184">
        <v>-0.436505064677801</v>
      </c>
      <c r="JC184">
        <v>-0.000204251658391556</v>
      </c>
      <c r="JD184">
        <v>8.11882707142039e-08</v>
      </c>
      <c r="JE184">
        <v>-8.824596126216e-11</v>
      </c>
      <c r="JF184">
        <v>-0.0823044458403542</v>
      </c>
      <c r="JG184">
        <v>6.98166786572007e-05</v>
      </c>
      <c r="JH184">
        <v>0.00104944809816257</v>
      </c>
      <c r="JI184">
        <v>-2.5878658862803e-05</v>
      </c>
      <c r="JJ184">
        <v>28</v>
      </c>
      <c r="JK184">
        <v>2090</v>
      </c>
      <c r="JL184">
        <v>2</v>
      </c>
      <c r="JM184">
        <v>19</v>
      </c>
      <c r="JN184">
        <v>14.6</v>
      </c>
      <c r="JO184">
        <v>14.6</v>
      </c>
      <c r="JP184">
        <v>1.36108</v>
      </c>
      <c r="JQ184">
        <v>2.55493</v>
      </c>
      <c r="JR184">
        <v>2.24365</v>
      </c>
      <c r="JS184">
        <v>2.84912</v>
      </c>
      <c r="JT184">
        <v>2.49756</v>
      </c>
      <c r="JU184">
        <v>2.37549</v>
      </c>
      <c r="JV184">
        <v>31.2591</v>
      </c>
      <c r="JW184">
        <v>24.07</v>
      </c>
      <c r="JX184">
        <v>18</v>
      </c>
      <c r="JY184">
        <v>633.594</v>
      </c>
      <c r="JZ184">
        <v>658.453</v>
      </c>
      <c r="KA184">
        <v>20.0005</v>
      </c>
      <c r="KB184">
        <v>23.3157</v>
      </c>
      <c r="KC184">
        <v>29.9999</v>
      </c>
      <c r="KD184">
        <v>23.5072</v>
      </c>
      <c r="KE184">
        <v>23.487</v>
      </c>
      <c r="KF184">
        <v>27.2849</v>
      </c>
      <c r="KG184">
        <v>37.0105</v>
      </c>
      <c r="KH184">
        <v>0</v>
      </c>
      <c r="KI184">
        <v>20</v>
      </c>
      <c r="KJ184">
        <v>420</v>
      </c>
      <c r="KK184">
        <v>11.4215</v>
      </c>
      <c r="KL184">
        <v>101.987</v>
      </c>
      <c r="KM184">
        <v>101.029</v>
      </c>
    </row>
    <row r="185" spans="1:299">
      <c r="A185">
        <v>169</v>
      </c>
      <c r="B185">
        <v>1701978514</v>
      </c>
      <c r="C185">
        <v>840</v>
      </c>
      <c r="D185" t="s">
        <v>779</v>
      </c>
      <c r="E185" t="s">
        <v>780</v>
      </c>
      <c r="F185">
        <v>15</v>
      </c>
      <c r="H185" t="s">
        <v>435</v>
      </c>
      <c r="K185">
        <v>1701978512.5</v>
      </c>
      <c r="L185">
        <f>(M185)/1000</f>
        <v>0</v>
      </c>
      <c r="M185">
        <f>IF(DR185, AP185, AJ185)</f>
        <v>0</v>
      </c>
      <c r="N185">
        <f>IF(DR185, AK185, AI185)</f>
        <v>0</v>
      </c>
      <c r="O185">
        <f>DT185 - IF(AW185&gt;1, N185*DN185*100.0/(AY185*EH185), 0)</f>
        <v>0</v>
      </c>
      <c r="P185">
        <f>((V185-L185/2)*O185-N185)/(V185+L185/2)</f>
        <v>0</v>
      </c>
      <c r="Q185">
        <f>P185*(EA185+EB185)/1000.0</f>
        <v>0</v>
      </c>
      <c r="R185">
        <f>(DT185 - IF(AW185&gt;1, N185*DN185*100.0/(AY185*EH185), 0))*(EA185+EB185)/1000.0</f>
        <v>0</v>
      </c>
      <c r="S185">
        <f>2.0/((1/U185-1/T185)+SIGN(U185)*SQRT((1/U185-1/T185)*(1/U185-1/T185) + 4*DO185/((DO185+1)*(DO185+1))*(2*1/U185*1/T185-1/T185*1/T185)))</f>
        <v>0</v>
      </c>
      <c r="T185">
        <f>IF(LEFT(DP185,1)&lt;&gt;"0",IF(LEFT(DP185,1)="1",3.0,DQ185),$D$5+$E$5*(EH185*EA185/($K$5*1000))+$F$5*(EH185*EA185/($K$5*1000))*MAX(MIN(DN185,$J$5),$I$5)*MAX(MIN(DN185,$J$5),$I$5)+$G$5*MAX(MIN(DN185,$J$5),$I$5)*(EH185*EA185/($K$5*1000))+$H$5*(EH185*EA185/($K$5*1000))*(EH185*EA185/($K$5*1000)))</f>
        <v>0</v>
      </c>
      <c r="U185">
        <f>L185*(1000-(1000*0.61365*exp(17.502*Y185/(240.97+Y185))/(EA185+EB185)+DV185)/2)/(1000*0.61365*exp(17.502*Y185/(240.97+Y185))/(EA185+EB185)-DV185)</f>
        <v>0</v>
      </c>
      <c r="V185">
        <f>1/((DO185+1)/(S185/1.6)+1/(T185/1.37)) + DO185/((DO185+1)/(S185/1.6) + DO185/(T185/1.37))</f>
        <v>0</v>
      </c>
      <c r="W185">
        <f>(DJ185*DM185)</f>
        <v>0</v>
      </c>
      <c r="X185">
        <f>(EC185+(W185+2*0.95*5.67E-8*(((EC185+$B$7)+273)^4-(EC185+273)^4)-44100*L185)/(1.84*29.3*T185+8*0.95*5.67E-8*(EC185+273)^3))</f>
        <v>0</v>
      </c>
      <c r="Y185">
        <f>($C$7*ED185+$D$7*EE185+$E$7*X185)</f>
        <v>0</v>
      </c>
      <c r="Z185">
        <f>0.61365*exp(17.502*Y185/(240.97+Y185))</f>
        <v>0</v>
      </c>
      <c r="AA185">
        <f>(AB185/AC185*100)</f>
        <v>0</v>
      </c>
      <c r="AB185">
        <f>DV185*(EA185+EB185)/1000</f>
        <v>0</v>
      </c>
      <c r="AC185">
        <f>0.61365*exp(17.502*EC185/(240.97+EC185))</f>
        <v>0</v>
      </c>
      <c r="AD185">
        <f>(Z185-DV185*(EA185+EB185)/1000)</f>
        <v>0</v>
      </c>
      <c r="AE185">
        <f>(-L185*44100)</f>
        <v>0</v>
      </c>
      <c r="AF185">
        <f>2*29.3*T185*0.92*(EC185-Y185)</f>
        <v>0</v>
      </c>
      <c r="AG185">
        <f>2*0.95*5.67E-8*(((EC185+$B$7)+273)^4-(Y185+273)^4)</f>
        <v>0</v>
      </c>
      <c r="AH185">
        <f>W185+AG185+AE185+AF185</f>
        <v>0</v>
      </c>
      <c r="AI185">
        <f>DZ185*AW185*(DU185-DT185*(1000-AW185*DW185)/(1000-AW185*DV185))/(100*DN185)</f>
        <v>0</v>
      </c>
      <c r="AJ185">
        <f>1000*DZ185*AW185*(DV185-DW185)/(100*DN185*(1000-AW185*DV185))</f>
        <v>0</v>
      </c>
      <c r="AK185">
        <f>(AL185 - AM185 - EA185*1E3/(8.314*(EC185+273.15)) * AO185/DZ185 * AN185) * DZ185/(100*DN185) * (1000 - DW185)/1000</f>
        <v>0</v>
      </c>
      <c r="AL185">
        <v>424.842574681891</v>
      </c>
      <c r="AM185">
        <v>421.669212121212</v>
      </c>
      <c r="AN185">
        <v>0.000236250744665376</v>
      </c>
      <c r="AO185">
        <v>66.111918729525</v>
      </c>
      <c r="AP185">
        <f>(AR185 - AQ185 + EA185*1E3/(8.314*(EC185+273.15)) * AT185/DZ185 * AS185) * DZ185/(100*DN185) * 1000/(1000 - AR185)</f>
        <v>0</v>
      </c>
      <c r="AQ185">
        <v>11.4199548578955</v>
      </c>
      <c r="AR185">
        <v>12.4997428571429</v>
      </c>
      <c r="AS185">
        <v>-1.08005377024855e-06</v>
      </c>
      <c r="AT185">
        <v>85.4368916189537</v>
      </c>
      <c r="AU185">
        <v>0</v>
      </c>
      <c r="AV185">
        <v>0</v>
      </c>
      <c r="AW185">
        <f>IF(AU185*$H$13&gt;=AY185,1.0,(AY185/(AY185-AU185*$H$13)))</f>
        <v>0</v>
      </c>
      <c r="AX185">
        <f>(AW185-1)*100</f>
        <v>0</v>
      </c>
      <c r="AY185">
        <f>MAX(0,($B$13+$C$13*EH185)/(1+$D$13*EH185)*EA185/(EC185+273)*$E$13)</f>
        <v>0</v>
      </c>
      <c r="AZ185" t="s">
        <v>436</v>
      </c>
      <c r="BA185" t="s">
        <v>436</v>
      </c>
      <c r="BB185">
        <v>0</v>
      </c>
      <c r="BC185">
        <v>0</v>
      </c>
      <c r="BD185">
        <f>1-BB185/BC185</f>
        <v>0</v>
      </c>
      <c r="BE185">
        <v>0</v>
      </c>
      <c r="BF185" t="s">
        <v>436</v>
      </c>
      <c r="BG185" t="s">
        <v>436</v>
      </c>
      <c r="BH185">
        <v>0</v>
      </c>
      <c r="BI185">
        <v>0</v>
      </c>
      <c r="BJ185">
        <f>1-BH185/BI185</f>
        <v>0</v>
      </c>
      <c r="BK185">
        <v>0.5</v>
      </c>
      <c r="BL185">
        <f>DK185</f>
        <v>0</v>
      </c>
      <c r="BM185">
        <f>N185</f>
        <v>0</v>
      </c>
      <c r="BN185">
        <f>BJ185*BK185*BL185</f>
        <v>0</v>
      </c>
      <c r="BO185">
        <f>(BM185-BE185)/BL185</f>
        <v>0</v>
      </c>
      <c r="BP185">
        <f>(BC185-BI185)/BI185</f>
        <v>0</v>
      </c>
      <c r="BQ185">
        <f>BB185/(BD185+BB185/BI185)</f>
        <v>0</v>
      </c>
      <c r="BR185" t="s">
        <v>436</v>
      </c>
      <c r="BS185">
        <v>0</v>
      </c>
      <c r="BT185">
        <f>IF(BS185&lt;&gt;0, BS185, BQ185)</f>
        <v>0</v>
      </c>
      <c r="BU185">
        <f>1-BT185/BI185</f>
        <v>0</v>
      </c>
      <c r="BV185">
        <f>(BI185-BH185)/(BI185-BT185)</f>
        <v>0</v>
      </c>
      <c r="BW185">
        <f>(BC185-BI185)/(BC185-BT185)</f>
        <v>0</v>
      </c>
      <c r="BX185">
        <f>(BI185-BH185)/(BI185-BB185)</f>
        <v>0</v>
      </c>
      <c r="BY185">
        <f>(BC185-BI185)/(BC185-BB185)</f>
        <v>0</v>
      </c>
      <c r="BZ185">
        <f>(BV185*BT185/BH185)</f>
        <v>0</v>
      </c>
      <c r="CA185">
        <f>(1-BZ185)</f>
        <v>0</v>
      </c>
      <c r="DJ185">
        <f>$B$11*EI185+$C$11*EJ185+$F$11*EU185*(1-EX185)</f>
        <v>0</v>
      </c>
      <c r="DK185">
        <f>DJ185*DL185</f>
        <v>0</v>
      </c>
      <c r="DL185">
        <f>($B$11*$D$9+$C$11*$D$9+$F$11*((FH185+EZ185)/MAX(FH185+EZ185+FI185, 0.1)*$I$9+FI185/MAX(FH185+EZ185+FI185, 0.1)*$J$9))/($B$11+$C$11+$F$11)</f>
        <v>0</v>
      </c>
      <c r="DM185">
        <f>($B$11*$K$9+$C$11*$K$9+$F$11*((FH185+EZ185)/MAX(FH185+EZ185+FI185, 0.1)*$P$9+FI185/MAX(FH185+EZ185+FI185, 0.1)*$Q$9))/($B$11+$C$11+$F$11)</f>
        <v>0</v>
      </c>
      <c r="DN185">
        <v>6</v>
      </c>
      <c r="DO185">
        <v>0.5</v>
      </c>
      <c r="DP185" t="s">
        <v>437</v>
      </c>
      <c r="DQ185">
        <v>2</v>
      </c>
      <c r="DR185" t="b">
        <v>1</v>
      </c>
      <c r="DS185">
        <v>1701978512.5</v>
      </c>
      <c r="DT185">
        <v>416.4045</v>
      </c>
      <c r="DU185">
        <v>419.962</v>
      </c>
      <c r="DV185">
        <v>12.4997</v>
      </c>
      <c r="DW185">
        <v>11.42015</v>
      </c>
      <c r="DX185">
        <v>416.9185</v>
      </c>
      <c r="DY185">
        <v>12.4682</v>
      </c>
      <c r="DZ185">
        <v>600.0195</v>
      </c>
      <c r="EA185">
        <v>78.9141</v>
      </c>
      <c r="EB185">
        <v>0.1001535</v>
      </c>
      <c r="EC185">
        <v>23.00255</v>
      </c>
      <c r="ED185">
        <v>23.01995</v>
      </c>
      <c r="EE185">
        <v>999.9</v>
      </c>
      <c r="EF185">
        <v>0</v>
      </c>
      <c r="EG185">
        <v>0</v>
      </c>
      <c r="EH185">
        <v>9988.12</v>
      </c>
      <c r="EI185">
        <v>0</v>
      </c>
      <c r="EJ185">
        <v>0.848101</v>
      </c>
      <c r="EK185">
        <v>-3.557465</v>
      </c>
      <c r="EL185">
        <v>421.675</v>
      </c>
      <c r="EM185">
        <v>424.813</v>
      </c>
      <c r="EN185">
        <v>1.079605</v>
      </c>
      <c r="EO185">
        <v>419.962</v>
      </c>
      <c r="EP185">
        <v>11.42015</v>
      </c>
      <c r="EQ185">
        <v>0.986406</v>
      </c>
      <c r="ER185">
        <v>0.90121</v>
      </c>
      <c r="ES185">
        <v>6.71712</v>
      </c>
      <c r="ET185">
        <v>5.410075</v>
      </c>
      <c r="EU185">
        <v>1800.045</v>
      </c>
      <c r="EV185">
        <v>0.978006</v>
      </c>
      <c r="EW185">
        <v>0.0219943</v>
      </c>
      <c r="EX185">
        <v>0</v>
      </c>
      <c r="EY185">
        <v>383.037</v>
      </c>
      <c r="EZ185">
        <v>4.99951</v>
      </c>
      <c r="FA185">
        <v>6952.655</v>
      </c>
      <c r="FB185">
        <v>14717.4</v>
      </c>
      <c r="FC185">
        <v>43.062</v>
      </c>
      <c r="FD185">
        <v>44.812</v>
      </c>
      <c r="FE185">
        <v>44.562</v>
      </c>
      <c r="FF185">
        <v>43.875</v>
      </c>
      <c r="FG185">
        <v>44.4685</v>
      </c>
      <c r="FH185">
        <v>1755.565</v>
      </c>
      <c r="FI185">
        <v>39.48</v>
      </c>
      <c r="FJ185">
        <v>0</v>
      </c>
      <c r="FK185">
        <v>1701978515.1</v>
      </c>
      <c r="FL185">
        <v>0</v>
      </c>
      <c r="FM185">
        <v>383.23996</v>
      </c>
      <c r="FN185">
        <v>-0.677384616598982</v>
      </c>
      <c r="FO185">
        <v>-1.96076921627903</v>
      </c>
      <c r="FP185">
        <v>6952.8424</v>
      </c>
      <c r="FQ185">
        <v>15</v>
      </c>
      <c r="FR185">
        <v>1701977635</v>
      </c>
      <c r="FS185" t="s">
        <v>438</v>
      </c>
      <c r="FT185">
        <v>1701977633</v>
      </c>
      <c r="FU185">
        <v>1701977635</v>
      </c>
      <c r="FV185">
        <v>4</v>
      </c>
      <c r="FW185">
        <v>-0.012</v>
      </c>
      <c r="FX185">
        <v>0.003</v>
      </c>
      <c r="FY185">
        <v>-0.515</v>
      </c>
      <c r="FZ185">
        <v>0.012</v>
      </c>
      <c r="GA185">
        <v>420</v>
      </c>
      <c r="GB185">
        <v>11</v>
      </c>
      <c r="GC185">
        <v>0.38</v>
      </c>
      <c r="GD185">
        <v>0.07</v>
      </c>
      <c r="GE185">
        <v>-3.63633047619048</v>
      </c>
      <c r="GF185">
        <v>0.304500779220778</v>
      </c>
      <c r="GG185">
        <v>0.0368935897743755</v>
      </c>
      <c r="GH185">
        <v>1</v>
      </c>
      <c r="GI185">
        <v>383.202558823529</v>
      </c>
      <c r="GJ185">
        <v>0.0463407205664606</v>
      </c>
      <c r="GK185">
        <v>0.2038640249221</v>
      </c>
      <c r="GL185">
        <v>1</v>
      </c>
      <c r="GM185">
        <v>1.08181285714286</v>
      </c>
      <c r="GN185">
        <v>-0.0144732467532452</v>
      </c>
      <c r="GO185">
        <v>0.00164092059776312</v>
      </c>
      <c r="GP185">
        <v>1</v>
      </c>
      <c r="GQ185">
        <v>3</v>
      </c>
      <c r="GR185">
        <v>3</v>
      </c>
      <c r="GS185" t="s">
        <v>439</v>
      </c>
      <c r="GT185">
        <v>3.24996</v>
      </c>
      <c r="GU185">
        <v>2.89226</v>
      </c>
      <c r="GV185">
        <v>0.082589</v>
      </c>
      <c r="GW185">
        <v>0.0829215</v>
      </c>
      <c r="GX185">
        <v>0.0595245</v>
      </c>
      <c r="GY185">
        <v>0.0551629</v>
      </c>
      <c r="GZ185">
        <v>30268.9</v>
      </c>
      <c r="HA185">
        <v>23317.1</v>
      </c>
      <c r="HB185">
        <v>30715.5</v>
      </c>
      <c r="HC185">
        <v>23895.7</v>
      </c>
      <c r="HD185">
        <v>38261.7</v>
      </c>
      <c r="HE185">
        <v>31514</v>
      </c>
      <c r="HF185">
        <v>43461.5</v>
      </c>
      <c r="HG185">
        <v>36062.8</v>
      </c>
      <c r="HH185">
        <v>2.35287</v>
      </c>
      <c r="HI185">
        <v>2.2561</v>
      </c>
      <c r="HJ185">
        <v>0.154711</v>
      </c>
      <c r="HK185">
        <v>0</v>
      </c>
      <c r="HL185">
        <v>20.4699</v>
      </c>
      <c r="HM185">
        <v>999.9</v>
      </c>
      <c r="HN185">
        <v>45.428</v>
      </c>
      <c r="HO185">
        <v>27.009</v>
      </c>
      <c r="HP185">
        <v>20.6149</v>
      </c>
      <c r="HQ185">
        <v>54.1966</v>
      </c>
      <c r="HR185">
        <v>21.4824</v>
      </c>
      <c r="HS185">
        <v>2</v>
      </c>
      <c r="HT185">
        <v>-0.305587</v>
      </c>
      <c r="HU185">
        <v>0.68165</v>
      </c>
      <c r="HV185">
        <v>20.3423</v>
      </c>
      <c r="HW185">
        <v>5.24425</v>
      </c>
      <c r="HX185">
        <v>11.9208</v>
      </c>
      <c r="HY185">
        <v>4.96935</v>
      </c>
      <c r="HZ185">
        <v>3.29003</v>
      </c>
      <c r="IA185">
        <v>9999</v>
      </c>
      <c r="IB185">
        <v>999.9</v>
      </c>
      <c r="IC185">
        <v>9999</v>
      </c>
      <c r="ID185">
        <v>9999</v>
      </c>
      <c r="IE185">
        <v>4.97211</v>
      </c>
      <c r="IF185">
        <v>1.87347</v>
      </c>
      <c r="IG185">
        <v>1.88034</v>
      </c>
      <c r="IH185">
        <v>1.87653</v>
      </c>
      <c r="II185">
        <v>1.87609</v>
      </c>
      <c r="IJ185">
        <v>1.87607</v>
      </c>
      <c r="IK185">
        <v>1.875</v>
      </c>
      <c r="IL185">
        <v>1.87543</v>
      </c>
      <c r="IM185">
        <v>0</v>
      </c>
      <c r="IN185">
        <v>0</v>
      </c>
      <c r="IO185">
        <v>0</v>
      </c>
      <c r="IP185">
        <v>0</v>
      </c>
      <c r="IQ185" t="s">
        <v>440</v>
      </c>
      <c r="IR185" t="s">
        <v>441</v>
      </c>
      <c r="IS185" t="s">
        <v>442</v>
      </c>
      <c r="IT185" t="s">
        <v>442</v>
      </c>
      <c r="IU185" t="s">
        <v>442</v>
      </c>
      <c r="IV185" t="s">
        <v>442</v>
      </c>
      <c r="IW185">
        <v>0</v>
      </c>
      <c r="IX185">
        <v>100</v>
      </c>
      <c r="IY185">
        <v>100</v>
      </c>
      <c r="IZ185">
        <v>-0.514</v>
      </c>
      <c r="JA185">
        <v>0.0315</v>
      </c>
      <c r="JB185">
        <v>-0.436505064677801</v>
      </c>
      <c r="JC185">
        <v>-0.000204251658391556</v>
      </c>
      <c r="JD185">
        <v>8.11882707142039e-08</v>
      </c>
      <c r="JE185">
        <v>-8.824596126216e-11</v>
      </c>
      <c r="JF185">
        <v>-0.0823044458403542</v>
      </c>
      <c r="JG185">
        <v>6.98166786572007e-05</v>
      </c>
      <c r="JH185">
        <v>0.00104944809816257</v>
      </c>
      <c r="JI185">
        <v>-2.5878658862803e-05</v>
      </c>
      <c r="JJ185">
        <v>28</v>
      </c>
      <c r="JK185">
        <v>2090</v>
      </c>
      <c r="JL185">
        <v>2</v>
      </c>
      <c r="JM185">
        <v>19</v>
      </c>
      <c r="JN185">
        <v>14.7</v>
      </c>
      <c r="JO185">
        <v>14.7</v>
      </c>
      <c r="JP185">
        <v>1.36108</v>
      </c>
      <c r="JQ185">
        <v>2.55249</v>
      </c>
      <c r="JR185">
        <v>2.24365</v>
      </c>
      <c r="JS185">
        <v>2.84912</v>
      </c>
      <c r="JT185">
        <v>2.49756</v>
      </c>
      <c r="JU185">
        <v>2.36328</v>
      </c>
      <c r="JV185">
        <v>31.2591</v>
      </c>
      <c r="JW185">
        <v>24.0612</v>
      </c>
      <c r="JX185">
        <v>18</v>
      </c>
      <c r="JY185">
        <v>633.649</v>
      </c>
      <c r="JZ185">
        <v>658.432</v>
      </c>
      <c r="KA185">
        <v>20.0002</v>
      </c>
      <c r="KB185">
        <v>23.3157</v>
      </c>
      <c r="KC185">
        <v>30.0002</v>
      </c>
      <c r="KD185">
        <v>23.5072</v>
      </c>
      <c r="KE185">
        <v>23.487</v>
      </c>
      <c r="KF185">
        <v>27.2856</v>
      </c>
      <c r="KG185">
        <v>37.0105</v>
      </c>
      <c r="KH185">
        <v>0</v>
      </c>
      <c r="KI185">
        <v>20</v>
      </c>
      <c r="KJ185">
        <v>420</v>
      </c>
      <c r="KK185">
        <v>11.4215</v>
      </c>
      <c r="KL185">
        <v>101.985</v>
      </c>
      <c r="KM185">
        <v>101.028</v>
      </c>
    </row>
    <row r="186" spans="1:299">
      <c r="A186">
        <v>170</v>
      </c>
      <c r="B186">
        <v>1701978519</v>
      </c>
      <c r="C186">
        <v>845</v>
      </c>
      <c r="D186" t="s">
        <v>781</v>
      </c>
      <c r="E186" t="s">
        <v>782</v>
      </c>
      <c r="F186">
        <v>15</v>
      </c>
      <c r="H186" t="s">
        <v>435</v>
      </c>
      <c r="K186">
        <v>1701978517.5</v>
      </c>
      <c r="L186">
        <f>(M186)/1000</f>
        <v>0</v>
      </c>
      <c r="M186">
        <f>IF(DR186, AP186, AJ186)</f>
        <v>0</v>
      </c>
      <c r="N186">
        <f>IF(DR186, AK186, AI186)</f>
        <v>0</v>
      </c>
      <c r="O186">
        <f>DT186 - IF(AW186&gt;1, N186*DN186*100.0/(AY186*EH186), 0)</f>
        <v>0</v>
      </c>
      <c r="P186">
        <f>((V186-L186/2)*O186-N186)/(V186+L186/2)</f>
        <v>0</v>
      </c>
      <c r="Q186">
        <f>P186*(EA186+EB186)/1000.0</f>
        <v>0</v>
      </c>
      <c r="R186">
        <f>(DT186 - IF(AW186&gt;1, N186*DN186*100.0/(AY186*EH186), 0))*(EA186+EB186)/1000.0</f>
        <v>0</v>
      </c>
      <c r="S186">
        <f>2.0/((1/U186-1/T186)+SIGN(U186)*SQRT((1/U186-1/T186)*(1/U186-1/T186) + 4*DO186/((DO186+1)*(DO186+1))*(2*1/U186*1/T186-1/T186*1/T186)))</f>
        <v>0</v>
      </c>
      <c r="T186">
        <f>IF(LEFT(DP186,1)&lt;&gt;"0",IF(LEFT(DP186,1)="1",3.0,DQ186),$D$5+$E$5*(EH186*EA186/($K$5*1000))+$F$5*(EH186*EA186/($K$5*1000))*MAX(MIN(DN186,$J$5),$I$5)*MAX(MIN(DN186,$J$5),$I$5)+$G$5*MAX(MIN(DN186,$J$5),$I$5)*(EH186*EA186/($K$5*1000))+$H$5*(EH186*EA186/($K$5*1000))*(EH186*EA186/($K$5*1000)))</f>
        <v>0</v>
      </c>
      <c r="U186">
        <f>L186*(1000-(1000*0.61365*exp(17.502*Y186/(240.97+Y186))/(EA186+EB186)+DV186)/2)/(1000*0.61365*exp(17.502*Y186/(240.97+Y186))/(EA186+EB186)-DV186)</f>
        <v>0</v>
      </c>
      <c r="V186">
        <f>1/((DO186+1)/(S186/1.6)+1/(T186/1.37)) + DO186/((DO186+1)/(S186/1.6) + DO186/(T186/1.37))</f>
        <v>0</v>
      </c>
      <c r="W186">
        <f>(DJ186*DM186)</f>
        <v>0</v>
      </c>
      <c r="X186">
        <f>(EC186+(W186+2*0.95*5.67E-8*(((EC186+$B$7)+273)^4-(EC186+273)^4)-44100*L186)/(1.84*29.3*T186+8*0.95*5.67E-8*(EC186+273)^3))</f>
        <v>0</v>
      </c>
      <c r="Y186">
        <f>($C$7*ED186+$D$7*EE186+$E$7*X186)</f>
        <v>0</v>
      </c>
      <c r="Z186">
        <f>0.61365*exp(17.502*Y186/(240.97+Y186))</f>
        <v>0</v>
      </c>
      <c r="AA186">
        <f>(AB186/AC186*100)</f>
        <v>0</v>
      </c>
      <c r="AB186">
        <f>DV186*(EA186+EB186)/1000</f>
        <v>0</v>
      </c>
      <c r="AC186">
        <f>0.61365*exp(17.502*EC186/(240.97+EC186))</f>
        <v>0</v>
      </c>
      <c r="AD186">
        <f>(Z186-DV186*(EA186+EB186)/1000)</f>
        <v>0</v>
      </c>
      <c r="AE186">
        <f>(-L186*44100)</f>
        <v>0</v>
      </c>
      <c r="AF186">
        <f>2*29.3*T186*0.92*(EC186-Y186)</f>
        <v>0</v>
      </c>
      <c r="AG186">
        <f>2*0.95*5.67E-8*(((EC186+$B$7)+273)^4-(Y186+273)^4)</f>
        <v>0</v>
      </c>
      <c r="AH186">
        <f>W186+AG186+AE186+AF186</f>
        <v>0</v>
      </c>
      <c r="AI186">
        <f>DZ186*AW186*(DU186-DT186*(1000-AW186*DW186)/(1000-AW186*DV186))/(100*DN186)</f>
        <v>0</v>
      </c>
      <c r="AJ186">
        <f>1000*DZ186*AW186*(DV186-DW186)/(100*DN186*(1000-AW186*DV186))</f>
        <v>0</v>
      </c>
      <c r="AK186">
        <f>(AL186 - AM186 - EA186*1E3/(8.314*(EC186+273.15)) * AO186/DZ186 * AN186) * DZ186/(100*DN186) * (1000 - DW186)/1000</f>
        <v>0</v>
      </c>
      <c r="AL186">
        <v>424.842110520147</v>
      </c>
      <c r="AM186">
        <v>421.716296969697</v>
      </c>
      <c r="AN186">
        <v>0.00118891293957184</v>
      </c>
      <c r="AO186">
        <v>66.111918729525</v>
      </c>
      <c r="AP186">
        <f>(AR186 - AQ186 + EA186*1E3/(8.314*(EC186+273.15)) * AT186/DZ186 * AS186) * DZ186/(100*DN186) * 1000/(1000 - AR186)</f>
        <v>0</v>
      </c>
      <c r="AQ186">
        <v>11.4205975620791</v>
      </c>
      <c r="AR186">
        <v>12.4973032967033</v>
      </c>
      <c r="AS186">
        <v>-1.18845701115227e-06</v>
      </c>
      <c r="AT186">
        <v>85.4368916189537</v>
      </c>
      <c r="AU186">
        <v>0</v>
      </c>
      <c r="AV186">
        <v>0</v>
      </c>
      <c r="AW186">
        <f>IF(AU186*$H$13&gt;=AY186,1.0,(AY186/(AY186-AU186*$H$13)))</f>
        <v>0</v>
      </c>
      <c r="AX186">
        <f>(AW186-1)*100</f>
        <v>0</v>
      </c>
      <c r="AY186">
        <f>MAX(0,($B$13+$C$13*EH186)/(1+$D$13*EH186)*EA186/(EC186+273)*$E$13)</f>
        <v>0</v>
      </c>
      <c r="AZ186" t="s">
        <v>436</v>
      </c>
      <c r="BA186" t="s">
        <v>436</v>
      </c>
      <c r="BB186">
        <v>0</v>
      </c>
      <c r="BC186">
        <v>0</v>
      </c>
      <c r="BD186">
        <f>1-BB186/BC186</f>
        <v>0</v>
      </c>
      <c r="BE186">
        <v>0</v>
      </c>
      <c r="BF186" t="s">
        <v>436</v>
      </c>
      <c r="BG186" t="s">
        <v>436</v>
      </c>
      <c r="BH186">
        <v>0</v>
      </c>
      <c r="BI186">
        <v>0</v>
      </c>
      <c r="BJ186">
        <f>1-BH186/BI186</f>
        <v>0</v>
      </c>
      <c r="BK186">
        <v>0.5</v>
      </c>
      <c r="BL186">
        <f>DK186</f>
        <v>0</v>
      </c>
      <c r="BM186">
        <f>N186</f>
        <v>0</v>
      </c>
      <c r="BN186">
        <f>BJ186*BK186*BL186</f>
        <v>0</v>
      </c>
      <c r="BO186">
        <f>(BM186-BE186)/BL186</f>
        <v>0</v>
      </c>
      <c r="BP186">
        <f>(BC186-BI186)/BI186</f>
        <v>0</v>
      </c>
      <c r="BQ186">
        <f>BB186/(BD186+BB186/BI186)</f>
        <v>0</v>
      </c>
      <c r="BR186" t="s">
        <v>436</v>
      </c>
      <c r="BS186">
        <v>0</v>
      </c>
      <c r="BT186">
        <f>IF(BS186&lt;&gt;0, BS186, BQ186)</f>
        <v>0</v>
      </c>
      <c r="BU186">
        <f>1-BT186/BI186</f>
        <v>0</v>
      </c>
      <c r="BV186">
        <f>(BI186-BH186)/(BI186-BT186)</f>
        <v>0</v>
      </c>
      <c r="BW186">
        <f>(BC186-BI186)/(BC186-BT186)</f>
        <v>0</v>
      </c>
      <c r="BX186">
        <f>(BI186-BH186)/(BI186-BB186)</f>
        <v>0</v>
      </c>
      <c r="BY186">
        <f>(BC186-BI186)/(BC186-BB186)</f>
        <v>0</v>
      </c>
      <c r="BZ186">
        <f>(BV186*BT186/BH186)</f>
        <v>0</v>
      </c>
      <c r="CA186">
        <f>(1-BZ186)</f>
        <v>0</v>
      </c>
      <c r="DJ186">
        <f>$B$11*EI186+$C$11*EJ186+$F$11*EU186*(1-EX186)</f>
        <v>0</v>
      </c>
      <c r="DK186">
        <f>DJ186*DL186</f>
        <v>0</v>
      </c>
      <c r="DL186">
        <f>($B$11*$D$9+$C$11*$D$9+$F$11*((FH186+EZ186)/MAX(FH186+EZ186+FI186, 0.1)*$I$9+FI186/MAX(FH186+EZ186+FI186, 0.1)*$J$9))/($B$11+$C$11+$F$11)</f>
        <v>0</v>
      </c>
      <c r="DM186">
        <f>($B$11*$K$9+$C$11*$K$9+$F$11*((FH186+EZ186)/MAX(FH186+EZ186+FI186, 0.1)*$P$9+FI186/MAX(FH186+EZ186+FI186, 0.1)*$Q$9))/($B$11+$C$11+$F$11)</f>
        <v>0</v>
      </c>
      <c r="DN186">
        <v>6</v>
      </c>
      <c r="DO186">
        <v>0.5</v>
      </c>
      <c r="DP186" t="s">
        <v>437</v>
      </c>
      <c r="DQ186">
        <v>2</v>
      </c>
      <c r="DR186" t="b">
        <v>1</v>
      </c>
      <c r="DS186">
        <v>1701978517.5</v>
      </c>
      <c r="DT186">
        <v>416.443</v>
      </c>
      <c r="DU186">
        <v>420.0075</v>
      </c>
      <c r="DV186">
        <v>12.4975</v>
      </c>
      <c r="DW186">
        <v>11.42055</v>
      </c>
      <c r="DX186">
        <v>416.957</v>
      </c>
      <c r="DY186">
        <v>12.466</v>
      </c>
      <c r="DZ186">
        <v>599.944</v>
      </c>
      <c r="EA186">
        <v>78.9148</v>
      </c>
      <c r="EB186">
        <v>0.09977025</v>
      </c>
      <c r="EC186">
        <v>23.004</v>
      </c>
      <c r="ED186">
        <v>23.02505</v>
      </c>
      <c r="EE186">
        <v>999.9</v>
      </c>
      <c r="EF186">
        <v>0</v>
      </c>
      <c r="EG186">
        <v>0</v>
      </c>
      <c r="EH186">
        <v>10014.05</v>
      </c>
      <c r="EI186">
        <v>0</v>
      </c>
      <c r="EJ186">
        <v>0.848101</v>
      </c>
      <c r="EK186">
        <v>-3.56458</v>
      </c>
      <c r="EL186">
        <v>421.713</v>
      </c>
      <c r="EM186">
        <v>424.8595</v>
      </c>
      <c r="EN186">
        <v>1.07696</v>
      </c>
      <c r="EO186">
        <v>420.0075</v>
      </c>
      <c r="EP186">
        <v>11.42055</v>
      </c>
      <c r="EQ186">
        <v>0.9862385</v>
      </c>
      <c r="ER186">
        <v>0.90125</v>
      </c>
      <c r="ES186">
        <v>6.71464</v>
      </c>
      <c r="ET186">
        <v>5.410725</v>
      </c>
      <c r="EU186">
        <v>1800.05</v>
      </c>
      <c r="EV186">
        <v>0.978006</v>
      </c>
      <c r="EW186">
        <v>0.0219943</v>
      </c>
      <c r="EX186">
        <v>0</v>
      </c>
      <c r="EY186">
        <v>383.379</v>
      </c>
      <c r="EZ186">
        <v>4.99951</v>
      </c>
      <c r="FA186">
        <v>6952.81</v>
      </c>
      <c r="FB186">
        <v>14717.4</v>
      </c>
      <c r="FC186">
        <v>43.062</v>
      </c>
      <c r="FD186">
        <v>44.812</v>
      </c>
      <c r="FE186">
        <v>44.625</v>
      </c>
      <c r="FF186">
        <v>43.875</v>
      </c>
      <c r="FG186">
        <v>44.4685</v>
      </c>
      <c r="FH186">
        <v>1755.57</v>
      </c>
      <c r="FI186">
        <v>39.48</v>
      </c>
      <c r="FJ186">
        <v>0</v>
      </c>
      <c r="FK186">
        <v>1701978520.5</v>
      </c>
      <c r="FL186">
        <v>0</v>
      </c>
      <c r="FM186">
        <v>383.229884615385</v>
      </c>
      <c r="FN186">
        <v>0.144854695805023</v>
      </c>
      <c r="FO186">
        <v>-0.992478613021097</v>
      </c>
      <c r="FP186">
        <v>6952.74192307692</v>
      </c>
      <c r="FQ186">
        <v>15</v>
      </c>
      <c r="FR186">
        <v>1701977635</v>
      </c>
      <c r="FS186" t="s">
        <v>438</v>
      </c>
      <c r="FT186">
        <v>1701977633</v>
      </c>
      <c r="FU186">
        <v>1701977635</v>
      </c>
      <c r="FV186">
        <v>4</v>
      </c>
      <c r="FW186">
        <v>-0.012</v>
      </c>
      <c r="FX186">
        <v>0.003</v>
      </c>
      <c r="FY186">
        <v>-0.515</v>
      </c>
      <c r="FZ186">
        <v>0.012</v>
      </c>
      <c r="GA186">
        <v>420</v>
      </c>
      <c r="GB186">
        <v>11</v>
      </c>
      <c r="GC186">
        <v>0.38</v>
      </c>
      <c r="GD186">
        <v>0.07</v>
      </c>
      <c r="GE186">
        <v>-3.608582</v>
      </c>
      <c r="GF186">
        <v>0.384562105263161</v>
      </c>
      <c r="GG186">
        <v>0.0419274127033854</v>
      </c>
      <c r="GH186">
        <v>1</v>
      </c>
      <c r="GI186">
        <v>383.231470588235</v>
      </c>
      <c r="GJ186">
        <v>-0.0157372054710576</v>
      </c>
      <c r="GK186">
        <v>0.188580960191408</v>
      </c>
      <c r="GL186">
        <v>1</v>
      </c>
      <c r="GM186">
        <v>1.0802775</v>
      </c>
      <c r="GN186">
        <v>-0.0203327819548863</v>
      </c>
      <c r="GO186">
        <v>0.00202403773433204</v>
      </c>
      <c r="GP186">
        <v>1</v>
      </c>
      <c r="GQ186">
        <v>3</v>
      </c>
      <c r="GR186">
        <v>3</v>
      </c>
      <c r="GS186" t="s">
        <v>439</v>
      </c>
      <c r="GT186">
        <v>3.24995</v>
      </c>
      <c r="GU186">
        <v>2.89217</v>
      </c>
      <c r="GV186">
        <v>0.0825966</v>
      </c>
      <c r="GW186">
        <v>0.0829259</v>
      </c>
      <c r="GX186">
        <v>0.0595166</v>
      </c>
      <c r="GY186">
        <v>0.055164</v>
      </c>
      <c r="GZ186">
        <v>30268.5</v>
      </c>
      <c r="HA186">
        <v>23317</v>
      </c>
      <c r="HB186">
        <v>30715.3</v>
      </c>
      <c r="HC186">
        <v>23895.7</v>
      </c>
      <c r="HD186">
        <v>38261.8</v>
      </c>
      <c r="HE186">
        <v>31513.8</v>
      </c>
      <c r="HF186">
        <v>43461.3</v>
      </c>
      <c r="HG186">
        <v>36062.6</v>
      </c>
      <c r="HH186">
        <v>2.35287</v>
      </c>
      <c r="HI186">
        <v>2.2561</v>
      </c>
      <c r="HJ186">
        <v>0.154935</v>
      </c>
      <c r="HK186">
        <v>0</v>
      </c>
      <c r="HL186">
        <v>20.4712</v>
      </c>
      <c r="HM186">
        <v>999.9</v>
      </c>
      <c r="HN186">
        <v>45.428</v>
      </c>
      <c r="HO186">
        <v>27.009</v>
      </c>
      <c r="HP186">
        <v>20.6142</v>
      </c>
      <c r="HQ186">
        <v>53.9366</v>
      </c>
      <c r="HR186">
        <v>21.4824</v>
      </c>
      <c r="HS186">
        <v>2</v>
      </c>
      <c r="HT186">
        <v>-0.305445</v>
      </c>
      <c r="HU186">
        <v>0.680749</v>
      </c>
      <c r="HV186">
        <v>20.3423</v>
      </c>
      <c r="HW186">
        <v>5.24439</v>
      </c>
      <c r="HX186">
        <v>11.9211</v>
      </c>
      <c r="HY186">
        <v>4.9697</v>
      </c>
      <c r="HZ186">
        <v>3.29003</v>
      </c>
      <c r="IA186">
        <v>9999</v>
      </c>
      <c r="IB186">
        <v>999.9</v>
      </c>
      <c r="IC186">
        <v>9999</v>
      </c>
      <c r="ID186">
        <v>9999</v>
      </c>
      <c r="IE186">
        <v>4.97213</v>
      </c>
      <c r="IF186">
        <v>1.87348</v>
      </c>
      <c r="IG186">
        <v>1.88035</v>
      </c>
      <c r="IH186">
        <v>1.87653</v>
      </c>
      <c r="II186">
        <v>1.87608</v>
      </c>
      <c r="IJ186">
        <v>1.87607</v>
      </c>
      <c r="IK186">
        <v>1.87504</v>
      </c>
      <c r="IL186">
        <v>1.87545</v>
      </c>
      <c r="IM186">
        <v>0</v>
      </c>
      <c r="IN186">
        <v>0</v>
      </c>
      <c r="IO186">
        <v>0</v>
      </c>
      <c r="IP186">
        <v>0</v>
      </c>
      <c r="IQ186" t="s">
        <v>440</v>
      </c>
      <c r="IR186" t="s">
        <v>441</v>
      </c>
      <c r="IS186" t="s">
        <v>442</v>
      </c>
      <c r="IT186" t="s">
        <v>442</v>
      </c>
      <c r="IU186" t="s">
        <v>442</v>
      </c>
      <c r="IV186" t="s">
        <v>442</v>
      </c>
      <c r="IW186">
        <v>0</v>
      </c>
      <c r="IX186">
        <v>100</v>
      </c>
      <c r="IY186">
        <v>100</v>
      </c>
      <c r="IZ186">
        <v>-0.514</v>
      </c>
      <c r="JA186">
        <v>0.0315</v>
      </c>
      <c r="JB186">
        <v>-0.436505064677801</v>
      </c>
      <c r="JC186">
        <v>-0.000204251658391556</v>
      </c>
      <c r="JD186">
        <v>8.11882707142039e-08</v>
      </c>
      <c r="JE186">
        <v>-8.824596126216e-11</v>
      </c>
      <c r="JF186">
        <v>-0.0823044458403542</v>
      </c>
      <c r="JG186">
        <v>6.98166786572007e-05</v>
      </c>
      <c r="JH186">
        <v>0.00104944809816257</v>
      </c>
      <c r="JI186">
        <v>-2.5878658862803e-05</v>
      </c>
      <c r="JJ186">
        <v>28</v>
      </c>
      <c r="JK186">
        <v>2090</v>
      </c>
      <c r="JL186">
        <v>2</v>
      </c>
      <c r="JM186">
        <v>19</v>
      </c>
      <c r="JN186">
        <v>14.8</v>
      </c>
      <c r="JO186">
        <v>14.7</v>
      </c>
      <c r="JP186">
        <v>1.36108</v>
      </c>
      <c r="JQ186">
        <v>2.55371</v>
      </c>
      <c r="JR186">
        <v>2.24365</v>
      </c>
      <c r="JS186">
        <v>2.85034</v>
      </c>
      <c r="JT186">
        <v>2.49756</v>
      </c>
      <c r="JU186">
        <v>2.34985</v>
      </c>
      <c r="JV186">
        <v>31.2591</v>
      </c>
      <c r="JW186">
        <v>24.0612</v>
      </c>
      <c r="JX186">
        <v>18</v>
      </c>
      <c r="JY186">
        <v>633.626</v>
      </c>
      <c r="JZ186">
        <v>658.432</v>
      </c>
      <c r="KA186">
        <v>20</v>
      </c>
      <c r="KB186">
        <v>23.3157</v>
      </c>
      <c r="KC186">
        <v>30</v>
      </c>
      <c r="KD186">
        <v>23.5053</v>
      </c>
      <c r="KE186">
        <v>23.487</v>
      </c>
      <c r="KF186">
        <v>27.2858</v>
      </c>
      <c r="KG186">
        <v>37.0105</v>
      </c>
      <c r="KH186">
        <v>0</v>
      </c>
      <c r="KI186">
        <v>20</v>
      </c>
      <c r="KJ186">
        <v>420</v>
      </c>
      <c r="KK186">
        <v>11.4215</v>
      </c>
      <c r="KL186">
        <v>101.985</v>
      </c>
      <c r="KM186">
        <v>101.028</v>
      </c>
    </row>
    <row r="187" spans="1:299">
      <c r="A187">
        <v>171</v>
      </c>
      <c r="B187">
        <v>1701978524</v>
      </c>
      <c r="C187">
        <v>850</v>
      </c>
      <c r="D187" t="s">
        <v>783</v>
      </c>
      <c r="E187" t="s">
        <v>784</v>
      </c>
      <c r="F187">
        <v>15</v>
      </c>
      <c r="H187" t="s">
        <v>435</v>
      </c>
      <c r="K187">
        <v>1701978522.5</v>
      </c>
      <c r="L187">
        <f>(M187)/1000</f>
        <v>0</v>
      </c>
      <c r="M187">
        <f>IF(DR187, AP187, AJ187)</f>
        <v>0</v>
      </c>
      <c r="N187">
        <f>IF(DR187, AK187, AI187)</f>
        <v>0</v>
      </c>
      <c r="O187">
        <f>DT187 - IF(AW187&gt;1, N187*DN187*100.0/(AY187*EH187), 0)</f>
        <v>0</v>
      </c>
      <c r="P187">
        <f>((V187-L187/2)*O187-N187)/(V187+L187/2)</f>
        <v>0</v>
      </c>
      <c r="Q187">
        <f>P187*(EA187+EB187)/1000.0</f>
        <v>0</v>
      </c>
      <c r="R187">
        <f>(DT187 - IF(AW187&gt;1, N187*DN187*100.0/(AY187*EH187), 0))*(EA187+EB187)/1000.0</f>
        <v>0</v>
      </c>
      <c r="S187">
        <f>2.0/((1/U187-1/T187)+SIGN(U187)*SQRT((1/U187-1/T187)*(1/U187-1/T187) + 4*DO187/((DO187+1)*(DO187+1))*(2*1/U187*1/T187-1/T187*1/T187)))</f>
        <v>0</v>
      </c>
      <c r="T187">
        <f>IF(LEFT(DP187,1)&lt;&gt;"0",IF(LEFT(DP187,1)="1",3.0,DQ187),$D$5+$E$5*(EH187*EA187/($K$5*1000))+$F$5*(EH187*EA187/($K$5*1000))*MAX(MIN(DN187,$J$5),$I$5)*MAX(MIN(DN187,$J$5),$I$5)+$G$5*MAX(MIN(DN187,$J$5),$I$5)*(EH187*EA187/($K$5*1000))+$H$5*(EH187*EA187/($K$5*1000))*(EH187*EA187/($K$5*1000)))</f>
        <v>0</v>
      </c>
      <c r="U187">
        <f>L187*(1000-(1000*0.61365*exp(17.502*Y187/(240.97+Y187))/(EA187+EB187)+DV187)/2)/(1000*0.61365*exp(17.502*Y187/(240.97+Y187))/(EA187+EB187)-DV187)</f>
        <v>0</v>
      </c>
      <c r="V187">
        <f>1/((DO187+1)/(S187/1.6)+1/(T187/1.37)) + DO187/((DO187+1)/(S187/1.6) + DO187/(T187/1.37))</f>
        <v>0</v>
      </c>
      <c r="W187">
        <f>(DJ187*DM187)</f>
        <v>0</v>
      </c>
      <c r="X187">
        <f>(EC187+(W187+2*0.95*5.67E-8*(((EC187+$B$7)+273)^4-(EC187+273)^4)-44100*L187)/(1.84*29.3*T187+8*0.95*5.67E-8*(EC187+273)^3))</f>
        <v>0</v>
      </c>
      <c r="Y187">
        <f>($C$7*ED187+$D$7*EE187+$E$7*X187)</f>
        <v>0</v>
      </c>
      <c r="Z187">
        <f>0.61365*exp(17.502*Y187/(240.97+Y187))</f>
        <v>0</v>
      </c>
      <c r="AA187">
        <f>(AB187/AC187*100)</f>
        <v>0</v>
      </c>
      <c r="AB187">
        <f>DV187*(EA187+EB187)/1000</f>
        <v>0</v>
      </c>
      <c r="AC187">
        <f>0.61365*exp(17.502*EC187/(240.97+EC187))</f>
        <v>0</v>
      </c>
      <c r="AD187">
        <f>(Z187-DV187*(EA187+EB187)/1000)</f>
        <v>0</v>
      </c>
      <c r="AE187">
        <f>(-L187*44100)</f>
        <v>0</v>
      </c>
      <c r="AF187">
        <f>2*29.3*T187*0.92*(EC187-Y187)</f>
        <v>0</v>
      </c>
      <c r="AG187">
        <f>2*0.95*5.67E-8*(((EC187+$B$7)+273)^4-(Y187+273)^4)</f>
        <v>0</v>
      </c>
      <c r="AH187">
        <f>W187+AG187+AE187+AF187</f>
        <v>0</v>
      </c>
      <c r="AI187">
        <f>DZ187*AW187*(DU187-DT187*(1000-AW187*DW187)/(1000-AW187*DV187))/(100*DN187)</f>
        <v>0</v>
      </c>
      <c r="AJ187">
        <f>1000*DZ187*AW187*(DV187-DW187)/(100*DN187*(1000-AW187*DV187))</f>
        <v>0</v>
      </c>
      <c r="AK187">
        <f>(AL187 - AM187 - EA187*1E3/(8.314*(EC187+273.15)) * AO187/DZ187 * AN187) * DZ187/(100*DN187) * (1000 - DW187)/1000</f>
        <v>0</v>
      </c>
      <c r="AL187">
        <v>424.855806435235</v>
      </c>
      <c r="AM187">
        <v>421.695466666667</v>
      </c>
      <c r="AN187">
        <v>-0.000790837885423008</v>
      </c>
      <c r="AO187">
        <v>66.111918729525</v>
      </c>
      <c r="AP187">
        <f>(AR187 - AQ187 + EA187*1E3/(8.314*(EC187+273.15)) * AT187/DZ187 * AS187) * DZ187/(100*DN187) * 1000/(1000 - AR187)</f>
        <v>0</v>
      </c>
      <c r="AQ187">
        <v>11.4203924476422</v>
      </c>
      <c r="AR187">
        <v>12.4960505494505</v>
      </c>
      <c r="AS187">
        <v>-1.63125933511617e-06</v>
      </c>
      <c r="AT187">
        <v>85.4368916189537</v>
      </c>
      <c r="AU187">
        <v>0</v>
      </c>
      <c r="AV187">
        <v>0</v>
      </c>
      <c r="AW187">
        <f>IF(AU187*$H$13&gt;=AY187,1.0,(AY187/(AY187-AU187*$H$13)))</f>
        <v>0</v>
      </c>
      <c r="AX187">
        <f>(AW187-1)*100</f>
        <v>0</v>
      </c>
      <c r="AY187">
        <f>MAX(0,($B$13+$C$13*EH187)/(1+$D$13*EH187)*EA187/(EC187+273)*$E$13)</f>
        <v>0</v>
      </c>
      <c r="AZ187" t="s">
        <v>436</v>
      </c>
      <c r="BA187" t="s">
        <v>436</v>
      </c>
      <c r="BB187">
        <v>0</v>
      </c>
      <c r="BC187">
        <v>0</v>
      </c>
      <c r="BD187">
        <f>1-BB187/BC187</f>
        <v>0</v>
      </c>
      <c r="BE187">
        <v>0</v>
      </c>
      <c r="BF187" t="s">
        <v>436</v>
      </c>
      <c r="BG187" t="s">
        <v>436</v>
      </c>
      <c r="BH187">
        <v>0</v>
      </c>
      <c r="BI187">
        <v>0</v>
      </c>
      <c r="BJ187">
        <f>1-BH187/BI187</f>
        <v>0</v>
      </c>
      <c r="BK187">
        <v>0.5</v>
      </c>
      <c r="BL187">
        <f>DK187</f>
        <v>0</v>
      </c>
      <c r="BM187">
        <f>N187</f>
        <v>0</v>
      </c>
      <c r="BN187">
        <f>BJ187*BK187*BL187</f>
        <v>0</v>
      </c>
      <c r="BO187">
        <f>(BM187-BE187)/BL187</f>
        <v>0</v>
      </c>
      <c r="BP187">
        <f>(BC187-BI187)/BI187</f>
        <v>0</v>
      </c>
      <c r="BQ187">
        <f>BB187/(BD187+BB187/BI187)</f>
        <v>0</v>
      </c>
      <c r="BR187" t="s">
        <v>436</v>
      </c>
      <c r="BS187">
        <v>0</v>
      </c>
      <c r="BT187">
        <f>IF(BS187&lt;&gt;0, BS187, BQ187)</f>
        <v>0</v>
      </c>
      <c r="BU187">
        <f>1-BT187/BI187</f>
        <v>0</v>
      </c>
      <c r="BV187">
        <f>(BI187-BH187)/(BI187-BT187)</f>
        <v>0</v>
      </c>
      <c r="BW187">
        <f>(BC187-BI187)/(BC187-BT187)</f>
        <v>0</v>
      </c>
      <c r="BX187">
        <f>(BI187-BH187)/(BI187-BB187)</f>
        <v>0</v>
      </c>
      <c r="BY187">
        <f>(BC187-BI187)/(BC187-BB187)</f>
        <v>0</v>
      </c>
      <c r="BZ187">
        <f>(BV187*BT187/BH187)</f>
        <v>0</v>
      </c>
      <c r="CA187">
        <f>(1-BZ187)</f>
        <v>0</v>
      </c>
      <c r="DJ187">
        <f>$B$11*EI187+$C$11*EJ187+$F$11*EU187*(1-EX187)</f>
        <v>0</v>
      </c>
      <c r="DK187">
        <f>DJ187*DL187</f>
        <v>0</v>
      </c>
      <c r="DL187">
        <f>($B$11*$D$9+$C$11*$D$9+$F$11*((FH187+EZ187)/MAX(FH187+EZ187+FI187, 0.1)*$I$9+FI187/MAX(FH187+EZ187+FI187, 0.1)*$J$9))/($B$11+$C$11+$F$11)</f>
        <v>0</v>
      </c>
      <c r="DM187">
        <f>($B$11*$K$9+$C$11*$K$9+$F$11*((FH187+EZ187)/MAX(FH187+EZ187+FI187, 0.1)*$P$9+FI187/MAX(FH187+EZ187+FI187, 0.1)*$Q$9))/($B$11+$C$11+$F$11)</f>
        <v>0</v>
      </c>
      <c r="DN187">
        <v>6</v>
      </c>
      <c r="DO187">
        <v>0.5</v>
      </c>
      <c r="DP187" t="s">
        <v>437</v>
      </c>
      <c r="DQ187">
        <v>2</v>
      </c>
      <c r="DR187" t="b">
        <v>1</v>
      </c>
      <c r="DS187">
        <v>1701978522.5</v>
      </c>
      <c r="DT187">
        <v>416.432</v>
      </c>
      <c r="DU187">
        <v>420.007</v>
      </c>
      <c r="DV187">
        <v>12.49645</v>
      </c>
      <c r="DW187">
        <v>11.42075</v>
      </c>
      <c r="DX187">
        <v>416.946</v>
      </c>
      <c r="DY187">
        <v>12.46495</v>
      </c>
      <c r="DZ187">
        <v>600.0065</v>
      </c>
      <c r="EA187">
        <v>78.9151</v>
      </c>
      <c r="EB187">
        <v>0.10013105</v>
      </c>
      <c r="EC187">
        <v>23.0098</v>
      </c>
      <c r="ED187">
        <v>23.0299</v>
      </c>
      <c r="EE187">
        <v>999.9</v>
      </c>
      <c r="EF187">
        <v>0</v>
      </c>
      <c r="EG187">
        <v>0</v>
      </c>
      <c r="EH187">
        <v>9979.99</v>
      </c>
      <c r="EI187">
        <v>0</v>
      </c>
      <c r="EJ187">
        <v>0.848101</v>
      </c>
      <c r="EK187">
        <v>-3.57498</v>
      </c>
      <c r="EL187">
        <v>421.7015</v>
      </c>
      <c r="EM187">
        <v>424.859</v>
      </c>
      <c r="EN187">
        <v>1.075725</v>
      </c>
      <c r="EO187">
        <v>420.007</v>
      </c>
      <c r="EP187">
        <v>11.42075</v>
      </c>
      <c r="EQ187">
        <v>0.9861575</v>
      </c>
      <c r="ER187">
        <v>0.9012665</v>
      </c>
      <c r="ES187">
        <v>6.713455</v>
      </c>
      <c r="ET187">
        <v>5.41098</v>
      </c>
      <c r="EU187">
        <v>1800.2</v>
      </c>
      <c r="EV187">
        <v>0.978008</v>
      </c>
      <c r="EW187">
        <v>0.0219924</v>
      </c>
      <c r="EX187">
        <v>0</v>
      </c>
      <c r="EY187">
        <v>383.1505</v>
      </c>
      <c r="EZ187">
        <v>4.99951</v>
      </c>
      <c r="FA187">
        <v>6953.22</v>
      </c>
      <c r="FB187">
        <v>14718.65</v>
      </c>
      <c r="FC187">
        <v>43.062</v>
      </c>
      <c r="FD187">
        <v>44.812</v>
      </c>
      <c r="FE187">
        <v>44.562</v>
      </c>
      <c r="FF187">
        <v>43.875</v>
      </c>
      <c r="FG187">
        <v>44.437</v>
      </c>
      <c r="FH187">
        <v>1755.72</v>
      </c>
      <c r="FI187">
        <v>39.48</v>
      </c>
      <c r="FJ187">
        <v>0</v>
      </c>
      <c r="FK187">
        <v>1701978525.3</v>
      </c>
      <c r="FL187">
        <v>0</v>
      </c>
      <c r="FM187">
        <v>383.227192307692</v>
      </c>
      <c r="FN187">
        <v>-0.0531624005974715</v>
      </c>
      <c r="FO187">
        <v>-1.73196580708031</v>
      </c>
      <c r="FP187">
        <v>6952.65692307692</v>
      </c>
      <c r="FQ187">
        <v>15</v>
      </c>
      <c r="FR187">
        <v>1701977635</v>
      </c>
      <c r="FS187" t="s">
        <v>438</v>
      </c>
      <c r="FT187">
        <v>1701977633</v>
      </c>
      <c r="FU187">
        <v>1701977635</v>
      </c>
      <c r="FV187">
        <v>4</v>
      </c>
      <c r="FW187">
        <v>-0.012</v>
      </c>
      <c r="FX187">
        <v>0.003</v>
      </c>
      <c r="FY187">
        <v>-0.515</v>
      </c>
      <c r="FZ187">
        <v>0.012</v>
      </c>
      <c r="GA187">
        <v>420</v>
      </c>
      <c r="GB187">
        <v>11</v>
      </c>
      <c r="GC187">
        <v>0.38</v>
      </c>
      <c r="GD187">
        <v>0.07</v>
      </c>
      <c r="GE187">
        <v>-3.58653619047619</v>
      </c>
      <c r="GF187">
        <v>0.22147402597402</v>
      </c>
      <c r="GG187">
        <v>0.0316328032686069</v>
      </c>
      <c r="GH187">
        <v>1</v>
      </c>
      <c r="GI187">
        <v>383.2345</v>
      </c>
      <c r="GJ187">
        <v>0.146936591002416</v>
      </c>
      <c r="GK187">
        <v>0.184172273892106</v>
      </c>
      <c r="GL187">
        <v>1</v>
      </c>
      <c r="GM187">
        <v>1.07862571428571</v>
      </c>
      <c r="GN187">
        <v>-0.0194002597402607</v>
      </c>
      <c r="GO187">
        <v>0.00203609002380397</v>
      </c>
      <c r="GP187">
        <v>1</v>
      </c>
      <c r="GQ187">
        <v>3</v>
      </c>
      <c r="GR187">
        <v>3</v>
      </c>
      <c r="GS187" t="s">
        <v>439</v>
      </c>
      <c r="GT187">
        <v>3.24997</v>
      </c>
      <c r="GU187">
        <v>2.89219</v>
      </c>
      <c r="GV187">
        <v>0.0825954</v>
      </c>
      <c r="GW187">
        <v>0.0829309</v>
      </c>
      <c r="GX187">
        <v>0.0595158</v>
      </c>
      <c r="GY187">
        <v>0.0551661</v>
      </c>
      <c r="GZ187">
        <v>30268.5</v>
      </c>
      <c r="HA187">
        <v>23316.7</v>
      </c>
      <c r="HB187">
        <v>30715.3</v>
      </c>
      <c r="HC187">
        <v>23895.6</v>
      </c>
      <c r="HD187">
        <v>38262.2</v>
      </c>
      <c r="HE187">
        <v>31513.6</v>
      </c>
      <c r="HF187">
        <v>43461.7</v>
      </c>
      <c r="HG187">
        <v>36062.4</v>
      </c>
      <c r="HH187">
        <v>2.35267</v>
      </c>
      <c r="HI187">
        <v>2.25615</v>
      </c>
      <c r="HJ187">
        <v>0.155382</v>
      </c>
      <c r="HK187">
        <v>0</v>
      </c>
      <c r="HL187">
        <v>20.4717</v>
      </c>
      <c r="HM187">
        <v>999.9</v>
      </c>
      <c r="HN187">
        <v>45.434</v>
      </c>
      <c r="HO187">
        <v>27.039</v>
      </c>
      <c r="HP187">
        <v>20.6543</v>
      </c>
      <c r="HQ187">
        <v>54.3066</v>
      </c>
      <c r="HR187">
        <v>21.4704</v>
      </c>
      <c r="HS187">
        <v>2</v>
      </c>
      <c r="HT187">
        <v>-0.305493</v>
      </c>
      <c r="HU187">
        <v>0.678478</v>
      </c>
      <c r="HV187">
        <v>20.3425</v>
      </c>
      <c r="HW187">
        <v>5.24529</v>
      </c>
      <c r="HX187">
        <v>11.9202</v>
      </c>
      <c r="HY187">
        <v>4.96955</v>
      </c>
      <c r="HZ187">
        <v>3.29003</v>
      </c>
      <c r="IA187">
        <v>9999</v>
      </c>
      <c r="IB187">
        <v>999.9</v>
      </c>
      <c r="IC187">
        <v>9999</v>
      </c>
      <c r="ID187">
        <v>9999</v>
      </c>
      <c r="IE187">
        <v>4.97214</v>
      </c>
      <c r="IF187">
        <v>1.87347</v>
      </c>
      <c r="IG187">
        <v>1.88034</v>
      </c>
      <c r="IH187">
        <v>1.87653</v>
      </c>
      <c r="II187">
        <v>1.87609</v>
      </c>
      <c r="IJ187">
        <v>1.87607</v>
      </c>
      <c r="IK187">
        <v>1.87507</v>
      </c>
      <c r="IL187">
        <v>1.87546</v>
      </c>
      <c r="IM187">
        <v>0</v>
      </c>
      <c r="IN187">
        <v>0</v>
      </c>
      <c r="IO187">
        <v>0</v>
      </c>
      <c r="IP187">
        <v>0</v>
      </c>
      <c r="IQ187" t="s">
        <v>440</v>
      </c>
      <c r="IR187" t="s">
        <v>441</v>
      </c>
      <c r="IS187" t="s">
        <v>442</v>
      </c>
      <c r="IT187" t="s">
        <v>442</v>
      </c>
      <c r="IU187" t="s">
        <v>442</v>
      </c>
      <c r="IV187" t="s">
        <v>442</v>
      </c>
      <c r="IW187">
        <v>0</v>
      </c>
      <c r="IX187">
        <v>100</v>
      </c>
      <c r="IY187">
        <v>100</v>
      </c>
      <c r="IZ187">
        <v>-0.514</v>
      </c>
      <c r="JA187">
        <v>0.0315</v>
      </c>
      <c r="JB187">
        <v>-0.436505064677801</v>
      </c>
      <c r="JC187">
        <v>-0.000204251658391556</v>
      </c>
      <c r="JD187">
        <v>8.11882707142039e-08</v>
      </c>
      <c r="JE187">
        <v>-8.824596126216e-11</v>
      </c>
      <c r="JF187">
        <v>-0.0823044458403542</v>
      </c>
      <c r="JG187">
        <v>6.98166786572007e-05</v>
      </c>
      <c r="JH187">
        <v>0.00104944809816257</v>
      </c>
      <c r="JI187">
        <v>-2.5878658862803e-05</v>
      </c>
      <c r="JJ187">
        <v>28</v>
      </c>
      <c r="JK187">
        <v>2090</v>
      </c>
      <c r="JL187">
        <v>2</v>
      </c>
      <c r="JM187">
        <v>19</v>
      </c>
      <c r="JN187">
        <v>14.8</v>
      </c>
      <c r="JO187">
        <v>14.8</v>
      </c>
      <c r="JP187">
        <v>1.36108</v>
      </c>
      <c r="JQ187">
        <v>2.55249</v>
      </c>
      <c r="JR187">
        <v>2.24365</v>
      </c>
      <c r="JS187">
        <v>2.84912</v>
      </c>
      <c r="JT187">
        <v>2.49756</v>
      </c>
      <c r="JU187">
        <v>2.37793</v>
      </c>
      <c r="JV187">
        <v>31.2591</v>
      </c>
      <c r="JW187">
        <v>24.07</v>
      </c>
      <c r="JX187">
        <v>18</v>
      </c>
      <c r="JY187">
        <v>633.48</v>
      </c>
      <c r="JZ187">
        <v>658.472</v>
      </c>
      <c r="KA187">
        <v>19.9996</v>
      </c>
      <c r="KB187">
        <v>23.3157</v>
      </c>
      <c r="KC187">
        <v>30.0003</v>
      </c>
      <c r="KD187">
        <v>23.5053</v>
      </c>
      <c r="KE187">
        <v>23.4867</v>
      </c>
      <c r="KF187">
        <v>27.2845</v>
      </c>
      <c r="KG187">
        <v>37.0105</v>
      </c>
      <c r="KH187">
        <v>0</v>
      </c>
      <c r="KI187">
        <v>20</v>
      </c>
      <c r="KJ187">
        <v>420</v>
      </c>
      <c r="KK187">
        <v>11.4215</v>
      </c>
      <c r="KL187">
        <v>101.985</v>
      </c>
      <c r="KM187">
        <v>101.028</v>
      </c>
    </row>
    <row r="188" spans="1:299">
      <c r="A188">
        <v>172</v>
      </c>
      <c r="B188">
        <v>1701978529</v>
      </c>
      <c r="C188">
        <v>855</v>
      </c>
      <c r="D188" t="s">
        <v>785</v>
      </c>
      <c r="E188" t="s">
        <v>786</v>
      </c>
      <c r="F188">
        <v>15</v>
      </c>
      <c r="H188" t="s">
        <v>435</v>
      </c>
      <c r="K188">
        <v>1701978527.5</v>
      </c>
      <c r="L188">
        <f>(M188)/1000</f>
        <v>0</v>
      </c>
      <c r="M188">
        <f>IF(DR188, AP188, AJ188)</f>
        <v>0</v>
      </c>
      <c r="N188">
        <f>IF(DR188, AK188, AI188)</f>
        <v>0</v>
      </c>
      <c r="O188">
        <f>DT188 - IF(AW188&gt;1, N188*DN188*100.0/(AY188*EH188), 0)</f>
        <v>0</v>
      </c>
      <c r="P188">
        <f>((V188-L188/2)*O188-N188)/(V188+L188/2)</f>
        <v>0</v>
      </c>
      <c r="Q188">
        <f>P188*(EA188+EB188)/1000.0</f>
        <v>0</v>
      </c>
      <c r="R188">
        <f>(DT188 - IF(AW188&gt;1, N188*DN188*100.0/(AY188*EH188), 0))*(EA188+EB188)/1000.0</f>
        <v>0</v>
      </c>
      <c r="S188">
        <f>2.0/((1/U188-1/T188)+SIGN(U188)*SQRT((1/U188-1/T188)*(1/U188-1/T188) + 4*DO188/((DO188+1)*(DO188+1))*(2*1/U188*1/T188-1/T188*1/T188)))</f>
        <v>0</v>
      </c>
      <c r="T188">
        <f>IF(LEFT(DP188,1)&lt;&gt;"0",IF(LEFT(DP188,1)="1",3.0,DQ188),$D$5+$E$5*(EH188*EA188/($K$5*1000))+$F$5*(EH188*EA188/($K$5*1000))*MAX(MIN(DN188,$J$5),$I$5)*MAX(MIN(DN188,$J$5),$I$5)+$G$5*MAX(MIN(DN188,$J$5),$I$5)*(EH188*EA188/($K$5*1000))+$H$5*(EH188*EA188/($K$5*1000))*(EH188*EA188/($K$5*1000)))</f>
        <v>0</v>
      </c>
      <c r="U188">
        <f>L188*(1000-(1000*0.61365*exp(17.502*Y188/(240.97+Y188))/(EA188+EB188)+DV188)/2)/(1000*0.61365*exp(17.502*Y188/(240.97+Y188))/(EA188+EB188)-DV188)</f>
        <v>0</v>
      </c>
      <c r="V188">
        <f>1/((DO188+1)/(S188/1.6)+1/(T188/1.37)) + DO188/((DO188+1)/(S188/1.6) + DO188/(T188/1.37))</f>
        <v>0</v>
      </c>
      <c r="W188">
        <f>(DJ188*DM188)</f>
        <v>0</v>
      </c>
      <c r="X188">
        <f>(EC188+(W188+2*0.95*5.67E-8*(((EC188+$B$7)+273)^4-(EC188+273)^4)-44100*L188)/(1.84*29.3*T188+8*0.95*5.67E-8*(EC188+273)^3))</f>
        <v>0</v>
      </c>
      <c r="Y188">
        <f>($C$7*ED188+$D$7*EE188+$E$7*X188)</f>
        <v>0</v>
      </c>
      <c r="Z188">
        <f>0.61365*exp(17.502*Y188/(240.97+Y188))</f>
        <v>0</v>
      </c>
      <c r="AA188">
        <f>(AB188/AC188*100)</f>
        <v>0</v>
      </c>
      <c r="AB188">
        <f>DV188*(EA188+EB188)/1000</f>
        <v>0</v>
      </c>
      <c r="AC188">
        <f>0.61365*exp(17.502*EC188/(240.97+EC188))</f>
        <v>0</v>
      </c>
      <c r="AD188">
        <f>(Z188-DV188*(EA188+EB188)/1000)</f>
        <v>0</v>
      </c>
      <c r="AE188">
        <f>(-L188*44100)</f>
        <v>0</v>
      </c>
      <c r="AF188">
        <f>2*29.3*T188*0.92*(EC188-Y188)</f>
        <v>0</v>
      </c>
      <c r="AG188">
        <f>2*0.95*5.67E-8*(((EC188+$B$7)+273)^4-(Y188+273)^4)</f>
        <v>0</v>
      </c>
      <c r="AH188">
        <f>W188+AG188+AE188+AF188</f>
        <v>0</v>
      </c>
      <c r="AI188">
        <f>DZ188*AW188*(DU188-DT188*(1000-AW188*DW188)/(1000-AW188*DV188))/(100*DN188)</f>
        <v>0</v>
      </c>
      <c r="AJ188">
        <f>1000*DZ188*AW188*(DV188-DW188)/(100*DN188*(1000-AW188*DV188))</f>
        <v>0</v>
      </c>
      <c r="AK188">
        <f>(AL188 - AM188 - EA188*1E3/(8.314*(EC188+273.15)) * AO188/DZ188 * AN188) * DZ188/(100*DN188) * (1000 - DW188)/1000</f>
        <v>0</v>
      </c>
      <c r="AL188">
        <v>424.860875121571</v>
      </c>
      <c r="AM188">
        <v>421.740987878788</v>
      </c>
      <c r="AN188">
        <v>0.000947887498805957</v>
      </c>
      <c r="AO188">
        <v>66.111918729525</v>
      </c>
      <c r="AP188">
        <f>(AR188 - AQ188 + EA188*1E3/(8.314*(EC188+273.15)) * AT188/DZ188 * AS188) * DZ188/(100*DN188) * 1000/(1000 - AR188)</f>
        <v>0</v>
      </c>
      <c r="AQ188">
        <v>11.4211670926387</v>
      </c>
      <c r="AR188">
        <v>12.4951186813187</v>
      </c>
      <c r="AS188">
        <v>-1.10630068874191e-06</v>
      </c>
      <c r="AT188">
        <v>85.4368916189537</v>
      </c>
      <c r="AU188">
        <v>0</v>
      </c>
      <c r="AV188">
        <v>0</v>
      </c>
      <c r="AW188">
        <f>IF(AU188*$H$13&gt;=AY188,1.0,(AY188/(AY188-AU188*$H$13)))</f>
        <v>0</v>
      </c>
      <c r="AX188">
        <f>(AW188-1)*100</f>
        <v>0</v>
      </c>
      <c r="AY188">
        <f>MAX(0,($B$13+$C$13*EH188)/(1+$D$13*EH188)*EA188/(EC188+273)*$E$13)</f>
        <v>0</v>
      </c>
      <c r="AZ188" t="s">
        <v>436</v>
      </c>
      <c r="BA188" t="s">
        <v>436</v>
      </c>
      <c r="BB188">
        <v>0</v>
      </c>
      <c r="BC188">
        <v>0</v>
      </c>
      <c r="BD188">
        <f>1-BB188/BC188</f>
        <v>0</v>
      </c>
      <c r="BE188">
        <v>0</v>
      </c>
      <c r="BF188" t="s">
        <v>436</v>
      </c>
      <c r="BG188" t="s">
        <v>436</v>
      </c>
      <c r="BH188">
        <v>0</v>
      </c>
      <c r="BI188">
        <v>0</v>
      </c>
      <c r="BJ188">
        <f>1-BH188/BI188</f>
        <v>0</v>
      </c>
      <c r="BK188">
        <v>0.5</v>
      </c>
      <c r="BL188">
        <f>DK188</f>
        <v>0</v>
      </c>
      <c r="BM188">
        <f>N188</f>
        <v>0</v>
      </c>
      <c r="BN188">
        <f>BJ188*BK188*BL188</f>
        <v>0</v>
      </c>
      <c r="BO188">
        <f>(BM188-BE188)/BL188</f>
        <v>0</v>
      </c>
      <c r="BP188">
        <f>(BC188-BI188)/BI188</f>
        <v>0</v>
      </c>
      <c r="BQ188">
        <f>BB188/(BD188+BB188/BI188)</f>
        <v>0</v>
      </c>
      <c r="BR188" t="s">
        <v>436</v>
      </c>
      <c r="BS188">
        <v>0</v>
      </c>
      <c r="BT188">
        <f>IF(BS188&lt;&gt;0, BS188, BQ188)</f>
        <v>0</v>
      </c>
      <c r="BU188">
        <f>1-BT188/BI188</f>
        <v>0</v>
      </c>
      <c r="BV188">
        <f>(BI188-BH188)/(BI188-BT188)</f>
        <v>0</v>
      </c>
      <c r="BW188">
        <f>(BC188-BI188)/(BC188-BT188)</f>
        <v>0</v>
      </c>
      <c r="BX188">
        <f>(BI188-BH188)/(BI188-BB188)</f>
        <v>0</v>
      </c>
      <c r="BY188">
        <f>(BC188-BI188)/(BC188-BB188)</f>
        <v>0</v>
      </c>
      <c r="BZ188">
        <f>(BV188*BT188/BH188)</f>
        <v>0</v>
      </c>
      <c r="CA188">
        <f>(1-BZ188)</f>
        <v>0</v>
      </c>
      <c r="DJ188">
        <f>$B$11*EI188+$C$11*EJ188+$F$11*EU188*(1-EX188)</f>
        <v>0</v>
      </c>
      <c r="DK188">
        <f>DJ188*DL188</f>
        <v>0</v>
      </c>
      <c r="DL188">
        <f>($B$11*$D$9+$C$11*$D$9+$F$11*((FH188+EZ188)/MAX(FH188+EZ188+FI188, 0.1)*$I$9+FI188/MAX(FH188+EZ188+FI188, 0.1)*$J$9))/($B$11+$C$11+$F$11)</f>
        <v>0</v>
      </c>
      <c r="DM188">
        <f>($B$11*$K$9+$C$11*$K$9+$F$11*((FH188+EZ188)/MAX(FH188+EZ188+FI188, 0.1)*$P$9+FI188/MAX(FH188+EZ188+FI188, 0.1)*$Q$9))/($B$11+$C$11+$F$11)</f>
        <v>0</v>
      </c>
      <c r="DN188">
        <v>6</v>
      </c>
      <c r="DO188">
        <v>0.5</v>
      </c>
      <c r="DP188" t="s">
        <v>437</v>
      </c>
      <c r="DQ188">
        <v>2</v>
      </c>
      <c r="DR188" t="b">
        <v>1</v>
      </c>
      <c r="DS188">
        <v>1701978527.5</v>
      </c>
      <c r="DT188">
        <v>416.4645</v>
      </c>
      <c r="DU188">
        <v>420.0155</v>
      </c>
      <c r="DV188">
        <v>12.49515</v>
      </c>
      <c r="DW188">
        <v>11.42075</v>
      </c>
      <c r="DX188">
        <v>416.9785</v>
      </c>
      <c r="DY188">
        <v>12.4637</v>
      </c>
      <c r="DZ188">
        <v>600.0275</v>
      </c>
      <c r="EA188">
        <v>78.91505</v>
      </c>
      <c r="EB188">
        <v>0.1000083</v>
      </c>
      <c r="EC188">
        <v>23.0074</v>
      </c>
      <c r="ED188">
        <v>23.02475</v>
      </c>
      <c r="EE188">
        <v>999.9</v>
      </c>
      <c r="EF188">
        <v>0</v>
      </c>
      <c r="EG188">
        <v>0</v>
      </c>
      <c r="EH188">
        <v>9997.81</v>
      </c>
      <c r="EI188">
        <v>0</v>
      </c>
      <c r="EJ188">
        <v>0.848101</v>
      </c>
      <c r="EK188">
        <v>-3.550965</v>
      </c>
      <c r="EL188">
        <v>421.7345</v>
      </c>
      <c r="EM188">
        <v>424.868</v>
      </c>
      <c r="EN188">
        <v>1.07443</v>
      </c>
      <c r="EO188">
        <v>420.0155</v>
      </c>
      <c r="EP188">
        <v>11.42075</v>
      </c>
      <c r="EQ188">
        <v>0.986055</v>
      </c>
      <c r="ER188">
        <v>0.9012665</v>
      </c>
      <c r="ES188">
        <v>6.711945</v>
      </c>
      <c r="ET188">
        <v>5.410985</v>
      </c>
      <c r="EU188">
        <v>1800.055</v>
      </c>
      <c r="EV188">
        <v>0.978006</v>
      </c>
      <c r="EW188">
        <v>0.0219943</v>
      </c>
      <c r="EX188">
        <v>0</v>
      </c>
      <c r="EY188">
        <v>383.431</v>
      </c>
      <c r="EZ188">
        <v>4.99951</v>
      </c>
      <c r="FA188">
        <v>6951.91</v>
      </c>
      <c r="FB188">
        <v>14717.4</v>
      </c>
      <c r="FC188">
        <v>43.062</v>
      </c>
      <c r="FD188">
        <v>44.812</v>
      </c>
      <c r="FE188">
        <v>44.5935</v>
      </c>
      <c r="FF188">
        <v>43.875</v>
      </c>
      <c r="FG188">
        <v>44.4685</v>
      </c>
      <c r="FH188">
        <v>1755.575</v>
      </c>
      <c r="FI188">
        <v>39.48</v>
      </c>
      <c r="FJ188">
        <v>0</v>
      </c>
      <c r="FK188">
        <v>1701978530.1</v>
      </c>
      <c r="FL188">
        <v>0</v>
      </c>
      <c r="FM188">
        <v>383.216846153846</v>
      </c>
      <c r="FN188">
        <v>-0.786119660829704</v>
      </c>
      <c r="FO188">
        <v>-3.60649570462859</v>
      </c>
      <c r="FP188">
        <v>6952.42423076923</v>
      </c>
      <c r="FQ188">
        <v>15</v>
      </c>
      <c r="FR188">
        <v>1701977635</v>
      </c>
      <c r="FS188" t="s">
        <v>438</v>
      </c>
      <c r="FT188">
        <v>1701977633</v>
      </c>
      <c r="FU188">
        <v>1701977635</v>
      </c>
      <c r="FV188">
        <v>4</v>
      </c>
      <c r="FW188">
        <v>-0.012</v>
      </c>
      <c r="FX188">
        <v>0.003</v>
      </c>
      <c r="FY188">
        <v>-0.515</v>
      </c>
      <c r="FZ188">
        <v>0.012</v>
      </c>
      <c r="GA188">
        <v>420</v>
      </c>
      <c r="GB188">
        <v>11</v>
      </c>
      <c r="GC188">
        <v>0.38</v>
      </c>
      <c r="GD188">
        <v>0.07</v>
      </c>
      <c r="GE188">
        <v>-3.568838</v>
      </c>
      <c r="GF188">
        <v>0.166228872180455</v>
      </c>
      <c r="GG188">
        <v>0.0270384423737759</v>
      </c>
      <c r="GH188">
        <v>1</v>
      </c>
      <c r="GI188">
        <v>383.231323529412</v>
      </c>
      <c r="GJ188">
        <v>-0.274148209568013</v>
      </c>
      <c r="GK188">
        <v>0.21272306224543</v>
      </c>
      <c r="GL188">
        <v>1</v>
      </c>
      <c r="GM188">
        <v>1.0768945</v>
      </c>
      <c r="GN188">
        <v>-0.0210843609022525</v>
      </c>
      <c r="GO188">
        <v>0.00210608517159206</v>
      </c>
      <c r="GP188">
        <v>1</v>
      </c>
      <c r="GQ188">
        <v>3</v>
      </c>
      <c r="GR188">
        <v>3</v>
      </c>
      <c r="GS188" t="s">
        <v>439</v>
      </c>
      <c r="GT188">
        <v>3.24998</v>
      </c>
      <c r="GU188">
        <v>2.89223</v>
      </c>
      <c r="GV188">
        <v>0.0825991</v>
      </c>
      <c r="GW188">
        <v>0.0829317</v>
      </c>
      <c r="GX188">
        <v>0.0595069</v>
      </c>
      <c r="GY188">
        <v>0.0551611</v>
      </c>
      <c r="GZ188">
        <v>30267.7</v>
      </c>
      <c r="HA188">
        <v>23316.2</v>
      </c>
      <c r="HB188">
        <v>30714.6</v>
      </c>
      <c r="HC188">
        <v>23895.1</v>
      </c>
      <c r="HD188">
        <v>38261.5</v>
      </c>
      <c r="HE188">
        <v>31513</v>
      </c>
      <c r="HF188">
        <v>43460.5</v>
      </c>
      <c r="HG188">
        <v>36061.5</v>
      </c>
      <c r="HH188">
        <v>2.35302</v>
      </c>
      <c r="HI188">
        <v>2.25605</v>
      </c>
      <c r="HJ188">
        <v>0.154637</v>
      </c>
      <c r="HK188">
        <v>0</v>
      </c>
      <c r="HL188">
        <v>20.4717</v>
      </c>
      <c r="HM188">
        <v>999.9</v>
      </c>
      <c r="HN188">
        <v>45.434</v>
      </c>
      <c r="HO188">
        <v>27.039</v>
      </c>
      <c r="HP188">
        <v>20.6542</v>
      </c>
      <c r="HQ188">
        <v>54.5566</v>
      </c>
      <c r="HR188">
        <v>21.4704</v>
      </c>
      <c r="HS188">
        <v>2</v>
      </c>
      <c r="HT188">
        <v>-0.30544</v>
      </c>
      <c r="HU188">
        <v>0.677865</v>
      </c>
      <c r="HV188">
        <v>20.3424</v>
      </c>
      <c r="HW188">
        <v>5.24529</v>
      </c>
      <c r="HX188">
        <v>11.9205</v>
      </c>
      <c r="HY188">
        <v>4.9693</v>
      </c>
      <c r="HZ188">
        <v>3.29005</v>
      </c>
      <c r="IA188">
        <v>9999</v>
      </c>
      <c r="IB188">
        <v>999.9</v>
      </c>
      <c r="IC188">
        <v>9999</v>
      </c>
      <c r="ID188">
        <v>9999</v>
      </c>
      <c r="IE188">
        <v>4.97213</v>
      </c>
      <c r="IF188">
        <v>1.87347</v>
      </c>
      <c r="IG188">
        <v>1.88034</v>
      </c>
      <c r="IH188">
        <v>1.87653</v>
      </c>
      <c r="II188">
        <v>1.87609</v>
      </c>
      <c r="IJ188">
        <v>1.87607</v>
      </c>
      <c r="IK188">
        <v>1.87506</v>
      </c>
      <c r="IL188">
        <v>1.87544</v>
      </c>
      <c r="IM188">
        <v>0</v>
      </c>
      <c r="IN188">
        <v>0</v>
      </c>
      <c r="IO188">
        <v>0</v>
      </c>
      <c r="IP188">
        <v>0</v>
      </c>
      <c r="IQ188" t="s">
        <v>440</v>
      </c>
      <c r="IR188" t="s">
        <v>441</v>
      </c>
      <c r="IS188" t="s">
        <v>442</v>
      </c>
      <c r="IT188" t="s">
        <v>442</v>
      </c>
      <c r="IU188" t="s">
        <v>442</v>
      </c>
      <c r="IV188" t="s">
        <v>442</v>
      </c>
      <c r="IW188">
        <v>0</v>
      </c>
      <c r="IX188">
        <v>100</v>
      </c>
      <c r="IY188">
        <v>100</v>
      </c>
      <c r="IZ188">
        <v>-0.514</v>
      </c>
      <c r="JA188">
        <v>0.0315</v>
      </c>
      <c r="JB188">
        <v>-0.436505064677801</v>
      </c>
      <c r="JC188">
        <v>-0.000204251658391556</v>
      </c>
      <c r="JD188">
        <v>8.11882707142039e-08</v>
      </c>
      <c r="JE188">
        <v>-8.824596126216e-11</v>
      </c>
      <c r="JF188">
        <v>-0.0823044458403542</v>
      </c>
      <c r="JG188">
        <v>6.98166786572007e-05</v>
      </c>
      <c r="JH188">
        <v>0.00104944809816257</v>
      </c>
      <c r="JI188">
        <v>-2.5878658862803e-05</v>
      </c>
      <c r="JJ188">
        <v>28</v>
      </c>
      <c r="JK188">
        <v>2090</v>
      </c>
      <c r="JL188">
        <v>2</v>
      </c>
      <c r="JM188">
        <v>19</v>
      </c>
      <c r="JN188">
        <v>14.9</v>
      </c>
      <c r="JO188">
        <v>14.9</v>
      </c>
      <c r="JP188">
        <v>1.36108</v>
      </c>
      <c r="JQ188">
        <v>2.55127</v>
      </c>
      <c r="JR188">
        <v>2.24365</v>
      </c>
      <c r="JS188">
        <v>2.8479</v>
      </c>
      <c r="JT188">
        <v>2.49756</v>
      </c>
      <c r="JU188">
        <v>2.36084</v>
      </c>
      <c r="JV188">
        <v>31.2591</v>
      </c>
      <c r="JW188">
        <v>24.0612</v>
      </c>
      <c r="JX188">
        <v>18</v>
      </c>
      <c r="JY188">
        <v>633.736</v>
      </c>
      <c r="JZ188">
        <v>658.367</v>
      </c>
      <c r="KA188">
        <v>19.9997</v>
      </c>
      <c r="KB188">
        <v>23.3157</v>
      </c>
      <c r="KC188">
        <v>30</v>
      </c>
      <c r="KD188">
        <v>23.5053</v>
      </c>
      <c r="KE188">
        <v>23.4852</v>
      </c>
      <c r="KF188">
        <v>27.2856</v>
      </c>
      <c r="KG188">
        <v>37.0105</v>
      </c>
      <c r="KH188">
        <v>0</v>
      </c>
      <c r="KI188">
        <v>20</v>
      </c>
      <c r="KJ188">
        <v>420</v>
      </c>
      <c r="KK188">
        <v>11.4215</v>
      </c>
      <c r="KL188">
        <v>101.983</v>
      </c>
      <c r="KM188">
        <v>101.025</v>
      </c>
    </row>
    <row r="189" spans="1:299">
      <c r="A189">
        <v>173</v>
      </c>
      <c r="B189">
        <v>1701978534</v>
      </c>
      <c r="C189">
        <v>860</v>
      </c>
      <c r="D189" t="s">
        <v>787</v>
      </c>
      <c r="E189" t="s">
        <v>788</v>
      </c>
      <c r="F189">
        <v>15</v>
      </c>
      <c r="H189" t="s">
        <v>435</v>
      </c>
      <c r="K189">
        <v>1701978532.5</v>
      </c>
      <c r="L189">
        <f>(M189)/1000</f>
        <v>0</v>
      </c>
      <c r="M189">
        <f>IF(DR189, AP189, AJ189)</f>
        <v>0</v>
      </c>
      <c r="N189">
        <f>IF(DR189, AK189, AI189)</f>
        <v>0</v>
      </c>
      <c r="O189">
        <f>DT189 - IF(AW189&gt;1, N189*DN189*100.0/(AY189*EH189), 0)</f>
        <v>0</v>
      </c>
      <c r="P189">
        <f>((V189-L189/2)*O189-N189)/(V189+L189/2)</f>
        <v>0</v>
      </c>
      <c r="Q189">
        <f>P189*(EA189+EB189)/1000.0</f>
        <v>0</v>
      </c>
      <c r="R189">
        <f>(DT189 - IF(AW189&gt;1, N189*DN189*100.0/(AY189*EH189), 0))*(EA189+EB189)/1000.0</f>
        <v>0</v>
      </c>
      <c r="S189">
        <f>2.0/((1/U189-1/T189)+SIGN(U189)*SQRT((1/U189-1/T189)*(1/U189-1/T189) + 4*DO189/((DO189+1)*(DO189+1))*(2*1/U189*1/T189-1/T189*1/T189)))</f>
        <v>0</v>
      </c>
      <c r="T189">
        <f>IF(LEFT(DP189,1)&lt;&gt;"0",IF(LEFT(DP189,1)="1",3.0,DQ189),$D$5+$E$5*(EH189*EA189/($K$5*1000))+$F$5*(EH189*EA189/($K$5*1000))*MAX(MIN(DN189,$J$5),$I$5)*MAX(MIN(DN189,$J$5),$I$5)+$G$5*MAX(MIN(DN189,$J$5),$I$5)*(EH189*EA189/($K$5*1000))+$H$5*(EH189*EA189/($K$5*1000))*(EH189*EA189/($K$5*1000)))</f>
        <v>0</v>
      </c>
      <c r="U189">
        <f>L189*(1000-(1000*0.61365*exp(17.502*Y189/(240.97+Y189))/(EA189+EB189)+DV189)/2)/(1000*0.61365*exp(17.502*Y189/(240.97+Y189))/(EA189+EB189)-DV189)</f>
        <v>0</v>
      </c>
      <c r="V189">
        <f>1/((DO189+1)/(S189/1.6)+1/(T189/1.37)) + DO189/((DO189+1)/(S189/1.6) + DO189/(T189/1.37))</f>
        <v>0</v>
      </c>
      <c r="W189">
        <f>(DJ189*DM189)</f>
        <v>0</v>
      </c>
      <c r="X189">
        <f>(EC189+(W189+2*0.95*5.67E-8*(((EC189+$B$7)+273)^4-(EC189+273)^4)-44100*L189)/(1.84*29.3*T189+8*0.95*5.67E-8*(EC189+273)^3))</f>
        <v>0</v>
      </c>
      <c r="Y189">
        <f>($C$7*ED189+$D$7*EE189+$E$7*X189)</f>
        <v>0</v>
      </c>
      <c r="Z189">
        <f>0.61365*exp(17.502*Y189/(240.97+Y189))</f>
        <v>0</v>
      </c>
      <c r="AA189">
        <f>(AB189/AC189*100)</f>
        <v>0</v>
      </c>
      <c r="AB189">
        <f>DV189*(EA189+EB189)/1000</f>
        <v>0</v>
      </c>
      <c r="AC189">
        <f>0.61365*exp(17.502*EC189/(240.97+EC189))</f>
        <v>0</v>
      </c>
      <c r="AD189">
        <f>(Z189-DV189*(EA189+EB189)/1000)</f>
        <v>0</v>
      </c>
      <c r="AE189">
        <f>(-L189*44100)</f>
        <v>0</v>
      </c>
      <c r="AF189">
        <f>2*29.3*T189*0.92*(EC189-Y189)</f>
        <v>0</v>
      </c>
      <c r="AG189">
        <f>2*0.95*5.67E-8*(((EC189+$B$7)+273)^4-(Y189+273)^4)</f>
        <v>0</v>
      </c>
      <c r="AH189">
        <f>W189+AG189+AE189+AF189</f>
        <v>0</v>
      </c>
      <c r="AI189">
        <f>DZ189*AW189*(DU189-DT189*(1000-AW189*DW189)/(1000-AW189*DV189))/(100*DN189)</f>
        <v>0</v>
      </c>
      <c r="AJ189">
        <f>1000*DZ189*AW189*(DV189-DW189)/(100*DN189*(1000-AW189*DV189))</f>
        <v>0</v>
      </c>
      <c r="AK189">
        <f>(AL189 - AM189 - EA189*1E3/(8.314*(EC189+273.15)) * AO189/DZ189 * AN189) * DZ189/(100*DN189) * (1000 - DW189)/1000</f>
        <v>0</v>
      </c>
      <c r="AL189">
        <v>424.877743005852</v>
      </c>
      <c r="AM189">
        <v>421.693957575757</v>
      </c>
      <c r="AN189">
        <v>-0.00122453954103353</v>
      </c>
      <c r="AO189">
        <v>66.111918729525</v>
      </c>
      <c r="AP189">
        <f>(AR189 - AQ189 + EA189*1E3/(8.314*(EC189+273.15)) * AT189/DZ189 * AS189) * DZ189/(100*DN189) * 1000/(1000 - AR189)</f>
        <v>0</v>
      </c>
      <c r="AQ189">
        <v>11.4194999828847</v>
      </c>
      <c r="AR189">
        <v>12.4907593406593</v>
      </c>
      <c r="AS189">
        <v>-2.24085481323376e-06</v>
      </c>
      <c r="AT189">
        <v>85.4368916189537</v>
      </c>
      <c r="AU189">
        <v>0</v>
      </c>
      <c r="AV189">
        <v>0</v>
      </c>
      <c r="AW189">
        <f>IF(AU189*$H$13&gt;=AY189,1.0,(AY189/(AY189-AU189*$H$13)))</f>
        <v>0</v>
      </c>
      <c r="AX189">
        <f>(AW189-1)*100</f>
        <v>0</v>
      </c>
      <c r="AY189">
        <f>MAX(0,($B$13+$C$13*EH189)/(1+$D$13*EH189)*EA189/(EC189+273)*$E$13)</f>
        <v>0</v>
      </c>
      <c r="AZ189" t="s">
        <v>436</v>
      </c>
      <c r="BA189" t="s">
        <v>436</v>
      </c>
      <c r="BB189">
        <v>0</v>
      </c>
      <c r="BC189">
        <v>0</v>
      </c>
      <c r="BD189">
        <f>1-BB189/BC189</f>
        <v>0</v>
      </c>
      <c r="BE189">
        <v>0</v>
      </c>
      <c r="BF189" t="s">
        <v>436</v>
      </c>
      <c r="BG189" t="s">
        <v>436</v>
      </c>
      <c r="BH189">
        <v>0</v>
      </c>
      <c r="BI189">
        <v>0</v>
      </c>
      <c r="BJ189">
        <f>1-BH189/BI189</f>
        <v>0</v>
      </c>
      <c r="BK189">
        <v>0.5</v>
      </c>
      <c r="BL189">
        <f>DK189</f>
        <v>0</v>
      </c>
      <c r="BM189">
        <f>N189</f>
        <v>0</v>
      </c>
      <c r="BN189">
        <f>BJ189*BK189*BL189</f>
        <v>0</v>
      </c>
      <c r="BO189">
        <f>(BM189-BE189)/BL189</f>
        <v>0</v>
      </c>
      <c r="BP189">
        <f>(BC189-BI189)/BI189</f>
        <v>0</v>
      </c>
      <c r="BQ189">
        <f>BB189/(BD189+BB189/BI189)</f>
        <v>0</v>
      </c>
      <c r="BR189" t="s">
        <v>436</v>
      </c>
      <c r="BS189">
        <v>0</v>
      </c>
      <c r="BT189">
        <f>IF(BS189&lt;&gt;0, BS189, BQ189)</f>
        <v>0</v>
      </c>
      <c r="BU189">
        <f>1-BT189/BI189</f>
        <v>0</v>
      </c>
      <c r="BV189">
        <f>(BI189-BH189)/(BI189-BT189)</f>
        <v>0</v>
      </c>
      <c r="BW189">
        <f>(BC189-BI189)/(BC189-BT189)</f>
        <v>0</v>
      </c>
      <c r="BX189">
        <f>(BI189-BH189)/(BI189-BB189)</f>
        <v>0</v>
      </c>
      <c r="BY189">
        <f>(BC189-BI189)/(BC189-BB189)</f>
        <v>0</v>
      </c>
      <c r="BZ189">
        <f>(BV189*BT189/BH189)</f>
        <v>0</v>
      </c>
      <c r="CA189">
        <f>(1-BZ189)</f>
        <v>0</v>
      </c>
      <c r="DJ189">
        <f>$B$11*EI189+$C$11*EJ189+$F$11*EU189*(1-EX189)</f>
        <v>0</v>
      </c>
      <c r="DK189">
        <f>DJ189*DL189</f>
        <v>0</v>
      </c>
      <c r="DL189">
        <f>($B$11*$D$9+$C$11*$D$9+$F$11*((FH189+EZ189)/MAX(FH189+EZ189+FI189, 0.1)*$I$9+FI189/MAX(FH189+EZ189+FI189, 0.1)*$J$9))/($B$11+$C$11+$F$11)</f>
        <v>0</v>
      </c>
      <c r="DM189">
        <f>($B$11*$K$9+$C$11*$K$9+$F$11*((FH189+EZ189)/MAX(FH189+EZ189+FI189, 0.1)*$P$9+FI189/MAX(FH189+EZ189+FI189, 0.1)*$Q$9))/($B$11+$C$11+$F$11)</f>
        <v>0</v>
      </c>
      <c r="DN189">
        <v>6</v>
      </c>
      <c r="DO189">
        <v>0.5</v>
      </c>
      <c r="DP189" t="s">
        <v>437</v>
      </c>
      <c r="DQ189">
        <v>2</v>
      </c>
      <c r="DR189" t="b">
        <v>1</v>
      </c>
      <c r="DS189">
        <v>1701978532.5</v>
      </c>
      <c r="DT189">
        <v>416.433</v>
      </c>
      <c r="DU189">
        <v>420.0155</v>
      </c>
      <c r="DV189">
        <v>12.4912</v>
      </c>
      <c r="DW189">
        <v>11.41915</v>
      </c>
      <c r="DX189">
        <v>416.947</v>
      </c>
      <c r="DY189">
        <v>12.4598</v>
      </c>
      <c r="DZ189">
        <v>599.998</v>
      </c>
      <c r="EA189">
        <v>78.916</v>
      </c>
      <c r="EB189">
        <v>0.0998686</v>
      </c>
      <c r="EC189">
        <v>23.0018</v>
      </c>
      <c r="ED189">
        <v>23.0004</v>
      </c>
      <c r="EE189">
        <v>999.9</v>
      </c>
      <c r="EF189">
        <v>0</v>
      </c>
      <c r="EG189">
        <v>0</v>
      </c>
      <c r="EH189">
        <v>10018.15</v>
      </c>
      <c r="EI189">
        <v>0</v>
      </c>
      <c r="EJ189">
        <v>0.848101</v>
      </c>
      <c r="EK189">
        <v>-3.582245</v>
      </c>
      <c r="EL189">
        <v>421.7005</v>
      </c>
      <c r="EM189">
        <v>424.8665</v>
      </c>
      <c r="EN189">
        <v>1.07209</v>
      </c>
      <c r="EO189">
        <v>420.0155</v>
      </c>
      <c r="EP189">
        <v>11.41915</v>
      </c>
      <c r="EQ189">
        <v>0.9857575</v>
      </c>
      <c r="ER189">
        <v>0.901152</v>
      </c>
      <c r="ES189">
        <v>6.70755</v>
      </c>
      <c r="ET189">
        <v>5.40915</v>
      </c>
      <c r="EU189">
        <v>1800.045</v>
      </c>
      <c r="EV189">
        <v>0.978006</v>
      </c>
      <c r="EW189">
        <v>0.0219943</v>
      </c>
      <c r="EX189">
        <v>0</v>
      </c>
      <c r="EY189">
        <v>383.2035</v>
      </c>
      <c r="EZ189">
        <v>4.99951</v>
      </c>
      <c r="FA189">
        <v>6951.98</v>
      </c>
      <c r="FB189">
        <v>14717.3</v>
      </c>
      <c r="FC189">
        <v>43.062</v>
      </c>
      <c r="FD189">
        <v>44.812</v>
      </c>
      <c r="FE189">
        <v>44.625</v>
      </c>
      <c r="FF189">
        <v>43.875</v>
      </c>
      <c r="FG189">
        <v>44.437</v>
      </c>
      <c r="FH189">
        <v>1755.565</v>
      </c>
      <c r="FI189">
        <v>39.48</v>
      </c>
      <c r="FJ189">
        <v>0</v>
      </c>
      <c r="FK189">
        <v>1701978535.5</v>
      </c>
      <c r="FL189">
        <v>0</v>
      </c>
      <c r="FM189">
        <v>383.15968</v>
      </c>
      <c r="FN189">
        <v>-0.759615381695478</v>
      </c>
      <c r="FO189">
        <v>-4.32230769110612</v>
      </c>
      <c r="FP189">
        <v>6952.1736</v>
      </c>
      <c r="FQ189">
        <v>15</v>
      </c>
      <c r="FR189">
        <v>1701977635</v>
      </c>
      <c r="FS189" t="s">
        <v>438</v>
      </c>
      <c r="FT189">
        <v>1701977633</v>
      </c>
      <c r="FU189">
        <v>1701977635</v>
      </c>
      <c r="FV189">
        <v>4</v>
      </c>
      <c r="FW189">
        <v>-0.012</v>
      </c>
      <c r="FX189">
        <v>0.003</v>
      </c>
      <c r="FY189">
        <v>-0.515</v>
      </c>
      <c r="FZ189">
        <v>0.012</v>
      </c>
      <c r="GA189">
        <v>420</v>
      </c>
      <c r="GB189">
        <v>11</v>
      </c>
      <c r="GC189">
        <v>0.38</v>
      </c>
      <c r="GD189">
        <v>0.07</v>
      </c>
      <c r="GE189">
        <v>-3.56365190476191</v>
      </c>
      <c r="GF189">
        <v>-0.0466098701298723</v>
      </c>
      <c r="GG189">
        <v>0.0163603870076031</v>
      </c>
      <c r="GH189">
        <v>1</v>
      </c>
      <c r="GI189">
        <v>383.193</v>
      </c>
      <c r="GJ189">
        <v>-0.411886938686688</v>
      </c>
      <c r="GK189">
        <v>0.212568743206135</v>
      </c>
      <c r="GL189">
        <v>1</v>
      </c>
      <c r="GM189">
        <v>1.07546666666667</v>
      </c>
      <c r="GN189">
        <v>-0.0180272727272749</v>
      </c>
      <c r="GO189">
        <v>0.00193233718178972</v>
      </c>
      <c r="GP189">
        <v>1</v>
      </c>
      <c r="GQ189">
        <v>3</v>
      </c>
      <c r="GR189">
        <v>3</v>
      </c>
      <c r="GS189" t="s">
        <v>439</v>
      </c>
      <c r="GT189">
        <v>3.24998</v>
      </c>
      <c r="GU189">
        <v>2.89234</v>
      </c>
      <c r="GV189">
        <v>0.0825974</v>
      </c>
      <c r="GW189">
        <v>0.0829253</v>
      </c>
      <c r="GX189">
        <v>0.0594972</v>
      </c>
      <c r="GY189">
        <v>0.0551624</v>
      </c>
      <c r="GZ189">
        <v>30267.7</v>
      </c>
      <c r="HA189">
        <v>23316.5</v>
      </c>
      <c r="HB189">
        <v>30714.4</v>
      </c>
      <c r="HC189">
        <v>23895.2</v>
      </c>
      <c r="HD189">
        <v>38261.8</v>
      </c>
      <c r="HE189">
        <v>31513.1</v>
      </c>
      <c r="HF189">
        <v>43460.4</v>
      </c>
      <c r="HG189">
        <v>36061.7</v>
      </c>
      <c r="HH189">
        <v>2.35278</v>
      </c>
      <c r="HI189">
        <v>2.2562</v>
      </c>
      <c r="HJ189">
        <v>0.153407</v>
      </c>
      <c r="HK189">
        <v>0</v>
      </c>
      <c r="HL189">
        <v>20.4691</v>
      </c>
      <c r="HM189">
        <v>999.9</v>
      </c>
      <c r="HN189">
        <v>45.416</v>
      </c>
      <c r="HO189">
        <v>27.039</v>
      </c>
      <c r="HP189">
        <v>20.6467</v>
      </c>
      <c r="HQ189">
        <v>54.1466</v>
      </c>
      <c r="HR189">
        <v>21.4543</v>
      </c>
      <c r="HS189">
        <v>2</v>
      </c>
      <c r="HT189">
        <v>-0.305866</v>
      </c>
      <c r="HU189">
        <v>0.678649</v>
      </c>
      <c r="HV189">
        <v>20.3424</v>
      </c>
      <c r="HW189">
        <v>5.24604</v>
      </c>
      <c r="HX189">
        <v>11.9207</v>
      </c>
      <c r="HY189">
        <v>4.9695</v>
      </c>
      <c r="HZ189">
        <v>3.29</v>
      </c>
      <c r="IA189">
        <v>9999</v>
      </c>
      <c r="IB189">
        <v>999.9</v>
      </c>
      <c r="IC189">
        <v>9999</v>
      </c>
      <c r="ID189">
        <v>9999</v>
      </c>
      <c r="IE189">
        <v>4.97212</v>
      </c>
      <c r="IF189">
        <v>1.87347</v>
      </c>
      <c r="IG189">
        <v>1.88034</v>
      </c>
      <c r="IH189">
        <v>1.87653</v>
      </c>
      <c r="II189">
        <v>1.87608</v>
      </c>
      <c r="IJ189">
        <v>1.87607</v>
      </c>
      <c r="IK189">
        <v>1.87504</v>
      </c>
      <c r="IL189">
        <v>1.87542</v>
      </c>
      <c r="IM189">
        <v>0</v>
      </c>
      <c r="IN189">
        <v>0</v>
      </c>
      <c r="IO189">
        <v>0</v>
      </c>
      <c r="IP189">
        <v>0</v>
      </c>
      <c r="IQ189" t="s">
        <v>440</v>
      </c>
      <c r="IR189" t="s">
        <v>441</v>
      </c>
      <c r="IS189" t="s">
        <v>442</v>
      </c>
      <c r="IT189" t="s">
        <v>442</v>
      </c>
      <c r="IU189" t="s">
        <v>442</v>
      </c>
      <c r="IV189" t="s">
        <v>442</v>
      </c>
      <c r="IW189">
        <v>0</v>
      </c>
      <c r="IX189">
        <v>100</v>
      </c>
      <c r="IY189">
        <v>100</v>
      </c>
      <c r="IZ189">
        <v>-0.514</v>
      </c>
      <c r="JA189">
        <v>0.0314</v>
      </c>
      <c r="JB189">
        <v>-0.436505064677801</v>
      </c>
      <c r="JC189">
        <v>-0.000204251658391556</v>
      </c>
      <c r="JD189">
        <v>8.11882707142039e-08</v>
      </c>
      <c r="JE189">
        <v>-8.824596126216e-11</v>
      </c>
      <c r="JF189">
        <v>-0.0823044458403542</v>
      </c>
      <c r="JG189">
        <v>6.98166786572007e-05</v>
      </c>
      <c r="JH189">
        <v>0.00104944809816257</v>
      </c>
      <c r="JI189">
        <v>-2.5878658862803e-05</v>
      </c>
      <c r="JJ189">
        <v>28</v>
      </c>
      <c r="JK189">
        <v>2090</v>
      </c>
      <c r="JL189">
        <v>2</v>
      </c>
      <c r="JM189">
        <v>19</v>
      </c>
      <c r="JN189">
        <v>15</v>
      </c>
      <c r="JO189">
        <v>15</v>
      </c>
      <c r="JP189">
        <v>1.36108</v>
      </c>
      <c r="JQ189">
        <v>2.55615</v>
      </c>
      <c r="JR189">
        <v>2.24365</v>
      </c>
      <c r="JS189">
        <v>2.84912</v>
      </c>
      <c r="JT189">
        <v>2.49756</v>
      </c>
      <c r="JU189">
        <v>2.33276</v>
      </c>
      <c r="JV189">
        <v>31.2591</v>
      </c>
      <c r="JW189">
        <v>24.0525</v>
      </c>
      <c r="JX189">
        <v>18</v>
      </c>
      <c r="JY189">
        <v>633.553</v>
      </c>
      <c r="JZ189">
        <v>658.492</v>
      </c>
      <c r="KA189">
        <v>19.9999</v>
      </c>
      <c r="KB189">
        <v>23.3157</v>
      </c>
      <c r="KC189">
        <v>30</v>
      </c>
      <c r="KD189">
        <v>23.5053</v>
      </c>
      <c r="KE189">
        <v>23.485</v>
      </c>
      <c r="KF189">
        <v>27.2868</v>
      </c>
      <c r="KG189">
        <v>37.0105</v>
      </c>
      <c r="KH189">
        <v>0</v>
      </c>
      <c r="KI189">
        <v>20</v>
      </c>
      <c r="KJ189">
        <v>420</v>
      </c>
      <c r="KK189">
        <v>11.4215</v>
      </c>
      <c r="KL189">
        <v>101.982</v>
      </c>
      <c r="KM189">
        <v>101.026</v>
      </c>
    </row>
    <row r="190" spans="1:299">
      <c r="A190">
        <v>174</v>
      </c>
      <c r="B190">
        <v>1701978539</v>
      </c>
      <c r="C190">
        <v>865</v>
      </c>
      <c r="D190" t="s">
        <v>789</v>
      </c>
      <c r="E190" t="s">
        <v>790</v>
      </c>
      <c r="F190">
        <v>15</v>
      </c>
      <c r="H190" t="s">
        <v>435</v>
      </c>
      <c r="K190">
        <v>1701978537.5</v>
      </c>
      <c r="L190">
        <f>(M190)/1000</f>
        <v>0</v>
      </c>
      <c r="M190">
        <f>IF(DR190, AP190, AJ190)</f>
        <v>0</v>
      </c>
      <c r="N190">
        <f>IF(DR190, AK190, AI190)</f>
        <v>0</v>
      </c>
      <c r="O190">
        <f>DT190 - IF(AW190&gt;1, N190*DN190*100.0/(AY190*EH190), 0)</f>
        <v>0</v>
      </c>
      <c r="P190">
        <f>((V190-L190/2)*O190-N190)/(V190+L190/2)</f>
        <v>0</v>
      </c>
      <c r="Q190">
        <f>P190*(EA190+EB190)/1000.0</f>
        <v>0</v>
      </c>
      <c r="R190">
        <f>(DT190 - IF(AW190&gt;1, N190*DN190*100.0/(AY190*EH190), 0))*(EA190+EB190)/1000.0</f>
        <v>0</v>
      </c>
      <c r="S190">
        <f>2.0/((1/U190-1/T190)+SIGN(U190)*SQRT((1/U190-1/T190)*(1/U190-1/T190) + 4*DO190/((DO190+1)*(DO190+1))*(2*1/U190*1/T190-1/T190*1/T190)))</f>
        <v>0</v>
      </c>
      <c r="T190">
        <f>IF(LEFT(DP190,1)&lt;&gt;"0",IF(LEFT(DP190,1)="1",3.0,DQ190),$D$5+$E$5*(EH190*EA190/($K$5*1000))+$F$5*(EH190*EA190/($K$5*1000))*MAX(MIN(DN190,$J$5),$I$5)*MAX(MIN(DN190,$J$5),$I$5)+$G$5*MAX(MIN(DN190,$J$5),$I$5)*(EH190*EA190/($K$5*1000))+$H$5*(EH190*EA190/($K$5*1000))*(EH190*EA190/($K$5*1000)))</f>
        <v>0</v>
      </c>
      <c r="U190">
        <f>L190*(1000-(1000*0.61365*exp(17.502*Y190/(240.97+Y190))/(EA190+EB190)+DV190)/2)/(1000*0.61365*exp(17.502*Y190/(240.97+Y190))/(EA190+EB190)-DV190)</f>
        <v>0</v>
      </c>
      <c r="V190">
        <f>1/((DO190+1)/(S190/1.6)+1/(T190/1.37)) + DO190/((DO190+1)/(S190/1.6) + DO190/(T190/1.37))</f>
        <v>0</v>
      </c>
      <c r="W190">
        <f>(DJ190*DM190)</f>
        <v>0</v>
      </c>
      <c r="X190">
        <f>(EC190+(W190+2*0.95*5.67E-8*(((EC190+$B$7)+273)^4-(EC190+273)^4)-44100*L190)/(1.84*29.3*T190+8*0.95*5.67E-8*(EC190+273)^3))</f>
        <v>0</v>
      </c>
      <c r="Y190">
        <f>($C$7*ED190+$D$7*EE190+$E$7*X190)</f>
        <v>0</v>
      </c>
      <c r="Z190">
        <f>0.61365*exp(17.502*Y190/(240.97+Y190))</f>
        <v>0</v>
      </c>
      <c r="AA190">
        <f>(AB190/AC190*100)</f>
        <v>0</v>
      </c>
      <c r="AB190">
        <f>DV190*(EA190+EB190)/1000</f>
        <v>0</v>
      </c>
      <c r="AC190">
        <f>0.61365*exp(17.502*EC190/(240.97+EC190))</f>
        <v>0</v>
      </c>
      <c r="AD190">
        <f>(Z190-DV190*(EA190+EB190)/1000)</f>
        <v>0</v>
      </c>
      <c r="AE190">
        <f>(-L190*44100)</f>
        <v>0</v>
      </c>
      <c r="AF190">
        <f>2*29.3*T190*0.92*(EC190-Y190)</f>
        <v>0</v>
      </c>
      <c r="AG190">
        <f>2*0.95*5.67E-8*(((EC190+$B$7)+273)^4-(Y190+273)^4)</f>
        <v>0</v>
      </c>
      <c r="AH190">
        <f>W190+AG190+AE190+AF190</f>
        <v>0</v>
      </c>
      <c r="AI190">
        <f>DZ190*AW190*(DU190-DT190*(1000-AW190*DW190)/(1000-AW190*DV190))/(100*DN190)</f>
        <v>0</v>
      </c>
      <c r="AJ190">
        <f>1000*DZ190*AW190*(DV190-DW190)/(100*DN190*(1000-AW190*DV190))</f>
        <v>0</v>
      </c>
      <c r="AK190">
        <f>(AL190 - AM190 - EA190*1E3/(8.314*(EC190+273.15)) * AO190/DZ190 * AN190) * DZ190/(100*DN190) * (1000 - DW190)/1000</f>
        <v>0</v>
      </c>
      <c r="AL190">
        <v>424.840849055297</v>
      </c>
      <c r="AM190">
        <v>421.726727272727</v>
      </c>
      <c r="AN190">
        <v>9.51571189178129e-05</v>
      </c>
      <c r="AO190">
        <v>66.111918729525</v>
      </c>
      <c r="AP190">
        <f>(AR190 - AQ190 + EA190*1E3/(8.314*(EC190+273.15)) * AT190/DZ190 * AS190) * DZ190/(100*DN190) * 1000/(1000 - AR190)</f>
        <v>0</v>
      </c>
      <c r="AQ190">
        <v>11.4199390320361</v>
      </c>
      <c r="AR190">
        <v>12.4899736263736</v>
      </c>
      <c r="AS190">
        <v>-2.14360936626946e-06</v>
      </c>
      <c r="AT190">
        <v>85.4368916189537</v>
      </c>
      <c r="AU190">
        <v>0</v>
      </c>
      <c r="AV190">
        <v>0</v>
      </c>
      <c r="AW190">
        <f>IF(AU190*$H$13&gt;=AY190,1.0,(AY190/(AY190-AU190*$H$13)))</f>
        <v>0</v>
      </c>
      <c r="AX190">
        <f>(AW190-1)*100</f>
        <v>0</v>
      </c>
      <c r="AY190">
        <f>MAX(0,($B$13+$C$13*EH190)/(1+$D$13*EH190)*EA190/(EC190+273)*$E$13)</f>
        <v>0</v>
      </c>
      <c r="AZ190" t="s">
        <v>436</v>
      </c>
      <c r="BA190" t="s">
        <v>436</v>
      </c>
      <c r="BB190">
        <v>0</v>
      </c>
      <c r="BC190">
        <v>0</v>
      </c>
      <c r="BD190">
        <f>1-BB190/BC190</f>
        <v>0</v>
      </c>
      <c r="BE190">
        <v>0</v>
      </c>
      <c r="BF190" t="s">
        <v>436</v>
      </c>
      <c r="BG190" t="s">
        <v>436</v>
      </c>
      <c r="BH190">
        <v>0</v>
      </c>
      <c r="BI190">
        <v>0</v>
      </c>
      <c r="BJ190">
        <f>1-BH190/BI190</f>
        <v>0</v>
      </c>
      <c r="BK190">
        <v>0.5</v>
      </c>
      <c r="BL190">
        <f>DK190</f>
        <v>0</v>
      </c>
      <c r="BM190">
        <f>N190</f>
        <v>0</v>
      </c>
      <c r="BN190">
        <f>BJ190*BK190*BL190</f>
        <v>0</v>
      </c>
      <c r="BO190">
        <f>(BM190-BE190)/BL190</f>
        <v>0</v>
      </c>
      <c r="BP190">
        <f>(BC190-BI190)/BI190</f>
        <v>0</v>
      </c>
      <c r="BQ190">
        <f>BB190/(BD190+BB190/BI190)</f>
        <v>0</v>
      </c>
      <c r="BR190" t="s">
        <v>436</v>
      </c>
      <c r="BS190">
        <v>0</v>
      </c>
      <c r="BT190">
        <f>IF(BS190&lt;&gt;0, BS190, BQ190)</f>
        <v>0</v>
      </c>
      <c r="BU190">
        <f>1-BT190/BI190</f>
        <v>0</v>
      </c>
      <c r="BV190">
        <f>(BI190-BH190)/(BI190-BT190)</f>
        <v>0</v>
      </c>
      <c r="BW190">
        <f>(BC190-BI190)/(BC190-BT190)</f>
        <v>0</v>
      </c>
      <c r="BX190">
        <f>(BI190-BH190)/(BI190-BB190)</f>
        <v>0</v>
      </c>
      <c r="BY190">
        <f>(BC190-BI190)/(BC190-BB190)</f>
        <v>0</v>
      </c>
      <c r="BZ190">
        <f>(BV190*BT190/BH190)</f>
        <v>0</v>
      </c>
      <c r="CA190">
        <f>(1-BZ190)</f>
        <v>0</v>
      </c>
      <c r="DJ190">
        <f>$B$11*EI190+$C$11*EJ190+$F$11*EU190*(1-EX190)</f>
        <v>0</v>
      </c>
      <c r="DK190">
        <f>DJ190*DL190</f>
        <v>0</v>
      </c>
      <c r="DL190">
        <f>($B$11*$D$9+$C$11*$D$9+$F$11*((FH190+EZ190)/MAX(FH190+EZ190+FI190, 0.1)*$I$9+FI190/MAX(FH190+EZ190+FI190, 0.1)*$J$9))/($B$11+$C$11+$F$11)</f>
        <v>0</v>
      </c>
      <c r="DM190">
        <f>($B$11*$K$9+$C$11*$K$9+$F$11*((FH190+EZ190)/MAX(FH190+EZ190+FI190, 0.1)*$P$9+FI190/MAX(FH190+EZ190+FI190, 0.1)*$Q$9))/($B$11+$C$11+$F$11)</f>
        <v>0</v>
      </c>
      <c r="DN190">
        <v>6</v>
      </c>
      <c r="DO190">
        <v>0.5</v>
      </c>
      <c r="DP190" t="s">
        <v>437</v>
      </c>
      <c r="DQ190">
        <v>2</v>
      </c>
      <c r="DR190" t="b">
        <v>1</v>
      </c>
      <c r="DS190">
        <v>1701978537.5</v>
      </c>
      <c r="DT190">
        <v>416.4545</v>
      </c>
      <c r="DU190">
        <v>420.01</v>
      </c>
      <c r="DV190">
        <v>12.49015</v>
      </c>
      <c r="DW190">
        <v>11.4194</v>
      </c>
      <c r="DX190">
        <v>416.9685</v>
      </c>
      <c r="DY190">
        <v>12.4587</v>
      </c>
      <c r="DZ190">
        <v>599.9925</v>
      </c>
      <c r="EA190">
        <v>78.91555</v>
      </c>
      <c r="EB190">
        <v>0.1001475</v>
      </c>
      <c r="EC190">
        <v>23.0013</v>
      </c>
      <c r="ED190">
        <v>22.999</v>
      </c>
      <c r="EE190">
        <v>999.9</v>
      </c>
      <c r="EF190">
        <v>0</v>
      </c>
      <c r="EG190">
        <v>0</v>
      </c>
      <c r="EH190">
        <v>9988.44</v>
      </c>
      <c r="EI190">
        <v>0</v>
      </c>
      <c r="EJ190">
        <v>0.848101</v>
      </c>
      <c r="EK190">
        <v>-3.555055</v>
      </c>
      <c r="EL190">
        <v>421.7225</v>
      </c>
      <c r="EM190">
        <v>424.8615</v>
      </c>
      <c r="EN190">
        <v>1.070725</v>
      </c>
      <c r="EO190">
        <v>420.01</v>
      </c>
      <c r="EP190">
        <v>11.4194</v>
      </c>
      <c r="EQ190">
        <v>0.985665</v>
      </c>
      <c r="ER190">
        <v>0.901168</v>
      </c>
      <c r="ES190">
        <v>6.70619</v>
      </c>
      <c r="ET190">
        <v>5.409405</v>
      </c>
      <c r="EU190">
        <v>1799.895</v>
      </c>
      <c r="EV190">
        <v>0.978004</v>
      </c>
      <c r="EW190">
        <v>0.0219962</v>
      </c>
      <c r="EX190">
        <v>0</v>
      </c>
      <c r="EY190">
        <v>383.1035</v>
      </c>
      <c r="EZ190">
        <v>4.99951</v>
      </c>
      <c r="FA190">
        <v>6950.79</v>
      </c>
      <c r="FB190">
        <v>14716.15</v>
      </c>
      <c r="FC190">
        <v>43.062</v>
      </c>
      <c r="FD190">
        <v>44.812</v>
      </c>
      <c r="FE190">
        <v>44.625</v>
      </c>
      <c r="FF190">
        <v>43.875</v>
      </c>
      <c r="FG190">
        <v>44.4685</v>
      </c>
      <c r="FH190">
        <v>1755.415</v>
      </c>
      <c r="FI190">
        <v>39.48</v>
      </c>
      <c r="FJ190">
        <v>0</v>
      </c>
      <c r="FK190">
        <v>1701978540.3</v>
      </c>
      <c r="FL190">
        <v>0</v>
      </c>
      <c r="FM190">
        <v>383.11164</v>
      </c>
      <c r="FN190">
        <v>-0.424769233399059</v>
      </c>
      <c r="FO190">
        <v>-5.00923077561511</v>
      </c>
      <c r="FP190">
        <v>6951.7976</v>
      </c>
      <c r="FQ190">
        <v>15</v>
      </c>
      <c r="FR190">
        <v>1701977635</v>
      </c>
      <c r="FS190" t="s">
        <v>438</v>
      </c>
      <c r="FT190">
        <v>1701977633</v>
      </c>
      <c r="FU190">
        <v>1701977635</v>
      </c>
      <c r="FV190">
        <v>4</v>
      </c>
      <c r="FW190">
        <v>-0.012</v>
      </c>
      <c r="FX190">
        <v>0.003</v>
      </c>
      <c r="FY190">
        <v>-0.515</v>
      </c>
      <c r="FZ190">
        <v>0.012</v>
      </c>
      <c r="GA190">
        <v>420</v>
      </c>
      <c r="GB190">
        <v>11</v>
      </c>
      <c r="GC190">
        <v>0.38</v>
      </c>
      <c r="GD190">
        <v>0.07</v>
      </c>
      <c r="GE190">
        <v>-3.5547545</v>
      </c>
      <c r="GF190">
        <v>0.077149624060153</v>
      </c>
      <c r="GG190">
        <v>0.0275406838105011</v>
      </c>
      <c r="GH190">
        <v>1</v>
      </c>
      <c r="GI190">
        <v>383.155588235294</v>
      </c>
      <c r="GJ190">
        <v>-0.859526355654644</v>
      </c>
      <c r="GK190">
        <v>0.210407184741881</v>
      </c>
      <c r="GL190">
        <v>1</v>
      </c>
      <c r="GM190">
        <v>1.073548</v>
      </c>
      <c r="GN190">
        <v>-0.0192090225563896</v>
      </c>
      <c r="GO190">
        <v>0.00198878757035535</v>
      </c>
      <c r="GP190">
        <v>1</v>
      </c>
      <c r="GQ190">
        <v>3</v>
      </c>
      <c r="GR190">
        <v>3</v>
      </c>
      <c r="GS190" t="s">
        <v>439</v>
      </c>
      <c r="GT190">
        <v>3.24995</v>
      </c>
      <c r="GU190">
        <v>2.89213</v>
      </c>
      <c r="GV190">
        <v>0.0825929</v>
      </c>
      <c r="GW190">
        <v>0.082933</v>
      </c>
      <c r="GX190">
        <v>0.0594887</v>
      </c>
      <c r="GY190">
        <v>0.0551547</v>
      </c>
      <c r="GZ190">
        <v>30267.7</v>
      </c>
      <c r="HA190">
        <v>23316.3</v>
      </c>
      <c r="HB190">
        <v>30714.3</v>
      </c>
      <c r="HC190">
        <v>23895.2</v>
      </c>
      <c r="HD190">
        <v>38262.2</v>
      </c>
      <c r="HE190">
        <v>31513.2</v>
      </c>
      <c r="HF190">
        <v>43460.5</v>
      </c>
      <c r="HG190">
        <v>36061.5</v>
      </c>
      <c r="HH190">
        <v>2.35295</v>
      </c>
      <c r="HI190">
        <v>2.2561</v>
      </c>
      <c r="HJ190">
        <v>0.153594</v>
      </c>
      <c r="HK190">
        <v>0</v>
      </c>
      <c r="HL190">
        <v>20.4648</v>
      </c>
      <c r="HM190">
        <v>999.9</v>
      </c>
      <c r="HN190">
        <v>45.416</v>
      </c>
      <c r="HO190">
        <v>27.029</v>
      </c>
      <c r="HP190">
        <v>20.6343</v>
      </c>
      <c r="HQ190">
        <v>54.0966</v>
      </c>
      <c r="HR190">
        <v>21.4704</v>
      </c>
      <c r="HS190">
        <v>2</v>
      </c>
      <c r="HT190">
        <v>-0.305404</v>
      </c>
      <c r="HU190">
        <v>0.677721</v>
      </c>
      <c r="HV190">
        <v>20.3424</v>
      </c>
      <c r="HW190">
        <v>5.24634</v>
      </c>
      <c r="HX190">
        <v>11.9202</v>
      </c>
      <c r="HY190">
        <v>4.96955</v>
      </c>
      <c r="HZ190">
        <v>3.29003</v>
      </c>
      <c r="IA190">
        <v>9999</v>
      </c>
      <c r="IB190">
        <v>999.9</v>
      </c>
      <c r="IC190">
        <v>9999</v>
      </c>
      <c r="ID190">
        <v>9999</v>
      </c>
      <c r="IE190">
        <v>4.97211</v>
      </c>
      <c r="IF190">
        <v>1.87347</v>
      </c>
      <c r="IG190">
        <v>1.88034</v>
      </c>
      <c r="IH190">
        <v>1.87653</v>
      </c>
      <c r="II190">
        <v>1.87608</v>
      </c>
      <c r="IJ190">
        <v>1.87607</v>
      </c>
      <c r="IK190">
        <v>1.87502</v>
      </c>
      <c r="IL190">
        <v>1.87541</v>
      </c>
      <c r="IM190">
        <v>0</v>
      </c>
      <c r="IN190">
        <v>0</v>
      </c>
      <c r="IO190">
        <v>0</v>
      </c>
      <c r="IP190">
        <v>0</v>
      </c>
      <c r="IQ190" t="s">
        <v>440</v>
      </c>
      <c r="IR190" t="s">
        <v>441</v>
      </c>
      <c r="IS190" t="s">
        <v>442</v>
      </c>
      <c r="IT190" t="s">
        <v>442</v>
      </c>
      <c r="IU190" t="s">
        <v>442</v>
      </c>
      <c r="IV190" t="s">
        <v>442</v>
      </c>
      <c r="IW190">
        <v>0</v>
      </c>
      <c r="IX190">
        <v>100</v>
      </c>
      <c r="IY190">
        <v>100</v>
      </c>
      <c r="IZ190">
        <v>-0.514</v>
      </c>
      <c r="JA190">
        <v>0.0314</v>
      </c>
      <c r="JB190">
        <v>-0.436505064677801</v>
      </c>
      <c r="JC190">
        <v>-0.000204251658391556</v>
      </c>
      <c r="JD190">
        <v>8.11882707142039e-08</v>
      </c>
      <c r="JE190">
        <v>-8.824596126216e-11</v>
      </c>
      <c r="JF190">
        <v>-0.0823044458403542</v>
      </c>
      <c r="JG190">
        <v>6.98166786572007e-05</v>
      </c>
      <c r="JH190">
        <v>0.00104944809816257</v>
      </c>
      <c r="JI190">
        <v>-2.5878658862803e-05</v>
      </c>
      <c r="JJ190">
        <v>28</v>
      </c>
      <c r="JK190">
        <v>2090</v>
      </c>
      <c r="JL190">
        <v>2</v>
      </c>
      <c r="JM190">
        <v>19</v>
      </c>
      <c r="JN190">
        <v>15.1</v>
      </c>
      <c r="JO190">
        <v>15.1</v>
      </c>
      <c r="JP190">
        <v>1.36108</v>
      </c>
      <c r="JQ190">
        <v>2.55737</v>
      </c>
      <c r="JR190">
        <v>2.24365</v>
      </c>
      <c r="JS190">
        <v>2.84912</v>
      </c>
      <c r="JT190">
        <v>2.49756</v>
      </c>
      <c r="JU190">
        <v>2.39258</v>
      </c>
      <c r="JV190">
        <v>31.2591</v>
      </c>
      <c r="JW190">
        <v>24.07</v>
      </c>
      <c r="JX190">
        <v>18</v>
      </c>
      <c r="JY190">
        <v>633.681</v>
      </c>
      <c r="JZ190">
        <v>658.406</v>
      </c>
      <c r="KA190">
        <v>19.9998</v>
      </c>
      <c r="KB190">
        <v>23.3152</v>
      </c>
      <c r="KC190">
        <v>30.0002</v>
      </c>
      <c r="KD190">
        <v>23.5053</v>
      </c>
      <c r="KE190">
        <v>23.485</v>
      </c>
      <c r="KF190">
        <v>27.2841</v>
      </c>
      <c r="KG190">
        <v>37.0105</v>
      </c>
      <c r="KH190">
        <v>0</v>
      </c>
      <c r="KI190">
        <v>20</v>
      </c>
      <c r="KJ190">
        <v>420</v>
      </c>
      <c r="KK190">
        <v>11.4215</v>
      </c>
      <c r="KL190">
        <v>101.982</v>
      </c>
      <c r="KM190">
        <v>101.025</v>
      </c>
    </row>
    <row r="191" spans="1:299">
      <c r="A191">
        <v>175</v>
      </c>
      <c r="B191">
        <v>1701978544</v>
      </c>
      <c r="C191">
        <v>870</v>
      </c>
      <c r="D191" t="s">
        <v>791</v>
      </c>
      <c r="E191" t="s">
        <v>792</v>
      </c>
      <c r="F191">
        <v>15</v>
      </c>
      <c r="H191" t="s">
        <v>435</v>
      </c>
      <c r="K191">
        <v>1701978542.5</v>
      </c>
      <c r="L191">
        <f>(M191)/1000</f>
        <v>0</v>
      </c>
      <c r="M191">
        <f>IF(DR191, AP191, AJ191)</f>
        <v>0</v>
      </c>
      <c r="N191">
        <f>IF(DR191, AK191, AI191)</f>
        <v>0</v>
      </c>
      <c r="O191">
        <f>DT191 - IF(AW191&gt;1, N191*DN191*100.0/(AY191*EH191), 0)</f>
        <v>0</v>
      </c>
      <c r="P191">
        <f>((V191-L191/2)*O191-N191)/(V191+L191/2)</f>
        <v>0</v>
      </c>
      <c r="Q191">
        <f>P191*(EA191+EB191)/1000.0</f>
        <v>0</v>
      </c>
      <c r="R191">
        <f>(DT191 - IF(AW191&gt;1, N191*DN191*100.0/(AY191*EH191), 0))*(EA191+EB191)/1000.0</f>
        <v>0</v>
      </c>
      <c r="S191">
        <f>2.0/((1/U191-1/T191)+SIGN(U191)*SQRT((1/U191-1/T191)*(1/U191-1/T191) + 4*DO191/((DO191+1)*(DO191+1))*(2*1/U191*1/T191-1/T191*1/T191)))</f>
        <v>0</v>
      </c>
      <c r="T191">
        <f>IF(LEFT(DP191,1)&lt;&gt;"0",IF(LEFT(DP191,1)="1",3.0,DQ191),$D$5+$E$5*(EH191*EA191/($K$5*1000))+$F$5*(EH191*EA191/($K$5*1000))*MAX(MIN(DN191,$J$5),$I$5)*MAX(MIN(DN191,$J$5),$I$5)+$G$5*MAX(MIN(DN191,$J$5),$I$5)*(EH191*EA191/($K$5*1000))+$H$5*(EH191*EA191/($K$5*1000))*(EH191*EA191/($K$5*1000)))</f>
        <v>0</v>
      </c>
      <c r="U191">
        <f>L191*(1000-(1000*0.61365*exp(17.502*Y191/(240.97+Y191))/(EA191+EB191)+DV191)/2)/(1000*0.61365*exp(17.502*Y191/(240.97+Y191))/(EA191+EB191)-DV191)</f>
        <v>0</v>
      </c>
      <c r="V191">
        <f>1/((DO191+1)/(S191/1.6)+1/(T191/1.37)) + DO191/((DO191+1)/(S191/1.6) + DO191/(T191/1.37))</f>
        <v>0</v>
      </c>
      <c r="W191">
        <f>(DJ191*DM191)</f>
        <v>0</v>
      </c>
      <c r="X191">
        <f>(EC191+(W191+2*0.95*5.67E-8*(((EC191+$B$7)+273)^4-(EC191+273)^4)-44100*L191)/(1.84*29.3*T191+8*0.95*5.67E-8*(EC191+273)^3))</f>
        <v>0</v>
      </c>
      <c r="Y191">
        <f>($C$7*ED191+$D$7*EE191+$E$7*X191)</f>
        <v>0</v>
      </c>
      <c r="Z191">
        <f>0.61365*exp(17.502*Y191/(240.97+Y191))</f>
        <v>0</v>
      </c>
      <c r="AA191">
        <f>(AB191/AC191*100)</f>
        <v>0</v>
      </c>
      <c r="AB191">
        <f>DV191*(EA191+EB191)/1000</f>
        <v>0</v>
      </c>
      <c r="AC191">
        <f>0.61365*exp(17.502*EC191/(240.97+EC191))</f>
        <v>0</v>
      </c>
      <c r="AD191">
        <f>(Z191-DV191*(EA191+EB191)/1000)</f>
        <v>0</v>
      </c>
      <c r="AE191">
        <f>(-L191*44100)</f>
        <v>0</v>
      </c>
      <c r="AF191">
        <f>2*29.3*T191*0.92*(EC191-Y191)</f>
        <v>0</v>
      </c>
      <c r="AG191">
        <f>2*0.95*5.67E-8*(((EC191+$B$7)+273)^4-(Y191+273)^4)</f>
        <v>0</v>
      </c>
      <c r="AH191">
        <f>W191+AG191+AE191+AF191</f>
        <v>0</v>
      </c>
      <c r="AI191">
        <f>DZ191*AW191*(DU191-DT191*(1000-AW191*DW191)/(1000-AW191*DV191))/(100*DN191)</f>
        <v>0</v>
      </c>
      <c r="AJ191">
        <f>1000*DZ191*AW191*(DV191-DW191)/(100*DN191*(1000-AW191*DV191))</f>
        <v>0</v>
      </c>
      <c r="AK191">
        <f>(AL191 - AM191 - EA191*1E3/(8.314*(EC191+273.15)) * AO191/DZ191 * AN191) * DZ191/(100*DN191) * (1000 - DW191)/1000</f>
        <v>0</v>
      </c>
      <c r="AL191">
        <v>424.874699626097</v>
      </c>
      <c r="AM191">
        <v>421.694193939394</v>
      </c>
      <c r="AN191">
        <v>-0.000138032614270567</v>
      </c>
      <c r="AO191">
        <v>66.111918729525</v>
      </c>
      <c r="AP191">
        <f>(AR191 - AQ191 + EA191*1E3/(8.314*(EC191+273.15)) * AT191/DZ191 * AS191) * DZ191/(100*DN191) * 1000/(1000 - AR191)</f>
        <v>0</v>
      </c>
      <c r="AQ191">
        <v>11.4187377145291</v>
      </c>
      <c r="AR191">
        <v>12.4900230769231</v>
      </c>
      <c r="AS191">
        <v>-7.42005804937041e-07</v>
      </c>
      <c r="AT191">
        <v>85.4368916189537</v>
      </c>
      <c r="AU191">
        <v>0</v>
      </c>
      <c r="AV191">
        <v>0</v>
      </c>
      <c r="AW191">
        <f>IF(AU191*$H$13&gt;=AY191,1.0,(AY191/(AY191-AU191*$H$13)))</f>
        <v>0</v>
      </c>
      <c r="AX191">
        <f>(AW191-1)*100</f>
        <v>0</v>
      </c>
      <c r="AY191">
        <f>MAX(0,($B$13+$C$13*EH191)/(1+$D$13*EH191)*EA191/(EC191+273)*$E$13)</f>
        <v>0</v>
      </c>
      <c r="AZ191" t="s">
        <v>436</v>
      </c>
      <c r="BA191" t="s">
        <v>436</v>
      </c>
      <c r="BB191">
        <v>0</v>
      </c>
      <c r="BC191">
        <v>0</v>
      </c>
      <c r="BD191">
        <f>1-BB191/BC191</f>
        <v>0</v>
      </c>
      <c r="BE191">
        <v>0</v>
      </c>
      <c r="BF191" t="s">
        <v>436</v>
      </c>
      <c r="BG191" t="s">
        <v>436</v>
      </c>
      <c r="BH191">
        <v>0</v>
      </c>
      <c r="BI191">
        <v>0</v>
      </c>
      <c r="BJ191">
        <f>1-BH191/BI191</f>
        <v>0</v>
      </c>
      <c r="BK191">
        <v>0.5</v>
      </c>
      <c r="BL191">
        <f>DK191</f>
        <v>0</v>
      </c>
      <c r="BM191">
        <f>N191</f>
        <v>0</v>
      </c>
      <c r="BN191">
        <f>BJ191*BK191*BL191</f>
        <v>0</v>
      </c>
      <c r="BO191">
        <f>(BM191-BE191)/BL191</f>
        <v>0</v>
      </c>
      <c r="BP191">
        <f>(BC191-BI191)/BI191</f>
        <v>0</v>
      </c>
      <c r="BQ191">
        <f>BB191/(BD191+BB191/BI191)</f>
        <v>0</v>
      </c>
      <c r="BR191" t="s">
        <v>436</v>
      </c>
      <c r="BS191">
        <v>0</v>
      </c>
      <c r="BT191">
        <f>IF(BS191&lt;&gt;0, BS191, BQ191)</f>
        <v>0</v>
      </c>
      <c r="BU191">
        <f>1-BT191/BI191</f>
        <v>0</v>
      </c>
      <c r="BV191">
        <f>(BI191-BH191)/(BI191-BT191)</f>
        <v>0</v>
      </c>
      <c r="BW191">
        <f>(BC191-BI191)/(BC191-BT191)</f>
        <v>0</v>
      </c>
      <c r="BX191">
        <f>(BI191-BH191)/(BI191-BB191)</f>
        <v>0</v>
      </c>
      <c r="BY191">
        <f>(BC191-BI191)/(BC191-BB191)</f>
        <v>0</v>
      </c>
      <c r="BZ191">
        <f>(BV191*BT191/BH191)</f>
        <v>0</v>
      </c>
      <c r="CA191">
        <f>(1-BZ191)</f>
        <v>0</v>
      </c>
      <c r="DJ191">
        <f>$B$11*EI191+$C$11*EJ191+$F$11*EU191*(1-EX191)</f>
        <v>0</v>
      </c>
      <c r="DK191">
        <f>DJ191*DL191</f>
        <v>0</v>
      </c>
      <c r="DL191">
        <f>($B$11*$D$9+$C$11*$D$9+$F$11*((FH191+EZ191)/MAX(FH191+EZ191+FI191, 0.1)*$I$9+FI191/MAX(FH191+EZ191+FI191, 0.1)*$J$9))/($B$11+$C$11+$F$11)</f>
        <v>0</v>
      </c>
      <c r="DM191">
        <f>($B$11*$K$9+$C$11*$K$9+$F$11*((FH191+EZ191)/MAX(FH191+EZ191+FI191, 0.1)*$P$9+FI191/MAX(FH191+EZ191+FI191, 0.1)*$Q$9))/($B$11+$C$11+$F$11)</f>
        <v>0</v>
      </c>
      <c r="DN191">
        <v>6</v>
      </c>
      <c r="DO191">
        <v>0.5</v>
      </c>
      <c r="DP191" t="s">
        <v>437</v>
      </c>
      <c r="DQ191">
        <v>2</v>
      </c>
      <c r="DR191" t="b">
        <v>1</v>
      </c>
      <c r="DS191">
        <v>1701978542.5</v>
      </c>
      <c r="DT191">
        <v>416.4325</v>
      </c>
      <c r="DU191">
        <v>420.016</v>
      </c>
      <c r="DV191">
        <v>12.49</v>
      </c>
      <c r="DW191">
        <v>11.42005</v>
      </c>
      <c r="DX191">
        <v>416.9465</v>
      </c>
      <c r="DY191">
        <v>12.45855</v>
      </c>
      <c r="DZ191">
        <v>599.982</v>
      </c>
      <c r="EA191">
        <v>78.9124</v>
      </c>
      <c r="EB191">
        <v>0.10004285</v>
      </c>
      <c r="EC191">
        <v>22.99825</v>
      </c>
      <c r="ED191">
        <v>22.9911</v>
      </c>
      <c r="EE191">
        <v>999.9</v>
      </c>
      <c r="EF191">
        <v>0</v>
      </c>
      <c r="EG191">
        <v>0</v>
      </c>
      <c r="EH191">
        <v>9994.36</v>
      </c>
      <c r="EI191">
        <v>0</v>
      </c>
      <c r="EJ191">
        <v>0.848101</v>
      </c>
      <c r="EK191">
        <v>-3.583285</v>
      </c>
      <c r="EL191">
        <v>421.6995</v>
      </c>
      <c r="EM191">
        <v>424.868</v>
      </c>
      <c r="EN191">
        <v>1.069975</v>
      </c>
      <c r="EO191">
        <v>420.016</v>
      </c>
      <c r="EP191">
        <v>11.42005</v>
      </c>
      <c r="EQ191">
        <v>0.985615</v>
      </c>
      <c r="ER191">
        <v>0.901181</v>
      </c>
      <c r="ES191">
        <v>6.70545</v>
      </c>
      <c r="ET191">
        <v>5.409615</v>
      </c>
      <c r="EU191">
        <v>1800.04</v>
      </c>
      <c r="EV191">
        <v>0.978006</v>
      </c>
      <c r="EW191">
        <v>0.0219943</v>
      </c>
      <c r="EX191">
        <v>0</v>
      </c>
      <c r="EY191">
        <v>383.1345</v>
      </c>
      <c r="EZ191">
        <v>4.99951</v>
      </c>
      <c r="FA191">
        <v>6951.38</v>
      </c>
      <c r="FB191">
        <v>14717.3</v>
      </c>
      <c r="FC191">
        <v>43.062</v>
      </c>
      <c r="FD191">
        <v>44.812</v>
      </c>
      <c r="FE191">
        <v>44.5935</v>
      </c>
      <c r="FF191">
        <v>43.875</v>
      </c>
      <c r="FG191">
        <v>44.4685</v>
      </c>
      <c r="FH191">
        <v>1755.56</v>
      </c>
      <c r="FI191">
        <v>39.48</v>
      </c>
      <c r="FJ191">
        <v>0</v>
      </c>
      <c r="FK191">
        <v>1701978545.1</v>
      </c>
      <c r="FL191">
        <v>0</v>
      </c>
      <c r="FM191">
        <v>383.08636</v>
      </c>
      <c r="FN191">
        <v>-0.172615397700837</v>
      </c>
      <c r="FO191">
        <v>-4.85692312696755</v>
      </c>
      <c r="FP191">
        <v>6951.5272</v>
      </c>
      <c r="FQ191">
        <v>15</v>
      </c>
      <c r="FR191">
        <v>1701977635</v>
      </c>
      <c r="FS191" t="s">
        <v>438</v>
      </c>
      <c r="FT191">
        <v>1701977633</v>
      </c>
      <c r="FU191">
        <v>1701977635</v>
      </c>
      <c r="FV191">
        <v>4</v>
      </c>
      <c r="FW191">
        <v>-0.012</v>
      </c>
      <c r="FX191">
        <v>0.003</v>
      </c>
      <c r="FY191">
        <v>-0.515</v>
      </c>
      <c r="FZ191">
        <v>0.012</v>
      </c>
      <c r="GA191">
        <v>420</v>
      </c>
      <c r="GB191">
        <v>11</v>
      </c>
      <c r="GC191">
        <v>0.38</v>
      </c>
      <c r="GD191">
        <v>0.07</v>
      </c>
      <c r="GE191">
        <v>-3.56133428571429</v>
      </c>
      <c r="GF191">
        <v>-0.063663116883116</v>
      </c>
      <c r="GG191">
        <v>0.0298690971967172</v>
      </c>
      <c r="GH191">
        <v>1</v>
      </c>
      <c r="GI191">
        <v>383.099411764706</v>
      </c>
      <c r="GJ191">
        <v>-0.310802142902034</v>
      </c>
      <c r="GK191">
        <v>0.213962767190802</v>
      </c>
      <c r="GL191">
        <v>1</v>
      </c>
      <c r="GM191">
        <v>1.07239</v>
      </c>
      <c r="GN191">
        <v>-0.0172620779220788</v>
      </c>
      <c r="GO191">
        <v>0.00190555078901714</v>
      </c>
      <c r="GP191">
        <v>1</v>
      </c>
      <c r="GQ191">
        <v>3</v>
      </c>
      <c r="GR191">
        <v>3</v>
      </c>
      <c r="GS191" t="s">
        <v>439</v>
      </c>
      <c r="GT191">
        <v>3.24998</v>
      </c>
      <c r="GU191">
        <v>2.89236</v>
      </c>
      <c r="GV191">
        <v>0.0825907</v>
      </c>
      <c r="GW191">
        <v>0.0829296</v>
      </c>
      <c r="GX191">
        <v>0.0594866</v>
      </c>
      <c r="GY191">
        <v>0.0551611</v>
      </c>
      <c r="GZ191">
        <v>30267.7</v>
      </c>
      <c r="HA191">
        <v>23316.2</v>
      </c>
      <c r="HB191">
        <v>30714.3</v>
      </c>
      <c r="HC191">
        <v>23895</v>
      </c>
      <c r="HD191">
        <v>38262.2</v>
      </c>
      <c r="HE191">
        <v>31513</v>
      </c>
      <c r="HF191">
        <v>43460.3</v>
      </c>
      <c r="HG191">
        <v>36061.5</v>
      </c>
      <c r="HH191">
        <v>2.35282</v>
      </c>
      <c r="HI191">
        <v>2.25615</v>
      </c>
      <c r="HJ191">
        <v>0.153221</v>
      </c>
      <c r="HK191">
        <v>0</v>
      </c>
      <c r="HL191">
        <v>20.4596</v>
      </c>
      <c r="HM191">
        <v>999.9</v>
      </c>
      <c r="HN191">
        <v>45.416</v>
      </c>
      <c r="HO191">
        <v>27.029</v>
      </c>
      <c r="HP191">
        <v>20.6331</v>
      </c>
      <c r="HQ191">
        <v>54.6166</v>
      </c>
      <c r="HR191">
        <v>21.4463</v>
      </c>
      <c r="HS191">
        <v>2</v>
      </c>
      <c r="HT191">
        <v>-0.305564</v>
      </c>
      <c r="HU191">
        <v>0.675713</v>
      </c>
      <c r="HV191">
        <v>20.3425</v>
      </c>
      <c r="HW191">
        <v>5.24619</v>
      </c>
      <c r="HX191">
        <v>11.921</v>
      </c>
      <c r="HY191">
        <v>4.9692</v>
      </c>
      <c r="HZ191">
        <v>3.29008</v>
      </c>
      <c r="IA191">
        <v>9999</v>
      </c>
      <c r="IB191">
        <v>999.9</v>
      </c>
      <c r="IC191">
        <v>9999</v>
      </c>
      <c r="ID191">
        <v>9999</v>
      </c>
      <c r="IE191">
        <v>4.97213</v>
      </c>
      <c r="IF191">
        <v>1.87347</v>
      </c>
      <c r="IG191">
        <v>1.88034</v>
      </c>
      <c r="IH191">
        <v>1.87653</v>
      </c>
      <c r="II191">
        <v>1.87608</v>
      </c>
      <c r="IJ191">
        <v>1.87607</v>
      </c>
      <c r="IK191">
        <v>1.875</v>
      </c>
      <c r="IL191">
        <v>1.87544</v>
      </c>
      <c r="IM191">
        <v>0</v>
      </c>
      <c r="IN191">
        <v>0</v>
      </c>
      <c r="IO191">
        <v>0</v>
      </c>
      <c r="IP191">
        <v>0</v>
      </c>
      <c r="IQ191" t="s">
        <v>440</v>
      </c>
      <c r="IR191" t="s">
        <v>441</v>
      </c>
      <c r="IS191" t="s">
        <v>442</v>
      </c>
      <c r="IT191" t="s">
        <v>442</v>
      </c>
      <c r="IU191" t="s">
        <v>442</v>
      </c>
      <c r="IV191" t="s">
        <v>442</v>
      </c>
      <c r="IW191">
        <v>0</v>
      </c>
      <c r="IX191">
        <v>100</v>
      </c>
      <c r="IY191">
        <v>100</v>
      </c>
      <c r="IZ191">
        <v>-0.514</v>
      </c>
      <c r="JA191">
        <v>0.0314</v>
      </c>
      <c r="JB191">
        <v>-0.436505064677801</v>
      </c>
      <c r="JC191">
        <v>-0.000204251658391556</v>
      </c>
      <c r="JD191">
        <v>8.11882707142039e-08</v>
      </c>
      <c r="JE191">
        <v>-8.824596126216e-11</v>
      </c>
      <c r="JF191">
        <v>-0.0823044458403542</v>
      </c>
      <c r="JG191">
        <v>6.98166786572007e-05</v>
      </c>
      <c r="JH191">
        <v>0.00104944809816257</v>
      </c>
      <c r="JI191">
        <v>-2.5878658862803e-05</v>
      </c>
      <c r="JJ191">
        <v>28</v>
      </c>
      <c r="JK191">
        <v>2090</v>
      </c>
      <c r="JL191">
        <v>2</v>
      </c>
      <c r="JM191">
        <v>19</v>
      </c>
      <c r="JN191">
        <v>15.2</v>
      </c>
      <c r="JO191">
        <v>15.2</v>
      </c>
      <c r="JP191">
        <v>1.36108</v>
      </c>
      <c r="JQ191">
        <v>2.54883</v>
      </c>
      <c r="JR191">
        <v>2.24365</v>
      </c>
      <c r="JS191">
        <v>2.84912</v>
      </c>
      <c r="JT191">
        <v>2.49756</v>
      </c>
      <c r="JU191">
        <v>2.3645</v>
      </c>
      <c r="JV191">
        <v>31.2591</v>
      </c>
      <c r="JW191">
        <v>24.07</v>
      </c>
      <c r="JX191">
        <v>18</v>
      </c>
      <c r="JY191">
        <v>633.589</v>
      </c>
      <c r="JZ191">
        <v>658.449</v>
      </c>
      <c r="KA191">
        <v>19.9996</v>
      </c>
      <c r="KB191">
        <v>23.3138</v>
      </c>
      <c r="KC191">
        <v>30.0001</v>
      </c>
      <c r="KD191">
        <v>23.5053</v>
      </c>
      <c r="KE191">
        <v>23.485</v>
      </c>
      <c r="KF191">
        <v>27.2841</v>
      </c>
      <c r="KG191">
        <v>37.0105</v>
      </c>
      <c r="KH191">
        <v>0</v>
      </c>
      <c r="KI191">
        <v>20</v>
      </c>
      <c r="KJ191">
        <v>420</v>
      </c>
      <c r="KK191">
        <v>11.4228</v>
      </c>
      <c r="KL191">
        <v>101.982</v>
      </c>
      <c r="KM191">
        <v>101.025</v>
      </c>
    </row>
    <row r="192" spans="1:299">
      <c r="A192">
        <v>176</v>
      </c>
      <c r="B192">
        <v>1701978549</v>
      </c>
      <c r="C192">
        <v>875</v>
      </c>
      <c r="D192" t="s">
        <v>793</v>
      </c>
      <c r="E192" t="s">
        <v>794</v>
      </c>
      <c r="F192">
        <v>15</v>
      </c>
      <c r="H192" t="s">
        <v>435</v>
      </c>
      <c r="K192">
        <v>1701978547.5</v>
      </c>
      <c r="L192">
        <f>(M192)/1000</f>
        <v>0</v>
      </c>
      <c r="M192">
        <f>IF(DR192, AP192, AJ192)</f>
        <v>0</v>
      </c>
      <c r="N192">
        <f>IF(DR192, AK192, AI192)</f>
        <v>0</v>
      </c>
      <c r="O192">
        <f>DT192 - IF(AW192&gt;1, N192*DN192*100.0/(AY192*EH192), 0)</f>
        <v>0</v>
      </c>
      <c r="P192">
        <f>((V192-L192/2)*O192-N192)/(V192+L192/2)</f>
        <v>0</v>
      </c>
      <c r="Q192">
        <f>P192*(EA192+EB192)/1000.0</f>
        <v>0</v>
      </c>
      <c r="R192">
        <f>(DT192 - IF(AW192&gt;1, N192*DN192*100.0/(AY192*EH192), 0))*(EA192+EB192)/1000.0</f>
        <v>0</v>
      </c>
      <c r="S192">
        <f>2.0/((1/U192-1/T192)+SIGN(U192)*SQRT((1/U192-1/T192)*(1/U192-1/T192) + 4*DO192/((DO192+1)*(DO192+1))*(2*1/U192*1/T192-1/T192*1/T192)))</f>
        <v>0</v>
      </c>
      <c r="T192">
        <f>IF(LEFT(DP192,1)&lt;&gt;"0",IF(LEFT(DP192,1)="1",3.0,DQ192),$D$5+$E$5*(EH192*EA192/($K$5*1000))+$F$5*(EH192*EA192/($K$5*1000))*MAX(MIN(DN192,$J$5),$I$5)*MAX(MIN(DN192,$J$5),$I$5)+$G$5*MAX(MIN(DN192,$J$5),$I$5)*(EH192*EA192/($K$5*1000))+$H$5*(EH192*EA192/($K$5*1000))*(EH192*EA192/($K$5*1000)))</f>
        <v>0</v>
      </c>
      <c r="U192">
        <f>L192*(1000-(1000*0.61365*exp(17.502*Y192/(240.97+Y192))/(EA192+EB192)+DV192)/2)/(1000*0.61365*exp(17.502*Y192/(240.97+Y192))/(EA192+EB192)-DV192)</f>
        <v>0</v>
      </c>
      <c r="V192">
        <f>1/((DO192+1)/(S192/1.6)+1/(T192/1.37)) + DO192/((DO192+1)/(S192/1.6) + DO192/(T192/1.37))</f>
        <v>0</v>
      </c>
      <c r="W192">
        <f>(DJ192*DM192)</f>
        <v>0</v>
      </c>
      <c r="X192">
        <f>(EC192+(W192+2*0.95*5.67E-8*(((EC192+$B$7)+273)^4-(EC192+273)^4)-44100*L192)/(1.84*29.3*T192+8*0.95*5.67E-8*(EC192+273)^3))</f>
        <v>0</v>
      </c>
      <c r="Y192">
        <f>($C$7*ED192+$D$7*EE192+$E$7*X192)</f>
        <v>0</v>
      </c>
      <c r="Z192">
        <f>0.61365*exp(17.502*Y192/(240.97+Y192))</f>
        <v>0</v>
      </c>
      <c r="AA192">
        <f>(AB192/AC192*100)</f>
        <v>0</v>
      </c>
      <c r="AB192">
        <f>DV192*(EA192+EB192)/1000</f>
        <v>0</v>
      </c>
      <c r="AC192">
        <f>0.61365*exp(17.502*EC192/(240.97+EC192))</f>
        <v>0</v>
      </c>
      <c r="AD192">
        <f>(Z192-DV192*(EA192+EB192)/1000)</f>
        <v>0</v>
      </c>
      <c r="AE192">
        <f>(-L192*44100)</f>
        <v>0</v>
      </c>
      <c r="AF192">
        <f>2*29.3*T192*0.92*(EC192-Y192)</f>
        <v>0</v>
      </c>
      <c r="AG192">
        <f>2*0.95*5.67E-8*(((EC192+$B$7)+273)^4-(Y192+273)^4)</f>
        <v>0</v>
      </c>
      <c r="AH192">
        <f>W192+AG192+AE192+AF192</f>
        <v>0</v>
      </c>
      <c r="AI192">
        <f>DZ192*AW192*(DU192-DT192*(1000-AW192*DW192)/(1000-AW192*DV192))/(100*DN192)</f>
        <v>0</v>
      </c>
      <c r="AJ192">
        <f>1000*DZ192*AW192*(DV192-DW192)/(100*DN192*(1000-AW192*DV192))</f>
        <v>0</v>
      </c>
      <c r="AK192">
        <f>(AL192 - AM192 - EA192*1E3/(8.314*(EC192+273.15)) * AO192/DZ192 * AN192) * DZ192/(100*DN192) * (1000 - DW192)/1000</f>
        <v>0</v>
      </c>
      <c r="AL192">
        <v>424.864729332113</v>
      </c>
      <c r="AM192">
        <v>421.756375757576</v>
      </c>
      <c r="AN192">
        <v>0.000933014930157833</v>
      </c>
      <c r="AO192">
        <v>66.111918729525</v>
      </c>
      <c r="AP192">
        <f>(AR192 - AQ192 + EA192*1E3/(8.314*(EC192+273.15)) * AT192/DZ192 * AS192) * DZ192/(100*DN192) * 1000/(1000 - AR192)</f>
        <v>0</v>
      </c>
      <c r="AQ192">
        <v>11.4207153370972</v>
      </c>
      <c r="AR192">
        <v>12.485556043956</v>
      </c>
      <c r="AS192">
        <v>-1.87895352765884e-06</v>
      </c>
      <c r="AT192">
        <v>85.4368916189537</v>
      </c>
      <c r="AU192">
        <v>0</v>
      </c>
      <c r="AV192">
        <v>0</v>
      </c>
      <c r="AW192">
        <f>IF(AU192*$H$13&gt;=AY192,1.0,(AY192/(AY192-AU192*$H$13)))</f>
        <v>0</v>
      </c>
      <c r="AX192">
        <f>(AW192-1)*100</f>
        <v>0</v>
      </c>
      <c r="AY192">
        <f>MAX(0,($B$13+$C$13*EH192)/(1+$D$13*EH192)*EA192/(EC192+273)*$E$13)</f>
        <v>0</v>
      </c>
      <c r="AZ192" t="s">
        <v>436</v>
      </c>
      <c r="BA192" t="s">
        <v>436</v>
      </c>
      <c r="BB192">
        <v>0</v>
      </c>
      <c r="BC192">
        <v>0</v>
      </c>
      <c r="BD192">
        <f>1-BB192/BC192</f>
        <v>0</v>
      </c>
      <c r="BE192">
        <v>0</v>
      </c>
      <c r="BF192" t="s">
        <v>436</v>
      </c>
      <c r="BG192" t="s">
        <v>436</v>
      </c>
      <c r="BH192">
        <v>0</v>
      </c>
      <c r="BI192">
        <v>0</v>
      </c>
      <c r="BJ192">
        <f>1-BH192/BI192</f>
        <v>0</v>
      </c>
      <c r="BK192">
        <v>0.5</v>
      </c>
      <c r="BL192">
        <f>DK192</f>
        <v>0</v>
      </c>
      <c r="BM192">
        <f>N192</f>
        <v>0</v>
      </c>
      <c r="BN192">
        <f>BJ192*BK192*BL192</f>
        <v>0</v>
      </c>
      <c r="BO192">
        <f>(BM192-BE192)/BL192</f>
        <v>0</v>
      </c>
      <c r="BP192">
        <f>(BC192-BI192)/BI192</f>
        <v>0</v>
      </c>
      <c r="BQ192">
        <f>BB192/(BD192+BB192/BI192)</f>
        <v>0</v>
      </c>
      <c r="BR192" t="s">
        <v>436</v>
      </c>
      <c r="BS192">
        <v>0</v>
      </c>
      <c r="BT192">
        <f>IF(BS192&lt;&gt;0, BS192, BQ192)</f>
        <v>0</v>
      </c>
      <c r="BU192">
        <f>1-BT192/BI192</f>
        <v>0</v>
      </c>
      <c r="BV192">
        <f>(BI192-BH192)/(BI192-BT192)</f>
        <v>0</v>
      </c>
      <c r="BW192">
        <f>(BC192-BI192)/(BC192-BT192)</f>
        <v>0</v>
      </c>
      <c r="BX192">
        <f>(BI192-BH192)/(BI192-BB192)</f>
        <v>0</v>
      </c>
      <c r="BY192">
        <f>(BC192-BI192)/(BC192-BB192)</f>
        <v>0</v>
      </c>
      <c r="BZ192">
        <f>(BV192*BT192/BH192)</f>
        <v>0</v>
      </c>
      <c r="CA192">
        <f>(1-BZ192)</f>
        <v>0</v>
      </c>
      <c r="DJ192">
        <f>$B$11*EI192+$C$11*EJ192+$F$11*EU192*(1-EX192)</f>
        <v>0</v>
      </c>
      <c r="DK192">
        <f>DJ192*DL192</f>
        <v>0</v>
      </c>
      <c r="DL192">
        <f>($B$11*$D$9+$C$11*$D$9+$F$11*((FH192+EZ192)/MAX(FH192+EZ192+FI192, 0.1)*$I$9+FI192/MAX(FH192+EZ192+FI192, 0.1)*$J$9))/($B$11+$C$11+$F$11)</f>
        <v>0</v>
      </c>
      <c r="DM192">
        <f>($B$11*$K$9+$C$11*$K$9+$F$11*((FH192+EZ192)/MAX(FH192+EZ192+FI192, 0.1)*$P$9+FI192/MAX(FH192+EZ192+FI192, 0.1)*$Q$9))/($B$11+$C$11+$F$11)</f>
        <v>0</v>
      </c>
      <c r="DN192">
        <v>6</v>
      </c>
      <c r="DO192">
        <v>0.5</v>
      </c>
      <c r="DP192" t="s">
        <v>437</v>
      </c>
      <c r="DQ192">
        <v>2</v>
      </c>
      <c r="DR192" t="b">
        <v>1</v>
      </c>
      <c r="DS192">
        <v>1701978547.5</v>
      </c>
      <c r="DT192">
        <v>416.481</v>
      </c>
      <c r="DU192">
        <v>420.005</v>
      </c>
      <c r="DV192">
        <v>12.4861</v>
      </c>
      <c r="DW192">
        <v>11.421</v>
      </c>
      <c r="DX192">
        <v>416.995</v>
      </c>
      <c r="DY192">
        <v>12.45475</v>
      </c>
      <c r="DZ192">
        <v>599.9955</v>
      </c>
      <c r="EA192">
        <v>78.9114</v>
      </c>
      <c r="EB192">
        <v>0.09987815</v>
      </c>
      <c r="EC192">
        <v>22.9963</v>
      </c>
      <c r="ED192">
        <v>22.9869</v>
      </c>
      <c r="EE192">
        <v>999.9</v>
      </c>
      <c r="EF192">
        <v>0</v>
      </c>
      <c r="EG192">
        <v>0</v>
      </c>
      <c r="EH192">
        <v>10010.95</v>
      </c>
      <c r="EI192">
        <v>0</v>
      </c>
      <c r="EJ192">
        <v>0.848101</v>
      </c>
      <c r="EK192">
        <v>-3.52426</v>
      </c>
      <c r="EL192">
        <v>421.747</v>
      </c>
      <c r="EM192">
        <v>424.8575</v>
      </c>
      <c r="EN192">
        <v>1.065095</v>
      </c>
      <c r="EO192">
        <v>420.005</v>
      </c>
      <c r="EP192">
        <v>11.421</v>
      </c>
      <c r="EQ192">
        <v>0.9852955</v>
      </c>
      <c r="ER192">
        <v>0.901248</v>
      </c>
      <c r="ES192">
        <v>6.700735</v>
      </c>
      <c r="ET192">
        <v>5.41068</v>
      </c>
      <c r="EU192">
        <v>1800.045</v>
      </c>
      <c r="EV192">
        <v>0.978006</v>
      </c>
      <c r="EW192">
        <v>0.0219943</v>
      </c>
      <c r="EX192">
        <v>0</v>
      </c>
      <c r="EY192">
        <v>382.9825</v>
      </c>
      <c r="EZ192">
        <v>4.99951</v>
      </c>
      <c r="FA192">
        <v>6951.25</v>
      </c>
      <c r="FB192">
        <v>14717.35</v>
      </c>
      <c r="FC192">
        <v>43.062</v>
      </c>
      <c r="FD192">
        <v>44.812</v>
      </c>
      <c r="FE192">
        <v>44.625</v>
      </c>
      <c r="FF192">
        <v>43.875</v>
      </c>
      <c r="FG192">
        <v>44.4685</v>
      </c>
      <c r="FH192">
        <v>1755.565</v>
      </c>
      <c r="FI192">
        <v>39.48</v>
      </c>
      <c r="FJ192">
        <v>0</v>
      </c>
      <c r="FK192">
        <v>1701978550.5</v>
      </c>
      <c r="FL192">
        <v>0</v>
      </c>
      <c r="FM192">
        <v>383.046</v>
      </c>
      <c r="FN192">
        <v>-0.232000011453896</v>
      </c>
      <c r="FO192">
        <v>-2.02905982951033</v>
      </c>
      <c r="FP192">
        <v>6951.25961538462</v>
      </c>
      <c r="FQ192">
        <v>15</v>
      </c>
      <c r="FR192">
        <v>1701977635</v>
      </c>
      <c r="FS192" t="s">
        <v>438</v>
      </c>
      <c r="FT192">
        <v>1701977633</v>
      </c>
      <c r="FU192">
        <v>1701977635</v>
      </c>
      <c r="FV192">
        <v>4</v>
      </c>
      <c r="FW192">
        <v>-0.012</v>
      </c>
      <c r="FX192">
        <v>0.003</v>
      </c>
      <c r="FY192">
        <v>-0.515</v>
      </c>
      <c r="FZ192">
        <v>0.012</v>
      </c>
      <c r="GA192">
        <v>420</v>
      </c>
      <c r="GB192">
        <v>11</v>
      </c>
      <c r="GC192">
        <v>0.38</v>
      </c>
      <c r="GD192">
        <v>0.07</v>
      </c>
      <c r="GE192">
        <v>-3.559907</v>
      </c>
      <c r="GF192">
        <v>0.0291455639097801</v>
      </c>
      <c r="GG192">
        <v>0.0333090722026297</v>
      </c>
      <c r="GH192">
        <v>1</v>
      </c>
      <c r="GI192">
        <v>383.066</v>
      </c>
      <c r="GJ192">
        <v>-0.546493511986869</v>
      </c>
      <c r="GK192">
        <v>0.188594023983671</v>
      </c>
      <c r="GL192">
        <v>1</v>
      </c>
      <c r="GM192">
        <v>1.070094</v>
      </c>
      <c r="GN192">
        <v>-0.0270830075187976</v>
      </c>
      <c r="GO192">
        <v>0.00287768726584388</v>
      </c>
      <c r="GP192">
        <v>1</v>
      </c>
      <c r="GQ192">
        <v>3</v>
      </c>
      <c r="GR192">
        <v>3</v>
      </c>
      <c r="GS192" t="s">
        <v>439</v>
      </c>
      <c r="GT192">
        <v>3.24999</v>
      </c>
      <c r="GU192">
        <v>2.89225</v>
      </c>
      <c r="GV192">
        <v>0.0825939</v>
      </c>
      <c r="GW192">
        <v>0.0829258</v>
      </c>
      <c r="GX192">
        <v>0.0594815</v>
      </c>
      <c r="GY192">
        <v>0.0551581</v>
      </c>
      <c r="GZ192">
        <v>30268.1</v>
      </c>
      <c r="HA192">
        <v>23316.3</v>
      </c>
      <c r="HB192">
        <v>30714.8</v>
      </c>
      <c r="HC192">
        <v>23895</v>
      </c>
      <c r="HD192">
        <v>38263</v>
      </c>
      <c r="HE192">
        <v>31513</v>
      </c>
      <c r="HF192">
        <v>43461</v>
      </c>
      <c r="HG192">
        <v>36061.4</v>
      </c>
      <c r="HH192">
        <v>2.35308</v>
      </c>
      <c r="HI192">
        <v>2.25605</v>
      </c>
      <c r="HJ192">
        <v>0.154041</v>
      </c>
      <c r="HK192">
        <v>0</v>
      </c>
      <c r="HL192">
        <v>20.4545</v>
      </c>
      <c r="HM192">
        <v>999.9</v>
      </c>
      <c r="HN192">
        <v>45.416</v>
      </c>
      <c r="HO192">
        <v>27.029</v>
      </c>
      <c r="HP192">
        <v>20.6335</v>
      </c>
      <c r="HQ192">
        <v>54.5966</v>
      </c>
      <c r="HR192">
        <v>21.4663</v>
      </c>
      <c r="HS192">
        <v>2</v>
      </c>
      <c r="HT192">
        <v>-0.305457</v>
      </c>
      <c r="HU192">
        <v>0.673897</v>
      </c>
      <c r="HV192">
        <v>20.3423</v>
      </c>
      <c r="HW192">
        <v>5.24589</v>
      </c>
      <c r="HX192">
        <v>11.9205</v>
      </c>
      <c r="HY192">
        <v>4.96915</v>
      </c>
      <c r="HZ192">
        <v>3.29</v>
      </c>
      <c r="IA192">
        <v>9999</v>
      </c>
      <c r="IB192">
        <v>999.9</v>
      </c>
      <c r="IC192">
        <v>9999</v>
      </c>
      <c r="ID192">
        <v>9999</v>
      </c>
      <c r="IE192">
        <v>4.97212</v>
      </c>
      <c r="IF192">
        <v>1.87347</v>
      </c>
      <c r="IG192">
        <v>1.88034</v>
      </c>
      <c r="IH192">
        <v>1.87652</v>
      </c>
      <c r="II192">
        <v>1.87607</v>
      </c>
      <c r="IJ192">
        <v>1.87607</v>
      </c>
      <c r="IK192">
        <v>1.875</v>
      </c>
      <c r="IL192">
        <v>1.87542</v>
      </c>
      <c r="IM192">
        <v>0</v>
      </c>
      <c r="IN192">
        <v>0</v>
      </c>
      <c r="IO192">
        <v>0</v>
      </c>
      <c r="IP192">
        <v>0</v>
      </c>
      <c r="IQ192" t="s">
        <v>440</v>
      </c>
      <c r="IR192" t="s">
        <v>441</v>
      </c>
      <c r="IS192" t="s">
        <v>442</v>
      </c>
      <c r="IT192" t="s">
        <v>442</v>
      </c>
      <c r="IU192" t="s">
        <v>442</v>
      </c>
      <c r="IV192" t="s">
        <v>442</v>
      </c>
      <c r="IW192">
        <v>0</v>
      </c>
      <c r="IX192">
        <v>100</v>
      </c>
      <c r="IY192">
        <v>100</v>
      </c>
      <c r="IZ192">
        <v>-0.514</v>
      </c>
      <c r="JA192">
        <v>0.0314</v>
      </c>
      <c r="JB192">
        <v>-0.436505064677801</v>
      </c>
      <c r="JC192">
        <v>-0.000204251658391556</v>
      </c>
      <c r="JD192">
        <v>8.11882707142039e-08</v>
      </c>
      <c r="JE192">
        <v>-8.824596126216e-11</v>
      </c>
      <c r="JF192">
        <v>-0.0823044458403542</v>
      </c>
      <c r="JG192">
        <v>6.98166786572007e-05</v>
      </c>
      <c r="JH192">
        <v>0.00104944809816257</v>
      </c>
      <c r="JI192">
        <v>-2.5878658862803e-05</v>
      </c>
      <c r="JJ192">
        <v>28</v>
      </c>
      <c r="JK192">
        <v>2090</v>
      </c>
      <c r="JL192">
        <v>2</v>
      </c>
      <c r="JM192">
        <v>19</v>
      </c>
      <c r="JN192">
        <v>15.3</v>
      </c>
      <c r="JO192">
        <v>15.2</v>
      </c>
      <c r="JP192">
        <v>1.36108</v>
      </c>
      <c r="JQ192">
        <v>2.55737</v>
      </c>
      <c r="JR192">
        <v>2.24365</v>
      </c>
      <c r="JS192">
        <v>2.84912</v>
      </c>
      <c r="JT192">
        <v>2.49756</v>
      </c>
      <c r="JU192">
        <v>2.37671</v>
      </c>
      <c r="JV192">
        <v>31.2591</v>
      </c>
      <c r="JW192">
        <v>24.0612</v>
      </c>
      <c r="JX192">
        <v>18</v>
      </c>
      <c r="JY192">
        <v>633.768</v>
      </c>
      <c r="JZ192">
        <v>658.364</v>
      </c>
      <c r="KA192">
        <v>19.9996</v>
      </c>
      <c r="KB192">
        <v>23.3138</v>
      </c>
      <c r="KC192">
        <v>30.0002</v>
      </c>
      <c r="KD192">
        <v>23.5049</v>
      </c>
      <c r="KE192">
        <v>23.485</v>
      </c>
      <c r="KF192">
        <v>27.283</v>
      </c>
      <c r="KG192">
        <v>37.0105</v>
      </c>
      <c r="KH192">
        <v>0</v>
      </c>
      <c r="KI192">
        <v>20</v>
      </c>
      <c r="KJ192">
        <v>420</v>
      </c>
      <c r="KK192">
        <v>11.4215</v>
      </c>
      <c r="KL192">
        <v>101.984</v>
      </c>
      <c r="KM192">
        <v>101.025</v>
      </c>
    </row>
    <row r="193" spans="1:299">
      <c r="A193">
        <v>177</v>
      </c>
      <c r="B193">
        <v>1701978554</v>
      </c>
      <c r="C193">
        <v>880</v>
      </c>
      <c r="D193" t="s">
        <v>795</v>
      </c>
      <c r="E193" t="s">
        <v>796</v>
      </c>
      <c r="F193">
        <v>15</v>
      </c>
      <c r="H193" t="s">
        <v>435</v>
      </c>
      <c r="K193">
        <v>1701978552.5</v>
      </c>
      <c r="L193">
        <f>(M193)/1000</f>
        <v>0</v>
      </c>
      <c r="M193">
        <f>IF(DR193, AP193, AJ193)</f>
        <v>0</v>
      </c>
      <c r="N193">
        <f>IF(DR193, AK193, AI193)</f>
        <v>0</v>
      </c>
      <c r="O193">
        <f>DT193 - IF(AW193&gt;1, N193*DN193*100.0/(AY193*EH193), 0)</f>
        <v>0</v>
      </c>
      <c r="P193">
        <f>((V193-L193/2)*O193-N193)/(V193+L193/2)</f>
        <v>0</v>
      </c>
      <c r="Q193">
        <f>P193*(EA193+EB193)/1000.0</f>
        <v>0</v>
      </c>
      <c r="R193">
        <f>(DT193 - IF(AW193&gt;1, N193*DN193*100.0/(AY193*EH193), 0))*(EA193+EB193)/1000.0</f>
        <v>0</v>
      </c>
      <c r="S193">
        <f>2.0/((1/U193-1/T193)+SIGN(U193)*SQRT((1/U193-1/T193)*(1/U193-1/T193) + 4*DO193/((DO193+1)*(DO193+1))*(2*1/U193*1/T193-1/T193*1/T193)))</f>
        <v>0</v>
      </c>
      <c r="T193">
        <f>IF(LEFT(DP193,1)&lt;&gt;"0",IF(LEFT(DP193,1)="1",3.0,DQ193),$D$5+$E$5*(EH193*EA193/($K$5*1000))+$F$5*(EH193*EA193/($K$5*1000))*MAX(MIN(DN193,$J$5),$I$5)*MAX(MIN(DN193,$J$5),$I$5)+$G$5*MAX(MIN(DN193,$J$5),$I$5)*(EH193*EA193/($K$5*1000))+$H$5*(EH193*EA193/($K$5*1000))*(EH193*EA193/($K$5*1000)))</f>
        <v>0</v>
      </c>
      <c r="U193">
        <f>L193*(1000-(1000*0.61365*exp(17.502*Y193/(240.97+Y193))/(EA193+EB193)+DV193)/2)/(1000*0.61365*exp(17.502*Y193/(240.97+Y193))/(EA193+EB193)-DV193)</f>
        <v>0</v>
      </c>
      <c r="V193">
        <f>1/((DO193+1)/(S193/1.6)+1/(T193/1.37)) + DO193/((DO193+1)/(S193/1.6) + DO193/(T193/1.37))</f>
        <v>0</v>
      </c>
      <c r="W193">
        <f>(DJ193*DM193)</f>
        <v>0</v>
      </c>
      <c r="X193">
        <f>(EC193+(W193+2*0.95*5.67E-8*(((EC193+$B$7)+273)^4-(EC193+273)^4)-44100*L193)/(1.84*29.3*T193+8*0.95*5.67E-8*(EC193+273)^3))</f>
        <v>0</v>
      </c>
      <c r="Y193">
        <f>($C$7*ED193+$D$7*EE193+$E$7*X193)</f>
        <v>0</v>
      </c>
      <c r="Z193">
        <f>0.61365*exp(17.502*Y193/(240.97+Y193))</f>
        <v>0</v>
      </c>
      <c r="AA193">
        <f>(AB193/AC193*100)</f>
        <v>0</v>
      </c>
      <c r="AB193">
        <f>DV193*(EA193+EB193)/1000</f>
        <v>0</v>
      </c>
      <c r="AC193">
        <f>0.61365*exp(17.502*EC193/(240.97+EC193))</f>
        <v>0</v>
      </c>
      <c r="AD193">
        <f>(Z193-DV193*(EA193+EB193)/1000)</f>
        <v>0</v>
      </c>
      <c r="AE193">
        <f>(-L193*44100)</f>
        <v>0</v>
      </c>
      <c r="AF193">
        <f>2*29.3*T193*0.92*(EC193-Y193)</f>
        <v>0</v>
      </c>
      <c r="AG193">
        <f>2*0.95*5.67E-8*(((EC193+$B$7)+273)^4-(Y193+273)^4)</f>
        <v>0</v>
      </c>
      <c r="AH193">
        <f>W193+AG193+AE193+AF193</f>
        <v>0</v>
      </c>
      <c r="AI193">
        <f>DZ193*AW193*(DU193-DT193*(1000-AW193*DW193)/(1000-AW193*DV193))/(100*DN193)</f>
        <v>0</v>
      </c>
      <c r="AJ193">
        <f>1000*DZ193*AW193*(DV193-DW193)/(100*DN193*(1000-AW193*DV193))</f>
        <v>0</v>
      </c>
      <c r="AK193">
        <f>(AL193 - AM193 - EA193*1E3/(8.314*(EC193+273.15)) * AO193/DZ193 * AN193) * DZ193/(100*DN193) * (1000 - DW193)/1000</f>
        <v>0</v>
      </c>
      <c r="AL193">
        <v>424.856874160265</v>
      </c>
      <c r="AM193">
        <v>421.724006060606</v>
      </c>
      <c r="AN193">
        <v>-0.00038491894787308</v>
      </c>
      <c r="AO193">
        <v>66.111918729525</v>
      </c>
      <c r="AP193">
        <f>(AR193 - AQ193 + EA193*1E3/(8.314*(EC193+273.15)) * AT193/DZ193 * AS193) * DZ193/(100*DN193) * 1000/(1000 - AR193)</f>
        <v>0</v>
      </c>
      <c r="AQ193">
        <v>11.4199853842444</v>
      </c>
      <c r="AR193">
        <v>12.4844714285714</v>
      </c>
      <c r="AS193">
        <v>-2.10341472740826e-06</v>
      </c>
      <c r="AT193">
        <v>85.4368916189537</v>
      </c>
      <c r="AU193">
        <v>0</v>
      </c>
      <c r="AV193">
        <v>0</v>
      </c>
      <c r="AW193">
        <f>IF(AU193*$H$13&gt;=AY193,1.0,(AY193/(AY193-AU193*$H$13)))</f>
        <v>0</v>
      </c>
      <c r="AX193">
        <f>(AW193-1)*100</f>
        <v>0</v>
      </c>
      <c r="AY193">
        <f>MAX(0,($B$13+$C$13*EH193)/(1+$D$13*EH193)*EA193/(EC193+273)*$E$13)</f>
        <v>0</v>
      </c>
      <c r="AZ193" t="s">
        <v>436</v>
      </c>
      <c r="BA193" t="s">
        <v>436</v>
      </c>
      <c r="BB193">
        <v>0</v>
      </c>
      <c r="BC193">
        <v>0</v>
      </c>
      <c r="BD193">
        <f>1-BB193/BC193</f>
        <v>0</v>
      </c>
      <c r="BE193">
        <v>0</v>
      </c>
      <c r="BF193" t="s">
        <v>436</v>
      </c>
      <c r="BG193" t="s">
        <v>436</v>
      </c>
      <c r="BH193">
        <v>0</v>
      </c>
      <c r="BI193">
        <v>0</v>
      </c>
      <c r="BJ193">
        <f>1-BH193/BI193</f>
        <v>0</v>
      </c>
      <c r="BK193">
        <v>0.5</v>
      </c>
      <c r="BL193">
        <f>DK193</f>
        <v>0</v>
      </c>
      <c r="BM193">
        <f>N193</f>
        <v>0</v>
      </c>
      <c r="BN193">
        <f>BJ193*BK193*BL193</f>
        <v>0</v>
      </c>
      <c r="BO193">
        <f>(BM193-BE193)/BL193</f>
        <v>0</v>
      </c>
      <c r="BP193">
        <f>(BC193-BI193)/BI193</f>
        <v>0</v>
      </c>
      <c r="BQ193">
        <f>BB193/(BD193+BB193/BI193)</f>
        <v>0</v>
      </c>
      <c r="BR193" t="s">
        <v>436</v>
      </c>
      <c r="BS193">
        <v>0</v>
      </c>
      <c r="BT193">
        <f>IF(BS193&lt;&gt;0, BS193, BQ193)</f>
        <v>0</v>
      </c>
      <c r="BU193">
        <f>1-BT193/BI193</f>
        <v>0</v>
      </c>
      <c r="BV193">
        <f>(BI193-BH193)/(BI193-BT193)</f>
        <v>0</v>
      </c>
      <c r="BW193">
        <f>(BC193-BI193)/(BC193-BT193)</f>
        <v>0</v>
      </c>
      <c r="BX193">
        <f>(BI193-BH193)/(BI193-BB193)</f>
        <v>0</v>
      </c>
      <c r="BY193">
        <f>(BC193-BI193)/(BC193-BB193)</f>
        <v>0</v>
      </c>
      <c r="BZ193">
        <f>(BV193*BT193/BH193)</f>
        <v>0</v>
      </c>
      <c r="CA193">
        <f>(1-BZ193)</f>
        <v>0</v>
      </c>
      <c r="DJ193">
        <f>$B$11*EI193+$C$11*EJ193+$F$11*EU193*(1-EX193)</f>
        <v>0</v>
      </c>
      <c r="DK193">
        <f>DJ193*DL193</f>
        <v>0</v>
      </c>
      <c r="DL193">
        <f>($B$11*$D$9+$C$11*$D$9+$F$11*((FH193+EZ193)/MAX(FH193+EZ193+FI193, 0.1)*$I$9+FI193/MAX(FH193+EZ193+FI193, 0.1)*$J$9))/($B$11+$C$11+$F$11)</f>
        <v>0</v>
      </c>
      <c r="DM193">
        <f>($B$11*$K$9+$C$11*$K$9+$F$11*((FH193+EZ193)/MAX(FH193+EZ193+FI193, 0.1)*$P$9+FI193/MAX(FH193+EZ193+FI193, 0.1)*$Q$9))/($B$11+$C$11+$F$11)</f>
        <v>0</v>
      </c>
      <c r="DN193">
        <v>6</v>
      </c>
      <c r="DO193">
        <v>0.5</v>
      </c>
      <c r="DP193" t="s">
        <v>437</v>
      </c>
      <c r="DQ193">
        <v>2</v>
      </c>
      <c r="DR193" t="b">
        <v>1</v>
      </c>
      <c r="DS193">
        <v>1701978552.5</v>
      </c>
      <c r="DT193">
        <v>416.4655</v>
      </c>
      <c r="DU193">
        <v>419.991</v>
      </c>
      <c r="DV193">
        <v>12.48405</v>
      </c>
      <c r="DW193">
        <v>11.4203</v>
      </c>
      <c r="DX193">
        <v>416.9795</v>
      </c>
      <c r="DY193">
        <v>12.4527</v>
      </c>
      <c r="DZ193">
        <v>599.957</v>
      </c>
      <c r="EA193">
        <v>78.9114</v>
      </c>
      <c r="EB193">
        <v>0.09984615</v>
      </c>
      <c r="EC193">
        <v>22.99145</v>
      </c>
      <c r="ED193">
        <v>22.992</v>
      </c>
      <c r="EE193">
        <v>999.9</v>
      </c>
      <c r="EF193">
        <v>0</v>
      </c>
      <c r="EG193">
        <v>0</v>
      </c>
      <c r="EH193">
        <v>10007.2</v>
      </c>
      <c r="EI193">
        <v>0</v>
      </c>
      <c r="EJ193">
        <v>0.848101</v>
      </c>
      <c r="EK193">
        <v>-3.525465</v>
      </c>
      <c r="EL193">
        <v>421.7305</v>
      </c>
      <c r="EM193">
        <v>424.843</v>
      </c>
      <c r="EN193">
        <v>1.06372</v>
      </c>
      <c r="EO193">
        <v>419.991</v>
      </c>
      <c r="EP193">
        <v>11.4203</v>
      </c>
      <c r="EQ193">
        <v>0.9851335</v>
      </c>
      <c r="ER193">
        <v>0.901194</v>
      </c>
      <c r="ES193">
        <v>6.698345</v>
      </c>
      <c r="ET193">
        <v>5.409825</v>
      </c>
      <c r="EU193">
        <v>1800.04</v>
      </c>
      <c r="EV193">
        <v>0.978006</v>
      </c>
      <c r="EW193">
        <v>0.0219943</v>
      </c>
      <c r="EX193">
        <v>0</v>
      </c>
      <c r="EY193">
        <v>382.84</v>
      </c>
      <c r="EZ193">
        <v>4.99951</v>
      </c>
      <c r="FA193">
        <v>6951.12</v>
      </c>
      <c r="FB193">
        <v>14717.3</v>
      </c>
      <c r="FC193">
        <v>43.062</v>
      </c>
      <c r="FD193">
        <v>44.812</v>
      </c>
      <c r="FE193">
        <v>44.5935</v>
      </c>
      <c r="FF193">
        <v>43.875</v>
      </c>
      <c r="FG193">
        <v>44.5</v>
      </c>
      <c r="FH193">
        <v>1755.56</v>
      </c>
      <c r="FI193">
        <v>39.48</v>
      </c>
      <c r="FJ193">
        <v>0</v>
      </c>
      <c r="FK193">
        <v>1701978555.3</v>
      </c>
      <c r="FL193">
        <v>0</v>
      </c>
      <c r="FM193">
        <v>383.050769230769</v>
      </c>
      <c r="FN193">
        <v>-0.18413677120672</v>
      </c>
      <c r="FO193">
        <v>-2.3596581211556</v>
      </c>
      <c r="FP193">
        <v>6950.92384615385</v>
      </c>
      <c r="FQ193">
        <v>15</v>
      </c>
      <c r="FR193">
        <v>1701977635</v>
      </c>
      <c r="FS193" t="s">
        <v>438</v>
      </c>
      <c r="FT193">
        <v>1701977633</v>
      </c>
      <c r="FU193">
        <v>1701977635</v>
      </c>
      <c r="FV193">
        <v>4</v>
      </c>
      <c r="FW193">
        <v>-0.012</v>
      </c>
      <c r="FX193">
        <v>0.003</v>
      </c>
      <c r="FY193">
        <v>-0.515</v>
      </c>
      <c r="FZ193">
        <v>0.012</v>
      </c>
      <c r="GA193">
        <v>420</v>
      </c>
      <c r="GB193">
        <v>11</v>
      </c>
      <c r="GC193">
        <v>0.38</v>
      </c>
      <c r="GD193">
        <v>0.07</v>
      </c>
      <c r="GE193">
        <v>-3.55240809523809</v>
      </c>
      <c r="GF193">
        <v>0.0188945454545432</v>
      </c>
      <c r="GG193">
        <v>0.0318594787598302</v>
      </c>
      <c r="GH193">
        <v>1</v>
      </c>
      <c r="GI193">
        <v>383.051</v>
      </c>
      <c r="GJ193">
        <v>-0.0617876320647343</v>
      </c>
      <c r="GK193">
        <v>0.199001330175872</v>
      </c>
      <c r="GL193">
        <v>1</v>
      </c>
      <c r="GM193">
        <v>1.0683219047619</v>
      </c>
      <c r="GN193">
        <v>-0.0232301298701311</v>
      </c>
      <c r="GO193">
        <v>0.00270832687597346</v>
      </c>
      <c r="GP193">
        <v>1</v>
      </c>
      <c r="GQ193">
        <v>3</v>
      </c>
      <c r="GR193">
        <v>3</v>
      </c>
      <c r="GS193" t="s">
        <v>439</v>
      </c>
      <c r="GT193">
        <v>3.24994</v>
      </c>
      <c r="GU193">
        <v>2.89218</v>
      </c>
      <c r="GV193">
        <v>0.0825905</v>
      </c>
      <c r="GW193">
        <v>0.0829231</v>
      </c>
      <c r="GX193">
        <v>0.0594678</v>
      </c>
      <c r="GY193">
        <v>0.0551614</v>
      </c>
      <c r="GZ193">
        <v>30268.2</v>
      </c>
      <c r="HA193">
        <v>23316.3</v>
      </c>
      <c r="HB193">
        <v>30714.7</v>
      </c>
      <c r="HC193">
        <v>23894.9</v>
      </c>
      <c r="HD193">
        <v>38263.6</v>
      </c>
      <c r="HE193">
        <v>31512.7</v>
      </c>
      <c r="HF193">
        <v>43461</v>
      </c>
      <c r="HG193">
        <v>36061.2</v>
      </c>
      <c r="HH193">
        <v>2.35302</v>
      </c>
      <c r="HI193">
        <v>2.256</v>
      </c>
      <c r="HJ193">
        <v>0.154227</v>
      </c>
      <c r="HK193">
        <v>0</v>
      </c>
      <c r="HL193">
        <v>20.448</v>
      </c>
      <c r="HM193">
        <v>999.9</v>
      </c>
      <c r="HN193">
        <v>45.416</v>
      </c>
      <c r="HO193">
        <v>27.029</v>
      </c>
      <c r="HP193">
        <v>20.633</v>
      </c>
      <c r="HQ193">
        <v>54.4866</v>
      </c>
      <c r="HR193">
        <v>21.4824</v>
      </c>
      <c r="HS193">
        <v>2</v>
      </c>
      <c r="HT193">
        <v>-0.305511</v>
      </c>
      <c r="HU193">
        <v>0.671351</v>
      </c>
      <c r="HV193">
        <v>20.3425</v>
      </c>
      <c r="HW193">
        <v>5.24619</v>
      </c>
      <c r="HX193">
        <v>11.9201</v>
      </c>
      <c r="HY193">
        <v>4.96945</v>
      </c>
      <c r="HZ193">
        <v>3.29005</v>
      </c>
      <c r="IA193">
        <v>9999</v>
      </c>
      <c r="IB193">
        <v>999.9</v>
      </c>
      <c r="IC193">
        <v>9999</v>
      </c>
      <c r="ID193">
        <v>9999</v>
      </c>
      <c r="IE193">
        <v>4.97214</v>
      </c>
      <c r="IF193">
        <v>1.87347</v>
      </c>
      <c r="IG193">
        <v>1.88034</v>
      </c>
      <c r="IH193">
        <v>1.87652</v>
      </c>
      <c r="II193">
        <v>1.87607</v>
      </c>
      <c r="IJ193">
        <v>1.87607</v>
      </c>
      <c r="IK193">
        <v>1.875</v>
      </c>
      <c r="IL193">
        <v>1.87544</v>
      </c>
      <c r="IM193">
        <v>0</v>
      </c>
      <c r="IN193">
        <v>0</v>
      </c>
      <c r="IO193">
        <v>0</v>
      </c>
      <c r="IP193">
        <v>0</v>
      </c>
      <c r="IQ193" t="s">
        <v>440</v>
      </c>
      <c r="IR193" t="s">
        <v>441</v>
      </c>
      <c r="IS193" t="s">
        <v>442</v>
      </c>
      <c r="IT193" t="s">
        <v>442</v>
      </c>
      <c r="IU193" t="s">
        <v>442</v>
      </c>
      <c r="IV193" t="s">
        <v>442</v>
      </c>
      <c r="IW193">
        <v>0</v>
      </c>
      <c r="IX193">
        <v>100</v>
      </c>
      <c r="IY193">
        <v>100</v>
      </c>
      <c r="IZ193">
        <v>-0.514</v>
      </c>
      <c r="JA193">
        <v>0.0313</v>
      </c>
      <c r="JB193">
        <v>-0.436505064677801</v>
      </c>
      <c r="JC193">
        <v>-0.000204251658391556</v>
      </c>
      <c r="JD193">
        <v>8.11882707142039e-08</v>
      </c>
      <c r="JE193">
        <v>-8.824596126216e-11</v>
      </c>
      <c r="JF193">
        <v>-0.0823044458403542</v>
      </c>
      <c r="JG193">
        <v>6.98166786572007e-05</v>
      </c>
      <c r="JH193">
        <v>0.00104944809816257</v>
      </c>
      <c r="JI193">
        <v>-2.5878658862803e-05</v>
      </c>
      <c r="JJ193">
        <v>28</v>
      </c>
      <c r="JK193">
        <v>2090</v>
      </c>
      <c r="JL193">
        <v>2</v>
      </c>
      <c r="JM193">
        <v>19</v>
      </c>
      <c r="JN193">
        <v>15.3</v>
      </c>
      <c r="JO193">
        <v>15.3</v>
      </c>
      <c r="JP193">
        <v>1.36108</v>
      </c>
      <c r="JQ193">
        <v>2.55249</v>
      </c>
      <c r="JR193">
        <v>2.24365</v>
      </c>
      <c r="JS193">
        <v>2.84912</v>
      </c>
      <c r="JT193">
        <v>2.49756</v>
      </c>
      <c r="JU193">
        <v>2.39868</v>
      </c>
      <c r="JV193">
        <v>31.2591</v>
      </c>
      <c r="JW193">
        <v>24.07</v>
      </c>
      <c r="JX193">
        <v>18</v>
      </c>
      <c r="JY193">
        <v>633.712</v>
      </c>
      <c r="JZ193">
        <v>658.321</v>
      </c>
      <c r="KA193">
        <v>19.9995</v>
      </c>
      <c r="KB193">
        <v>23.3138</v>
      </c>
      <c r="KC193">
        <v>30</v>
      </c>
      <c r="KD193">
        <v>23.5033</v>
      </c>
      <c r="KE193">
        <v>23.485</v>
      </c>
      <c r="KF193">
        <v>27.2831</v>
      </c>
      <c r="KG193">
        <v>37.0105</v>
      </c>
      <c r="KH193">
        <v>0</v>
      </c>
      <c r="KI193">
        <v>20</v>
      </c>
      <c r="KJ193">
        <v>420</v>
      </c>
      <c r="KK193">
        <v>11.4234</v>
      </c>
      <c r="KL193">
        <v>101.984</v>
      </c>
      <c r="KM193">
        <v>101.024</v>
      </c>
    </row>
    <row r="194" spans="1:299">
      <c r="A194">
        <v>178</v>
      </c>
      <c r="B194">
        <v>1701978559</v>
      </c>
      <c r="C194">
        <v>885</v>
      </c>
      <c r="D194" t="s">
        <v>797</v>
      </c>
      <c r="E194" t="s">
        <v>798</v>
      </c>
      <c r="F194">
        <v>15</v>
      </c>
      <c r="H194" t="s">
        <v>435</v>
      </c>
      <c r="K194">
        <v>1701978557.5</v>
      </c>
      <c r="L194">
        <f>(M194)/1000</f>
        <v>0</v>
      </c>
      <c r="M194">
        <f>IF(DR194, AP194, AJ194)</f>
        <v>0</v>
      </c>
      <c r="N194">
        <f>IF(DR194, AK194, AI194)</f>
        <v>0</v>
      </c>
      <c r="O194">
        <f>DT194 - IF(AW194&gt;1, N194*DN194*100.0/(AY194*EH194), 0)</f>
        <v>0</v>
      </c>
      <c r="P194">
        <f>((V194-L194/2)*O194-N194)/(V194+L194/2)</f>
        <v>0</v>
      </c>
      <c r="Q194">
        <f>P194*(EA194+EB194)/1000.0</f>
        <v>0</v>
      </c>
      <c r="R194">
        <f>(DT194 - IF(AW194&gt;1, N194*DN194*100.0/(AY194*EH194), 0))*(EA194+EB194)/1000.0</f>
        <v>0</v>
      </c>
      <c r="S194">
        <f>2.0/((1/U194-1/T194)+SIGN(U194)*SQRT((1/U194-1/T194)*(1/U194-1/T194) + 4*DO194/((DO194+1)*(DO194+1))*(2*1/U194*1/T194-1/T194*1/T194)))</f>
        <v>0</v>
      </c>
      <c r="T194">
        <f>IF(LEFT(DP194,1)&lt;&gt;"0",IF(LEFT(DP194,1)="1",3.0,DQ194),$D$5+$E$5*(EH194*EA194/($K$5*1000))+$F$5*(EH194*EA194/($K$5*1000))*MAX(MIN(DN194,$J$5),$I$5)*MAX(MIN(DN194,$J$5),$I$5)+$G$5*MAX(MIN(DN194,$J$5),$I$5)*(EH194*EA194/($K$5*1000))+$H$5*(EH194*EA194/($K$5*1000))*(EH194*EA194/($K$5*1000)))</f>
        <v>0</v>
      </c>
      <c r="U194">
        <f>L194*(1000-(1000*0.61365*exp(17.502*Y194/(240.97+Y194))/(EA194+EB194)+DV194)/2)/(1000*0.61365*exp(17.502*Y194/(240.97+Y194))/(EA194+EB194)-DV194)</f>
        <v>0</v>
      </c>
      <c r="V194">
        <f>1/((DO194+1)/(S194/1.6)+1/(T194/1.37)) + DO194/((DO194+1)/(S194/1.6) + DO194/(T194/1.37))</f>
        <v>0</v>
      </c>
      <c r="W194">
        <f>(DJ194*DM194)</f>
        <v>0</v>
      </c>
      <c r="X194">
        <f>(EC194+(W194+2*0.95*5.67E-8*(((EC194+$B$7)+273)^4-(EC194+273)^4)-44100*L194)/(1.84*29.3*T194+8*0.95*5.67E-8*(EC194+273)^3))</f>
        <v>0</v>
      </c>
      <c r="Y194">
        <f>($C$7*ED194+$D$7*EE194+$E$7*X194)</f>
        <v>0</v>
      </c>
      <c r="Z194">
        <f>0.61365*exp(17.502*Y194/(240.97+Y194))</f>
        <v>0</v>
      </c>
      <c r="AA194">
        <f>(AB194/AC194*100)</f>
        <v>0</v>
      </c>
      <c r="AB194">
        <f>DV194*(EA194+EB194)/1000</f>
        <v>0</v>
      </c>
      <c r="AC194">
        <f>0.61365*exp(17.502*EC194/(240.97+EC194))</f>
        <v>0</v>
      </c>
      <c r="AD194">
        <f>(Z194-DV194*(EA194+EB194)/1000)</f>
        <v>0</v>
      </c>
      <c r="AE194">
        <f>(-L194*44100)</f>
        <v>0</v>
      </c>
      <c r="AF194">
        <f>2*29.3*T194*0.92*(EC194-Y194)</f>
        <v>0</v>
      </c>
      <c r="AG194">
        <f>2*0.95*5.67E-8*(((EC194+$B$7)+273)^4-(Y194+273)^4)</f>
        <v>0</v>
      </c>
      <c r="AH194">
        <f>W194+AG194+AE194+AF194</f>
        <v>0</v>
      </c>
      <c r="AI194">
        <f>DZ194*AW194*(DU194-DT194*(1000-AW194*DW194)/(1000-AW194*DV194))/(100*DN194)</f>
        <v>0</v>
      </c>
      <c r="AJ194">
        <f>1000*DZ194*AW194*(DV194-DW194)/(100*DN194*(1000-AW194*DV194))</f>
        <v>0</v>
      </c>
      <c r="AK194">
        <f>(AL194 - AM194 - EA194*1E3/(8.314*(EC194+273.15)) * AO194/DZ194 * AN194) * DZ194/(100*DN194) * (1000 - DW194)/1000</f>
        <v>0</v>
      </c>
      <c r="AL194">
        <v>424.830546319353</v>
      </c>
      <c r="AM194">
        <v>421.721836363636</v>
      </c>
      <c r="AN194">
        <v>0.000336715985377122</v>
      </c>
      <c r="AO194">
        <v>66.111918729525</v>
      </c>
      <c r="AP194">
        <f>(AR194 - AQ194 + EA194*1E3/(8.314*(EC194+273.15)) * AT194/DZ194 * AS194) * DZ194/(100*DN194) * 1000/(1000 - AR194)</f>
        <v>0</v>
      </c>
      <c r="AQ194">
        <v>11.4208593206502</v>
      </c>
      <c r="AR194">
        <v>12.4842912087912</v>
      </c>
      <c r="AS194">
        <v>-9.10645559934844e-07</v>
      </c>
      <c r="AT194">
        <v>85.4368916189537</v>
      </c>
      <c r="AU194">
        <v>0</v>
      </c>
      <c r="AV194">
        <v>0</v>
      </c>
      <c r="AW194">
        <f>IF(AU194*$H$13&gt;=AY194,1.0,(AY194/(AY194-AU194*$H$13)))</f>
        <v>0</v>
      </c>
      <c r="AX194">
        <f>(AW194-1)*100</f>
        <v>0</v>
      </c>
      <c r="AY194">
        <f>MAX(0,($B$13+$C$13*EH194)/(1+$D$13*EH194)*EA194/(EC194+273)*$E$13)</f>
        <v>0</v>
      </c>
      <c r="AZ194" t="s">
        <v>436</v>
      </c>
      <c r="BA194" t="s">
        <v>436</v>
      </c>
      <c r="BB194">
        <v>0</v>
      </c>
      <c r="BC194">
        <v>0</v>
      </c>
      <c r="BD194">
        <f>1-BB194/BC194</f>
        <v>0</v>
      </c>
      <c r="BE194">
        <v>0</v>
      </c>
      <c r="BF194" t="s">
        <v>436</v>
      </c>
      <c r="BG194" t="s">
        <v>436</v>
      </c>
      <c r="BH194">
        <v>0</v>
      </c>
      <c r="BI194">
        <v>0</v>
      </c>
      <c r="BJ194">
        <f>1-BH194/BI194</f>
        <v>0</v>
      </c>
      <c r="BK194">
        <v>0.5</v>
      </c>
      <c r="BL194">
        <f>DK194</f>
        <v>0</v>
      </c>
      <c r="BM194">
        <f>N194</f>
        <v>0</v>
      </c>
      <c r="BN194">
        <f>BJ194*BK194*BL194</f>
        <v>0</v>
      </c>
      <c r="BO194">
        <f>(BM194-BE194)/BL194</f>
        <v>0</v>
      </c>
      <c r="BP194">
        <f>(BC194-BI194)/BI194</f>
        <v>0</v>
      </c>
      <c r="BQ194">
        <f>BB194/(BD194+BB194/BI194)</f>
        <v>0</v>
      </c>
      <c r="BR194" t="s">
        <v>436</v>
      </c>
      <c r="BS194">
        <v>0</v>
      </c>
      <c r="BT194">
        <f>IF(BS194&lt;&gt;0, BS194, BQ194)</f>
        <v>0</v>
      </c>
      <c r="BU194">
        <f>1-BT194/BI194</f>
        <v>0</v>
      </c>
      <c r="BV194">
        <f>(BI194-BH194)/(BI194-BT194)</f>
        <v>0</v>
      </c>
      <c r="BW194">
        <f>(BC194-BI194)/(BC194-BT194)</f>
        <v>0</v>
      </c>
      <c r="BX194">
        <f>(BI194-BH194)/(BI194-BB194)</f>
        <v>0</v>
      </c>
      <c r="BY194">
        <f>(BC194-BI194)/(BC194-BB194)</f>
        <v>0</v>
      </c>
      <c r="BZ194">
        <f>(BV194*BT194/BH194)</f>
        <v>0</v>
      </c>
      <c r="CA194">
        <f>(1-BZ194)</f>
        <v>0</v>
      </c>
      <c r="DJ194">
        <f>$B$11*EI194+$C$11*EJ194+$F$11*EU194*(1-EX194)</f>
        <v>0</v>
      </c>
      <c r="DK194">
        <f>DJ194*DL194</f>
        <v>0</v>
      </c>
      <c r="DL194">
        <f>($B$11*$D$9+$C$11*$D$9+$F$11*((FH194+EZ194)/MAX(FH194+EZ194+FI194, 0.1)*$I$9+FI194/MAX(FH194+EZ194+FI194, 0.1)*$J$9))/($B$11+$C$11+$F$11)</f>
        <v>0</v>
      </c>
      <c r="DM194">
        <f>($B$11*$K$9+$C$11*$K$9+$F$11*((FH194+EZ194)/MAX(FH194+EZ194+FI194, 0.1)*$P$9+FI194/MAX(FH194+EZ194+FI194, 0.1)*$Q$9))/($B$11+$C$11+$F$11)</f>
        <v>0</v>
      </c>
      <c r="DN194">
        <v>6</v>
      </c>
      <c r="DO194">
        <v>0.5</v>
      </c>
      <c r="DP194" t="s">
        <v>437</v>
      </c>
      <c r="DQ194">
        <v>2</v>
      </c>
      <c r="DR194" t="b">
        <v>1</v>
      </c>
      <c r="DS194">
        <v>1701978557.5</v>
      </c>
      <c r="DT194">
        <v>416.452</v>
      </c>
      <c r="DU194">
        <v>419.983</v>
      </c>
      <c r="DV194">
        <v>12.48465</v>
      </c>
      <c r="DW194">
        <v>11.4212</v>
      </c>
      <c r="DX194">
        <v>416.966</v>
      </c>
      <c r="DY194">
        <v>12.45335</v>
      </c>
      <c r="DZ194">
        <v>600.042</v>
      </c>
      <c r="EA194">
        <v>78.91155</v>
      </c>
      <c r="EB194">
        <v>0.100037</v>
      </c>
      <c r="EC194">
        <v>22.9893</v>
      </c>
      <c r="ED194">
        <v>23.0043</v>
      </c>
      <c r="EE194">
        <v>999.9</v>
      </c>
      <c r="EF194">
        <v>0</v>
      </c>
      <c r="EG194">
        <v>0</v>
      </c>
      <c r="EH194">
        <v>9999.675</v>
      </c>
      <c r="EI194">
        <v>0</v>
      </c>
      <c r="EJ194">
        <v>0.848101</v>
      </c>
      <c r="EK194">
        <v>-3.530425</v>
      </c>
      <c r="EL194">
        <v>421.7175</v>
      </c>
      <c r="EM194">
        <v>424.835</v>
      </c>
      <c r="EN194">
        <v>1.063415</v>
      </c>
      <c r="EO194">
        <v>419.983</v>
      </c>
      <c r="EP194">
        <v>11.4212</v>
      </c>
      <c r="EQ194">
        <v>0.985184</v>
      </c>
      <c r="ER194">
        <v>0.901268</v>
      </c>
      <c r="ES194">
        <v>6.69909</v>
      </c>
      <c r="ET194">
        <v>5.411005</v>
      </c>
      <c r="EU194">
        <v>1800.055</v>
      </c>
      <c r="EV194">
        <v>0.978006</v>
      </c>
      <c r="EW194">
        <v>0.0219943</v>
      </c>
      <c r="EX194">
        <v>0</v>
      </c>
      <c r="EY194">
        <v>383.1565</v>
      </c>
      <c r="EZ194">
        <v>4.99951</v>
      </c>
      <c r="FA194">
        <v>6950.6</v>
      </c>
      <c r="FB194">
        <v>14717.45</v>
      </c>
      <c r="FC194">
        <v>43.062</v>
      </c>
      <c r="FD194">
        <v>44.812</v>
      </c>
      <c r="FE194">
        <v>44.5935</v>
      </c>
      <c r="FF194">
        <v>43.875</v>
      </c>
      <c r="FG194">
        <v>44.4685</v>
      </c>
      <c r="FH194">
        <v>1755.575</v>
      </c>
      <c r="FI194">
        <v>39.48</v>
      </c>
      <c r="FJ194">
        <v>0</v>
      </c>
      <c r="FK194">
        <v>1701978560.1</v>
      </c>
      <c r="FL194">
        <v>0</v>
      </c>
      <c r="FM194">
        <v>383.089115384615</v>
      </c>
      <c r="FN194">
        <v>0.613299132393156</v>
      </c>
      <c r="FO194">
        <v>-3.43931622024443</v>
      </c>
      <c r="FP194">
        <v>6950.69076923077</v>
      </c>
      <c r="FQ194">
        <v>15</v>
      </c>
      <c r="FR194">
        <v>1701977635</v>
      </c>
      <c r="FS194" t="s">
        <v>438</v>
      </c>
      <c r="FT194">
        <v>1701977633</v>
      </c>
      <c r="FU194">
        <v>1701977635</v>
      </c>
      <c r="FV194">
        <v>4</v>
      </c>
      <c r="FW194">
        <v>-0.012</v>
      </c>
      <c r="FX194">
        <v>0.003</v>
      </c>
      <c r="FY194">
        <v>-0.515</v>
      </c>
      <c r="FZ194">
        <v>0.012</v>
      </c>
      <c r="GA194">
        <v>420</v>
      </c>
      <c r="GB194">
        <v>11</v>
      </c>
      <c r="GC194">
        <v>0.38</v>
      </c>
      <c r="GD194">
        <v>0.07</v>
      </c>
      <c r="GE194">
        <v>-3.5541665</v>
      </c>
      <c r="GF194">
        <v>0.210999248120301</v>
      </c>
      <c r="GG194">
        <v>0.0276852862139802</v>
      </c>
      <c r="GH194">
        <v>1</v>
      </c>
      <c r="GI194">
        <v>383.078411764706</v>
      </c>
      <c r="GJ194">
        <v>0.152452244749527</v>
      </c>
      <c r="GK194">
        <v>0.210600977268149</v>
      </c>
      <c r="GL194">
        <v>1</v>
      </c>
      <c r="GM194">
        <v>1.066282</v>
      </c>
      <c r="GN194">
        <v>-0.0269052631578942</v>
      </c>
      <c r="GO194">
        <v>0.00291522486268211</v>
      </c>
      <c r="GP194">
        <v>1</v>
      </c>
      <c r="GQ194">
        <v>3</v>
      </c>
      <c r="GR194">
        <v>3</v>
      </c>
      <c r="GS194" t="s">
        <v>439</v>
      </c>
      <c r="GT194">
        <v>3.24998</v>
      </c>
      <c r="GU194">
        <v>2.89224</v>
      </c>
      <c r="GV194">
        <v>0.0825977</v>
      </c>
      <c r="GW194">
        <v>0.0829204</v>
      </c>
      <c r="GX194">
        <v>0.0594742</v>
      </c>
      <c r="GY194">
        <v>0.0551674</v>
      </c>
      <c r="GZ194">
        <v>30268.8</v>
      </c>
      <c r="HA194">
        <v>23316.4</v>
      </c>
      <c r="HB194">
        <v>30715.6</v>
      </c>
      <c r="HC194">
        <v>23895</v>
      </c>
      <c r="HD194">
        <v>38264.3</v>
      </c>
      <c r="HE194">
        <v>31512.8</v>
      </c>
      <c r="HF194">
        <v>43462.2</v>
      </c>
      <c r="HG194">
        <v>36061.6</v>
      </c>
      <c r="HH194">
        <v>2.35302</v>
      </c>
      <c r="HI194">
        <v>2.25577</v>
      </c>
      <c r="HJ194">
        <v>0.155047</v>
      </c>
      <c r="HK194">
        <v>0</v>
      </c>
      <c r="HL194">
        <v>20.4431</v>
      </c>
      <c r="HM194">
        <v>999.9</v>
      </c>
      <c r="HN194">
        <v>45.416</v>
      </c>
      <c r="HO194">
        <v>27.039</v>
      </c>
      <c r="HP194">
        <v>20.6457</v>
      </c>
      <c r="HQ194">
        <v>54.3766</v>
      </c>
      <c r="HR194">
        <v>21.4744</v>
      </c>
      <c r="HS194">
        <v>2</v>
      </c>
      <c r="HT194">
        <v>-0.305371</v>
      </c>
      <c r="HU194">
        <v>0.669896</v>
      </c>
      <c r="HV194">
        <v>20.3423</v>
      </c>
      <c r="HW194">
        <v>5.24604</v>
      </c>
      <c r="HX194">
        <v>11.9205</v>
      </c>
      <c r="HY194">
        <v>4.96955</v>
      </c>
      <c r="HZ194">
        <v>3.29003</v>
      </c>
      <c r="IA194">
        <v>9999</v>
      </c>
      <c r="IB194">
        <v>999.9</v>
      </c>
      <c r="IC194">
        <v>9999</v>
      </c>
      <c r="ID194">
        <v>9999</v>
      </c>
      <c r="IE194">
        <v>4.97212</v>
      </c>
      <c r="IF194">
        <v>1.87347</v>
      </c>
      <c r="IG194">
        <v>1.88034</v>
      </c>
      <c r="IH194">
        <v>1.87653</v>
      </c>
      <c r="II194">
        <v>1.87607</v>
      </c>
      <c r="IJ194">
        <v>1.87607</v>
      </c>
      <c r="IK194">
        <v>1.87501</v>
      </c>
      <c r="IL194">
        <v>1.87545</v>
      </c>
      <c r="IM194">
        <v>0</v>
      </c>
      <c r="IN194">
        <v>0</v>
      </c>
      <c r="IO194">
        <v>0</v>
      </c>
      <c r="IP194">
        <v>0</v>
      </c>
      <c r="IQ194" t="s">
        <v>440</v>
      </c>
      <c r="IR194" t="s">
        <v>441</v>
      </c>
      <c r="IS194" t="s">
        <v>442</v>
      </c>
      <c r="IT194" t="s">
        <v>442</v>
      </c>
      <c r="IU194" t="s">
        <v>442</v>
      </c>
      <c r="IV194" t="s">
        <v>442</v>
      </c>
      <c r="IW194">
        <v>0</v>
      </c>
      <c r="IX194">
        <v>100</v>
      </c>
      <c r="IY194">
        <v>100</v>
      </c>
      <c r="IZ194">
        <v>-0.514</v>
      </c>
      <c r="JA194">
        <v>0.0313</v>
      </c>
      <c r="JB194">
        <v>-0.436505064677801</v>
      </c>
      <c r="JC194">
        <v>-0.000204251658391556</v>
      </c>
      <c r="JD194">
        <v>8.11882707142039e-08</v>
      </c>
      <c r="JE194">
        <v>-8.824596126216e-11</v>
      </c>
      <c r="JF194">
        <v>-0.0823044458403542</v>
      </c>
      <c r="JG194">
        <v>6.98166786572007e-05</v>
      </c>
      <c r="JH194">
        <v>0.00104944809816257</v>
      </c>
      <c r="JI194">
        <v>-2.5878658862803e-05</v>
      </c>
      <c r="JJ194">
        <v>28</v>
      </c>
      <c r="JK194">
        <v>2090</v>
      </c>
      <c r="JL194">
        <v>2</v>
      </c>
      <c r="JM194">
        <v>19</v>
      </c>
      <c r="JN194">
        <v>15.4</v>
      </c>
      <c r="JO194">
        <v>15.4</v>
      </c>
      <c r="JP194">
        <v>1.36108</v>
      </c>
      <c r="JQ194">
        <v>2.55249</v>
      </c>
      <c r="JR194">
        <v>2.24365</v>
      </c>
      <c r="JS194">
        <v>2.84912</v>
      </c>
      <c r="JT194">
        <v>2.49756</v>
      </c>
      <c r="JU194">
        <v>2.37305</v>
      </c>
      <c r="JV194">
        <v>31.2591</v>
      </c>
      <c r="JW194">
        <v>24.0612</v>
      </c>
      <c r="JX194">
        <v>18</v>
      </c>
      <c r="JY194">
        <v>633.712</v>
      </c>
      <c r="JZ194">
        <v>658.12</v>
      </c>
      <c r="KA194">
        <v>19.9996</v>
      </c>
      <c r="KB194">
        <v>23.3138</v>
      </c>
      <c r="KC194">
        <v>30.0001</v>
      </c>
      <c r="KD194">
        <v>23.5033</v>
      </c>
      <c r="KE194">
        <v>23.4842</v>
      </c>
      <c r="KF194">
        <v>27.2858</v>
      </c>
      <c r="KG194">
        <v>37.0105</v>
      </c>
      <c r="KH194">
        <v>0</v>
      </c>
      <c r="KI194">
        <v>20</v>
      </c>
      <c r="KJ194">
        <v>420</v>
      </c>
      <c r="KK194">
        <v>11.4218</v>
      </c>
      <c r="KL194">
        <v>101.986</v>
      </c>
      <c r="KM194">
        <v>101.025</v>
      </c>
    </row>
    <row r="195" spans="1:299">
      <c r="A195">
        <v>179</v>
      </c>
      <c r="B195">
        <v>1701978564</v>
      </c>
      <c r="C195">
        <v>890</v>
      </c>
      <c r="D195" t="s">
        <v>799</v>
      </c>
      <c r="E195" t="s">
        <v>800</v>
      </c>
      <c r="F195">
        <v>15</v>
      </c>
      <c r="H195" t="s">
        <v>435</v>
      </c>
      <c r="K195">
        <v>1701978562.5</v>
      </c>
      <c r="L195">
        <f>(M195)/1000</f>
        <v>0</v>
      </c>
      <c r="M195">
        <f>IF(DR195, AP195, AJ195)</f>
        <v>0</v>
      </c>
      <c r="N195">
        <f>IF(DR195, AK195, AI195)</f>
        <v>0</v>
      </c>
      <c r="O195">
        <f>DT195 - IF(AW195&gt;1, N195*DN195*100.0/(AY195*EH195), 0)</f>
        <v>0</v>
      </c>
      <c r="P195">
        <f>((V195-L195/2)*O195-N195)/(V195+L195/2)</f>
        <v>0</v>
      </c>
      <c r="Q195">
        <f>P195*(EA195+EB195)/1000.0</f>
        <v>0</v>
      </c>
      <c r="R195">
        <f>(DT195 - IF(AW195&gt;1, N195*DN195*100.0/(AY195*EH195), 0))*(EA195+EB195)/1000.0</f>
        <v>0</v>
      </c>
      <c r="S195">
        <f>2.0/((1/U195-1/T195)+SIGN(U195)*SQRT((1/U195-1/T195)*(1/U195-1/T195) + 4*DO195/((DO195+1)*(DO195+1))*(2*1/U195*1/T195-1/T195*1/T195)))</f>
        <v>0</v>
      </c>
      <c r="T195">
        <f>IF(LEFT(DP195,1)&lt;&gt;"0",IF(LEFT(DP195,1)="1",3.0,DQ195),$D$5+$E$5*(EH195*EA195/($K$5*1000))+$F$5*(EH195*EA195/($K$5*1000))*MAX(MIN(DN195,$J$5),$I$5)*MAX(MIN(DN195,$J$5),$I$5)+$G$5*MAX(MIN(DN195,$J$5),$I$5)*(EH195*EA195/($K$5*1000))+$H$5*(EH195*EA195/($K$5*1000))*(EH195*EA195/($K$5*1000)))</f>
        <v>0</v>
      </c>
      <c r="U195">
        <f>L195*(1000-(1000*0.61365*exp(17.502*Y195/(240.97+Y195))/(EA195+EB195)+DV195)/2)/(1000*0.61365*exp(17.502*Y195/(240.97+Y195))/(EA195+EB195)-DV195)</f>
        <v>0</v>
      </c>
      <c r="V195">
        <f>1/((DO195+1)/(S195/1.6)+1/(T195/1.37)) + DO195/((DO195+1)/(S195/1.6) + DO195/(T195/1.37))</f>
        <v>0</v>
      </c>
      <c r="W195">
        <f>(DJ195*DM195)</f>
        <v>0</v>
      </c>
      <c r="X195">
        <f>(EC195+(W195+2*0.95*5.67E-8*(((EC195+$B$7)+273)^4-(EC195+273)^4)-44100*L195)/(1.84*29.3*T195+8*0.95*5.67E-8*(EC195+273)^3))</f>
        <v>0</v>
      </c>
      <c r="Y195">
        <f>($C$7*ED195+$D$7*EE195+$E$7*X195)</f>
        <v>0</v>
      </c>
      <c r="Z195">
        <f>0.61365*exp(17.502*Y195/(240.97+Y195))</f>
        <v>0</v>
      </c>
      <c r="AA195">
        <f>(AB195/AC195*100)</f>
        <v>0</v>
      </c>
      <c r="AB195">
        <f>DV195*(EA195+EB195)/1000</f>
        <v>0</v>
      </c>
      <c r="AC195">
        <f>0.61365*exp(17.502*EC195/(240.97+EC195))</f>
        <v>0</v>
      </c>
      <c r="AD195">
        <f>(Z195-DV195*(EA195+EB195)/1000)</f>
        <v>0</v>
      </c>
      <c r="AE195">
        <f>(-L195*44100)</f>
        <v>0</v>
      </c>
      <c r="AF195">
        <f>2*29.3*T195*0.92*(EC195-Y195)</f>
        <v>0</v>
      </c>
      <c r="AG195">
        <f>2*0.95*5.67E-8*(((EC195+$B$7)+273)^4-(Y195+273)^4)</f>
        <v>0</v>
      </c>
      <c r="AH195">
        <f>W195+AG195+AE195+AF195</f>
        <v>0</v>
      </c>
      <c r="AI195">
        <f>DZ195*AW195*(DU195-DT195*(1000-AW195*DW195)/(1000-AW195*DV195))/(100*DN195)</f>
        <v>0</v>
      </c>
      <c r="AJ195">
        <f>1000*DZ195*AW195*(DV195-DW195)/(100*DN195*(1000-AW195*DV195))</f>
        <v>0</v>
      </c>
      <c r="AK195">
        <f>(AL195 - AM195 - EA195*1E3/(8.314*(EC195+273.15)) * AO195/DZ195 * AN195) * DZ195/(100*DN195) * (1000 - DW195)/1000</f>
        <v>0</v>
      </c>
      <c r="AL195">
        <v>424.827396540864</v>
      </c>
      <c r="AM195">
        <v>421.711321212121</v>
      </c>
      <c r="AN195">
        <v>-0.000571070886924309</v>
      </c>
      <c r="AO195">
        <v>66.111918729525</v>
      </c>
      <c r="AP195">
        <f>(AR195 - AQ195 + EA195*1E3/(8.314*(EC195+273.15)) * AT195/DZ195 * AS195) * DZ195/(100*DN195) * 1000/(1000 - AR195)</f>
        <v>0</v>
      </c>
      <c r="AQ195">
        <v>11.4219724136192</v>
      </c>
      <c r="AR195">
        <v>12.4845043956044</v>
      </c>
      <c r="AS195">
        <v>5.84076882951696e-08</v>
      </c>
      <c r="AT195">
        <v>85.4368916189537</v>
      </c>
      <c r="AU195">
        <v>0</v>
      </c>
      <c r="AV195">
        <v>0</v>
      </c>
      <c r="AW195">
        <f>IF(AU195*$H$13&gt;=AY195,1.0,(AY195/(AY195-AU195*$H$13)))</f>
        <v>0</v>
      </c>
      <c r="AX195">
        <f>(AW195-1)*100</f>
        <v>0</v>
      </c>
      <c r="AY195">
        <f>MAX(0,($B$13+$C$13*EH195)/(1+$D$13*EH195)*EA195/(EC195+273)*$E$13)</f>
        <v>0</v>
      </c>
      <c r="AZ195" t="s">
        <v>436</v>
      </c>
      <c r="BA195" t="s">
        <v>436</v>
      </c>
      <c r="BB195">
        <v>0</v>
      </c>
      <c r="BC195">
        <v>0</v>
      </c>
      <c r="BD195">
        <f>1-BB195/BC195</f>
        <v>0</v>
      </c>
      <c r="BE195">
        <v>0</v>
      </c>
      <c r="BF195" t="s">
        <v>436</v>
      </c>
      <c r="BG195" t="s">
        <v>436</v>
      </c>
      <c r="BH195">
        <v>0</v>
      </c>
      <c r="BI195">
        <v>0</v>
      </c>
      <c r="BJ195">
        <f>1-BH195/BI195</f>
        <v>0</v>
      </c>
      <c r="BK195">
        <v>0.5</v>
      </c>
      <c r="BL195">
        <f>DK195</f>
        <v>0</v>
      </c>
      <c r="BM195">
        <f>N195</f>
        <v>0</v>
      </c>
      <c r="BN195">
        <f>BJ195*BK195*BL195</f>
        <v>0</v>
      </c>
      <c r="BO195">
        <f>(BM195-BE195)/BL195</f>
        <v>0</v>
      </c>
      <c r="BP195">
        <f>(BC195-BI195)/BI195</f>
        <v>0</v>
      </c>
      <c r="BQ195">
        <f>BB195/(BD195+BB195/BI195)</f>
        <v>0</v>
      </c>
      <c r="BR195" t="s">
        <v>436</v>
      </c>
      <c r="BS195">
        <v>0</v>
      </c>
      <c r="BT195">
        <f>IF(BS195&lt;&gt;0, BS195, BQ195)</f>
        <v>0</v>
      </c>
      <c r="BU195">
        <f>1-BT195/BI195</f>
        <v>0</v>
      </c>
      <c r="BV195">
        <f>(BI195-BH195)/(BI195-BT195)</f>
        <v>0</v>
      </c>
      <c r="BW195">
        <f>(BC195-BI195)/(BC195-BT195)</f>
        <v>0</v>
      </c>
      <c r="BX195">
        <f>(BI195-BH195)/(BI195-BB195)</f>
        <v>0</v>
      </c>
      <c r="BY195">
        <f>(BC195-BI195)/(BC195-BB195)</f>
        <v>0</v>
      </c>
      <c r="BZ195">
        <f>(BV195*BT195/BH195)</f>
        <v>0</v>
      </c>
      <c r="CA195">
        <f>(1-BZ195)</f>
        <v>0</v>
      </c>
      <c r="DJ195">
        <f>$B$11*EI195+$C$11*EJ195+$F$11*EU195*(1-EX195)</f>
        <v>0</v>
      </c>
      <c r="DK195">
        <f>DJ195*DL195</f>
        <v>0</v>
      </c>
      <c r="DL195">
        <f>($B$11*$D$9+$C$11*$D$9+$F$11*((FH195+EZ195)/MAX(FH195+EZ195+FI195, 0.1)*$I$9+FI195/MAX(FH195+EZ195+FI195, 0.1)*$J$9))/($B$11+$C$11+$F$11)</f>
        <v>0</v>
      </c>
      <c r="DM195">
        <f>($B$11*$K$9+$C$11*$K$9+$F$11*((FH195+EZ195)/MAX(FH195+EZ195+FI195, 0.1)*$P$9+FI195/MAX(FH195+EZ195+FI195, 0.1)*$Q$9))/($B$11+$C$11+$F$11)</f>
        <v>0</v>
      </c>
      <c r="DN195">
        <v>6</v>
      </c>
      <c r="DO195">
        <v>0.5</v>
      </c>
      <c r="DP195" t="s">
        <v>437</v>
      </c>
      <c r="DQ195">
        <v>2</v>
      </c>
      <c r="DR195" t="b">
        <v>1</v>
      </c>
      <c r="DS195">
        <v>1701978562.5</v>
      </c>
      <c r="DT195">
        <v>416.449</v>
      </c>
      <c r="DU195">
        <v>419.98</v>
      </c>
      <c r="DV195">
        <v>12.4841</v>
      </c>
      <c r="DW195">
        <v>11.42085</v>
      </c>
      <c r="DX195">
        <v>416.963</v>
      </c>
      <c r="DY195">
        <v>12.4527</v>
      </c>
      <c r="DZ195">
        <v>599.9935</v>
      </c>
      <c r="EA195">
        <v>78.9109</v>
      </c>
      <c r="EB195">
        <v>0.1003575</v>
      </c>
      <c r="EC195">
        <v>22.99095</v>
      </c>
      <c r="ED195">
        <v>22.9853</v>
      </c>
      <c r="EE195">
        <v>999.9</v>
      </c>
      <c r="EF195">
        <v>0</v>
      </c>
      <c r="EG195">
        <v>0</v>
      </c>
      <c r="EH195">
        <v>9984.69</v>
      </c>
      <c r="EI195">
        <v>0</v>
      </c>
      <c r="EJ195">
        <v>0.848101</v>
      </c>
      <c r="EK195">
        <v>-3.53105</v>
      </c>
      <c r="EL195">
        <v>421.7135</v>
      </c>
      <c r="EM195">
        <v>424.832</v>
      </c>
      <c r="EN195">
        <v>1.063185</v>
      </c>
      <c r="EO195">
        <v>419.98</v>
      </c>
      <c r="EP195">
        <v>11.42085</v>
      </c>
      <c r="EQ195">
        <v>0.9851285</v>
      </c>
      <c r="ER195">
        <v>0.9012315</v>
      </c>
      <c r="ES195">
        <v>6.69827</v>
      </c>
      <c r="ET195">
        <v>5.41042</v>
      </c>
      <c r="EU195">
        <v>1800.05</v>
      </c>
      <c r="EV195">
        <v>0.978006</v>
      </c>
      <c r="EW195">
        <v>0.0219943</v>
      </c>
      <c r="EX195">
        <v>0</v>
      </c>
      <c r="EY195">
        <v>383.183</v>
      </c>
      <c r="EZ195">
        <v>4.99951</v>
      </c>
      <c r="FA195">
        <v>6950.2</v>
      </c>
      <c r="FB195">
        <v>14717.4</v>
      </c>
      <c r="FC195">
        <v>43.062</v>
      </c>
      <c r="FD195">
        <v>44.812</v>
      </c>
      <c r="FE195">
        <v>44.5935</v>
      </c>
      <c r="FF195">
        <v>43.875</v>
      </c>
      <c r="FG195">
        <v>44.437</v>
      </c>
      <c r="FH195">
        <v>1755.57</v>
      </c>
      <c r="FI195">
        <v>39.48</v>
      </c>
      <c r="FJ195">
        <v>0</v>
      </c>
      <c r="FK195">
        <v>1701978565.5</v>
      </c>
      <c r="FL195">
        <v>0</v>
      </c>
      <c r="FM195">
        <v>383.13228</v>
      </c>
      <c r="FN195">
        <v>0.00553845490999201</v>
      </c>
      <c r="FO195">
        <v>-2.7507692407364</v>
      </c>
      <c r="FP195">
        <v>6950.3008</v>
      </c>
      <c r="FQ195">
        <v>15</v>
      </c>
      <c r="FR195">
        <v>1701977635</v>
      </c>
      <c r="FS195" t="s">
        <v>438</v>
      </c>
      <c r="FT195">
        <v>1701977633</v>
      </c>
      <c r="FU195">
        <v>1701977635</v>
      </c>
      <c r="FV195">
        <v>4</v>
      </c>
      <c r="FW195">
        <v>-0.012</v>
      </c>
      <c r="FX195">
        <v>0.003</v>
      </c>
      <c r="FY195">
        <v>-0.515</v>
      </c>
      <c r="FZ195">
        <v>0.012</v>
      </c>
      <c r="GA195">
        <v>420</v>
      </c>
      <c r="GB195">
        <v>11</v>
      </c>
      <c r="GC195">
        <v>0.38</v>
      </c>
      <c r="GD195">
        <v>0.07</v>
      </c>
      <c r="GE195">
        <v>-3.537</v>
      </c>
      <c r="GF195">
        <v>0.178482857142859</v>
      </c>
      <c r="GG195">
        <v>0.0279472283317787</v>
      </c>
      <c r="GH195">
        <v>1</v>
      </c>
      <c r="GI195">
        <v>383.104647058824</v>
      </c>
      <c r="GJ195">
        <v>0.315019092967779</v>
      </c>
      <c r="GK195">
        <v>0.195118046072409</v>
      </c>
      <c r="GL195">
        <v>1</v>
      </c>
      <c r="GM195">
        <v>1.06462476190476</v>
      </c>
      <c r="GN195">
        <v>-0.0168342857142844</v>
      </c>
      <c r="GO195">
        <v>0.00213944723401167</v>
      </c>
      <c r="GP195">
        <v>1</v>
      </c>
      <c r="GQ195">
        <v>3</v>
      </c>
      <c r="GR195">
        <v>3</v>
      </c>
      <c r="GS195" t="s">
        <v>439</v>
      </c>
      <c r="GT195">
        <v>3.24999</v>
      </c>
      <c r="GU195">
        <v>2.89231</v>
      </c>
      <c r="GV195">
        <v>0.0825956</v>
      </c>
      <c r="GW195">
        <v>0.0829241</v>
      </c>
      <c r="GX195">
        <v>0.0594695</v>
      </c>
      <c r="GY195">
        <v>0.0551585</v>
      </c>
      <c r="GZ195">
        <v>30268.6</v>
      </c>
      <c r="HA195">
        <v>23316.2</v>
      </c>
      <c r="HB195">
        <v>30715.3</v>
      </c>
      <c r="HC195">
        <v>23894.9</v>
      </c>
      <c r="HD195">
        <v>38263.9</v>
      </c>
      <c r="HE195">
        <v>31512.8</v>
      </c>
      <c r="HF195">
        <v>43461.5</v>
      </c>
      <c r="HG195">
        <v>36061.2</v>
      </c>
      <c r="HH195">
        <v>2.35337</v>
      </c>
      <c r="HI195">
        <v>2.2559</v>
      </c>
      <c r="HJ195">
        <v>0.154525</v>
      </c>
      <c r="HK195">
        <v>0</v>
      </c>
      <c r="HL195">
        <v>20.4404</v>
      </c>
      <c r="HM195">
        <v>999.9</v>
      </c>
      <c r="HN195">
        <v>45.416</v>
      </c>
      <c r="HO195">
        <v>27.029</v>
      </c>
      <c r="HP195">
        <v>20.6348</v>
      </c>
      <c r="HQ195">
        <v>54.3566</v>
      </c>
      <c r="HR195">
        <v>21.4543</v>
      </c>
      <c r="HS195">
        <v>2</v>
      </c>
      <c r="HT195">
        <v>-0.305689</v>
      </c>
      <c r="HU195">
        <v>0.66921</v>
      </c>
      <c r="HV195">
        <v>20.3424</v>
      </c>
      <c r="HW195">
        <v>5.24634</v>
      </c>
      <c r="HX195">
        <v>11.9204</v>
      </c>
      <c r="HY195">
        <v>4.9694</v>
      </c>
      <c r="HZ195">
        <v>3.29005</v>
      </c>
      <c r="IA195">
        <v>9999</v>
      </c>
      <c r="IB195">
        <v>999.9</v>
      </c>
      <c r="IC195">
        <v>9999</v>
      </c>
      <c r="ID195">
        <v>9999</v>
      </c>
      <c r="IE195">
        <v>4.97213</v>
      </c>
      <c r="IF195">
        <v>1.87347</v>
      </c>
      <c r="IG195">
        <v>1.88035</v>
      </c>
      <c r="IH195">
        <v>1.87652</v>
      </c>
      <c r="II195">
        <v>1.87607</v>
      </c>
      <c r="IJ195">
        <v>1.87607</v>
      </c>
      <c r="IK195">
        <v>1.87502</v>
      </c>
      <c r="IL195">
        <v>1.87542</v>
      </c>
      <c r="IM195">
        <v>0</v>
      </c>
      <c r="IN195">
        <v>0</v>
      </c>
      <c r="IO195">
        <v>0</v>
      </c>
      <c r="IP195">
        <v>0</v>
      </c>
      <c r="IQ195" t="s">
        <v>440</v>
      </c>
      <c r="IR195" t="s">
        <v>441</v>
      </c>
      <c r="IS195" t="s">
        <v>442</v>
      </c>
      <c r="IT195" t="s">
        <v>442</v>
      </c>
      <c r="IU195" t="s">
        <v>442</v>
      </c>
      <c r="IV195" t="s">
        <v>442</v>
      </c>
      <c r="IW195">
        <v>0</v>
      </c>
      <c r="IX195">
        <v>100</v>
      </c>
      <c r="IY195">
        <v>100</v>
      </c>
      <c r="IZ195">
        <v>-0.514</v>
      </c>
      <c r="JA195">
        <v>0.0314</v>
      </c>
      <c r="JB195">
        <v>-0.436505064677801</v>
      </c>
      <c r="JC195">
        <v>-0.000204251658391556</v>
      </c>
      <c r="JD195">
        <v>8.11882707142039e-08</v>
      </c>
      <c r="JE195">
        <v>-8.824596126216e-11</v>
      </c>
      <c r="JF195">
        <v>-0.0823044458403542</v>
      </c>
      <c r="JG195">
        <v>6.98166786572007e-05</v>
      </c>
      <c r="JH195">
        <v>0.00104944809816257</v>
      </c>
      <c r="JI195">
        <v>-2.5878658862803e-05</v>
      </c>
      <c r="JJ195">
        <v>28</v>
      </c>
      <c r="JK195">
        <v>2090</v>
      </c>
      <c r="JL195">
        <v>2</v>
      </c>
      <c r="JM195">
        <v>19</v>
      </c>
      <c r="JN195">
        <v>15.5</v>
      </c>
      <c r="JO195">
        <v>15.5</v>
      </c>
      <c r="JP195">
        <v>1.36108</v>
      </c>
      <c r="JQ195">
        <v>2.55371</v>
      </c>
      <c r="JR195">
        <v>2.24365</v>
      </c>
      <c r="JS195">
        <v>2.84912</v>
      </c>
      <c r="JT195">
        <v>2.49756</v>
      </c>
      <c r="JU195">
        <v>2.34131</v>
      </c>
      <c r="JV195">
        <v>31.2591</v>
      </c>
      <c r="JW195">
        <v>24.0525</v>
      </c>
      <c r="JX195">
        <v>18</v>
      </c>
      <c r="JY195">
        <v>633.968</v>
      </c>
      <c r="JZ195">
        <v>658.211</v>
      </c>
      <c r="KA195">
        <v>19.9998</v>
      </c>
      <c r="KB195">
        <v>23.3138</v>
      </c>
      <c r="KC195">
        <v>30.0001</v>
      </c>
      <c r="KD195">
        <v>23.5033</v>
      </c>
      <c r="KE195">
        <v>23.4831</v>
      </c>
      <c r="KF195">
        <v>27.2844</v>
      </c>
      <c r="KG195">
        <v>37.0105</v>
      </c>
      <c r="KH195">
        <v>0</v>
      </c>
      <c r="KI195">
        <v>20</v>
      </c>
      <c r="KJ195">
        <v>420</v>
      </c>
      <c r="KK195">
        <v>11.4233</v>
      </c>
      <c r="KL195">
        <v>101.985</v>
      </c>
      <c r="KM195">
        <v>101.024</v>
      </c>
    </row>
    <row r="196" spans="1:299">
      <c r="A196">
        <v>180</v>
      </c>
      <c r="B196">
        <v>1701978569</v>
      </c>
      <c r="C196">
        <v>895</v>
      </c>
      <c r="D196" t="s">
        <v>801</v>
      </c>
      <c r="E196" t="s">
        <v>802</v>
      </c>
      <c r="F196">
        <v>15</v>
      </c>
      <c r="H196" t="s">
        <v>435</v>
      </c>
      <c r="K196">
        <v>1701978567.5</v>
      </c>
      <c r="L196">
        <f>(M196)/1000</f>
        <v>0</v>
      </c>
      <c r="M196">
        <f>IF(DR196, AP196, AJ196)</f>
        <v>0</v>
      </c>
      <c r="N196">
        <f>IF(DR196, AK196, AI196)</f>
        <v>0</v>
      </c>
      <c r="O196">
        <f>DT196 - IF(AW196&gt;1, N196*DN196*100.0/(AY196*EH196), 0)</f>
        <v>0</v>
      </c>
      <c r="P196">
        <f>((V196-L196/2)*O196-N196)/(V196+L196/2)</f>
        <v>0</v>
      </c>
      <c r="Q196">
        <f>P196*(EA196+EB196)/1000.0</f>
        <v>0</v>
      </c>
      <c r="R196">
        <f>(DT196 - IF(AW196&gt;1, N196*DN196*100.0/(AY196*EH196), 0))*(EA196+EB196)/1000.0</f>
        <v>0</v>
      </c>
      <c r="S196">
        <f>2.0/((1/U196-1/T196)+SIGN(U196)*SQRT((1/U196-1/T196)*(1/U196-1/T196) + 4*DO196/((DO196+1)*(DO196+1))*(2*1/U196*1/T196-1/T196*1/T196)))</f>
        <v>0</v>
      </c>
      <c r="T196">
        <f>IF(LEFT(DP196,1)&lt;&gt;"0",IF(LEFT(DP196,1)="1",3.0,DQ196),$D$5+$E$5*(EH196*EA196/($K$5*1000))+$F$5*(EH196*EA196/($K$5*1000))*MAX(MIN(DN196,$J$5),$I$5)*MAX(MIN(DN196,$J$5),$I$5)+$G$5*MAX(MIN(DN196,$J$5),$I$5)*(EH196*EA196/($K$5*1000))+$H$5*(EH196*EA196/($K$5*1000))*(EH196*EA196/($K$5*1000)))</f>
        <v>0</v>
      </c>
      <c r="U196">
        <f>L196*(1000-(1000*0.61365*exp(17.502*Y196/(240.97+Y196))/(EA196+EB196)+DV196)/2)/(1000*0.61365*exp(17.502*Y196/(240.97+Y196))/(EA196+EB196)-DV196)</f>
        <v>0</v>
      </c>
      <c r="V196">
        <f>1/((DO196+1)/(S196/1.6)+1/(T196/1.37)) + DO196/((DO196+1)/(S196/1.6) + DO196/(T196/1.37))</f>
        <v>0</v>
      </c>
      <c r="W196">
        <f>(DJ196*DM196)</f>
        <v>0</v>
      </c>
      <c r="X196">
        <f>(EC196+(W196+2*0.95*5.67E-8*(((EC196+$B$7)+273)^4-(EC196+273)^4)-44100*L196)/(1.84*29.3*T196+8*0.95*5.67E-8*(EC196+273)^3))</f>
        <v>0</v>
      </c>
      <c r="Y196">
        <f>($C$7*ED196+$D$7*EE196+$E$7*X196)</f>
        <v>0</v>
      </c>
      <c r="Z196">
        <f>0.61365*exp(17.502*Y196/(240.97+Y196))</f>
        <v>0</v>
      </c>
      <c r="AA196">
        <f>(AB196/AC196*100)</f>
        <v>0</v>
      </c>
      <c r="AB196">
        <f>DV196*(EA196+EB196)/1000</f>
        <v>0</v>
      </c>
      <c r="AC196">
        <f>0.61365*exp(17.502*EC196/(240.97+EC196))</f>
        <v>0</v>
      </c>
      <c r="AD196">
        <f>(Z196-DV196*(EA196+EB196)/1000)</f>
        <v>0</v>
      </c>
      <c r="AE196">
        <f>(-L196*44100)</f>
        <v>0</v>
      </c>
      <c r="AF196">
        <f>2*29.3*T196*0.92*(EC196-Y196)</f>
        <v>0</v>
      </c>
      <c r="AG196">
        <f>2*0.95*5.67E-8*(((EC196+$B$7)+273)^4-(Y196+273)^4)</f>
        <v>0</v>
      </c>
      <c r="AH196">
        <f>W196+AG196+AE196+AF196</f>
        <v>0</v>
      </c>
      <c r="AI196">
        <f>DZ196*AW196*(DU196-DT196*(1000-AW196*DW196)/(1000-AW196*DV196))/(100*DN196)</f>
        <v>0</v>
      </c>
      <c r="AJ196">
        <f>1000*DZ196*AW196*(DV196-DW196)/(100*DN196*(1000-AW196*DV196))</f>
        <v>0</v>
      </c>
      <c r="AK196">
        <f>(AL196 - AM196 - EA196*1E3/(8.314*(EC196+273.15)) * AO196/DZ196 * AN196) * DZ196/(100*DN196) * (1000 - DW196)/1000</f>
        <v>0</v>
      </c>
      <c r="AL196">
        <v>424.864108318293</v>
      </c>
      <c r="AM196">
        <v>421.773715151515</v>
      </c>
      <c r="AN196">
        <v>0.000435189699253966</v>
      </c>
      <c r="AO196">
        <v>66.111918729525</v>
      </c>
      <c r="AP196">
        <f>(AR196 - AQ196 + EA196*1E3/(8.314*(EC196+273.15)) * AT196/DZ196 * AS196) * DZ196/(100*DN196) * 1000/(1000 - AR196)</f>
        <v>0</v>
      </c>
      <c r="AQ196">
        <v>11.4200297462496</v>
      </c>
      <c r="AR196">
        <v>12.4824186813187</v>
      </c>
      <c r="AS196">
        <v>-8.19630121720517e-07</v>
      </c>
      <c r="AT196">
        <v>85.4368916189537</v>
      </c>
      <c r="AU196">
        <v>0</v>
      </c>
      <c r="AV196">
        <v>0</v>
      </c>
      <c r="AW196">
        <f>IF(AU196*$H$13&gt;=AY196,1.0,(AY196/(AY196-AU196*$H$13)))</f>
        <v>0</v>
      </c>
      <c r="AX196">
        <f>(AW196-1)*100</f>
        <v>0</v>
      </c>
      <c r="AY196">
        <f>MAX(0,($B$13+$C$13*EH196)/(1+$D$13*EH196)*EA196/(EC196+273)*$E$13)</f>
        <v>0</v>
      </c>
      <c r="AZ196" t="s">
        <v>436</v>
      </c>
      <c r="BA196" t="s">
        <v>436</v>
      </c>
      <c r="BB196">
        <v>0</v>
      </c>
      <c r="BC196">
        <v>0</v>
      </c>
      <c r="BD196">
        <f>1-BB196/BC196</f>
        <v>0</v>
      </c>
      <c r="BE196">
        <v>0</v>
      </c>
      <c r="BF196" t="s">
        <v>436</v>
      </c>
      <c r="BG196" t="s">
        <v>436</v>
      </c>
      <c r="BH196">
        <v>0</v>
      </c>
      <c r="BI196">
        <v>0</v>
      </c>
      <c r="BJ196">
        <f>1-BH196/BI196</f>
        <v>0</v>
      </c>
      <c r="BK196">
        <v>0.5</v>
      </c>
      <c r="BL196">
        <f>DK196</f>
        <v>0</v>
      </c>
      <c r="BM196">
        <f>N196</f>
        <v>0</v>
      </c>
      <c r="BN196">
        <f>BJ196*BK196*BL196</f>
        <v>0</v>
      </c>
      <c r="BO196">
        <f>(BM196-BE196)/BL196</f>
        <v>0</v>
      </c>
      <c r="BP196">
        <f>(BC196-BI196)/BI196</f>
        <v>0</v>
      </c>
      <c r="BQ196">
        <f>BB196/(BD196+BB196/BI196)</f>
        <v>0</v>
      </c>
      <c r="BR196" t="s">
        <v>436</v>
      </c>
      <c r="BS196">
        <v>0</v>
      </c>
      <c r="BT196">
        <f>IF(BS196&lt;&gt;0, BS196, BQ196)</f>
        <v>0</v>
      </c>
      <c r="BU196">
        <f>1-BT196/BI196</f>
        <v>0</v>
      </c>
      <c r="BV196">
        <f>(BI196-BH196)/(BI196-BT196)</f>
        <v>0</v>
      </c>
      <c r="BW196">
        <f>(BC196-BI196)/(BC196-BT196)</f>
        <v>0</v>
      </c>
      <c r="BX196">
        <f>(BI196-BH196)/(BI196-BB196)</f>
        <v>0</v>
      </c>
      <c r="BY196">
        <f>(BC196-BI196)/(BC196-BB196)</f>
        <v>0</v>
      </c>
      <c r="BZ196">
        <f>(BV196*BT196/BH196)</f>
        <v>0</v>
      </c>
      <c r="CA196">
        <f>(1-BZ196)</f>
        <v>0</v>
      </c>
      <c r="DJ196">
        <f>$B$11*EI196+$C$11*EJ196+$F$11*EU196*(1-EX196)</f>
        <v>0</v>
      </c>
      <c r="DK196">
        <f>DJ196*DL196</f>
        <v>0</v>
      </c>
      <c r="DL196">
        <f>($B$11*$D$9+$C$11*$D$9+$F$11*((FH196+EZ196)/MAX(FH196+EZ196+FI196, 0.1)*$I$9+FI196/MAX(FH196+EZ196+FI196, 0.1)*$J$9))/($B$11+$C$11+$F$11)</f>
        <v>0</v>
      </c>
      <c r="DM196">
        <f>($B$11*$K$9+$C$11*$K$9+$F$11*((FH196+EZ196)/MAX(FH196+EZ196+FI196, 0.1)*$P$9+FI196/MAX(FH196+EZ196+FI196, 0.1)*$Q$9))/($B$11+$C$11+$F$11)</f>
        <v>0</v>
      </c>
      <c r="DN196">
        <v>6</v>
      </c>
      <c r="DO196">
        <v>0.5</v>
      </c>
      <c r="DP196" t="s">
        <v>437</v>
      </c>
      <c r="DQ196">
        <v>2</v>
      </c>
      <c r="DR196" t="b">
        <v>1</v>
      </c>
      <c r="DS196">
        <v>1701978567.5</v>
      </c>
      <c r="DT196">
        <v>416.4985</v>
      </c>
      <c r="DU196">
        <v>420.0115</v>
      </c>
      <c r="DV196">
        <v>12.48275</v>
      </c>
      <c r="DW196">
        <v>11.41985</v>
      </c>
      <c r="DX196">
        <v>417.012</v>
      </c>
      <c r="DY196">
        <v>12.45145</v>
      </c>
      <c r="DZ196">
        <v>600.0415</v>
      </c>
      <c r="EA196">
        <v>78.91025</v>
      </c>
      <c r="EB196">
        <v>0.09978895</v>
      </c>
      <c r="EC196">
        <v>22.98995</v>
      </c>
      <c r="ED196">
        <v>22.9914</v>
      </c>
      <c r="EE196">
        <v>999.9</v>
      </c>
      <c r="EF196">
        <v>0</v>
      </c>
      <c r="EG196">
        <v>0</v>
      </c>
      <c r="EH196">
        <v>10015.95</v>
      </c>
      <c r="EI196">
        <v>0</v>
      </c>
      <c r="EJ196">
        <v>0.848101</v>
      </c>
      <c r="EK196">
        <v>-3.51326</v>
      </c>
      <c r="EL196">
        <v>421.7625</v>
      </c>
      <c r="EM196">
        <v>424.8635</v>
      </c>
      <c r="EN196">
        <v>1.062935</v>
      </c>
      <c r="EO196">
        <v>420.0115</v>
      </c>
      <c r="EP196">
        <v>11.41985</v>
      </c>
      <c r="EQ196">
        <v>0.98502</v>
      </c>
      <c r="ER196">
        <v>0.9011435</v>
      </c>
      <c r="ES196">
        <v>6.696665</v>
      </c>
      <c r="ET196">
        <v>5.40902</v>
      </c>
      <c r="EU196">
        <v>1799.89</v>
      </c>
      <c r="EV196">
        <v>0.978004</v>
      </c>
      <c r="EW196">
        <v>0.0219962</v>
      </c>
      <c r="EX196">
        <v>0</v>
      </c>
      <c r="EY196">
        <v>383.083</v>
      </c>
      <c r="EZ196">
        <v>4.99951</v>
      </c>
      <c r="FA196">
        <v>6949.49</v>
      </c>
      <c r="FB196">
        <v>14716.1</v>
      </c>
      <c r="FC196">
        <v>43.062</v>
      </c>
      <c r="FD196">
        <v>44.812</v>
      </c>
      <c r="FE196">
        <v>44.562</v>
      </c>
      <c r="FF196">
        <v>43.875</v>
      </c>
      <c r="FG196">
        <v>44.5</v>
      </c>
      <c r="FH196">
        <v>1755.41</v>
      </c>
      <c r="FI196">
        <v>39.48</v>
      </c>
      <c r="FJ196">
        <v>0</v>
      </c>
      <c r="FK196">
        <v>1701978570.3</v>
      </c>
      <c r="FL196">
        <v>0</v>
      </c>
      <c r="FM196">
        <v>383.15616</v>
      </c>
      <c r="FN196">
        <v>-0.189230765548519</v>
      </c>
      <c r="FO196">
        <v>-3.79846157304361</v>
      </c>
      <c r="FP196">
        <v>6950.0964</v>
      </c>
      <c r="FQ196">
        <v>15</v>
      </c>
      <c r="FR196">
        <v>1701977635</v>
      </c>
      <c r="FS196" t="s">
        <v>438</v>
      </c>
      <c r="FT196">
        <v>1701977633</v>
      </c>
      <c r="FU196">
        <v>1701977635</v>
      </c>
      <c r="FV196">
        <v>4</v>
      </c>
      <c r="FW196">
        <v>-0.012</v>
      </c>
      <c r="FX196">
        <v>0.003</v>
      </c>
      <c r="FY196">
        <v>-0.515</v>
      </c>
      <c r="FZ196">
        <v>0.012</v>
      </c>
      <c r="GA196">
        <v>420</v>
      </c>
      <c r="GB196">
        <v>11</v>
      </c>
      <c r="GC196">
        <v>0.38</v>
      </c>
      <c r="GD196">
        <v>0.07</v>
      </c>
      <c r="GE196">
        <v>-3.52572</v>
      </c>
      <c r="GF196">
        <v>0.136842406015041</v>
      </c>
      <c r="GG196">
        <v>0.0216531284113866</v>
      </c>
      <c r="GH196">
        <v>1</v>
      </c>
      <c r="GI196">
        <v>383.127823529412</v>
      </c>
      <c r="GJ196">
        <v>0.131795264028993</v>
      </c>
      <c r="GK196">
        <v>0.190409075195891</v>
      </c>
      <c r="GL196">
        <v>1</v>
      </c>
      <c r="GM196">
        <v>1.0637315</v>
      </c>
      <c r="GN196">
        <v>-0.0093803007518802</v>
      </c>
      <c r="GO196">
        <v>0.00148772401674506</v>
      </c>
      <c r="GP196">
        <v>1</v>
      </c>
      <c r="GQ196">
        <v>3</v>
      </c>
      <c r="GR196">
        <v>3</v>
      </c>
      <c r="GS196" t="s">
        <v>439</v>
      </c>
      <c r="GT196">
        <v>3.24995</v>
      </c>
      <c r="GU196">
        <v>2.89228</v>
      </c>
      <c r="GV196">
        <v>0.0825974</v>
      </c>
      <c r="GW196">
        <v>0.0829223</v>
      </c>
      <c r="GX196">
        <v>0.0594622</v>
      </c>
      <c r="GY196">
        <v>0.0551594</v>
      </c>
      <c r="GZ196">
        <v>30268.6</v>
      </c>
      <c r="HA196">
        <v>23316.2</v>
      </c>
      <c r="HB196">
        <v>30715.4</v>
      </c>
      <c r="HC196">
        <v>23894.9</v>
      </c>
      <c r="HD196">
        <v>38264.6</v>
      </c>
      <c r="HE196">
        <v>31512.7</v>
      </c>
      <c r="HF196">
        <v>43461.9</v>
      </c>
      <c r="HG196">
        <v>36061.1</v>
      </c>
      <c r="HH196">
        <v>2.3532</v>
      </c>
      <c r="HI196">
        <v>2.25598</v>
      </c>
      <c r="HJ196">
        <v>0.154786</v>
      </c>
      <c r="HK196">
        <v>0</v>
      </c>
      <c r="HL196">
        <v>20.4386</v>
      </c>
      <c r="HM196">
        <v>999.9</v>
      </c>
      <c r="HN196">
        <v>45.391</v>
      </c>
      <c r="HO196">
        <v>27.039</v>
      </c>
      <c r="HP196">
        <v>20.6343</v>
      </c>
      <c r="HQ196">
        <v>54.7566</v>
      </c>
      <c r="HR196">
        <v>21.4503</v>
      </c>
      <c r="HS196">
        <v>2</v>
      </c>
      <c r="HT196">
        <v>-0.30596</v>
      </c>
      <c r="HU196">
        <v>0.668622</v>
      </c>
      <c r="HV196">
        <v>20.3424</v>
      </c>
      <c r="HW196">
        <v>5.24664</v>
      </c>
      <c r="HX196">
        <v>11.9205</v>
      </c>
      <c r="HY196">
        <v>4.9697</v>
      </c>
      <c r="HZ196">
        <v>3.29</v>
      </c>
      <c r="IA196">
        <v>9999</v>
      </c>
      <c r="IB196">
        <v>999.9</v>
      </c>
      <c r="IC196">
        <v>9999</v>
      </c>
      <c r="ID196">
        <v>9999</v>
      </c>
      <c r="IE196">
        <v>4.97213</v>
      </c>
      <c r="IF196">
        <v>1.87347</v>
      </c>
      <c r="IG196">
        <v>1.88034</v>
      </c>
      <c r="IH196">
        <v>1.87652</v>
      </c>
      <c r="II196">
        <v>1.87608</v>
      </c>
      <c r="IJ196">
        <v>1.87607</v>
      </c>
      <c r="IK196">
        <v>1.87503</v>
      </c>
      <c r="IL196">
        <v>1.87545</v>
      </c>
      <c r="IM196">
        <v>0</v>
      </c>
      <c r="IN196">
        <v>0</v>
      </c>
      <c r="IO196">
        <v>0</v>
      </c>
      <c r="IP196">
        <v>0</v>
      </c>
      <c r="IQ196" t="s">
        <v>440</v>
      </c>
      <c r="IR196" t="s">
        <v>441</v>
      </c>
      <c r="IS196" t="s">
        <v>442</v>
      </c>
      <c r="IT196" t="s">
        <v>442</v>
      </c>
      <c r="IU196" t="s">
        <v>442</v>
      </c>
      <c r="IV196" t="s">
        <v>442</v>
      </c>
      <c r="IW196">
        <v>0</v>
      </c>
      <c r="IX196">
        <v>100</v>
      </c>
      <c r="IY196">
        <v>100</v>
      </c>
      <c r="IZ196">
        <v>-0.514</v>
      </c>
      <c r="JA196">
        <v>0.0313</v>
      </c>
      <c r="JB196">
        <v>-0.436505064677801</v>
      </c>
      <c r="JC196">
        <v>-0.000204251658391556</v>
      </c>
      <c r="JD196">
        <v>8.11882707142039e-08</v>
      </c>
      <c r="JE196">
        <v>-8.824596126216e-11</v>
      </c>
      <c r="JF196">
        <v>-0.0823044458403542</v>
      </c>
      <c r="JG196">
        <v>6.98166786572007e-05</v>
      </c>
      <c r="JH196">
        <v>0.00104944809816257</v>
      </c>
      <c r="JI196">
        <v>-2.5878658862803e-05</v>
      </c>
      <c r="JJ196">
        <v>28</v>
      </c>
      <c r="JK196">
        <v>2090</v>
      </c>
      <c r="JL196">
        <v>2</v>
      </c>
      <c r="JM196">
        <v>19</v>
      </c>
      <c r="JN196">
        <v>15.6</v>
      </c>
      <c r="JO196">
        <v>15.6</v>
      </c>
      <c r="JP196">
        <v>1.36108</v>
      </c>
      <c r="JQ196">
        <v>2.55493</v>
      </c>
      <c r="JR196">
        <v>2.24365</v>
      </c>
      <c r="JS196">
        <v>2.85034</v>
      </c>
      <c r="JT196">
        <v>2.49756</v>
      </c>
      <c r="JU196">
        <v>2.35107</v>
      </c>
      <c r="JV196">
        <v>31.2591</v>
      </c>
      <c r="JW196">
        <v>24.0612</v>
      </c>
      <c r="JX196">
        <v>18</v>
      </c>
      <c r="JY196">
        <v>633.84</v>
      </c>
      <c r="JZ196">
        <v>658.275</v>
      </c>
      <c r="KA196">
        <v>19.9998</v>
      </c>
      <c r="KB196">
        <v>23.3138</v>
      </c>
      <c r="KC196">
        <v>30</v>
      </c>
      <c r="KD196">
        <v>23.5033</v>
      </c>
      <c r="KE196">
        <v>23.4831</v>
      </c>
      <c r="KF196">
        <v>27.2854</v>
      </c>
      <c r="KG196">
        <v>37.0105</v>
      </c>
      <c r="KH196">
        <v>0</v>
      </c>
      <c r="KI196">
        <v>20</v>
      </c>
      <c r="KJ196">
        <v>420</v>
      </c>
      <c r="KK196">
        <v>11.4224</v>
      </c>
      <c r="KL196">
        <v>101.986</v>
      </c>
      <c r="KM196">
        <v>101.024</v>
      </c>
    </row>
    <row r="197" spans="1:299">
      <c r="A197">
        <v>181</v>
      </c>
      <c r="B197">
        <v>1701978574</v>
      </c>
      <c r="C197">
        <v>900</v>
      </c>
      <c r="D197" t="s">
        <v>803</v>
      </c>
      <c r="E197" t="s">
        <v>804</v>
      </c>
      <c r="F197">
        <v>15</v>
      </c>
      <c r="H197" t="s">
        <v>435</v>
      </c>
      <c r="K197">
        <v>1701978572.5</v>
      </c>
      <c r="L197">
        <f>(M197)/1000</f>
        <v>0</v>
      </c>
      <c r="M197">
        <f>IF(DR197, AP197, AJ197)</f>
        <v>0</v>
      </c>
      <c r="N197">
        <f>IF(DR197, AK197, AI197)</f>
        <v>0</v>
      </c>
      <c r="O197">
        <f>DT197 - IF(AW197&gt;1, N197*DN197*100.0/(AY197*EH197), 0)</f>
        <v>0</v>
      </c>
      <c r="P197">
        <f>((V197-L197/2)*O197-N197)/(V197+L197/2)</f>
        <v>0</v>
      </c>
      <c r="Q197">
        <f>P197*(EA197+EB197)/1000.0</f>
        <v>0</v>
      </c>
      <c r="R197">
        <f>(DT197 - IF(AW197&gt;1, N197*DN197*100.0/(AY197*EH197), 0))*(EA197+EB197)/1000.0</f>
        <v>0</v>
      </c>
      <c r="S197">
        <f>2.0/((1/U197-1/T197)+SIGN(U197)*SQRT((1/U197-1/T197)*(1/U197-1/T197) + 4*DO197/((DO197+1)*(DO197+1))*(2*1/U197*1/T197-1/T197*1/T197)))</f>
        <v>0</v>
      </c>
      <c r="T197">
        <f>IF(LEFT(DP197,1)&lt;&gt;"0",IF(LEFT(DP197,1)="1",3.0,DQ197),$D$5+$E$5*(EH197*EA197/($K$5*1000))+$F$5*(EH197*EA197/($K$5*1000))*MAX(MIN(DN197,$J$5),$I$5)*MAX(MIN(DN197,$J$5),$I$5)+$G$5*MAX(MIN(DN197,$J$5),$I$5)*(EH197*EA197/($K$5*1000))+$H$5*(EH197*EA197/($K$5*1000))*(EH197*EA197/($K$5*1000)))</f>
        <v>0</v>
      </c>
      <c r="U197">
        <f>L197*(1000-(1000*0.61365*exp(17.502*Y197/(240.97+Y197))/(EA197+EB197)+DV197)/2)/(1000*0.61365*exp(17.502*Y197/(240.97+Y197))/(EA197+EB197)-DV197)</f>
        <v>0</v>
      </c>
      <c r="V197">
        <f>1/((DO197+1)/(S197/1.6)+1/(T197/1.37)) + DO197/((DO197+1)/(S197/1.6) + DO197/(T197/1.37))</f>
        <v>0</v>
      </c>
      <c r="W197">
        <f>(DJ197*DM197)</f>
        <v>0</v>
      </c>
      <c r="X197">
        <f>(EC197+(W197+2*0.95*5.67E-8*(((EC197+$B$7)+273)^4-(EC197+273)^4)-44100*L197)/(1.84*29.3*T197+8*0.95*5.67E-8*(EC197+273)^3))</f>
        <v>0</v>
      </c>
      <c r="Y197">
        <f>($C$7*ED197+$D$7*EE197+$E$7*X197)</f>
        <v>0</v>
      </c>
      <c r="Z197">
        <f>0.61365*exp(17.502*Y197/(240.97+Y197))</f>
        <v>0</v>
      </c>
      <c r="AA197">
        <f>(AB197/AC197*100)</f>
        <v>0</v>
      </c>
      <c r="AB197">
        <f>DV197*(EA197+EB197)/1000</f>
        <v>0</v>
      </c>
      <c r="AC197">
        <f>0.61365*exp(17.502*EC197/(240.97+EC197))</f>
        <v>0</v>
      </c>
      <c r="AD197">
        <f>(Z197-DV197*(EA197+EB197)/1000)</f>
        <v>0</v>
      </c>
      <c r="AE197">
        <f>(-L197*44100)</f>
        <v>0</v>
      </c>
      <c r="AF197">
        <f>2*29.3*T197*0.92*(EC197-Y197)</f>
        <v>0</v>
      </c>
      <c r="AG197">
        <f>2*0.95*5.67E-8*(((EC197+$B$7)+273)^4-(Y197+273)^4)</f>
        <v>0</v>
      </c>
      <c r="AH197">
        <f>W197+AG197+AE197+AF197</f>
        <v>0</v>
      </c>
      <c r="AI197">
        <f>DZ197*AW197*(DU197-DT197*(1000-AW197*DW197)/(1000-AW197*DV197))/(100*DN197)</f>
        <v>0</v>
      </c>
      <c r="AJ197">
        <f>1000*DZ197*AW197*(DV197-DW197)/(100*DN197*(1000-AW197*DV197))</f>
        <v>0</v>
      </c>
      <c r="AK197">
        <f>(AL197 - AM197 - EA197*1E3/(8.314*(EC197+273.15)) * AO197/DZ197 * AN197) * DZ197/(100*DN197) * (1000 - DW197)/1000</f>
        <v>0</v>
      </c>
      <c r="AL197">
        <v>424.835738026979</v>
      </c>
      <c r="AM197">
        <v>421.8152</v>
      </c>
      <c r="AN197">
        <v>0.000694004149894586</v>
      </c>
      <c r="AO197">
        <v>66.111918729525</v>
      </c>
      <c r="AP197">
        <f>(AR197 - AQ197 + EA197*1E3/(8.314*(EC197+273.15)) * AT197/DZ197 * AS197) * DZ197/(100*DN197) * 1000/(1000 - AR197)</f>
        <v>0</v>
      </c>
      <c r="AQ197">
        <v>11.420938532168</v>
      </c>
      <c r="AR197">
        <v>12.4829043956044</v>
      </c>
      <c r="AS197">
        <v>-6.67841801554797e-07</v>
      </c>
      <c r="AT197">
        <v>85.4368916189537</v>
      </c>
      <c r="AU197">
        <v>0</v>
      </c>
      <c r="AV197">
        <v>0</v>
      </c>
      <c r="AW197">
        <f>IF(AU197*$H$13&gt;=AY197,1.0,(AY197/(AY197-AU197*$H$13)))</f>
        <v>0</v>
      </c>
      <c r="AX197">
        <f>(AW197-1)*100</f>
        <v>0</v>
      </c>
      <c r="AY197">
        <f>MAX(0,($B$13+$C$13*EH197)/(1+$D$13*EH197)*EA197/(EC197+273)*$E$13)</f>
        <v>0</v>
      </c>
      <c r="AZ197" t="s">
        <v>436</v>
      </c>
      <c r="BA197" t="s">
        <v>436</v>
      </c>
      <c r="BB197">
        <v>0</v>
      </c>
      <c r="BC197">
        <v>0</v>
      </c>
      <c r="BD197">
        <f>1-BB197/BC197</f>
        <v>0</v>
      </c>
      <c r="BE197">
        <v>0</v>
      </c>
      <c r="BF197" t="s">
        <v>436</v>
      </c>
      <c r="BG197" t="s">
        <v>436</v>
      </c>
      <c r="BH197">
        <v>0</v>
      </c>
      <c r="BI197">
        <v>0</v>
      </c>
      <c r="BJ197">
        <f>1-BH197/BI197</f>
        <v>0</v>
      </c>
      <c r="BK197">
        <v>0.5</v>
      </c>
      <c r="BL197">
        <f>DK197</f>
        <v>0</v>
      </c>
      <c r="BM197">
        <f>N197</f>
        <v>0</v>
      </c>
      <c r="BN197">
        <f>BJ197*BK197*BL197</f>
        <v>0</v>
      </c>
      <c r="BO197">
        <f>(BM197-BE197)/BL197</f>
        <v>0</v>
      </c>
      <c r="BP197">
        <f>(BC197-BI197)/BI197</f>
        <v>0</v>
      </c>
      <c r="BQ197">
        <f>BB197/(BD197+BB197/BI197)</f>
        <v>0</v>
      </c>
      <c r="BR197" t="s">
        <v>436</v>
      </c>
      <c r="BS197">
        <v>0</v>
      </c>
      <c r="BT197">
        <f>IF(BS197&lt;&gt;0, BS197, BQ197)</f>
        <v>0</v>
      </c>
      <c r="BU197">
        <f>1-BT197/BI197</f>
        <v>0</v>
      </c>
      <c r="BV197">
        <f>(BI197-BH197)/(BI197-BT197)</f>
        <v>0</v>
      </c>
      <c r="BW197">
        <f>(BC197-BI197)/(BC197-BT197)</f>
        <v>0</v>
      </c>
      <c r="BX197">
        <f>(BI197-BH197)/(BI197-BB197)</f>
        <v>0</v>
      </c>
      <c r="BY197">
        <f>(BC197-BI197)/(BC197-BB197)</f>
        <v>0</v>
      </c>
      <c r="BZ197">
        <f>(BV197*BT197/BH197)</f>
        <v>0</v>
      </c>
      <c r="CA197">
        <f>(1-BZ197)</f>
        <v>0</v>
      </c>
      <c r="DJ197">
        <f>$B$11*EI197+$C$11*EJ197+$F$11*EU197*(1-EX197)</f>
        <v>0</v>
      </c>
      <c r="DK197">
        <f>DJ197*DL197</f>
        <v>0</v>
      </c>
      <c r="DL197">
        <f>($B$11*$D$9+$C$11*$D$9+$F$11*((FH197+EZ197)/MAX(FH197+EZ197+FI197, 0.1)*$I$9+FI197/MAX(FH197+EZ197+FI197, 0.1)*$J$9))/($B$11+$C$11+$F$11)</f>
        <v>0</v>
      </c>
      <c r="DM197">
        <f>($B$11*$K$9+$C$11*$K$9+$F$11*((FH197+EZ197)/MAX(FH197+EZ197+FI197, 0.1)*$P$9+FI197/MAX(FH197+EZ197+FI197, 0.1)*$Q$9))/($B$11+$C$11+$F$11)</f>
        <v>0</v>
      </c>
      <c r="DN197">
        <v>6</v>
      </c>
      <c r="DO197">
        <v>0.5</v>
      </c>
      <c r="DP197" t="s">
        <v>437</v>
      </c>
      <c r="DQ197">
        <v>2</v>
      </c>
      <c r="DR197" t="b">
        <v>1</v>
      </c>
      <c r="DS197">
        <v>1701978572.5</v>
      </c>
      <c r="DT197">
        <v>416.5445</v>
      </c>
      <c r="DU197">
        <v>419.9775</v>
      </c>
      <c r="DV197">
        <v>12.48305</v>
      </c>
      <c r="DW197">
        <v>11.42195</v>
      </c>
      <c r="DX197">
        <v>417.0585</v>
      </c>
      <c r="DY197">
        <v>12.45175</v>
      </c>
      <c r="DZ197">
        <v>599.9835</v>
      </c>
      <c r="EA197">
        <v>78.9094</v>
      </c>
      <c r="EB197">
        <v>0.09985205</v>
      </c>
      <c r="EC197">
        <v>22.98565</v>
      </c>
      <c r="ED197">
        <v>22.99775</v>
      </c>
      <c r="EE197">
        <v>999.9</v>
      </c>
      <c r="EF197">
        <v>0</v>
      </c>
      <c r="EG197">
        <v>0</v>
      </c>
      <c r="EH197">
        <v>10012.8</v>
      </c>
      <c r="EI197">
        <v>0</v>
      </c>
      <c r="EJ197">
        <v>0.848101</v>
      </c>
      <c r="EK197">
        <v>-3.43266</v>
      </c>
      <c r="EL197">
        <v>421.8105</v>
      </c>
      <c r="EM197">
        <v>424.8295</v>
      </c>
      <c r="EN197">
        <v>1.06111</v>
      </c>
      <c r="EO197">
        <v>419.9775</v>
      </c>
      <c r="EP197">
        <v>11.42195</v>
      </c>
      <c r="EQ197">
        <v>0.98503</v>
      </c>
      <c r="ER197">
        <v>0.901298</v>
      </c>
      <c r="ES197">
        <v>6.69681</v>
      </c>
      <c r="ET197">
        <v>5.411485</v>
      </c>
      <c r="EU197">
        <v>1799.89</v>
      </c>
      <c r="EV197">
        <v>0.978004</v>
      </c>
      <c r="EW197">
        <v>0.0219962</v>
      </c>
      <c r="EX197">
        <v>0</v>
      </c>
      <c r="EY197">
        <v>383.1425</v>
      </c>
      <c r="EZ197">
        <v>4.99951</v>
      </c>
      <c r="FA197">
        <v>6949.12</v>
      </c>
      <c r="FB197">
        <v>14716.1</v>
      </c>
      <c r="FC197">
        <v>43.062</v>
      </c>
      <c r="FD197">
        <v>44.812</v>
      </c>
      <c r="FE197">
        <v>44.5935</v>
      </c>
      <c r="FF197">
        <v>43.875</v>
      </c>
      <c r="FG197">
        <v>44.437</v>
      </c>
      <c r="FH197">
        <v>1755.41</v>
      </c>
      <c r="FI197">
        <v>39.48</v>
      </c>
      <c r="FJ197">
        <v>0</v>
      </c>
      <c r="FK197">
        <v>1701978575.1</v>
      </c>
      <c r="FL197">
        <v>0</v>
      </c>
      <c r="FM197">
        <v>383.10804</v>
      </c>
      <c r="FN197">
        <v>-0.419307686136923</v>
      </c>
      <c r="FO197">
        <v>-2.38461542950759</v>
      </c>
      <c r="FP197">
        <v>6949.844</v>
      </c>
      <c r="FQ197">
        <v>15</v>
      </c>
      <c r="FR197">
        <v>1701977635</v>
      </c>
      <c r="FS197" t="s">
        <v>438</v>
      </c>
      <c r="FT197">
        <v>1701977633</v>
      </c>
      <c r="FU197">
        <v>1701977635</v>
      </c>
      <c r="FV197">
        <v>4</v>
      </c>
      <c r="FW197">
        <v>-0.012</v>
      </c>
      <c r="FX197">
        <v>0.003</v>
      </c>
      <c r="FY197">
        <v>-0.515</v>
      </c>
      <c r="FZ197">
        <v>0.012</v>
      </c>
      <c r="GA197">
        <v>420</v>
      </c>
      <c r="GB197">
        <v>11</v>
      </c>
      <c r="GC197">
        <v>0.38</v>
      </c>
      <c r="GD197">
        <v>0.07</v>
      </c>
      <c r="GE197">
        <v>-3.50561047619048</v>
      </c>
      <c r="GF197">
        <v>0.241514805194798</v>
      </c>
      <c r="GG197">
        <v>0.0333925039315841</v>
      </c>
      <c r="GH197">
        <v>1</v>
      </c>
      <c r="GI197">
        <v>383.126</v>
      </c>
      <c r="GJ197">
        <v>-0.35651642389096</v>
      </c>
      <c r="GK197">
        <v>0.199536079591691</v>
      </c>
      <c r="GL197">
        <v>1</v>
      </c>
      <c r="GM197">
        <v>1.06258619047619</v>
      </c>
      <c r="GN197">
        <v>-0.0058870129870116</v>
      </c>
      <c r="GO197">
        <v>0.0010189606104377</v>
      </c>
      <c r="GP197">
        <v>1</v>
      </c>
      <c r="GQ197">
        <v>3</v>
      </c>
      <c r="GR197">
        <v>3</v>
      </c>
      <c r="GS197" t="s">
        <v>439</v>
      </c>
      <c r="GT197">
        <v>3.24996</v>
      </c>
      <c r="GU197">
        <v>2.89224</v>
      </c>
      <c r="GV197">
        <v>0.0826011</v>
      </c>
      <c r="GW197">
        <v>0.0829188</v>
      </c>
      <c r="GX197">
        <v>0.0594639</v>
      </c>
      <c r="GY197">
        <v>0.0551655</v>
      </c>
      <c r="GZ197">
        <v>30268.3</v>
      </c>
      <c r="HA197">
        <v>23316</v>
      </c>
      <c r="HB197">
        <v>30715.2</v>
      </c>
      <c r="HC197">
        <v>23894.5</v>
      </c>
      <c r="HD197">
        <v>38264.2</v>
      </c>
      <c r="HE197">
        <v>31512.2</v>
      </c>
      <c r="HF197">
        <v>43461.5</v>
      </c>
      <c r="HG197">
        <v>36060.8</v>
      </c>
      <c r="HH197">
        <v>2.35295</v>
      </c>
      <c r="HI197">
        <v>2.25612</v>
      </c>
      <c r="HJ197">
        <v>0.155754</v>
      </c>
      <c r="HK197">
        <v>0</v>
      </c>
      <c r="HL197">
        <v>20.436</v>
      </c>
      <c r="HM197">
        <v>999.9</v>
      </c>
      <c r="HN197">
        <v>45.391</v>
      </c>
      <c r="HO197">
        <v>27.039</v>
      </c>
      <c r="HP197">
        <v>20.635</v>
      </c>
      <c r="HQ197">
        <v>54.9166</v>
      </c>
      <c r="HR197">
        <v>21.4503</v>
      </c>
      <c r="HS197">
        <v>2</v>
      </c>
      <c r="HT197">
        <v>-0.305686</v>
      </c>
      <c r="HU197">
        <v>0.666871</v>
      </c>
      <c r="HV197">
        <v>20.3425</v>
      </c>
      <c r="HW197">
        <v>5.24619</v>
      </c>
      <c r="HX197">
        <v>11.9202</v>
      </c>
      <c r="HY197">
        <v>4.9696</v>
      </c>
      <c r="HZ197">
        <v>3.29003</v>
      </c>
      <c r="IA197">
        <v>9999</v>
      </c>
      <c r="IB197">
        <v>999.9</v>
      </c>
      <c r="IC197">
        <v>9999</v>
      </c>
      <c r="ID197">
        <v>9999</v>
      </c>
      <c r="IE197">
        <v>4.97213</v>
      </c>
      <c r="IF197">
        <v>1.87347</v>
      </c>
      <c r="IG197">
        <v>1.88034</v>
      </c>
      <c r="IH197">
        <v>1.87651</v>
      </c>
      <c r="II197">
        <v>1.87607</v>
      </c>
      <c r="IJ197">
        <v>1.87607</v>
      </c>
      <c r="IK197">
        <v>1.87501</v>
      </c>
      <c r="IL197">
        <v>1.87545</v>
      </c>
      <c r="IM197">
        <v>0</v>
      </c>
      <c r="IN197">
        <v>0</v>
      </c>
      <c r="IO197">
        <v>0</v>
      </c>
      <c r="IP197">
        <v>0</v>
      </c>
      <c r="IQ197" t="s">
        <v>440</v>
      </c>
      <c r="IR197" t="s">
        <v>441</v>
      </c>
      <c r="IS197" t="s">
        <v>442</v>
      </c>
      <c r="IT197" t="s">
        <v>442</v>
      </c>
      <c r="IU197" t="s">
        <v>442</v>
      </c>
      <c r="IV197" t="s">
        <v>442</v>
      </c>
      <c r="IW197">
        <v>0</v>
      </c>
      <c r="IX197">
        <v>100</v>
      </c>
      <c r="IY197">
        <v>100</v>
      </c>
      <c r="IZ197">
        <v>-0.513</v>
      </c>
      <c r="JA197">
        <v>0.0313</v>
      </c>
      <c r="JB197">
        <v>-0.436505064677801</v>
      </c>
      <c r="JC197">
        <v>-0.000204251658391556</v>
      </c>
      <c r="JD197">
        <v>8.11882707142039e-08</v>
      </c>
      <c r="JE197">
        <v>-8.824596126216e-11</v>
      </c>
      <c r="JF197">
        <v>-0.0823044458403542</v>
      </c>
      <c r="JG197">
        <v>6.98166786572007e-05</v>
      </c>
      <c r="JH197">
        <v>0.00104944809816257</v>
      </c>
      <c r="JI197">
        <v>-2.5878658862803e-05</v>
      </c>
      <c r="JJ197">
        <v>28</v>
      </c>
      <c r="JK197">
        <v>2090</v>
      </c>
      <c r="JL197">
        <v>2</v>
      </c>
      <c r="JM197">
        <v>19</v>
      </c>
      <c r="JN197">
        <v>15.7</v>
      </c>
      <c r="JO197">
        <v>15.7</v>
      </c>
      <c r="JP197">
        <v>1.36108</v>
      </c>
      <c r="JQ197">
        <v>2.55615</v>
      </c>
      <c r="JR197">
        <v>2.24365</v>
      </c>
      <c r="JS197">
        <v>2.85034</v>
      </c>
      <c r="JT197">
        <v>2.49756</v>
      </c>
      <c r="JU197">
        <v>2.37061</v>
      </c>
      <c r="JV197">
        <v>31.2591</v>
      </c>
      <c r="JW197">
        <v>24.07</v>
      </c>
      <c r="JX197">
        <v>18</v>
      </c>
      <c r="JY197">
        <v>633.657</v>
      </c>
      <c r="JZ197">
        <v>658.402</v>
      </c>
      <c r="KA197">
        <v>19.9996</v>
      </c>
      <c r="KB197">
        <v>23.3118</v>
      </c>
      <c r="KC197">
        <v>30</v>
      </c>
      <c r="KD197">
        <v>23.5033</v>
      </c>
      <c r="KE197">
        <v>23.4831</v>
      </c>
      <c r="KF197">
        <v>27.2864</v>
      </c>
      <c r="KG197">
        <v>37.0105</v>
      </c>
      <c r="KH197">
        <v>0</v>
      </c>
      <c r="KI197">
        <v>20</v>
      </c>
      <c r="KJ197">
        <v>420</v>
      </c>
      <c r="KK197">
        <v>11.423</v>
      </c>
      <c r="KL197">
        <v>101.985</v>
      </c>
      <c r="KM197">
        <v>101.023</v>
      </c>
    </row>
    <row r="198" spans="1:299">
      <c r="A198">
        <v>182</v>
      </c>
      <c r="B198">
        <v>1701978579.1</v>
      </c>
      <c r="C198">
        <v>905.099999904633</v>
      </c>
      <c r="D198" t="s">
        <v>805</v>
      </c>
      <c r="E198" t="s">
        <v>806</v>
      </c>
      <c r="F198">
        <v>15</v>
      </c>
      <c r="H198" t="s">
        <v>435</v>
      </c>
      <c r="K198">
        <v>1701978577.6</v>
      </c>
      <c r="L198">
        <f>(M198)/1000</f>
        <v>0</v>
      </c>
      <c r="M198">
        <f>IF(DR198, AP198, AJ198)</f>
        <v>0</v>
      </c>
      <c r="N198">
        <f>IF(DR198, AK198, AI198)</f>
        <v>0</v>
      </c>
      <c r="O198">
        <f>DT198 - IF(AW198&gt;1, N198*DN198*100.0/(AY198*EH198), 0)</f>
        <v>0</v>
      </c>
      <c r="P198">
        <f>((V198-L198/2)*O198-N198)/(V198+L198/2)</f>
        <v>0</v>
      </c>
      <c r="Q198">
        <f>P198*(EA198+EB198)/1000.0</f>
        <v>0</v>
      </c>
      <c r="R198">
        <f>(DT198 - IF(AW198&gt;1, N198*DN198*100.0/(AY198*EH198), 0))*(EA198+EB198)/1000.0</f>
        <v>0</v>
      </c>
      <c r="S198">
        <f>2.0/((1/U198-1/T198)+SIGN(U198)*SQRT((1/U198-1/T198)*(1/U198-1/T198) + 4*DO198/((DO198+1)*(DO198+1))*(2*1/U198*1/T198-1/T198*1/T198)))</f>
        <v>0</v>
      </c>
      <c r="T198">
        <f>IF(LEFT(DP198,1)&lt;&gt;"0",IF(LEFT(DP198,1)="1",3.0,DQ198),$D$5+$E$5*(EH198*EA198/($K$5*1000))+$F$5*(EH198*EA198/($K$5*1000))*MAX(MIN(DN198,$J$5),$I$5)*MAX(MIN(DN198,$J$5),$I$5)+$G$5*MAX(MIN(DN198,$J$5),$I$5)*(EH198*EA198/($K$5*1000))+$H$5*(EH198*EA198/($K$5*1000))*(EH198*EA198/($K$5*1000)))</f>
        <v>0</v>
      </c>
      <c r="U198">
        <f>L198*(1000-(1000*0.61365*exp(17.502*Y198/(240.97+Y198))/(EA198+EB198)+DV198)/2)/(1000*0.61365*exp(17.502*Y198/(240.97+Y198))/(EA198+EB198)-DV198)</f>
        <v>0</v>
      </c>
      <c r="V198">
        <f>1/((DO198+1)/(S198/1.6)+1/(T198/1.37)) + DO198/((DO198+1)/(S198/1.6) + DO198/(T198/1.37))</f>
        <v>0</v>
      </c>
      <c r="W198">
        <f>(DJ198*DM198)</f>
        <v>0</v>
      </c>
      <c r="X198">
        <f>(EC198+(W198+2*0.95*5.67E-8*(((EC198+$B$7)+273)^4-(EC198+273)^4)-44100*L198)/(1.84*29.3*T198+8*0.95*5.67E-8*(EC198+273)^3))</f>
        <v>0</v>
      </c>
      <c r="Y198">
        <f>($C$7*ED198+$D$7*EE198+$E$7*X198)</f>
        <v>0</v>
      </c>
      <c r="Z198">
        <f>0.61365*exp(17.502*Y198/(240.97+Y198))</f>
        <v>0</v>
      </c>
      <c r="AA198">
        <f>(AB198/AC198*100)</f>
        <v>0</v>
      </c>
      <c r="AB198">
        <f>DV198*(EA198+EB198)/1000</f>
        <v>0</v>
      </c>
      <c r="AC198">
        <f>0.61365*exp(17.502*EC198/(240.97+EC198))</f>
        <v>0</v>
      </c>
      <c r="AD198">
        <f>(Z198-DV198*(EA198+EB198)/1000)</f>
        <v>0</v>
      </c>
      <c r="AE198">
        <f>(-L198*44100)</f>
        <v>0</v>
      </c>
      <c r="AF198">
        <f>2*29.3*T198*0.92*(EC198-Y198)</f>
        <v>0</v>
      </c>
      <c r="AG198">
        <f>2*0.95*5.67E-8*(((EC198+$B$7)+273)^4-(Y198+273)^4)</f>
        <v>0</v>
      </c>
      <c r="AH198">
        <f>W198+AG198+AE198+AF198</f>
        <v>0</v>
      </c>
      <c r="AI198">
        <f>DZ198*AW198*(DU198-DT198*(1000-AW198*DW198)/(1000-AW198*DV198))/(100*DN198)</f>
        <v>0</v>
      </c>
      <c r="AJ198">
        <f>1000*DZ198*AW198*(DV198-DW198)/(100*DN198*(1000-AW198*DV198))</f>
        <v>0</v>
      </c>
      <c r="AK198">
        <f>(AL198 - AM198 - EA198*1E3/(8.314*(EC198+273.15)) * AO198/DZ198 * AN198) * DZ198/(100*DN198) * (1000 - DW198)/1000</f>
        <v>0</v>
      </c>
      <c r="AL198">
        <v>424.871266504454</v>
      </c>
      <c r="AM198">
        <v>421.807974883039</v>
      </c>
      <c r="AN198">
        <v>0.00045625549276459</v>
      </c>
      <c r="AO198">
        <v>66.111918729525</v>
      </c>
      <c r="AP198">
        <f>(AR198 - AQ198 + EA198*1E3/(8.314*(EC198+273.15)) * AT198/DZ198 * AS198) * DZ198/(100*DN198) * 1000/(1000 - AR198)</f>
        <v>0</v>
      </c>
      <c r="AQ198">
        <v>11.4217181920923</v>
      </c>
      <c r="AR198">
        <v>12.4797278124695</v>
      </c>
      <c r="AS198">
        <v>-9.22529348586323e-07</v>
      </c>
      <c r="AT198">
        <v>85.4368916189537</v>
      </c>
      <c r="AU198">
        <v>0</v>
      </c>
      <c r="AV198">
        <v>0</v>
      </c>
      <c r="AW198">
        <f>IF(AU198*$H$13&gt;=AY198,1.0,(AY198/(AY198-AU198*$H$13)))</f>
        <v>0</v>
      </c>
      <c r="AX198">
        <f>(AW198-1)*100</f>
        <v>0</v>
      </c>
      <c r="AY198">
        <f>MAX(0,($B$13+$C$13*EH198)/(1+$D$13*EH198)*EA198/(EC198+273)*$E$13)</f>
        <v>0</v>
      </c>
      <c r="AZ198" t="s">
        <v>436</v>
      </c>
      <c r="BA198" t="s">
        <v>436</v>
      </c>
      <c r="BB198">
        <v>0</v>
      </c>
      <c r="BC198">
        <v>0</v>
      </c>
      <c r="BD198">
        <f>1-BB198/BC198</f>
        <v>0</v>
      </c>
      <c r="BE198">
        <v>0</v>
      </c>
      <c r="BF198" t="s">
        <v>436</v>
      </c>
      <c r="BG198" t="s">
        <v>436</v>
      </c>
      <c r="BH198">
        <v>0</v>
      </c>
      <c r="BI198">
        <v>0</v>
      </c>
      <c r="BJ198">
        <f>1-BH198/BI198</f>
        <v>0</v>
      </c>
      <c r="BK198">
        <v>0.5</v>
      </c>
      <c r="BL198">
        <f>DK198</f>
        <v>0</v>
      </c>
      <c r="BM198">
        <f>N198</f>
        <v>0</v>
      </c>
      <c r="BN198">
        <f>BJ198*BK198*BL198</f>
        <v>0</v>
      </c>
      <c r="BO198">
        <f>(BM198-BE198)/BL198</f>
        <v>0</v>
      </c>
      <c r="BP198">
        <f>(BC198-BI198)/BI198</f>
        <v>0</v>
      </c>
      <c r="BQ198">
        <f>BB198/(BD198+BB198/BI198)</f>
        <v>0</v>
      </c>
      <c r="BR198" t="s">
        <v>436</v>
      </c>
      <c r="BS198">
        <v>0</v>
      </c>
      <c r="BT198">
        <f>IF(BS198&lt;&gt;0, BS198, BQ198)</f>
        <v>0</v>
      </c>
      <c r="BU198">
        <f>1-BT198/BI198</f>
        <v>0</v>
      </c>
      <c r="BV198">
        <f>(BI198-BH198)/(BI198-BT198)</f>
        <v>0</v>
      </c>
      <c r="BW198">
        <f>(BC198-BI198)/(BC198-BT198)</f>
        <v>0</v>
      </c>
      <c r="BX198">
        <f>(BI198-BH198)/(BI198-BB198)</f>
        <v>0</v>
      </c>
      <c r="BY198">
        <f>(BC198-BI198)/(BC198-BB198)</f>
        <v>0</v>
      </c>
      <c r="BZ198">
        <f>(BV198*BT198/BH198)</f>
        <v>0</v>
      </c>
      <c r="CA198">
        <f>(1-BZ198)</f>
        <v>0</v>
      </c>
      <c r="DJ198">
        <f>$B$11*EI198+$C$11*EJ198+$F$11*EU198*(1-EX198)</f>
        <v>0</v>
      </c>
      <c r="DK198">
        <f>DJ198*DL198</f>
        <v>0</v>
      </c>
      <c r="DL198">
        <f>($B$11*$D$9+$C$11*$D$9+$F$11*((FH198+EZ198)/MAX(FH198+EZ198+FI198, 0.1)*$I$9+FI198/MAX(FH198+EZ198+FI198, 0.1)*$J$9))/($B$11+$C$11+$F$11)</f>
        <v>0</v>
      </c>
      <c r="DM198">
        <f>($B$11*$K$9+$C$11*$K$9+$F$11*((FH198+EZ198)/MAX(FH198+EZ198+FI198, 0.1)*$P$9+FI198/MAX(FH198+EZ198+FI198, 0.1)*$Q$9))/($B$11+$C$11+$F$11)</f>
        <v>0</v>
      </c>
      <c r="DN198">
        <v>6</v>
      </c>
      <c r="DO198">
        <v>0.5</v>
      </c>
      <c r="DP198" t="s">
        <v>437</v>
      </c>
      <c r="DQ198">
        <v>2</v>
      </c>
      <c r="DR198" t="b">
        <v>1</v>
      </c>
      <c r="DS198">
        <v>1701978577.6</v>
      </c>
      <c r="DT198">
        <v>416.545</v>
      </c>
      <c r="DU198">
        <v>420.0245</v>
      </c>
      <c r="DV198">
        <v>12.4801</v>
      </c>
      <c r="DW198">
        <v>11.42175</v>
      </c>
      <c r="DX198">
        <v>417.059</v>
      </c>
      <c r="DY198">
        <v>12.4488</v>
      </c>
      <c r="DZ198">
        <v>599.9715</v>
      </c>
      <c r="EA198">
        <v>78.9103</v>
      </c>
      <c r="EB198">
        <v>0.0998515</v>
      </c>
      <c r="EC198">
        <v>22.9875</v>
      </c>
      <c r="ED198">
        <v>22.989</v>
      </c>
      <c r="EE198">
        <v>999.9</v>
      </c>
      <c r="EF198">
        <v>0</v>
      </c>
      <c r="EG198">
        <v>0</v>
      </c>
      <c r="EH198">
        <v>9999.7</v>
      </c>
      <c r="EI198">
        <v>0</v>
      </c>
      <c r="EJ198">
        <v>0.848101</v>
      </c>
      <c r="EK198">
        <v>-3.479855</v>
      </c>
      <c r="EL198">
        <v>421.809</v>
      </c>
      <c r="EM198">
        <v>424.8775</v>
      </c>
      <c r="EN198">
        <v>1.05831</v>
      </c>
      <c r="EO198">
        <v>420.0245</v>
      </c>
      <c r="EP198">
        <v>11.42175</v>
      </c>
      <c r="EQ198">
        <v>0.984807</v>
      </c>
      <c r="ER198">
        <v>0.901295</v>
      </c>
      <c r="ES198">
        <v>6.693525</v>
      </c>
      <c r="ET198">
        <v>5.41144</v>
      </c>
      <c r="EU198">
        <v>1799.91</v>
      </c>
      <c r="EV198">
        <v>0.978004</v>
      </c>
      <c r="EW198">
        <v>0.0219962</v>
      </c>
      <c r="EX198">
        <v>0</v>
      </c>
      <c r="EY198">
        <v>382.9695</v>
      </c>
      <c r="EZ198">
        <v>4.99951</v>
      </c>
      <c r="FA198">
        <v>6948.765</v>
      </c>
      <c r="FB198">
        <v>14716.3</v>
      </c>
      <c r="FC198">
        <v>43.062</v>
      </c>
      <c r="FD198">
        <v>44.812</v>
      </c>
      <c r="FE198">
        <v>44.5935</v>
      </c>
      <c r="FF198">
        <v>43.875</v>
      </c>
      <c r="FG198">
        <v>44.4685</v>
      </c>
      <c r="FH198">
        <v>1755.43</v>
      </c>
      <c r="FI198">
        <v>39.48</v>
      </c>
      <c r="FJ198">
        <v>0</v>
      </c>
      <c r="FK198">
        <v>1701978580.5</v>
      </c>
      <c r="FL198">
        <v>0</v>
      </c>
      <c r="FM198">
        <v>383.053461538462</v>
      </c>
      <c r="FN198">
        <v>-0.806632471011213</v>
      </c>
      <c r="FO198">
        <v>-5.03521369884905</v>
      </c>
      <c r="FP198">
        <v>6949.54153846154</v>
      </c>
      <c r="FQ198">
        <v>15</v>
      </c>
      <c r="FR198">
        <v>1701977635</v>
      </c>
      <c r="FS198" t="s">
        <v>438</v>
      </c>
      <c r="FT198">
        <v>1701977633</v>
      </c>
      <c r="FU198">
        <v>1701977635</v>
      </c>
      <c r="FV198">
        <v>4</v>
      </c>
      <c r="FW198">
        <v>-0.012</v>
      </c>
      <c r="FX198">
        <v>0.003</v>
      </c>
      <c r="FY198">
        <v>-0.515</v>
      </c>
      <c r="FZ198">
        <v>0.012</v>
      </c>
      <c r="GA198">
        <v>420</v>
      </c>
      <c r="GB198">
        <v>11</v>
      </c>
      <c r="GC198">
        <v>0.38</v>
      </c>
      <c r="GD198">
        <v>0.07</v>
      </c>
      <c r="GE198">
        <v>-3.49377714285714</v>
      </c>
      <c r="GF198">
        <v>0.120227602224462</v>
      </c>
      <c r="GG198">
        <v>0.0299099731962207</v>
      </c>
      <c r="GH198">
        <v>1</v>
      </c>
      <c r="GI198">
        <v>383.103529411765</v>
      </c>
      <c r="GJ198">
        <v>-0.448556147233214</v>
      </c>
      <c r="GK198">
        <v>0.204235768500395</v>
      </c>
      <c r="GL198">
        <v>1</v>
      </c>
      <c r="GM198">
        <v>1.06181095238095</v>
      </c>
      <c r="GN198">
        <v>-0.0137780408827112</v>
      </c>
      <c r="GO198">
        <v>0.00162328269627264</v>
      </c>
      <c r="GP198">
        <v>1</v>
      </c>
      <c r="GQ198">
        <v>3</v>
      </c>
      <c r="GR198">
        <v>3</v>
      </c>
      <c r="GS198" t="s">
        <v>439</v>
      </c>
      <c r="GT198">
        <v>3.24983</v>
      </c>
      <c r="GU198">
        <v>2.89207</v>
      </c>
      <c r="GV198">
        <v>0.0826098</v>
      </c>
      <c r="GW198">
        <v>0.0829255</v>
      </c>
      <c r="GX198">
        <v>0.0594534</v>
      </c>
      <c r="GY198">
        <v>0.0551645</v>
      </c>
      <c r="GZ198">
        <v>30268.4</v>
      </c>
      <c r="HA198">
        <v>23316.2</v>
      </c>
      <c r="HB198">
        <v>30715.6</v>
      </c>
      <c r="HC198">
        <v>23894.9</v>
      </c>
      <c r="HD198">
        <v>38264.8</v>
      </c>
      <c r="HE198">
        <v>31512.5</v>
      </c>
      <c r="HF198">
        <v>43461.7</v>
      </c>
      <c r="HG198">
        <v>36061.1</v>
      </c>
      <c r="HH198">
        <v>2.35308</v>
      </c>
      <c r="HI198">
        <v>2.25595</v>
      </c>
      <c r="HJ198">
        <v>0.154883</v>
      </c>
      <c r="HK198">
        <v>0</v>
      </c>
      <c r="HL198">
        <v>20.4346</v>
      </c>
      <c r="HM198">
        <v>999.9</v>
      </c>
      <c r="HN198">
        <v>45.391</v>
      </c>
      <c r="HO198">
        <v>27.039</v>
      </c>
      <c r="HP198">
        <v>20.6346</v>
      </c>
      <c r="HQ198">
        <v>54.3021</v>
      </c>
      <c r="HR198">
        <v>21.4944</v>
      </c>
      <c r="HS198">
        <v>2</v>
      </c>
      <c r="HT198">
        <v>-0.305602</v>
      </c>
      <c r="HU198">
        <v>0.665765</v>
      </c>
      <c r="HV198">
        <v>20.3426</v>
      </c>
      <c r="HW198">
        <v>5.24664</v>
      </c>
      <c r="HX198">
        <v>11.9205</v>
      </c>
      <c r="HY198">
        <v>4.9697</v>
      </c>
      <c r="HZ198">
        <v>3.29003</v>
      </c>
      <c r="IA198">
        <v>9999</v>
      </c>
      <c r="IB198">
        <v>999.9</v>
      </c>
      <c r="IC198">
        <v>9999</v>
      </c>
      <c r="ID198">
        <v>9999</v>
      </c>
      <c r="IE198">
        <v>4.97212</v>
      </c>
      <c r="IF198">
        <v>1.87347</v>
      </c>
      <c r="IG198">
        <v>1.88034</v>
      </c>
      <c r="IH198">
        <v>1.87653</v>
      </c>
      <c r="II198">
        <v>1.87608</v>
      </c>
      <c r="IJ198">
        <v>1.87607</v>
      </c>
      <c r="IK198">
        <v>1.87502</v>
      </c>
      <c r="IL198">
        <v>1.87545</v>
      </c>
      <c r="IM198">
        <v>0</v>
      </c>
      <c r="IN198">
        <v>0</v>
      </c>
      <c r="IO198">
        <v>0</v>
      </c>
      <c r="IP198">
        <v>0</v>
      </c>
      <c r="IQ198" t="s">
        <v>440</v>
      </c>
      <c r="IR198" t="s">
        <v>441</v>
      </c>
      <c r="IS198" t="s">
        <v>442</v>
      </c>
      <c r="IT198" t="s">
        <v>442</v>
      </c>
      <c r="IU198" t="s">
        <v>442</v>
      </c>
      <c r="IV198" t="s">
        <v>442</v>
      </c>
      <c r="IW198">
        <v>0</v>
      </c>
      <c r="IX198">
        <v>100</v>
      </c>
      <c r="IY198">
        <v>100</v>
      </c>
      <c r="IZ198">
        <v>-0.514</v>
      </c>
      <c r="JA198">
        <v>0.0313</v>
      </c>
      <c r="JB198">
        <v>-0.436505064677801</v>
      </c>
      <c r="JC198">
        <v>-0.000204251658391556</v>
      </c>
      <c r="JD198">
        <v>8.11882707142039e-08</v>
      </c>
      <c r="JE198">
        <v>-8.824596126216e-11</v>
      </c>
      <c r="JF198">
        <v>-0.0823044458403542</v>
      </c>
      <c r="JG198">
        <v>6.98166786572007e-05</v>
      </c>
      <c r="JH198">
        <v>0.00104944809816257</v>
      </c>
      <c r="JI198">
        <v>-2.5878658862803e-05</v>
      </c>
      <c r="JJ198">
        <v>28</v>
      </c>
      <c r="JK198">
        <v>2090</v>
      </c>
      <c r="JL198">
        <v>2</v>
      </c>
      <c r="JM198">
        <v>19</v>
      </c>
      <c r="JN198">
        <v>15.8</v>
      </c>
      <c r="JO198">
        <v>15.7</v>
      </c>
      <c r="JP198">
        <v>1.36108</v>
      </c>
      <c r="JQ198">
        <v>2.55249</v>
      </c>
      <c r="JR198">
        <v>2.24365</v>
      </c>
      <c r="JS198">
        <v>2.84912</v>
      </c>
      <c r="JT198">
        <v>2.49756</v>
      </c>
      <c r="JU198">
        <v>2.37915</v>
      </c>
      <c r="JV198">
        <v>31.2591</v>
      </c>
      <c r="JW198">
        <v>24.0612</v>
      </c>
      <c r="JX198">
        <v>18</v>
      </c>
      <c r="JY198">
        <v>633.732</v>
      </c>
      <c r="JZ198">
        <v>658.253</v>
      </c>
      <c r="KA198">
        <v>19.9997</v>
      </c>
      <c r="KB198">
        <v>23.3118</v>
      </c>
      <c r="KC198">
        <v>30</v>
      </c>
      <c r="KD198">
        <v>23.5019</v>
      </c>
      <c r="KE198">
        <v>23.4831</v>
      </c>
      <c r="KF198">
        <v>27.2839</v>
      </c>
      <c r="KG198">
        <v>37.0105</v>
      </c>
      <c r="KH198">
        <v>0</v>
      </c>
      <c r="KI198">
        <v>20</v>
      </c>
      <c r="KJ198">
        <v>420</v>
      </c>
      <c r="KK198">
        <v>11.4255</v>
      </c>
      <c r="KL198">
        <v>101.986</v>
      </c>
      <c r="KM198">
        <v>101.024</v>
      </c>
    </row>
    <row r="199" spans="1:299">
      <c r="A199">
        <v>183</v>
      </c>
      <c r="B199">
        <v>1701978584.1</v>
      </c>
      <c r="C199">
        <v>910.099999904633</v>
      </c>
      <c r="D199" t="s">
        <v>807</v>
      </c>
      <c r="E199" t="s">
        <v>808</v>
      </c>
      <c r="F199">
        <v>15</v>
      </c>
      <c r="H199" t="s">
        <v>435</v>
      </c>
      <c r="K199">
        <v>1701978582.6</v>
      </c>
      <c r="L199">
        <f>(M199)/1000</f>
        <v>0</v>
      </c>
      <c r="M199">
        <f>IF(DR199, AP199, AJ199)</f>
        <v>0</v>
      </c>
      <c r="N199">
        <f>IF(DR199, AK199, AI199)</f>
        <v>0</v>
      </c>
      <c r="O199">
        <f>DT199 - IF(AW199&gt;1, N199*DN199*100.0/(AY199*EH199), 0)</f>
        <v>0</v>
      </c>
      <c r="P199">
        <f>((V199-L199/2)*O199-N199)/(V199+L199/2)</f>
        <v>0</v>
      </c>
      <c r="Q199">
        <f>P199*(EA199+EB199)/1000.0</f>
        <v>0</v>
      </c>
      <c r="R199">
        <f>(DT199 - IF(AW199&gt;1, N199*DN199*100.0/(AY199*EH199), 0))*(EA199+EB199)/1000.0</f>
        <v>0</v>
      </c>
      <c r="S199">
        <f>2.0/((1/U199-1/T199)+SIGN(U199)*SQRT((1/U199-1/T199)*(1/U199-1/T199) + 4*DO199/((DO199+1)*(DO199+1))*(2*1/U199*1/T199-1/T199*1/T199)))</f>
        <v>0</v>
      </c>
      <c r="T199">
        <f>IF(LEFT(DP199,1)&lt;&gt;"0",IF(LEFT(DP199,1)="1",3.0,DQ199),$D$5+$E$5*(EH199*EA199/($K$5*1000))+$F$5*(EH199*EA199/($K$5*1000))*MAX(MIN(DN199,$J$5),$I$5)*MAX(MIN(DN199,$J$5),$I$5)+$G$5*MAX(MIN(DN199,$J$5),$I$5)*(EH199*EA199/($K$5*1000))+$H$5*(EH199*EA199/($K$5*1000))*(EH199*EA199/($K$5*1000)))</f>
        <v>0</v>
      </c>
      <c r="U199">
        <f>L199*(1000-(1000*0.61365*exp(17.502*Y199/(240.97+Y199))/(EA199+EB199)+DV199)/2)/(1000*0.61365*exp(17.502*Y199/(240.97+Y199))/(EA199+EB199)-DV199)</f>
        <v>0</v>
      </c>
      <c r="V199">
        <f>1/((DO199+1)/(S199/1.6)+1/(T199/1.37)) + DO199/((DO199+1)/(S199/1.6) + DO199/(T199/1.37))</f>
        <v>0</v>
      </c>
      <c r="W199">
        <f>(DJ199*DM199)</f>
        <v>0</v>
      </c>
      <c r="X199">
        <f>(EC199+(W199+2*0.95*5.67E-8*(((EC199+$B$7)+273)^4-(EC199+273)^4)-44100*L199)/(1.84*29.3*T199+8*0.95*5.67E-8*(EC199+273)^3))</f>
        <v>0</v>
      </c>
      <c r="Y199">
        <f>($C$7*ED199+$D$7*EE199+$E$7*X199)</f>
        <v>0</v>
      </c>
      <c r="Z199">
        <f>0.61365*exp(17.502*Y199/(240.97+Y199))</f>
        <v>0</v>
      </c>
      <c r="AA199">
        <f>(AB199/AC199*100)</f>
        <v>0</v>
      </c>
      <c r="AB199">
        <f>DV199*(EA199+EB199)/1000</f>
        <v>0</v>
      </c>
      <c r="AC199">
        <f>0.61365*exp(17.502*EC199/(240.97+EC199))</f>
        <v>0</v>
      </c>
      <c r="AD199">
        <f>(Z199-DV199*(EA199+EB199)/1000)</f>
        <v>0</v>
      </c>
      <c r="AE199">
        <f>(-L199*44100)</f>
        <v>0</v>
      </c>
      <c r="AF199">
        <f>2*29.3*T199*0.92*(EC199-Y199)</f>
        <v>0</v>
      </c>
      <c r="AG199">
        <f>2*0.95*5.67E-8*(((EC199+$B$7)+273)^4-(Y199+273)^4)</f>
        <v>0</v>
      </c>
      <c r="AH199">
        <f>W199+AG199+AE199+AF199</f>
        <v>0</v>
      </c>
      <c r="AI199">
        <f>DZ199*AW199*(DU199-DT199*(1000-AW199*DW199)/(1000-AW199*DV199))/(100*DN199)</f>
        <v>0</v>
      </c>
      <c r="AJ199">
        <f>1000*DZ199*AW199*(DV199-DW199)/(100*DN199*(1000-AW199*DV199))</f>
        <v>0</v>
      </c>
      <c r="AK199">
        <f>(AL199 - AM199 - EA199*1E3/(8.314*(EC199+273.15)) * AO199/DZ199 * AN199) * DZ199/(100*DN199) * (1000 - DW199)/1000</f>
        <v>0</v>
      </c>
      <c r="AL199">
        <v>424.862106009286</v>
      </c>
      <c r="AM199">
        <v>421.76192489996</v>
      </c>
      <c r="AN199">
        <v>-0.0212127860941963</v>
      </c>
      <c r="AO199">
        <v>66.111918729525</v>
      </c>
      <c r="AP199">
        <f>(AR199 - AQ199 + EA199*1E3/(8.314*(EC199+273.15)) * AT199/DZ199 * AS199) * DZ199/(100*DN199) * 1000/(1000 - AR199)</f>
        <v>0</v>
      </c>
      <c r="AQ199">
        <v>11.4215121147911</v>
      </c>
      <c r="AR199">
        <v>12.4800377623228</v>
      </c>
      <c r="AS199">
        <v>-1.49281621258256e-06</v>
      </c>
      <c r="AT199">
        <v>85.4368916189537</v>
      </c>
      <c r="AU199">
        <v>0</v>
      </c>
      <c r="AV199">
        <v>0</v>
      </c>
      <c r="AW199">
        <f>IF(AU199*$H$13&gt;=AY199,1.0,(AY199/(AY199-AU199*$H$13)))</f>
        <v>0</v>
      </c>
      <c r="AX199">
        <f>(AW199-1)*100</f>
        <v>0</v>
      </c>
      <c r="AY199">
        <f>MAX(0,($B$13+$C$13*EH199)/(1+$D$13*EH199)*EA199/(EC199+273)*$E$13)</f>
        <v>0</v>
      </c>
      <c r="AZ199" t="s">
        <v>436</v>
      </c>
      <c r="BA199" t="s">
        <v>436</v>
      </c>
      <c r="BB199">
        <v>0</v>
      </c>
      <c r="BC199">
        <v>0</v>
      </c>
      <c r="BD199">
        <f>1-BB199/BC199</f>
        <v>0</v>
      </c>
      <c r="BE199">
        <v>0</v>
      </c>
      <c r="BF199" t="s">
        <v>436</v>
      </c>
      <c r="BG199" t="s">
        <v>436</v>
      </c>
      <c r="BH199">
        <v>0</v>
      </c>
      <c r="BI199">
        <v>0</v>
      </c>
      <c r="BJ199">
        <f>1-BH199/BI199</f>
        <v>0</v>
      </c>
      <c r="BK199">
        <v>0.5</v>
      </c>
      <c r="BL199">
        <f>DK199</f>
        <v>0</v>
      </c>
      <c r="BM199">
        <f>N199</f>
        <v>0</v>
      </c>
      <c r="BN199">
        <f>BJ199*BK199*BL199</f>
        <v>0</v>
      </c>
      <c r="BO199">
        <f>(BM199-BE199)/BL199</f>
        <v>0</v>
      </c>
      <c r="BP199">
        <f>(BC199-BI199)/BI199</f>
        <v>0</v>
      </c>
      <c r="BQ199">
        <f>BB199/(BD199+BB199/BI199)</f>
        <v>0</v>
      </c>
      <c r="BR199" t="s">
        <v>436</v>
      </c>
      <c r="BS199">
        <v>0</v>
      </c>
      <c r="BT199">
        <f>IF(BS199&lt;&gt;0, BS199, BQ199)</f>
        <v>0</v>
      </c>
      <c r="BU199">
        <f>1-BT199/BI199</f>
        <v>0</v>
      </c>
      <c r="BV199">
        <f>(BI199-BH199)/(BI199-BT199)</f>
        <v>0</v>
      </c>
      <c r="BW199">
        <f>(BC199-BI199)/(BC199-BT199)</f>
        <v>0</v>
      </c>
      <c r="BX199">
        <f>(BI199-BH199)/(BI199-BB199)</f>
        <v>0</v>
      </c>
      <c r="BY199">
        <f>(BC199-BI199)/(BC199-BB199)</f>
        <v>0</v>
      </c>
      <c r="BZ199">
        <f>(BV199*BT199/BH199)</f>
        <v>0</v>
      </c>
      <c r="CA199">
        <f>(1-BZ199)</f>
        <v>0</v>
      </c>
      <c r="DJ199">
        <f>$B$11*EI199+$C$11*EJ199+$F$11*EU199*(1-EX199)</f>
        <v>0</v>
      </c>
      <c r="DK199">
        <f>DJ199*DL199</f>
        <v>0</v>
      </c>
      <c r="DL199">
        <f>($B$11*$D$9+$C$11*$D$9+$F$11*((FH199+EZ199)/MAX(FH199+EZ199+FI199, 0.1)*$I$9+FI199/MAX(FH199+EZ199+FI199, 0.1)*$J$9))/($B$11+$C$11+$F$11)</f>
        <v>0</v>
      </c>
      <c r="DM199">
        <f>($B$11*$K$9+$C$11*$K$9+$F$11*((FH199+EZ199)/MAX(FH199+EZ199+FI199, 0.1)*$P$9+FI199/MAX(FH199+EZ199+FI199, 0.1)*$Q$9))/($B$11+$C$11+$F$11)</f>
        <v>0</v>
      </c>
      <c r="DN199">
        <v>6</v>
      </c>
      <c r="DO199">
        <v>0.5</v>
      </c>
      <c r="DP199" t="s">
        <v>437</v>
      </c>
      <c r="DQ199">
        <v>2</v>
      </c>
      <c r="DR199" t="b">
        <v>1</v>
      </c>
      <c r="DS199">
        <v>1701978582.6</v>
      </c>
      <c r="DT199">
        <v>416.51</v>
      </c>
      <c r="DU199">
        <v>420.004</v>
      </c>
      <c r="DV199">
        <v>12.48005</v>
      </c>
      <c r="DW199">
        <v>11.4218</v>
      </c>
      <c r="DX199">
        <v>417.024</v>
      </c>
      <c r="DY199">
        <v>12.44875</v>
      </c>
      <c r="DZ199">
        <v>600.0555</v>
      </c>
      <c r="EA199">
        <v>78.90895</v>
      </c>
      <c r="EB199">
        <v>0.0999989</v>
      </c>
      <c r="EC199">
        <v>22.99055</v>
      </c>
      <c r="ED199">
        <v>22.99785</v>
      </c>
      <c r="EE199">
        <v>999.9</v>
      </c>
      <c r="EF199">
        <v>0</v>
      </c>
      <c r="EG199">
        <v>0</v>
      </c>
      <c r="EH199">
        <v>9987.5</v>
      </c>
      <c r="EI199">
        <v>0</v>
      </c>
      <c r="EJ199">
        <v>0.848101</v>
      </c>
      <c r="EK199">
        <v>-3.493515</v>
      </c>
      <c r="EL199">
        <v>421.774</v>
      </c>
      <c r="EM199">
        <v>424.8565</v>
      </c>
      <c r="EN199">
        <v>1.0582</v>
      </c>
      <c r="EO199">
        <v>420.004</v>
      </c>
      <c r="EP199">
        <v>11.4218</v>
      </c>
      <c r="EQ199">
        <v>0.9847855</v>
      </c>
      <c r="ER199">
        <v>0.9012835</v>
      </c>
      <c r="ES199">
        <v>6.693205</v>
      </c>
      <c r="ET199">
        <v>5.41126</v>
      </c>
      <c r="EU199">
        <v>1799.91</v>
      </c>
      <c r="EV199">
        <v>0.978004</v>
      </c>
      <c r="EW199">
        <v>0.0219962</v>
      </c>
      <c r="EX199">
        <v>0</v>
      </c>
      <c r="EY199">
        <v>382.8335</v>
      </c>
      <c r="EZ199">
        <v>4.99951</v>
      </c>
      <c r="FA199">
        <v>6948.76</v>
      </c>
      <c r="FB199">
        <v>14716.3</v>
      </c>
      <c r="FC199">
        <v>43.062</v>
      </c>
      <c r="FD199">
        <v>44.812</v>
      </c>
      <c r="FE199">
        <v>44.562</v>
      </c>
      <c r="FF199">
        <v>43.875</v>
      </c>
      <c r="FG199">
        <v>44.437</v>
      </c>
      <c r="FH199">
        <v>1755.43</v>
      </c>
      <c r="FI199">
        <v>39.48</v>
      </c>
      <c r="FJ199">
        <v>0</v>
      </c>
      <c r="FK199">
        <v>1701978585.3</v>
      </c>
      <c r="FL199">
        <v>0</v>
      </c>
      <c r="FM199">
        <v>383.011076923077</v>
      </c>
      <c r="FN199">
        <v>-0.360273500710018</v>
      </c>
      <c r="FO199">
        <v>-5.0796581279686</v>
      </c>
      <c r="FP199">
        <v>6949.21153846154</v>
      </c>
      <c r="FQ199">
        <v>15</v>
      </c>
      <c r="FR199">
        <v>1701977635</v>
      </c>
      <c r="FS199" t="s">
        <v>438</v>
      </c>
      <c r="FT199">
        <v>1701977633</v>
      </c>
      <c r="FU199">
        <v>1701977635</v>
      </c>
      <c r="FV199">
        <v>4</v>
      </c>
      <c r="FW199">
        <v>-0.012</v>
      </c>
      <c r="FX199">
        <v>0.003</v>
      </c>
      <c r="FY199">
        <v>-0.515</v>
      </c>
      <c r="FZ199">
        <v>0.012</v>
      </c>
      <c r="GA199">
        <v>420</v>
      </c>
      <c r="GB199">
        <v>11</v>
      </c>
      <c r="GC199">
        <v>0.38</v>
      </c>
      <c r="GD199">
        <v>0.07</v>
      </c>
      <c r="GE199">
        <v>-3.48478571428571</v>
      </c>
      <c r="GF199">
        <v>0.0876945471853587</v>
      </c>
      <c r="GG199">
        <v>0.0300365571819897</v>
      </c>
      <c r="GH199">
        <v>1</v>
      </c>
      <c r="GI199">
        <v>383.044558823529</v>
      </c>
      <c r="GJ199">
        <v>-0.860519474887067</v>
      </c>
      <c r="GK199">
        <v>0.217274046415291</v>
      </c>
      <c r="GL199">
        <v>1</v>
      </c>
      <c r="GM199">
        <v>1.06045857142857</v>
      </c>
      <c r="GN199">
        <v>-0.020061857656501</v>
      </c>
      <c r="GO199">
        <v>0.00200849217482334</v>
      </c>
      <c r="GP199">
        <v>1</v>
      </c>
      <c r="GQ199">
        <v>3</v>
      </c>
      <c r="GR199">
        <v>3</v>
      </c>
      <c r="GS199" t="s">
        <v>439</v>
      </c>
      <c r="GT199">
        <v>3.24991</v>
      </c>
      <c r="GU199">
        <v>2.89215</v>
      </c>
      <c r="GV199">
        <v>0.082602</v>
      </c>
      <c r="GW199">
        <v>0.0829191</v>
      </c>
      <c r="GX199">
        <v>0.0594521</v>
      </c>
      <c r="GY199">
        <v>0.0551641</v>
      </c>
      <c r="GZ199">
        <v>30268.5</v>
      </c>
      <c r="HA199">
        <v>23316.7</v>
      </c>
      <c r="HB199">
        <v>30715.4</v>
      </c>
      <c r="HC199">
        <v>23895.3</v>
      </c>
      <c r="HD199">
        <v>38264.7</v>
      </c>
      <c r="HE199">
        <v>31513.2</v>
      </c>
      <c r="HF199">
        <v>43461.6</v>
      </c>
      <c r="HG199">
        <v>36061.8</v>
      </c>
      <c r="HH199">
        <v>2.3532</v>
      </c>
      <c r="HI199">
        <v>2.25592</v>
      </c>
      <c r="HJ199">
        <v>0.155464</v>
      </c>
      <c r="HK199">
        <v>0</v>
      </c>
      <c r="HL199">
        <v>20.4333</v>
      </c>
      <c r="HM199">
        <v>999.9</v>
      </c>
      <c r="HN199">
        <v>45.391</v>
      </c>
      <c r="HO199">
        <v>27.039</v>
      </c>
      <c r="HP199">
        <v>20.6342</v>
      </c>
      <c r="HQ199">
        <v>54.2521</v>
      </c>
      <c r="HR199">
        <v>21.4904</v>
      </c>
      <c r="HS199">
        <v>2</v>
      </c>
      <c r="HT199">
        <v>-0.305948</v>
      </c>
      <c r="HU199">
        <v>0.665539</v>
      </c>
      <c r="HV199">
        <v>20.3425</v>
      </c>
      <c r="HW199">
        <v>5.24694</v>
      </c>
      <c r="HX199">
        <v>11.9207</v>
      </c>
      <c r="HY199">
        <v>4.9697</v>
      </c>
      <c r="HZ199">
        <v>3.29</v>
      </c>
      <c r="IA199">
        <v>9999</v>
      </c>
      <c r="IB199">
        <v>999.9</v>
      </c>
      <c r="IC199">
        <v>9999</v>
      </c>
      <c r="ID199">
        <v>9999</v>
      </c>
      <c r="IE199">
        <v>4.97211</v>
      </c>
      <c r="IF199">
        <v>1.87348</v>
      </c>
      <c r="IG199">
        <v>1.88034</v>
      </c>
      <c r="IH199">
        <v>1.87652</v>
      </c>
      <c r="II199">
        <v>1.87608</v>
      </c>
      <c r="IJ199">
        <v>1.87607</v>
      </c>
      <c r="IK199">
        <v>1.87501</v>
      </c>
      <c r="IL199">
        <v>1.87544</v>
      </c>
      <c r="IM199">
        <v>0</v>
      </c>
      <c r="IN199">
        <v>0</v>
      </c>
      <c r="IO199">
        <v>0</v>
      </c>
      <c r="IP199">
        <v>0</v>
      </c>
      <c r="IQ199" t="s">
        <v>440</v>
      </c>
      <c r="IR199" t="s">
        <v>441</v>
      </c>
      <c r="IS199" t="s">
        <v>442</v>
      </c>
      <c r="IT199" t="s">
        <v>442</v>
      </c>
      <c r="IU199" t="s">
        <v>442</v>
      </c>
      <c r="IV199" t="s">
        <v>442</v>
      </c>
      <c r="IW199">
        <v>0</v>
      </c>
      <c r="IX199">
        <v>100</v>
      </c>
      <c r="IY199">
        <v>100</v>
      </c>
      <c r="IZ199">
        <v>-0.514</v>
      </c>
      <c r="JA199">
        <v>0.0313</v>
      </c>
      <c r="JB199">
        <v>-0.436505064677801</v>
      </c>
      <c r="JC199">
        <v>-0.000204251658391556</v>
      </c>
      <c r="JD199">
        <v>8.11882707142039e-08</v>
      </c>
      <c r="JE199">
        <v>-8.824596126216e-11</v>
      </c>
      <c r="JF199">
        <v>-0.0823044458403542</v>
      </c>
      <c r="JG199">
        <v>6.98166786572007e-05</v>
      </c>
      <c r="JH199">
        <v>0.00104944809816257</v>
      </c>
      <c r="JI199">
        <v>-2.5878658862803e-05</v>
      </c>
      <c r="JJ199">
        <v>28</v>
      </c>
      <c r="JK199">
        <v>2090</v>
      </c>
      <c r="JL199">
        <v>2</v>
      </c>
      <c r="JM199">
        <v>19</v>
      </c>
      <c r="JN199">
        <v>15.9</v>
      </c>
      <c r="JO199">
        <v>15.8</v>
      </c>
      <c r="JP199">
        <v>1.36108</v>
      </c>
      <c r="JQ199">
        <v>2.55737</v>
      </c>
      <c r="JR199">
        <v>2.24365</v>
      </c>
      <c r="JS199">
        <v>2.84912</v>
      </c>
      <c r="JT199">
        <v>2.49756</v>
      </c>
      <c r="JU199">
        <v>2.34497</v>
      </c>
      <c r="JV199">
        <v>31.2591</v>
      </c>
      <c r="JW199">
        <v>24.0612</v>
      </c>
      <c r="JX199">
        <v>18</v>
      </c>
      <c r="JY199">
        <v>633.816</v>
      </c>
      <c r="JZ199">
        <v>658.209</v>
      </c>
      <c r="KA199">
        <v>19.9999</v>
      </c>
      <c r="KB199">
        <v>23.3118</v>
      </c>
      <c r="KC199">
        <v>30</v>
      </c>
      <c r="KD199">
        <v>23.5013</v>
      </c>
      <c r="KE199">
        <v>23.4813</v>
      </c>
      <c r="KF199">
        <v>27.2854</v>
      </c>
      <c r="KG199">
        <v>37.0105</v>
      </c>
      <c r="KH199">
        <v>0</v>
      </c>
      <c r="KI199">
        <v>20</v>
      </c>
      <c r="KJ199">
        <v>420</v>
      </c>
      <c r="KK199">
        <v>11.4267</v>
      </c>
      <c r="KL199">
        <v>101.985</v>
      </c>
      <c r="KM199">
        <v>101.026</v>
      </c>
    </row>
    <row r="200" spans="1:299">
      <c r="A200">
        <v>184</v>
      </c>
      <c r="B200">
        <v>1701978589.1</v>
      </c>
      <c r="C200">
        <v>915.099999904633</v>
      </c>
      <c r="D200" t="s">
        <v>809</v>
      </c>
      <c r="E200" t="s">
        <v>810</v>
      </c>
      <c r="F200">
        <v>15</v>
      </c>
      <c r="H200" t="s">
        <v>435</v>
      </c>
      <c r="K200">
        <v>1701978587.6</v>
      </c>
      <c r="L200">
        <f>(M200)/1000</f>
        <v>0</v>
      </c>
      <c r="M200">
        <f>IF(DR200, AP200, AJ200)</f>
        <v>0</v>
      </c>
      <c r="N200">
        <f>IF(DR200, AK200, AI200)</f>
        <v>0</v>
      </c>
      <c r="O200">
        <f>DT200 - IF(AW200&gt;1, N200*DN200*100.0/(AY200*EH200), 0)</f>
        <v>0</v>
      </c>
      <c r="P200">
        <f>((V200-L200/2)*O200-N200)/(V200+L200/2)</f>
        <v>0</v>
      </c>
      <c r="Q200">
        <f>P200*(EA200+EB200)/1000.0</f>
        <v>0</v>
      </c>
      <c r="R200">
        <f>(DT200 - IF(AW200&gt;1, N200*DN200*100.0/(AY200*EH200), 0))*(EA200+EB200)/1000.0</f>
        <v>0</v>
      </c>
      <c r="S200">
        <f>2.0/((1/U200-1/T200)+SIGN(U200)*SQRT((1/U200-1/T200)*(1/U200-1/T200) + 4*DO200/((DO200+1)*(DO200+1))*(2*1/U200*1/T200-1/T200*1/T200)))</f>
        <v>0</v>
      </c>
      <c r="T200">
        <f>IF(LEFT(DP200,1)&lt;&gt;"0",IF(LEFT(DP200,1)="1",3.0,DQ200),$D$5+$E$5*(EH200*EA200/($K$5*1000))+$F$5*(EH200*EA200/($K$5*1000))*MAX(MIN(DN200,$J$5),$I$5)*MAX(MIN(DN200,$J$5),$I$5)+$G$5*MAX(MIN(DN200,$J$5),$I$5)*(EH200*EA200/($K$5*1000))+$H$5*(EH200*EA200/($K$5*1000))*(EH200*EA200/($K$5*1000)))</f>
        <v>0</v>
      </c>
      <c r="U200">
        <f>L200*(1000-(1000*0.61365*exp(17.502*Y200/(240.97+Y200))/(EA200+EB200)+DV200)/2)/(1000*0.61365*exp(17.502*Y200/(240.97+Y200))/(EA200+EB200)-DV200)</f>
        <v>0</v>
      </c>
      <c r="V200">
        <f>1/((DO200+1)/(S200/1.6)+1/(T200/1.37)) + DO200/((DO200+1)/(S200/1.6) + DO200/(T200/1.37))</f>
        <v>0</v>
      </c>
      <c r="W200">
        <f>(DJ200*DM200)</f>
        <v>0</v>
      </c>
      <c r="X200">
        <f>(EC200+(W200+2*0.95*5.67E-8*(((EC200+$B$7)+273)^4-(EC200+273)^4)-44100*L200)/(1.84*29.3*T200+8*0.95*5.67E-8*(EC200+273)^3))</f>
        <v>0</v>
      </c>
      <c r="Y200">
        <f>($C$7*ED200+$D$7*EE200+$E$7*X200)</f>
        <v>0</v>
      </c>
      <c r="Z200">
        <f>0.61365*exp(17.502*Y200/(240.97+Y200))</f>
        <v>0</v>
      </c>
      <c r="AA200">
        <f>(AB200/AC200*100)</f>
        <v>0</v>
      </c>
      <c r="AB200">
        <f>DV200*(EA200+EB200)/1000</f>
        <v>0</v>
      </c>
      <c r="AC200">
        <f>0.61365*exp(17.502*EC200/(240.97+EC200))</f>
        <v>0</v>
      </c>
      <c r="AD200">
        <f>(Z200-DV200*(EA200+EB200)/1000)</f>
        <v>0</v>
      </c>
      <c r="AE200">
        <f>(-L200*44100)</f>
        <v>0</v>
      </c>
      <c r="AF200">
        <f>2*29.3*T200*0.92*(EC200-Y200)</f>
        <v>0</v>
      </c>
      <c r="AG200">
        <f>2*0.95*5.67E-8*(((EC200+$B$7)+273)^4-(Y200+273)^4)</f>
        <v>0</v>
      </c>
      <c r="AH200">
        <f>W200+AG200+AE200+AF200</f>
        <v>0</v>
      </c>
      <c r="AI200">
        <f>DZ200*AW200*(DU200-DT200*(1000-AW200*DW200)/(1000-AW200*DV200))/(100*DN200)</f>
        <v>0</v>
      </c>
      <c r="AJ200">
        <f>1000*DZ200*AW200*(DV200-DW200)/(100*DN200*(1000-AW200*DV200))</f>
        <v>0</v>
      </c>
      <c r="AK200">
        <f>(AL200 - AM200 - EA200*1E3/(8.314*(EC200+273.15)) * AO200/DZ200 * AN200) * DZ200/(100*DN200) * (1000 - DW200)/1000</f>
        <v>0</v>
      </c>
      <c r="AL200">
        <v>424.845560403218</v>
      </c>
      <c r="AM200">
        <v>421.810678787879</v>
      </c>
      <c r="AN200">
        <v>0.00152665646497543</v>
      </c>
      <c r="AO200">
        <v>66.111918729525</v>
      </c>
      <c r="AP200">
        <f>(AR200 - AQ200 + EA200*1E3/(8.314*(EC200+273.15)) * AT200/DZ200 * AS200) * DZ200/(100*DN200) * 1000/(1000 - AR200)</f>
        <v>0</v>
      </c>
      <c r="AQ200">
        <v>11.4217275416379</v>
      </c>
      <c r="AR200">
        <v>12.4781769230769</v>
      </c>
      <c r="AS200">
        <v>-7.73099165662745e-07</v>
      </c>
      <c r="AT200">
        <v>85.4368916189537</v>
      </c>
      <c r="AU200">
        <v>0</v>
      </c>
      <c r="AV200">
        <v>0</v>
      </c>
      <c r="AW200">
        <f>IF(AU200*$H$13&gt;=AY200,1.0,(AY200/(AY200-AU200*$H$13)))</f>
        <v>0</v>
      </c>
      <c r="AX200">
        <f>(AW200-1)*100</f>
        <v>0</v>
      </c>
      <c r="AY200">
        <f>MAX(0,($B$13+$C$13*EH200)/(1+$D$13*EH200)*EA200/(EC200+273)*$E$13)</f>
        <v>0</v>
      </c>
      <c r="AZ200" t="s">
        <v>436</v>
      </c>
      <c r="BA200" t="s">
        <v>436</v>
      </c>
      <c r="BB200">
        <v>0</v>
      </c>
      <c r="BC200">
        <v>0</v>
      </c>
      <c r="BD200">
        <f>1-BB200/BC200</f>
        <v>0</v>
      </c>
      <c r="BE200">
        <v>0</v>
      </c>
      <c r="BF200" t="s">
        <v>436</v>
      </c>
      <c r="BG200" t="s">
        <v>436</v>
      </c>
      <c r="BH200">
        <v>0</v>
      </c>
      <c r="BI200">
        <v>0</v>
      </c>
      <c r="BJ200">
        <f>1-BH200/BI200</f>
        <v>0</v>
      </c>
      <c r="BK200">
        <v>0.5</v>
      </c>
      <c r="BL200">
        <f>DK200</f>
        <v>0</v>
      </c>
      <c r="BM200">
        <f>N200</f>
        <v>0</v>
      </c>
      <c r="BN200">
        <f>BJ200*BK200*BL200</f>
        <v>0</v>
      </c>
      <c r="BO200">
        <f>(BM200-BE200)/BL200</f>
        <v>0</v>
      </c>
      <c r="BP200">
        <f>(BC200-BI200)/BI200</f>
        <v>0</v>
      </c>
      <c r="BQ200">
        <f>BB200/(BD200+BB200/BI200)</f>
        <v>0</v>
      </c>
      <c r="BR200" t="s">
        <v>436</v>
      </c>
      <c r="BS200">
        <v>0</v>
      </c>
      <c r="BT200">
        <f>IF(BS200&lt;&gt;0, BS200, BQ200)</f>
        <v>0</v>
      </c>
      <c r="BU200">
        <f>1-BT200/BI200</f>
        <v>0</v>
      </c>
      <c r="BV200">
        <f>(BI200-BH200)/(BI200-BT200)</f>
        <v>0</v>
      </c>
      <c r="BW200">
        <f>(BC200-BI200)/(BC200-BT200)</f>
        <v>0</v>
      </c>
      <c r="BX200">
        <f>(BI200-BH200)/(BI200-BB200)</f>
        <v>0</v>
      </c>
      <c r="BY200">
        <f>(BC200-BI200)/(BC200-BB200)</f>
        <v>0</v>
      </c>
      <c r="BZ200">
        <f>(BV200*BT200/BH200)</f>
        <v>0</v>
      </c>
      <c r="CA200">
        <f>(1-BZ200)</f>
        <v>0</v>
      </c>
      <c r="DJ200">
        <f>$B$11*EI200+$C$11*EJ200+$F$11*EU200*(1-EX200)</f>
        <v>0</v>
      </c>
      <c r="DK200">
        <f>DJ200*DL200</f>
        <v>0</v>
      </c>
      <c r="DL200">
        <f>($B$11*$D$9+$C$11*$D$9+$F$11*((FH200+EZ200)/MAX(FH200+EZ200+FI200, 0.1)*$I$9+FI200/MAX(FH200+EZ200+FI200, 0.1)*$J$9))/($B$11+$C$11+$F$11)</f>
        <v>0</v>
      </c>
      <c r="DM200">
        <f>($B$11*$K$9+$C$11*$K$9+$F$11*((FH200+EZ200)/MAX(FH200+EZ200+FI200, 0.1)*$P$9+FI200/MAX(FH200+EZ200+FI200, 0.1)*$Q$9))/($B$11+$C$11+$F$11)</f>
        <v>0</v>
      </c>
      <c r="DN200">
        <v>6</v>
      </c>
      <c r="DO200">
        <v>0.5</v>
      </c>
      <c r="DP200" t="s">
        <v>437</v>
      </c>
      <c r="DQ200">
        <v>2</v>
      </c>
      <c r="DR200" t="b">
        <v>1</v>
      </c>
      <c r="DS200">
        <v>1701978587.6</v>
      </c>
      <c r="DT200">
        <v>416.539</v>
      </c>
      <c r="DU200">
        <v>420.016</v>
      </c>
      <c r="DV200">
        <v>12.47825</v>
      </c>
      <c r="DW200">
        <v>11.42145</v>
      </c>
      <c r="DX200">
        <v>417.053</v>
      </c>
      <c r="DY200">
        <v>12.447</v>
      </c>
      <c r="DZ200">
        <v>600.023</v>
      </c>
      <c r="EA200">
        <v>78.90905</v>
      </c>
      <c r="EB200">
        <v>0.1002415</v>
      </c>
      <c r="EC200">
        <v>22.9877</v>
      </c>
      <c r="ED200">
        <v>22.99685</v>
      </c>
      <c r="EE200">
        <v>999.9</v>
      </c>
      <c r="EF200">
        <v>0</v>
      </c>
      <c r="EG200">
        <v>0</v>
      </c>
      <c r="EH200">
        <v>9989.69</v>
      </c>
      <c r="EI200">
        <v>0</v>
      </c>
      <c r="EJ200">
        <v>0.848101</v>
      </c>
      <c r="EK200">
        <v>-3.476715</v>
      </c>
      <c r="EL200">
        <v>421.8025</v>
      </c>
      <c r="EM200">
        <v>424.8685</v>
      </c>
      <c r="EN200">
        <v>1.056825</v>
      </c>
      <c r="EO200">
        <v>420.016</v>
      </c>
      <c r="EP200">
        <v>11.42145</v>
      </c>
      <c r="EQ200">
        <v>0.9846475</v>
      </c>
      <c r="ER200">
        <v>0.9012545</v>
      </c>
      <c r="ES200">
        <v>6.69117</v>
      </c>
      <c r="ET200">
        <v>5.410785</v>
      </c>
      <c r="EU200">
        <v>1800.065</v>
      </c>
      <c r="EV200">
        <v>0.978006</v>
      </c>
      <c r="EW200">
        <v>0.0219943</v>
      </c>
      <c r="EX200">
        <v>0</v>
      </c>
      <c r="EY200">
        <v>382.8125</v>
      </c>
      <c r="EZ200">
        <v>4.99951</v>
      </c>
      <c r="FA200">
        <v>6948.75</v>
      </c>
      <c r="FB200">
        <v>14717.55</v>
      </c>
      <c r="FC200">
        <v>43.062</v>
      </c>
      <c r="FD200">
        <v>44.812</v>
      </c>
      <c r="FE200">
        <v>44.625</v>
      </c>
      <c r="FF200">
        <v>43.875</v>
      </c>
      <c r="FG200">
        <v>44.437</v>
      </c>
      <c r="FH200">
        <v>1755.585</v>
      </c>
      <c r="FI200">
        <v>39.48</v>
      </c>
      <c r="FJ200">
        <v>0</v>
      </c>
      <c r="FK200">
        <v>1701978590.1</v>
      </c>
      <c r="FL200">
        <v>0</v>
      </c>
      <c r="FM200">
        <v>382.985807692308</v>
      </c>
      <c r="FN200">
        <v>-0.210495717603243</v>
      </c>
      <c r="FO200">
        <v>-3.07965810754286</v>
      </c>
      <c r="FP200">
        <v>6948.94692307692</v>
      </c>
      <c r="FQ200">
        <v>15</v>
      </c>
      <c r="FR200">
        <v>1701977635</v>
      </c>
      <c r="FS200" t="s">
        <v>438</v>
      </c>
      <c r="FT200">
        <v>1701977633</v>
      </c>
      <c r="FU200">
        <v>1701977635</v>
      </c>
      <c r="FV200">
        <v>4</v>
      </c>
      <c r="FW200">
        <v>-0.012</v>
      </c>
      <c r="FX200">
        <v>0.003</v>
      </c>
      <c r="FY200">
        <v>-0.515</v>
      </c>
      <c r="FZ200">
        <v>0.012</v>
      </c>
      <c r="GA200">
        <v>420</v>
      </c>
      <c r="GB200">
        <v>11</v>
      </c>
      <c r="GC200">
        <v>0.38</v>
      </c>
      <c r="GD200">
        <v>0.07</v>
      </c>
      <c r="GE200">
        <v>-3.46806952380952</v>
      </c>
      <c r="GF200">
        <v>0.0557052882370831</v>
      </c>
      <c r="GG200">
        <v>0.0331031816160709</v>
      </c>
      <c r="GH200">
        <v>1</v>
      </c>
      <c r="GI200">
        <v>383.004205882353</v>
      </c>
      <c r="GJ200">
        <v>-0.5173567565709</v>
      </c>
      <c r="GK200">
        <v>0.21949189713193</v>
      </c>
      <c r="GL200">
        <v>1</v>
      </c>
      <c r="GM200">
        <v>1.05902476190476</v>
      </c>
      <c r="GN200">
        <v>-0.0149536541724263</v>
      </c>
      <c r="GO200">
        <v>0.00154130933531209</v>
      </c>
      <c r="GP200">
        <v>1</v>
      </c>
      <c r="GQ200">
        <v>3</v>
      </c>
      <c r="GR200">
        <v>3</v>
      </c>
      <c r="GS200" t="s">
        <v>439</v>
      </c>
      <c r="GT200">
        <v>3.24996</v>
      </c>
      <c r="GU200">
        <v>2.89232</v>
      </c>
      <c r="GV200">
        <v>0.0826026</v>
      </c>
      <c r="GW200">
        <v>0.0829292</v>
      </c>
      <c r="GX200">
        <v>0.0594454</v>
      </c>
      <c r="GY200">
        <v>0.0551624</v>
      </c>
      <c r="GZ200">
        <v>30268.2</v>
      </c>
      <c r="HA200">
        <v>23316.4</v>
      </c>
      <c r="HB200">
        <v>30715.2</v>
      </c>
      <c r="HC200">
        <v>23895.3</v>
      </c>
      <c r="HD200">
        <v>38264.7</v>
      </c>
      <c r="HE200">
        <v>31512.9</v>
      </c>
      <c r="HF200">
        <v>43461.3</v>
      </c>
      <c r="HG200">
        <v>36061.5</v>
      </c>
      <c r="HH200">
        <v>2.35327</v>
      </c>
      <c r="HI200">
        <v>2.25577</v>
      </c>
      <c r="HJ200">
        <v>0.155363</v>
      </c>
      <c r="HK200">
        <v>0</v>
      </c>
      <c r="HL200">
        <v>20.4316</v>
      </c>
      <c r="HM200">
        <v>999.9</v>
      </c>
      <c r="HN200">
        <v>45.391</v>
      </c>
      <c r="HO200">
        <v>27.039</v>
      </c>
      <c r="HP200">
        <v>20.6359</v>
      </c>
      <c r="HQ200">
        <v>54.7421</v>
      </c>
      <c r="HR200">
        <v>21.4623</v>
      </c>
      <c r="HS200">
        <v>2</v>
      </c>
      <c r="HT200">
        <v>-0.305716</v>
      </c>
      <c r="HU200">
        <v>0.665523</v>
      </c>
      <c r="HV200">
        <v>20.3427</v>
      </c>
      <c r="HW200">
        <v>5.24664</v>
      </c>
      <c r="HX200">
        <v>11.9214</v>
      </c>
      <c r="HY200">
        <v>4.96975</v>
      </c>
      <c r="HZ200">
        <v>3.29008</v>
      </c>
      <c r="IA200">
        <v>9999</v>
      </c>
      <c r="IB200">
        <v>999.9</v>
      </c>
      <c r="IC200">
        <v>9999</v>
      </c>
      <c r="ID200">
        <v>9999</v>
      </c>
      <c r="IE200">
        <v>4.97213</v>
      </c>
      <c r="IF200">
        <v>1.87347</v>
      </c>
      <c r="IG200">
        <v>1.88034</v>
      </c>
      <c r="IH200">
        <v>1.87651</v>
      </c>
      <c r="II200">
        <v>1.87608</v>
      </c>
      <c r="IJ200">
        <v>1.87607</v>
      </c>
      <c r="IK200">
        <v>1.87501</v>
      </c>
      <c r="IL200">
        <v>1.87545</v>
      </c>
      <c r="IM200">
        <v>0</v>
      </c>
      <c r="IN200">
        <v>0</v>
      </c>
      <c r="IO200">
        <v>0</v>
      </c>
      <c r="IP200">
        <v>0</v>
      </c>
      <c r="IQ200" t="s">
        <v>440</v>
      </c>
      <c r="IR200" t="s">
        <v>441</v>
      </c>
      <c r="IS200" t="s">
        <v>442</v>
      </c>
      <c r="IT200" t="s">
        <v>442</v>
      </c>
      <c r="IU200" t="s">
        <v>442</v>
      </c>
      <c r="IV200" t="s">
        <v>442</v>
      </c>
      <c r="IW200">
        <v>0</v>
      </c>
      <c r="IX200">
        <v>100</v>
      </c>
      <c r="IY200">
        <v>100</v>
      </c>
      <c r="IZ200">
        <v>-0.514</v>
      </c>
      <c r="JA200">
        <v>0.0312</v>
      </c>
      <c r="JB200">
        <v>-0.436505064677801</v>
      </c>
      <c r="JC200">
        <v>-0.000204251658391556</v>
      </c>
      <c r="JD200">
        <v>8.11882707142039e-08</v>
      </c>
      <c r="JE200">
        <v>-8.824596126216e-11</v>
      </c>
      <c r="JF200">
        <v>-0.0823044458403542</v>
      </c>
      <c r="JG200">
        <v>6.98166786572007e-05</v>
      </c>
      <c r="JH200">
        <v>0.00104944809816257</v>
      </c>
      <c r="JI200">
        <v>-2.5878658862803e-05</v>
      </c>
      <c r="JJ200">
        <v>28</v>
      </c>
      <c r="JK200">
        <v>2090</v>
      </c>
      <c r="JL200">
        <v>2</v>
      </c>
      <c r="JM200">
        <v>19</v>
      </c>
      <c r="JN200">
        <v>15.9</v>
      </c>
      <c r="JO200">
        <v>15.9</v>
      </c>
      <c r="JP200">
        <v>1.36108</v>
      </c>
      <c r="JQ200">
        <v>2.55371</v>
      </c>
      <c r="JR200">
        <v>2.24365</v>
      </c>
      <c r="JS200">
        <v>2.84912</v>
      </c>
      <c r="JT200">
        <v>2.49756</v>
      </c>
      <c r="JU200">
        <v>2.37183</v>
      </c>
      <c r="JV200">
        <v>31.2591</v>
      </c>
      <c r="JW200">
        <v>24.07</v>
      </c>
      <c r="JX200">
        <v>18</v>
      </c>
      <c r="JY200">
        <v>633.871</v>
      </c>
      <c r="JZ200">
        <v>658.079</v>
      </c>
      <c r="KA200">
        <v>19.9999</v>
      </c>
      <c r="KB200">
        <v>23.3118</v>
      </c>
      <c r="KC200">
        <v>30.0002</v>
      </c>
      <c r="KD200">
        <v>23.5013</v>
      </c>
      <c r="KE200">
        <v>23.4811</v>
      </c>
      <c r="KF200">
        <v>27.2837</v>
      </c>
      <c r="KG200">
        <v>37.0105</v>
      </c>
      <c r="KH200">
        <v>0</v>
      </c>
      <c r="KI200">
        <v>20</v>
      </c>
      <c r="KJ200">
        <v>420</v>
      </c>
      <c r="KK200">
        <v>11.4303</v>
      </c>
      <c r="KL200">
        <v>101.985</v>
      </c>
      <c r="KM200">
        <v>101.025</v>
      </c>
    </row>
    <row r="201" spans="1:299">
      <c r="A201">
        <v>185</v>
      </c>
      <c r="B201">
        <v>1701978594.1</v>
      </c>
      <c r="C201">
        <v>920.099999904633</v>
      </c>
      <c r="D201" t="s">
        <v>811</v>
      </c>
      <c r="E201" t="s">
        <v>812</v>
      </c>
      <c r="F201">
        <v>15</v>
      </c>
      <c r="H201" t="s">
        <v>435</v>
      </c>
      <c r="K201">
        <v>1701978592.6</v>
      </c>
      <c r="L201">
        <f>(M201)/1000</f>
        <v>0</v>
      </c>
      <c r="M201">
        <f>IF(DR201, AP201, AJ201)</f>
        <v>0</v>
      </c>
      <c r="N201">
        <f>IF(DR201, AK201, AI201)</f>
        <v>0</v>
      </c>
      <c r="O201">
        <f>DT201 - IF(AW201&gt;1, N201*DN201*100.0/(AY201*EH201), 0)</f>
        <v>0</v>
      </c>
      <c r="P201">
        <f>((V201-L201/2)*O201-N201)/(V201+L201/2)</f>
        <v>0</v>
      </c>
      <c r="Q201">
        <f>P201*(EA201+EB201)/1000.0</f>
        <v>0</v>
      </c>
      <c r="R201">
        <f>(DT201 - IF(AW201&gt;1, N201*DN201*100.0/(AY201*EH201), 0))*(EA201+EB201)/1000.0</f>
        <v>0</v>
      </c>
      <c r="S201">
        <f>2.0/((1/U201-1/T201)+SIGN(U201)*SQRT((1/U201-1/T201)*(1/U201-1/T201) + 4*DO201/((DO201+1)*(DO201+1))*(2*1/U201*1/T201-1/T201*1/T201)))</f>
        <v>0</v>
      </c>
      <c r="T201">
        <f>IF(LEFT(DP201,1)&lt;&gt;"0",IF(LEFT(DP201,1)="1",3.0,DQ201),$D$5+$E$5*(EH201*EA201/($K$5*1000))+$F$5*(EH201*EA201/($K$5*1000))*MAX(MIN(DN201,$J$5),$I$5)*MAX(MIN(DN201,$J$5),$I$5)+$G$5*MAX(MIN(DN201,$J$5),$I$5)*(EH201*EA201/($K$5*1000))+$H$5*(EH201*EA201/($K$5*1000))*(EH201*EA201/($K$5*1000)))</f>
        <v>0</v>
      </c>
      <c r="U201">
        <f>L201*(1000-(1000*0.61365*exp(17.502*Y201/(240.97+Y201))/(EA201+EB201)+DV201)/2)/(1000*0.61365*exp(17.502*Y201/(240.97+Y201))/(EA201+EB201)-DV201)</f>
        <v>0</v>
      </c>
      <c r="V201">
        <f>1/((DO201+1)/(S201/1.6)+1/(T201/1.37)) + DO201/((DO201+1)/(S201/1.6) + DO201/(T201/1.37))</f>
        <v>0</v>
      </c>
      <c r="W201">
        <f>(DJ201*DM201)</f>
        <v>0</v>
      </c>
      <c r="X201">
        <f>(EC201+(W201+2*0.95*5.67E-8*(((EC201+$B$7)+273)^4-(EC201+273)^4)-44100*L201)/(1.84*29.3*T201+8*0.95*5.67E-8*(EC201+273)^3))</f>
        <v>0</v>
      </c>
      <c r="Y201">
        <f>($C$7*ED201+$D$7*EE201+$E$7*X201)</f>
        <v>0</v>
      </c>
      <c r="Z201">
        <f>0.61365*exp(17.502*Y201/(240.97+Y201))</f>
        <v>0</v>
      </c>
      <c r="AA201">
        <f>(AB201/AC201*100)</f>
        <v>0</v>
      </c>
      <c r="AB201">
        <f>DV201*(EA201+EB201)/1000</f>
        <v>0</v>
      </c>
      <c r="AC201">
        <f>0.61365*exp(17.502*EC201/(240.97+EC201))</f>
        <v>0</v>
      </c>
      <c r="AD201">
        <f>(Z201-DV201*(EA201+EB201)/1000)</f>
        <v>0</v>
      </c>
      <c r="AE201">
        <f>(-L201*44100)</f>
        <v>0</v>
      </c>
      <c r="AF201">
        <f>2*29.3*T201*0.92*(EC201-Y201)</f>
        <v>0</v>
      </c>
      <c r="AG201">
        <f>2*0.95*5.67E-8*(((EC201+$B$7)+273)^4-(Y201+273)^4)</f>
        <v>0</v>
      </c>
      <c r="AH201">
        <f>W201+AG201+AE201+AF201</f>
        <v>0</v>
      </c>
      <c r="AI201">
        <f>DZ201*AW201*(DU201-DT201*(1000-AW201*DW201)/(1000-AW201*DV201))/(100*DN201)</f>
        <v>0</v>
      </c>
      <c r="AJ201">
        <f>1000*DZ201*AW201*(DV201-DW201)/(100*DN201*(1000-AW201*DV201))</f>
        <v>0</v>
      </c>
      <c r="AK201">
        <f>(AL201 - AM201 - EA201*1E3/(8.314*(EC201+273.15)) * AO201/DZ201 * AN201) * DZ201/(100*DN201) * (1000 - DW201)/1000</f>
        <v>0</v>
      </c>
      <c r="AL201">
        <v>424.86229371807</v>
      </c>
      <c r="AM201">
        <v>421.861333333333</v>
      </c>
      <c r="AN201">
        <v>0.00542790273219193</v>
      </c>
      <c r="AO201">
        <v>66.111918729525</v>
      </c>
      <c r="AP201">
        <f>(AR201 - AQ201 + EA201*1E3/(8.314*(EC201+273.15)) * AT201/DZ201 * AS201) * DZ201/(100*DN201) * 1000/(1000 - AR201)</f>
        <v>0</v>
      </c>
      <c r="AQ201">
        <v>11.4211610054397</v>
      </c>
      <c r="AR201">
        <v>12.477454945055</v>
      </c>
      <c r="AS201">
        <v>-1.07241003610398e-06</v>
      </c>
      <c r="AT201">
        <v>85.4368916189537</v>
      </c>
      <c r="AU201">
        <v>0</v>
      </c>
      <c r="AV201">
        <v>0</v>
      </c>
      <c r="AW201">
        <f>IF(AU201*$H$13&gt;=AY201,1.0,(AY201/(AY201-AU201*$H$13)))</f>
        <v>0</v>
      </c>
      <c r="AX201">
        <f>(AW201-1)*100</f>
        <v>0</v>
      </c>
      <c r="AY201">
        <f>MAX(0,($B$13+$C$13*EH201)/(1+$D$13*EH201)*EA201/(EC201+273)*$E$13)</f>
        <v>0</v>
      </c>
      <c r="AZ201" t="s">
        <v>436</v>
      </c>
      <c r="BA201" t="s">
        <v>436</v>
      </c>
      <c r="BB201">
        <v>0</v>
      </c>
      <c r="BC201">
        <v>0</v>
      </c>
      <c r="BD201">
        <f>1-BB201/BC201</f>
        <v>0</v>
      </c>
      <c r="BE201">
        <v>0</v>
      </c>
      <c r="BF201" t="s">
        <v>436</v>
      </c>
      <c r="BG201" t="s">
        <v>436</v>
      </c>
      <c r="BH201">
        <v>0</v>
      </c>
      <c r="BI201">
        <v>0</v>
      </c>
      <c r="BJ201">
        <f>1-BH201/BI201</f>
        <v>0</v>
      </c>
      <c r="BK201">
        <v>0.5</v>
      </c>
      <c r="BL201">
        <f>DK201</f>
        <v>0</v>
      </c>
      <c r="BM201">
        <f>N201</f>
        <v>0</v>
      </c>
      <c r="BN201">
        <f>BJ201*BK201*BL201</f>
        <v>0</v>
      </c>
      <c r="BO201">
        <f>(BM201-BE201)/BL201</f>
        <v>0</v>
      </c>
      <c r="BP201">
        <f>(BC201-BI201)/BI201</f>
        <v>0</v>
      </c>
      <c r="BQ201">
        <f>BB201/(BD201+BB201/BI201)</f>
        <v>0</v>
      </c>
      <c r="BR201" t="s">
        <v>436</v>
      </c>
      <c r="BS201">
        <v>0</v>
      </c>
      <c r="BT201">
        <f>IF(BS201&lt;&gt;0, BS201, BQ201)</f>
        <v>0</v>
      </c>
      <c r="BU201">
        <f>1-BT201/BI201</f>
        <v>0</v>
      </c>
      <c r="BV201">
        <f>(BI201-BH201)/(BI201-BT201)</f>
        <v>0</v>
      </c>
      <c r="BW201">
        <f>(BC201-BI201)/(BC201-BT201)</f>
        <v>0</v>
      </c>
      <c r="BX201">
        <f>(BI201-BH201)/(BI201-BB201)</f>
        <v>0</v>
      </c>
      <c r="BY201">
        <f>(BC201-BI201)/(BC201-BB201)</f>
        <v>0</v>
      </c>
      <c r="BZ201">
        <f>(BV201*BT201/BH201)</f>
        <v>0</v>
      </c>
      <c r="CA201">
        <f>(1-BZ201)</f>
        <v>0</v>
      </c>
      <c r="DJ201">
        <f>$B$11*EI201+$C$11*EJ201+$F$11*EU201*(1-EX201)</f>
        <v>0</v>
      </c>
      <c r="DK201">
        <f>DJ201*DL201</f>
        <v>0</v>
      </c>
      <c r="DL201">
        <f>($B$11*$D$9+$C$11*$D$9+$F$11*((FH201+EZ201)/MAX(FH201+EZ201+FI201, 0.1)*$I$9+FI201/MAX(FH201+EZ201+FI201, 0.1)*$J$9))/($B$11+$C$11+$F$11)</f>
        <v>0</v>
      </c>
      <c r="DM201">
        <f>($B$11*$K$9+$C$11*$K$9+$F$11*((FH201+EZ201)/MAX(FH201+EZ201+FI201, 0.1)*$P$9+FI201/MAX(FH201+EZ201+FI201, 0.1)*$Q$9))/($B$11+$C$11+$F$11)</f>
        <v>0</v>
      </c>
      <c r="DN201">
        <v>6</v>
      </c>
      <c r="DO201">
        <v>0.5</v>
      </c>
      <c r="DP201" t="s">
        <v>437</v>
      </c>
      <c r="DQ201">
        <v>2</v>
      </c>
      <c r="DR201" t="b">
        <v>1</v>
      </c>
      <c r="DS201">
        <v>1701978592.6</v>
      </c>
      <c r="DT201">
        <v>416.59</v>
      </c>
      <c r="DU201">
        <v>419.991</v>
      </c>
      <c r="DV201">
        <v>12.47785</v>
      </c>
      <c r="DW201">
        <v>11.421</v>
      </c>
      <c r="DX201">
        <v>417.104</v>
      </c>
      <c r="DY201">
        <v>12.4466</v>
      </c>
      <c r="DZ201">
        <v>600.023</v>
      </c>
      <c r="EA201">
        <v>78.91045</v>
      </c>
      <c r="EB201">
        <v>0.09984565</v>
      </c>
      <c r="EC201">
        <v>22.9952</v>
      </c>
      <c r="ED201">
        <v>23.0017</v>
      </c>
      <c r="EE201">
        <v>999.9</v>
      </c>
      <c r="EF201">
        <v>0</v>
      </c>
      <c r="EG201">
        <v>0</v>
      </c>
      <c r="EH201">
        <v>10007.525</v>
      </c>
      <c r="EI201">
        <v>0</v>
      </c>
      <c r="EJ201">
        <v>0.848101</v>
      </c>
      <c r="EK201">
        <v>-3.400955</v>
      </c>
      <c r="EL201">
        <v>421.854</v>
      </c>
      <c r="EM201">
        <v>424.8435</v>
      </c>
      <c r="EN201">
        <v>1.05682</v>
      </c>
      <c r="EO201">
        <v>419.991</v>
      </c>
      <c r="EP201">
        <v>11.421</v>
      </c>
      <c r="EQ201">
        <v>0.9846315</v>
      </c>
      <c r="ER201">
        <v>0.9012375</v>
      </c>
      <c r="ES201">
        <v>6.690935</v>
      </c>
      <c r="ET201">
        <v>5.41052</v>
      </c>
      <c r="EU201">
        <v>1800.06</v>
      </c>
      <c r="EV201">
        <v>0.978006</v>
      </c>
      <c r="EW201">
        <v>0.0219943</v>
      </c>
      <c r="EX201">
        <v>0</v>
      </c>
      <c r="EY201">
        <v>383.09</v>
      </c>
      <c r="EZ201">
        <v>4.99951</v>
      </c>
      <c r="FA201">
        <v>6948.555</v>
      </c>
      <c r="FB201">
        <v>14717.5</v>
      </c>
      <c r="FC201">
        <v>43.062</v>
      </c>
      <c r="FD201">
        <v>44.812</v>
      </c>
      <c r="FE201">
        <v>44.5935</v>
      </c>
      <c r="FF201">
        <v>43.875</v>
      </c>
      <c r="FG201">
        <v>44.437</v>
      </c>
      <c r="FH201">
        <v>1755.58</v>
      </c>
      <c r="FI201">
        <v>39.48</v>
      </c>
      <c r="FJ201">
        <v>0</v>
      </c>
      <c r="FK201">
        <v>1701978595.5</v>
      </c>
      <c r="FL201">
        <v>0</v>
      </c>
      <c r="FM201">
        <v>382.98332</v>
      </c>
      <c r="FN201">
        <v>-0.0959999944924834</v>
      </c>
      <c r="FO201">
        <v>-2.76846149513888</v>
      </c>
      <c r="FP201">
        <v>6948.6688</v>
      </c>
      <c r="FQ201">
        <v>15</v>
      </c>
      <c r="FR201">
        <v>1701977635</v>
      </c>
      <c r="FS201" t="s">
        <v>438</v>
      </c>
      <c r="FT201">
        <v>1701977633</v>
      </c>
      <c r="FU201">
        <v>1701977635</v>
      </c>
      <c r="FV201">
        <v>4</v>
      </c>
      <c r="FW201">
        <v>-0.012</v>
      </c>
      <c r="FX201">
        <v>0.003</v>
      </c>
      <c r="FY201">
        <v>-0.515</v>
      </c>
      <c r="FZ201">
        <v>0.012</v>
      </c>
      <c r="GA201">
        <v>420</v>
      </c>
      <c r="GB201">
        <v>11</v>
      </c>
      <c r="GC201">
        <v>0.38</v>
      </c>
      <c r="GD201">
        <v>0.07</v>
      </c>
      <c r="GE201">
        <v>-3.46421714285714</v>
      </c>
      <c r="GF201">
        <v>0.181739479191925</v>
      </c>
      <c r="GG201">
        <v>0.0376691902832891</v>
      </c>
      <c r="GH201">
        <v>1</v>
      </c>
      <c r="GI201">
        <v>382.989617647059</v>
      </c>
      <c r="GJ201">
        <v>0.142383502555009</v>
      </c>
      <c r="GK201">
        <v>0.177585772930734</v>
      </c>
      <c r="GL201">
        <v>1</v>
      </c>
      <c r="GM201">
        <v>1.05792285714286</v>
      </c>
      <c r="GN201">
        <v>-0.0120267989573284</v>
      </c>
      <c r="GO201">
        <v>0.00132348077452761</v>
      </c>
      <c r="GP201">
        <v>1</v>
      </c>
      <c r="GQ201">
        <v>3</v>
      </c>
      <c r="GR201">
        <v>3</v>
      </c>
      <c r="GS201" t="s">
        <v>439</v>
      </c>
      <c r="GT201">
        <v>3.24997</v>
      </c>
      <c r="GU201">
        <v>2.89207</v>
      </c>
      <c r="GV201">
        <v>0.0826114</v>
      </c>
      <c r="GW201">
        <v>0.082923</v>
      </c>
      <c r="GX201">
        <v>0.0594462</v>
      </c>
      <c r="GY201">
        <v>0.0551633</v>
      </c>
      <c r="GZ201">
        <v>30267.8</v>
      </c>
      <c r="HA201">
        <v>23316.3</v>
      </c>
      <c r="HB201">
        <v>30715</v>
      </c>
      <c r="HC201">
        <v>23894.9</v>
      </c>
      <c r="HD201">
        <v>38264.4</v>
      </c>
      <c r="HE201">
        <v>31512.7</v>
      </c>
      <c r="HF201">
        <v>43461</v>
      </c>
      <c r="HG201">
        <v>36061.2</v>
      </c>
      <c r="HH201">
        <v>2.35325</v>
      </c>
      <c r="HI201">
        <v>2.25595</v>
      </c>
      <c r="HJ201">
        <v>0.155743</v>
      </c>
      <c r="HK201">
        <v>0</v>
      </c>
      <c r="HL201">
        <v>20.4316</v>
      </c>
      <c r="HM201">
        <v>999.9</v>
      </c>
      <c r="HN201">
        <v>45.391</v>
      </c>
      <c r="HO201">
        <v>27.039</v>
      </c>
      <c r="HP201">
        <v>20.6337</v>
      </c>
      <c r="HQ201">
        <v>54.542</v>
      </c>
      <c r="HR201">
        <v>21.4663</v>
      </c>
      <c r="HS201">
        <v>2</v>
      </c>
      <c r="HT201">
        <v>-0.305968</v>
      </c>
      <c r="HU201">
        <v>0.666751</v>
      </c>
      <c r="HV201">
        <v>20.3424</v>
      </c>
      <c r="HW201">
        <v>5.24664</v>
      </c>
      <c r="HX201">
        <v>11.921</v>
      </c>
      <c r="HY201">
        <v>4.9696</v>
      </c>
      <c r="HZ201">
        <v>3.29003</v>
      </c>
      <c r="IA201">
        <v>9999</v>
      </c>
      <c r="IB201">
        <v>999.9</v>
      </c>
      <c r="IC201">
        <v>9999</v>
      </c>
      <c r="ID201">
        <v>9999</v>
      </c>
      <c r="IE201">
        <v>4.97213</v>
      </c>
      <c r="IF201">
        <v>1.87347</v>
      </c>
      <c r="IG201">
        <v>1.88034</v>
      </c>
      <c r="IH201">
        <v>1.87652</v>
      </c>
      <c r="II201">
        <v>1.87607</v>
      </c>
      <c r="IJ201">
        <v>1.87607</v>
      </c>
      <c r="IK201">
        <v>1.87501</v>
      </c>
      <c r="IL201">
        <v>1.87545</v>
      </c>
      <c r="IM201">
        <v>0</v>
      </c>
      <c r="IN201">
        <v>0</v>
      </c>
      <c r="IO201">
        <v>0</v>
      </c>
      <c r="IP201">
        <v>0</v>
      </c>
      <c r="IQ201" t="s">
        <v>440</v>
      </c>
      <c r="IR201" t="s">
        <v>441</v>
      </c>
      <c r="IS201" t="s">
        <v>442</v>
      </c>
      <c r="IT201" t="s">
        <v>442</v>
      </c>
      <c r="IU201" t="s">
        <v>442</v>
      </c>
      <c r="IV201" t="s">
        <v>442</v>
      </c>
      <c r="IW201">
        <v>0</v>
      </c>
      <c r="IX201">
        <v>100</v>
      </c>
      <c r="IY201">
        <v>100</v>
      </c>
      <c r="IZ201">
        <v>-0.514</v>
      </c>
      <c r="JA201">
        <v>0.0313</v>
      </c>
      <c r="JB201">
        <v>-0.436505064677801</v>
      </c>
      <c r="JC201">
        <v>-0.000204251658391556</v>
      </c>
      <c r="JD201">
        <v>8.11882707142039e-08</v>
      </c>
      <c r="JE201">
        <v>-8.824596126216e-11</v>
      </c>
      <c r="JF201">
        <v>-0.0823044458403542</v>
      </c>
      <c r="JG201">
        <v>6.98166786572007e-05</v>
      </c>
      <c r="JH201">
        <v>0.00104944809816257</v>
      </c>
      <c r="JI201">
        <v>-2.5878658862803e-05</v>
      </c>
      <c r="JJ201">
        <v>28</v>
      </c>
      <c r="JK201">
        <v>2090</v>
      </c>
      <c r="JL201">
        <v>2</v>
      </c>
      <c r="JM201">
        <v>19</v>
      </c>
      <c r="JN201">
        <v>16</v>
      </c>
      <c r="JO201">
        <v>16</v>
      </c>
      <c r="JP201">
        <v>1.36108</v>
      </c>
      <c r="JQ201">
        <v>2.55005</v>
      </c>
      <c r="JR201">
        <v>2.24365</v>
      </c>
      <c r="JS201">
        <v>2.84912</v>
      </c>
      <c r="JT201">
        <v>2.49756</v>
      </c>
      <c r="JU201">
        <v>2.37793</v>
      </c>
      <c r="JV201">
        <v>31.2591</v>
      </c>
      <c r="JW201">
        <v>24.07</v>
      </c>
      <c r="JX201">
        <v>18</v>
      </c>
      <c r="JY201">
        <v>633.852</v>
      </c>
      <c r="JZ201">
        <v>658.228</v>
      </c>
      <c r="KA201">
        <v>20.0001</v>
      </c>
      <c r="KB201">
        <v>23.3103</v>
      </c>
      <c r="KC201">
        <v>30</v>
      </c>
      <c r="KD201">
        <v>23.5013</v>
      </c>
      <c r="KE201">
        <v>23.4811</v>
      </c>
      <c r="KF201">
        <v>27.2844</v>
      </c>
      <c r="KG201">
        <v>37.0105</v>
      </c>
      <c r="KH201">
        <v>0</v>
      </c>
      <c r="KI201">
        <v>20</v>
      </c>
      <c r="KJ201">
        <v>420</v>
      </c>
      <c r="KK201">
        <v>11.432</v>
      </c>
      <c r="KL201">
        <v>101.984</v>
      </c>
      <c r="KM201">
        <v>101.024</v>
      </c>
    </row>
    <row r="202" spans="1:299">
      <c r="A202">
        <v>186</v>
      </c>
      <c r="B202">
        <v>1701978599.1</v>
      </c>
      <c r="C202">
        <v>925.099999904633</v>
      </c>
      <c r="D202" t="s">
        <v>813</v>
      </c>
      <c r="E202" t="s">
        <v>814</v>
      </c>
      <c r="F202">
        <v>15</v>
      </c>
      <c r="H202" t="s">
        <v>435</v>
      </c>
      <c r="K202">
        <v>1701978597.6</v>
      </c>
      <c r="L202">
        <f>(M202)/1000</f>
        <v>0</v>
      </c>
      <c r="M202">
        <f>IF(DR202, AP202, AJ202)</f>
        <v>0</v>
      </c>
      <c r="N202">
        <f>IF(DR202, AK202, AI202)</f>
        <v>0</v>
      </c>
      <c r="O202">
        <f>DT202 - IF(AW202&gt;1, N202*DN202*100.0/(AY202*EH202), 0)</f>
        <v>0</v>
      </c>
      <c r="P202">
        <f>((V202-L202/2)*O202-N202)/(V202+L202/2)</f>
        <v>0</v>
      </c>
      <c r="Q202">
        <f>P202*(EA202+EB202)/1000.0</f>
        <v>0</v>
      </c>
      <c r="R202">
        <f>(DT202 - IF(AW202&gt;1, N202*DN202*100.0/(AY202*EH202), 0))*(EA202+EB202)/1000.0</f>
        <v>0</v>
      </c>
      <c r="S202">
        <f>2.0/((1/U202-1/T202)+SIGN(U202)*SQRT((1/U202-1/T202)*(1/U202-1/T202) + 4*DO202/((DO202+1)*(DO202+1))*(2*1/U202*1/T202-1/T202*1/T202)))</f>
        <v>0</v>
      </c>
      <c r="T202">
        <f>IF(LEFT(DP202,1)&lt;&gt;"0",IF(LEFT(DP202,1)="1",3.0,DQ202),$D$5+$E$5*(EH202*EA202/($K$5*1000))+$F$5*(EH202*EA202/($K$5*1000))*MAX(MIN(DN202,$J$5),$I$5)*MAX(MIN(DN202,$J$5),$I$5)+$G$5*MAX(MIN(DN202,$J$5),$I$5)*(EH202*EA202/($K$5*1000))+$H$5*(EH202*EA202/($K$5*1000))*(EH202*EA202/($K$5*1000)))</f>
        <v>0</v>
      </c>
      <c r="U202">
        <f>L202*(1000-(1000*0.61365*exp(17.502*Y202/(240.97+Y202))/(EA202+EB202)+DV202)/2)/(1000*0.61365*exp(17.502*Y202/(240.97+Y202))/(EA202+EB202)-DV202)</f>
        <v>0</v>
      </c>
      <c r="V202">
        <f>1/((DO202+1)/(S202/1.6)+1/(T202/1.37)) + DO202/((DO202+1)/(S202/1.6) + DO202/(T202/1.37))</f>
        <v>0</v>
      </c>
      <c r="W202">
        <f>(DJ202*DM202)</f>
        <v>0</v>
      </c>
      <c r="X202">
        <f>(EC202+(W202+2*0.95*5.67E-8*(((EC202+$B$7)+273)^4-(EC202+273)^4)-44100*L202)/(1.84*29.3*T202+8*0.95*5.67E-8*(EC202+273)^3))</f>
        <v>0</v>
      </c>
      <c r="Y202">
        <f>($C$7*ED202+$D$7*EE202+$E$7*X202)</f>
        <v>0</v>
      </c>
      <c r="Z202">
        <f>0.61365*exp(17.502*Y202/(240.97+Y202))</f>
        <v>0</v>
      </c>
      <c r="AA202">
        <f>(AB202/AC202*100)</f>
        <v>0</v>
      </c>
      <c r="AB202">
        <f>DV202*(EA202+EB202)/1000</f>
        <v>0</v>
      </c>
      <c r="AC202">
        <f>0.61365*exp(17.502*EC202/(240.97+EC202))</f>
        <v>0</v>
      </c>
      <c r="AD202">
        <f>(Z202-DV202*(EA202+EB202)/1000)</f>
        <v>0</v>
      </c>
      <c r="AE202">
        <f>(-L202*44100)</f>
        <v>0</v>
      </c>
      <c r="AF202">
        <f>2*29.3*T202*0.92*(EC202-Y202)</f>
        <v>0</v>
      </c>
      <c r="AG202">
        <f>2*0.95*5.67E-8*(((EC202+$B$7)+273)^4-(Y202+273)^4)</f>
        <v>0</v>
      </c>
      <c r="AH202">
        <f>W202+AG202+AE202+AF202</f>
        <v>0</v>
      </c>
      <c r="AI202">
        <f>DZ202*AW202*(DU202-DT202*(1000-AW202*DW202)/(1000-AW202*DV202))/(100*DN202)</f>
        <v>0</v>
      </c>
      <c r="AJ202">
        <f>1000*DZ202*AW202*(DV202-DW202)/(100*DN202*(1000-AW202*DV202))</f>
        <v>0</v>
      </c>
      <c r="AK202">
        <f>(AL202 - AM202 - EA202*1E3/(8.314*(EC202+273.15)) * AO202/DZ202 * AN202) * DZ202/(100*DN202) * (1000 - DW202)/1000</f>
        <v>0</v>
      </c>
      <c r="AL202">
        <v>424.858022480323</v>
      </c>
      <c r="AM202">
        <v>421.842757575758</v>
      </c>
      <c r="AN202">
        <v>-0.000856894694961378</v>
      </c>
      <c r="AO202">
        <v>66.111918729525</v>
      </c>
      <c r="AP202">
        <f>(AR202 - AQ202 + EA202*1E3/(8.314*(EC202+273.15)) * AT202/DZ202 * AS202) * DZ202/(100*DN202) * 1000/(1000 - AR202)</f>
        <v>0</v>
      </c>
      <c r="AQ202">
        <v>11.4214389332236</v>
      </c>
      <c r="AR202">
        <v>12.4768395604396</v>
      </c>
      <c r="AS202">
        <v>-5.86909500631585e-07</v>
      </c>
      <c r="AT202">
        <v>85.4368916189537</v>
      </c>
      <c r="AU202">
        <v>0</v>
      </c>
      <c r="AV202">
        <v>0</v>
      </c>
      <c r="AW202">
        <f>IF(AU202*$H$13&gt;=AY202,1.0,(AY202/(AY202-AU202*$H$13)))</f>
        <v>0</v>
      </c>
      <c r="AX202">
        <f>(AW202-1)*100</f>
        <v>0</v>
      </c>
      <c r="AY202">
        <f>MAX(0,($B$13+$C$13*EH202)/(1+$D$13*EH202)*EA202/(EC202+273)*$E$13)</f>
        <v>0</v>
      </c>
      <c r="AZ202" t="s">
        <v>436</v>
      </c>
      <c r="BA202" t="s">
        <v>436</v>
      </c>
      <c r="BB202">
        <v>0</v>
      </c>
      <c r="BC202">
        <v>0</v>
      </c>
      <c r="BD202">
        <f>1-BB202/BC202</f>
        <v>0</v>
      </c>
      <c r="BE202">
        <v>0</v>
      </c>
      <c r="BF202" t="s">
        <v>436</v>
      </c>
      <c r="BG202" t="s">
        <v>436</v>
      </c>
      <c r="BH202">
        <v>0</v>
      </c>
      <c r="BI202">
        <v>0</v>
      </c>
      <c r="BJ202">
        <f>1-BH202/BI202</f>
        <v>0</v>
      </c>
      <c r="BK202">
        <v>0.5</v>
      </c>
      <c r="BL202">
        <f>DK202</f>
        <v>0</v>
      </c>
      <c r="BM202">
        <f>N202</f>
        <v>0</v>
      </c>
      <c r="BN202">
        <f>BJ202*BK202*BL202</f>
        <v>0</v>
      </c>
      <c r="BO202">
        <f>(BM202-BE202)/BL202</f>
        <v>0</v>
      </c>
      <c r="BP202">
        <f>(BC202-BI202)/BI202</f>
        <v>0</v>
      </c>
      <c r="BQ202">
        <f>BB202/(BD202+BB202/BI202)</f>
        <v>0</v>
      </c>
      <c r="BR202" t="s">
        <v>436</v>
      </c>
      <c r="BS202">
        <v>0</v>
      </c>
      <c r="BT202">
        <f>IF(BS202&lt;&gt;0, BS202, BQ202)</f>
        <v>0</v>
      </c>
      <c r="BU202">
        <f>1-BT202/BI202</f>
        <v>0</v>
      </c>
      <c r="BV202">
        <f>(BI202-BH202)/(BI202-BT202)</f>
        <v>0</v>
      </c>
      <c r="BW202">
        <f>(BC202-BI202)/(BC202-BT202)</f>
        <v>0</v>
      </c>
      <c r="BX202">
        <f>(BI202-BH202)/(BI202-BB202)</f>
        <v>0</v>
      </c>
      <c r="BY202">
        <f>(BC202-BI202)/(BC202-BB202)</f>
        <v>0</v>
      </c>
      <c r="BZ202">
        <f>(BV202*BT202/BH202)</f>
        <v>0</v>
      </c>
      <c r="CA202">
        <f>(1-BZ202)</f>
        <v>0</v>
      </c>
      <c r="DJ202">
        <f>$B$11*EI202+$C$11*EJ202+$F$11*EU202*(1-EX202)</f>
        <v>0</v>
      </c>
      <c r="DK202">
        <f>DJ202*DL202</f>
        <v>0</v>
      </c>
      <c r="DL202">
        <f>($B$11*$D$9+$C$11*$D$9+$F$11*((FH202+EZ202)/MAX(FH202+EZ202+FI202, 0.1)*$I$9+FI202/MAX(FH202+EZ202+FI202, 0.1)*$J$9))/($B$11+$C$11+$F$11)</f>
        <v>0</v>
      </c>
      <c r="DM202">
        <f>($B$11*$K$9+$C$11*$K$9+$F$11*((FH202+EZ202)/MAX(FH202+EZ202+FI202, 0.1)*$P$9+FI202/MAX(FH202+EZ202+FI202, 0.1)*$Q$9))/($B$11+$C$11+$F$11)</f>
        <v>0</v>
      </c>
      <c r="DN202">
        <v>6</v>
      </c>
      <c r="DO202">
        <v>0.5</v>
      </c>
      <c r="DP202" t="s">
        <v>437</v>
      </c>
      <c r="DQ202">
        <v>2</v>
      </c>
      <c r="DR202" t="b">
        <v>1</v>
      </c>
      <c r="DS202">
        <v>1701978597.6</v>
      </c>
      <c r="DT202">
        <v>416.5835</v>
      </c>
      <c r="DU202">
        <v>420.0175</v>
      </c>
      <c r="DV202">
        <v>12.47675</v>
      </c>
      <c r="DW202">
        <v>11.42255</v>
      </c>
      <c r="DX202">
        <v>417.0975</v>
      </c>
      <c r="DY202">
        <v>12.4455</v>
      </c>
      <c r="DZ202">
        <v>599.942</v>
      </c>
      <c r="EA202">
        <v>78.90865</v>
      </c>
      <c r="EB202">
        <v>0.0998713</v>
      </c>
      <c r="EC202">
        <v>22.9953</v>
      </c>
      <c r="ED202">
        <v>23.00135</v>
      </c>
      <c r="EE202">
        <v>999.9</v>
      </c>
      <c r="EF202">
        <v>0</v>
      </c>
      <c r="EG202">
        <v>0</v>
      </c>
      <c r="EH202">
        <v>10000.325</v>
      </c>
      <c r="EI202">
        <v>0</v>
      </c>
      <c r="EJ202">
        <v>0.848101</v>
      </c>
      <c r="EK202">
        <v>-3.434385</v>
      </c>
      <c r="EL202">
        <v>421.8465</v>
      </c>
      <c r="EM202">
        <v>424.871</v>
      </c>
      <c r="EN202">
        <v>1.05417</v>
      </c>
      <c r="EO202">
        <v>420.0175</v>
      </c>
      <c r="EP202">
        <v>11.42255</v>
      </c>
      <c r="EQ202">
        <v>0.984521</v>
      </c>
      <c r="ER202">
        <v>0.9013385</v>
      </c>
      <c r="ES202">
        <v>6.6893</v>
      </c>
      <c r="ET202">
        <v>5.41213</v>
      </c>
      <c r="EU202">
        <v>1799.905</v>
      </c>
      <c r="EV202">
        <v>0.978004</v>
      </c>
      <c r="EW202">
        <v>0.0219962</v>
      </c>
      <c r="EX202">
        <v>0</v>
      </c>
      <c r="EY202">
        <v>382.771</v>
      </c>
      <c r="EZ202">
        <v>4.99951</v>
      </c>
      <c r="FA202">
        <v>6947.755</v>
      </c>
      <c r="FB202">
        <v>14716.2</v>
      </c>
      <c r="FC202">
        <v>43.062</v>
      </c>
      <c r="FD202">
        <v>44.812</v>
      </c>
      <c r="FE202">
        <v>44.5935</v>
      </c>
      <c r="FF202">
        <v>43.875</v>
      </c>
      <c r="FG202">
        <v>44.4685</v>
      </c>
      <c r="FH202">
        <v>1755.425</v>
      </c>
      <c r="FI202">
        <v>39.48</v>
      </c>
      <c r="FJ202">
        <v>0</v>
      </c>
      <c r="FK202">
        <v>1701978600.3</v>
      </c>
      <c r="FL202">
        <v>0</v>
      </c>
      <c r="FM202">
        <v>382.93956</v>
      </c>
      <c r="FN202">
        <v>-0.795307693301655</v>
      </c>
      <c r="FO202">
        <v>-4.23538457935926</v>
      </c>
      <c r="FP202">
        <v>6948.4612</v>
      </c>
      <c r="FQ202">
        <v>15</v>
      </c>
      <c r="FR202">
        <v>1701977635</v>
      </c>
      <c r="FS202" t="s">
        <v>438</v>
      </c>
      <c r="FT202">
        <v>1701977633</v>
      </c>
      <c r="FU202">
        <v>1701977635</v>
      </c>
      <c r="FV202">
        <v>4</v>
      </c>
      <c r="FW202">
        <v>-0.012</v>
      </c>
      <c r="FX202">
        <v>0.003</v>
      </c>
      <c r="FY202">
        <v>-0.515</v>
      </c>
      <c r="FZ202">
        <v>0.012</v>
      </c>
      <c r="GA202">
        <v>420</v>
      </c>
      <c r="GB202">
        <v>11</v>
      </c>
      <c r="GC202">
        <v>0.38</v>
      </c>
      <c r="GD202">
        <v>0.07</v>
      </c>
      <c r="GE202">
        <v>-3.446472</v>
      </c>
      <c r="GF202">
        <v>0.17726255639098</v>
      </c>
      <c r="GG202">
        <v>0.0360446934513251</v>
      </c>
      <c r="GH202">
        <v>1</v>
      </c>
      <c r="GI202">
        <v>382.959176470588</v>
      </c>
      <c r="GJ202">
        <v>-0.345821235257087</v>
      </c>
      <c r="GK202">
        <v>0.168538958768702</v>
      </c>
      <c r="GL202">
        <v>1</v>
      </c>
      <c r="GM202">
        <v>1.056722</v>
      </c>
      <c r="GN202">
        <v>-0.0126360902255614</v>
      </c>
      <c r="GO202">
        <v>0.00132541917897698</v>
      </c>
      <c r="GP202">
        <v>1</v>
      </c>
      <c r="GQ202">
        <v>3</v>
      </c>
      <c r="GR202">
        <v>3</v>
      </c>
      <c r="GS202" t="s">
        <v>439</v>
      </c>
      <c r="GT202">
        <v>3.24986</v>
      </c>
      <c r="GU202">
        <v>2.89209</v>
      </c>
      <c r="GV202">
        <v>0.0826102</v>
      </c>
      <c r="GW202">
        <v>0.082925</v>
      </c>
      <c r="GX202">
        <v>0.0594423</v>
      </c>
      <c r="GY202">
        <v>0.0551653</v>
      </c>
      <c r="GZ202">
        <v>30267.8</v>
      </c>
      <c r="HA202">
        <v>23316.5</v>
      </c>
      <c r="HB202">
        <v>30715</v>
      </c>
      <c r="HC202">
        <v>23895.2</v>
      </c>
      <c r="HD202">
        <v>38264.3</v>
      </c>
      <c r="HE202">
        <v>31513.1</v>
      </c>
      <c r="HF202">
        <v>43460.7</v>
      </c>
      <c r="HG202">
        <v>36061.7</v>
      </c>
      <c r="HH202">
        <v>2.35273</v>
      </c>
      <c r="HI202">
        <v>2.2562</v>
      </c>
      <c r="HJ202">
        <v>0.155624</v>
      </c>
      <c r="HK202">
        <v>0</v>
      </c>
      <c r="HL202">
        <v>20.4333</v>
      </c>
      <c r="HM202">
        <v>999.9</v>
      </c>
      <c r="HN202">
        <v>45.391</v>
      </c>
      <c r="HO202">
        <v>27.039</v>
      </c>
      <c r="HP202">
        <v>20.6378</v>
      </c>
      <c r="HQ202">
        <v>54.8521</v>
      </c>
      <c r="HR202">
        <v>21.4904</v>
      </c>
      <c r="HS202">
        <v>2</v>
      </c>
      <c r="HT202">
        <v>-0.305861</v>
      </c>
      <c r="HU202">
        <v>0.669995</v>
      </c>
      <c r="HV202">
        <v>20.3424</v>
      </c>
      <c r="HW202">
        <v>5.24664</v>
      </c>
      <c r="HX202">
        <v>11.921</v>
      </c>
      <c r="HY202">
        <v>4.9693</v>
      </c>
      <c r="HZ202">
        <v>3.29003</v>
      </c>
      <c r="IA202">
        <v>9999</v>
      </c>
      <c r="IB202">
        <v>999.9</v>
      </c>
      <c r="IC202">
        <v>9999</v>
      </c>
      <c r="ID202">
        <v>9999</v>
      </c>
      <c r="IE202">
        <v>4.97212</v>
      </c>
      <c r="IF202">
        <v>1.87347</v>
      </c>
      <c r="IG202">
        <v>1.88034</v>
      </c>
      <c r="IH202">
        <v>1.87653</v>
      </c>
      <c r="II202">
        <v>1.87608</v>
      </c>
      <c r="IJ202">
        <v>1.87607</v>
      </c>
      <c r="IK202">
        <v>1.87502</v>
      </c>
      <c r="IL202">
        <v>1.87545</v>
      </c>
      <c r="IM202">
        <v>0</v>
      </c>
      <c r="IN202">
        <v>0</v>
      </c>
      <c r="IO202">
        <v>0</v>
      </c>
      <c r="IP202">
        <v>0</v>
      </c>
      <c r="IQ202" t="s">
        <v>440</v>
      </c>
      <c r="IR202" t="s">
        <v>441</v>
      </c>
      <c r="IS202" t="s">
        <v>442</v>
      </c>
      <c r="IT202" t="s">
        <v>442</v>
      </c>
      <c r="IU202" t="s">
        <v>442</v>
      </c>
      <c r="IV202" t="s">
        <v>442</v>
      </c>
      <c r="IW202">
        <v>0</v>
      </c>
      <c r="IX202">
        <v>100</v>
      </c>
      <c r="IY202">
        <v>100</v>
      </c>
      <c r="IZ202">
        <v>-0.514</v>
      </c>
      <c r="JA202">
        <v>0.0313</v>
      </c>
      <c r="JB202">
        <v>-0.436505064677801</v>
      </c>
      <c r="JC202">
        <v>-0.000204251658391556</v>
      </c>
      <c r="JD202">
        <v>8.11882707142039e-08</v>
      </c>
      <c r="JE202">
        <v>-8.824596126216e-11</v>
      </c>
      <c r="JF202">
        <v>-0.0823044458403542</v>
      </c>
      <c r="JG202">
        <v>6.98166786572007e-05</v>
      </c>
      <c r="JH202">
        <v>0.00104944809816257</v>
      </c>
      <c r="JI202">
        <v>-2.5878658862803e-05</v>
      </c>
      <c r="JJ202">
        <v>28</v>
      </c>
      <c r="JK202">
        <v>2090</v>
      </c>
      <c r="JL202">
        <v>2</v>
      </c>
      <c r="JM202">
        <v>19</v>
      </c>
      <c r="JN202">
        <v>16.1</v>
      </c>
      <c r="JO202">
        <v>16.1</v>
      </c>
      <c r="JP202">
        <v>1.36108</v>
      </c>
      <c r="JQ202">
        <v>2.55615</v>
      </c>
      <c r="JR202">
        <v>2.24365</v>
      </c>
      <c r="JS202">
        <v>2.84912</v>
      </c>
      <c r="JT202">
        <v>2.49756</v>
      </c>
      <c r="JU202">
        <v>2.34375</v>
      </c>
      <c r="JV202">
        <v>31.2591</v>
      </c>
      <c r="JW202">
        <v>24.0612</v>
      </c>
      <c r="JX202">
        <v>18</v>
      </c>
      <c r="JY202">
        <v>633.469</v>
      </c>
      <c r="JZ202">
        <v>658.441</v>
      </c>
      <c r="KA202">
        <v>20.0005</v>
      </c>
      <c r="KB202">
        <v>23.3098</v>
      </c>
      <c r="KC202">
        <v>30.0001</v>
      </c>
      <c r="KD202">
        <v>23.5013</v>
      </c>
      <c r="KE202">
        <v>23.4811</v>
      </c>
      <c r="KF202">
        <v>27.2843</v>
      </c>
      <c r="KG202">
        <v>37.0105</v>
      </c>
      <c r="KH202">
        <v>0</v>
      </c>
      <c r="KI202">
        <v>20</v>
      </c>
      <c r="KJ202">
        <v>420</v>
      </c>
      <c r="KK202">
        <v>11.4319</v>
      </c>
      <c r="KL202">
        <v>101.983</v>
      </c>
      <c r="KM202">
        <v>101.026</v>
      </c>
    </row>
    <row r="203" spans="1:299">
      <c r="A203">
        <v>187</v>
      </c>
      <c r="B203">
        <v>1701978604.1</v>
      </c>
      <c r="C203">
        <v>930.099999904633</v>
      </c>
      <c r="D203" t="s">
        <v>815</v>
      </c>
      <c r="E203" t="s">
        <v>816</v>
      </c>
      <c r="F203">
        <v>15</v>
      </c>
      <c r="H203" t="s">
        <v>435</v>
      </c>
      <c r="K203">
        <v>1701978602.6</v>
      </c>
      <c r="L203">
        <f>(M203)/1000</f>
        <v>0</v>
      </c>
      <c r="M203">
        <f>IF(DR203, AP203, AJ203)</f>
        <v>0</v>
      </c>
      <c r="N203">
        <f>IF(DR203, AK203, AI203)</f>
        <v>0</v>
      </c>
      <c r="O203">
        <f>DT203 - IF(AW203&gt;1, N203*DN203*100.0/(AY203*EH203), 0)</f>
        <v>0</v>
      </c>
      <c r="P203">
        <f>((V203-L203/2)*O203-N203)/(V203+L203/2)</f>
        <v>0</v>
      </c>
      <c r="Q203">
        <f>P203*(EA203+EB203)/1000.0</f>
        <v>0</v>
      </c>
      <c r="R203">
        <f>(DT203 - IF(AW203&gt;1, N203*DN203*100.0/(AY203*EH203), 0))*(EA203+EB203)/1000.0</f>
        <v>0</v>
      </c>
      <c r="S203">
        <f>2.0/((1/U203-1/T203)+SIGN(U203)*SQRT((1/U203-1/T203)*(1/U203-1/T203) + 4*DO203/((DO203+1)*(DO203+1))*(2*1/U203*1/T203-1/T203*1/T203)))</f>
        <v>0</v>
      </c>
      <c r="T203">
        <f>IF(LEFT(DP203,1)&lt;&gt;"0",IF(LEFT(DP203,1)="1",3.0,DQ203),$D$5+$E$5*(EH203*EA203/($K$5*1000))+$F$5*(EH203*EA203/($K$5*1000))*MAX(MIN(DN203,$J$5),$I$5)*MAX(MIN(DN203,$J$5),$I$5)+$G$5*MAX(MIN(DN203,$J$5),$I$5)*(EH203*EA203/($K$5*1000))+$H$5*(EH203*EA203/($K$5*1000))*(EH203*EA203/($K$5*1000)))</f>
        <v>0</v>
      </c>
      <c r="U203">
        <f>L203*(1000-(1000*0.61365*exp(17.502*Y203/(240.97+Y203))/(EA203+EB203)+DV203)/2)/(1000*0.61365*exp(17.502*Y203/(240.97+Y203))/(EA203+EB203)-DV203)</f>
        <v>0</v>
      </c>
      <c r="V203">
        <f>1/((DO203+1)/(S203/1.6)+1/(T203/1.37)) + DO203/((DO203+1)/(S203/1.6) + DO203/(T203/1.37))</f>
        <v>0</v>
      </c>
      <c r="W203">
        <f>(DJ203*DM203)</f>
        <v>0</v>
      </c>
      <c r="X203">
        <f>(EC203+(W203+2*0.95*5.67E-8*(((EC203+$B$7)+273)^4-(EC203+273)^4)-44100*L203)/(1.84*29.3*T203+8*0.95*5.67E-8*(EC203+273)^3))</f>
        <v>0</v>
      </c>
      <c r="Y203">
        <f>($C$7*ED203+$D$7*EE203+$E$7*X203)</f>
        <v>0</v>
      </c>
      <c r="Z203">
        <f>0.61365*exp(17.502*Y203/(240.97+Y203))</f>
        <v>0</v>
      </c>
      <c r="AA203">
        <f>(AB203/AC203*100)</f>
        <v>0</v>
      </c>
      <c r="AB203">
        <f>DV203*(EA203+EB203)/1000</f>
        <v>0</v>
      </c>
      <c r="AC203">
        <f>0.61365*exp(17.502*EC203/(240.97+EC203))</f>
        <v>0</v>
      </c>
      <c r="AD203">
        <f>(Z203-DV203*(EA203+EB203)/1000)</f>
        <v>0</v>
      </c>
      <c r="AE203">
        <f>(-L203*44100)</f>
        <v>0</v>
      </c>
      <c r="AF203">
        <f>2*29.3*T203*0.92*(EC203-Y203)</f>
        <v>0</v>
      </c>
      <c r="AG203">
        <f>2*0.95*5.67E-8*(((EC203+$B$7)+273)^4-(Y203+273)^4)</f>
        <v>0</v>
      </c>
      <c r="AH203">
        <f>W203+AG203+AE203+AF203</f>
        <v>0</v>
      </c>
      <c r="AI203">
        <f>DZ203*AW203*(DU203-DT203*(1000-AW203*DW203)/(1000-AW203*DV203))/(100*DN203)</f>
        <v>0</v>
      </c>
      <c r="AJ203">
        <f>1000*DZ203*AW203*(DV203-DW203)/(100*DN203*(1000-AW203*DV203))</f>
        <v>0</v>
      </c>
      <c r="AK203">
        <f>(AL203 - AM203 - EA203*1E3/(8.314*(EC203+273.15)) * AO203/DZ203 * AN203) * DZ203/(100*DN203) * (1000 - DW203)/1000</f>
        <v>0</v>
      </c>
      <c r="AL203">
        <v>424.847964849888</v>
      </c>
      <c r="AM203">
        <v>421.828606060606</v>
      </c>
      <c r="AN203">
        <v>-0.000586482881858544</v>
      </c>
      <c r="AO203">
        <v>66.111918729525</v>
      </c>
      <c r="AP203">
        <f>(AR203 - AQ203 + EA203*1E3/(8.314*(EC203+273.15)) * AT203/DZ203 * AS203) * DZ203/(100*DN203) * 1000/(1000 - AR203)</f>
        <v>0</v>
      </c>
      <c r="AQ203">
        <v>11.4221847726809</v>
      </c>
      <c r="AR203">
        <v>12.4761186813187</v>
      </c>
      <c r="AS203">
        <v>-5.49512428096909e-07</v>
      </c>
      <c r="AT203">
        <v>85.4368916189537</v>
      </c>
      <c r="AU203">
        <v>0</v>
      </c>
      <c r="AV203">
        <v>0</v>
      </c>
      <c r="AW203">
        <f>IF(AU203*$H$13&gt;=AY203,1.0,(AY203/(AY203-AU203*$H$13)))</f>
        <v>0</v>
      </c>
      <c r="AX203">
        <f>(AW203-1)*100</f>
        <v>0</v>
      </c>
      <c r="AY203">
        <f>MAX(0,($B$13+$C$13*EH203)/(1+$D$13*EH203)*EA203/(EC203+273)*$E$13)</f>
        <v>0</v>
      </c>
      <c r="AZ203" t="s">
        <v>436</v>
      </c>
      <c r="BA203" t="s">
        <v>436</v>
      </c>
      <c r="BB203">
        <v>0</v>
      </c>
      <c r="BC203">
        <v>0</v>
      </c>
      <c r="BD203">
        <f>1-BB203/BC203</f>
        <v>0</v>
      </c>
      <c r="BE203">
        <v>0</v>
      </c>
      <c r="BF203" t="s">
        <v>436</v>
      </c>
      <c r="BG203" t="s">
        <v>436</v>
      </c>
      <c r="BH203">
        <v>0</v>
      </c>
      <c r="BI203">
        <v>0</v>
      </c>
      <c r="BJ203">
        <f>1-BH203/BI203</f>
        <v>0</v>
      </c>
      <c r="BK203">
        <v>0.5</v>
      </c>
      <c r="BL203">
        <f>DK203</f>
        <v>0</v>
      </c>
      <c r="BM203">
        <f>N203</f>
        <v>0</v>
      </c>
      <c r="BN203">
        <f>BJ203*BK203*BL203</f>
        <v>0</v>
      </c>
      <c r="BO203">
        <f>(BM203-BE203)/BL203</f>
        <v>0</v>
      </c>
      <c r="BP203">
        <f>(BC203-BI203)/BI203</f>
        <v>0</v>
      </c>
      <c r="BQ203">
        <f>BB203/(BD203+BB203/BI203)</f>
        <v>0</v>
      </c>
      <c r="BR203" t="s">
        <v>436</v>
      </c>
      <c r="BS203">
        <v>0</v>
      </c>
      <c r="BT203">
        <f>IF(BS203&lt;&gt;0, BS203, BQ203)</f>
        <v>0</v>
      </c>
      <c r="BU203">
        <f>1-BT203/BI203</f>
        <v>0</v>
      </c>
      <c r="BV203">
        <f>(BI203-BH203)/(BI203-BT203)</f>
        <v>0</v>
      </c>
      <c r="BW203">
        <f>(BC203-BI203)/(BC203-BT203)</f>
        <v>0</v>
      </c>
      <c r="BX203">
        <f>(BI203-BH203)/(BI203-BB203)</f>
        <v>0</v>
      </c>
      <c r="BY203">
        <f>(BC203-BI203)/(BC203-BB203)</f>
        <v>0</v>
      </c>
      <c r="BZ203">
        <f>(BV203*BT203/BH203)</f>
        <v>0</v>
      </c>
      <c r="CA203">
        <f>(1-BZ203)</f>
        <v>0</v>
      </c>
      <c r="DJ203">
        <f>$B$11*EI203+$C$11*EJ203+$F$11*EU203*(1-EX203)</f>
        <v>0</v>
      </c>
      <c r="DK203">
        <f>DJ203*DL203</f>
        <v>0</v>
      </c>
      <c r="DL203">
        <f>($B$11*$D$9+$C$11*$D$9+$F$11*((FH203+EZ203)/MAX(FH203+EZ203+FI203, 0.1)*$I$9+FI203/MAX(FH203+EZ203+FI203, 0.1)*$J$9))/($B$11+$C$11+$F$11)</f>
        <v>0</v>
      </c>
      <c r="DM203">
        <f>($B$11*$K$9+$C$11*$K$9+$F$11*((FH203+EZ203)/MAX(FH203+EZ203+FI203, 0.1)*$P$9+FI203/MAX(FH203+EZ203+FI203, 0.1)*$Q$9))/($B$11+$C$11+$F$11)</f>
        <v>0</v>
      </c>
      <c r="DN203">
        <v>6</v>
      </c>
      <c r="DO203">
        <v>0.5</v>
      </c>
      <c r="DP203" t="s">
        <v>437</v>
      </c>
      <c r="DQ203">
        <v>2</v>
      </c>
      <c r="DR203" t="b">
        <v>1</v>
      </c>
      <c r="DS203">
        <v>1701978602.6</v>
      </c>
      <c r="DT203">
        <v>416.5705</v>
      </c>
      <c r="DU203">
        <v>419.9855</v>
      </c>
      <c r="DV203">
        <v>12.47625</v>
      </c>
      <c r="DW203">
        <v>11.42265</v>
      </c>
      <c r="DX203">
        <v>417.0845</v>
      </c>
      <c r="DY203">
        <v>12.44505</v>
      </c>
      <c r="DZ203">
        <v>600.052</v>
      </c>
      <c r="EA203">
        <v>78.9093</v>
      </c>
      <c r="EB203">
        <v>0.1002265</v>
      </c>
      <c r="EC203">
        <v>22.9959</v>
      </c>
      <c r="ED203">
        <v>22.99445</v>
      </c>
      <c r="EE203">
        <v>999.9</v>
      </c>
      <c r="EF203">
        <v>0</v>
      </c>
      <c r="EG203">
        <v>0</v>
      </c>
      <c r="EH203">
        <v>9990</v>
      </c>
      <c r="EI203">
        <v>0</v>
      </c>
      <c r="EJ203">
        <v>0.848101</v>
      </c>
      <c r="EK203">
        <v>-3.415295</v>
      </c>
      <c r="EL203">
        <v>421.8335</v>
      </c>
      <c r="EM203">
        <v>424.8385</v>
      </c>
      <c r="EN203">
        <v>1.05363</v>
      </c>
      <c r="EO203">
        <v>419.9855</v>
      </c>
      <c r="EP203">
        <v>11.42265</v>
      </c>
      <c r="EQ203">
        <v>0.9844925</v>
      </c>
      <c r="ER203">
        <v>0.901352</v>
      </c>
      <c r="ES203">
        <v>6.68888</v>
      </c>
      <c r="ET203">
        <v>5.41234</v>
      </c>
      <c r="EU203">
        <v>1800.055</v>
      </c>
      <c r="EV203">
        <v>0.978006</v>
      </c>
      <c r="EW203">
        <v>0.0219943</v>
      </c>
      <c r="EX203">
        <v>0</v>
      </c>
      <c r="EY203">
        <v>383.2295</v>
      </c>
      <c r="EZ203">
        <v>4.99951</v>
      </c>
      <c r="FA203">
        <v>6947.575</v>
      </c>
      <c r="FB203">
        <v>14717.45</v>
      </c>
      <c r="FC203">
        <v>43.062</v>
      </c>
      <c r="FD203">
        <v>44.812</v>
      </c>
      <c r="FE203">
        <v>44.5935</v>
      </c>
      <c r="FF203">
        <v>43.875</v>
      </c>
      <c r="FG203">
        <v>44.437</v>
      </c>
      <c r="FH203">
        <v>1755.575</v>
      </c>
      <c r="FI203">
        <v>39.48</v>
      </c>
      <c r="FJ203">
        <v>0</v>
      </c>
      <c r="FK203">
        <v>1701978605.1</v>
      </c>
      <c r="FL203">
        <v>0</v>
      </c>
      <c r="FM203">
        <v>382.94136</v>
      </c>
      <c r="FN203">
        <v>-0.333230769503337</v>
      </c>
      <c r="FO203">
        <v>-5.4830769333639</v>
      </c>
      <c r="FP203">
        <v>6948.05</v>
      </c>
      <c r="FQ203">
        <v>15</v>
      </c>
      <c r="FR203">
        <v>1701977635</v>
      </c>
      <c r="FS203" t="s">
        <v>438</v>
      </c>
      <c r="FT203">
        <v>1701977633</v>
      </c>
      <c r="FU203">
        <v>1701977635</v>
      </c>
      <c r="FV203">
        <v>4</v>
      </c>
      <c r="FW203">
        <v>-0.012</v>
      </c>
      <c r="FX203">
        <v>0.003</v>
      </c>
      <c r="FY203">
        <v>-0.515</v>
      </c>
      <c r="FZ203">
        <v>0.012</v>
      </c>
      <c r="GA203">
        <v>420</v>
      </c>
      <c r="GB203">
        <v>11</v>
      </c>
      <c r="GC203">
        <v>0.38</v>
      </c>
      <c r="GD203">
        <v>0.07</v>
      </c>
      <c r="GE203">
        <v>-3.43547047619048</v>
      </c>
      <c r="GF203">
        <v>0.122323636363627</v>
      </c>
      <c r="GG203">
        <v>0.0311408706298133</v>
      </c>
      <c r="GH203">
        <v>1</v>
      </c>
      <c r="GI203">
        <v>382.974294117647</v>
      </c>
      <c r="GJ203">
        <v>-0.206997709891873</v>
      </c>
      <c r="GK203">
        <v>0.177034979828975</v>
      </c>
      <c r="GL203">
        <v>1</v>
      </c>
      <c r="GM203">
        <v>1.05581523809524</v>
      </c>
      <c r="GN203">
        <v>-0.0131212987012987</v>
      </c>
      <c r="GO203">
        <v>0.00141978743897885</v>
      </c>
      <c r="GP203">
        <v>1</v>
      </c>
      <c r="GQ203">
        <v>3</v>
      </c>
      <c r="GR203">
        <v>3</v>
      </c>
      <c r="GS203" t="s">
        <v>439</v>
      </c>
      <c r="GT203">
        <v>3.25002</v>
      </c>
      <c r="GU203">
        <v>2.89239</v>
      </c>
      <c r="GV203">
        <v>0.0826102</v>
      </c>
      <c r="GW203">
        <v>0.0829213</v>
      </c>
      <c r="GX203">
        <v>0.0594441</v>
      </c>
      <c r="GY203">
        <v>0.0551695</v>
      </c>
      <c r="GZ203">
        <v>30267.7</v>
      </c>
      <c r="HA203">
        <v>23316.7</v>
      </c>
      <c r="HB203">
        <v>30714.8</v>
      </c>
      <c r="HC203">
        <v>23895.3</v>
      </c>
      <c r="HD203">
        <v>38264.4</v>
      </c>
      <c r="HE203">
        <v>31513.2</v>
      </c>
      <c r="HF203">
        <v>43460.8</v>
      </c>
      <c r="HG203">
        <v>36062</v>
      </c>
      <c r="HH203">
        <v>2.35313</v>
      </c>
      <c r="HI203">
        <v>2.25595</v>
      </c>
      <c r="HJ203">
        <v>0.154965</v>
      </c>
      <c r="HK203">
        <v>0</v>
      </c>
      <c r="HL203">
        <v>20.4354</v>
      </c>
      <c r="HM203">
        <v>999.9</v>
      </c>
      <c r="HN203">
        <v>45.391</v>
      </c>
      <c r="HO203">
        <v>27.039</v>
      </c>
      <c r="HP203">
        <v>20.6369</v>
      </c>
      <c r="HQ203">
        <v>54.3821</v>
      </c>
      <c r="HR203">
        <v>21.4463</v>
      </c>
      <c r="HS203">
        <v>2</v>
      </c>
      <c r="HT203">
        <v>-0.305584</v>
      </c>
      <c r="HU203">
        <v>0.673164</v>
      </c>
      <c r="HV203">
        <v>20.3426</v>
      </c>
      <c r="HW203">
        <v>5.24679</v>
      </c>
      <c r="HX203">
        <v>11.921</v>
      </c>
      <c r="HY203">
        <v>4.9697</v>
      </c>
      <c r="HZ203">
        <v>3.29003</v>
      </c>
      <c r="IA203">
        <v>9999</v>
      </c>
      <c r="IB203">
        <v>999.9</v>
      </c>
      <c r="IC203">
        <v>9999</v>
      </c>
      <c r="ID203">
        <v>9999</v>
      </c>
      <c r="IE203">
        <v>4.97211</v>
      </c>
      <c r="IF203">
        <v>1.87347</v>
      </c>
      <c r="IG203">
        <v>1.88034</v>
      </c>
      <c r="IH203">
        <v>1.87653</v>
      </c>
      <c r="II203">
        <v>1.87609</v>
      </c>
      <c r="IJ203">
        <v>1.87607</v>
      </c>
      <c r="IK203">
        <v>1.87502</v>
      </c>
      <c r="IL203">
        <v>1.87546</v>
      </c>
      <c r="IM203">
        <v>0</v>
      </c>
      <c r="IN203">
        <v>0</v>
      </c>
      <c r="IO203">
        <v>0</v>
      </c>
      <c r="IP203">
        <v>0</v>
      </c>
      <c r="IQ203" t="s">
        <v>440</v>
      </c>
      <c r="IR203" t="s">
        <v>441</v>
      </c>
      <c r="IS203" t="s">
        <v>442</v>
      </c>
      <c r="IT203" t="s">
        <v>442</v>
      </c>
      <c r="IU203" t="s">
        <v>442</v>
      </c>
      <c r="IV203" t="s">
        <v>442</v>
      </c>
      <c r="IW203">
        <v>0</v>
      </c>
      <c r="IX203">
        <v>100</v>
      </c>
      <c r="IY203">
        <v>100</v>
      </c>
      <c r="IZ203">
        <v>-0.514</v>
      </c>
      <c r="JA203">
        <v>0.0313</v>
      </c>
      <c r="JB203">
        <v>-0.436505064677801</v>
      </c>
      <c r="JC203">
        <v>-0.000204251658391556</v>
      </c>
      <c r="JD203">
        <v>8.11882707142039e-08</v>
      </c>
      <c r="JE203">
        <v>-8.824596126216e-11</v>
      </c>
      <c r="JF203">
        <v>-0.0823044458403542</v>
      </c>
      <c r="JG203">
        <v>6.98166786572007e-05</v>
      </c>
      <c r="JH203">
        <v>0.00104944809816257</v>
      </c>
      <c r="JI203">
        <v>-2.5878658862803e-05</v>
      </c>
      <c r="JJ203">
        <v>28</v>
      </c>
      <c r="JK203">
        <v>2090</v>
      </c>
      <c r="JL203">
        <v>2</v>
      </c>
      <c r="JM203">
        <v>19</v>
      </c>
      <c r="JN203">
        <v>16.2</v>
      </c>
      <c r="JO203">
        <v>16.2</v>
      </c>
      <c r="JP203">
        <v>1.36108</v>
      </c>
      <c r="JQ203">
        <v>2.55615</v>
      </c>
      <c r="JR203">
        <v>2.24365</v>
      </c>
      <c r="JS203">
        <v>2.85034</v>
      </c>
      <c r="JT203">
        <v>2.49756</v>
      </c>
      <c r="JU203">
        <v>2.39502</v>
      </c>
      <c r="JV203">
        <v>31.2591</v>
      </c>
      <c r="JW203">
        <v>24.07</v>
      </c>
      <c r="JX203">
        <v>18</v>
      </c>
      <c r="JY203">
        <v>633.744</v>
      </c>
      <c r="JZ203">
        <v>658.228</v>
      </c>
      <c r="KA203">
        <v>20.0006</v>
      </c>
      <c r="KB203">
        <v>23.3098</v>
      </c>
      <c r="KC203">
        <v>30.0003</v>
      </c>
      <c r="KD203">
        <v>23.4999</v>
      </c>
      <c r="KE203">
        <v>23.4811</v>
      </c>
      <c r="KF203">
        <v>27.2834</v>
      </c>
      <c r="KG203">
        <v>37.0105</v>
      </c>
      <c r="KH203">
        <v>0</v>
      </c>
      <c r="KI203">
        <v>20</v>
      </c>
      <c r="KJ203">
        <v>420</v>
      </c>
      <c r="KK203">
        <v>11.4371</v>
      </c>
      <c r="KL203">
        <v>101.984</v>
      </c>
      <c r="KM203">
        <v>101.026</v>
      </c>
    </row>
    <row r="204" spans="1:299">
      <c r="A204">
        <v>188</v>
      </c>
      <c r="B204">
        <v>1701978609.1</v>
      </c>
      <c r="C204">
        <v>935.099999904633</v>
      </c>
      <c r="D204" t="s">
        <v>817</v>
      </c>
      <c r="E204" t="s">
        <v>818</v>
      </c>
      <c r="F204">
        <v>15</v>
      </c>
      <c r="H204" t="s">
        <v>435</v>
      </c>
      <c r="K204">
        <v>1701978607.6</v>
      </c>
      <c r="L204">
        <f>(M204)/1000</f>
        <v>0</v>
      </c>
      <c r="M204">
        <f>IF(DR204, AP204, AJ204)</f>
        <v>0</v>
      </c>
      <c r="N204">
        <f>IF(DR204, AK204, AI204)</f>
        <v>0</v>
      </c>
      <c r="O204">
        <f>DT204 - IF(AW204&gt;1, N204*DN204*100.0/(AY204*EH204), 0)</f>
        <v>0</v>
      </c>
      <c r="P204">
        <f>((V204-L204/2)*O204-N204)/(V204+L204/2)</f>
        <v>0</v>
      </c>
      <c r="Q204">
        <f>P204*(EA204+EB204)/1000.0</f>
        <v>0</v>
      </c>
      <c r="R204">
        <f>(DT204 - IF(AW204&gt;1, N204*DN204*100.0/(AY204*EH204), 0))*(EA204+EB204)/1000.0</f>
        <v>0</v>
      </c>
      <c r="S204">
        <f>2.0/((1/U204-1/T204)+SIGN(U204)*SQRT((1/U204-1/T204)*(1/U204-1/T204) + 4*DO204/((DO204+1)*(DO204+1))*(2*1/U204*1/T204-1/T204*1/T204)))</f>
        <v>0</v>
      </c>
      <c r="T204">
        <f>IF(LEFT(DP204,1)&lt;&gt;"0",IF(LEFT(DP204,1)="1",3.0,DQ204),$D$5+$E$5*(EH204*EA204/($K$5*1000))+$F$5*(EH204*EA204/($K$5*1000))*MAX(MIN(DN204,$J$5),$I$5)*MAX(MIN(DN204,$J$5),$I$5)+$G$5*MAX(MIN(DN204,$J$5),$I$5)*(EH204*EA204/($K$5*1000))+$H$5*(EH204*EA204/($K$5*1000))*(EH204*EA204/($K$5*1000)))</f>
        <v>0</v>
      </c>
      <c r="U204">
        <f>L204*(1000-(1000*0.61365*exp(17.502*Y204/(240.97+Y204))/(EA204+EB204)+DV204)/2)/(1000*0.61365*exp(17.502*Y204/(240.97+Y204))/(EA204+EB204)-DV204)</f>
        <v>0</v>
      </c>
      <c r="V204">
        <f>1/((DO204+1)/(S204/1.6)+1/(T204/1.37)) + DO204/((DO204+1)/(S204/1.6) + DO204/(T204/1.37))</f>
        <v>0</v>
      </c>
      <c r="W204">
        <f>(DJ204*DM204)</f>
        <v>0</v>
      </c>
      <c r="X204">
        <f>(EC204+(W204+2*0.95*5.67E-8*(((EC204+$B$7)+273)^4-(EC204+273)^4)-44100*L204)/(1.84*29.3*T204+8*0.95*5.67E-8*(EC204+273)^3))</f>
        <v>0</v>
      </c>
      <c r="Y204">
        <f>($C$7*ED204+$D$7*EE204+$E$7*X204)</f>
        <v>0</v>
      </c>
      <c r="Z204">
        <f>0.61365*exp(17.502*Y204/(240.97+Y204))</f>
        <v>0</v>
      </c>
      <c r="AA204">
        <f>(AB204/AC204*100)</f>
        <v>0</v>
      </c>
      <c r="AB204">
        <f>DV204*(EA204+EB204)/1000</f>
        <v>0</v>
      </c>
      <c r="AC204">
        <f>0.61365*exp(17.502*EC204/(240.97+EC204))</f>
        <v>0</v>
      </c>
      <c r="AD204">
        <f>(Z204-DV204*(EA204+EB204)/1000)</f>
        <v>0</v>
      </c>
      <c r="AE204">
        <f>(-L204*44100)</f>
        <v>0</v>
      </c>
      <c r="AF204">
        <f>2*29.3*T204*0.92*(EC204-Y204)</f>
        <v>0</v>
      </c>
      <c r="AG204">
        <f>2*0.95*5.67E-8*(((EC204+$B$7)+273)^4-(Y204+273)^4)</f>
        <v>0</v>
      </c>
      <c r="AH204">
        <f>W204+AG204+AE204+AF204</f>
        <v>0</v>
      </c>
      <c r="AI204">
        <f>DZ204*AW204*(DU204-DT204*(1000-AW204*DW204)/(1000-AW204*DV204))/(100*DN204)</f>
        <v>0</v>
      </c>
      <c r="AJ204">
        <f>1000*DZ204*AW204*(DV204-DW204)/(100*DN204*(1000-AW204*DV204))</f>
        <v>0</v>
      </c>
      <c r="AK204">
        <f>(AL204 - AM204 - EA204*1E3/(8.314*(EC204+273.15)) * AO204/DZ204 * AN204) * DZ204/(100*DN204) * (1000 - DW204)/1000</f>
        <v>0</v>
      </c>
      <c r="AL204">
        <v>424.85029547747</v>
      </c>
      <c r="AM204">
        <v>421.82336969697</v>
      </c>
      <c r="AN204">
        <v>-0.000494568802812841</v>
      </c>
      <c r="AO204">
        <v>66.111918729525</v>
      </c>
      <c r="AP204">
        <f>(AR204 - AQ204 + EA204*1E3/(8.314*(EC204+273.15)) * AT204/DZ204 * AS204) * DZ204/(100*DN204) * 1000/(1000 - AR204)</f>
        <v>0</v>
      </c>
      <c r="AQ204">
        <v>11.4231464277515</v>
      </c>
      <c r="AR204">
        <v>12.4759912087912</v>
      </c>
      <c r="AS204">
        <v>-2.80270492537847e-07</v>
      </c>
      <c r="AT204">
        <v>85.4368916189537</v>
      </c>
      <c r="AU204">
        <v>0</v>
      </c>
      <c r="AV204">
        <v>0</v>
      </c>
      <c r="AW204">
        <f>IF(AU204*$H$13&gt;=AY204,1.0,(AY204/(AY204-AU204*$H$13)))</f>
        <v>0</v>
      </c>
      <c r="AX204">
        <f>(AW204-1)*100</f>
        <v>0</v>
      </c>
      <c r="AY204">
        <f>MAX(0,($B$13+$C$13*EH204)/(1+$D$13*EH204)*EA204/(EC204+273)*$E$13)</f>
        <v>0</v>
      </c>
      <c r="AZ204" t="s">
        <v>436</v>
      </c>
      <c r="BA204" t="s">
        <v>436</v>
      </c>
      <c r="BB204">
        <v>0</v>
      </c>
      <c r="BC204">
        <v>0</v>
      </c>
      <c r="BD204">
        <f>1-BB204/BC204</f>
        <v>0</v>
      </c>
      <c r="BE204">
        <v>0</v>
      </c>
      <c r="BF204" t="s">
        <v>436</v>
      </c>
      <c r="BG204" t="s">
        <v>436</v>
      </c>
      <c r="BH204">
        <v>0</v>
      </c>
      <c r="BI204">
        <v>0</v>
      </c>
      <c r="BJ204">
        <f>1-BH204/BI204</f>
        <v>0</v>
      </c>
      <c r="BK204">
        <v>0.5</v>
      </c>
      <c r="BL204">
        <f>DK204</f>
        <v>0</v>
      </c>
      <c r="BM204">
        <f>N204</f>
        <v>0</v>
      </c>
      <c r="BN204">
        <f>BJ204*BK204*BL204</f>
        <v>0</v>
      </c>
      <c r="BO204">
        <f>(BM204-BE204)/BL204</f>
        <v>0</v>
      </c>
      <c r="BP204">
        <f>(BC204-BI204)/BI204</f>
        <v>0</v>
      </c>
      <c r="BQ204">
        <f>BB204/(BD204+BB204/BI204)</f>
        <v>0</v>
      </c>
      <c r="BR204" t="s">
        <v>436</v>
      </c>
      <c r="BS204">
        <v>0</v>
      </c>
      <c r="BT204">
        <f>IF(BS204&lt;&gt;0, BS204, BQ204)</f>
        <v>0</v>
      </c>
      <c r="BU204">
        <f>1-BT204/BI204</f>
        <v>0</v>
      </c>
      <c r="BV204">
        <f>(BI204-BH204)/(BI204-BT204)</f>
        <v>0</v>
      </c>
      <c r="BW204">
        <f>(BC204-BI204)/(BC204-BT204)</f>
        <v>0</v>
      </c>
      <c r="BX204">
        <f>(BI204-BH204)/(BI204-BB204)</f>
        <v>0</v>
      </c>
      <c r="BY204">
        <f>(BC204-BI204)/(BC204-BB204)</f>
        <v>0</v>
      </c>
      <c r="BZ204">
        <f>(BV204*BT204/BH204)</f>
        <v>0</v>
      </c>
      <c r="CA204">
        <f>(1-BZ204)</f>
        <v>0</v>
      </c>
      <c r="DJ204">
        <f>$B$11*EI204+$C$11*EJ204+$F$11*EU204*(1-EX204)</f>
        <v>0</v>
      </c>
      <c r="DK204">
        <f>DJ204*DL204</f>
        <v>0</v>
      </c>
      <c r="DL204">
        <f>($B$11*$D$9+$C$11*$D$9+$F$11*((FH204+EZ204)/MAX(FH204+EZ204+FI204, 0.1)*$I$9+FI204/MAX(FH204+EZ204+FI204, 0.1)*$J$9))/($B$11+$C$11+$F$11)</f>
        <v>0</v>
      </c>
      <c r="DM204">
        <f>($B$11*$K$9+$C$11*$K$9+$F$11*((FH204+EZ204)/MAX(FH204+EZ204+FI204, 0.1)*$P$9+FI204/MAX(FH204+EZ204+FI204, 0.1)*$Q$9))/($B$11+$C$11+$F$11)</f>
        <v>0</v>
      </c>
      <c r="DN204">
        <v>6</v>
      </c>
      <c r="DO204">
        <v>0.5</v>
      </c>
      <c r="DP204" t="s">
        <v>437</v>
      </c>
      <c r="DQ204">
        <v>2</v>
      </c>
      <c r="DR204" t="b">
        <v>1</v>
      </c>
      <c r="DS204">
        <v>1701978607.6</v>
      </c>
      <c r="DT204">
        <v>416.5665</v>
      </c>
      <c r="DU204">
        <v>419.997</v>
      </c>
      <c r="DV204">
        <v>12.4759</v>
      </c>
      <c r="DW204">
        <v>11.42295</v>
      </c>
      <c r="DX204">
        <v>417.08</v>
      </c>
      <c r="DY204">
        <v>12.4447</v>
      </c>
      <c r="DZ204">
        <v>600.0015</v>
      </c>
      <c r="EA204">
        <v>78.9077</v>
      </c>
      <c r="EB204">
        <v>0.10003525</v>
      </c>
      <c r="EC204">
        <v>22.9979</v>
      </c>
      <c r="ED204">
        <v>22.9947</v>
      </c>
      <c r="EE204">
        <v>999.9</v>
      </c>
      <c r="EF204">
        <v>0</v>
      </c>
      <c r="EG204">
        <v>0</v>
      </c>
      <c r="EH204">
        <v>9999.36</v>
      </c>
      <c r="EI204">
        <v>0</v>
      </c>
      <c r="EJ204">
        <v>0.848101</v>
      </c>
      <c r="EK204">
        <v>-3.43088</v>
      </c>
      <c r="EL204">
        <v>421.8285</v>
      </c>
      <c r="EM204">
        <v>424.85</v>
      </c>
      <c r="EN204">
        <v>1.05294</v>
      </c>
      <c r="EO204">
        <v>419.997</v>
      </c>
      <c r="EP204">
        <v>11.42295</v>
      </c>
      <c r="EQ204">
        <v>0.9844455</v>
      </c>
      <c r="ER204">
        <v>0.9013605</v>
      </c>
      <c r="ES204">
        <v>6.688185</v>
      </c>
      <c r="ET204">
        <v>5.412485</v>
      </c>
      <c r="EU204">
        <v>1800.05</v>
      </c>
      <c r="EV204">
        <v>0.978006</v>
      </c>
      <c r="EW204">
        <v>0.0219943</v>
      </c>
      <c r="EX204">
        <v>0</v>
      </c>
      <c r="EY204">
        <v>382.9155</v>
      </c>
      <c r="EZ204">
        <v>4.99951</v>
      </c>
      <c r="FA204">
        <v>6947.825</v>
      </c>
      <c r="FB204">
        <v>14717.45</v>
      </c>
      <c r="FC204">
        <v>43.062</v>
      </c>
      <c r="FD204">
        <v>44.812</v>
      </c>
      <c r="FE204">
        <v>44.562</v>
      </c>
      <c r="FF204">
        <v>43.875</v>
      </c>
      <c r="FG204">
        <v>44.437</v>
      </c>
      <c r="FH204">
        <v>1755.57</v>
      </c>
      <c r="FI204">
        <v>39.48</v>
      </c>
      <c r="FJ204">
        <v>0</v>
      </c>
      <c r="FK204">
        <v>1701978610.5</v>
      </c>
      <c r="FL204">
        <v>0</v>
      </c>
      <c r="FM204">
        <v>382.891576923077</v>
      </c>
      <c r="FN204">
        <v>-0.317709398384092</v>
      </c>
      <c r="FO204">
        <v>-4.06051281830822</v>
      </c>
      <c r="FP204">
        <v>6947.72192307692</v>
      </c>
      <c r="FQ204">
        <v>15</v>
      </c>
      <c r="FR204">
        <v>1701977635</v>
      </c>
      <c r="FS204" t="s">
        <v>438</v>
      </c>
      <c r="FT204">
        <v>1701977633</v>
      </c>
      <c r="FU204">
        <v>1701977635</v>
      </c>
      <c r="FV204">
        <v>4</v>
      </c>
      <c r="FW204">
        <v>-0.012</v>
      </c>
      <c r="FX204">
        <v>0.003</v>
      </c>
      <c r="FY204">
        <v>-0.515</v>
      </c>
      <c r="FZ204">
        <v>0.012</v>
      </c>
      <c r="GA204">
        <v>420</v>
      </c>
      <c r="GB204">
        <v>11</v>
      </c>
      <c r="GC204">
        <v>0.38</v>
      </c>
      <c r="GD204">
        <v>0.07</v>
      </c>
      <c r="GE204">
        <v>-3.430716</v>
      </c>
      <c r="GF204">
        <v>0.0578842105263147</v>
      </c>
      <c r="GG204">
        <v>0.0260036878922972</v>
      </c>
      <c r="GH204">
        <v>1</v>
      </c>
      <c r="GI204">
        <v>382.922852941176</v>
      </c>
      <c r="GJ204">
        <v>-0.334682964593991</v>
      </c>
      <c r="GK204">
        <v>0.175144668329617</v>
      </c>
      <c r="GL204">
        <v>1</v>
      </c>
      <c r="GM204">
        <v>1.0546425</v>
      </c>
      <c r="GN204">
        <v>-0.0129126315789467</v>
      </c>
      <c r="GO204">
        <v>0.00135648027998935</v>
      </c>
      <c r="GP204">
        <v>1</v>
      </c>
      <c r="GQ204">
        <v>3</v>
      </c>
      <c r="GR204">
        <v>3</v>
      </c>
      <c r="GS204" t="s">
        <v>439</v>
      </c>
      <c r="GT204">
        <v>3.24996</v>
      </c>
      <c r="GU204">
        <v>2.89228</v>
      </c>
      <c r="GV204">
        <v>0.0826088</v>
      </c>
      <c r="GW204">
        <v>0.0829172</v>
      </c>
      <c r="GX204">
        <v>0.0594398</v>
      </c>
      <c r="GY204">
        <v>0.0551695</v>
      </c>
      <c r="GZ204">
        <v>30267.8</v>
      </c>
      <c r="HA204">
        <v>23316.6</v>
      </c>
      <c r="HB204">
        <v>30715</v>
      </c>
      <c r="HC204">
        <v>23895</v>
      </c>
      <c r="HD204">
        <v>38264.6</v>
      </c>
      <c r="HE204">
        <v>31512.9</v>
      </c>
      <c r="HF204">
        <v>43460.9</v>
      </c>
      <c r="HG204">
        <v>36061.8</v>
      </c>
      <c r="HH204">
        <v>2.3531</v>
      </c>
      <c r="HI204">
        <v>2.25577</v>
      </c>
      <c r="HJ204">
        <v>0.155099</v>
      </c>
      <c r="HK204">
        <v>0</v>
      </c>
      <c r="HL204">
        <v>20.4393</v>
      </c>
      <c r="HM204">
        <v>999.9</v>
      </c>
      <c r="HN204">
        <v>45.367</v>
      </c>
      <c r="HO204">
        <v>27.039</v>
      </c>
      <c r="HP204">
        <v>20.6239</v>
      </c>
      <c r="HQ204">
        <v>54.2721</v>
      </c>
      <c r="HR204">
        <v>21.4583</v>
      </c>
      <c r="HS204">
        <v>2</v>
      </c>
      <c r="HT204">
        <v>-0.305401</v>
      </c>
      <c r="HU204">
        <v>0.676457</v>
      </c>
      <c r="HV204">
        <v>20.3423</v>
      </c>
      <c r="HW204">
        <v>5.24694</v>
      </c>
      <c r="HX204">
        <v>11.921</v>
      </c>
      <c r="HY204">
        <v>4.9696</v>
      </c>
      <c r="HZ204">
        <v>3.29</v>
      </c>
      <c r="IA204">
        <v>9999</v>
      </c>
      <c r="IB204">
        <v>999.9</v>
      </c>
      <c r="IC204">
        <v>9999</v>
      </c>
      <c r="ID204">
        <v>9999</v>
      </c>
      <c r="IE204">
        <v>4.97212</v>
      </c>
      <c r="IF204">
        <v>1.87347</v>
      </c>
      <c r="IG204">
        <v>1.88034</v>
      </c>
      <c r="IH204">
        <v>1.87651</v>
      </c>
      <c r="II204">
        <v>1.87609</v>
      </c>
      <c r="IJ204">
        <v>1.87607</v>
      </c>
      <c r="IK204">
        <v>1.87502</v>
      </c>
      <c r="IL204">
        <v>1.87544</v>
      </c>
      <c r="IM204">
        <v>0</v>
      </c>
      <c r="IN204">
        <v>0</v>
      </c>
      <c r="IO204">
        <v>0</v>
      </c>
      <c r="IP204">
        <v>0</v>
      </c>
      <c r="IQ204" t="s">
        <v>440</v>
      </c>
      <c r="IR204" t="s">
        <v>441</v>
      </c>
      <c r="IS204" t="s">
        <v>442</v>
      </c>
      <c r="IT204" t="s">
        <v>442</v>
      </c>
      <c r="IU204" t="s">
        <v>442</v>
      </c>
      <c r="IV204" t="s">
        <v>442</v>
      </c>
      <c r="IW204">
        <v>0</v>
      </c>
      <c r="IX204">
        <v>100</v>
      </c>
      <c r="IY204">
        <v>100</v>
      </c>
      <c r="IZ204">
        <v>-0.513</v>
      </c>
      <c r="JA204">
        <v>0.0312</v>
      </c>
      <c r="JB204">
        <v>-0.436505064677801</v>
      </c>
      <c r="JC204">
        <v>-0.000204251658391556</v>
      </c>
      <c r="JD204">
        <v>8.11882707142039e-08</v>
      </c>
      <c r="JE204">
        <v>-8.824596126216e-11</v>
      </c>
      <c r="JF204">
        <v>-0.0823044458403542</v>
      </c>
      <c r="JG204">
        <v>6.98166786572007e-05</v>
      </c>
      <c r="JH204">
        <v>0.00104944809816257</v>
      </c>
      <c r="JI204">
        <v>-2.5878658862803e-05</v>
      </c>
      <c r="JJ204">
        <v>28</v>
      </c>
      <c r="JK204">
        <v>2090</v>
      </c>
      <c r="JL204">
        <v>2</v>
      </c>
      <c r="JM204">
        <v>19</v>
      </c>
      <c r="JN204">
        <v>16.3</v>
      </c>
      <c r="JO204">
        <v>16.2</v>
      </c>
      <c r="JP204">
        <v>1.36108</v>
      </c>
      <c r="JQ204">
        <v>2.55371</v>
      </c>
      <c r="JR204">
        <v>2.24365</v>
      </c>
      <c r="JS204">
        <v>2.84912</v>
      </c>
      <c r="JT204">
        <v>2.49756</v>
      </c>
      <c r="JU204">
        <v>2.38647</v>
      </c>
      <c r="JV204">
        <v>31.2591</v>
      </c>
      <c r="JW204">
        <v>24.07</v>
      </c>
      <c r="JX204">
        <v>18</v>
      </c>
      <c r="JY204">
        <v>633.719</v>
      </c>
      <c r="JZ204">
        <v>658.079</v>
      </c>
      <c r="KA204">
        <v>20.0006</v>
      </c>
      <c r="KB204">
        <v>23.3098</v>
      </c>
      <c r="KC204">
        <v>30.0002</v>
      </c>
      <c r="KD204">
        <v>23.4993</v>
      </c>
      <c r="KE204">
        <v>23.4811</v>
      </c>
      <c r="KF204">
        <v>27.285</v>
      </c>
      <c r="KG204">
        <v>37.0105</v>
      </c>
      <c r="KH204">
        <v>0</v>
      </c>
      <c r="KI204">
        <v>20</v>
      </c>
      <c r="KJ204">
        <v>420</v>
      </c>
      <c r="KK204">
        <v>11.4405</v>
      </c>
      <c r="KL204">
        <v>101.984</v>
      </c>
      <c r="KM204">
        <v>101.026</v>
      </c>
    </row>
    <row r="205" spans="1:299">
      <c r="A205">
        <v>189</v>
      </c>
      <c r="B205">
        <v>1701978614.1</v>
      </c>
      <c r="C205">
        <v>940.099999904633</v>
      </c>
      <c r="D205" t="s">
        <v>819</v>
      </c>
      <c r="E205" t="s">
        <v>820</v>
      </c>
      <c r="F205">
        <v>15</v>
      </c>
      <c r="H205" t="s">
        <v>435</v>
      </c>
      <c r="K205">
        <v>1701978612.6</v>
      </c>
      <c r="L205">
        <f>(M205)/1000</f>
        <v>0</v>
      </c>
      <c r="M205">
        <f>IF(DR205, AP205, AJ205)</f>
        <v>0</v>
      </c>
      <c r="N205">
        <f>IF(DR205, AK205, AI205)</f>
        <v>0</v>
      </c>
      <c r="O205">
        <f>DT205 - IF(AW205&gt;1, N205*DN205*100.0/(AY205*EH205), 0)</f>
        <v>0</v>
      </c>
      <c r="P205">
        <f>((V205-L205/2)*O205-N205)/(V205+L205/2)</f>
        <v>0</v>
      </c>
      <c r="Q205">
        <f>P205*(EA205+EB205)/1000.0</f>
        <v>0</v>
      </c>
      <c r="R205">
        <f>(DT205 - IF(AW205&gt;1, N205*DN205*100.0/(AY205*EH205), 0))*(EA205+EB205)/1000.0</f>
        <v>0</v>
      </c>
      <c r="S205">
        <f>2.0/((1/U205-1/T205)+SIGN(U205)*SQRT((1/U205-1/T205)*(1/U205-1/T205) + 4*DO205/((DO205+1)*(DO205+1))*(2*1/U205*1/T205-1/T205*1/T205)))</f>
        <v>0</v>
      </c>
      <c r="T205">
        <f>IF(LEFT(DP205,1)&lt;&gt;"0",IF(LEFT(DP205,1)="1",3.0,DQ205),$D$5+$E$5*(EH205*EA205/($K$5*1000))+$F$5*(EH205*EA205/($K$5*1000))*MAX(MIN(DN205,$J$5),$I$5)*MAX(MIN(DN205,$J$5),$I$5)+$G$5*MAX(MIN(DN205,$J$5),$I$5)*(EH205*EA205/($K$5*1000))+$H$5*(EH205*EA205/($K$5*1000))*(EH205*EA205/($K$5*1000)))</f>
        <v>0</v>
      </c>
      <c r="U205">
        <f>L205*(1000-(1000*0.61365*exp(17.502*Y205/(240.97+Y205))/(EA205+EB205)+DV205)/2)/(1000*0.61365*exp(17.502*Y205/(240.97+Y205))/(EA205+EB205)-DV205)</f>
        <v>0</v>
      </c>
      <c r="V205">
        <f>1/((DO205+1)/(S205/1.6)+1/(T205/1.37)) + DO205/((DO205+1)/(S205/1.6) + DO205/(T205/1.37))</f>
        <v>0</v>
      </c>
      <c r="W205">
        <f>(DJ205*DM205)</f>
        <v>0</v>
      </c>
      <c r="X205">
        <f>(EC205+(W205+2*0.95*5.67E-8*(((EC205+$B$7)+273)^4-(EC205+273)^4)-44100*L205)/(1.84*29.3*T205+8*0.95*5.67E-8*(EC205+273)^3))</f>
        <v>0</v>
      </c>
      <c r="Y205">
        <f>($C$7*ED205+$D$7*EE205+$E$7*X205)</f>
        <v>0</v>
      </c>
      <c r="Z205">
        <f>0.61365*exp(17.502*Y205/(240.97+Y205))</f>
        <v>0</v>
      </c>
      <c r="AA205">
        <f>(AB205/AC205*100)</f>
        <v>0</v>
      </c>
      <c r="AB205">
        <f>DV205*(EA205+EB205)/1000</f>
        <v>0</v>
      </c>
      <c r="AC205">
        <f>0.61365*exp(17.502*EC205/(240.97+EC205))</f>
        <v>0</v>
      </c>
      <c r="AD205">
        <f>(Z205-DV205*(EA205+EB205)/1000)</f>
        <v>0</v>
      </c>
      <c r="AE205">
        <f>(-L205*44100)</f>
        <v>0</v>
      </c>
      <c r="AF205">
        <f>2*29.3*T205*0.92*(EC205-Y205)</f>
        <v>0</v>
      </c>
      <c r="AG205">
        <f>2*0.95*5.67E-8*(((EC205+$B$7)+273)^4-(Y205+273)^4)</f>
        <v>0</v>
      </c>
      <c r="AH205">
        <f>W205+AG205+AE205+AF205</f>
        <v>0</v>
      </c>
      <c r="AI205">
        <f>DZ205*AW205*(DU205-DT205*(1000-AW205*DW205)/(1000-AW205*DV205))/(100*DN205)</f>
        <v>0</v>
      </c>
      <c r="AJ205">
        <f>1000*DZ205*AW205*(DV205-DW205)/(100*DN205*(1000-AW205*DV205))</f>
        <v>0</v>
      </c>
      <c r="AK205">
        <f>(AL205 - AM205 - EA205*1E3/(8.314*(EC205+273.15)) * AO205/DZ205 * AN205) * DZ205/(100*DN205) * (1000 - DW205)/1000</f>
        <v>0</v>
      </c>
      <c r="AL205">
        <v>424.845981266678</v>
      </c>
      <c r="AM205">
        <v>421.862854545455</v>
      </c>
      <c r="AN205">
        <v>0.0011600803802858</v>
      </c>
      <c r="AO205">
        <v>66.111918729525</v>
      </c>
      <c r="AP205">
        <f>(AR205 - AQ205 + EA205*1E3/(8.314*(EC205+273.15)) * AT205/DZ205 * AS205) * DZ205/(100*DN205) * 1000/(1000 - AR205)</f>
        <v>0</v>
      </c>
      <c r="AQ205">
        <v>11.4232699177343</v>
      </c>
      <c r="AR205">
        <v>12.4746285714286</v>
      </c>
      <c r="AS205">
        <v>-6.4623151490449e-07</v>
      </c>
      <c r="AT205">
        <v>85.4368916189537</v>
      </c>
      <c r="AU205">
        <v>0</v>
      </c>
      <c r="AV205">
        <v>0</v>
      </c>
      <c r="AW205">
        <f>IF(AU205*$H$13&gt;=AY205,1.0,(AY205/(AY205-AU205*$H$13)))</f>
        <v>0</v>
      </c>
      <c r="AX205">
        <f>(AW205-1)*100</f>
        <v>0</v>
      </c>
      <c r="AY205">
        <f>MAX(0,($B$13+$C$13*EH205)/(1+$D$13*EH205)*EA205/(EC205+273)*$E$13)</f>
        <v>0</v>
      </c>
      <c r="AZ205" t="s">
        <v>436</v>
      </c>
      <c r="BA205" t="s">
        <v>436</v>
      </c>
      <c r="BB205">
        <v>0</v>
      </c>
      <c r="BC205">
        <v>0</v>
      </c>
      <c r="BD205">
        <f>1-BB205/BC205</f>
        <v>0</v>
      </c>
      <c r="BE205">
        <v>0</v>
      </c>
      <c r="BF205" t="s">
        <v>436</v>
      </c>
      <c r="BG205" t="s">
        <v>436</v>
      </c>
      <c r="BH205">
        <v>0</v>
      </c>
      <c r="BI205">
        <v>0</v>
      </c>
      <c r="BJ205">
        <f>1-BH205/BI205</f>
        <v>0</v>
      </c>
      <c r="BK205">
        <v>0.5</v>
      </c>
      <c r="BL205">
        <f>DK205</f>
        <v>0</v>
      </c>
      <c r="BM205">
        <f>N205</f>
        <v>0</v>
      </c>
      <c r="BN205">
        <f>BJ205*BK205*BL205</f>
        <v>0</v>
      </c>
      <c r="BO205">
        <f>(BM205-BE205)/BL205</f>
        <v>0</v>
      </c>
      <c r="BP205">
        <f>(BC205-BI205)/BI205</f>
        <v>0</v>
      </c>
      <c r="BQ205">
        <f>BB205/(BD205+BB205/BI205)</f>
        <v>0</v>
      </c>
      <c r="BR205" t="s">
        <v>436</v>
      </c>
      <c r="BS205">
        <v>0</v>
      </c>
      <c r="BT205">
        <f>IF(BS205&lt;&gt;0, BS205, BQ205)</f>
        <v>0</v>
      </c>
      <c r="BU205">
        <f>1-BT205/BI205</f>
        <v>0</v>
      </c>
      <c r="BV205">
        <f>(BI205-BH205)/(BI205-BT205)</f>
        <v>0</v>
      </c>
      <c r="BW205">
        <f>(BC205-BI205)/(BC205-BT205)</f>
        <v>0</v>
      </c>
      <c r="BX205">
        <f>(BI205-BH205)/(BI205-BB205)</f>
        <v>0</v>
      </c>
      <c r="BY205">
        <f>(BC205-BI205)/(BC205-BB205)</f>
        <v>0</v>
      </c>
      <c r="BZ205">
        <f>(BV205*BT205/BH205)</f>
        <v>0</v>
      </c>
      <c r="CA205">
        <f>(1-BZ205)</f>
        <v>0</v>
      </c>
      <c r="DJ205">
        <f>$B$11*EI205+$C$11*EJ205+$F$11*EU205*(1-EX205)</f>
        <v>0</v>
      </c>
      <c r="DK205">
        <f>DJ205*DL205</f>
        <v>0</v>
      </c>
      <c r="DL205">
        <f>($B$11*$D$9+$C$11*$D$9+$F$11*((FH205+EZ205)/MAX(FH205+EZ205+FI205, 0.1)*$I$9+FI205/MAX(FH205+EZ205+FI205, 0.1)*$J$9))/($B$11+$C$11+$F$11)</f>
        <v>0</v>
      </c>
      <c r="DM205">
        <f>($B$11*$K$9+$C$11*$K$9+$F$11*((FH205+EZ205)/MAX(FH205+EZ205+FI205, 0.1)*$P$9+FI205/MAX(FH205+EZ205+FI205, 0.1)*$Q$9))/($B$11+$C$11+$F$11)</f>
        <v>0</v>
      </c>
      <c r="DN205">
        <v>6</v>
      </c>
      <c r="DO205">
        <v>0.5</v>
      </c>
      <c r="DP205" t="s">
        <v>437</v>
      </c>
      <c r="DQ205">
        <v>2</v>
      </c>
      <c r="DR205" t="b">
        <v>1</v>
      </c>
      <c r="DS205">
        <v>1701978612.6</v>
      </c>
      <c r="DT205">
        <v>416.6005</v>
      </c>
      <c r="DU205">
        <v>419.998</v>
      </c>
      <c r="DV205">
        <v>12.4748</v>
      </c>
      <c r="DW205">
        <v>11.42285</v>
      </c>
      <c r="DX205">
        <v>417.1145</v>
      </c>
      <c r="DY205">
        <v>12.4436</v>
      </c>
      <c r="DZ205">
        <v>600.013</v>
      </c>
      <c r="EA205">
        <v>78.90885</v>
      </c>
      <c r="EB205">
        <v>0.09988135</v>
      </c>
      <c r="EC205">
        <v>22.9976</v>
      </c>
      <c r="ED205">
        <v>23.00665</v>
      </c>
      <c r="EE205">
        <v>999.9</v>
      </c>
      <c r="EF205">
        <v>0</v>
      </c>
      <c r="EG205">
        <v>0</v>
      </c>
      <c r="EH205">
        <v>10015.9</v>
      </c>
      <c r="EI205">
        <v>0</v>
      </c>
      <c r="EJ205">
        <v>0.848101</v>
      </c>
      <c r="EK205">
        <v>-3.39769</v>
      </c>
      <c r="EL205">
        <v>421.863</v>
      </c>
      <c r="EM205">
        <v>424.851</v>
      </c>
      <c r="EN205">
        <v>1.05193</v>
      </c>
      <c r="EO205">
        <v>419.998</v>
      </c>
      <c r="EP205">
        <v>11.42285</v>
      </c>
      <c r="EQ205">
        <v>0.9843725</v>
      </c>
      <c r="ER205">
        <v>0.901366</v>
      </c>
      <c r="ES205">
        <v>6.687105</v>
      </c>
      <c r="ET205">
        <v>5.41257</v>
      </c>
      <c r="EU205">
        <v>1799.905</v>
      </c>
      <c r="EV205">
        <v>0.978004</v>
      </c>
      <c r="EW205">
        <v>0.0219962</v>
      </c>
      <c r="EX205">
        <v>0</v>
      </c>
      <c r="EY205">
        <v>382.88</v>
      </c>
      <c r="EZ205">
        <v>4.99951</v>
      </c>
      <c r="FA205">
        <v>6947.015</v>
      </c>
      <c r="FB205">
        <v>14716.2</v>
      </c>
      <c r="FC205">
        <v>43.062</v>
      </c>
      <c r="FD205">
        <v>44.812</v>
      </c>
      <c r="FE205">
        <v>44.625</v>
      </c>
      <c r="FF205">
        <v>43.875</v>
      </c>
      <c r="FG205">
        <v>44.437</v>
      </c>
      <c r="FH205">
        <v>1755.425</v>
      </c>
      <c r="FI205">
        <v>39.48</v>
      </c>
      <c r="FJ205">
        <v>0</v>
      </c>
      <c r="FK205">
        <v>1701978615.3</v>
      </c>
      <c r="FL205">
        <v>0</v>
      </c>
      <c r="FM205">
        <v>382.910730769231</v>
      </c>
      <c r="FN205">
        <v>-0.549777780086745</v>
      </c>
      <c r="FO205">
        <v>-0.53538461586463</v>
      </c>
      <c r="FP205">
        <v>6947.46846153846</v>
      </c>
      <c r="FQ205">
        <v>15</v>
      </c>
      <c r="FR205">
        <v>1701977635</v>
      </c>
      <c r="FS205" t="s">
        <v>438</v>
      </c>
      <c r="FT205">
        <v>1701977633</v>
      </c>
      <c r="FU205">
        <v>1701977635</v>
      </c>
      <c r="FV205">
        <v>4</v>
      </c>
      <c r="FW205">
        <v>-0.012</v>
      </c>
      <c r="FX205">
        <v>0.003</v>
      </c>
      <c r="FY205">
        <v>-0.515</v>
      </c>
      <c r="FZ205">
        <v>0.012</v>
      </c>
      <c r="GA205">
        <v>420</v>
      </c>
      <c r="GB205">
        <v>11</v>
      </c>
      <c r="GC205">
        <v>0.38</v>
      </c>
      <c r="GD205">
        <v>0.07</v>
      </c>
      <c r="GE205">
        <v>-3.42135476190476</v>
      </c>
      <c r="GF205">
        <v>0.00723896103895804</v>
      </c>
      <c r="GG205">
        <v>0.0187253229660107</v>
      </c>
      <c r="GH205">
        <v>1</v>
      </c>
      <c r="GI205">
        <v>382.897823529412</v>
      </c>
      <c r="GJ205">
        <v>-0.148143622171505</v>
      </c>
      <c r="GK205">
        <v>0.16112042821301</v>
      </c>
      <c r="GL205">
        <v>1</v>
      </c>
      <c r="GM205">
        <v>1.05371952380952</v>
      </c>
      <c r="GN205">
        <v>-0.0131976623376606</v>
      </c>
      <c r="GO205">
        <v>0.00142801719407576</v>
      </c>
      <c r="GP205">
        <v>1</v>
      </c>
      <c r="GQ205">
        <v>3</v>
      </c>
      <c r="GR205">
        <v>3</v>
      </c>
      <c r="GS205" t="s">
        <v>439</v>
      </c>
      <c r="GT205">
        <v>3.24998</v>
      </c>
      <c r="GU205">
        <v>2.89228</v>
      </c>
      <c r="GV205">
        <v>0.0826133</v>
      </c>
      <c r="GW205">
        <v>0.0829198</v>
      </c>
      <c r="GX205">
        <v>0.0594381</v>
      </c>
      <c r="GY205">
        <v>0.05517</v>
      </c>
      <c r="GZ205">
        <v>30267.2</v>
      </c>
      <c r="HA205">
        <v>23316.3</v>
      </c>
      <c r="HB205">
        <v>30714.5</v>
      </c>
      <c r="HC205">
        <v>23894.8</v>
      </c>
      <c r="HD205">
        <v>38264.1</v>
      </c>
      <c r="HE205">
        <v>31512.6</v>
      </c>
      <c r="HF205">
        <v>43460.2</v>
      </c>
      <c r="HG205">
        <v>36061.4</v>
      </c>
      <c r="HH205">
        <v>2.35298</v>
      </c>
      <c r="HI205">
        <v>2.25612</v>
      </c>
      <c r="HJ205">
        <v>0.155412</v>
      </c>
      <c r="HK205">
        <v>0</v>
      </c>
      <c r="HL205">
        <v>20.4433</v>
      </c>
      <c r="HM205">
        <v>999.9</v>
      </c>
      <c r="HN205">
        <v>45.367</v>
      </c>
      <c r="HO205">
        <v>27.039</v>
      </c>
      <c r="HP205">
        <v>20.6269</v>
      </c>
      <c r="HQ205">
        <v>54.6121</v>
      </c>
      <c r="HR205">
        <v>21.4663</v>
      </c>
      <c r="HS205">
        <v>2</v>
      </c>
      <c r="HT205">
        <v>-0.305747</v>
      </c>
      <c r="HU205">
        <v>0.680223</v>
      </c>
      <c r="HV205">
        <v>20.3426</v>
      </c>
      <c r="HW205">
        <v>5.24664</v>
      </c>
      <c r="HX205">
        <v>11.9207</v>
      </c>
      <c r="HY205">
        <v>4.96975</v>
      </c>
      <c r="HZ205">
        <v>3.29</v>
      </c>
      <c r="IA205">
        <v>9999</v>
      </c>
      <c r="IB205">
        <v>999.9</v>
      </c>
      <c r="IC205">
        <v>9999</v>
      </c>
      <c r="ID205">
        <v>9999</v>
      </c>
      <c r="IE205">
        <v>4.9721</v>
      </c>
      <c r="IF205">
        <v>1.87347</v>
      </c>
      <c r="IG205">
        <v>1.88034</v>
      </c>
      <c r="IH205">
        <v>1.87652</v>
      </c>
      <c r="II205">
        <v>1.87609</v>
      </c>
      <c r="IJ205">
        <v>1.87607</v>
      </c>
      <c r="IK205">
        <v>1.87503</v>
      </c>
      <c r="IL205">
        <v>1.87543</v>
      </c>
      <c r="IM205">
        <v>0</v>
      </c>
      <c r="IN205">
        <v>0</v>
      </c>
      <c r="IO205">
        <v>0</v>
      </c>
      <c r="IP205">
        <v>0</v>
      </c>
      <c r="IQ205" t="s">
        <v>440</v>
      </c>
      <c r="IR205" t="s">
        <v>441</v>
      </c>
      <c r="IS205" t="s">
        <v>442</v>
      </c>
      <c r="IT205" t="s">
        <v>442</v>
      </c>
      <c r="IU205" t="s">
        <v>442</v>
      </c>
      <c r="IV205" t="s">
        <v>442</v>
      </c>
      <c r="IW205">
        <v>0</v>
      </c>
      <c r="IX205">
        <v>100</v>
      </c>
      <c r="IY205">
        <v>100</v>
      </c>
      <c r="IZ205">
        <v>-0.514</v>
      </c>
      <c r="JA205">
        <v>0.0312</v>
      </c>
      <c r="JB205">
        <v>-0.436505064677801</v>
      </c>
      <c r="JC205">
        <v>-0.000204251658391556</v>
      </c>
      <c r="JD205">
        <v>8.11882707142039e-08</v>
      </c>
      <c r="JE205">
        <v>-8.824596126216e-11</v>
      </c>
      <c r="JF205">
        <v>-0.0823044458403542</v>
      </c>
      <c r="JG205">
        <v>6.98166786572007e-05</v>
      </c>
      <c r="JH205">
        <v>0.00104944809816257</v>
      </c>
      <c r="JI205">
        <v>-2.5878658862803e-05</v>
      </c>
      <c r="JJ205">
        <v>28</v>
      </c>
      <c r="JK205">
        <v>2090</v>
      </c>
      <c r="JL205">
        <v>2</v>
      </c>
      <c r="JM205">
        <v>19</v>
      </c>
      <c r="JN205">
        <v>16.4</v>
      </c>
      <c r="JO205">
        <v>16.3</v>
      </c>
      <c r="JP205">
        <v>1.36108</v>
      </c>
      <c r="JQ205">
        <v>2.55859</v>
      </c>
      <c r="JR205">
        <v>2.24365</v>
      </c>
      <c r="JS205">
        <v>2.84912</v>
      </c>
      <c r="JT205">
        <v>2.49756</v>
      </c>
      <c r="JU205">
        <v>2.37671</v>
      </c>
      <c r="JV205">
        <v>31.2591</v>
      </c>
      <c r="JW205">
        <v>24.0612</v>
      </c>
      <c r="JX205">
        <v>18</v>
      </c>
      <c r="JY205">
        <v>633.627</v>
      </c>
      <c r="JZ205">
        <v>658.352</v>
      </c>
      <c r="KA205">
        <v>20.0007</v>
      </c>
      <c r="KB205">
        <v>23.3098</v>
      </c>
      <c r="KC205">
        <v>30.0001</v>
      </c>
      <c r="KD205">
        <v>23.4993</v>
      </c>
      <c r="KE205">
        <v>23.4792</v>
      </c>
      <c r="KF205">
        <v>27.2854</v>
      </c>
      <c r="KG205">
        <v>37.0105</v>
      </c>
      <c r="KH205">
        <v>0</v>
      </c>
      <c r="KI205">
        <v>20</v>
      </c>
      <c r="KJ205">
        <v>420</v>
      </c>
      <c r="KK205">
        <v>11.4414</v>
      </c>
      <c r="KL205">
        <v>101.982</v>
      </c>
      <c r="KM205">
        <v>101.025</v>
      </c>
    </row>
    <row r="206" spans="1:299">
      <c r="A206">
        <v>190</v>
      </c>
      <c r="B206">
        <v>1701978619.1</v>
      </c>
      <c r="C206">
        <v>945.099999904633</v>
      </c>
      <c r="D206" t="s">
        <v>821</v>
      </c>
      <c r="E206" t="s">
        <v>822</v>
      </c>
      <c r="F206">
        <v>15</v>
      </c>
      <c r="H206" t="s">
        <v>435</v>
      </c>
      <c r="K206">
        <v>1701978617.6</v>
      </c>
      <c r="L206">
        <f>(M206)/1000</f>
        <v>0</v>
      </c>
      <c r="M206">
        <f>IF(DR206, AP206, AJ206)</f>
        <v>0</v>
      </c>
      <c r="N206">
        <f>IF(DR206, AK206, AI206)</f>
        <v>0</v>
      </c>
      <c r="O206">
        <f>DT206 - IF(AW206&gt;1, N206*DN206*100.0/(AY206*EH206), 0)</f>
        <v>0</v>
      </c>
      <c r="P206">
        <f>((V206-L206/2)*O206-N206)/(V206+L206/2)</f>
        <v>0</v>
      </c>
      <c r="Q206">
        <f>P206*(EA206+EB206)/1000.0</f>
        <v>0</v>
      </c>
      <c r="R206">
        <f>(DT206 - IF(AW206&gt;1, N206*DN206*100.0/(AY206*EH206), 0))*(EA206+EB206)/1000.0</f>
        <v>0</v>
      </c>
      <c r="S206">
        <f>2.0/((1/U206-1/T206)+SIGN(U206)*SQRT((1/U206-1/T206)*(1/U206-1/T206) + 4*DO206/((DO206+1)*(DO206+1))*(2*1/U206*1/T206-1/T206*1/T206)))</f>
        <v>0</v>
      </c>
      <c r="T206">
        <f>IF(LEFT(DP206,1)&lt;&gt;"0",IF(LEFT(DP206,1)="1",3.0,DQ206),$D$5+$E$5*(EH206*EA206/($K$5*1000))+$F$5*(EH206*EA206/($K$5*1000))*MAX(MIN(DN206,$J$5),$I$5)*MAX(MIN(DN206,$J$5),$I$5)+$G$5*MAX(MIN(DN206,$J$5),$I$5)*(EH206*EA206/($K$5*1000))+$H$5*(EH206*EA206/($K$5*1000))*(EH206*EA206/($K$5*1000)))</f>
        <v>0</v>
      </c>
      <c r="U206">
        <f>L206*(1000-(1000*0.61365*exp(17.502*Y206/(240.97+Y206))/(EA206+EB206)+DV206)/2)/(1000*0.61365*exp(17.502*Y206/(240.97+Y206))/(EA206+EB206)-DV206)</f>
        <v>0</v>
      </c>
      <c r="V206">
        <f>1/((DO206+1)/(S206/1.6)+1/(T206/1.37)) + DO206/((DO206+1)/(S206/1.6) + DO206/(T206/1.37))</f>
        <v>0</v>
      </c>
      <c r="W206">
        <f>(DJ206*DM206)</f>
        <v>0</v>
      </c>
      <c r="X206">
        <f>(EC206+(W206+2*0.95*5.67E-8*(((EC206+$B$7)+273)^4-(EC206+273)^4)-44100*L206)/(1.84*29.3*T206+8*0.95*5.67E-8*(EC206+273)^3))</f>
        <v>0</v>
      </c>
      <c r="Y206">
        <f>($C$7*ED206+$D$7*EE206+$E$7*X206)</f>
        <v>0</v>
      </c>
      <c r="Z206">
        <f>0.61365*exp(17.502*Y206/(240.97+Y206))</f>
        <v>0</v>
      </c>
      <c r="AA206">
        <f>(AB206/AC206*100)</f>
        <v>0</v>
      </c>
      <c r="AB206">
        <f>DV206*(EA206+EB206)/1000</f>
        <v>0</v>
      </c>
      <c r="AC206">
        <f>0.61365*exp(17.502*EC206/(240.97+EC206))</f>
        <v>0</v>
      </c>
      <c r="AD206">
        <f>(Z206-DV206*(EA206+EB206)/1000)</f>
        <v>0</v>
      </c>
      <c r="AE206">
        <f>(-L206*44100)</f>
        <v>0</v>
      </c>
      <c r="AF206">
        <f>2*29.3*T206*0.92*(EC206-Y206)</f>
        <v>0</v>
      </c>
      <c r="AG206">
        <f>2*0.95*5.67E-8*(((EC206+$B$7)+273)^4-(Y206+273)^4)</f>
        <v>0</v>
      </c>
      <c r="AH206">
        <f>W206+AG206+AE206+AF206</f>
        <v>0</v>
      </c>
      <c r="AI206">
        <f>DZ206*AW206*(DU206-DT206*(1000-AW206*DW206)/(1000-AW206*DV206))/(100*DN206)</f>
        <v>0</v>
      </c>
      <c r="AJ206">
        <f>1000*DZ206*AW206*(DV206-DW206)/(100*DN206*(1000-AW206*DV206))</f>
        <v>0</v>
      </c>
      <c r="AK206">
        <f>(AL206 - AM206 - EA206*1E3/(8.314*(EC206+273.15)) * AO206/DZ206 * AN206) * DZ206/(100*DN206) * (1000 - DW206)/1000</f>
        <v>0</v>
      </c>
      <c r="AL206">
        <v>424.81574126303</v>
      </c>
      <c r="AM206">
        <v>421.827351515151</v>
      </c>
      <c r="AN206">
        <v>-0.00140461127690434</v>
      </c>
      <c r="AO206">
        <v>66.111918729525</v>
      </c>
      <c r="AP206">
        <f>(AR206 - AQ206 + EA206*1E3/(8.314*(EC206+273.15)) * AT206/DZ206 * AS206) * DZ206/(100*DN206) * 1000/(1000 - AR206)</f>
        <v>0</v>
      </c>
      <c r="AQ206">
        <v>11.4232669133289</v>
      </c>
      <c r="AR206">
        <v>12.4750615384615</v>
      </c>
      <c r="AS206">
        <v>-3.98268120426485e-07</v>
      </c>
      <c r="AT206">
        <v>85.4368916189537</v>
      </c>
      <c r="AU206">
        <v>0</v>
      </c>
      <c r="AV206">
        <v>0</v>
      </c>
      <c r="AW206">
        <f>IF(AU206*$H$13&gt;=AY206,1.0,(AY206/(AY206-AU206*$H$13)))</f>
        <v>0</v>
      </c>
      <c r="AX206">
        <f>(AW206-1)*100</f>
        <v>0</v>
      </c>
      <c r="AY206">
        <f>MAX(0,($B$13+$C$13*EH206)/(1+$D$13*EH206)*EA206/(EC206+273)*$E$13)</f>
        <v>0</v>
      </c>
      <c r="AZ206" t="s">
        <v>436</v>
      </c>
      <c r="BA206" t="s">
        <v>436</v>
      </c>
      <c r="BB206">
        <v>0</v>
      </c>
      <c r="BC206">
        <v>0</v>
      </c>
      <c r="BD206">
        <f>1-BB206/BC206</f>
        <v>0</v>
      </c>
      <c r="BE206">
        <v>0</v>
      </c>
      <c r="BF206" t="s">
        <v>436</v>
      </c>
      <c r="BG206" t="s">
        <v>436</v>
      </c>
      <c r="BH206">
        <v>0</v>
      </c>
      <c r="BI206">
        <v>0</v>
      </c>
      <c r="BJ206">
        <f>1-BH206/BI206</f>
        <v>0</v>
      </c>
      <c r="BK206">
        <v>0.5</v>
      </c>
      <c r="BL206">
        <f>DK206</f>
        <v>0</v>
      </c>
      <c r="BM206">
        <f>N206</f>
        <v>0</v>
      </c>
      <c r="BN206">
        <f>BJ206*BK206*BL206</f>
        <v>0</v>
      </c>
      <c r="BO206">
        <f>(BM206-BE206)/BL206</f>
        <v>0</v>
      </c>
      <c r="BP206">
        <f>(BC206-BI206)/BI206</f>
        <v>0</v>
      </c>
      <c r="BQ206">
        <f>BB206/(BD206+BB206/BI206)</f>
        <v>0</v>
      </c>
      <c r="BR206" t="s">
        <v>436</v>
      </c>
      <c r="BS206">
        <v>0</v>
      </c>
      <c r="BT206">
        <f>IF(BS206&lt;&gt;0, BS206, BQ206)</f>
        <v>0</v>
      </c>
      <c r="BU206">
        <f>1-BT206/BI206</f>
        <v>0</v>
      </c>
      <c r="BV206">
        <f>(BI206-BH206)/(BI206-BT206)</f>
        <v>0</v>
      </c>
      <c r="BW206">
        <f>(BC206-BI206)/(BC206-BT206)</f>
        <v>0</v>
      </c>
      <c r="BX206">
        <f>(BI206-BH206)/(BI206-BB206)</f>
        <v>0</v>
      </c>
      <c r="BY206">
        <f>(BC206-BI206)/(BC206-BB206)</f>
        <v>0</v>
      </c>
      <c r="BZ206">
        <f>(BV206*BT206/BH206)</f>
        <v>0</v>
      </c>
      <c r="CA206">
        <f>(1-BZ206)</f>
        <v>0</v>
      </c>
      <c r="DJ206">
        <f>$B$11*EI206+$C$11*EJ206+$F$11*EU206*(1-EX206)</f>
        <v>0</v>
      </c>
      <c r="DK206">
        <f>DJ206*DL206</f>
        <v>0</v>
      </c>
      <c r="DL206">
        <f>($B$11*$D$9+$C$11*$D$9+$F$11*((FH206+EZ206)/MAX(FH206+EZ206+FI206, 0.1)*$I$9+FI206/MAX(FH206+EZ206+FI206, 0.1)*$J$9))/($B$11+$C$11+$F$11)</f>
        <v>0</v>
      </c>
      <c r="DM206">
        <f>($B$11*$K$9+$C$11*$K$9+$F$11*((FH206+EZ206)/MAX(FH206+EZ206+FI206, 0.1)*$P$9+FI206/MAX(FH206+EZ206+FI206, 0.1)*$Q$9))/($B$11+$C$11+$F$11)</f>
        <v>0</v>
      </c>
      <c r="DN206">
        <v>6</v>
      </c>
      <c r="DO206">
        <v>0.5</v>
      </c>
      <c r="DP206" t="s">
        <v>437</v>
      </c>
      <c r="DQ206">
        <v>2</v>
      </c>
      <c r="DR206" t="b">
        <v>1</v>
      </c>
      <c r="DS206">
        <v>1701978617.6</v>
      </c>
      <c r="DT206">
        <v>416.578</v>
      </c>
      <c r="DU206">
        <v>419.9505</v>
      </c>
      <c r="DV206">
        <v>12.47515</v>
      </c>
      <c r="DW206">
        <v>11.42245</v>
      </c>
      <c r="DX206">
        <v>417.092</v>
      </c>
      <c r="DY206">
        <v>12.44395</v>
      </c>
      <c r="DZ206">
        <v>600.0035</v>
      </c>
      <c r="EA206">
        <v>78.90835</v>
      </c>
      <c r="EB206">
        <v>0.1000147</v>
      </c>
      <c r="EC206">
        <v>22.9987</v>
      </c>
      <c r="ED206">
        <v>23.005</v>
      </c>
      <c r="EE206">
        <v>999.9</v>
      </c>
      <c r="EF206">
        <v>0</v>
      </c>
      <c r="EG206">
        <v>0</v>
      </c>
      <c r="EH206">
        <v>9989.38</v>
      </c>
      <c r="EI206">
        <v>0</v>
      </c>
      <c r="EJ206">
        <v>0.848101</v>
      </c>
      <c r="EK206">
        <v>-3.371855</v>
      </c>
      <c r="EL206">
        <v>421.841</v>
      </c>
      <c r="EM206">
        <v>424.8025</v>
      </c>
      <c r="EN206">
        <v>1.05273</v>
      </c>
      <c r="EO206">
        <v>419.9505</v>
      </c>
      <c r="EP206">
        <v>11.42245</v>
      </c>
      <c r="EQ206">
        <v>0.984396</v>
      </c>
      <c r="ER206">
        <v>0.901327</v>
      </c>
      <c r="ES206">
        <v>6.68745</v>
      </c>
      <c r="ET206">
        <v>5.411945</v>
      </c>
      <c r="EU206">
        <v>1800.055</v>
      </c>
      <c r="EV206">
        <v>0.978006</v>
      </c>
      <c r="EW206">
        <v>0.0219943</v>
      </c>
      <c r="EX206">
        <v>0</v>
      </c>
      <c r="EY206">
        <v>382.9985</v>
      </c>
      <c r="EZ206">
        <v>4.99951</v>
      </c>
      <c r="FA206">
        <v>6946.65</v>
      </c>
      <c r="FB206">
        <v>14717.5</v>
      </c>
      <c r="FC206">
        <v>43.062</v>
      </c>
      <c r="FD206">
        <v>44.812</v>
      </c>
      <c r="FE206">
        <v>44.562</v>
      </c>
      <c r="FF206">
        <v>43.875</v>
      </c>
      <c r="FG206">
        <v>44.437</v>
      </c>
      <c r="FH206">
        <v>1755.575</v>
      </c>
      <c r="FI206">
        <v>39.48</v>
      </c>
      <c r="FJ206">
        <v>0</v>
      </c>
      <c r="FK206">
        <v>1701978620.1</v>
      </c>
      <c r="FL206">
        <v>0</v>
      </c>
      <c r="FM206">
        <v>382.833615384615</v>
      </c>
      <c r="FN206">
        <v>0.0727521300465284</v>
      </c>
      <c r="FO206">
        <v>-1.81709401020605</v>
      </c>
      <c r="FP206">
        <v>6947.30961538461</v>
      </c>
      <c r="FQ206">
        <v>15</v>
      </c>
      <c r="FR206">
        <v>1701977635</v>
      </c>
      <c r="FS206" t="s">
        <v>438</v>
      </c>
      <c r="FT206">
        <v>1701977633</v>
      </c>
      <c r="FU206">
        <v>1701977635</v>
      </c>
      <c r="FV206">
        <v>4</v>
      </c>
      <c r="FW206">
        <v>-0.012</v>
      </c>
      <c r="FX206">
        <v>0.003</v>
      </c>
      <c r="FY206">
        <v>-0.515</v>
      </c>
      <c r="FZ206">
        <v>0.012</v>
      </c>
      <c r="GA206">
        <v>420</v>
      </c>
      <c r="GB206">
        <v>11</v>
      </c>
      <c r="GC206">
        <v>0.38</v>
      </c>
      <c r="GD206">
        <v>0.07</v>
      </c>
      <c r="GE206">
        <v>-3.4114595</v>
      </c>
      <c r="GF206">
        <v>0.187589323308267</v>
      </c>
      <c r="GG206">
        <v>0.0264658881345403</v>
      </c>
      <c r="GH206">
        <v>1</v>
      </c>
      <c r="GI206">
        <v>382.881647058824</v>
      </c>
      <c r="GJ206">
        <v>-0.435141334383593</v>
      </c>
      <c r="GK206">
        <v>0.209688828611088</v>
      </c>
      <c r="GL206">
        <v>1</v>
      </c>
      <c r="GM206">
        <v>1.05283</v>
      </c>
      <c r="GN206">
        <v>-0.00855969924812047</v>
      </c>
      <c r="GO206">
        <v>0.00103111105124521</v>
      </c>
      <c r="GP206">
        <v>1</v>
      </c>
      <c r="GQ206">
        <v>3</v>
      </c>
      <c r="GR206">
        <v>3</v>
      </c>
      <c r="GS206" t="s">
        <v>439</v>
      </c>
      <c r="GT206">
        <v>3.2499</v>
      </c>
      <c r="GU206">
        <v>2.89211</v>
      </c>
      <c r="GV206">
        <v>0.0826086</v>
      </c>
      <c r="GW206">
        <v>0.0829198</v>
      </c>
      <c r="GX206">
        <v>0.0594371</v>
      </c>
      <c r="GY206">
        <v>0.0551637</v>
      </c>
      <c r="GZ206">
        <v>30267.2</v>
      </c>
      <c r="HA206">
        <v>23316.2</v>
      </c>
      <c r="HB206">
        <v>30714.3</v>
      </c>
      <c r="HC206">
        <v>23894.7</v>
      </c>
      <c r="HD206">
        <v>38264.4</v>
      </c>
      <c r="HE206">
        <v>31512.6</v>
      </c>
      <c r="HF206">
        <v>43460.5</v>
      </c>
      <c r="HG206">
        <v>36061.1</v>
      </c>
      <c r="HH206">
        <v>2.35298</v>
      </c>
      <c r="HI206">
        <v>2.25608</v>
      </c>
      <c r="HJ206">
        <v>0.155505</v>
      </c>
      <c r="HK206">
        <v>0</v>
      </c>
      <c r="HL206">
        <v>20.4472</v>
      </c>
      <c r="HM206">
        <v>999.9</v>
      </c>
      <c r="HN206">
        <v>45.367</v>
      </c>
      <c r="HO206">
        <v>27.06</v>
      </c>
      <c r="HP206">
        <v>20.6495</v>
      </c>
      <c r="HQ206">
        <v>54.7121</v>
      </c>
      <c r="HR206">
        <v>21.4463</v>
      </c>
      <c r="HS206">
        <v>2</v>
      </c>
      <c r="HT206">
        <v>-0.305683</v>
      </c>
      <c r="HU206">
        <v>0.682996</v>
      </c>
      <c r="HV206">
        <v>20.3425</v>
      </c>
      <c r="HW206">
        <v>5.24679</v>
      </c>
      <c r="HX206">
        <v>11.9208</v>
      </c>
      <c r="HY206">
        <v>4.9696</v>
      </c>
      <c r="HZ206">
        <v>3.29013</v>
      </c>
      <c r="IA206">
        <v>9999</v>
      </c>
      <c r="IB206">
        <v>999.9</v>
      </c>
      <c r="IC206">
        <v>9999</v>
      </c>
      <c r="ID206">
        <v>9999</v>
      </c>
      <c r="IE206">
        <v>4.9721</v>
      </c>
      <c r="IF206">
        <v>1.87347</v>
      </c>
      <c r="IG206">
        <v>1.88035</v>
      </c>
      <c r="IH206">
        <v>1.87653</v>
      </c>
      <c r="II206">
        <v>1.8761</v>
      </c>
      <c r="IJ206">
        <v>1.87607</v>
      </c>
      <c r="IK206">
        <v>1.87503</v>
      </c>
      <c r="IL206">
        <v>1.87543</v>
      </c>
      <c r="IM206">
        <v>0</v>
      </c>
      <c r="IN206">
        <v>0</v>
      </c>
      <c r="IO206">
        <v>0</v>
      </c>
      <c r="IP206">
        <v>0</v>
      </c>
      <c r="IQ206" t="s">
        <v>440</v>
      </c>
      <c r="IR206" t="s">
        <v>441</v>
      </c>
      <c r="IS206" t="s">
        <v>442</v>
      </c>
      <c r="IT206" t="s">
        <v>442</v>
      </c>
      <c r="IU206" t="s">
        <v>442</v>
      </c>
      <c r="IV206" t="s">
        <v>442</v>
      </c>
      <c r="IW206">
        <v>0</v>
      </c>
      <c r="IX206">
        <v>100</v>
      </c>
      <c r="IY206">
        <v>100</v>
      </c>
      <c r="IZ206">
        <v>-0.514</v>
      </c>
      <c r="JA206">
        <v>0.0312</v>
      </c>
      <c r="JB206">
        <v>-0.436505064677801</v>
      </c>
      <c r="JC206">
        <v>-0.000204251658391556</v>
      </c>
      <c r="JD206">
        <v>8.11882707142039e-08</v>
      </c>
      <c r="JE206">
        <v>-8.824596126216e-11</v>
      </c>
      <c r="JF206">
        <v>-0.0823044458403542</v>
      </c>
      <c r="JG206">
        <v>6.98166786572007e-05</v>
      </c>
      <c r="JH206">
        <v>0.00104944809816257</v>
      </c>
      <c r="JI206">
        <v>-2.5878658862803e-05</v>
      </c>
      <c r="JJ206">
        <v>28</v>
      </c>
      <c r="JK206">
        <v>2090</v>
      </c>
      <c r="JL206">
        <v>2</v>
      </c>
      <c r="JM206">
        <v>19</v>
      </c>
      <c r="JN206">
        <v>16.4</v>
      </c>
      <c r="JO206">
        <v>16.4</v>
      </c>
      <c r="JP206">
        <v>1.36108</v>
      </c>
      <c r="JQ206">
        <v>2.55127</v>
      </c>
      <c r="JR206">
        <v>2.24365</v>
      </c>
      <c r="JS206">
        <v>2.8479</v>
      </c>
      <c r="JT206">
        <v>2.49756</v>
      </c>
      <c r="JU206">
        <v>2.39136</v>
      </c>
      <c r="JV206">
        <v>31.2591</v>
      </c>
      <c r="JW206">
        <v>24.07</v>
      </c>
      <c r="JX206">
        <v>18</v>
      </c>
      <c r="JY206">
        <v>633.628</v>
      </c>
      <c r="JZ206">
        <v>658.309</v>
      </c>
      <c r="KA206">
        <v>20.0006</v>
      </c>
      <c r="KB206">
        <v>23.3098</v>
      </c>
      <c r="KC206">
        <v>30</v>
      </c>
      <c r="KD206">
        <v>23.4993</v>
      </c>
      <c r="KE206">
        <v>23.4792</v>
      </c>
      <c r="KF206">
        <v>27.2846</v>
      </c>
      <c r="KG206">
        <v>37.0105</v>
      </c>
      <c r="KH206">
        <v>0</v>
      </c>
      <c r="KI206">
        <v>20</v>
      </c>
      <c r="KJ206">
        <v>420</v>
      </c>
      <c r="KK206">
        <v>11.4456</v>
      </c>
      <c r="KL206">
        <v>101.982</v>
      </c>
      <c r="KM206">
        <v>101.024</v>
      </c>
    </row>
    <row r="207" spans="1:299">
      <c r="A207">
        <v>191</v>
      </c>
      <c r="B207">
        <v>1701978624.1</v>
      </c>
      <c r="C207">
        <v>950.099999904633</v>
      </c>
      <c r="D207" t="s">
        <v>823</v>
      </c>
      <c r="E207" t="s">
        <v>824</v>
      </c>
      <c r="F207">
        <v>15</v>
      </c>
      <c r="H207" t="s">
        <v>435</v>
      </c>
      <c r="K207">
        <v>1701978622.6</v>
      </c>
      <c r="L207">
        <f>(M207)/1000</f>
        <v>0</v>
      </c>
      <c r="M207">
        <f>IF(DR207, AP207, AJ207)</f>
        <v>0</v>
      </c>
      <c r="N207">
        <f>IF(DR207, AK207, AI207)</f>
        <v>0</v>
      </c>
      <c r="O207">
        <f>DT207 - IF(AW207&gt;1, N207*DN207*100.0/(AY207*EH207), 0)</f>
        <v>0</v>
      </c>
      <c r="P207">
        <f>((V207-L207/2)*O207-N207)/(V207+L207/2)</f>
        <v>0</v>
      </c>
      <c r="Q207">
        <f>P207*(EA207+EB207)/1000.0</f>
        <v>0</v>
      </c>
      <c r="R207">
        <f>(DT207 - IF(AW207&gt;1, N207*DN207*100.0/(AY207*EH207), 0))*(EA207+EB207)/1000.0</f>
        <v>0</v>
      </c>
      <c r="S207">
        <f>2.0/((1/U207-1/T207)+SIGN(U207)*SQRT((1/U207-1/T207)*(1/U207-1/T207) + 4*DO207/((DO207+1)*(DO207+1))*(2*1/U207*1/T207-1/T207*1/T207)))</f>
        <v>0</v>
      </c>
      <c r="T207">
        <f>IF(LEFT(DP207,1)&lt;&gt;"0",IF(LEFT(DP207,1)="1",3.0,DQ207),$D$5+$E$5*(EH207*EA207/($K$5*1000))+$F$5*(EH207*EA207/($K$5*1000))*MAX(MIN(DN207,$J$5),$I$5)*MAX(MIN(DN207,$J$5),$I$5)+$G$5*MAX(MIN(DN207,$J$5),$I$5)*(EH207*EA207/($K$5*1000))+$H$5*(EH207*EA207/($K$5*1000))*(EH207*EA207/($K$5*1000)))</f>
        <v>0</v>
      </c>
      <c r="U207">
        <f>L207*(1000-(1000*0.61365*exp(17.502*Y207/(240.97+Y207))/(EA207+EB207)+DV207)/2)/(1000*0.61365*exp(17.502*Y207/(240.97+Y207))/(EA207+EB207)-DV207)</f>
        <v>0</v>
      </c>
      <c r="V207">
        <f>1/((DO207+1)/(S207/1.6)+1/(T207/1.37)) + DO207/((DO207+1)/(S207/1.6) + DO207/(T207/1.37))</f>
        <v>0</v>
      </c>
      <c r="W207">
        <f>(DJ207*DM207)</f>
        <v>0</v>
      </c>
      <c r="X207">
        <f>(EC207+(W207+2*0.95*5.67E-8*(((EC207+$B$7)+273)^4-(EC207+273)^4)-44100*L207)/(1.84*29.3*T207+8*0.95*5.67E-8*(EC207+273)^3))</f>
        <v>0</v>
      </c>
      <c r="Y207">
        <f>($C$7*ED207+$D$7*EE207+$E$7*X207)</f>
        <v>0</v>
      </c>
      <c r="Z207">
        <f>0.61365*exp(17.502*Y207/(240.97+Y207))</f>
        <v>0</v>
      </c>
      <c r="AA207">
        <f>(AB207/AC207*100)</f>
        <v>0</v>
      </c>
      <c r="AB207">
        <f>DV207*(EA207+EB207)/1000</f>
        <v>0</v>
      </c>
      <c r="AC207">
        <f>0.61365*exp(17.502*EC207/(240.97+EC207))</f>
        <v>0</v>
      </c>
      <c r="AD207">
        <f>(Z207-DV207*(EA207+EB207)/1000)</f>
        <v>0</v>
      </c>
      <c r="AE207">
        <f>(-L207*44100)</f>
        <v>0</v>
      </c>
      <c r="AF207">
        <f>2*29.3*T207*0.92*(EC207-Y207)</f>
        <v>0</v>
      </c>
      <c r="AG207">
        <f>2*0.95*5.67E-8*(((EC207+$B$7)+273)^4-(Y207+273)^4)</f>
        <v>0</v>
      </c>
      <c r="AH207">
        <f>W207+AG207+AE207+AF207</f>
        <v>0</v>
      </c>
      <c r="AI207">
        <f>DZ207*AW207*(DU207-DT207*(1000-AW207*DW207)/(1000-AW207*DV207))/(100*DN207)</f>
        <v>0</v>
      </c>
      <c r="AJ207">
        <f>1000*DZ207*AW207*(DV207-DW207)/(100*DN207*(1000-AW207*DV207))</f>
        <v>0</v>
      </c>
      <c r="AK207">
        <f>(AL207 - AM207 - EA207*1E3/(8.314*(EC207+273.15)) * AO207/DZ207 * AN207) * DZ207/(100*DN207) * (1000 - DW207)/1000</f>
        <v>0</v>
      </c>
      <c r="AL207">
        <v>424.877782143617</v>
      </c>
      <c r="AM207">
        <v>421.921848484848</v>
      </c>
      <c r="AN207">
        <v>0.0252178485999408</v>
      </c>
      <c r="AO207">
        <v>66.111918729525</v>
      </c>
      <c r="AP207">
        <f>(AR207 - AQ207 + EA207*1E3/(8.314*(EC207+273.15)) * AT207/DZ207 * AS207) * DZ207/(100*DN207) * 1000/(1000 - AR207)</f>
        <v>0</v>
      </c>
      <c r="AQ207">
        <v>11.4218358159971</v>
      </c>
      <c r="AR207">
        <v>12.4757868131868</v>
      </c>
      <c r="AS207">
        <v>2.04591932839188e-07</v>
      </c>
      <c r="AT207">
        <v>85.4368916189537</v>
      </c>
      <c r="AU207">
        <v>0</v>
      </c>
      <c r="AV207">
        <v>0</v>
      </c>
      <c r="AW207">
        <f>IF(AU207*$H$13&gt;=AY207,1.0,(AY207/(AY207-AU207*$H$13)))</f>
        <v>0</v>
      </c>
      <c r="AX207">
        <f>(AW207-1)*100</f>
        <v>0</v>
      </c>
      <c r="AY207">
        <f>MAX(0,($B$13+$C$13*EH207)/(1+$D$13*EH207)*EA207/(EC207+273)*$E$13)</f>
        <v>0</v>
      </c>
      <c r="AZ207" t="s">
        <v>436</v>
      </c>
      <c r="BA207" t="s">
        <v>436</v>
      </c>
      <c r="BB207">
        <v>0</v>
      </c>
      <c r="BC207">
        <v>0</v>
      </c>
      <c r="BD207">
        <f>1-BB207/BC207</f>
        <v>0</v>
      </c>
      <c r="BE207">
        <v>0</v>
      </c>
      <c r="BF207" t="s">
        <v>436</v>
      </c>
      <c r="BG207" t="s">
        <v>436</v>
      </c>
      <c r="BH207">
        <v>0</v>
      </c>
      <c r="BI207">
        <v>0</v>
      </c>
      <c r="BJ207">
        <f>1-BH207/BI207</f>
        <v>0</v>
      </c>
      <c r="BK207">
        <v>0.5</v>
      </c>
      <c r="BL207">
        <f>DK207</f>
        <v>0</v>
      </c>
      <c r="BM207">
        <f>N207</f>
        <v>0</v>
      </c>
      <c r="BN207">
        <f>BJ207*BK207*BL207</f>
        <v>0</v>
      </c>
      <c r="BO207">
        <f>(BM207-BE207)/BL207</f>
        <v>0</v>
      </c>
      <c r="BP207">
        <f>(BC207-BI207)/BI207</f>
        <v>0</v>
      </c>
      <c r="BQ207">
        <f>BB207/(BD207+BB207/BI207)</f>
        <v>0</v>
      </c>
      <c r="BR207" t="s">
        <v>436</v>
      </c>
      <c r="BS207">
        <v>0</v>
      </c>
      <c r="BT207">
        <f>IF(BS207&lt;&gt;0, BS207, BQ207)</f>
        <v>0</v>
      </c>
      <c r="BU207">
        <f>1-BT207/BI207</f>
        <v>0</v>
      </c>
      <c r="BV207">
        <f>(BI207-BH207)/(BI207-BT207)</f>
        <v>0</v>
      </c>
      <c r="BW207">
        <f>(BC207-BI207)/(BC207-BT207)</f>
        <v>0</v>
      </c>
      <c r="BX207">
        <f>(BI207-BH207)/(BI207-BB207)</f>
        <v>0</v>
      </c>
      <c r="BY207">
        <f>(BC207-BI207)/(BC207-BB207)</f>
        <v>0</v>
      </c>
      <c r="BZ207">
        <f>(BV207*BT207/BH207)</f>
        <v>0</v>
      </c>
      <c r="CA207">
        <f>(1-BZ207)</f>
        <v>0</v>
      </c>
      <c r="DJ207">
        <f>$B$11*EI207+$C$11*EJ207+$F$11*EU207*(1-EX207)</f>
        <v>0</v>
      </c>
      <c r="DK207">
        <f>DJ207*DL207</f>
        <v>0</v>
      </c>
      <c r="DL207">
        <f>($B$11*$D$9+$C$11*$D$9+$F$11*((FH207+EZ207)/MAX(FH207+EZ207+FI207, 0.1)*$I$9+FI207/MAX(FH207+EZ207+FI207, 0.1)*$J$9))/($B$11+$C$11+$F$11)</f>
        <v>0</v>
      </c>
      <c r="DM207">
        <f>($B$11*$K$9+$C$11*$K$9+$F$11*((FH207+EZ207)/MAX(FH207+EZ207+FI207, 0.1)*$P$9+FI207/MAX(FH207+EZ207+FI207, 0.1)*$Q$9))/($B$11+$C$11+$F$11)</f>
        <v>0</v>
      </c>
      <c r="DN207">
        <v>6</v>
      </c>
      <c r="DO207">
        <v>0.5</v>
      </c>
      <c r="DP207" t="s">
        <v>437</v>
      </c>
      <c r="DQ207">
        <v>2</v>
      </c>
      <c r="DR207" t="b">
        <v>1</v>
      </c>
      <c r="DS207">
        <v>1701978622.6</v>
      </c>
      <c r="DT207">
        <v>416.646</v>
      </c>
      <c r="DU207">
        <v>420.0425</v>
      </c>
      <c r="DV207">
        <v>12.47555</v>
      </c>
      <c r="DW207">
        <v>11.4232</v>
      </c>
      <c r="DX207">
        <v>417.16</v>
      </c>
      <c r="DY207">
        <v>12.44435</v>
      </c>
      <c r="DZ207">
        <v>599.9865</v>
      </c>
      <c r="EA207">
        <v>78.90825</v>
      </c>
      <c r="EB207">
        <v>0.1000615</v>
      </c>
      <c r="EC207">
        <v>23.00275</v>
      </c>
      <c r="ED207">
        <v>23.01165</v>
      </c>
      <c r="EE207">
        <v>999.9</v>
      </c>
      <c r="EF207">
        <v>0</v>
      </c>
      <c r="EG207">
        <v>0</v>
      </c>
      <c r="EH207">
        <v>9996.565</v>
      </c>
      <c r="EI207">
        <v>0</v>
      </c>
      <c r="EJ207">
        <v>0.848101</v>
      </c>
      <c r="EK207">
        <v>-3.396655</v>
      </c>
      <c r="EL207">
        <v>421.9095</v>
      </c>
      <c r="EM207">
        <v>424.8965</v>
      </c>
      <c r="EN207">
        <v>1.0524</v>
      </c>
      <c r="EO207">
        <v>420.0425</v>
      </c>
      <c r="EP207">
        <v>11.4232</v>
      </c>
      <c r="EQ207">
        <v>0.984426</v>
      </c>
      <c r="ER207">
        <v>0.9013825</v>
      </c>
      <c r="ES207">
        <v>6.687895</v>
      </c>
      <c r="ET207">
        <v>5.412835</v>
      </c>
      <c r="EU207">
        <v>1800.06</v>
      </c>
      <c r="EV207">
        <v>0.978006</v>
      </c>
      <c r="EW207">
        <v>0.0219943</v>
      </c>
      <c r="EX207">
        <v>0</v>
      </c>
      <c r="EY207">
        <v>382.7405</v>
      </c>
      <c r="EZ207">
        <v>4.99951</v>
      </c>
      <c r="FA207">
        <v>6946.875</v>
      </c>
      <c r="FB207">
        <v>14717.45</v>
      </c>
      <c r="FC207">
        <v>43.062</v>
      </c>
      <c r="FD207">
        <v>44.812</v>
      </c>
      <c r="FE207">
        <v>44.562</v>
      </c>
      <c r="FF207">
        <v>43.875</v>
      </c>
      <c r="FG207">
        <v>44.4685</v>
      </c>
      <c r="FH207">
        <v>1755.58</v>
      </c>
      <c r="FI207">
        <v>39.48</v>
      </c>
      <c r="FJ207">
        <v>0</v>
      </c>
      <c r="FK207">
        <v>1701978625.5</v>
      </c>
      <c r="FL207">
        <v>0</v>
      </c>
      <c r="FM207">
        <v>382.85436</v>
      </c>
      <c r="FN207">
        <v>-0.0902307810176198</v>
      </c>
      <c r="FO207">
        <v>-3.79307689977106</v>
      </c>
      <c r="FP207">
        <v>6947.022</v>
      </c>
      <c r="FQ207">
        <v>15</v>
      </c>
      <c r="FR207">
        <v>1701977635</v>
      </c>
      <c r="FS207" t="s">
        <v>438</v>
      </c>
      <c r="FT207">
        <v>1701977633</v>
      </c>
      <c r="FU207">
        <v>1701977635</v>
      </c>
      <c r="FV207">
        <v>4</v>
      </c>
      <c r="FW207">
        <v>-0.012</v>
      </c>
      <c r="FX207">
        <v>0.003</v>
      </c>
      <c r="FY207">
        <v>-0.515</v>
      </c>
      <c r="FZ207">
        <v>0.012</v>
      </c>
      <c r="GA207">
        <v>420</v>
      </c>
      <c r="GB207">
        <v>11</v>
      </c>
      <c r="GC207">
        <v>0.38</v>
      </c>
      <c r="GD207">
        <v>0.07</v>
      </c>
      <c r="GE207">
        <v>-3.40831285714286</v>
      </c>
      <c r="GF207">
        <v>0.112225714285719</v>
      </c>
      <c r="GG207">
        <v>0.0244650193702992</v>
      </c>
      <c r="GH207">
        <v>1</v>
      </c>
      <c r="GI207">
        <v>382.845264705882</v>
      </c>
      <c r="GJ207">
        <v>-0.0103743331248909</v>
      </c>
      <c r="GK207">
        <v>0.194055072356446</v>
      </c>
      <c r="GL207">
        <v>1</v>
      </c>
      <c r="GM207">
        <v>1.05262904761905</v>
      </c>
      <c r="GN207">
        <v>-0.000376363636363876</v>
      </c>
      <c r="GO207">
        <v>0.000801224686172644</v>
      </c>
      <c r="GP207">
        <v>1</v>
      </c>
      <c r="GQ207">
        <v>3</v>
      </c>
      <c r="GR207">
        <v>3</v>
      </c>
      <c r="GS207" t="s">
        <v>439</v>
      </c>
      <c r="GT207">
        <v>3.25</v>
      </c>
      <c r="GU207">
        <v>2.89222</v>
      </c>
      <c r="GV207">
        <v>0.0826169</v>
      </c>
      <c r="GW207">
        <v>0.0829255</v>
      </c>
      <c r="GX207">
        <v>0.0594357</v>
      </c>
      <c r="GY207">
        <v>0.0551691</v>
      </c>
      <c r="GZ207">
        <v>30266.9</v>
      </c>
      <c r="HA207">
        <v>23316.3</v>
      </c>
      <c r="HB207">
        <v>30714.3</v>
      </c>
      <c r="HC207">
        <v>23895</v>
      </c>
      <c r="HD207">
        <v>38264.3</v>
      </c>
      <c r="HE207">
        <v>31512.6</v>
      </c>
      <c r="HF207">
        <v>43460.4</v>
      </c>
      <c r="HG207">
        <v>36061.4</v>
      </c>
      <c r="HH207">
        <v>2.35295</v>
      </c>
      <c r="HI207">
        <v>2.25612</v>
      </c>
      <c r="HJ207">
        <v>0.155356</v>
      </c>
      <c r="HK207">
        <v>0</v>
      </c>
      <c r="HL207">
        <v>20.4507</v>
      </c>
      <c r="HM207">
        <v>999.9</v>
      </c>
      <c r="HN207">
        <v>45.367</v>
      </c>
      <c r="HO207">
        <v>27.06</v>
      </c>
      <c r="HP207">
        <v>20.6509</v>
      </c>
      <c r="HQ207">
        <v>54.452</v>
      </c>
      <c r="HR207">
        <v>21.4744</v>
      </c>
      <c r="HS207">
        <v>2</v>
      </c>
      <c r="HT207">
        <v>-0.305605</v>
      </c>
      <c r="HU207">
        <v>0.685817</v>
      </c>
      <c r="HV207">
        <v>20.3425</v>
      </c>
      <c r="HW207">
        <v>5.24649</v>
      </c>
      <c r="HX207">
        <v>11.9208</v>
      </c>
      <c r="HY207">
        <v>4.9697</v>
      </c>
      <c r="HZ207">
        <v>3.29003</v>
      </c>
      <c r="IA207">
        <v>9999</v>
      </c>
      <c r="IB207">
        <v>999.9</v>
      </c>
      <c r="IC207">
        <v>9999</v>
      </c>
      <c r="ID207">
        <v>9999</v>
      </c>
      <c r="IE207">
        <v>4.97213</v>
      </c>
      <c r="IF207">
        <v>1.87347</v>
      </c>
      <c r="IG207">
        <v>1.88034</v>
      </c>
      <c r="IH207">
        <v>1.87652</v>
      </c>
      <c r="II207">
        <v>1.87608</v>
      </c>
      <c r="IJ207">
        <v>1.87607</v>
      </c>
      <c r="IK207">
        <v>1.875</v>
      </c>
      <c r="IL207">
        <v>1.87545</v>
      </c>
      <c r="IM207">
        <v>0</v>
      </c>
      <c r="IN207">
        <v>0</v>
      </c>
      <c r="IO207">
        <v>0</v>
      </c>
      <c r="IP207">
        <v>0</v>
      </c>
      <c r="IQ207" t="s">
        <v>440</v>
      </c>
      <c r="IR207" t="s">
        <v>441</v>
      </c>
      <c r="IS207" t="s">
        <v>442</v>
      </c>
      <c r="IT207" t="s">
        <v>442</v>
      </c>
      <c r="IU207" t="s">
        <v>442</v>
      </c>
      <c r="IV207" t="s">
        <v>442</v>
      </c>
      <c r="IW207">
        <v>0</v>
      </c>
      <c r="IX207">
        <v>100</v>
      </c>
      <c r="IY207">
        <v>100</v>
      </c>
      <c r="IZ207">
        <v>-0.514</v>
      </c>
      <c r="JA207">
        <v>0.0312</v>
      </c>
      <c r="JB207">
        <v>-0.436505064677801</v>
      </c>
      <c r="JC207">
        <v>-0.000204251658391556</v>
      </c>
      <c r="JD207">
        <v>8.11882707142039e-08</v>
      </c>
      <c r="JE207">
        <v>-8.824596126216e-11</v>
      </c>
      <c r="JF207">
        <v>-0.0823044458403542</v>
      </c>
      <c r="JG207">
        <v>6.98166786572007e-05</v>
      </c>
      <c r="JH207">
        <v>0.00104944809816257</v>
      </c>
      <c r="JI207">
        <v>-2.5878658862803e-05</v>
      </c>
      <c r="JJ207">
        <v>28</v>
      </c>
      <c r="JK207">
        <v>2090</v>
      </c>
      <c r="JL207">
        <v>2</v>
      </c>
      <c r="JM207">
        <v>19</v>
      </c>
      <c r="JN207">
        <v>16.5</v>
      </c>
      <c r="JO207">
        <v>16.5</v>
      </c>
      <c r="JP207">
        <v>1.36108</v>
      </c>
      <c r="JQ207">
        <v>2.55005</v>
      </c>
      <c r="JR207">
        <v>2.24365</v>
      </c>
      <c r="JS207">
        <v>2.84912</v>
      </c>
      <c r="JT207">
        <v>2.49756</v>
      </c>
      <c r="JU207">
        <v>2.37793</v>
      </c>
      <c r="JV207">
        <v>31.2591</v>
      </c>
      <c r="JW207">
        <v>24.07</v>
      </c>
      <c r="JX207">
        <v>18</v>
      </c>
      <c r="JY207">
        <v>633.609</v>
      </c>
      <c r="JZ207">
        <v>658.352</v>
      </c>
      <c r="KA207">
        <v>20.0005</v>
      </c>
      <c r="KB207">
        <v>23.3098</v>
      </c>
      <c r="KC207">
        <v>30</v>
      </c>
      <c r="KD207">
        <v>23.4993</v>
      </c>
      <c r="KE207">
        <v>23.4792</v>
      </c>
      <c r="KF207">
        <v>27.2849</v>
      </c>
      <c r="KG207">
        <v>37.0105</v>
      </c>
      <c r="KH207">
        <v>0</v>
      </c>
      <c r="KI207">
        <v>20</v>
      </c>
      <c r="KJ207">
        <v>420</v>
      </c>
      <c r="KK207">
        <v>11.4473</v>
      </c>
      <c r="KL207">
        <v>101.982</v>
      </c>
      <c r="KM207">
        <v>101.025</v>
      </c>
    </row>
    <row r="208" spans="1:299">
      <c r="A208">
        <v>192</v>
      </c>
      <c r="B208">
        <v>1701978629.1</v>
      </c>
      <c r="C208">
        <v>955.099999904633</v>
      </c>
      <c r="D208" t="s">
        <v>825</v>
      </c>
      <c r="E208" t="s">
        <v>826</v>
      </c>
      <c r="F208">
        <v>15</v>
      </c>
      <c r="H208" t="s">
        <v>435</v>
      </c>
      <c r="K208">
        <v>1701978627.6</v>
      </c>
      <c r="L208">
        <f>(M208)/1000</f>
        <v>0</v>
      </c>
      <c r="M208">
        <f>IF(DR208, AP208, AJ208)</f>
        <v>0</v>
      </c>
      <c r="N208">
        <f>IF(DR208, AK208, AI208)</f>
        <v>0</v>
      </c>
      <c r="O208">
        <f>DT208 - IF(AW208&gt;1, N208*DN208*100.0/(AY208*EH208), 0)</f>
        <v>0</v>
      </c>
      <c r="P208">
        <f>((V208-L208/2)*O208-N208)/(V208+L208/2)</f>
        <v>0</v>
      </c>
      <c r="Q208">
        <f>P208*(EA208+EB208)/1000.0</f>
        <v>0</v>
      </c>
      <c r="R208">
        <f>(DT208 - IF(AW208&gt;1, N208*DN208*100.0/(AY208*EH208), 0))*(EA208+EB208)/1000.0</f>
        <v>0</v>
      </c>
      <c r="S208">
        <f>2.0/((1/U208-1/T208)+SIGN(U208)*SQRT((1/U208-1/T208)*(1/U208-1/T208) + 4*DO208/((DO208+1)*(DO208+1))*(2*1/U208*1/T208-1/T208*1/T208)))</f>
        <v>0</v>
      </c>
      <c r="T208">
        <f>IF(LEFT(DP208,1)&lt;&gt;"0",IF(LEFT(DP208,1)="1",3.0,DQ208),$D$5+$E$5*(EH208*EA208/($K$5*1000))+$F$5*(EH208*EA208/($K$5*1000))*MAX(MIN(DN208,$J$5),$I$5)*MAX(MIN(DN208,$J$5),$I$5)+$G$5*MAX(MIN(DN208,$J$5),$I$5)*(EH208*EA208/($K$5*1000))+$H$5*(EH208*EA208/($K$5*1000))*(EH208*EA208/($K$5*1000)))</f>
        <v>0</v>
      </c>
      <c r="U208">
        <f>L208*(1000-(1000*0.61365*exp(17.502*Y208/(240.97+Y208))/(EA208+EB208)+DV208)/2)/(1000*0.61365*exp(17.502*Y208/(240.97+Y208))/(EA208+EB208)-DV208)</f>
        <v>0</v>
      </c>
      <c r="V208">
        <f>1/((DO208+1)/(S208/1.6)+1/(T208/1.37)) + DO208/((DO208+1)/(S208/1.6) + DO208/(T208/1.37))</f>
        <v>0</v>
      </c>
      <c r="W208">
        <f>(DJ208*DM208)</f>
        <v>0</v>
      </c>
      <c r="X208">
        <f>(EC208+(W208+2*0.95*5.67E-8*(((EC208+$B$7)+273)^4-(EC208+273)^4)-44100*L208)/(1.84*29.3*T208+8*0.95*5.67E-8*(EC208+273)^3))</f>
        <v>0</v>
      </c>
      <c r="Y208">
        <f>($C$7*ED208+$D$7*EE208+$E$7*X208)</f>
        <v>0</v>
      </c>
      <c r="Z208">
        <f>0.61365*exp(17.502*Y208/(240.97+Y208))</f>
        <v>0</v>
      </c>
      <c r="AA208">
        <f>(AB208/AC208*100)</f>
        <v>0</v>
      </c>
      <c r="AB208">
        <f>DV208*(EA208+EB208)/1000</f>
        <v>0</v>
      </c>
      <c r="AC208">
        <f>0.61365*exp(17.502*EC208/(240.97+EC208))</f>
        <v>0</v>
      </c>
      <c r="AD208">
        <f>(Z208-DV208*(EA208+EB208)/1000)</f>
        <v>0</v>
      </c>
      <c r="AE208">
        <f>(-L208*44100)</f>
        <v>0</v>
      </c>
      <c r="AF208">
        <f>2*29.3*T208*0.92*(EC208-Y208)</f>
        <v>0</v>
      </c>
      <c r="AG208">
        <f>2*0.95*5.67E-8*(((EC208+$B$7)+273)^4-(Y208+273)^4)</f>
        <v>0</v>
      </c>
      <c r="AH208">
        <f>W208+AG208+AE208+AF208</f>
        <v>0</v>
      </c>
      <c r="AI208">
        <f>DZ208*AW208*(DU208-DT208*(1000-AW208*DW208)/(1000-AW208*DV208))/(100*DN208)</f>
        <v>0</v>
      </c>
      <c r="AJ208">
        <f>1000*DZ208*AW208*(DV208-DW208)/(100*DN208*(1000-AW208*DV208))</f>
        <v>0</v>
      </c>
      <c r="AK208">
        <f>(AL208 - AM208 - EA208*1E3/(8.314*(EC208+273.15)) * AO208/DZ208 * AN208) * DZ208/(100*DN208) * (1000 - DW208)/1000</f>
        <v>0</v>
      </c>
      <c r="AL208">
        <v>424.850011587975</v>
      </c>
      <c r="AM208">
        <v>421.874503030303</v>
      </c>
      <c r="AN208">
        <v>-0.00395242776354883</v>
      </c>
      <c r="AO208">
        <v>66.111918729525</v>
      </c>
      <c r="AP208">
        <f>(AR208 - AQ208 + EA208*1E3/(8.314*(EC208+273.15)) * AT208/DZ208 * AS208) * DZ208/(100*DN208) * 1000/(1000 - AR208)</f>
        <v>0</v>
      </c>
      <c r="AQ208">
        <v>11.4232574251612</v>
      </c>
      <c r="AR208">
        <v>12.4732461538462</v>
      </c>
      <c r="AS208">
        <v>-5.5372505825606e-07</v>
      </c>
      <c r="AT208">
        <v>85.4368916189537</v>
      </c>
      <c r="AU208">
        <v>0</v>
      </c>
      <c r="AV208">
        <v>0</v>
      </c>
      <c r="AW208">
        <f>IF(AU208*$H$13&gt;=AY208,1.0,(AY208/(AY208-AU208*$H$13)))</f>
        <v>0</v>
      </c>
      <c r="AX208">
        <f>(AW208-1)*100</f>
        <v>0</v>
      </c>
      <c r="AY208">
        <f>MAX(0,($B$13+$C$13*EH208)/(1+$D$13*EH208)*EA208/(EC208+273)*$E$13)</f>
        <v>0</v>
      </c>
      <c r="AZ208" t="s">
        <v>436</v>
      </c>
      <c r="BA208" t="s">
        <v>436</v>
      </c>
      <c r="BB208">
        <v>0</v>
      </c>
      <c r="BC208">
        <v>0</v>
      </c>
      <c r="BD208">
        <f>1-BB208/BC208</f>
        <v>0</v>
      </c>
      <c r="BE208">
        <v>0</v>
      </c>
      <c r="BF208" t="s">
        <v>436</v>
      </c>
      <c r="BG208" t="s">
        <v>436</v>
      </c>
      <c r="BH208">
        <v>0</v>
      </c>
      <c r="BI208">
        <v>0</v>
      </c>
      <c r="BJ208">
        <f>1-BH208/BI208</f>
        <v>0</v>
      </c>
      <c r="BK208">
        <v>0.5</v>
      </c>
      <c r="BL208">
        <f>DK208</f>
        <v>0</v>
      </c>
      <c r="BM208">
        <f>N208</f>
        <v>0</v>
      </c>
      <c r="BN208">
        <f>BJ208*BK208*BL208</f>
        <v>0</v>
      </c>
      <c r="BO208">
        <f>(BM208-BE208)/BL208</f>
        <v>0</v>
      </c>
      <c r="BP208">
        <f>(BC208-BI208)/BI208</f>
        <v>0</v>
      </c>
      <c r="BQ208">
        <f>BB208/(BD208+BB208/BI208)</f>
        <v>0</v>
      </c>
      <c r="BR208" t="s">
        <v>436</v>
      </c>
      <c r="BS208">
        <v>0</v>
      </c>
      <c r="BT208">
        <f>IF(BS208&lt;&gt;0, BS208, BQ208)</f>
        <v>0</v>
      </c>
      <c r="BU208">
        <f>1-BT208/BI208</f>
        <v>0</v>
      </c>
      <c r="BV208">
        <f>(BI208-BH208)/(BI208-BT208)</f>
        <v>0</v>
      </c>
      <c r="BW208">
        <f>(BC208-BI208)/(BC208-BT208)</f>
        <v>0</v>
      </c>
      <c r="BX208">
        <f>(BI208-BH208)/(BI208-BB208)</f>
        <v>0</v>
      </c>
      <c r="BY208">
        <f>(BC208-BI208)/(BC208-BB208)</f>
        <v>0</v>
      </c>
      <c r="BZ208">
        <f>(BV208*BT208/BH208)</f>
        <v>0</v>
      </c>
      <c r="CA208">
        <f>(1-BZ208)</f>
        <v>0</v>
      </c>
      <c r="DJ208">
        <f>$B$11*EI208+$C$11*EJ208+$F$11*EU208*(1-EX208)</f>
        <v>0</v>
      </c>
      <c r="DK208">
        <f>DJ208*DL208</f>
        <v>0</v>
      </c>
      <c r="DL208">
        <f>($B$11*$D$9+$C$11*$D$9+$F$11*((FH208+EZ208)/MAX(FH208+EZ208+FI208, 0.1)*$I$9+FI208/MAX(FH208+EZ208+FI208, 0.1)*$J$9))/($B$11+$C$11+$F$11)</f>
        <v>0</v>
      </c>
      <c r="DM208">
        <f>($B$11*$K$9+$C$11*$K$9+$F$11*((FH208+EZ208)/MAX(FH208+EZ208+FI208, 0.1)*$P$9+FI208/MAX(FH208+EZ208+FI208, 0.1)*$Q$9))/($B$11+$C$11+$F$11)</f>
        <v>0</v>
      </c>
      <c r="DN208">
        <v>6</v>
      </c>
      <c r="DO208">
        <v>0.5</v>
      </c>
      <c r="DP208" t="s">
        <v>437</v>
      </c>
      <c r="DQ208">
        <v>2</v>
      </c>
      <c r="DR208" t="b">
        <v>1</v>
      </c>
      <c r="DS208">
        <v>1701978627.6</v>
      </c>
      <c r="DT208">
        <v>416.626</v>
      </c>
      <c r="DU208">
        <v>419.9845</v>
      </c>
      <c r="DV208">
        <v>12.47335</v>
      </c>
      <c r="DW208">
        <v>11.4228</v>
      </c>
      <c r="DX208">
        <v>417.14</v>
      </c>
      <c r="DY208">
        <v>12.44225</v>
      </c>
      <c r="DZ208">
        <v>600.013</v>
      </c>
      <c r="EA208">
        <v>78.90895</v>
      </c>
      <c r="EB208">
        <v>0.09990275</v>
      </c>
      <c r="EC208">
        <v>23.0023</v>
      </c>
      <c r="ED208">
        <v>23.02935</v>
      </c>
      <c r="EE208">
        <v>999.9</v>
      </c>
      <c r="EF208">
        <v>0</v>
      </c>
      <c r="EG208">
        <v>0</v>
      </c>
      <c r="EH208">
        <v>10004.05</v>
      </c>
      <c r="EI208">
        <v>0</v>
      </c>
      <c r="EJ208">
        <v>0.848101</v>
      </c>
      <c r="EK208">
        <v>-3.35831</v>
      </c>
      <c r="EL208">
        <v>421.8885</v>
      </c>
      <c r="EM208">
        <v>424.8375</v>
      </c>
      <c r="EN208">
        <v>1.05059</v>
      </c>
      <c r="EO208">
        <v>419.9845</v>
      </c>
      <c r="EP208">
        <v>11.4228</v>
      </c>
      <c r="EQ208">
        <v>0.984262</v>
      </c>
      <c r="ER208">
        <v>0.9013605</v>
      </c>
      <c r="ES208">
        <v>6.68547</v>
      </c>
      <c r="ET208">
        <v>5.41249</v>
      </c>
      <c r="EU208">
        <v>1799.9</v>
      </c>
      <c r="EV208">
        <v>0.978004</v>
      </c>
      <c r="EW208">
        <v>0.0219962</v>
      </c>
      <c r="EX208">
        <v>0</v>
      </c>
      <c r="EY208">
        <v>382.4365</v>
      </c>
      <c r="EZ208">
        <v>4.99951</v>
      </c>
      <c r="FA208">
        <v>6945.685</v>
      </c>
      <c r="FB208">
        <v>14716.2</v>
      </c>
      <c r="FC208">
        <v>43.062</v>
      </c>
      <c r="FD208">
        <v>44.812</v>
      </c>
      <c r="FE208">
        <v>44.5935</v>
      </c>
      <c r="FF208">
        <v>43.875</v>
      </c>
      <c r="FG208">
        <v>44.437</v>
      </c>
      <c r="FH208">
        <v>1755.42</v>
      </c>
      <c r="FI208">
        <v>39.48</v>
      </c>
      <c r="FJ208">
        <v>0</v>
      </c>
      <c r="FK208">
        <v>1701978630.3</v>
      </c>
      <c r="FL208">
        <v>0</v>
      </c>
      <c r="FM208">
        <v>382.81628</v>
      </c>
      <c r="FN208">
        <v>0.0566153856694497</v>
      </c>
      <c r="FO208">
        <v>-4.83999999963637</v>
      </c>
      <c r="FP208">
        <v>6946.5932</v>
      </c>
      <c r="FQ208">
        <v>15</v>
      </c>
      <c r="FR208">
        <v>1701977635</v>
      </c>
      <c r="FS208" t="s">
        <v>438</v>
      </c>
      <c r="FT208">
        <v>1701977633</v>
      </c>
      <c r="FU208">
        <v>1701977635</v>
      </c>
      <c r="FV208">
        <v>4</v>
      </c>
      <c r="FW208">
        <v>-0.012</v>
      </c>
      <c r="FX208">
        <v>0.003</v>
      </c>
      <c r="FY208">
        <v>-0.515</v>
      </c>
      <c r="FZ208">
        <v>0.012</v>
      </c>
      <c r="GA208">
        <v>420</v>
      </c>
      <c r="GB208">
        <v>11</v>
      </c>
      <c r="GC208">
        <v>0.38</v>
      </c>
      <c r="GD208">
        <v>0.07</v>
      </c>
      <c r="GE208">
        <v>-3.39361</v>
      </c>
      <c r="GF208">
        <v>0.0975572932330885</v>
      </c>
      <c r="GG208">
        <v>0.0224852287068644</v>
      </c>
      <c r="GH208">
        <v>1</v>
      </c>
      <c r="GI208">
        <v>382.832441176471</v>
      </c>
      <c r="GJ208">
        <v>-0.34241405883491</v>
      </c>
      <c r="GK208">
        <v>0.220355353540388</v>
      </c>
      <c r="GL208">
        <v>1</v>
      </c>
      <c r="GM208">
        <v>1.0521535</v>
      </c>
      <c r="GN208">
        <v>-0.00175263157894725</v>
      </c>
      <c r="GO208">
        <v>0.000930345500338479</v>
      </c>
      <c r="GP208">
        <v>1</v>
      </c>
      <c r="GQ208">
        <v>3</v>
      </c>
      <c r="GR208">
        <v>3</v>
      </c>
      <c r="GS208" t="s">
        <v>439</v>
      </c>
      <c r="GT208">
        <v>3.24992</v>
      </c>
      <c r="GU208">
        <v>2.89215</v>
      </c>
      <c r="GV208">
        <v>0.0826169</v>
      </c>
      <c r="GW208">
        <v>0.0829239</v>
      </c>
      <c r="GX208">
        <v>0.0594268</v>
      </c>
      <c r="GY208">
        <v>0.0551675</v>
      </c>
      <c r="GZ208">
        <v>30267.2</v>
      </c>
      <c r="HA208">
        <v>23316.6</v>
      </c>
      <c r="HB208">
        <v>30714.6</v>
      </c>
      <c r="HC208">
        <v>23895.2</v>
      </c>
      <c r="HD208">
        <v>38264.8</v>
      </c>
      <c r="HE208">
        <v>31513.1</v>
      </c>
      <c r="HF208">
        <v>43460.5</v>
      </c>
      <c r="HG208">
        <v>36061.8</v>
      </c>
      <c r="HH208">
        <v>2.35285</v>
      </c>
      <c r="HI208">
        <v>2.25605</v>
      </c>
      <c r="HJ208">
        <v>0.156272</v>
      </c>
      <c r="HK208">
        <v>0</v>
      </c>
      <c r="HL208">
        <v>20.4542</v>
      </c>
      <c r="HM208">
        <v>999.9</v>
      </c>
      <c r="HN208">
        <v>45.367</v>
      </c>
      <c r="HO208">
        <v>27.06</v>
      </c>
      <c r="HP208">
        <v>20.6492</v>
      </c>
      <c r="HQ208">
        <v>54.9121</v>
      </c>
      <c r="HR208">
        <v>21.4543</v>
      </c>
      <c r="HS208">
        <v>2</v>
      </c>
      <c r="HT208">
        <v>-0.305361</v>
      </c>
      <c r="HU208">
        <v>0.688178</v>
      </c>
      <c r="HV208">
        <v>20.3424</v>
      </c>
      <c r="HW208">
        <v>5.24649</v>
      </c>
      <c r="HX208">
        <v>11.921</v>
      </c>
      <c r="HY208">
        <v>4.9696</v>
      </c>
      <c r="HZ208">
        <v>3.29</v>
      </c>
      <c r="IA208">
        <v>9999</v>
      </c>
      <c r="IB208">
        <v>999.9</v>
      </c>
      <c r="IC208">
        <v>9999</v>
      </c>
      <c r="ID208">
        <v>9999</v>
      </c>
      <c r="IE208">
        <v>4.9721</v>
      </c>
      <c r="IF208">
        <v>1.87347</v>
      </c>
      <c r="IG208">
        <v>1.88034</v>
      </c>
      <c r="IH208">
        <v>1.87652</v>
      </c>
      <c r="II208">
        <v>1.87609</v>
      </c>
      <c r="IJ208">
        <v>1.87607</v>
      </c>
      <c r="IK208">
        <v>1.875</v>
      </c>
      <c r="IL208">
        <v>1.87543</v>
      </c>
      <c r="IM208">
        <v>0</v>
      </c>
      <c r="IN208">
        <v>0</v>
      </c>
      <c r="IO208">
        <v>0</v>
      </c>
      <c r="IP208">
        <v>0</v>
      </c>
      <c r="IQ208" t="s">
        <v>440</v>
      </c>
      <c r="IR208" t="s">
        <v>441</v>
      </c>
      <c r="IS208" t="s">
        <v>442</v>
      </c>
      <c r="IT208" t="s">
        <v>442</v>
      </c>
      <c r="IU208" t="s">
        <v>442</v>
      </c>
      <c r="IV208" t="s">
        <v>442</v>
      </c>
      <c r="IW208">
        <v>0</v>
      </c>
      <c r="IX208">
        <v>100</v>
      </c>
      <c r="IY208">
        <v>100</v>
      </c>
      <c r="IZ208">
        <v>-0.514</v>
      </c>
      <c r="JA208">
        <v>0.0312</v>
      </c>
      <c r="JB208">
        <v>-0.436505064677801</v>
      </c>
      <c r="JC208">
        <v>-0.000204251658391556</v>
      </c>
      <c r="JD208">
        <v>8.11882707142039e-08</v>
      </c>
      <c r="JE208">
        <v>-8.824596126216e-11</v>
      </c>
      <c r="JF208">
        <v>-0.0823044458403542</v>
      </c>
      <c r="JG208">
        <v>6.98166786572007e-05</v>
      </c>
      <c r="JH208">
        <v>0.00104944809816257</v>
      </c>
      <c r="JI208">
        <v>-2.5878658862803e-05</v>
      </c>
      <c r="JJ208">
        <v>28</v>
      </c>
      <c r="JK208">
        <v>2090</v>
      </c>
      <c r="JL208">
        <v>2</v>
      </c>
      <c r="JM208">
        <v>19</v>
      </c>
      <c r="JN208">
        <v>16.6</v>
      </c>
      <c r="JO208">
        <v>16.6</v>
      </c>
      <c r="JP208">
        <v>1.36108</v>
      </c>
      <c r="JQ208">
        <v>2.55737</v>
      </c>
      <c r="JR208">
        <v>2.24365</v>
      </c>
      <c r="JS208">
        <v>2.84912</v>
      </c>
      <c r="JT208">
        <v>2.49756</v>
      </c>
      <c r="JU208">
        <v>2.35596</v>
      </c>
      <c r="JV208">
        <v>31.2809</v>
      </c>
      <c r="JW208">
        <v>24.0612</v>
      </c>
      <c r="JX208">
        <v>18</v>
      </c>
      <c r="JY208">
        <v>633.536</v>
      </c>
      <c r="JZ208">
        <v>658.288</v>
      </c>
      <c r="KA208">
        <v>20.0004</v>
      </c>
      <c r="KB208">
        <v>23.3098</v>
      </c>
      <c r="KC208">
        <v>30.0002</v>
      </c>
      <c r="KD208">
        <v>23.4993</v>
      </c>
      <c r="KE208">
        <v>23.4792</v>
      </c>
      <c r="KF208">
        <v>27.2847</v>
      </c>
      <c r="KG208">
        <v>37.0105</v>
      </c>
      <c r="KH208">
        <v>0</v>
      </c>
      <c r="KI208">
        <v>20</v>
      </c>
      <c r="KJ208">
        <v>420</v>
      </c>
      <c r="KK208">
        <v>11.4565</v>
      </c>
      <c r="KL208">
        <v>101.983</v>
      </c>
      <c r="KM208">
        <v>101.026</v>
      </c>
    </row>
    <row r="209" spans="1:299">
      <c r="A209">
        <v>193</v>
      </c>
      <c r="B209">
        <v>1701978634.1</v>
      </c>
      <c r="C209">
        <v>960.099999904633</v>
      </c>
      <c r="D209" t="s">
        <v>827</v>
      </c>
      <c r="E209" t="s">
        <v>828</v>
      </c>
      <c r="F209">
        <v>15</v>
      </c>
      <c r="H209" t="s">
        <v>435</v>
      </c>
      <c r="K209">
        <v>1701978632.6</v>
      </c>
      <c r="L209">
        <f>(M209)/1000</f>
        <v>0</v>
      </c>
      <c r="M209">
        <f>IF(DR209, AP209, AJ209)</f>
        <v>0</v>
      </c>
      <c r="N209">
        <f>IF(DR209, AK209, AI209)</f>
        <v>0</v>
      </c>
      <c r="O209">
        <f>DT209 - IF(AW209&gt;1, N209*DN209*100.0/(AY209*EH209), 0)</f>
        <v>0</v>
      </c>
      <c r="P209">
        <f>((V209-L209/2)*O209-N209)/(V209+L209/2)</f>
        <v>0</v>
      </c>
      <c r="Q209">
        <f>P209*(EA209+EB209)/1000.0</f>
        <v>0</v>
      </c>
      <c r="R209">
        <f>(DT209 - IF(AW209&gt;1, N209*DN209*100.0/(AY209*EH209), 0))*(EA209+EB209)/1000.0</f>
        <v>0</v>
      </c>
      <c r="S209">
        <f>2.0/((1/U209-1/T209)+SIGN(U209)*SQRT((1/U209-1/T209)*(1/U209-1/T209) + 4*DO209/((DO209+1)*(DO209+1))*(2*1/U209*1/T209-1/T209*1/T209)))</f>
        <v>0</v>
      </c>
      <c r="T209">
        <f>IF(LEFT(DP209,1)&lt;&gt;"0",IF(LEFT(DP209,1)="1",3.0,DQ209),$D$5+$E$5*(EH209*EA209/($K$5*1000))+$F$5*(EH209*EA209/($K$5*1000))*MAX(MIN(DN209,$J$5),$I$5)*MAX(MIN(DN209,$J$5),$I$5)+$G$5*MAX(MIN(DN209,$J$5),$I$5)*(EH209*EA209/($K$5*1000))+$H$5*(EH209*EA209/($K$5*1000))*(EH209*EA209/($K$5*1000)))</f>
        <v>0</v>
      </c>
      <c r="U209">
        <f>L209*(1000-(1000*0.61365*exp(17.502*Y209/(240.97+Y209))/(EA209+EB209)+DV209)/2)/(1000*0.61365*exp(17.502*Y209/(240.97+Y209))/(EA209+EB209)-DV209)</f>
        <v>0</v>
      </c>
      <c r="V209">
        <f>1/((DO209+1)/(S209/1.6)+1/(T209/1.37)) + DO209/((DO209+1)/(S209/1.6) + DO209/(T209/1.37))</f>
        <v>0</v>
      </c>
      <c r="W209">
        <f>(DJ209*DM209)</f>
        <v>0</v>
      </c>
      <c r="X209">
        <f>(EC209+(W209+2*0.95*5.67E-8*(((EC209+$B$7)+273)^4-(EC209+273)^4)-44100*L209)/(1.84*29.3*T209+8*0.95*5.67E-8*(EC209+273)^3))</f>
        <v>0</v>
      </c>
      <c r="Y209">
        <f>($C$7*ED209+$D$7*EE209+$E$7*X209)</f>
        <v>0</v>
      </c>
      <c r="Z209">
        <f>0.61365*exp(17.502*Y209/(240.97+Y209))</f>
        <v>0</v>
      </c>
      <c r="AA209">
        <f>(AB209/AC209*100)</f>
        <v>0</v>
      </c>
      <c r="AB209">
        <f>DV209*(EA209+EB209)/1000</f>
        <v>0</v>
      </c>
      <c r="AC209">
        <f>0.61365*exp(17.502*EC209/(240.97+EC209))</f>
        <v>0</v>
      </c>
      <c r="AD209">
        <f>(Z209-DV209*(EA209+EB209)/1000)</f>
        <v>0</v>
      </c>
      <c r="AE209">
        <f>(-L209*44100)</f>
        <v>0</v>
      </c>
      <c r="AF209">
        <f>2*29.3*T209*0.92*(EC209-Y209)</f>
        <v>0</v>
      </c>
      <c r="AG209">
        <f>2*0.95*5.67E-8*(((EC209+$B$7)+273)^4-(Y209+273)^4)</f>
        <v>0</v>
      </c>
      <c r="AH209">
        <f>W209+AG209+AE209+AF209</f>
        <v>0</v>
      </c>
      <c r="AI209">
        <f>DZ209*AW209*(DU209-DT209*(1000-AW209*DW209)/(1000-AW209*DV209))/(100*DN209)</f>
        <v>0</v>
      </c>
      <c r="AJ209">
        <f>1000*DZ209*AW209*(DV209-DW209)/(100*DN209*(1000-AW209*DV209))</f>
        <v>0</v>
      </c>
      <c r="AK209">
        <f>(AL209 - AM209 - EA209*1E3/(8.314*(EC209+273.15)) * AO209/DZ209 * AN209) * DZ209/(100*DN209) * (1000 - DW209)/1000</f>
        <v>0</v>
      </c>
      <c r="AL209">
        <v>424.87561588592</v>
      </c>
      <c r="AM209">
        <v>421.937654545455</v>
      </c>
      <c r="AN209">
        <v>0.00383110412496087</v>
      </c>
      <c r="AO209">
        <v>66.111918729525</v>
      </c>
      <c r="AP209">
        <f>(AR209 - AQ209 + EA209*1E3/(8.314*(EC209+273.15)) * AT209/DZ209 * AS209) * DZ209/(100*DN209) * 1000/(1000 - AR209)</f>
        <v>0</v>
      </c>
      <c r="AQ209">
        <v>11.4225907013882</v>
      </c>
      <c r="AR209">
        <v>12.4721615384616</v>
      </c>
      <c r="AS209">
        <v>-1.36948048717444e-06</v>
      </c>
      <c r="AT209">
        <v>85.4368916189537</v>
      </c>
      <c r="AU209">
        <v>0</v>
      </c>
      <c r="AV209">
        <v>0</v>
      </c>
      <c r="AW209">
        <f>IF(AU209*$H$13&gt;=AY209,1.0,(AY209/(AY209-AU209*$H$13)))</f>
        <v>0</v>
      </c>
      <c r="AX209">
        <f>(AW209-1)*100</f>
        <v>0</v>
      </c>
      <c r="AY209">
        <f>MAX(0,($B$13+$C$13*EH209)/(1+$D$13*EH209)*EA209/(EC209+273)*$E$13)</f>
        <v>0</v>
      </c>
      <c r="AZ209" t="s">
        <v>436</v>
      </c>
      <c r="BA209" t="s">
        <v>436</v>
      </c>
      <c r="BB209">
        <v>0</v>
      </c>
      <c r="BC209">
        <v>0</v>
      </c>
      <c r="BD209">
        <f>1-BB209/BC209</f>
        <v>0</v>
      </c>
      <c r="BE209">
        <v>0</v>
      </c>
      <c r="BF209" t="s">
        <v>436</v>
      </c>
      <c r="BG209" t="s">
        <v>436</v>
      </c>
      <c r="BH209">
        <v>0</v>
      </c>
      <c r="BI209">
        <v>0</v>
      </c>
      <c r="BJ209">
        <f>1-BH209/BI209</f>
        <v>0</v>
      </c>
      <c r="BK209">
        <v>0.5</v>
      </c>
      <c r="BL209">
        <f>DK209</f>
        <v>0</v>
      </c>
      <c r="BM209">
        <f>N209</f>
        <v>0</v>
      </c>
      <c r="BN209">
        <f>BJ209*BK209*BL209</f>
        <v>0</v>
      </c>
      <c r="BO209">
        <f>(BM209-BE209)/BL209</f>
        <v>0</v>
      </c>
      <c r="BP209">
        <f>(BC209-BI209)/BI209</f>
        <v>0</v>
      </c>
      <c r="BQ209">
        <f>BB209/(BD209+BB209/BI209)</f>
        <v>0</v>
      </c>
      <c r="BR209" t="s">
        <v>436</v>
      </c>
      <c r="BS209">
        <v>0</v>
      </c>
      <c r="BT209">
        <f>IF(BS209&lt;&gt;0, BS209, BQ209)</f>
        <v>0</v>
      </c>
      <c r="BU209">
        <f>1-BT209/BI209</f>
        <v>0</v>
      </c>
      <c r="BV209">
        <f>(BI209-BH209)/(BI209-BT209)</f>
        <v>0</v>
      </c>
      <c r="BW209">
        <f>(BC209-BI209)/(BC209-BT209)</f>
        <v>0</v>
      </c>
      <c r="BX209">
        <f>(BI209-BH209)/(BI209-BB209)</f>
        <v>0</v>
      </c>
      <c r="BY209">
        <f>(BC209-BI209)/(BC209-BB209)</f>
        <v>0</v>
      </c>
      <c r="BZ209">
        <f>(BV209*BT209/BH209)</f>
        <v>0</v>
      </c>
      <c r="CA209">
        <f>(1-BZ209)</f>
        <v>0</v>
      </c>
      <c r="DJ209">
        <f>$B$11*EI209+$C$11*EJ209+$F$11*EU209*(1-EX209)</f>
        <v>0</v>
      </c>
      <c r="DK209">
        <f>DJ209*DL209</f>
        <v>0</v>
      </c>
      <c r="DL209">
        <f>($B$11*$D$9+$C$11*$D$9+$F$11*((FH209+EZ209)/MAX(FH209+EZ209+FI209, 0.1)*$I$9+FI209/MAX(FH209+EZ209+FI209, 0.1)*$J$9))/($B$11+$C$11+$F$11)</f>
        <v>0</v>
      </c>
      <c r="DM209">
        <f>($B$11*$K$9+$C$11*$K$9+$F$11*((FH209+EZ209)/MAX(FH209+EZ209+FI209, 0.1)*$P$9+FI209/MAX(FH209+EZ209+FI209, 0.1)*$Q$9))/($B$11+$C$11+$F$11)</f>
        <v>0</v>
      </c>
      <c r="DN209">
        <v>6</v>
      </c>
      <c r="DO209">
        <v>0.5</v>
      </c>
      <c r="DP209" t="s">
        <v>437</v>
      </c>
      <c r="DQ209">
        <v>2</v>
      </c>
      <c r="DR209" t="b">
        <v>1</v>
      </c>
      <c r="DS209">
        <v>1701978632.6</v>
      </c>
      <c r="DT209">
        <v>416.669</v>
      </c>
      <c r="DU209">
        <v>420.021</v>
      </c>
      <c r="DV209">
        <v>12.4725</v>
      </c>
      <c r="DW209">
        <v>11.42325</v>
      </c>
      <c r="DX209">
        <v>417.183</v>
      </c>
      <c r="DY209">
        <v>12.4413</v>
      </c>
      <c r="DZ209">
        <v>599.987</v>
      </c>
      <c r="EA209">
        <v>78.9084</v>
      </c>
      <c r="EB209">
        <v>0.0997708</v>
      </c>
      <c r="EC209">
        <v>23.00475</v>
      </c>
      <c r="ED209">
        <v>23.0255</v>
      </c>
      <c r="EE209">
        <v>999.9</v>
      </c>
      <c r="EF209">
        <v>0</v>
      </c>
      <c r="EG209">
        <v>0</v>
      </c>
      <c r="EH209">
        <v>10011.55</v>
      </c>
      <c r="EI209">
        <v>0</v>
      </c>
      <c r="EJ209">
        <v>0.848101</v>
      </c>
      <c r="EK209">
        <v>-3.352005</v>
      </c>
      <c r="EL209">
        <v>421.9315</v>
      </c>
      <c r="EM209">
        <v>424.8745</v>
      </c>
      <c r="EN209">
        <v>1.049205</v>
      </c>
      <c r="EO209">
        <v>420.021</v>
      </c>
      <c r="EP209">
        <v>11.42325</v>
      </c>
      <c r="EQ209">
        <v>0.984183</v>
      </c>
      <c r="ER209">
        <v>0.9013915</v>
      </c>
      <c r="ES209">
        <v>6.684305</v>
      </c>
      <c r="ET209">
        <v>5.412985</v>
      </c>
      <c r="EU209">
        <v>1799.91</v>
      </c>
      <c r="EV209">
        <v>0.978004</v>
      </c>
      <c r="EW209">
        <v>0.0219962</v>
      </c>
      <c r="EX209">
        <v>0</v>
      </c>
      <c r="EY209">
        <v>383.014</v>
      </c>
      <c r="EZ209">
        <v>4.99951</v>
      </c>
      <c r="FA209">
        <v>6945.06</v>
      </c>
      <c r="FB209">
        <v>14716.25</v>
      </c>
      <c r="FC209">
        <v>43.062</v>
      </c>
      <c r="FD209">
        <v>44.812</v>
      </c>
      <c r="FE209">
        <v>44.562</v>
      </c>
      <c r="FF209">
        <v>43.875</v>
      </c>
      <c r="FG209">
        <v>44.437</v>
      </c>
      <c r="FH209">
        <v>1755.43</v>
      </c>
      <c r="FI209">
        <v>39.48</v>
      </c>
      <c r="FJ209">
        <v>0</v>
      </c>
      <c r="FK209">
        <v>1701978635.1</v>
      </c>
      <c r="FL209">
        <v>0</v>
      </c>
      <c r="FM209">
        <v>382.87116</v>
      </c>
      <c r="FN209">
        <v>0.454461548391037</v>
      </c>
      <c r="FO209">
        <v>-7.62999998656445</v>
      </c>
      <c r="FP209">
        <v>6946.0156</v>
      </c>
      <c r="FQ209">
        <v>15</v>
      </c>
      <c r="FR209">
        <v>1701977635</v>
      </c>
      <c r="FS209" t="s">
        <v>438</v>
      </c>
      <c r="FT209">
        <v>1701977633</v>
      </c>
      <c r="FU209">
        <v>1701977635</v>
      </c>
      <c r="FV209">
        <v>4</v>
      </c>
      <c r="FW209">
        <v>-0.012</v>
      </c>
      <c r="FX209">
        <v>0.003</v>
      </c>
      <c r="FY209">
        <v>-0.515</v>
      </c>
      <c r="FZ209">
        <v>0.012</v>
      </c>
      <c r="GA209">
        <v>420</v>
      </c>
      <c r="GB209">
        <v>11</v>
      </c>
      <c r="GC209">
        <v>0.38</v>
      </c>
      <c r="GD209">
        <v>0.07</v>
      </c>
      <c r="GE209">
        <v>-3.38556095238095</v>
      </c>
      <c r="GF209">
        <v>0.0813779220779175</v>
      </c>
      <c r="GG209">
        <v>0.0225208125762142</v>
      </c>
      <c r="GH209">
        <v>1</v>
      </c>
      <c r="GI209">
        <v>382.857911764706</v>
      </c>
      <c r="GJ209">
        <v>0.452024445198574</v>
      </c>
      <c r="GK209">
        <v>0.230226661670502</v>
      </c>
      <c r="GL209">
        <v>1</v>
      </c>
      <c r="GM209">
        <v>1.05150666666667</v>
      </c>
      <c r="GN209">
        <v>-0.010115844155845</v>
      </c>
      <c r="GO209">
        <v>0.0014731092266532</v>
      </c>
      <c r="GP209">
        <v>1</v>
      </c>
      <c r="GQ209">
        <v>3</v>
      </c>
      <c r="GR209">
        <v>3</v>
      </c>
      <c r="GS209" t="s">
        <v>439</v>
      </c>
      <c r="GT209">
        <v>3.24989</v>
      </c>
      <c r="GU209">
        <v>2.89223</v>
      </c>
      <c r="GV209">
        <v>0.0826238</v>
      </c>
      <c r="GW209">
        <v>0.0829215</v>
      </c>
      <c r="GX209">
        <v>0.0594272</v>
      </c>
      <c r="GY209">
        <v>0.055172</v>
      </c>
      <c r="GZ209">
        <v>30267.5</v>
      </c>
      <c r="HA209">
        <v>23316</v>
      </c>
      <c r="HB209">
        <v>30715.1</v>
      </c>
      <c r="HC209">
        <v>23894.6</v>
      </c>
      <c r="HD209">
        <v>38265.4</v>
      </c>
      <c r="HE209">
        <v>31512.1</v>
      </c>
      <c r="HF209">
        <v>43461.2</v>
      </c>
      <c r="HG209">
        <v>36060.9</v>
      </c>
      <c r="HH209">
        <v>2.35275</v>
      </c>
      <c r="HI209">
        <v>2.25627</v>
      </c>
      <c r="HJ209">
        <v>0.154972</v>
      </c>
      <c r="HK209">
        <v>0</v>
      </c>
      <c r="HL209">
        <v>20.4585</v>
      </c>
      <c r="HM209">
        <v>999.9</v>
      </c>
      <c r="HN209">
        <v>45.367</v>
      </c>
      <c r="HO209">
        <v>27.06</v>
      </c>
      <c r="HP209">
        <v>20.6519</v>
      </c>
      <c r="HQ209">
        <v>54.3221</v>
      </c>
      <c r="HR209">
        <v>21.4623</v>
      </c>
      <c r="HS209">
        <v>2</v>
      </c>
      <c r="HT209">
        <v>-0.305734</v>
      </c>
      <c r="HU209">
        <v>0.689747</v>
      </c>
      <c r="HV209">
        <v>20.3424</v>
      </c>
      <c r="HW209">
        <v>5.24664</v>
      </c>
      <c r="HX209">
        <v>11.9202</v>
      </c>
      <c r="HY209">
        <v>4.96975</v>
      </c>
      <c r="HZ209">
        <v>3.29003</v>
      </c>
      <c r="IA209">
        <v>9999</v>
      </c>
      <c r="IB209">
        <v>999.9</v>
      </c>
      <c r="IC209">
        <v>9999</v>
      </c>
      <c r="ID209">
        <v>9999</v>
      </c>
      <c r="IE209">
        <v>4.97211</v>
      </c>
      <c r="IF209">
        <v>1.87347</v>
      </c>
      <c r="IG209">
        <v>1.88034</v>
      </c>
      <c r="IH209">
        <v>1.87652</v>
      </c>
      <c r="II209">
        <v>1.87608</v>
      </c>
      <c r="IJ209">
        <v>1.87607</v>
      </c>
      <c r="IK209">
        <v>1.875</v>
      </c>
      <c r="IL209">
        <v>1.87544</v>
      </c>
      <c r="IM209">
        <v>0</v>
      </c>
      <c r="IN209">
        <v>0</v>
      </c>
      <c r="IO209">
        <v>0</v>
      </c>
      <c r="IP209">
        <v>0</v>
      </c>
      <c r="IQ209" t="s">
        <v>440</v>
      </c>
      <c r="IR209" t="s">
        <v>441</v>
      </c>
      <c r="IS209" t="s">
        <v>442</v>
      </c>
      <c r="IT209" t="s">
        <v>442</v>
      </c>
      <c r="IU209" t="s">
        <v>442</v>
      </c>
      <c r="IV209" t="s">
        <v>442</v>
      </c>
      <c r="IW209">
        <v>0</v>
      </c>
      <c r="IX209">
        <v>100</v>
      </c>
      <c r="IY209">
        <v>100</v>
      </c>
      <c r="IZ209">
        <v>-0.514</v>
      </c>
      <c r="JA209">
        <v>0.0311</v>
      </c>
      <c r="JB209">
        <v>-0.436505064677801</v>
      </c>
      <c r="JC209">
        <v>-0.000204251658391556</v>
      </c>
      <c r="JD209">
        <v>8.11882707142039e-08</v>
      </c>
      <c r="JE209">
        <v>-8.824596126216e-11</v>
      </c>
      <c r="JF209">
        <v>-0.0823044458403542</v>
      </c>
      <c r="JG209">
        <v>6.98166786572007e-05</v>
      </c>
      <c r="JH209">
        <v>0.00104944809816257</v>
      </c>
      <c r="JI209">
        <v>-2.5878658862803e-05</v>
      </c>
      <c r="JJ209">
        <v>28</v>
      </c>
      <c r="JK209">
        <v>2090</v>
      </c>
      <c r="JL209">
        <v>2</v>
      </c>
      <c r="JM209">
        <v>19</v>
      </c>
      <c r="JN209">
        <v>16.7</v>
      </c>
      <c r="JO209">
        <v>16.7</v>
      </c>
      <c r="JP209">
        <v>1.36108</v>
      </c>
      <c r="JQ209">
        <v>2.55493</v>
      </c>
      <c r="JR209">
        <v>2.24365</v>
      </c>
      <c r="JS209">
        <v>2.84912</v>
      </c>
      <c r="JT209">
        <v>2.49756</v>
      </c>
      <c r="JU209">
        <v>2.37793</v>
      </c>
      <c r="JV209">
        <v>31.2809</v>
      </c>
      <c r="JW209">
        <v>24.07</v>
      </c>
      <c r="JX209">
        <v>18</v>
      </c>
      <c r="JY209">
        <v>633.463</v>
      </c>
      <c r="JZ209">
        <v>658.479</v>
      </c>
      <c r="KA209">
        <v>20.0003</v>
      </c>
      <c r="KB209">
        <v>23.3099</v>
      </c>
      <c r="KC209">
        <v>29.9999</v>
      </c>
      <c r="KD209">
        <v>23.4993</v>
      </c>
      <c r="KE209">
        <v>23.4792</v>
      </c>
      <c r="KF209">
        <v>27.2854</v>
      </c>
      <c r="KG209">
        <v>37.0105</v>
      </c>
      <c r="KH209">
        <v>0</v>
      </c>
      <c r="KI209">
        <v>20</v>
      </c>
      <c r="KJ209">
        <v>420</v>
      </c>
      <c r="KK209">
        <v>11.4569</v>
      </c>
      <c r="KL209">
        <v>101.984</v>
      </c>
      <c r="KM209">
        <v>101.023</v>
      </c>
    </row>
    <row r="210" spans="1:299">
      <c r="A210">
        <v>194</v>
      </c>
      <c r="B210">
        <v>1701978639.1</v>
      </c>
      <c r="C210">
        <v>965.099999904633</v>
      </c>
      <c r="D210" t="s">
        <v>829</v>
      </c>
      <c r="E210" t="s">
        <v>830</v>
      </c>
      <c r="F210">
        <v>15</v>
      </c>
      <c r="H210" t="s">
        <v>435</v>
      </c>
      <c r="K210">
        <v>1701978637.6</v>
      </c>
      <c r="L210">
        <f>(M210)/1000</f>
        <v>0</v>
      </c>
      <c r="M210">
        <f>IF(DR210, AP210, AJ210)</f>
        <v>0</v>
      </c>
      <c r="N210">
        <f>IF(DR210, AK210, AI210)</f>
        <v>0</v>
      </c>
      <c r="O210">
        <f>DT210 - IF(AW210&gt;1, N210*DN210*100.0/(AY210*EH210), 0)</f>
        <v>0</v>
      </c>
      <c r="P210">
        <f>((V210-L210/2)*O210-N210)/(V210+L210/2)</f>
        <v>0</v>
      </c>
      <c r="Q210">
        <f>P210*(EA210+EB210)/1000.0</f>
        <v>0</v>
      </c>
      <c r="R210">
        <f>(DT210 - IF(AW210&gt;1, N210*DN210*100.0/(AY210*EH210), 0))*(EA210+EB210)/1000.0</f>
        <v>0</v>
      </c>
      <c r="S210">
        <f>2.0/((1/U210-1/T210)+SIGN(U210)*SQRT((1/U210-1/T210)*(1/U210-1/T210) + 4*DO210/((DO210+1)*(DO210+1))*(2*1/U210*1/T210-1/T210*1/T210)))</f>
        <v>0</v>
      </c>
      <c r="T210">
        <f>IF(LEFT(DP210,1)&lt;&gt;"0",IF(LEFT(DP210,1)="1",3.0,DQ210),$D$5+$E$5*(EH210*EA210/($K$5*1000))+$F$5*(EH210*EA210/($K$5*1000))*MAX(MIN(DN210,$J$5),$I$5)*MAX(MIN(DN210,$J$5),$I$5)+$G$5*MAX(MIN(DN210,$J$5),$I$5)*(EH210*EA210/($K$5*1000))+$H$5*(EH210*EA210/($K$5*1000))*(EH210*EA210/($K$5*1000)))</f>
        <v>0</v>
      </c>
      <c r="U210">
        <f>L210*(1000-(1000*0.61365*exp(17.502*Y210/(240.97+Y210))/(EA210+EB210)+DV210)/2)/(1000*0.61365*exp(17.502*Y210/(240.97+Y210))/(EA210+EB210)-DV210)</f>
        <v>0</v>
      </c>
      <c r="V210">
        <f>1/((DO210+1)/(S210/1.6)+1/(T210/1.37)) + DO210/((DO210+1)/(S210/1.6) + DO210/(T210/1.37))</f>
        <v>0</v>
      </c>
      <c r="W210">
        <f>(DJ210*DM210)</f>
        <v>0</v>
      </c>
      <c r="X210">
        <f>(EC210+(W210+2*0.95*5.67E-8*(((EC210+$B$7)+273)^4-(EC210+273)^4)-44100*L210)/(1.84*29.3*T210+8*0.95*5.67E-8*(EC210+273)^3))</f>
        <v>0</v>
      </c>
      <c r="Y210">
        <f>($C$7*ED210+$D$7*EE210+$E$7*X210)</f>
        <v>0</v>
      </c>
      <c r="Z210">
        <f>0.61365*exp(17.502*Y210/(240.97+Y210))</f>
        <v>0</v>
      </c>
      <c r="AA210">
        <f>(AB210/AC210*100)</f>
        <v>0</v>
      </c>
      <c r="AB210">
        <f>DV210*(EA210+EB210)/1000</f>
        <v>0</v>
      </c>
      <c r="AC210">
        <f>0.61365*exp(17.502*EC210/(240.97+EC210))</f>
        <v>0</v>
      </c>
      <c r="AD210">
        <f>(Z210-DV210*(EA210+EB210)/1000)</f>
        <v>0</v>
      </c>
      <c r="AE210">
        <f>(-L210*44100)</f>
        <v>0</v>
      </c>
      <c r="AF210">
        <f>2*29.3*T210*0.92*(EC210-Y210)</f>
        <v>0</v>
      </c>
      <c r="AG210">
        <f>2*0.95*5.67E-8*(((EC210+$B$7)+273)^4-(Y210+273)^4)</f>
        <v>0</v>
      </c>
      <c r="AH210">
        <f>W210+AG210+AE210+AF210</f>
        <v>0</v>
      </c>
      <c r="AI210">
        <f>DZ210*AW210*(DU210-DT210*(1000-AW210*DW210)/(1000-AW210*DV210))/(100*DN210)</f>
        <v>0</v>
      </c>
      <c r="AJ210">
        <f>1000*DZ210*AW210*(DV210-DW210)/(100*DN210*(1000-AW210*DV210))</f>
        <v>0</v>
      </c>
      <c r="AK210">
        <f>(AL210 - AM210 - EA210*1E3/(8.314*(EC210+273.15)) * AO210/DZ210 * AN210) * DZ210/(100*DN210) * (1000 - DW210)/1000</f>
        <v>0</v>
      </c>
      <c r="AL210">
        <v>424.86119838287</v>
      </c>
      <c r="AM210">
        <v>421.943933333333</v>
      </c>
      <c r="AN210">
        <v>-0.000109983276398002</v>
      </c>
      <c r="AO210">
        <v>66.111918729525</v>
      </c>
      <c r="AP210">
        <f>(AR210 - AQ210 + EA210*1E3/(8.314*(EC210+273.15)) * AT210/DZ210 * AS210) * DZ210/(100*DN210) * 1000/(1000 - AR210)</f>
        <v>0</v>
      </c>
      <c r="AQ210">
        <v>11.4239695497901</v>
      </c>
      <c r="AR210">
        <v>12.4705604395604</v>
      </c>
      <c r="AS210">
        <v>-1.12919926275339e-06</v>
      </c>
      <c r="AT210">
        <v>85.4368916189537</v>
      </c>
      <c r="AU210">
        <v>0</v>
      </c>
      <c r="AV210">
        <v>0</v>
      </c>
      <c r="AW210">
        <f>IF(AU210*$H$13&gt;=AY210,1.0,(AY210/(AY210-AU210*$H$13)))</f>
        <v>0</v>
      </c>
      <c r="AX210">
        <f>(AW210-1)*100</f>
        <v>0</v>
      </c>
      <c r="AY210">
        <f>MAX(0,($B$13+$C$13*EH210)/(1+$D$13*EH210)*EA210/(EC210+273)*$E$13)</f>
        <v>0</v>
      </c>
      <c r="AZ210" t="s">
        <v>436</v>
      </c>
      <c r="BA210" t="s">
        <v>436</v>
      </c>
      <c r="BB210">
        <v>0</v>
      </c>
      <c r="BC210">
        <v>0</v>
      </c>
      <c r="BD210">
        <f>1-BB210/BC210</f>
        <v>0</v>
      </c>
      <c r="BE210">
        <v>0</v>
      </c>
      <c r="BF210" t="s">
        <v>436</v>
      </c>
      <c r="BG210" t="s">
        <v>436</v>
      </c>
      <c r="BH210">
        <v>0</v>
      </c>
      <c r="BI210">
        <v>0</v>
      </c>
      <c r="BJ210">
        <f>1-BH210/BI210</f>
        <v>0</v>
      </c>
      <c r="BK210">
        <v>0.5</v>
      </c>
      <c r="BL210">
        <f>DK210</f>
        <v>0</v>
      </c>
      <c r="BM210">
        <f>N210</f>
        <v>0</v>
      </c>
      <c r="BN210">
        <f>BJ210*BK210*BL210</f>
        <v>0</v>
      </c>
      <c r="BO210">
        <f>(BM210-BE210)/BL210</f>
        <v>0</v>
      </c>
      <c r="BP210">
        <f>(BC210-BI210)/BI210</f>
        <v>0</v>
      </c>
      <c r="BQ210">
        <f>BB210/(BD210+BB210/BI210)</f>
        <v>0</v>
      </c>
      <c r="BR210" t="s">
        <v>436</v>
      </c>
      <c r="BS210">
        <v>0</v>
      </c>
      <c r="BT210">
        <f>IF(BS210&lt;&gt;0, BS210, BQ210)</f>
        <v>0</v>
      </c>
      <c r="BU210">
        <f>1-BT210/BI210</f>
        <v>0</v>
      </c>
      <c r="BV210">
        <f>(BI210-BH210)/(BI210-BT210)</f>
        <v>0</v>
      </c>
      <c r="BW210">
        <f>(BC210-BI210)/(BC210-BT210)</f>
        <v>0</v>
      </c>
      <c r="BX210">
        <f>(BI210-BH210)/(BI210-BB210)</f>
        <v>0</v>
      </c>
      <c r="BY210">
        <f>(BC210-BI210)/(BC210-BB210)</f>
        <v>0</v>
      </c>
      <c r="BZ210">
        <f>(BV210*BT210/BH210)</f>
        <v>0</v>
      </c>
      <c r="CA210">
        <f>(1-BZ210)</f>
        <v>0</v>
      </c>
      <c r="DJ210">
        <f>$B$11*EI210+$C$11*EJ210+$F$11*EU210*(1-EX210)</f>
        <v>0</v>
      </c>
      <c r="DK210">
        <f>DJ210*DL210</f>
        <v>0</v>
      </c>
      <c r="DL210">
        <f>($B$11*$D$9+$C$11*$D$9+$F$11*((FH210+EZ210)/MAX(FH210+EZ210+FI210, 0.1)*$I$9+FI210/MAX(FH210+EZ210+FI210, 0.1)*$J$9))/($B$11+$C$11+$F$11)</f>
        <v>0</v>
      </c>
      <c r="DM210">
        <f>($B$11*$K$9+$C$11*$K$9+$F$11*((FH210+EZ210)/MAX(FH210+EZ210+FI210, 0.1)*$P$9+FI210/MAX(FH210+EZ210+FI210, 0.1)*$Q$9))/($B$11+$C$11+$F$11)</f>
        <v>0</v>
      </c>
      <c r="DN210">
        <v>6</v>
      </c>
      <c r="DO210">
        <v>0.5</v>
      </c>
      <c r="DP210" t="s">
        <v>437</v>
      </c>
      <c r="DQ210">
        <v>2</v>
      </c>
      <c r="DR210" t="b">
        <v>1</v>
      </c>
      <c r="DS210">
        <v>1701978637.6</v>
      </c>
      <c r="DT210">
        <v>416.6845</v>
      </c>
      <c r="DU210">
        <v>420.0275</v>
      </c>
      <c r="DV210">
        <v>12.4705</v>
      </c>
      <c r="DW210">
        <v>11.42425</v>
      </c>
      <c r="DX210">
        <v>417.1985</v>
      </c>
      <c r="DY210">
        <v>12.4394</v>
      </c>
      <c r="DZ210">
        <v>600.037</v>
      </c>
      <c r="EA210">
        <v>78.908</v>
      </c>
      <c r="EB210">
        <v>0.100116</v>
      </c>
      <c r="EC210">
        <v>23.0057</v>
      </c>
      <c r="ED210">
        <v>23.025</v>
      </c>
      <c r="EE210">
        <v>999.9</v>
      </c>
      <c r="EF210">
        <v>0</v>
      </c>
      <c r="EG210">
        <v>0</v>
      </c>
      <c r="EH210">
        <v>10001.25</v>
      </c>
      <c r="EI210">
        <v>0</v>
      </c>
      <c r="EJ210">
        <v>0.848101</v>
      </c>
      <c r="EK210">
        <v>-3.342625</v>
      </c>
      <c r="EL210">
        <v>421.9465</v>
      </c>
      <c r="EM210">
        <v>424.881</v>
      </c>
      <c r="EN210">
        <v>1.046275</v>
      </c>
      <c r="EO210">
        <v>420.0275</v>
      </c>
      <c r="EP210">
        <v>11.42425</v>
      </c>
      <c r="EQ210">
        <v>0.9840245</v>
      </c>
      <c r="ER210">
        <v>0.901465</v>
      </c>
      <c r="ES210">
        <v>6.68196</v>
      </c>
      <c r="ET210">
        <v>5.41415</v>
      </c>
      <c r="EU210">
        <v>1800.075</v>
      </c>
      <c r="EV210">
        <v>0.978006</v>
      </c>
      <c r="EW210">
        <v>0.0219943</v>
      </c>
      <c r="EX210">
        <v>0</v>
      </c>
      <c r="EY210">
        <v>382.6095</v>
      </c>
      <c r="EZ210">
        <v>4.99951</v>
      </c>
      <c r="FA210">
        <v>6945.68</v>
      </c>
      <c r="FB210">
        <v>14717.6</v>
      </c>
      <c r="FC210">
        <v>43.062</v>
      </c>
      <c r="FD210">
        <v>44.812</v>
      </c>
      <c r="FE210">
        <v>44.5935</v>
      </c>
      <c r="FF210">
        <v>43.875</v>
      </c>
      <c r="FG210">
        <v>44.437</v>
      </c>
      <c r="FH210">
        <v>1755.595</v>
      </c>
      <c r="FI210">
        <v>39.48</v>
      </c>
      <c r="FJ210">
        <v>0</v>
      </c>
      <c r="FK210">
        <v>1701978640.5</v>
      </c>
      <c r="FL210">
        <v>0</v>
      </c>
      <c r="FM210">
        <v>382.823384615385</v>
      </c>
      <c r="FN210">
        <v>-0.986188024981352</v>
      </c>
      <c r="FO210">
        <v>-4.59555555162604</v>
      </c>
      <c r="FP210">
        <v>6945.49538461538</v>
      </c>
      <c r="FQ210">
        <v>15</v>
      </c>
      <c r="FR210">
        <v>1701977635</v>
      </c>
      <c r="FS210" t="s">
        <v>438</v>
      </c>
      <c r="FT210">
        <v>1701977633</v>
      </c>
      <c r="FU210">
        <v>1701977635</v>
      </c>
      <c r="FV210">
        <v>4</v>
      </c>
      <c r="FW210">
        <v>-0.012</v>
      </c>
      <c r="FX210">
        <v>0.003</v>
      </c>
      <c r="FY210">
        <v>-0.515</v>
      </c>
      <c r="FZ210">
        <v>0.012</v>
      </c>
      <c r="GA210">
        <v>420</v>
      </c>
      <c r="GB210">
        <v>11</v>
      </c>
      <c r="GC210">
        <v>0.38</v>
      </c>
      <c r="GD210">
        <v>0.07</v>
      </c>
      <c r="GE210">
        <v>-3.3710455</v>
      </c>
      <c r="GF210">
        <v>0.304811278195488</v>
      </c>
      <c r="GG210">
        <v>0.0357828610475741</v>
      </c>
      <c r="GH210">
        <v>1</v>
      </c>
      <c r="GI210">
        <v>382.829382352941</v>
      </c>
      <c r="GJ210">
        <v>-0.571046596605658</v>
      </c>
      <c r="GK210">
        <v>0.213916560795789</v>
      </c>
      <c r="GL210">
        <v>1</v>
      </c>
      <c r="GM210">
        <v>1.050238</v>
      </c>
      <c r="GN210">
        <v>-0.0243103759398497</v>
      </c>
      <c r="GO210">
        <v>0.00239058068259578</v>
      </c>
      <c r="GP210">
        <v>1</v>
      </c>
      <c r="GQ210">
        <v>3</v>
      </c>
      <c r="GR210">
        <v>3</v>
      </c>
      <c r="GS210" t="s">
        <v>439</v>
      </c>
      <c r="GT210">
        <v>3.24996</v>
      </c>
      <c r="GU210">
        <v>2.89225</v>
      </c>
      <c r="GV210">
        <v>0.0826249</v>
      </c>
      <c r="GW210">
        <v>0.0829203</v>
      </c>
      <c r="GX210">
        <v>0.0594212</v>
      </c>
      <c r="GY210">
        <v>0.0551704</v>
      </c>
      <c r="GZ210">
        <v>30266.9</v>
      </c>
      <c r="HA210">
        <v>23316.2</v>
      </c>
      <c r="HB210">
        <v>30714.6</v>
      </c>
      <c r="HC210">
        <v>23894.7</v>
      </c>
      <c r="HD210">
        <v>38264.8</v>
      </c>
      <c r="HE210">
        <v>31512.3</v>
      </c>
      <c r="HF210">
        <v>43460.3</v>
      </c>
      <c r="HG210">
        <v>36061.1</v>
      </c>
      <c r="HH210">
        <v>2.35308</v>
      </c>
      <c r="HI210">
        <v>2.25603</v>
      </c>
      <c r="HJ210">
        <v>0.155237</v>
      </c>
      <c r="HK210">
        <v>0</v>
      </c>
      <c r="HL210">
        <v>20.4637</v>
      </c>
      <c r="HM210">
        <v>999.9</v>
      </c>
      <c r="HN210">
        <v>45.342</v>
      </c>
      <c r="HO210">
        <v>27.06</v>
      </c>
      <c r="HP210">
        <v>20.6392</v>
      </c>
      <c r="HQ210">
        <v>54.632</v>
      </c>
      <c r="HR210">
        <v>21.4744</v>
      </c>
      <c r="HS210">
        <v>2</v>
      </c>
      <c r="HT210">
        <v>-0.30545</v>
      </c>
      <c r="HU210">
        <v>0.691057</v>
      </c>
      <c r="HV210">
        <v>20.3424</v>
      </c>
      <c r="HW210">
        <v>5.24619</v>
      </c>
      <c r="HX210">
        <v>11.9201</v>
      </c>
      <c r="HY210">
        <v>4.96955</v>
      </c>
      <c r="HZ210">
        <v>3.29005</v>
      </c>
      <c r="IA210">
        <v>9999</v>
      </c>
      <c r="IB210">
        <v>999.9</v>
      </c>
      <c r="IC210">
        <v>9999</v>
      </c>
      <c r="ID210">
        <v>9999</v>
      </c>
      <c r="IE210">
        <v>4.97211</v>
      </c>
      <c r="IF210">
        <v>1.87347</v>
      </c>
      <c r="IG210">
        <v>1.88034</v>
      </c>
      <c r="IH210">
        <v>1.87651</v>
      </c>
      <c r="II210">
        <v>1.87607</v>
      </c>
      <c r="IJ210">
        <v>1.87607</v>
      </c>
      <c r="IK210">
        <v>1.875</v>
      </c>
      <c r="IL210">
        <v>1.87542</v>
      </c>
      <c r="IM210">
        <v>0</v>
      </c>
      <c r="IN210">
        <v>0</v>
      </c>
      <c r="IO210">
        <v>0</v>
      </c>
      <c r="IP210">
        <v>0</v>
      </c>
      <c r="IQ210" t="s">
        <v>440</v>
      </c>
      <c r="IR210" t="s">
        <v>441</v>
      </c>
      <c r="IS210" t="s">
        <v>442</v>
      </c>
      <c r="IT210" t="s">
        <v>442</v>
      </c>
      <c r="IU210" t="s">
        <v>442</v>
      </c>
      <c r="IV210" t="s">
        <v>442</v>
      </c>
      <c r="IW210">
        <v>0</v>
      </c>
      <c r="IX210">
        <v>100</v>
      </c>
      <c r="IY210">
        <v>100</v>
      </c>
      <c r="IZ210">
        <v>-0.514</v>
      </c>
      <c r="JA210">
        <v>0.0311</v>
      </c>
      <c r="JB210">
        <v>-0.436505064677801</v>
      </c>
      <c r="JC210">
        <v>-0.000204251658391556</v>
      </c>
      <c r="JD210">
        <v>8.11882707142039e-08</v>
      </c>
      <c r="JE210">
        <v>-8.824596126216e-11</v>
      </c>
      <c r="JF210">
        <v>-0.0823044458403542</v>
      </c>
      <c r="JG210">
        <v>6.98166786572007e-05</v>
      </c>
      <c r="JH210">
        <v>0.00104944809816257</v>
      </c>
      <c r="JI210">
        <v>-2.5878658862803e-05</v>
      </c>
      <c r="JJ210">
        <v>28</v>
      </c>
      <c r="JK210">
        <v>2090</v>
      </c>
      <c r="JL210">
        <v>2</v>
      </c>
      <c r="JM210">
        <v>19</v>
      </c>
      <c r="JN210">
        <v>16.8</v>
      </c>
      <c r="JO210">
        <v>16.7</v>
      </c>
      <c r="JP210">
        <v>1.36108</v>
      </c>
      <c r="JQ210">
        <v>2.55005</v>
      </c>
      <c r="JR210">
        <v>2.24365</v>
      </c>
      <c r="JS210">
        <v>2.84912</v>
      </c>
      <c r="JT210">
        <v>2.49756</v>
      </c>
      <c r="JU210">
        <v>2.37549</v>
      </c>
      <c r="JV210">
        <v>31.2809</v>
      </c>
      <c r="JW210">
        <v>24.0612</v>
      </c>
      <c r="JX210">
        <v>18</v>
      </c>
      <c r="JY210">
        <v>633.701</v>
      </c>
      <c r="JZ210">
        <v>658.266</v>
      </c>
      <c r="KA210">
        <v>20.0003</v>
      </c>
      <c r="KB210">
        <v>23.3118</v>
      </c>
      <c r="KC210">
        <v>30.0002</v>
      </c>
      <c r="KD210">
        <v>23.4993</v>
      </c>
      <c r="KE210">
        <v>23.4792</v>
      </c>
      <c r="KF210">
        <v>27.287</v>
      </c>
      <c r="KG210">
        <v>37.0105</v>
      </c>
      <c r="KH210">
        <v>0</v>
      </c>
      <c r="KI210">
        <v>20</v>
      </c>
      <c r="KJ210">
        <v>420</v>
      </c>
      <c r="KK210">
        <v>11.4606</v>
      </c>
      <c r="KL210">
        <v>101.982</v>
      </c>
      <c r="KM210">
        <v>101.024</v>
      </c>
    </row>
    <row r="211" spans="1:299">
      <c r="A211">
        <v>195</v>
      </c>
      <c r="B211">
        <v>1701978644.1</v>
      </c>
      <c r="C211">
        <v>970.099999904633</v>
      </c>
      <c r="D211" t="s">
        <v>831</v>
      </c>
      <c r="E211" t="s">
        <v>832</v>
      </c>
      <c r="F211">
        <v>15</v>
      </c>
      <c r="H211" t="s">
        <v>435</v>
      </c>
      <c r="K211">
        <v>1701978642.6</v>
      </c>
      <c r="L211">
        <f>(M211)/1000</f>
        <v>0</v>
      </c>
      <c r="M211">
        <f>IF(DR211, AP211, AJ211)</f>
        <v>0</v>
      </c>
      <c r="N211">
        <f>IF(DR211, AK211, AI211)</f>
        <v>0</v>
      </c>
      <c r="O211">
        <f>DT211 - IF(AW211&gt;1, N211*DN211*100.0/(AY211*EH211), 0)</f>
        <v>0</v>
      </c>
      <c r="P211">
        <f>((V211-L211/2)*O211-N211)/(V211+L211/2)</f>
        <v>0</v>
      </c>
      <c r="Q211">
        <f>P211*(EA211+EB211)/1000.0</f>
        <v>0</v>
      </c>
      <c r="R211">
        <f>(DT211 - IF(AW211&gt;1, N211*DN211*100.0/(AY211*EH211), 0))*(EA211+EB211)/1000.0</f>
        <v>0</v>
      </c>
      <c r="S211">
        <f>2.0/((1/U211-1/T211)+SIGN(U211)*SQRT((1/U211-1/T211)*(1/U211-1/T211) + 4*DO211/((DO211+1)*(DO211+1))*(2*1/U211*1/T211-1/T211*1/T211)))</f>
        <v>0</v>
      </c>
      <c r="T211">
        <f>IF(LEFT(DP211,1)&lt;&gt;"0",IF(LEFT(DP211,1)="1",3.0,DQ211),$D$5+$E$5*(EH211*EA211/($K$5*1000))+$F$5*(EH211*EA211/($K$5*1000))*MAX(MIN(DN211,$J$5),$I$5)*MAX(MIN(DN211,$J$5),$I$5)+$G$5*MAX(MIN(DN211,$J$5),$I$5)*(EH211*EA211/($K$5*1000))+$H$5*(EH211*EA211/($K$5*1000))*(EH211*EA211/($K$5*1000)))</f>
        <v>0</v>
      </c>
      <c r="U211">
        <f>L211*(1000-(1000*0.61365*exp(17.502*Y211/(240.97+Y211))/(EA211+EB211)+DV211)/2)/(1000*0.61365*exp(17.502*Y211/(240.97+Y211))/(EA211+EB211)-DV211)</f>
        <v>0</v>
      </c>
      <c r="V211">
        <f>1/((DO211+1)/(S211/1.6)+1/(T211/1.37)) + DO211/((DO211+1)/(S211/1.6) + DO211/(T211/1.37))</f>
        <v>0</v>
      </c>
      <c r="W211">
        <f>(DJ211*DM211)</f>
        <v>0</v>
      </c>
      <c r="X211">
        <f>(EC211+(W211+2*0.95*5.67E-8*(((EC211+$B$7)+273)^4-(EC211+273)^4)-44100*L211)/(1.84*29.3*T211+8*0.95*5.67E-8*(EC211+273)^3))</f>
        <v>0</v>
      </c>
      <c r="Y211">
        <f>($C$7*ED211+$D$7*EE211+$E$7*X211)</f>
        <v>0</v>
      </c>
      <c r="Z211">
        <f>0.61365*exp(17.502*Y211/(240.97+Y211))</f>
        <v>0</v>
      </c>
      <c r="AA211">
        <f>(AB211/AC211*100)</f>
        <v>0</v>
      </c>
      <c r="AB211">
        <f>DV211*(EA211+EB211)/1000</f>
        <v>0</v>
      </c>
      <c r="AC211">
        <f>0.61365*exp(17.502*EC211/(240.97+EC211))</f>
        <v>0</v>
      </c>
      <c r="AD211">
        <f>(Z211-DV211*(EA211+EB211)/1000)</f>
        <v>0</v>
      </c>
      <c r="AE211">
        <f>(-L211*44100)</f>
        <v>0</v>
      </c>
      <c r="AF211">
        <f>2*29.3*T211*0.92*(EC211-Y211)</f>
        <v>0</v>
      </c>
      <c r="AG211">
        <f>2*0.95*5.67E-8*(((EC211+$B$7)+273)^4-(Y211+273)^4)</f>
        <v>0</v>
      </c>
      <c r="AH211">
        <f>W211+AG211+AE211+AF211</f>
        <v>0</v>
      </c>
      <c r="AI211">
        <f>DZ211*AW211*(DU211-DT211*(1000-AW211*DW211)/(1000-AW211*DV211))/(100*DN211)</f>
        <v>0</v>
      </c>
      <c r="AJ211">
        <f>1000*DZ211*AW211*(DV211-DW211)/(100*DN211*(1000-AW211*DV211))</f>
        <v>0</v>
      </c>
      <c r="AK211">
        <f>(AL211 - AM211 - EA211*1E3/(8.314*(EC211+273.15)) * AO211/DZ211 * AN211) * DZ211/(100*DN211) * (1000 - DW211)/1000</f>
        <v>0</v>
      </c>
      <c r="AL211">
        <v>424.845177160734</v>
      </c>
      <c r="AM211">
        <v>421.888806060606</v>
      </c>
      <c r="AN211">
        <v>-0.00292676148567269</v>
      </c>
      <c r="AO211">
        <v>66.111918729525</v>
      </c>
      <c r="AP211">
        <f>(AR211 - AQ211 + EA211*1E3/(8.314*(EC211+273.15)) * AT211/DZ211 * AS211) * DZ211/(100*DN211) * 1000/(1000 - AR211)</f>
        <v>0</v>
      </c>
      <c r="AQ211">
        <v>11.423335606353</v>
      </c>
      <c r="AR211">
        <v>12.4727186813187</v>
      </c>
      <c r="AS211">
        <v>-5.54999672864744e-08</v>
      </c>
      <c r="AT211">
        <v>85.4368916189537</v>
      </c>
      <c r="AU211">
        <v>0</v>
      </c>
      <c r="AV211">
        <v>0</v>
      </c>
      <c r="AW211">
        <f>IF(AU211*$H$13&gt;=AY211,1.0,(AY211/(AY211-AU211*$H$13)))</f>
        <v>0</v>
      </c>
      <c r="AX211">
        <f>(AW211-1)*100</f>
        <v>0</v>
      </c>
      <c r="AY211">
        <f>MAX(0,($B$13+$C$13*EH211)/(1+$D$13*EH211)*EA211/(EC211+273)*$E$13)</f>
        <v>0</v>
      </c>
      <c r="AZ211" t="s">
        <v>436</v>
      </c>
      <c r="BA211" t="s">
        <v>436</v>
      </c>
      <c r="BB211">
        <v>0</v>
      </c>
      <c r="BC211">
        <v>0</v>
      </c>
      <c r="BD211">
        <f>1-BB211/BC211</f>
        <v>0</v>
      </c>
      <c r="BE211">
        <v>0</v>
      </c>
      <c r="BF211" t="s">
        <v>436</v>
      </c>
      <c r="BG211" t="s">
        <v>436</v>
      </c>
      <c r="BH211">
        <v>0</v>
      </c>
      <c r="BI211">
        <v>0</v>
      </c>
      <c r="BJ211">
        <f>1-BH211/BI211</f>
        <v>0</v>
      </c>
      <c r="BK211">
        <v>0.5</v>
      </c>
      <c r="BL211">
        <f>DK211</f>
        <v>0</v>
      </c>
      <c r="BM211">
        <f>N211</f>
        <v>0</v>
      </c>
      <c r="BN211">
        <f>BJ211*BK211*BL211</f>
        <v>0</v>
      </c>
      <c r="BO211">
        <f>(BM211-BE211)/BL211</f>
        <v>0</v>
      </c>
      <c r="BP211">
        <f>(BC211-BI211)/BI211</f>
        <v>0</v>
      </c>
      <c r="BQ211">
        <f>BB211/(BD211+BB211/BI211)</f>
        <v>0</v>
      </c>
      <c r="BR211" t="s">
        <v>436</v>
      </c>
      <c r="BS211">
        <v>0</v>
      </c>
      <c r="BT211">
        <f>IF(BS211&lt;&gt;0, BS211, BQ211)</f>
        <v>0</v>
      </c>
      <c r="BU211">
        <f>1-BT211/BI211</f>
        <v>0</v>
      </c>
      <c r="BV211">
        <f>(BI211-BH211)/(BI211-BT211)</f>
        <v>0</v>
      </c>
      <c r="BW211">
        <f>(BC211-BI211)/(BC211-BT211)</f>
        <v>0</v>
      </c>
      <c r="BX211">
        <f>(BI211-BH211)/(BI211-BB211)</f>
        <v>0</v>
      </c>
      <c r="BY211">
        <f>(BC211-BI211)/(BC211-BB211)</f>
        <v>0</v>
      </c>
      <c r="BZ211">
        <f>(BV211*BT211/BH211)</f>
        <v>0</v>
      </c>
      <c r="CA211">
        <f>(1-BZ211)</f>
        <v>0</v>
      </c>
      <c r="DJ211">
        <f>$B$11*EI211+$C$11*EJ211+$F$11*EU211*(1-EX211)</f>
        <v>0</v>
      </c>
      <c r="DK211">
        <f>DJ211*DL211</f>
        <v>0</v>
      </c>
      <c r="DL211">
        <f>($B$11*$D$9+$C$11*$D$9+$F$11*((FH211+EZ211)/MAX(FH211+EZ211+FI211, 0.1)*$I$9+FI211/MAX(FH211+EZ211+FI211, 0.1)*$J$9))/($B$11+$C$11+$F$11)</f>
        <v>0</v>
      </c>
      <c r="DM211">
        <f>($B$11*$K$9+$C$11*$K$9+$F$11*((FH211+EZ211)/MAX(FH211+EZ211+FI211, 0.1)*$P$9+FI211/MAX(FH211+EZ211+FI211, 0.1)*$Q$9))/($B$11+$C$11+$F$11)</f>
        <v>0</v>
      </c>
      <c r="DN211">
        <v>6</v>
      </c>
      <c r="DO211">
        <v>0.5</v>
      </c>
      <c r="DP211" t="s">
        <v>437</v>
      </c>
      <c r="DQ211">
        <v>2</v>
      </c>
      <c r="DR211" t="b">
        <v>1</v>
      </c>
      <c r="DS211">
        <v>1701978642.6</v>
      </c>
      <c r="DT211">
        <v>416.6395</v>
      </c>
      <c r="DU211">
        <v>419.998</v>
      </c>
      <c r="DV211">
        <v>12.4724</v>
      </c>
      <c r="DW211">
        <v>11.42285</v>
      </c>
      <c r="DX211">
        <v>417.1535</v>
      </c>
      <c r="DY211">
        <v>12.44125</v>
      </c>
      <c r="DZ211">
        <v>599.997</v>
      </c>
      <c r="EA211">
        <v>78.9084</v>
      </c>
      <c r="EB211">
        <v>0.09988565</v>
      </c>
      <c r="EC211">
        <v>23.0079</v>
      </c>
      <c r="ED211">
        <v>23.033</v>
      </c>
      <c r="EE211">
        <v>999.9</v>
      </c>
      <c r="EF211">
        <v>0</v>
      </c>
      <c r="EG211">
        <v>0</v>
      </c>
      <c r="EH211">
        <v>10000.025</v>
      </c>
      <c r="EI211">
        <v>0</v>
      </c>
      <c r="EJ211">
        <v>0.848101</v>
      </c>
      <c r="EK211">
        <v>-3.35844</v>
      </c>
      <c r="EL211">
        <v>421.902</v>
      </c>
      <c r="EM211">
        <v>424.851</v>
      </c>
      <c r="EN211">
        <v>1.049555</v>
      </c>
      <c r="EO211">
        <v>419.998</v>
      </c>
      <c r="EP211">
        <v>11.42285</v>
      </c>
      <c r="EQ211">
        <v>0.9841765</v>
      </c>
      <c r="ER211">
        <v>0.901358</v>
      </c>
      <c r="ES211">
        <v>6.68421</v>
      </c>
      <c r="ET211">
        <v>5.41244</v>
      </c>
      <c r="EU211">
        <v>1800.22</v>
      </c>
      <c r="EV211">
        <v>0.978008</v>
      </c>
      <c r="EW211">
        <v>0.0219924</v>
      </c>
      <c r="EX211">
        <v>0</v>
      </c>
      <c r="EY211">
        <v>382.6395</v>
      </c>
      <c r="EZ211">
        <v>4.99951</v>
      </c>
      <c r="FA211">
        <v>6945.835</v>
      </c>
      <c r="FB211">
        <v>14718.8</v>
      </c>
      <c r="FC211">
        <v>43.062</v>
      </c>
      <c r="FD211">
        <v>44.812</v>
      </c>
      <c r="FE211">
        <v>44.562</v>
      </c>
      <c r="FF211">
        <v>43.875</v>
      </c>
      <c r="FG211">
        <v>44.437</v>
      </c>
      <c r="FH211">
        <v>1755.74</v>
      </c>
      <c r="FI211">
        <v>39.48</v>
      </c>
      <c r="FJ211">
        <v>0</v>
      </c>
      <c r="FK211">
        <v>1701978645.3</v>
      </c>
      <c r="FL211">
        <v>0</v>
      </c>
      <c r="FM211">
        <v>382.7835</v>
      </c>
      <c r="FN211">
        <v>-1.18471795133263</v>
      </c>
      <c r="FO211">
        <v>-2.01948720994462</v>
      </c>
      <c r="FP211">
        <v>6945.32653846154</v>
      </c>
      <c r="FQ211">
        <v>15</v>
      </c>
      <c r="FR211">
        <v>1701977635</v>
      </c>
      <c r="FS211" t="s">
        <v>438</v>
      </c>
      <c r="FT211">
        <v>1701977633</v>
      </c>
      <c r="FU211">
        <v>1701977635</v>
      </c>
      <c r="FV211">
        <v>4</v>
      </c>
      <c r="FW211">
        <v>-0.012</v>
      </c>
      <c r="FX211">
        <v>0.003</v>
      </c>
      <c r="FY211">
        <v>-0.515</v>
      </c>
      <c r="FZ211">
        <v>0.012</v>
      </c>
      <c r="GA211">
        <v>420</v>
      </c>
      <c r="GB211">
        <v>11</v>
      </c>
      <c r="GC211">
        <v>0.38</v>
      </c>
      <c r="GD211">
        <v>0.07</v>
      </c>
      <c r="GE211">
        <v>-3.35185047619048</v>
      </c>
      <c r="GF211">
        <v>0.211334025974023</v>
      </c>
      <c r="GG211">
        <v>0.0346708001852787</v>
      </c>
      <c r="GH211">
        <v>1</v>
      </c>
      <c r="GI211">
        <v>382.784852941176</v>
      </c>
      <c r="GJ211">
        <v>-0.873109242292199</v>
      </c>
      <c r="GK211">
        <v>0.209102442154269</v>
      </c>
      <c r="GL211">
        <v>1</v>
      </c>
      <c r="GM211">
        <v>1.04933666666667</v>
      </c>
      <c r="GN211">
        <v>-0.0117888311688308</v>
      </c>
      <c r="GO211">
        <v>0.00177805493871235</v>
      </c>
      <c r="GP211">
        <v>1</v>
      </c>
      <c r="GQ211">
        <v>3</v>
      </c>
      <c r="GR211">
        <v>3</v>
      </c>
      <c r="GS211" t="s">
        <v>439</v>
      </c>
      <c r="GT211">
        <v>3.24995</v>
      </c>
      <c r="GU211">
        <v>2.89212</v>
      </c>
      <c r="GV211">
        <v>0.0826168</v>
      </c>
      <c r="GW211">
        <v>0.0829219</v>
      </c>
      <c r="GX211">
        <v>0.0594268</v>
      </c>
      <c r="GY211">
        <v>0.0551714</v>
      </c>
      <c r="GZ211">
        <v>30267.3</v>
      </c>
      <c r="HA211">
        <v>23316.2</v>
      </c>
      <c r="HB211">
        <v>30714.7</v>
      </c>
      <c r="HC211">
        <v>23894.8</v>
      </c>
      <c r="HD211">
        <v>38265</v>
      </c>
      <c r="HE211">
        <v>31512.3</v>
      </c>
      <c r="HF211">
        <v>43460.7</v>
      </c>
      <c r="HG211">
        <v>36061.1</v>
      </c>
      <c r="HH211">
        <v>2.35267</v>
      </c>
      <c r="HI211">
        <v>2.25615</v>
      </c>
      <c r="HJ211">
        <v>0.155516</v>
      </c>
      <c r="HK211">
        <v>0</v>
      </c>
      <c r="HL211">
        <v>20.4681</v>
      </c>
      <c r="HM211">
        <v>999.9</v>
      </c>
      <c r="HN211">
        <v>45.342</v>
      </c>
      <c r="HO211">
        <v>27.06</v>
      </c>
      <c r="HP211">
        <v>20.6375</v>
      </c>
      <c r="HQ211">
        <v>54.402</v>
      </c>
      <c r="HR211">
        <v>21.4543</v>
      </c>
      <c r="HS211">
        <v>2</v>
      </c>
      <c r="HT211">
        <v>-0.305262</v>
      </c>
      <c r="HU211">
        <v>0.69213</v>
      </c>
      <c r="HV211">
        <v>20.3423</v>
      </c>
      <c r="HW211">
        <v>5.24679</v>
      </c>
      <c r="HX211">
        <v>11.9208</v>
      </c>
      <c r="HY211">
        <v>4.9699</v>
      </c>
      <c r="HZ211">
        <v>3.29005</v>
      </c>
      <c r="IA211">
        <v>9999</v>
      </c>
      <c r="IB211">
        <v>999.9</v>
      </c>
      <c r="IC211">
        <v>9999</v>
      </c>
      <c r="ID211">
        <v>9999</v>
      </c>
      <c r="IE211">
        <v>4.97211</v>
      </c>
      <c r="IF211">
        <v>1.87347</v>
      </c>
      <c r="IG211">
        <v>1.88034</v>
      </c>
      <c r="IH211">
        <v>1.87653</v>
      </c>
      <c r="II211">
        <v>1.87607</v>
      </c>
      <c r="IJ211">
        <v>1.87607</v>
      </c>
      <c r="IK211">
        <v>1.87501</v>
      </c>
      <c r="IL211">
        <v>1.87542</v>
      </c>
      <c r="IM211">
        <v>0</v>
      </c>
      <c r="IN211">
        <v>0</v>
      </c>
      <c r="IO211">
        <v>0</v>
      </c>
      <c r="IP211">
        <v>0</v>
      </c>
      <c r="IQ211" t="s">
        <v>440</v>
      </c>
      <c r="IR211" t="s">
        <v>441</v>
      </c>
      <c r="IS211" t="s">
        <v>442</v>
      </c>
      <c r="IT211" t="s">
        <v>442</v>
      </c>
      <c r="IU211" t="s">
        <v>442</v>
      </c>
      <c r="IV211" t="s">
        <v>442</v>
      </c>
      <c r="IW211">
        <v>0</v>
      </c>
      <c r="IX211">
        <v>100</v>
      </c>
      <c r="IY211">
        <v>100</v>
      </c>
      <c r="IZ211">
        <v>-0.514</v>
      </c>
      <c r="JA211">
        <v>0.0312</v>
      </c>
      <c r="JB211">
        <v>-0.436505064677801</v>
      </c>
      <c r="JC211">
        <v>-0.000204251658391556</v>
      </c>
      <c r="JD211">
        <v>8.11882707142039e-08</v>
      </c>
      <c r="JE211">
        <v>-8.824596126216e-11</v>
      </c>
      <c r="JF211">
        <v>-0.0823044458403542</v>
      </c>
      <c r="JG211">
        <v>6.98166786572007e-05</v>
      </c>
      <c r="JH211">
        <v>0.00104944809816257</v>
      </c>
      <c r="JI211">
        <v>-2.5878658862803e-05</v>
      </c>
      <c r="JJ211">
        <v>28</v>
      </c>
      <c r="JK211">
        <v>2090</v>
      </c>
      <c r="JL211">
        <v>2</v>
      </c>
      <c r="JM211">
        <v>19</v>
      </c>
      <c r="JN211">
        <v>16.9</v>
      </c>
      <c r="JO211">
        <v>16.8</v>
      </c>
      <c r="JP211">
        <v>1.36108</v>
      </c>
      <c r="JQ211">
        <v>2.55371</v>
      </c>
      <c r="JR211">
        <v>2.24365</v>
      </c>
      <c r="JS211">
        <v>2.84912</v>
      </c>
      <c r="JT211">
        <v>2.49756</v>
      </c>
      <c r="JU211">
        <v>2.37061</v>
      </c>
      <c r="JV211">
        <v>31.2809</v>
      </c>
      <c r="JW211">
        <v>24.0612</v>
      </c>
      <c r="JX211">
        <v>18</v>
      </c>
      <c r="JY211">
        <v>633.408</v>
      </c>
      <c r="JZ211">
        <v>658.373</v>
      </c>
      <c r="KA211">
        <v>20.0002</v>
      </c>
      <c r="KB211">
        <v>23.3118</v>
      </c>
      <c r="KC211">
        <v>30.0002</v>
      </c>
      <c r="KD211">
        <v>23.4993</v>
      </c>
      <c r="KE211">
        <v>23.4792</v>
      </c>
      <c r="KF211">
        <v>27.2843</v>
      </c>
      <c r="KG211">
        <v>37.0105</v>
      </c>
      <c r="KH211">
        <v>0</v>
      </c>
      <c r="KI211">
        <v>20</v>
      </c>
      <c r="KJ211">
        <v>420</v>
      </c>
      <c r="KK211">
        <v>11.4666</v>
      </c>
      <c r="KL211">
        <v>101.983</v>
      </c>
      <c r="KM211">
        <v>101.024</v>
      </c>
    </row>
    <row r="212" spans="1:299">
      <c r="A212">
        <v>196</v>
      </c>
      <c r="B212">
        <v>1701978649.1</v>
      </c>
      <c r="C212">
        <v>975.099999904633</v>
      </c>
      <c r="D212" t="s">
        <v>833</v>
      </c>
      <c r="E212" t="s">
        <v>834</v>
      </c>
      <c r="F212">
        <v>15</v>
      </c>
      <c r="H212" t="s">
        <v>435</v>
      </c>
      <c r="K212">
        <v>1701978647.6</v>
      </c>
      <c r="L212">
        <f>(M212)/1000</f>
        <v>0</v>
      </c>
      <c r="M212">
        <f>IF(DR212, AP212, AJ212)</f>
        <v>0</v>
      </c>
      <c r="N212">
        <f>IF(DR212, AK212, AI212)</f>
        <v>0</v>
      </c>
      <c r="O212">
        <f>DT212 - IF(AW212&gt;1, N212*DN212*100.0/(AY212*EH212), 0)</f>
        <v>0</v>
      </c>
      <c r="P212">
        <f>((V212-L212/2)*O212-N212)/(V212+L212/2)</f>
        <v>0</v>
      </c>
      <c r="Q212">
        <f>P212*(EA212+EB212)/1000.0</f>
        <v>0</v>
      </c>
      <c r="R212">
        <f>(DT212 - IF(AW212&gt;1, N212*DN212*100.0/(AY212*EH212), 0))*(EA212+EB212)/1000.0</f>
        <v>0</v>
      </c>
      <c r="S212">
        <f>2.0/((1/U212-1/T212)+SIGN(U212)*SQRT((1/U212-1/T212)*(1/U212-1/T212) + 4*DO212/((DO212+1)*(DO212+1))*(2*1/U212*1/T212-1/T212*1/T212)))</f>
        <v>0</v>
      </c>
      <c r="T212">
        <f>IF(LEFT(DP212,1)&lt;&gt;"0",IF(LEFT(DP212,1)="1",3.0,DQ212),$D$5+$E$5*(EH212*EA212/($K$5*1000))+$F$5*(EH212*EA212/($K$5*1000))*MAX(MIN(DN212,$J$5),$I$5)*MAX(MIN(DN212,$J$5),$I$5)+$G$5*MAX(MIN(DN212,$J$5),$I$5)*(EH212*EA212/($K$5*1000))+$H$5*(EH212*EA212/($K$5*1000))*(EH212*EA212/($K$5*1000)))</f>
        <v>0</v>
      </c>
      <c r="U212">
        <f>L212*(1000-(1000*0.61365*exp(17.502*Y212/(240.97+Y212))/(EA212+EB212)+DV212)/2)/(1000*0.61365*exp(17.502*Y212/(240.97+Y212))/(EA212+EB212)-DV212)</f>
        <v>0</v>
      </c>
      <c r="V212">
        <f>1/((DO212+1)/(S212/1.6)+1/(T212/1.37)) + DO212/((DO212+1)/(S212/1.6) + DO212/(T212/1.37))</f>
        <v>0</v>
      </c>
      <c r="W212">
        <f>(DJ212*DM212)</f>
        <v>0</v>
      </c>
      <c r="X212">
        <f>(EC212+(W212+2*0.95*5.67E-8*(((EC212+$B$7)+273)^4-(EC212+273)^4)-44100*L212)/(1.84*29.3*T212+8*0.95*5.67E-8*(EC212+273)^3))</f>
        <v>0</v>
      </c>
      <c r="Y212">
        <f>($C$7*ED212+$D$7*EE212+$E$7*X212)</f>
        <v>0</v>
      </c>
      <c r="Z212">
        <f>0.61365*exp(17.502*Y212/(240.97+Y212))</f>
        <v>0</v>
      </c>
      <c r="AA212">
        <f>(AB212/AC212*100)</f>
        <v>0</v>
      </c>
      <c r="AB212">
        <f>DV212*(EA212+EB212)/1000</f>
        <v>0</v>
      </c>
      <c r="AC212">
        <f>0.61365*exp(17.502*EC212/(240.97+EC212))</f>
        <v>0</v>
      </c>
      <c r="AD212">
        <f>(Z212-DV212*(EA212+EB212)/1000)</f>
        <v>0</v>
      </c>
      <c r="AE212">
        <f>(-L212*44100)</f>
        <v>0</v>
      </c>
      <c r="AF212">
        <f>2*29.3*T212*0.92*(EC212-Y212)</f>
        <v>0</v>
      </c>
      <c r="AG212">
        <f>2*0.95*5.67E-8*(((EC212+$B$7)+273)^4-(Y212+273)^4)</f>
        <v>0</v>
      </c>
      <c r="AH212">
        <f>W212+AG212+AE212+AF212</f>
        <v>0</v>
      </c>
      <c r="AI212">
        <f>DZ212*AW212*(DU212-DT212*(1000-AW212*DW212)/(1000-AW212*DV212))/(100*DN212)</f>
        <v>0</v>
      </c>
      <c r="AJ212">
        <f>1000*DZ212*AW212*(DV212-DW212)/(100*DN212*(1000-AW212*DV212))</f>
        <v>0</v>
      </c>
      <c r="AK212">
        <f>(AL212 - AM212 - EA212*1E3/(8.314*(EC212+273.15)) * AO212/DZ212 * AN212) * DZ212/(100*DN212) * (1000 - DW212)/1000</f>
        <v>0</v>
      </c>
      <c r="AL212">
        <v>424.844290660587</v>
      </c>
      <c r="AM212">
        <v>421.902121212121</v>
      </c>
      <c r="AN212">
        <v>0.00064346019598482</v>
      </c>
      <c r="AO212">
        <v>66.111918729525</v>
      </c>
      <c r="AP212">
        <f>(AR212 - AQ212 + EA212*1E3/(8.314*(EC212+273.15)) * AT212/DZ212 * AS212) * DZ212/(100*DN212) * 1000/(1000 - AR212)</f>
        <v>0</v>
      </c>
      <c r="AQ212">
        <v>11.4235220901891</v>
      </c>
      <c r="AR212">
        <v>12.4699835164835</v>
      </c>
      <c r="AS212">
        <v>-8.17956723795909e-08</v>
      </c>
      <c r="AT212">
        <v>85.4368916189537</v>
      </c>
      <c r="AU212">
        <v>0</v>
      </c>
      <c r="AV212">
        <v>0</v>
      </c>
      <c r="AW212">
        <f>IF(AU212*$H$13&gt;=AY212,1.0,(AY212/(AY212-AU212*$H$13)))</f>
        <v>0</v>
      </c>
      <c r="AX212">
        <f>(AW212-1)*100</f>
        <v>0</v>
      </c>
      <c r="AY212">
        <f>MAX(0,($B$13+$C$13*EH212)/(1+$D$13*EH212)*EA212/(EC212+273)*$E$13)</f>
        <v>0</v>
      </c>
      <c r="AZ212" t="s">
        <v>436</v>
      </c>
      <c r="BA212" t="s">
        <v>436</v>
      </c>
      <c r="BB212">
        <v>0</v>
      </c>
      <c r="BC212">
        <v>0</v>
      </c>
      <c r="BD212">
        <f>1-BB212/BC212</f>
        <v>0</v>
      </c>
      <c r="BE212">
        <v>0</v>
      </c>
      <c r="BF212" t="s">
        <v>436</v>
      </c>
      <c r="BG212" t="s">
        <v>436</v>
      </c>
      <c r="BH212">
        <v>0</v>
      </c>
      <c r="BI212">
        <v>0</v>
      </c>
      <c r="BJ212">
        <f>1-BH212/BI212</f>
        <v>0</v>
      </c>
      <c r="BK212">
        <v>0.5</v>
      </c>
      <c r="BL212">
        <f>DK212</f>
        <v>0</v>
      </c>
      <c r="BM212">
        <f>N212</f>
        <v>0</v>
      </c>
      <c r="BN212">
        <f>BJ212*BK212*BL212</f>
        <v>0</v>
      </c>
      <c r="BO212">
        <f>(BM212-BE212)/BL212</f>
        <v>0</v>
      </c>
      <c r="BP212">
        <f>(BC212-BI212)/BI212</f>
        <v>0</v>
      </c>
      <c r="BQ212">
        <f>BB212/(BD212+BB212/BI212)</f>
        <v>0</v>
      </c>
      <c r="BR212" t="s">
        <v>436</v>
      </c>
      <c r="BS212">
        <v>0</v>
      </c>
      <c r="BT212">
        <f>IF(BS212&lt;&gt;0, BS212, BQ212)</f>
        <v>0</v>
      </c>
      <c r="BU212">
        <f>1-BT212/BI212</f>
        <v>0</v>
      </c>
      <c r="BV212">
        <f>(BI212-BH212)/(BI212-BT212)</f>
        <v>0</v>
      </c>
      <c r="BW212">
        <f>(BC212-BI212)/(BC212-BT212)</f>
        <v>0</v>
      </c>
      <c r="BX212">
        <f>(BI212-BH212)/(BI212-BB212)</f>
        <v>0</v>
      </c>
      <c r="BY212">
        <f>(BC212-BI212)/(BC212-BB212)</f>
        <v>0</v>
      </c>
      <c r="BZ212">
        <f>(BV212*BT212/BH212)</f>
        <v>0</v>
      </c>
      <c r="CA212">
        <f>(1-BZ212)</f>
        <v>0</v>
      </c>
      <c r="DJ212">
        <f>$B$11*EI212+$C$11*EJ212+$F$11*EU212*(1-EX212)</f>
        <v>0</v>
      </c>
      <c r="DK212">
        <f>DJ212*DL212</f>
        <v>0</v>
      </c>
      <c r="DL212">
        <f>($B$11*$D$9+$C$11*$D$9+$F$11*((FH212+EZ212)/MAX(FH212+EZ212+FI212, 0.1)*$I$9+FI212/MAX(FH212+EZ212+FI212, 0.1)*$J$9))/($B$11+$C$11+$F$11)</f>
        <v>0</v>
      </c>
      <c r="DM212">
        <f>($B$11*$K$9+$C$11*$K$9+$F$11*((FH212+EZ212)/MAX(FH212+EZ212+FI212, 0.1)*$P$9+FI212/MAX(FH212+EZ212+FI212, 0.1)*$Q$9))/($B$11+$C$11+$F$11)</f>
        <v>0</v>
      </c>
      <c r="DN212">
        <v>6</v>
      </c>
      <c r="DO212">
        <v>0.5</v>
      </c>
      <c r="DP212" t="s">
        <v>437</v>
      </c>
      <c r="DQ212">
        <v>2</v>
      </c>
      <c r="DR212" t="b">
        <v>1</v>
      </c>
      <c r="DS212">
        <v>1701978647.6</v>
      </c>
      <c r="DT212">
        <v>416.637</v>
      </c>
      <c r="DU212">
        <v>419.99</v>
      </c>
      <c r="DV212">
        <v>12.46985</v>
      </c>
      <c r="DW212">
        <v>11.42345</v>
      </c>
      <c r="DX212">
        <v>417.151</v>
      </c>
      <c r="DY212">
        <v>12.4387</v>
      </c>
      <c r="DZ212">
        <v>599.958</v>
      </c>
      <c r="EA212">
        <v>78.9087</v>
      </c>
      <c r="EB212">
        <v>0.09989635</v>
      </c>
      <c r="EC212">
        <v>23.0077</v>
      </c>
      <c r="ED212">
        <v>23.025</v>
      </c>
      <c r="EE212">
        <v>999.9</v>
      </c>
      <c r="EF212">
        <v>0</v>
      </c>
      <c r="EG212">
        <v>0</v>
      </c>
      <c r="EH212">
        <v>10013.75</v>
      </c>
      <c r="EI212">
        <v>0</v>
      </c>
      <c r="EJ212">
        <v>0.848101</v>
      </c>
      <c r="EK212">
        <v>-3.353575</v>
      </c>
      <c r="EL212">
        <v>421.8975</v>
      </c>
      <c r="EM212">
        <v>424.8435</v>
      </c>
      <c r="EN212">
        <v>1.046355</v>
      </c>
      <c r="EO212">
        <v>419.99</v>
      </c>
      <c r="EP212">
        <v>11.42345</v>
      </c>
      <c r="EQ212">
        <v>0.9839775</v>
      </c>
      <c r="ER212">
        <v>0.901411</v>
      </c>
      <c r="ES212">
        <v>6.681265</v>
      </c>
      <c r="ET212">
        <v>5.41328</v>
      </c>
      <c r="EU212">
        <v>1799.92</v>
      </c>
      <c r="EV212">
        <v>0.978004</v>
      </c>
      <c r="EW212">
        <v>0.0219962</v>
      </c>
      <c r="EX212">
        <v>0</v>
      </c>
      <c r="EY212">
        <v>382.7835</v>
      </c>
      <c r="EZ212">
        <v>4.99951</v>
      </c>
      <c r="FA212">
        <v>6944.51</v>
      </c>
      <c r="FB212">
        <v>14716.35</v>
      </c>
      <c r="FC212">
        <v>43.062</v>
      </c>
      <c r="FD212">
        <v>44.812</v>
      </c>
      <c r="FE212">
        <v>44.5935</v>
      </c>
      <c r="FF212">
        <v>43.875</v>
      </c>
      <c r="FG212">
        <v>44.437</v>
      </c>
      <c r="FH212">
        <v>1755.44</v>
      </c>
      <c r="FI212">
        <v>39.48</v>
      </c>
      <c r="FJ212">
        <v>0</v>
      </c>
      <c r="FK212">
        <v>1701978650.1</v>
      </c>
      <c r="FL212">
        <v>0</v>
      </c>
      <c r="FM212">
        <v>382.688038461538</v>
      </c>
      <c r="FN212">
        <v>0.0444102564318738</v>
      </c>
      <c r="FO212">
        <v>-2.019145352858</v>
      </c>
      <c r="FP212">
        <v>6945.16076923077</v>
      </c>
      <c r="FQ212">
        <v>15</v>
      </c>
      <c r="FR212">
        <v>1701977635</v>
      </c>
      <c r="FS212" t="s">
        <v>438</v>
      </c>
      <c r="FT212">
        <v>1701977633</v>
      </c>
      <c r="FU212">
        <v>1701977635</v>
      </c>
      <c r="FV212">
        <v>4</v>
      </c>
      <c r="FW212">
        <v>-0.012</v>
      </c>
      <c r="FX212">
        <v>0.003</v>
      </c>
      <c r="FY212">
        <v>-0.515</v>
      </c>
      <c r="FZ212">
        <v>0.012</v>
      </c>
      <c r="GA212">
        <v>420</v>
      </c>
      <c r="GB212">
        <v>11</v>
      </c>
      <c r="GC212">
        <v>0.38</v>
      </c>
      <c r="GD212">
        <v>0.07</v>
      </c>
      <c r="GE212">
        <v>-3.3441195</v>
      </c>
      <c r="GF212">
        <v>0.0555631578947325</v>
      </c>
      <c r="GG212">
        <v>0.0322108258936339</v>
      </c>
      <c r="GH212">
        <v>1</v>
      </c>
      <c r="GI212">
        <v>382.762323529412</v>
      </c>
      <c r="GJ212">
        <v>-1.02571428500903</v>
      </c>
      <c r="GK212">
        <v>0.195493300710891</v>
      </c>
      <c r="GL212">
        <v>0</v>
      </c>
      <c r="GM212">
        <v>1.04827</v>
      </c>
      <c r="GN212">
        <v>-0.00454466165413655</v>
      </c>
      <c r="GO212">
        <v>0.00130071518788705</v>
      </c>
      <c r="GP212">
        <v>1</v>
      </c>
      <c r="GQ212">
        <v>2</v>
      </c>
      <c r="GR212">
        <v>3</v>
      </c>
      <c r="GS212" t="s">
        <v>498</v>
      </c>
      <c r="GT212">
        <v>3.24992</v>
      </c>
      <c r="GU212">
        <v>2.89225</v>
      </c>
      <c r="GV212">
        <v>0.082618</v>
      </c>
      <c r="GW212">
        <v>0.0829276</v>
      </c>
      <c r="GX212">
        <v>0.0594146</v>
      </c>
      <c r="GY212">
        <v>0.0551662</v>
      </c>
      <c r="GZ212">
        <v>30267.6</v>
      </c>
      <c r="HA212">
        <v>23316</v>
      </c>
      <c r="HB212">
        <v>30715.1</v>
      </c>
      <c r="HC212">
        <v>23894.8</v>
      </c>
      <c r="HD212">
        <v>38265.9</v>
      </c>
      <c r="HE212">
        <v>31512.4</v>
      </c>
      <c r="HF212">
        <v>43461.2</v>
      </c>
      <c r="HG212">
        <v>36061.1</v>
      </c>
      <c r="HH212">
        <v>2.35278</v>
      </c>
      <c r="HI212">
        <v>2.25608</v>
      </c>
      <c r="HJ212">
        <v>0.154682</v>
      </c>
      <c r="HK212">
        <v>0</v>
      </c>
      <c r="HL212">
        <v>20.4746</v>
      </c>
      <c r="HM212">
        <v>999.9</v>
      </c>
      <c r="HN212">
        <v>45.342</v>
      </c>
      <c r="HO212">
        <v>27.06</v>
      </c>
      <c r="HP212">
        <v>20.6407</v>
      </c>
      <c r="HQ212">
        <v>54.712</v>
      </c>
      <c r="HR212">
        <v>21.4263</v>
      </c>
      <c r="HS212">
        <v>2</v>
      </c>
      <c r="HT212">
        <v>-0.305638</v>
      </c>
      <c r="HU212">
        <v>0.692102</v>
      </c>
      <c r="HV212">
        <v>20.3424</v>
      </c>
      <c r="HW212">
        <v>5.24649</v>
      </c>
      <c r="HX212">
        <v>11.9211</v>
      </c>
      <c r="HY212">
        <v>4.9696</v>
      </c>
      <c r="HZ212">
        <v>3.29</v>
      </c>
      <c r="IA212">
        <v>9999</v>
      </c>
      <c r="IB212">
        <v>999.9</v>
      </c>
      <c r="IC212">
        <v>9999</v>
      </c>
      <c r="ID212">
        <v>9999</v>
      </c>
      <c r="IE212">
        <v>4.97213</v>
      </c>
      <c r="IF212">
        <v>1.87348</v>
      </c>
      <c r="IG212">
        <v>1.88034</v>
      </c>
      <c r="IH212">
        <v>1.87652</v>
      </c>
      <c r="II212">
        <v>1.87607</v>
      </c>
      <c r="IJ212">
        <v>1.87607</v>
      </c>
      <c r="IK212">
        <v>1.875</v>
      </c>
      <c r="IL212">
        <v>1.87543</v>
      </c>
      <c r="IM212">
        <v>0</v>
      </c>
      <c r="IN212">
        <v>0</v>
      </c>
      <c r="IO212">
        <v>0</v>
      </c>
      <c r="IP212">
        <v>0</v>
      </c>
      <c r="IQ212" t="s">
        <v>440</v>
      </c>
      <c r="IR212" t="s">
        <v>441</v>
      </c>
      <c r="IS212" t="s">
        <v>442</v>
      </c>
      <c r="IT212" t="s">
        <v>442</v>
      </c>
      <c r="IU212" t="s">
        <v>442</v>
      </c>
      <c r="IV212" t="s">
        <v>442</v>
      </c>
      <c r="IW212">
        <v>0</v>
      </c>
      <c r="IX212">
        <v>100</v>
      </c>
      <c r="IY212">
        <v>100</v>
      </c>
      <c r="IZ212">
        <v>-0.514</v>
      </c>
      <c r="JA212">
        <v>0.0312</v>
      </c>
      <c r="JB212">
        <v>-0.436505064677801</v>
      </c>
      <c r="JC212">
        <v>-0.000204251658391556</v>
      </c>
      <c r="JD212">
        <v>8.11882707142039e-08</v>
      </c>
      <c r="JE212">
        <v>-8.824596126216e-11</v>
      </c>
      <c r="JF212">
        <v>-0.0823044458403542</v>
      </c>
      <c r="JG212">
        <v>6.98166786572007e-05</v>
      </c>
      <c r="JH212">
        <v>0.00104944809816257</v>
      </c>
      <c r="JI212">
        <v>-2.5878658862803e-05</v>
      </c>
      <c r="JJ212">
        <v>28</v>
      </c>
      <c r="JK212">
        <v>2090</v>
      </c>
      <c r="JL212">
        <v>2</v>
      </c>
      <c r="JM212">
        <v>19</v>
      </c>
      <c r="JN212">
        <v>16.9</v>
      </c>
      <c r="JO212">
        <v>16.9</v>
      </c>
      <c r="JP212">
        <v>1.36108</v>
      </c>
      <c r="JQ212">
        <v>2.55127</v>
      </c>
      <c r="JR212">
        <v>2.24365</v>
      </c>
      <c r="JS212">
        <v>2.84912</v>
      </c>
      <c r="JT212">
        <v>2.49756</v>
      </c>
      <c r="JU212">
        <v>2.38403</v>
      </c>
      <c r="JV212">
        <v>31.2809</v>
      </c>
      <c r="JW212">
        <v>24.07</v>
      </c>
      <c r="JX212">
        <v>18</v>
      </c>
      <c r="JY212">
        <v>633.481</v>
      </c>
      <c r="JZ212">
        <v>658.309</v>
      </c>
      <c r="KA212">
        <v>20</v>
      </c>
      <c r="KB212">
        <v>23.3118</v>
      </c>
      <c r="KC212">
        <v>30</v>
      </c>
      <c r="KD212">
        <v>23.4993</v>
      </c>
      <c r="KE212">
        <v>23.4792</v>
      </c>
      <c r="KF212">
        <v>27.2836</v>
      </c>
      <c r="KG212">
        <v>37.0105</v>
      </c>
      <c r="KH212">
        <v>0</v>
      </c>
      <c r="KI212">
        <v>20</v>
      </c>
      <c r="KJ212">
        <v>420</v>
      </c>
      <c r="KK212">
        <v>11.4715</v>
      </c>
      <c r="KL212">
        <v>101.984</v>
      </c>
      <c r="KM212">
        <v>101.024</v>
      </c>
    </row>
    <row r="213" spans="1:299">
      <c r="A213">
        <v>197</v>
      </c>
      <c r="B213">
        <v>1701978654.1</v>
      </c>
      <c r="C213">
        <v>980.099999904633</v>
      </c>
      <c r="D213" t="s">
        <v>835</v>
      </c>
      <c r="E213" t="s">
        <v>836</v>
      </c>
      <c r="F213">
        <v>15</v>
      </c>
      <c r="H213" t="s">
        <v>435</v>
      </c>
      <c r="K213">
        <v>1701978652.6</v>
      </c>
      <c r="L213">
        <f>(M213)/1000</f>
        <v>0</v>
      </c>
      <c r="M213">
        <f>IF(DR213, AP213, AJ213)</f>
        <v>0</v>
      </c>
      <c r="N213">
        <f>IF(DR213, AK213, AI213)</f>
        <v>0</v>
      </c>
      <c r="O213">
        <f>DT213 - IF(AW213&gt;1, N213*DN213*100.0/(AY213*EH213), 0)</f>
        <v>0</v>
      </c>
      <c r="P213">
        <f>((V213-L213/2)*O213-N213)/(V213+L213/2)</f>
        <v>0</v>
      </c>
      <c r="Q213">
        <f>P213*(EA213+EB213)/1000.0</f>
        <v>0</v>
      </c>
      <c r="R213">
        <f>(DT213 - IF(AW213&gt;1, N213*DN213*100.0/(AY213*EH213), 0))*(EA213+EB213)/1000.0</f>
        <v>0</v>
      </c>
      <c r="S213">
        <f>2.0/((1/U213-1/T213)+SIGN(U213)*SQRT((1/U213-1/T213)*(1/U213-1/T213) + 4*DO213/((DO213+1)*(DO213+1))*(2*1/U213*1/T213-1/T213*1/T213)))</f>
        <v>0</v>
      </c>
      <c r="T213">
        <f>IF(LEFT(DP213,1)&lt;&gt;"0",IF(LEFT(DP213,1)="1",3.0,DQ213),$D$5+$E$5*(EH213*EA213/($K$5*1000))+$F$5*(EH213*EA213/($K$5*1000))*MAX(MIN(DN213,$J$5),$I$5)*MAX(MIN(DN213,$J$5),$I$5)+$G$5*MAX(MIN(DN213,$J$5),$I$5)*(EH213*EA213/($K$5*1000))+$H$5*(EH213*EA213/($K$5*1000))*(EH213*EA213/($K$5*1000)))</f>
        <v>0</v>
      </c>
      <c r="U213">
        <f>L213*(1000-(1000*0.61365*exp(17.502*Y213/(240.97+Y213))/(EA213+EB213)+DV213)/2)/(1000*0.61365*exp(17.502*Y213/(240.97+Y213))/(EA213+EB213)-DV213)</f>
        <v>0</v>
      </c>
      <c r="V213">
        <f>1/((DO213+1)/(S213/1.6)+1/(T213/1.37)) + DO213/((DO213+1)/(S213/1.6) + DO213/(T213/1.37))</f>
        <v>0</v>
      </c>
      <c r="W213">
        <f>(DJ213*DM213)</f>
        <v>0</v>
      </c>
      <c r="X213">
        <f>(EC213+(W213+2*0.95*5.67E-8*(((EC213+$B$7)+273)^4-(EC213+273)^4)-44100*L213)/(1.84*29.3*T213+8*0.95*5.67E-8*(EC213+273)^3))</f>
        <v>0</v>
      </c>
      <c r="Y213">
        <f>($C$7*ED213+$D$7*EE213+$E$7*X213)</f>
        <v>0</v>
      </c>
      <c r="Z213">
        <f>0.61365*exp(17.502*Y213/(240.97+Y213))</f>
        <v>0</v>
      </c>
      <c r="AA213">
        <f>(AB213/AC213*100)</f>
        <v>0</v>
      </c>
      <c r="AB213">
        <f>DV213*(EA213+EB213)/1000</f>
        <v>0</v>
      </c>
      <c r="AC213">
        <f>0.61365*exp(17.502*EC213/(240.97+EC213))</f>
        <v>0</v>
      </c>
      <c r="AD213">
        <f>(Z213-DV213*(EA213+EB213)/1000)</f>
        <v>0</v>
      </c>
      <c r="AE213">
        <f>(-L213*44100)</f>
        <v>0</v>
      </c>
      <c r="AF213">
        <f>2*29.3*T213*0.92*(EC213-Y213)</f>
        <v>0</v>
      </c>
      <c r="AG213">
        <f>2*0.95*5.67E-8*(((EC213+$B$7)+273)^4-(Y213+273)^4)</f>
        <v>0</v>
      </c>
      <c r="AH213">
        <f>W213+AG213+AE213+AF213</f>
        <v>0</v>
      </c>
      <c r="AI213">
        <f>DZ213*AW213*(DU213-DT213*(1000-AW213*DW213)/(1000-AW213*DV213))/(100*DN213)</f>
        <v>0</v>
      </c>
      <c r="AJ213">
        <f>1000*DZ213*AW213*(DV213-DW213)/(100*DN213*(1000-AW213*DV213))</f>
        <v>0</v>
      </c>
      <c r="AK213">
        <f>(AL213 - AM213 - EA213*1E3/(8.314*(EC213+273.15)) * AO213/DZ213 * AN213) * DZ213/(100*DN213) * (1000 - DW213)/1000</f>
        <v>0</v>
      </c>
      <c r="AL213">
        <v>424.864805261782</v>
      </c>
      <c r="AM213">
        <v>421.97763030303</v>
      </c>
      <c r="AN213">
        <v>0.0222107457984337</v>
      </c>
      <c r="AO213">
        <v>66.111918729525</v>
      </c>
      <c r="AP213">
        <f>(AR213 - AQ213 + EA213*1E3/(8.314*(EC213+273.15)) * AT213/DZ213 * AS213) * DZ213/(100*DN213) * 1000/(1000 - AR213)</f>
        <v>0</v>
      </c>
      <c r="AQ213">
        <v>11.4225645605357</v>
      </c>
      <c r="AR213">
        <v>12.4678032967033</v>
      </c>
      <c r="AS213">
        <v>-1.65432192298681e-06</v>
      </c>
      <c r="AT213">
        <v>85.4368916189537</v>
      </c>
      <c r="AU213">
        <v>0</v>
      </c>
      <c r="AV213">
        <v>0</v>
      </c>
      <c r="AW213">
        <f>IF(AU213*$H$13&gt;=AY213,1.0,(AY213/(AY213-AU213*$H$13)))</f>
        <v>0</v>
      </c>
      <c r="AX213">
        <f>(AW213-1)*100</f>
        <v>0</v>
      </c>
      <c r="AY213">
        <f>MAX(0,($B$13+$C$13*EH213)/(1+$D$13*EH213)*EA213/(EC213+273)*$E$13)</f>
        <v>0</v>
      </c>
      <c r="AZ213" t="s">
        <v>436</v>
      </c>
      <c r="BA213" t="s">
        <v>436</v>
      </c>
      <c r="BB213">
        <v>0</v>
      </c>
      <c r="BC213">
        <v>0</v>
      </c>
      <c r="BD213">
        <f>1-BB213/BC213</f>
        <v>0</v>
      </c>
      <c r="BE213">
        <v>0</v>
      </c>
      <c r="BF213" t="s">
        <v>436</v>
      </c>
      <c r="BG213" t="s">
        <v>436</v>
      </c>
      <c r="BH213">
        <v>0</v>
      </c>
      <c r="BI213">
        <v>0</v>
      </c>
      <c r="BJ213">
        <f>1-BH213/BI213</f>
        <v>0</v>
      </c>
      <c r="BK213">
        <v>0.5</v>
      </c>
      <c r="BL213">
        <f>DK213</f>
        <v>0</v>
      </c>
      <c r="BM213">
        <f>N213</f>
        <v>0</v>
      </c>
      <c r="BN213">
        <f>BJ213*BK213*BL213</f>
        <v>0</v>
      </c>
      <c r="BO213">
        <f>(BM213-BE213)/BL213</f>
        <v>0</v>
      </c>
      <c r="BP213">
        <f>(BC213-BI213)/BI213</f>
        <v>0</v>
      </c>
      <c r="BQ213">
        <f>BB213/(BD213+BB213/BI213)</f>
        <v>0</v>
      </c>
      <c r="BR213" t="s">
        <v>436</v>
      </c>
      <c r="BS213">
        <v>0</v>
      </c>
      <c r="BT213">
        <f>IF(BS213&lt;&gt;0, BS213, BQ213)</f>
        <v>0</v>
      </c>
      <c r="BU213">
        <f>1-BT213/BI213</f>
        <v>0</v>
      </c>
      <c r="BV213">
        <f>(BI213-BH213)/(BI213-BT213)</f>
        <v>0</v>
      </c>
      <c r="BW213">
        <f>(BC213-BI213)/(BC213-BT213)</f>
        <v>0</v>
      </c>
      <c r="BX213">
        <f>(BI213-BH213)/(BI213-BB213)</f>
        <v>0</v>
      </c>
      <c r="BY213">
        <f>(BC213-BI213)/(BC213-BB213)</f>
        <v>0</v>
      </c>
      <c r="BZ213">
        <f>(BV213*BT213/BH213)</f>
        <v>0</v>
      </c>
      <c r="CA213">
        <f>(1-BZ213)</f>
        <v>0</v>
      </c>
      <c r="DJ213">
        <f>$B$11*EI213+$C$11*EJ213+$F$11*EU213*(1-EX213)</f>
        <v>0</v>
      </c>
      <c r="DK213">
        <f>DJ213*DL213</f>
        <v>0</v>
      </c>
      <c r="DL213">
        <f>($B$11*$D$9+$C$11*$D$9+$F$11*((FH213+EZ213)/MAX(FH213+EZ213+FI213, 0.1)*$I$9+FI213/MAX(FH213+EZ213+FI213, 0.1)*$J$9))/($B$11+$C$11+$F$11)</f>
        <v>0</v>
      </c>
      <c r="DM213">
        <f>($B$11*$K$9+$C$11*$K$9+$F$11*((FH213+EZ213)/MAX(FH213+EZ213+FI213, 0.1)*$P$9+FI213/MAX(FH213+EZ213+FI213, 0.1)*$Q$9))/($B$11+$C$11+$F$11)</f>
        <v>0</v>
      </c>
      <c r="DN213">
        <v>6</v>
      </c>
      <c r="DO213">
        <v>0.5</v>
      </c>
      <c r="DP213" t="s">
        <v>437</v>
      </c>
      <c r="DQ213">
        <v>2</v>
      </c>
      <c r="DR213" t="b">
        <v>1</v>
      </c>
      <c r="DS213">
        <v>1701978652.6</v>
      </c>
      <c r="DT213">
        <v>416.703</v>
      </c>
      <c r="DU213">
        <v>419.9805</v>
      </c>
      <c r="DV213">
        <v>12.46885</v>
      </c>
      <c r="DW213">
        <v>11.4229</v>
      </c>
      <c r="DX213">
        <v>417.217</v>
      </c>
      <c r="DY213">
        <v>12.4377</v>
      </c>
      <c r="DZ213">
        <v>600.0555</v>
      </c>
      <c r="EA213">
        <v>78.90775</v>
      </c>
      <c r="EB213">
        <v>0.0999525</v>
      </c>
      <c r="EC213">
        <v>23.011</v>
      </c>
      <c r="ED213">
        <v>23.02195</v>
      </c>
      <c r="EE213">
        <v>999.9</v>
      </c>
      <c r="EF213">
        <v>0</v>
      </c>
      <c r="EG213">
        <v>0</v>
      </c>
      <c r="EH213">
        <v>9998.11</v>
      </c>
      <c r="EI213">
        <v>0</v>
      </c>
      <c r="EJ213">
        <v>0.848101</v>
      </c>
      <c r="EK213">
        <v>-3.27751</v>
      </c>
      <c r="EL213">
        <v>421.9645</v>
      </c>
      <c r="EM213">
        <v>424.833</v>
      </c>
      <c r="EN213">
        <v>1.045925</v>
      </c>
      <c r="EO213">
        <v>419.9805</v>
      </c>
      <c r="EP213">
        <v>11.4229</v>
      </c>
      <c r="EQ213">
        <v>0.9838865</v>
      </c>
      <c r="ER213">
        <v>0.9013545</v>
      </c>
      <c r="ES213">
        <v>6.679925</v>
      </c>
      <c r="ET213">
        <v>5.41239</v>
      </c>
      <c r="EU213">
        <v>1800.075</v>
      </c>
      <c r="EV213">
        <v>0.978006</v>
      </c>
      <c r="EW213">
        <v>0.0219943</v>
      </c>
      <c r="EX213">
        <v>0</v>
      </c>
      <c r="EY213">
        <v>382.8425</v>
      </c>
      <c r="EZ213">
        <v>4.99951</v>
      </c>
      <c r="FA213">
        <v>6944.67</v>
      </c>
      <c r="FB213">
        <v>14717.55</v>
      </c>
      <c r="FC213">
        <v>43.062</v>
      </c>
      <c r="FD213">
        <v>44.812</v>
      </c>
      <c r="FE213">
        <v>44.5935</v>
      </c>
      <c r="FF213">
        <v>43.875</v>
      </c>
      <c r="FG213">
        <v>44.437</v>
      </c>
      <c r="FH213">
        <v>1755.595</v>
      </c>
      <c r="FI213">
        <v>39.48</v>
      </c>
      <c r="FJ213">
        <v>0</v>
      </c>
      <c r="FK213">
        <v>1701978655.5</v>
      </c>
      <c r="FL213">
        <v>0</v>
      </c>
      <c r="FM213">
        <v>382.74288</v>
      </c>
      <c r="FN213">
        <v>0.910769233991512</v>
      </c>
      <c r="FO213">
        <v>-4.15846159291385</v>
      </c>
      <c r="FP213">
        <v>6944.938</v>
      </c>
      <c r="FQ213">
        <v>15</v>
      </c>
      <c r="FR213">
        <v>1701977635</v>
      </c>
      <c r="FS213" t="s">
        <v>438</v>
      </c>
      <c r="FT213">
        <v>1701977633</v>
      </c>
      <c r="FU213">
        <v>1701977635</v>
      </c>
      <c r="FV213">
        <v>4</v>
      </c>
      <c r="FW213">
        <v>-0.012</v>
      </c>
      <c r="FX213">
        <v>0.003</v>
      </c>
      <c r="FY213">
        <v>-0.515</v>
      </c>
      <c r="FZ213">
        <v>0.012</v>
      </c>
      <c r="GA213">
        <v>420</v>
      </c>
      <c r="GB213">
        <v>11</v>
      </c>
      <c r="GC213">
        <v>0.38</v>
      </c>
      <c r="GD213">
        <v>0.07</v>
      </c>
      <c r="GE213">
        <v>-3.33560761904762</v>
      </c>
      <c r="GF213">
        <v>-0.0743275324675356</v>
      </c>
      <c r="GG213">
        <v>0.0361437830924742</v>
      </c>
      <c r="GH213">
        <v>1</v>
      </c>
      <c r="GI213">
        <v>382.740529411765</v>
      </c>
      <c r="GJ213">
        <v>0.612620323091596</v>
      </c>
      <c r="GK213">
        <v>0.189100383440388</v>
      </c>
      <c r="GL213">
        <v>1</v>
      </c>
      <c r="GM213">
        <v>1.04749</v>
      </c>
      <c r="GN213">
        <v>-0.0065555844155835</v>
      </c>
      <c r="GO213">
        <v>0.00143259338596958</v>
      </c>
      <c r="GP213">
        <v>1</v>
      </c>
      <c r="GQ213">
        <v>3</v>
      </c>
      <c r="GR213">
        <v>3</v>
      </c>
      <c r="GS213" t="s">
        <v>439</v>
      </c>
      <c r="GT213">
        <v>3.25002</v>
      </c>
      <c r="GU213">
        <v>2.89212</v>
      </c>
      <c r="GV213">
        <v>0.0826276</v>
      </c>
      <c r="GW213">
        <v>0.0829149</v>
      </c>
      <c r="GX213">
        <v>0.0594108</v>
      </c>
      <c r="GY213">
        <v>0.0551687</v>
      </c>
      <c r="GZ213">
        <v>30267.2</v>
      </c>
      <c r="HA213">
        <v>23316.1</v>
      </c>
      <c r="HB213">
        <v>30715</v>
      </c>
      <c r="HC213">
        <v>23894.6</v>
      </c>
      <c r="HD213">
        <v>38265.8</v>
      </c>
      <c r="HE213">
        <v>31512.2</v>
      </c>
      <c r="HF213">
        <v>43460.8</v>
      </c>
      <c r="HG213">
        <v>36060.9</v>
      </c>
      <c r="HH213">
        <v>2.35292</v>
      </c>
      <c r="HI213">
        <v>2.256</v>
      </c>
      <c r="HJ213">
        <v>0.15457</v>
      </c>
      <c r="HK213">
        <v>0</v>
      </c>
      <c r="HL213">
        <v>20.4794</v>
      </c>
      <c r="HM213">
        <v>999.9</v>
      </c>
      <c r="HN213">
        <v>45.355</v>
      </c>
      <c r="HO213">
        <v>27.039</v>
      </c>
      <c r="HP213">
        <v>20.6185</v>
      </c>
      <c r="HQ213">
        <v>54.602</v>
      </c>
      <c r="HR213">
        <v>21.4463</v>
      </c>
      <c r="HS213">
        <v>2</v>
      </c>
      <c r="HT213">
        <v>-0.305155</v>
      </c>
      <c r="HU213">
        <v>0.688774</v>
      </c>
      <c r="HV213">
        <v>20.3424</v>
      </c>
      <c r="HW213">
        <v>5.24679</v>
      </c>
      <c r="HX213">
        <v>11.9226</v>
      </c>
      <c r="HY213">
        <v>4.9696</v>
      </c>
      <c r="HZ213">
        <v>3.29005</v>
      </c>
      <c r="IA213">
        <v>9999</v>
      </c>
      <c r="IB213">
        <v>999.9</v>
      </c>
      <c r="IC213">
        <v>9999</v>
      </c>
      <c r="ID213">
        <v>9999</v>
      </c>
      <c r="IE213">
        <v>4.97213</v>
      </c>
      <c r="IF213">
        <v>1.87347</v>
      </c>
      <c r="IG213">
        <v>1.88034</v>
      </c>
      <c r="IH213">
        <v>1.87652</v>
      </c>
      <c r="II213">
        <v>1.87608</v>
      </c>
      <c r="IJ213">
        <v>1.87607</v>
      </c>
      <c r="IK213">
        <v>1.87502</v>
      </c>
      <c r="IL213">
        <v>1.87545</v>
      </c>
      <c r="IM213">
        <v>0</v>
      </c>
      <c r="IN213">
        <v>0</v>
      </c>
      <c r="IO213">
        <v>0</v>
      </c>
      <c r="IP213">
        <v>0</v>
      </c>
      <c r="IQ213" t="s">
        <v>440</v>
      </c>
      <c r="IR213" t="s">
        <v>441</v>
      </c>
      <c r="IS213" t="s">
        <v>442</v>
      </c>
      <c r="IT213" t="s">
        <v>442</v>
      </c>
      <c r="IU213" t="s">
        <v>442</v>
      </c>
      <c r="IV213" t="s">
        <v>442</v>
      </c>
      <c r="IW213">
        <v>0</v>
      </c>
      <c r="IX213">
        <v>100</v>
      </c>
      <c r="IY213">
        <v>100</v>
      </c>
      <c r="IZ213">
        <v>-0.514</v>
      </c>
      <c r="JA213">
        <v>0.0311</v>
      </c>
      <c r="JB213">
        <v>-0.436505064677801</v>
      </c>
      <c r="JC213">
        <v>-0.000204251658391556</v>
      </c>
      <c r="JD213">
        <v>8.11882707142039e-08</v>
      </c>
      <c r="JE213">
        <v>-8.824596126216e-11</v>
      </c>
      <c r="JF213">
        <v>-0.0823044458403542</v>
      </c>
      <c r="JG213">
        <v>6.98166786572007e-05</v>
      </c>
      <c r="JH213">
        <v>0.00104944809816257</v>
      </c>
      <c r="JI213">
        <v>-2.5878658862803e-05</v>
      </c>
      <c r="JJ213">
        <v>28</v>
      </c>
      <c r="JK213">
        <v>2090</v>
      </c>
      <c r="JL213">
        <v>2</v>
      </c>
      <c r="JM213">
        <v>19</v>
      </c>
      <c r="JN213">
        <v>17</v>
      </c>
      <c r="JO213">
        <v>17</v>
      </c>
      <c r="JP213">
        <v>1.36108</v>
      </c>
      <c r="JQ213">
        <v>2.55371</v>
      </c>
      <c r="JR213">
        <v>2.24365</v>
      </c>
      <c r="JS213">
        <v>2.84912</v>
      </c>
      <c r="JT213">
        <v>2.49756</v>
      </c>
      <c r="JU213">
        <v>2.36328</v>
      </c>
      <c r="JV213">
        <v>31.2809</v>
      </c>
      <c r="JW213">
        <v>24.07</v>
      </c>
      <c r="JX213">
        <v>18</v>
      </c>
      <c r="JY213">
        <v>633.591</v>
      </c>
      <c r="JZ213">
        <v>658.245</v>
      </c>
      <c r="KA213">
        <v>19.9995</v>
      </c>
      <c r="KB213">
        <v>23.3118</v>
      </c>
      <c r="KC213">
        <v>30.0003</v>
      </c>
      <c r="KD213">
        <v>23.4993</v>
      </c>
      <c r="KE213">
        <v>23.4792</v>
      </c>
      <c r="KF213">
        <v>27.2856</v>
      </c>
      <c r="KG213">
        <v>37.0105</v>
      </c>
      <c r="KH213">
        <v>0</v>
      </c>
      <c r="KI213">
        <v>20</v>
      </c>
      <c r="KJ213">
        <v>420</v>
      </c>
      <c r="KK213">
        <v>11.4827</v>
      </c>
      <c r="KL213">
        <v>101.984</v>
      </c>
      <c r="KM213">
        <v>101.023</v>
      </c>
    </row>
    <row r="214" spans="1:299">
      <c r="A214">
        <v>198</v>
      </c>
      <c r="B214">
        <v>1701978659.1</v>
      </c>
      <c r="C214">
        <v>985.099999904633</v>
      </c>
      <c r="D214" t="s">
        <v>837</v>
      </c>
      <c r="E214" t="s">
        <v>838</v>
      </c>
      <c r="F214">
        <v>15</v>
      </c>
      <c r="H214" t="s">
        <v>435</v>
      </c>
      <c r="K214">
        <v>1701978657.6</v>
      </c>
      <c r="L214">
        <f>(M214)/1000</f>
        <v>0</v>
      </c>
      <c r="M214">
        <f>IF(DR214, AP214, AJ214)</f>
        <v>0</v>
      </c>
      <c r="N214">
        <f>IF(DR214, AK214, AI214)</f>
        <v>0</v>
      </c>
      <c r="O214">
        <f>DT214 - IF(AW214&gt;1, N214*DN214*100.0/(AY214*EH214), 0)</f>
        <v>0</v>
      </c>
      <c r="P214">
        <f>((V214-L214/2)*O214-N214)/(V214+L214/2)</f>
        <v>0</v>
      </c>
      <c r="Q214">
        <f>P214*(EA214+EB214)/1000.0</f>
        <v>0</v>
      </c>
      <c r="R214">
        <f>(DT214 - IF(AW214&gt;1, N214*DN214*100.0/(AY214*EH214), 0))*(EA214+EB214)/1000.0</f>
        <v>0</v>
      </c>
      <c r="S214">
        <f>2.0/((1/U214-1/T214)+SIGN(U214)*SQRT((1/U214-1/T214)*(1/U214-1/T214) + 4*DO214/((DO214+1)*(DO214+1))*(2*1/U214*1/T214-1/T214*1/T214)))</f>
        <v>0</v>
      </c>
      <c r="T214">
        <f>IF(LEFT(DP214,1)&lt;&gt;"0",IF(LEFT(DP214,1)="1",3.0,DQ214),$D$5+$E$5*(EH214*EA214/($K$5*1000))+$F$5*(EH214*EA214/($K$5*1000))*MAX(MIN(DN214,$J$5),$I$5)*MAX(MIN(DN214,$J$5),$I$5)+$G$5*MAX(MIN(DN214,$J$5),$I$5)*(EH214*EA214/($K$5*1000))+$H$5*(EH214*EA214/($K$5*1000))*(EH214*EA214/($K$5*1000)))</f>
        <v>0</v>
      </c>
      <c r="U214">
        <f>L214*(1000-(1000*0.61365*exp(17.502*Y214/(240.97+Y214))/(EA214+EB214)+DV214)/2)/(1000*0.61365*exp(17.502*Y214/(240.97+Y214))/(EA214+EB214)-DV214)</f>
        <v>0</v>
      </c>
      <c r="V214">
        <f>1/((DO214+1)/(S214/1.6)+1/(T214/1.37)) + DO214/((DO214+1)/(S214/1.6) + DO214/(T214/1.37))</f>
        <v>0</v>
      </c>
      <c r="W214">
        <f>(DJ214*DM214)</f>
        <v>0</v>
      </c>
      <c r="X214">
        <f>(EC214+(W214+2*0.95*5.67E-8*(((EC214+$B$7)+273)^4-(EC214+273)^4)-44100*L214)/(1.84*29.3*T214+8*0.95*5.67E-8*(EC214+273)^3))</f>
        <v>0</v>
      </c>
      <c r="Y214">
        <f>($C$7*ED214+$D$7*EE214+$E$7*X214)</f>
        <v>0</v>
      </c>
      <c r="Z214">
        <f>0.61365*exp(17.502*Y214/(240.97+Y214))</f>
        <v>0</v>
      </c>
      <c r="AA214">
        <f>(AB214/AC214*100)</f>
        <v>0</v>
      </c>
      <c r="AB214">
        <f>DV214*(EA214+EB214)/1000</f>
        <v>0</v>
      </c>
      <c r="AC214">
        <f>0.61365*exp(17.502*EC214/(240.97+EC214))</f>
        <v>0</v>
      </c>
      <c r="AD214">
        <f>(Z214-DV214*(EA214+EB214)/1000)</f>
        <v>0</v>
      </c>
      <c r="AE214">
        <f>(-L214*44100)</f>
        <v>0</v>
      </c>
      <c r="AF214">
        <f>2*29.3*T214*0.92*(EC214-Y214)</f>
        <v>0</v>
      </c>
      <c r="AG214">
        <f>2*0.95*5.67E-8*(((EC214+$B$7)+273)^4-(Y214+273)^4)</f>
        <v>0</v>
      </c>
      <c r="AH214">
        <f>W214+AG214+AE214+AF214</f>
        <v>0</v>
      </c>
      <c r="AI214">
        <f>DZ214*AW214*(DU214-DT214*(1000-AW214*DW214)/(1000-AW214*DV214))/(100*DN214)</f>
        <v>0</v>
      </c>
      <c r="AJ214">
        <f>1000*DZ214*AW214*(DV214-DW214)/(100*DN214*(1000-AW214*DV214))</f>
        <v>0</v>
      </c>
      <c r="AK214">
        <f>(AL214 - AM214 - EA214*1E3/(8.314*(EC214+273.15)) * AO214/DZ214 * AN214) * DZ214/(100*DN214) * (1000 - DW214)/1000</f>
        <v>0</v>
      </c>
      <c r="AL214">
        <v>424.836721858474</v>
      </c>
      <c r="AM214">
        <v>421.900478787879</v>
      </c>
      <c r="AN214">
        <v>-0.0145406628919997</v>
      </c>
      <c r="AO214">
        <v>66.111918729525</v>
      </c>
      <c r="AP214">
        <f>(AR214 - AQ214 + EA214*1E3/(8.314*(EC214+273.15)) * AT214/DZ214 * AS214) * DZ214/(100*DN214) * 1000/(1000 - AR214)</f>
        <v>0</v>
      </c>
      <c r="AQ214">
        <v>11.4228547208836</v>
      </c>
      <c r="AR214">
        <v>12.4664516483516</v>
      </c>
      <c r="AS214">
        <v>-1.48895643391975e-06</v>
      </c>
      <c r="AT214">
        <v>85.4368916189537</v>
      </c>
      <c r="AU214">
        <v>0</v>
      </c>
      <c r="AV214">
        <v>0</v>
      </c>
      <c r="AW214">
        <f>IF(AU214*$H$13&gt;=AY214,1.0,(AY214/(AY214-AU214*$H$13)))</f>
        <v>0</v>
      </c>
      <c r="AX214">
        <f>(AW214-1)*100</f>
        <v>0</v>
      </c>
      <c r="AY214">
        <f>MAX(0,($B$13+$C$13*EH214)/(1+$D$13*EH214)*EA214/(EC214+273)*$E$13)</f>
        <v>0</v>
      </c>
      <c r="AZ214" t="s">
        <v>436</v>
      </c>
      <c r="BA214" t="s">
        <v>436</v>
      </c>
      <c r="BB214">
        <v>0</v>
      </c>
      <c r="BC214">
        <v>0</v>
      </c>
      <c r="BD214">
        <f>1-BB214/BC214</f>
        <v>0</v>
      </c>
      <c r="BE214">
        <v>0</v>
      </c>
      <c r="BF214" t="s">
        <v>436</v>
      </c>
      <c r="BG214" t="s">
        <v>436</v>
      </c>
      <c r="BH214">
        <v>0</v>
      </c>
      <c r="BI214">
        <v>0</v>
      </c>
      <c r="BJ214">
        <f>1-BH214/BI214</f>
        <v>0</v>
      </c>
      <c r="BK214">
        <v>0.5</v>
      </c>
      <c r="BL214">
        <f>DK214</f>
        <v>0</v>
      </c>
      <c r="BM214">
        <f>N214</f>
        <v>0</v>
      </c>
      <c r="BN214">
        <f>BJ214*BK214*BL214</f>
        <v>0</v>
      </c>
      <c r="BO214">
        <f>(BM214-BE214)/BL214</f>
        <v>0</v>
      </c>
      <c r="BP214">
        <f>(BC214-BI214)/BI214</f>
        <v>0</v>
      </c>
      <c r="BQ214">
        <f>BB214/(BD214+BB214/BI214)</f>
        <v>0</v>
      </c>
      <c r="BR214" t="s">
        <v>436</v>
      </c>
      <c r="BS214">
        <v>0</v>
      </c>
      <c r="BT214">
        <f>IF(BS214&lt;&gt;0, BS214, BQ214)</f>
        <v>0</v>
      </c>
      <c r="BU214">
        <f>1-BT214/BI214</f>
        <v>0</v>
      </c>
      <c r="BV214">
        <f>(BI214-BH214)/(BI214-BT214)</f>
        <v>0</v>
      </c>
      <c r="BW214">
        <f>(BC214-BI214)/(BC214-BT214)</f>
        <v>0</v>
      </c>
      <c r="BX214">
        <f>(BI214-BH214)/(BI214-BB214)</f>
        <v>0</v>
      </c>
      <c r="BY214">
        <f>(BC214-BI214)/(BC214-BB214)</f>
        <v>0</v>
      </c>
      <c r="BZ214">
        <f>(BV214*BT214/BH214)</f>
        <v>0</v>
      </c>
      <c r="CA214">
        <f>(1-BZ214)</f>
        <v>0</v>
      </c>
      <c r="DJ214">
        <f>$B$11*EI214+$C$11*EJ214+$F$11*EU214*(1-EX214)</f>
        <v>0</v>
      </c>
      <c r="DK214">
        <f>DJ214*DL214</f>
        <v>0</v>
      </c>
      <c r="DL214">
        <f>($B$11*$D$9+$C$11*$D$9+$F$11*((FH214+EZ214)/MAX(FH214+EZ214+FI214, 0.1)*$I$9+FI214/MAX(FH214+EZ214+FI214, 0.1)*$J$9))/($B$11+$C$11+$F$11)</f>
        <v>0</v>
      </c>
      <c r="DM214">
        <f>($B$11*$K$9+$C$11*$K$9+$F$11*((FH214+EZ214)/MAX(FH214+EZ214+FI214, 0.1)*$P$9+FI214/MAX(FH214+EZ214+FI214, 0.1)*$Q$9))/($B$11+$C$11+$F$11)</f>
        <v>0</v>
      </c>
      <c r="DN214">
        <v>6</v>
      </c>
      <c r="DO214">
        <v>0.5</v>
      </c>
      <c r="DP214" t="s">
        <v>437</v>
      </c>
      <c r="DQ214">
        <v>2</v>
      </c>
      <c r="DR214" t="b">
        <v>1</v>
      </c>
      <c r="DS214">
        <v>1701978657.6</v>
      </c>
      <c r="DT214">
        <v>416.656</v>
      </c>
      <c r="DU214">
        <v>420.01</v>
      </c>
      <c r="DV214">
        <v>12.4665</v>
      </c>
      <c r="DW214">
        <v>11.42305</v>
      </c>
      <c r="DX214">
        <v>417.17</v>
      </c>
      <c r="DY214">
        <v>12.4354</v>
      </c>
      <c r="DZ214">
        <v>599.962</v>
      </c>
      <c r="EA214">
        <v>78.90815</v>
      </c>
      <c r="EB214">
        <v>0.10009025</v>
      </c>
      <c r="EC214">
        <v>23.00685</v>
      </c>
      <c r="ED214">
        <v>23.02635</v>
      </c>
      <c r="EE214">
        <v>999.9</v>
      </c>
      <c r="EF214">
        <v>0</v>
      </c>
      <c r="EG214">
        <v>0</v>
      </c>
      <c r="EH214">
        <v>9988.45</v>
      </c>
      <c r="EI214">
        <v>0</v>
      </c>
      <c r="EJ214">
        <v>0.848101</v>
      </c>
      <c r="EK214">
        <v>-3.35402</v>
      </c>
      <c r="EL214">
        <v>421.9155</v>
      </c>
      <c r="EM214">
        <v>424.863</v>
      </c>
      <c r="EN214">
        <v>1.043455</v>
      </c>
      <c r="EO214">
        <v>420.01</v>
      </c>
      <c r="EP214">
        <v>11.42305</v>
      </c>
      <c r="EQ214">
        <v>0.9837085</v>
      </c>
      <c r="ER214">
        <v>0.9013715</v>
      </c>
      <c r="ES214">
        <v>6.67729</v>
      </c>
      <c r="ET214">
        <v>5.412655</v>
      </c>
      <c r="EU214">
        <v>1800.08</v>
      </c>
      <c r="EV214">
        <v>0.978006</v>
      </c>
      <c r="EW214">
        <v>0.0219943</v>
      </c>
      <c r="EX214">
        <v>0</v>
      </c>
      <c r="EY214">
        <v>382.8665</v>
      </c>
      <c r="EZ214">
        <v>4.99951</v>
      </c>
      <c r="FA214">
        <v>6944.27</v>
      </c>
      <c r="FB214">
        <v>14717.7</v>
      </c>
      <c r="FC214">
        <v>43.062</v>
      </c>
      <c r="FD214">
        <v>44.812</v>
      </c>
      <c r="FE214">
        <v>44.562</v>
      </c>
      <c r="FF214">
        <v>43.875</v>
      </c>
      <c r="FG214">
        <v>44.437</v>
      </c>
      <c r="FH214">
        <v>1755.6</v>
      </c>
      <c r="FI214">
        <v>39.48</v>
      </c>
      <c r="FJ214">
        <v>0</v>
      </c>
      <c r="FK214">
        <v>1701978660.3</v>
      </c>
      <c r="FL214">
        <v>0</v>
      </c>
      <c r="FM214">
        <v>382.7294</v>
      </c>
      <c r="FN214">
        <v>-0.133461533306288</v>
      </c>
      <c r="FO214">
        <v>-4.04076930755205</v>
      </c>
      <c r="FP214">
        <v>6944.54</v>
      </c>
      <c r="FQ214">
        <v>15</v>
      </c>
      <c r="FR214">
        <v>1701977635</v>
      </c>
      <c r="FS214" t="s">
        <v>438</v>
      </c>
      <c r="FT214">
        <v>1701977633</v>
      </c>
      <c r="FU214">
        <v>1701977635</v>
      </c>
      <c r="FV214">
        <v>4</v>
      </c>
      <c r="FW214">
        <v>-0.012</v>
      </c>
      <c r="FX214">
        <v>0.003</v>
      </c>
      <c r="FY214">
        <v>-0.515</v>
      </c>
      <c r="FZ214">
        <v>0.012</v>
      </c>
      <c r="GA214">
        <v>420</v>
      </c>
      <c r="GB214">
        <v>11</v>
      </c>
      <c r="GC214">
        <v>0.38</v>
      </c>
      <c r="GD214">
        <v>0.07</v>
      </c>
      <c r="GE214">
        <v>-3.333957</v>
      </c>
      <c r="GF214">
        <v>0.03568962406015</v>
      </c>
      <c r="GG214">
        <v>0.0420317626444573</v>
      </c>
      <c r="GH214">
        <v>1</v>
      </c>
      <c r="GI214">
        <v>382.736088235294</v>
      </c>
      <c r="GJ214">
        <v>0.262352942776168</v>
      </c>
      <c r="GK214">
        <v>0.218313100526724</v>
      </c>
      <c r="GL214">
        <v>1</v>
      </c>
      <c r="GM214">
        <v>1.046618</v>
      </c>
      <c r="GN214">
        <v>-0.0198974436090222</v>
      </c>
      <c r="GO214">
        <v>0.0020784936853404</v>
      </c>
      <c r="GP214">
        <v>1</v>
      </c>
      <c r="GQ214">
        <v>3</v>
      </c>
      <c r="GR214">
        <v>3</v>
      </c>
      <c r="GS214" t="s">
        <v>439</v>
      </c>
      <c r="GT214">
        <v>3.24996</v>
      </c>
      <c r="GU214">
        <v>2.89224</v>
      </c>
      <c r="GV214">
        <v>0.082618</v>
      </c>
      <c r="GW214">
        <v>0.0829223</v>
      </c>
      <c r="GX214">
        <v>0.0594067</v>
      </c>
      <c r="GY214">
        <v>0.0551679</v>
      </c>
      <c r="GZ214">
        <v>30266.8</v>
      </c>
      <c r="HA214">
        <v>23315.6</v>
      </c>
      <c r="HB214">
        <v>30714.3</v>
      </c>
      <c r="HC214">
        <v>23894.2</v>
      </c>
      <c r="HD214">
        <v>38265.3</v>
      </c>
      <c r="HE214">
        <v>31511.8</v>
      </c>
      <c r="HF214">
        <v>43460.2</v>
      </c>
      <c r="HG214">
        <v>36060.5</v>
      </c>
      <c r="HH214">
        <v>2.35305</v>
      </c>
      <c r="HI214">
        <v>2.256</v>
      </c>
      <c r="HJ214">
        <v>0.154093</v>
      </c>
      <c r="HK214">
        <v>0</v>
      </c>
      <c r="HL214">
        <v>20.483</v>
      </c>
      <c r="HM214">
        <v>999.9</v>
      </c>
      <c r="HN214">
        <v>45.342</v>
      </c>
      <c r="HO214">
        <v>27.06</v>
      </c>
      <c r="HP214">
        <v>20.6379</v>
      </c>
      <c r="HQ214">
        <v>54.432</v>
      </c>
      <c r="HR214">
        <v>21.4623</v>
      </c>
      <c r="HS214">
        <v>2</v>
      </c>
      <c r="HT214">
        <v>-0.305389</v>
      </c>
      <c r="HU214">
        <v>0.684763</v>
      </c>
      <c r="HV214">
        <v>20.3424</v>
      </c>
      <c r="HW214">
        <v>5.24709</v>
      </c>
      <c r="HX214">
        <v>11.9217</v>
      </c>
      <c r="HY214">
        <v>4.96955</v>
      </c>
      <c r="HZ214">
        <v>3.29005</v>
      </c>
      <c r="IA214">
        <v>9999</v>
      </c>
      <c r="IB214">
        <v>999.9</v>
      </c>
      <c r="IC214">
        <v>9999</v>
      </c>
      <c r="ID214">
        <v>9999</v>
      </c>
      <c r="IE214">
        <v>4.97212</v>
      </c>
      <c r="IF214">
        <v>1.87348</v>
      </c>
      <c r="IG214">
        <v>1.88034</v>
      </c>
      <c r="IH214">
        <v>1.87652</v>
      </c>
      <c r="II214">
        <v>1.8761</v>
      </c>
      <c r="IJ214">
        <v>1.87607</v>
      </c>
      <c r="IK214">
        <v>1.87501</v>
      </c>
      <c r="IL214">
        <v>1.87542</v>
      </c>
      <c r="IM214">
        <v>0</v>
      </c>
      <c r="IN214">
        <v>0</v>
      </c>
      <c r="IO214">
        <v>0</v>
      </c>
      <c r="IP214">
        <v>0</v>
      </c>
      <c r="IQ214" t="s">
        <v>440</v>
      </c>
      <c r="IR214" t="s">
        <v>441</v>
      </c>
      <c r="IS214" t="s">
        <v>442</v>
      </c>
      <c r="IT214" t="s">
        <v>442</v>
      </c>
      <c r="IU214" t="s">
        <v>442</v>
      </c>
      <c r="IV214" t="s">
        <v>442</v>
      </c>
      <c r="IW214">
        <v>0</v>
      </c>
      <c r="IX214">
        <v>100</v>
      </c>
      <c r="IY214">
        <v>100</v>
      </c>
      <c r="IZ214">
        <v>-0.514</v>
      </c>
      <c r="JA214">
        <v>0.0311</v>
      </c>
      <c r="JB214">
        <v>-0.436505064677801</v>
      </c>
      <c r="JC214">
        <v>-0.000204251658391556</v>
      </c>
      <c r="JD214">
        <v>8.11882707142039e-08</v>
      </c>
      <c r="JE214">
        <v>-8.824596126216e-11</v>
      </c>
      <c r="JF214">
        <v>-0.0823044458403542</v>
      </c>
      <c r="JG214">
        <v>6.98166786572007e-05</v>
      </c>
      <c r="JH214">
        <v>0.00104944809816257</v>
      </c>
      <c r="JI214">
        <v>-2.5878658862803e-05</v>
      </c>
      <c r="JJ214">
        <v>28</v>
      </c>
      <c r="JK214">
        <v>2090</v>
      </c>
      <c r="JL214">
        <v>2</v>
      </c>
      <c r="JM214">
        <v>19</v>
      </c>
      <c r="JN214">
        <v>17.1</v>
      </c>
      <c r="JO214">
        <v>17.1</v>
      </c>
      <c r="JP214">
        <v>1.36108</v>
      </c>
      <c r="JQ214">
        <v>2.55615</v>
      </c>
      <c r="JR214">
        <v>2.24365</v>
      </c>
      <c r="JS214">
        <v>2.84912</v>
      </c>
      <c r="JT214">
        <v>2.49756</v>
      </c>
      <c r="JU214">
        <v>2.33276</v>
      </c>
      <c r="JV214">
        <v>31.2809</v>
      </c>
      <c r="JW214">
        <v>24.0525</v>
      </c>
      <c r="JX214">
        <v>18</v>
      </c>
      <c r="JY214">
        <v>633.682</v>
      </c>
      <c r="JZ214">
        <v>658.249</v>
      </c>
      <c r="KA214">
        <v>19.9993</v>
      </c>
      <c r="KB214">
        <v>23.3118</v>
      </c>
      <c r="KC214">
        <v>30</v>
      </c>
      <c r="KD214">
        <v>23.4993</v>
      </c>
      <c r="KE214">
        <v>23.4795</v>
      </c>
      <c r="KF214">
        <v>27.2846</v>
      </c>
      <c r="KG214">
        <v>37.0105</v>
      </c>
      <c r="KH214">
        <v>0</v>
      </c>
      <c r="KI214">
        <v>20</v>
      </c>
      <c r="KJ214">
        <v>420</v>
      </c>
      <c r="KK214">
        <v>11.4869</v>
      </c>
      <c r="KL214">
        <v>101.982</v>
      </c>
      <c r="KM214">
        <v>101.022</v>
      </c>
    </row>
    <row r="215" spans="1:299">
      <c r="A215">
        <v>199</v>
      </c>
      <c r="B215">
        <v>1701978664.1</v>
      </c>
      <c r="C215">
        <v>990.099999904633</v>
      </c>
      <c r="D215" t="s">
        <v>839</v>
      </c>
      <c r="E215" t="s">
        <v>840</v>
      </c>
      <c r="F215">
        <v>15</v>
      </c>
      <c r="H215" t="s">
        <v>435</v>
      </c>
      <c r="K215">
        <v>1701978662.6</v>
      </c>
      <c r="L215">
        <f>(M215)/1000</f>
        <v>0</v>
      </c>
      <c r="M215">
        <f>IF(DR215, AP215, AJ215)</f>
        <v>0</v>
      </c>
      <c r="N215">
        <f>IF(DR215, AK215, AI215)</f>
        <v>0</v>
      </c>
      <c r="O215">
        <f>DT215 - IF(AW215&gt;1, N215*DN215*100.0/(AY215*EH215), 0)</f>
        <v>0</v>
      </c>
      <c r="P215">
        <f>((V215-L215/2)*O215-N215)/(V215+L215/2)</f>
        <v>0</v>
      </c>
      <c r="Q215">
        <f>P215*(EA215+EB215)/1000.0</f>
        <v>0</v>
      </c>
      <c r="R215">
        <f>(DT215 - IF(AW215&gt;1, N215*DN215*100.0/(AY215*EH215), 0))*(EA215+EB215)/1000.0</f>
        <v>0</v>
      </c>
      <c r="S215">
        <f>2.0/((1/U215-1/T215)+SIGN(U215)*SQRT((1/U215-1/T215)*(1/U215-1/T215) + 4*DO215/((DO215+1)*(DO215+1))*(2*1/U215*1/T215-1/T215*1/T215)))</f>
        <v>0</v>
      </c>
      <c r="T215">
        <f>IF(LEFT(DP215,1)&lt;&gt;"0",IF(LEFT(DP215,1)="1",3.0,DQ215),$D$5+$E$5*(EH215*EA215/($K$5*1000))+$F$5*(EH215*EA215/($K$5*1000))*MAX(MIN(DN215,$J$5),$I$5)*MAX(MIN(DN215,$J$5),$I$5)+$G$5*MAX(MIN(DN215,$J$5),$I$5)*(EH215*EA215/($K$5*1000))+$H$5*(EH215*EA215/($K$5*1000))*(EH215*EA215/($K$5*1000)))</f>
        <v>0</v>
      </c>
      <c r="U215">
        <f>L215*(1000-(1000*0.61365*exp(17.502*Y215/(240.97+Y215))/(EA215+EB215)+DV215)/2)/(1000*0.61365*exp(17.502*Y215/(240.97+Y215))/(EA215+EB215)-DV215)</f>
        <v>0</v>
      </c>
      <c r="V215">
        <f>1/((DO215+1)/(S215/1.6)+1/(T215/1.37)) + DO215/((DO215+1)/(S215/1.6) + DO215/(T215/1.37))</f>
        <v>0</v>
      </c>
      <c r="W215">
        <f>(DJ215*DM215)</f>
        <v>0</v>
      </c>
      <c r="X215">
        <f>(EC215+(W215+2*0.95*5.67E-8*(((EC215+$B$7)+273)^4-(EC215+273)^4)-44100*L215)/(1.84*29.3*T215+8*0.95*5.67E-8*(EC215+273)^3))</f>
        <v>0</v>
      </c>
      <c r="Y215">
        <f>($C$7*ED215+$D$7*EE215+$E$7*X215)</f>
        <v>0</v>
      </c>
      <c r="Z215">
        <f>0.61365*exp(17.502*Y215/(240.97+Y215))</f>
        <v>0</v>
      </c>
      <c r="AA215">
        <f>(AB215/AC215*100)</f>
        <v>0</v>
      </c>
      <c r="AB215">
        <f>DV215*(EA215+EB215)/1000</f>
        <v>0</v>
      </c>
      <c r="AC215">
        <f>0.61365*exp(17.502*EC215/(240.97+EC215))</f>
        <v>0</v>
      </c>
      <c r="AD215">
        <f>(Z215-DV215*(EA215+EB215)/1000)</f>
        <v>0</v>
      </c>
      <c r="AE215">
        <f>(-L215*44100)</f>
        <v>0</v>
      </c>
      <c r="AF215">
        <f>2*29.3*T215*0.92*(EC215-Y215)</f>
        <v>0</v>
      </c>
      <c r="AG215">
        <f>2*0.95*5.67E-8*(((EC215+$B$7)+273)^4-(Y215+273)^4)</f>
        <v>0</v>
      </c>
      <c r="AH215">
        <f>W215+AG215+AE215+AF215</f>
        <v>0</v>
      </c>
      <c r="AI215">
        <f>DZ215*AW215*(DU215-DT215*(1000-AW215*DW215)/(1000-AW215*DV215))/(100*DN215)</f>
        <v>0</v>
      </c>
      <c r="AJ215">
        <f>1000*DZ215*AW215*(DV215-DW215)/(100*DN215*(1000-AW215*DV215))</f>
        <v>0</v>
      </c>
      <c r="AK215">
        <f>(AL215 - AM215 - EA215*1E3/(8.314*(EC215+273.15)) * AO215/DZ215 * AN215) * DZ215/(100*DN215) * (1000 - DW215)/1000</f>
        <v>0</v>
      </c>
      <c r="AL215">
        <v>424.876517959922</v>
      </c>
      <c r="AM215">
        <v>421.964133333334</v>
      </c>
      <c r="AN215">
        <v>0.00797756198027061</v>
      </c>
      <c r="AO215">
        <v>66.111918729525</v>
      </c>
      <c r="AP215">
        <f>(AR215 - AQ215 + EA215*1E3/(8.314*(EC215+273.15)) * AT215/DZ215 * AS215) * DZ215/(100*DN215) * 1000/(1000 - AR215)</f>
        <v>0</v>
      </c>
      <c r="AQ215">
        <v>11.4228196782444</v>
      </c>
      <c r="AR215">
        <v>12.4649516483517</v>
      </c>
      <c r="AS215">
        <v>-1.22764256903358e-06</v>
      </c>
      <c r="AT215">
        <v>85.4368916189537</v>
      </c>
      <c r="AU215">
        <v>0</v>
      </c>
      <c r="AV215">
        <v>0</v>
      </c>
      <c r="AW215">
        <f>IF(AU215*$H$13&gt;=AY215,1.0,(AY215/(AY215-AU215*$H$13)))</f>
        <v>0</v>
      </c>
      <c r="AX215">
        <f>(AW215-1)*100</f>
        <v>0</v>
      </c>
      <c r="AY215">
        <f>MAX(0,($B$13+$C$13*EH215)/(1+$D$13*EH215)*EA215/(EC215+273)*$E$13)</f>
        <v>0</v>
      </c>
      <c r="AZ215" t="s">
        <v>436</v>
      </c>
      <c r="BA215" t="s">
        <v>436</v>
      </c>
      <c r="BB215">
        <v>0</v>
      </c>
      <c r="BC215">
        <v>0</v>
      </c>
      <c r="BD215">
        <f>1-BB215/BC215</f>
        <v>0</v>
      </c>
      <c r="BE215">
        <v>0</v>
      </c>
      <c r="BF215" t="s">
        <v>436</v>
      </c>
      <c r="BG215" t="s">
        <v>436</v>
      </c>
      <c r="BH215">
        <v>0</v>
      </c>
      <c r="BI215">
        <v>0</v>
      </c>
      <c r="BJ215">
        <f>1-BH215/BI215</f>
        <v>0</v>
      </c>
      <c r="BK215">
        <v>0.5</v>
      </c>
      <c r="BL215">
        <f>DK215</f>
        <v>0</v>
      </c>
      <c r="BM215">
        <f>N215</f>
        <v>0</v>
      </c>
      <c r="BN215">
        <f>BJ215*BK215*BL215</f>
        <v>0</v>
      </c>
      <c r="BO215">
        <f>(BM215-BE215)/BL215</f>
        <v>0</v>
      </c>
      <c r="BP215">
        <f>(BC215-BI215)/BI215</f>
        <v>0</v>
      </c>
      <c r="BQ215">
        <f>BB215/(BD215+BB215/BI215)</f>
        <v>0</v>
      </c>
      <c r="BR215" t="s">
        <v>436</v>
      </c>
      <c r="BS215">
        <v>0</v>
      </c>
      <c r="BT215">
        <f>IF(BS215&lt;&gt;0, BS215, BQ215)</f>
        <v>0</v>
      </c>
      <c r="BU215">
        <f>1-BT215/BI215</f>
        <v>0</v>
      </c>
      <c r="BV215">
        <f>(BI215-BH215)/(BI215-BT215)</f>
        <v>0</v>
      </c>
      <c r="BW215">
        <f>(BC215-BI215)/(BC215-BT215)</f>
        <v>0</v>
      </c>
      <c r="BX215">
        <f>(BI215-BH215)/(BI215-BB215)</f>
        <v>0</v>
      </c>
      <c r="BY215">
        <f>(BC215-BI215)/(BC215-BB215)</f>
        <v>0</v>
      </c>
      <c r="BZ215">
        <f>(BV215*BT215/BH215)</f>
        <v>0</v>
      </c>
      <c r="CA215">
        <f>(1-BZ215)</f>
        <v>0</v>
      </c>
      <c r="DJ215">
        <f>$B$11*EI215+$C$11*EJ215+$F$11*EU215*(1-EX215)</f>
        <v>0</v>
      </c>
      <c r="DK215">
        <f>DJ215*DL215</f>
        <v>0</v>
      </c>
      <c r="DL215">
        <f>($B$11*$D$9+$C$11*$D$9+$F$11*((FH215+EZ215)/MAX(FH215+EZ215+FI215, 0.1)*$I$9+FI215/MAX(FH215+EZ215+FI215, 0.1)*$J$9))/($B$11+$C$11+$F$11)</f>
        <v>0</v>
      </c>
      <c r="DM215">
        <f>($B$11*$K$9+$C$11*$K$9+$F$11*((FH215+EZ215)/MAX(FH215+EZ215+FI215, 0.1)*$P$9+FI215/MAX(FH215+EZ215+FI215, 0.1)*$Q$9))/($B$11+$C$11+$F$11)</f>
        <v>0</v>
      </c>
      <c r="DN215">
        <v>6</v>
      </c>
      <c r="DO215">
        <v>0.5</v>
      </c>
      <c r="DP215" t="s">
        <v>437</v>
      </c>
      <c r="DQ215">
        <v>2</v>
      </c>
      <c r="DR215" t="b">
        <v>1</v>
      </c>
      <c r="DS215">
        <v>1701978662.6</v>
      </c>
      <c r="DT215">
        <v>416.6945</v>
      </c>
      <c r="DU215">
        <v>420.0305</v>
      </c>
      <c r="DV215">
        <v>12.46485</v>
      </c>
      <c r="DW215">
        <v>11.42285</v>
      </c>
      <c r="DX215">
        <v>417.2085</v>
      </c>
      <c r="DY215">
        <v>12.43375</v>
      </c>
      <c r="DZ215">
        <v>599.9905</v>
      </c>
      <c r="EA215">
        <v>78.9067</v>
      </c>
      <c r="EB215">
        <v>0.0999847</v>
      </c>
      <c r="EC215">
        <v>23.008</v>
      </c>
      <c r="ED215">
        <v>23.0313</v>
      </c>
      <c r="EE215">
        <v>999.9</v>
      </c>
      <c r="EF215">
        <v>0</v>
      </c>
      <c r="EG215">
        <v>0</v>
      </c>
      <c r="EH215">
        <v>9994.375</v>
      </c>
      <c r="EI215">
        <v>0</v>
      </c>
      <c r="EJ215">
        <v>0.848101</v>
      </c>
      <c r="EK215">
        <v>-3.33583</v>
      </c>
      <c r="EL215">
        <v>421.954</v>
      </c>
      <c r="EM215">
        <v>424.884</v>
      </c>
      <c r="EN215">
        <v>1.04197</v>
      </c>
      <c r="EO215">
        <v>420.0305</v>
      </c>
      <c r="EP215">
        <v>11.42285</v>
      </c>
      <c r="EQ215">
        <v>0.9835575</v>
      </c>
      <c r="ER215">
        <v>0.901339</v>
      </c>
      <c r="ES215">
        <v>6.675055</v>
      </c>
      <c r="ET215">
        <v>5.412145</v>
      </c>
      <c r="EU215">
        <v>1799.93</v>
      </c>
      <c r="EV215">
        <v>0.978004</v>
      </c>
      <c r="EW215">
        <v>0.0219962</v>
      </c>
      <c r="EX215">
        <v>0</v>
      </c>
      <c r="EY215">
        <v>382.6915</v>
      </c>
      <c r="EZ215">
        <v>4.99951</v>
      </c>
      <c r="FA215">
        <v>6943.665</v>
      </c>
      <c r="FB215">
        <v>14716.4</v>
      </c>
      <c r="FC215">
        <v>43.062</v>
      </c>
      <c r="FD215">
        <v>44.812</v>
      </c>
      <c r="FE215">
        <v>44.562</v>
      </c>
      <c r="FF215">
        <v>43.875</v>
      </c>
      <c r="FG215">
        <v>44.437</v>
      </c>
      <c r="FH215">
        <v>1755.45</v>
      </c>
      <c r="FI215">
        <v>39.48</v>
      </c>
      <c r="FJ215">
        <v>0</v>
      </c>
      <c r="FK215">
        <v>1701978665.1</v>
      </c>
      <c r="FL215">
        <v>0</v>
      </c>
      <c r="FM215">
        <v>382.75008</v>
      </c>
      <c r="FN215">
        <v>-0.960153846318313</v>
      </c>
      <c r="FO215">
        <v>-4.46076928523754</v>
      </c>
      <c r="FP215">
        <v>6944.1688</v>
      </c>
      <c r="FQ215">
        <v>15</v>
      </c>
      <c r="FR215">
        <v>1701977635</v>
      </c>
      <c r="FS215" t="s">
        <v>438</v>
      </c>
      <c r="FT215">
        <v>1701977633</v>
      </c>
      <c r="FU215">
        <v>1701977635</v>
      </c>
      <c r="FV215">
        <v>4</v>
      </c>
      <c r="FW215">
        <v>-0.012</v>
      </c>
      <c r="FX215">
        <v>0.003</v>
      </c>
      <c r="FY215">
        <v>-0.515</v>
      </c>
      <c r="FZ215">
        <v>0.012</v>
      </c>
      <c r="GA215">
        <v>420</v>
      </c>
      <c r="GB215">
        <v>11</v>
      </c>
      <c r="GC215">
        <v>0.38</v>
      </c>
      <c r="GD215">
        <v>0.07</v>
      </c>
      <c r="GE215">
        <v>-3.34169666666667</v>
      </c>
      <c r="GF215">
        <v>0.0843038961038927</v>
      </c>
      <c r="GG215">
        <v>0.0396593526270116</v>
      </c>
      <c r="GH215">
        <v>1</v>
      </c>
      <c r="GI215">
        <v>382.739558823529</v>
      </c>
      <c r="GJ215">
        <v>-0.316348356404597</v>
      </c>
      <c r="GK215">
        <v>0.243741206921516</v>
      </c>
      <c r="GL215">
        <v>1</v>
      </c>
      <c r="GM215">
        <v>1.04533619047619</v>
      </c>
      <c r="GN215">
        <v>-0.0208776623376618</v>
      </c>
      <c r="GO215">
        <v>0.00219482177645145</v>
      </c>
      <c r="GP215">
        <v>1</v>
      </c>
      <c r="GQ215">
        <v>3</v>
      </c>
      <c r="GR215">
        <v>3</v>
      </c>
      <c r="GS215" t="s">
        <v>439</v>
      </c>
      <c r="GT215">
        <v>3.24986</v>
      </c>
      <c r="GU215">
        <v>2.89211</v>
      </c>
      <c r="GV215">
        <v>0.082628</v>
      </c>
      <c r="GW215">
        <v>0.0829261</v>
      </c>
      <c r="GX215">
        <v>0.0593988</v>
      </c>
      <c r="GY215">
        <v>0.0551686</v>
      </c>
      <c r="GZ215">
        <v>30266.6</v>
      </c>
      <c r="HA215">
        <v>23315.7</v>
      </c>
      <c r="HB215">
        <v>30714.3</v>
      </c>
      <c r="HC215">
        <v>23894.4</v>
      </c>
      <c r="HD215">
        <v>38265.6</v>
      </c>
      <c r="HE215">
        <v>31511.7</v>
      </c>
      <c r="HF215">
        <v>43460.1</v>
      </c>
      <c r="HG215">
        <v>36060.3</v>
      </c>
      <c r="HH215">
        <v>2.35285</v>
      </c>
      <c r="HI215">
        <v>2.25598</v>
      </c>
      <c r="HJ215">
        <v>0.153936</v>
      </c>
      <c r="HK215">
        <v>0</v>
      </c>
      <c r="HL215">
        <v>20.486</v>
      </c>
      <c r="HM215">
        <v>999.9</v>
      </c>
      <c r="HN215">
        <v>45.342</v>
      </c>
      <c r="HO215">
        <v>27.06</v>
      </c>
      <c r="HP215">
        <v>20.6411</v>
      </c>
      <c r="HQ215">
        <v>54.742</v>
      </c>
      <c r="HR215">
        <v>21.4784</v>
      </c>
      <c r="HS215">
        <v>2</v>
      </c>
      <c r="HT215">
        <v>-0.305262</v>
      </c>
      <c r="HU215">
        <v>0.679856</v>
      </c>
      <c r="HV215">
        <v>20.3425</v>
      </c>
      <c r="HW215">
        <v>5.24634</v>
      </c>
      <c r="HX215">
        <v>11.9204</v>
      </c>
      <c r="HY215">
        <v>4.96955</v>
      </c>
      <c r="HZ215">
        <v>3.2901</v>
      </c>
      <c r="IA215">
        <v>9999</v>
      </c>
      <c r="IB215">
        <v>999.9</v>
      </c>
      <c r="IC215">
        <v>9999</v>
      </c>
      <c r="ID215">
        <v>9999</v>
      </c>
      <c r="IE215">
        <v>4.97213</v>
      </c>
      <c r="IF215">
        <v>1.87348</v>
      </c>
      <c r="IG215">
        <v>1.88034</v>
      </c>
      <c r="IH215">
        <v>1.87651</v>
      </c>
      <c r="II215">
        <v>1.87609</v>
      </c>
      <c r="IJ215">
        <v>1.87607</v>
      </c>
      <c r="IK215">
        <v>1.87501</v>
      </c>
      <c r="IL215">
        <v>1.87543</v>
      </c>
      <c r="IM215">
        <v>0</v>
      </c>
      <c r="IN215">
        <v>0</v>
      </c>
      <c r="IO215">
        <v>0</v>
      </c>
      <c r="IP215">
        <v>0</v>
      </c>
      <c r="IQ215" t="s">
        <v>440</v>
      </c>
      <c r="IR215" t="s">
        <v>441</v>
      </c>
      <c r="IS215" t="s">
        <v>442</v>
      </c>
      <c r="IT215" t="s">
        <v>442</v>
      </c>
      <c r="IU215" t="s">
        <v>442</v>
      </c>
      <c r="IV215" t="s">
        <v>442</v>
      </c>
      <c r="IW215">
        <v>0</v>
      </c>
      <c r="IX215">
        <v>100</v>
      </c>
      <c r="IY215">
        <v>100</v>
      </c>
      <c r="IZ215">
        <v>-0.514</v>
      </c>
      <c r="JA215">
        <v>0.031</v>
      </c>
      <c r="JB215">
        <v>-0.436505064677801</v>
      </c>
      <c r="JC215">
        <v>-0.000204251658391556</v>
      </c>
      <c r="JD215">
        <v>8.11882707142039e-08</v>
      </c>
      <c r="JE215">
        <v>-8.824596126216e-11</v>
      </c>
      <c r="JF215">
        <v>-0.0823044458403542</v>
      </c>
      <c r="JG215">
        <v>6.98166786572007e-05</v>
      </c>
      <c r="JH215">
        <v>0.00104944809816257</v>
      </c>
      <c r="JI215">
        <v>-2.5878658862803e-05</v>
      </c>
      <c r="JJ215">
        <v>28</v>
      </c>
      <c r="JK215">
        <v>2090</v>
      </c>
      <c r="JL215">
        <v>2</v>
      </c>
      <c r="JM215">
        <v>19</v>
      </c>
      <c r="JN215">
        <v>17.2</v>
      </c>
      <c r="JO215">
        <v>17.2</v>
      </c>
      <c r="JP215">
        <v>1.36108</v>
      </c>
      <c r="JQ215">
        <v>2.55371</v>
      </c>
      <c r="JR215">
        <v>2.24365</v>
      </c>
      <c r="JS215">
        <v>2.84912</v>
      </c>
      <c r="JT215">
        <v>2.49756</v>
      </c>
      <c r="JU215">
        <v>2.36816</v>
      </c>
      <c r="JV215">
        <v>31.2809</v>
      </c>
      <c r="JW215">
        <v>24.0612</v>
      </c>
      <c r="JX215">
        <v>18</v>
      </c>
      <c r="JY215">
        <v>633.536</v>
      </c>
      <c r="JZ215">
        <v>658.234</v>
      </c>
      <c r="KA215">
        <v>19.9991</v>
      </c>
      <c r="KB215">
        <v>23.3118</v>
      </c>
      <c r="KC215">
        <v>30.0002</v>
      </c>
      <c r="KD215">
        <v>23.4993</v>
      </c>
      <c r="KE215">
        <v>23.48</v>
      </c>
      <c r="KF215">
        <v>27.2833</v>
      </c>
      <c r="KG215">
        <v>37.0105</v>
      </c>
      <c r="KH215">
        <v>0</v>
      </c>
      <c r="KI215">
        <v>20</v>
      </c>
      <c r="KJ215">
        <v>420</v>
      </c>
      <c r="KK215">
        <v>11.4964</v>
      </c>
      <c r="KL215">
        <v>101.982</v>
      </c>
      <c r="KM215">
        <v>101.022</v>
      </c>
    </row>
    <row r="216" spans="1:299">
      <c r="A216">
        <v>200</v>
      </c>
      <c r="B216">
        <v>1701978669.1</v>
      </c>
      <c r="C216">
        <v>995.099999904633</v>
      </c>
      <c r="D216" t="s">
        <v>841</v>
      </c>
      <c r="E216" t="s">
        <v>842</v>
      </c>
      <c r="F216">
        <v>15</v>
      </c>
      <c r="H216" t="s">
        <v>435</v>
      </c>
      <c r="K216">
        <v>1701978667.6</v>
      </c>
      <c r="L216">
        <f>(M216)/1000</f>
        <v>0</v>
      </c>
      <c r="M216">
        <f>IF(DR216, AP216, AJ216)</f>
        <v>0</v>
      </c>
      <c r="N216">
        <f>IF(DR216, AK216, AI216)</f>
        <v>0</v>
      </c>
      <c r="O216">
        <f>DT216 - IF(AW216&gt;1, N216*DN216*100.0/(AY216*EH216), 0)</f>
        <v>0</v>
      </c>
      <c r="P216">
        <f>((V216-L216/2)*O216-N216)/(V216+L216/2)</f>
        <v>0</v>
      </c>
      <c r="Q216">
        <f>P216*(EA216+EB216)/1000.0</f>
        <v>0</v>
      </c>
      <c r="R216">
        <f>(DT216 - IF(AW216&gt;1, N216*DN216*100.0/(AY216*EH216), 0))*(EA216+EB216)/1000.0</f>
        <v>0</v>
      </c>
      <c r="S216">
        <f>2.0/((1/U216-1/T216)+SIGN(U216)*SQRT((1/U216-1/T216)*(1/U216-1/T216) + 4*DO216/((DO216+1)*(DO216+1))*(2*1/U216*1/T216-1/T216*1/T216)))</f>
        <v>0</v>
      </c>
      <c r="T216">
        <f>IF(LEFT(DP216,1)&lt;&gt;"0",IF(LEFT(DP216,1)="1",3.0,DQ216),$D$5+$E$5*(EH216*EA216/($K$5*1000))+$F$5*(EH216*EA216/($K$5*1000))*MAX(MIN(DN216,$J$5),$I$5)*MAX(MIN(DN216,$J$5),$I$5)+$G$5*MAX(MIN(DN216,$J$5),$I$5)*(EH216*EA216/($K$5*1000))+$H$5*(EH216*EA216/($K$5*1000))*(EH216*EA216/($K$5*1000)))</f>
        <v>0</v>
      </c>
      <c r="U216">
        <f>L216*(1000-(1000*0.61365*exp(17.502*Y216/(240.97+Y216))/(EA216+EB216)+DV216)/2)/(1000*0.61365*exp(17.502*Y216/(240.97+Y216))/(EA216+EB216)-DV216)</f>
        <v>0</v>
      </c>
      <c r="V216">
        <f>1/((DO216+1)/(S216/1.6)+1/(T216/1.37)) + DO216/((DO216+1)/(S216/1.6) + DO216/(T216/1.37))</f>
        <v>0</v>
      </c>
      <c r="W216">
        <f>(DJ216*DM216)</f>
        <v>0</v>
      </c>
      <c r="X216">
        <f>(EC216+(W216+2*0.95*5.67E-8*(((EC216+$B$7)+273)^4-(EC216+273)^4)-44100*L216)/(1.84*29.3*T216+8*0.95*5.67E-8*(EC216+273)^3))</f>
        <v>0</v>
      </c>
      <c r="Y216">
        <f>($C$7*ED216+$D$7*EE216+$E$7*X216)</f>
        <v>0</v>
      </c>
      <c r="Z216">
        <f>0.61365*exp(17.502*Y216/(240.97+Y216))</f>
        <v>0</v>
      </c>
      <c r="AA216">
        <f>(AB216/AC216*100)</f>
        <v>0</v>
      </c>
      <c r="AB216">
        <f>DV216*(EA216+EB216)/1000</f>
        <v>0</v>
      </c>
      <c r="AC216">
        <f>0.61365*exp(17.502*EC216/(240.97+EC216))</f>
        <v>0</v>
      </c>
      <c r="AD216">
        <f>(Z216-DV216*(EA216+EB216)/1000)</f>
        <v>0</v>
      </c>
      <c r="AE216">
        <f>(-L216*44100)</f>
        <v>0</v>
      </c>
      <c r="AF216">
        <f>2*29.3*T216*0.92*(EC216-Y216)</f>
        <v>0</v>
      </c>
      <c r="AG216">
        <f>2*0.95*5.67E-8*(((EC216+$B$7)+273)^4-(Y216+273)^4)</f>
        <v>0</v>
      </c>
      <c r="AH216">
        <f>W216+AG216+AE216+AF216</f>
        <v>0</v>
      </c>
      <c r="AI216">
        <f>DZ216*AW216*(DU216-DT216*(1000-AW216*DW216)/(1000-AW216*DV216))/(100*DN216)</f>
        <v>0</v>
      </c>
      <c r="AJ216">
        <f>1000*DZ216*AW216*(DV216-DW216)/(100*DN216*(1000-AW216*DV216))</f>
        <v>0</v>
      </c>
      <c r="AK216">
        <f>(AL216 - AM216 - EA216*1E3/(8.314*(EC216+273.15)) * AO216/DZ216 * AN216) * DZ216/(100*DN216) * (1000 - DW216)/1000</f>
        <v>0</v>
      </c>
      <c r="AL216">
        <v>424.840013111572</v>
      </c>
      <c r="AM216">
        <v>421.944951515151</v>
      </c>
      <c r="AN216">
        <v>-0.00557315532871261</v>
      </c>
      <c r="AO216">
        <v>66.111918729525</v>
      </c>
      <c r="AP216">
        <f>(AR216 - AQ216 + EA216*1E3/(8.314*(EC216+273.15)) * AT216/DZ216 * AS216) * DZ216/(100*DN216) * 1000/(1000 - AR216)</f>
        <v>0</v>
      </c>
      <c r="AQ216">
        <v>11.4230380679328</v>
      </c>
      <c r="AR216">
        <v>12.4617065934066</v>
      </c>
      <c r="AS216">
        <v>-1.64550751624308e-06</v>
      </c>
      <c r="AT216">
        <v>85.4368916189537</v>
      </c>
      <c r="AU216">
        <v>0</v>
      </c>
      <c r="AV216">
        <v>0</v>
      </c>
      <c r="AW216">
        <f>IF(AU216*$H$13&gt;=AY216,1.0,(AY216/(AY216-AU216*$H$13)))</f>
        <v>0</v>
      </c>
      <c r="AX216">
        <f>(AW216-1)*100</f>
        <v>0</v>
      </c>
      <c r="AY216">
        <f>MAX(0,($B$13+$C$13*EH216)/(1+$D$13*EH216)*EA216/(EC216+273)*$E$13)</f>
        <v>0</v>
      </c>
      <c r="AZ216" t="s">
        <v>436</v>
      </c>
      <c r="BA216" t="s">
        <v>436</v>
      </c>
      <c r="BB216">
        <v>0</v>
      </c>
      <c r="BC216">
        <v>0</v>
      </c>
      <c r="BD216">
        <f>1-BB216/BC216</f>
        <v>0</v>
      </c>
      <c r="BE216">
        <v>0</v>
      </c>
      <c r="BF216" t="s">
        <v>436</v>
      </c>
      <c r="BG216" t="s">
        <v>436</v>
      </c>
      <c r="BH216">
        <v>0</v>
      </c>
      <c r="BI216">
        <v>0</v>
      </c>
      <c r="BJ216">
        <f>1-BH216/BI216</f>
        <v>0</v>
      </c>
      <c r="BK216">
        <v>0.5</v>
      </c>
      <c r="BL216">
        <f>DK216</f>
        <v>0</v>
      </c>
      <c r="BM216">
        <f>N216</f>
        <v>0</v>
      </c>
      <c r="BN216">
        <f>BJ216*BK216*BL216</f>
        <v>0</v>
      </c>
      <c r="BO216">
        <f>(BM216-BE216)/BL216</f>
        <v>0</v>
      </c>
      <c r="BP216">
        <f>(BC216-BI216)/BI216</f>
        <v>0</v>
      </c>
      <c r="BQ216">
        <f>BB216/(BD216+BB216/BI216)</f>
        <v>0</v>
      </c>
      <c r="BR216" t="s">
        <v>436</v>
      </c>
      <c r="BS216">
        <v>0</v>
      </c>
      <c r="BT216">
        <f>IF(BS216&lt;&gt;0, BS216, BQ216)</f>
        <v>0</v>
      </c>
      <c r="BU216">
        <f>1-BT216/BI216</f>
        <v>0</v>
      </c>
      <c r="BV216">
        <f>(BI216-BH216)/(BI216-BT216)</f>
        <v>0</v>
      </c>
      <c r="BW216">
        <f>(BC216-BI216)/(BC216-BT216)</f>
        <v>0</v>
      </c>
      <c r="BX216">
        <f>(BI216-BH216)/(BI216-BB216)</f>
        <v>0</v>
      </c>
      <c r="BY216">
        <f>(BC216-BI216)/(BC216-BB216)</f>
        <v>0</v>
      </c>
      <c r="BZ216">
        <f>(BV216*BT216/BH216)</f>
        <v>0</v>
      </c>
      <c r="CA216">
        <f>(1-BZ216)</f>
        <v>0</v>
      </c>
      <c r="DJ216">
        <f>$B$11*EI216+$C$11*EJ216+$F$11*EU216*(1-EX216)</f>
        <v>0</v>
      </c>
      <c r="DK216">
        <f>DJ216*DL216</f>
        <v>0</v>
      </c>
      <c r="DL216">
        <f>($B$11*$D$9+$C$11*$D$9+$F$11*((FH216+EZ216)/MAX(FH216+EZ216+FI216, 0.1)*$I$9+FI216/MAX(FH216+EZ216+FI216, 0.1)*$J$9))/($B$11+$C$11+$F$11)</f>
        <v>0</v>
      </c>
      <c r="DM216">
        <f>($B$11*$K$9+$C$11*$K$9+$F$11*((FH216+EZ216)/MAX(FH216+EZ216+FI216, 0.1)*$P$9+FI216/MAX(FH216+EZ216+FI216, 0.1)*$Q$9))/($B$11+$C$11+$F$11)</f>
        <v>0</v>
      </c>
      <c r="DN216">
        <v>6</v>
      </c>
      <c r="DO216">
        <v>0.5</v>
      </c>
      <c r="DP216" t="s">
        <v>437</v>
      </c>
      <c r="DQ216">
        <v>2</v>
      </c>
      <c r="DR216" t="b">
        <v>1</v>
      </c>
      <c r="DS216">
        <v>1701978667.6</v>
      </c>
      <c r="DT216">
        <v>416.689</v>
      </c>
      <c r="DU216">
        <v>419.9665</v>
      </c>
      <c r="DV216">
        <v>12.46225</v>
      </c>
      <c r="DW216">
        <v>11.42255</v>
      </c>
      <c r="DX216">
        <v>417.203</v>
      </c>
      <c r="DY216">
        <v>12.4312</v>
      </c>
      <c r="DZ216">
        <v>600.04</v>
      </c>
      <c r="EA216">
        <v>78.9087</v>
      </c>
      <c r="EB216">
        <v>0.0997414</v>
      </c>
      <c r="EC216">
        <v>23.0046</v>
      </c>
      <c r="ED216">
        <v>23.0153</v>
      </c>
      <c r="EE216">
        <v>999.9</v>
      </c>
      <c r="EF216">
        <v>0</v>
      </c>
      <c r="EG216">
        <v>0</v>
      </c>
      <c r="EH216">
        <v>10016.9</v>
      </c>
      <c r="EI216">
        <v>0</v>
      </c>
      <c r="EJ216">
        <v>0.848101</v>
      </c>
      <c r="EK216">
        <v>-3.277635</v>
      </c>
      <c r="EL216">
        <v>421.9475</v>
      </c>
      <c r="EM216">
        <v>424.819</v>
      </c>
      <c r="EN216">
        <v>1.03968</v>
      </c>
      <c r="EO216">
        <v>419.9665</v>
      </c>
      <c r="EP216">
        <v>11.42255</v>
      </c>
      <c r="EQ216">
        <v>0.9833805</v>
      </c>
      <c r="ER216">
        <v>0.9013405</v>
      </c>
      <c r="ES216">
        <v>6.67244</v>
      </c>
      <c r="ET216">
        <v>5.41216</v>
      </c>
      <c r="EU216">
        <v>1800.08</v>
      </c>
      <c r="EV216">
        <v>0.978006</v>
      </c>
      <c r="EW216">
        <v>0.0219943</v>
      </c>
      <c r="EX216">
        <v>0</v>
      </c>
      <c r="EY216">
        <v>382.7635</v>
      </c>
      <c r="EZ216">
        <v>4.99951</v>
      </c>
      <c r="FA216">
        <v>6943.62</v>
      </c>
      <c r="FB216">
        <v>14717.65</v>
      </c>
      <c r="FC216">
        <v>43.062</v>
      </c>
      <c r="FD216">
        <v>44.812</v>
      </c>
      <c r="FE216">
        <v>44.562</v>
      </c>
      <c r="FF216">
        <v>43.875</v>
      </c>
      <c r="FG216">
        <v>44.437</v>
      </c>
      <c r="FH216">
        <v>1755.6</v>
      </c>
      <c r="FI216">
        <v>39.48</v>
      </c>
      <c r="FJ216">
        <v>0</v>
      </c>
      <c r="FK216">
        <v>1701978670.5</v>
      </c>
      <c r="FL216">
        <v>0</v>
      </c>
      <c r="FM216">
        <v>382.675153846154</v>
      </c>
      <c r="FN216">
        <v>0.0123760627364143</v>
      </c>
      <c r="FO216">
        <v>-5.12547011868087</v>
      </c>
      <c r="FP216">
        <v>6943.83461538461</v>
      </c>
      <c r="FQ216">
        <v>15</v>
      </c>
      <c r="FR216">
        <v>1701977635</v>
      </c>
      <c r="FS216" t="s">
        <v>438</v>
      </c>
      <c r="FT216">
        <v>1701977633</v>
      </c>
      <c r="FU216">
        <v>1701977635</v>
      </c>
      <c r="FV216">
        <v>4</v>
      </c>
      <c r="FW216">
        <v>-0.012</v>
      </c>
      <c r="FX216">
        <v>0.003</v>
      </c>
      <c r="FY216">
        <v>-0.515</v>
      </c>
      <c r="FZ216">
        <v>0.012</v>
      </c>
      <c r="GA216">
        <v>420</v>
      </c>
      <c r="GB216">
        <v>11</v>
      </c>
      <c r="GC216">
        <v>0.38</v>
      </c>
      <c r="GD216">
        <v>0.07</v>
      </c>
      <c r="GE216">
        <v>-3.3231845</v>
      </c>
      <c r="GF216">
        <v>0.175038045112781</v>
      </c>
      <c r="GG216">
        <v>0.0440094557424878</v>
      </c>
      <c r="GH216">
        <v>1</v>
      </c>
      <c r="GI216">
        <v>382.732382352941</v>
      </c>
      <c r="GJ216">
        <v>-0.537891521759077</v>
      </c>
      <c r="GK216">
        <v>0.232801356210154</v>
      </c>
      <c r="GL216">
        <v>1</v>
      </c>
      <c r="GM216">
        <v>1.0432705</v>
      </c>
      <c r="GN216">
        <v>-0.0216284210526324</v>
      </c>
      <c r="GO216">
        <v>0.00214278201177817</v>
      </c>
      <c r="GP216">
        <v>1</v>
      </c>
      <c r="GQ216">
        <v>3</v>
      </c>
      <c r="GR216">
        <v>3</v>
      </c>
      <c r="GS216" t="s">
        <v>439</v>
      </c>
      <c r="GT216">
        <v>3.24996</v>
      </c>
      <c r="GU216">
        <v>2.89217</v>
      </c>
      <c r="GV216">
        <v>0.0826247</v>
      </c>
      <c r="GW216">
        <v>0.0829178</v>
      </c>
      <c r="GX216">
        <v>0.059393</v>
      </c>
      <c r="GY216">
        <v>0.055181</v>
      </c>
      <c r="GZ216">
        <v>30267.4</v>
      </c>
      <c r="HA216">
        <v>23315.8</v>
      </c>
      <c r="HB216">
        <v>30715.1</v>
      </c>
      <c r="HC216">
        <v>23894.3</v>
      </c>
      <c r="HD216">
        <v>38266.9</v>
      </c>
      <c r="HE216">
        <v>31511</v>
      </c>
      <c r="HF216">
        <v>43461.3</v>
      </c>
      <c r="HG216">
        <v>36060</v>
      </c>
      <c r="HH216">
        <v>2.3527</v>
      </c>
      <c r="HI216">
        <v>2.2559</v>
      </c>
      <c r="HJ216">
        <v>0.153497</v>
      </c>
      <c r="HK216">
        <v>0</v>
      </c>
      <c r="HL216">
        <v>20.4873</v>
      </c>
      <c r="HM216">
        <v>999.9</v>
      </c>
      <c r="HN216">
        <v>45.342</v>
      </c>
      <c r="HO216">
        <v>27.06</v>
      </c>
      <c r="HP216">
        <v>20.64</v>
      </c>
      <c r="HQ216">
        <v>54.872</v>
      </c>
      <c r="HR216">
        <v>21.4944</v>
      </c>
      <c r="HS216">
        <v>2</v>
      </c>
      <c r="HT216">
        <v>-0.305343</v>
      </c>
      <c r="HU216">
        <v>0.675237</v>
      </c>
      <c r="HV216">
        <v>20.3426</v>
      </c>
      <c r="HW216">
        <v>5.24664</v>
      </c>
      <c r="HX216">
        <v>11.9214</v>
      </c>
      <c r="HY216">
        <v>4.96975</v>
      </c>
      <c r="HZ216">
        <v>3.29013</v>
      </c>
      <c r="IA216">
        <v>9999</v>
      </c>
      <c r="IB216">
        <v>999.9</v>
      </c>
      <c r="IC216">
        <v>9999</v>
      </c>
      <c r="ID216">
        <v>9999</v>
      </c>
      <c r="IE216">
        <v>4.97212</v>
      </c>
      <c r="IF216">
        <v>1.87348</v>
      </c>
      <c r="IG216">
        <v>1.88034</v>
      </c>
      <c r="IH216">
        <v>1.87651</v>
      </c>
      <c r="II216">
        <v>1.8761</v>
      </c>
      <c r="IJ216">
        <v>1.87607</v>
      </c>
      <c r="IK216">
        <v>1.875</v>
      </c>
      <c r="IL216">
        <v>1.87543</v>
      </c>
      <c r="IM216">
        <v>0</v>
      </c>
      <c r="IN216">
        <v>0</v>
      </c>
      <c r="IO216">
        <v>0</v>
      </c>
      <c r="IP216">
        <v>0</v>
      </c>
      <c r="IQ216" t="s">
        <v>440</v>
      </c>
      <c r="IR216" t="s">
        <v>441</v>
      </c>
      <c r="IS216" t="s">
        <v>442</v>
      </c>
      <c r="IT216" t="s">
        <v>442</v>
      </c>
      <c r="IU216" t="s">
        <v>442</v>
      </c>
      <c r="IV216" t="s">
        <v>442</v>
      </c>
      <c r="IW216">
        <v>0</v>
      </c>
      <c r="IX216">
        <v>100</v>
      </c>
      <c r="IY216">
        <v>100</v>
      </c>
      <c r="IZ216">
        <v>-0.514</v>
      </c>
      <c r="JA216">
        <v>0.0311</v>
      </c>
      <c r="JB216">
        <v>-0.436505064677801</v>
      </c>
      <c r="JC216">
        <v>-0.000204251658391556</v>
      </c>
      <c r="JD216">
        <v>8.11882707142039e-08</v>
      </c>
      <c r="JE216">
        <v>-8.824596126216e-11</v>
      </c>
      <c r="JF216">
        <v>-0.0823044458403542</v>
      </c>
      <c r="JG216">
        <v>6.98166786572007e-05</v>
      </c>
      <c r="JH216">
        <v>0.00104944809816257</v>
      </c>
      <c r="JI216">
        <v>-2.5878658862803e-05</v>
      </c>
      <c r="JJ216">
        <v>28</v>
      </c>
      <c r="JK216">
        <v>2090</v>
      </c>
      <c r="JL216">
        <v>2</v>
      </c>
      <c r="JM216">
        <v>19</v>
      </c>
      <c r="JN216">
        <v>17.3</v>
      </c>
      <c r="JO216">
        <v>17.2</v>
      </c>
      <c r="JP216">
        <v>1.36108</v>
      </c>
      <c r="JQ216">
        <v>2.55249</v>
      </c>
      <c r="JR216">
        <v>2.24365</v>
      </c>
      <c r="JS216">
        <v>2.8479</v>
      </c>
      <c r="JT216">
        <v>2.49756</v>
      </c>
      <c r="JU216">
        <v>2.36694</v>
      </c>
      <c r="JV216">
        <v>31.2809</v>
      </c>
      <c r="JW216">
        <v>24.07</v>
      </c>
      <c r="JX216">
        <v>18</v>
      </c>
      <c r="JY216">
        <v>633.427</v>
      </c>
      <c r="JZ216">
        <v>658.183</v>
      </c>
      <c r="KA216">
        <v>19.999</v>
      </c>
      <c r="KB216">
        <v>23.3123</v>
      </c>
      <c r="KC216">
        <v>30</v>
      </c>
      <c r="KD216">
        <v>23.4993</v>
      </c>
      <c r="KE216">
        <v>23.481</v>
      </c>
      <c r="KF216">
        <v>27.2858</v>
      </c>
      <c r="KG216">
        <v>36.7197</v>
      </c>
      <c r="KH216">
        <v>0</v>
      </c>
      <c r="KI216">
        <v>20</v>
      </c>
      <c r="KJ216">
        <v>420</v>
      </c>
      <c r="KK216">
        <v>11.5027</v>
      </c>
      <c r="KL216">
        <v>101.985</v>
      </c>
      <c r="KM216">
        <v>101.021</v>
      </c>
    </row>
    <row r="217" spans="1:299">
      <c r="A217">
        <v>201</v>
      </c>
      <c r="B217">
        <v>1701978674.1</v>
      </c>
      <c r="C217">
        <v>1000.09999990463</v>
      </c>
      <c r="D217" t="s">
        <v>843</v>
      </c>
      <c r="E217" t="s">
        <v>844</v>
      </c>
      <c r="F217">
        <v>15</v>
      </c>
      <c r="H217" t="s">
        <v>435</v>
      </c>
      <c r="K217">
        <v>1701978672.6</v>
      </c>
      <c r="L217">
        <f>(M217)/1000</f>
        <v>0</v>
      </c>
      <c r="M217">
        <f>IF(DR217, AP217, AJ217)</f>
        <v>0</v>
      </c>
      <c r="N217">
        <f>IF(DR217, AK217, AI217)</f>
        <v>0</v>
      </c>
      <c r="O217">
        <f>DT217 - IF(AW217&gt;1, N217*DN217*100.0/(AY217*EH217), 0)</f>
        <v>0</v>
      </c>
      <c r="P217">
        <f>((V217-L217/2)*O217-N217)/(V217+L217/2)</f>
        <v>0</v>
      </c>
      <c r="Q217">
        <f>P217*(EA217+EB217)/1000.0</f>
        <v>0</v>
      </c>
      <c r="R217">
        <f>(DT217 - IF(AW217&gt;1, N217*DN217*100.0/(AY217*EH217), 0))*(EA217+EB217)/1000.0</f>
        <v>0</v>
      </c>
      <c r="S217">
        <f>2.0/((1/U217-1/T217)+SIGN(U217)*SQRT((1/U217-1/T217)*(1/U217-1/T217) + 4*DO217/((DO217+1)*(DO217+1))*(2*1/U217*1/T217-1/T217*1/T217)))</f>
        <v>0</v>
      </c>
      <c r="T217">
        <f>IF(LEFT(DP217,1)&lt;&gt;"0",IF(LEFT(DP217,1)="1",3.0,DQ217),$D$5+$E$5*(EH217*EA217/($K$5*1000))+$F$5*(EH217*EA217/($K$5*1000))*MAX(MIN(DN217,$J$5),$I$5)*MAX(MIN(DN217,$J$5),$I$5)+$G$5*MAX(MIN(DN217,$J$5),$I$5)*(EH217*EA217/($K$5*1000))+$H$5*(EH217*EA217/($K$5*1000))*(EH217*EA217/($K$5*1000)))</f>
        <v>0</v>
      </c>
      <c r="U217">
        <f>L217*(1000-(1000*0.61365*exp(17.502*Y217/(240.97+Y217))/(EA217+EB217)+DV217)/2)/(1000*0.61365*exp(17.502*Y217/(240.97+Y217))/(EA217+EB217)-DV217)</f>
        <v>0</v>
      </c>
      <c r="V217">
        <f>1/((DO217+1)/(S217/1.6)+1/(T217/1.37)) + DO217/((DO217+1)/(S217/1.6) + DO217/(T217/1.37))</f>
        <v>0</v>
      </c>
      <c r="W217">
        <f>(DJ217*DM217)</f>
        <v>0</v>
      </c>
      <c r="X217">
        <f>(EC217+(W217+2*0.95*5.67E-8*(((EC217+$B$7)+273)^4-(EC217+273)^4)-44100*L217)/(1.84*29.3*T217+8*0.95*5.67E-8*(EC217+273)^3))</f>
        <v>0</v>
      </c>
      <c r="Y217">
        <f>($C$7*ED217+$D$7*EE217+$E$7*X217)</f>
        <v>0</v>
      </c>
      <c r="Z217">
        <f>0.61365*exp(17.502*Y217/(240.97+Y217))</f>
        <v>0</v>
      </c>
      <c r="AA217">
        <f>(AB217/AC217*100)</f>
        <v>0</v>
      </c>
      <c r="AB217">
        <f>DV217*(EA217+EB217)/1000</f>
        <v>0</v>
      </c>
      <c r="AC217">
        <f>0.61365*exp(17.502*EC217/(240.97+EC217))</f>
        <v>0</v>
      </c>
      <c r="AD217">
        <f>(Z217-DV217*(EA217+EB217)/1000)</f>
        <v>0</v>
      </c>
      <c r="AE217">
        <f>(-L217*44100)</f>
        <v>0</v>
      </c>
      <c r="AF217">
        <f>2*29.3*T217*0.92*(EC217-Y217)</f>
        <v>0</v>
      </c>
      <c r="AG217">
        <f>2*0.95*5.67E-8*(((EC217+$B$7)+273)^4-(Y217+273)^4)</f>
        <v>0</v>
      </c>
      <c r="AH217">
        <f>W217+AG217+AE217+AF217</f>
        <v>0</v>
      </c>
      <c r="AI217">
        <f>DZ217*AW217*(DU217-DT217*(1000-AW217*DW217)/(1000-AW217*DV217))/(100*DN217)</f>
        <v>0</v>
      </c>
      <c r="AJ217">
        <f>1000*DZ217*AW217*(DV217-DW217)/(100*DN217*(1000-AW217*DV217))</f>
        <v>0</v>
      </c>
      <c r="AK217">
        <f>(AL217 - AM217 - EA217*1E3/(8.314*(EC217+273.15)) * AO217/DZ217 * AN217) * DZ217/(100*DN217) * (1000 - DW217)/1000</f>
        <v>0</v>
      </c>
      <c r="AL217">
        <v>424.845802536344</v>
      </c>
      <c r="AM217">
        <v>421.948945454545</v>
      </c>
      <c r="AN217">
        <v>0.00204619151647373</v>
      </c>
      <c r="AO217">
        <v>66.111918729525</v>
      </c>
      <c r="AP217">
        <f>(AR217 - AQ217 + EA217*1E3/(8.314*(EC217+273.15)) * AT217/DZ217 * AS217) * DZ217/(100*DN217) * 1000/(1000 - AR217)</f>
        <v>0</v>
      </c>
      <c r="AQ217">
        <v>11.4306310988544</v>
      </c>
      <c r="AR217">
        <v>12.4678538461539</v>
      </c>
      <c r="AS217">
        <v>6.47887977275476e-07</v>
      </c>
      <c r="AT217">
        <v>85.4368916189537</v>
      </c>
      <c r="AU217">
        <v>0</v>
      </c>
      <c r="AV217">
        <v>0</v>
      </c>
      <c r="AW217">
        <f>IF(AU217*$H$13&gt;=AY217,1.0,(AY217/(AY217-AU217*$H$13)))</f>
        <v>0</v>
      </c>
      <c r="AX217">
        <f>(AW217-1)*100</f>
        <v>0</v>
      </c>
      <c r="AY217">
        <f>MAX(0,($B$13+$C$13*EH217)/(1+$D$13*EH217)*EA217/(EC217+273)*$E$13)</f>
        <v>0</v>
      </c>
      <c r="AZ217" t="s">
        <v>436</v>
      </c>
      <c r="BA217" t="s">
        <v>436</v>
      </c>
      <c r="BB217">
        <v>0</v>
      </c>
      <c r="BC217">
        <v>0</v>
      </c>
      <c r="BD217">
        <f>1-BB217/BC217</f>
        <v>0</v>
      </c>
      <c r="BE217">
        <v>0</v>
      </c>
      <c r="BF217" t="s">
        <v>436</v>
      </c>
      <c r="BG217" t="s">
        <v>436</v>
      </c>
      <c r="BH217">
        <v>0</v>
      </c>
      <c r="BI217">
        <v>0</v>
      </c>
      <c r="BJ217">
        <f>1-BH217/BI217</f>
        <v>0</v>
      </c>
      <c r="BK217">
        <v>0.5</v>
      </c>
      <c r="BL217">
        <f>DK217</f>
        <v>0</v>
      </c>
      <c r="BM217">
        <f>N217</f>
        <v>0</v>
      </c>
      <c r="BN217">
        <f>BJ217*BK217*BL217</f>
        <v>0</v>
      </c>
      <c r="BO217">
        <f>(BM217-BE217)/BL217</f>
        <v>0</v>
      </c>
      <c r="BP217">
        <f>(BC217-BI217)/BI217</f>
        <v>0</v>
      </c>
      <c r="BQ217">
        <f>BB217/(BD217+BB217/BI217)</f>
        <v>0</v>
      </c>
      <c r="BR217" t="s">
        <v>436</v>
      </c>
      <c r="BS217">
        <v>0</v>
      </c>
      <c r="BT217">
        <f>IF(BS217&lt;&gt;0, BS217, BQ217)</f>
        <v>0</v>
      </c>
      <c r="BU217">
        <f>1-BT217/BI217</f>
        <v>0</v>
      </c>
      <c r="BV217">
        <f>(BI217-BH217)/(BI217-BT217)</f>
        <v>0</v>
      </c>
      <c r="BW217">
        <f>(BC217-BI217)/(BC217-BT217)</f>
        <v>0</v>
      </c>
      <c r="BX217">
        <f>(BI217-BH217)/(BI217-BB217)</f>
        <v>0</v>
      </c>
      <c r="BY217">
        <f>(BC217-BI217)/(BC217-BB217)</f>
        <v>0</v>
      </c>
      <c r="BZ217">
        <f>(BV217*BT217/BH217)</f>
        <v>0</v>
      </c>
      <c r="CA217">
        <f>(1-BZ217)</f>
        <v>0</v>
      </c>
      <c r="DJ217">
        <f>$B$11*EI217+$C$11*EJ217+$F$11*EU217*(1-EX217)</f>
        <v>0</v>
      </c>
      <c r="DK217">
        <f>DJ217*DL217</f>
        <v>0</v>
      </c>
      <c r="DL217">
        <f>($B$11*$D$9+$C$11*$D$9+$F$11*((FH217+EZ217)/MAX(FH217+EZ217+FI217, 0.1)*$I$9+FI217/MAX(FH217+EZ217+FI217, 0.1)*$J$9))/($B$11+$C$11+$F$11)</f>
        <v>0</v>
      </c>
      <c r="DM217">
        <f>($B$11*$K$9+$C$11*$K$9+$F$11*((FH217+EZ217)/MAX(FH217+EZ217+FI217, 0.1)*$P$9+FI217/MAX(FH217+EZ217+FI217, 0.1)*$Q$9))/($B$11+$C$11+$F$11)</f>
        <v>0</v>
      </c>
      <c r="DN217">
        <v>6</v>
      </c>
      <c r="DO217">
        <v>0.5</v>
      </c>
      <c r="DP217" t="s">
        <v>437</v>
      </c>
      <c r="DQ217">
        <v>2</v>
      </c>
      <c r="DR217" t="b">
        <v>1</v>
      </c>
      <c r="DS217">
        <v>1701978672.6</v>
      </c>
      <c r="DT217">
        <v>416.6825</v>
      </c>
      <c r="DU217">
        <v>419.977</v>
      </c>
      <c r="DV217">
        <v>12.46775</v>
      </c>
      <c r="DW217">
        <v>11.45225</v>
      </c>
      <c r="DX217">
        <v>417.1965</v>
      </c>
      <c r="DY217">
        <v>12.43665</v>
      </c>
      <c r="DZ217">
        <v>599.9885</v>
      </c>
      <c r="EA217">
        <v>78.90845</v>
      </c>
      <c r="EB217">
        <v>0.1001375</v>
      </c>
      <c r="EC217">
        <v>23.0041</v>
      </c>
      <c r="ED217">
        <v>23.01</v>
      </c>
      <c r="EE217">
        <v>999.9</v>
      </c>
      <c r="EF217">
        <v>0</v>
      </c>
      <c r="EG217">
        <v>0</v>
      </c>
      <c r="EH217">
        <v>9991.25</v>
      </c>
      <c r="EI217">
        <v>0</v>
      </c>
      <c r="EJ217">
        <v>0.848101</v>
      </c>
      <c r="EK217">
        <v>-3.29459</v>
      </c>
      <c r="EL217">
        <v>421.943</v>
      </c>
      <c r="EM217">
        <v>424.8425</v>
      </c>
      <c r="EN217">
        <v>1.015505</v>
      </c>
      <c r="EO217">
        <v>419.977</v>
      </c>
      <c r="EP217">
        <v>11.45225</v>
      </c>
      <c r="EQ217">
        <v>0.983811</v>
      </c>
      <c r="ER217">
        <v>0.9036785</v>
      </c>
      <c r="ES217">
        <v>6.678805</v>
      </c>
      <c r="ET217">
        <v>5.44946</v>
      </c>
      <c r="EU217">
        <v>1800.085</v>
      </c>
      <c r="EV217">
        <v>0.978006</v>
      </c>
      <c r="EW217">
        <v>0.0219943</v>
      </c>
      <c r="EX217">
        <v>0</v>
      </c>
      <c r="EY217">
        <v>382.6195</v>
      </c>
      <c r="EZ217">
        <v>4.99951</v>
      </c>
      <c r="FA217">
        <v>6943.435</v>
      </c>
      <c r="FB217">
        <v>14717.7</v>
      </c>
      <c r="FC217">
        <v>43.062</v>
      </c>
      <c r="FD217">
        <v>44.812</v>
      </c>
      <c r="FE217">
        <v>44.562</v>
      </c>
      <c r="FF217">
        <v>43.875</v>
      </c>
      <c r="FG217">
        <v>44.437</v>
      </c>
      <c r="FH217">
        <v>1755.605</v>
      </c>
      <c r="FI217">
        <v>39.48</v>
      </c>
      <c r="FJ217">
        <v>0</v>
      </c>
      <c r="FK217">
        <v>1701978675.3</v>
      </c>
      <c r="FL217">
        <v>0</v>
      </c>
      <c r="FM217">
        <v>382.646038461538</v>
      </c>
      <c r="FN217">
        <v>-0.713128209831045</v>
      </c>
      <c r="FO217">
        <v>-3.79692310218262</v>
      </c>
      <c r="FP217">
        <v>6943.46230769231</v>
      </c>
      <c r="FQ217">
        <v>15</v>
      </c>
      <c r="FR217">
        <v>1701977635</v>
      </c>
      <c r="FS217" t="s">
        <v>438</v>
      </c>
      <c r="FT217">
        <v>1701977633</v>
      </c>
      <c r="FU217">
        <v>1701977635</v>
      </c>
      <c r="FV217">
        <v>4</v>
      </c>
      <c r="FW217">
        <v>-0.012</v>
      </c>
      <c r="FX217">
        <v>0.003</v>
      </c>
      <c r="FY217">
        <v>-0.515</v>
      </c>
      <c r="FZ217">
        <v>0.012</v>
      </c>
      <c r="GA217">
        <v>420</v>
      </c>
      <c r="GB217">
        <v>11</v>
      </c>
      <c r="GC217">
        <v>0.38</v>
      </c>
      <c r="GD217">
        <v>0.07</v>
      </c>
      <c r="GE217">
        <v>-3.31197761904762</v>
      </c>
      <c r="GF217">
        <v>0.0296251948051929</v>
      </c>
      <c r="GG217">
        <v>0.0357746632748136</v>
      </c>
      <c r="GH217">
        <v>1</v>
      </c>
      <c r="GI217">
        <v>382.680941176471</v>
      </c>
      <c r="GJ217">
        <v>-0.234652409759574</v>
      </c>
      <c r="GK217">
        <v>0.219232879293509</v>
      </c>
      <c r="GL217">
        <v>1</v>
      </c>
      <c r="GM217">
        <v>1.03813619047619</v>
      </c>
      <c r="GN217">
        <v>-0.072146493506495</v>
      </c>
      <c r="GO217">
        <v>0.00899959018971233</v>
      </c>
      <c r="GP217">
        <v>1</v>
      </c>
      <c r="GQ217">
        <v>3</v>
      </c>
      <c r="GR217">
        <v>3</v>
      </c>
      <c r="GS217" t="s">
        <v>439</v>
      </c>
      <c r="GT217">
        <v>3.24998</v>
      </c>
      <c r="GU217">
        <v>2.89228</v>
      </c>
      <c r="GV217">
        <v>0.0826284</v>
      </c>
      <c r="GW217">
        <v>0.0829184</v>
      </c>
      <c r="GX217">
        <v>0.0594271</v>
      </c>
      <c r="GY217">
        <v>0.055292</v>
      </c>
      <c r="GZ217">
        <v>30266.8</v>
      </c>
      <c r="HA217">
        <v>23315.6</v>
      </c>
      <c r="HB217">
        <v>30714.6</v>
      </c>
      <c r="HC217">
        <v>23894.1</v>
      </c>
      <c r="HD217">
        <v>38264.7</v>
      </c>
      <c r="HE217">
        <v>31507.3</v>
      </c>
      <c r="HF217">
        <v>43460.5</v>
      </c>
      <c r="HG217">
        <v>36060</v>
      </c>
      <c r="HH217">
        <v>2.35287</v>
      </c>
      <c r="HI217">
        <v>2.25588</v>
      </c>
      <c r="HJ217">
        <v>0.153556</v>
      </c>
      <c r="HK217">
        <v>0</v>
      </c>
      <c r="HL217">
        <v>20.4873</v>
      </c>
      <c r="HM217">
        <v>999.9</v>
      </c>
      <c r="HN217">
        <v>45.342</v>
      </c>
      <c r="HO217">
        <v>27.06</v>
      </c>
      <c r="HP217">
        <v>20.6383</v>
      </c>
      <c r="HQ217">
        <v>54.162</v>
      </c>
      <c r="HR217">
        <v>21.4744</v>
      </c>
      <c r="HS217">
        <v>2</v>
      </c>
      <c r="HT217">
        <v>-0.305305</v>
      </c>
      <c r="HU217">
        <v>0.670724</v>
      </c>
      <c r="HV217">
        <v>20.3426</v>
      </c>
      <c r="HW217">
        <v>5.24694</v>
      </c>
      <c r="HX217">
        <v>11.9211</v>
      </c>
      <c r="HY217">
        <v>4.9696</v>
      </c>
      <c r="HZ217">
        <v>3.29013</v>
      </c>
      <c r="IA217">
        <v>9999</v>
      </c>
      <c r="IB217">
        <v>999.9</v>
      </c>
      <c r="IC217">
        <v>9999</v>
      </c>
      <c r="ID217">
        <v>9999</v>
      </c>
      <c r="IE217">
        <v>4.97211</v>
      </c>
      <c r="IF217">
        <v>1.87347</v>
      </c>
      <c r="IG217">
        <v>1.88034</v>
      </c>
      <c r="IH217">
        <v>1.87651</v>
      </c>
      <c r="II217">
        <v>1.87609</v>
      </c>
      <c r="IJ217">
        <v>1.87607</v>
      </c>
      <c r="IK217">
        <v>1.87501</v>
      </c>
      <c r="IL217">
        <v>1.87542</v>
      </c>
      <c r="IM217">
        <v>0</v>
      </c>
      <c r="IN217">
        <v>0</v>
      </c>
      <c r="IO217">
        <v>0</v>
      </c>
      <c r="IP217">
        <v>0</v>
      </c>
      <c r="IQ217" t="s">
        <v>440</v>
      </c>
      <c r="IR217" t="s">
        <v>441</v>
      </c>
      <c r="IS217" t="s">
        <v>442</v>
      </c>
      <c r="IT217" t="s">
        <v>442</v>
      </c>
      <c r="IU217" t="s">
        <v>442</v>
      </c>
      <c r="IV217" t="s">
        <v>442</v>
      </c>
      <c r="IW217">
        <v>0</v>
      </c>
      <c r="IX217">
        <v>100</v>
      </c>
      <c r="IY217">
        <v>100</v>
      </c>
      <c r="IZ217">
        <v>-0.514</v>
      </c>
      <c r="JA217">
        <v>0.0311</v>
      </c>
      <c r="JB217">
        <v>-0.436505064677801</v>
      </c>
      <c r="JC217">
        <v>-0.000204251658391556</v>
      </c>
      <c r="JD217">
        <v>8.11882707142039e-08</v>
      </c>
      <c r="JE217">
        <v>-8.824596126216e-11</v>
      </c>
      <c r="JF217">
        <v>-0.0823044458403542</v>
      </c>
      <c r="JG217">
        <v>6.98166786572007e-05</v>
      </c>
      <c r="JH217">
        <v>0.00104944809816257</v>
      </c>
      <c r="JI217">
        <v>-2.5878658862803e-05</v>
      </c>
      <c r="JJ217">
        <v>28</v>
      </c>
      <c r="JK217">
        <v>2090</v>
      </c>
      <c r="JL217">
        <v>2</v>
      </c>
      <c r="JM217">
        <v>19</v>
      </c>
      <c r="JN217">
        <v>17.4</v>
      </c>
      <c r="JO217">
        <v>17.3</v>
      </c>
      <c r="JP217">
        <v>1.36108</v>
      </c>
      <c r="JQ217">
        <v>2.55859</v>
      </c>
      <c r="JR217">
        <v>2.24365</v>
      </c>
      <c r="JS217">
        <v>2.84912</v>
      </c>
      <c r="JT217">
        <v>2.49756</v>
      </c>
      <c r="JU217">
        <v>2.34375</v>
      </c>
      <c r="JV217">
        <v>31.2809</v>
      </c>
      <c r="JW217">
        <v>24.0525</v>
      </c>
      <c r="JX217">
        <v>18</v>
      </c>
      <c r="JY217">
        <v>633.554</v>
      </c>
      <c r="JZ217">
        <v>658.164</v>
      </c>
      <c r="KA217">
        <v>19.999</v>
      </c>
      <c r="KB217">
        <v>23.3133</v>
      </c>
      <c r="KC217">
        <v>30.0001</v>
      </c>
      <c r="KD217">
        <v>23.4993</v>
      </c>
      <c r="KE217">
        <v>23.4811</v>
      </c>
      <c r="KF217">
        <v>27.2858</v>
      </c>
      <c r="KG217">
        <v>36.7197</v>
      </c>
      <c r="KH217">
        <v>0</v>
      </c>
      <c r="KI217">
        <v>20</v>
      </c>
      <c r="KJ217">
        <v>420</v>
      </c>
      <c r="KK217">
        <v>11.4998</v>
      </c>
      <c r="KL217">
        <v>101.983</v>
      </c>
      <c r="KM217">
        <v>101.021</v>
      </c>
    </row>
    <row r="218" spans="1:299">
      <c r="A218">
        <v>202</v>
      </c>
      <c r="B218">
        <v>1701978679.1</v>
      </c>
      <c r="C218">
        <v>1005.09999990463</v>
      </c>
      <c r="D218" t="s">
        <v>845</v>
      </c>
      <c r="E218" t="s">
        <v>846</v>
      </c>
      <c r="F218">
        <v>15</v>
      </c>
      <c r="H218" t="s">
        <v>435</v>
      </c>
      <c r="K218">
        <v>1701978677.6</v>
      </c>
      <c r="L218">
        <f>(M218)/1000</f>
        <v>0</v>
      </c>
      <c r="M218">
        <f>IF(DR218, AP218, AJ218)</f>
        <v>0</v>
      </c>
      <c r="N218">
        <f>IF(DR218, AK218, AI218)</f>
        <v>0</v>
      </c>
      <c r="O218">
        <f>DT218 - IF(AW218&gt;1, N218*DN218*100.0/(AY218*EH218), 0)</f>
        <v>0</v>
      </c>
      <c r="P218">
        <f>((V218-L218/2)*O218-N218)/(V218+L218/2)</f>
        <v>0</v>
      </c>
      <c r="Q218">
        <f>P218*(EA218+EB218)/1000.0</f>
        <v>0</v>
      </c>
      <c r="R218">
        <f>(DT218 - IF(AW218&gt;1, N218*DN218*100.0/(AY218*EH218), 0))*(EA218+EB218)/1000.0</f>
        <v>0</v>
      </c>
      <c r="S218">
        <f>2.0/((1/U218-1/T218)+SIGN(U218)*SQRT((1/U218-1/T218)*(1/U218-1/T218) + 4*DO218/((DO218+1)*(DO218+1))*(2*1/U218*1/T218-1/T218*1/T218)))</f>
        <v>0</v>
      </c>
      <c r="T218">
        <f>IF(LEFT(DP218,1)&lt;&gt;"0",IF(LEFT(DP218,1)="1",3.0,DQ218),$D$5+$E$5*(EH218*EA218/($K$5*1000))+$F$5*(EH218*EA218/($K$5*1000))*MAX(MIN(DN218,$J$5),$I$5)*MAX(MIN(DN218,$J$5),$I$5)+$G$5*MAX(MIN(DN218,$J$5),$I$5)*(EH218*EA218/($K$5*1000))+$H$5*(EH218*EA218/($K$5*1000))*(EH218*EA218/($K$5*1000)))</f>
        <v>0</v>
      </c>
      <c r="U218">
        <f>L218*(1000-(1000*0.61365*exp(17.502*Y218/(240.97+Y218))/(EA218+EB218)+DV218)/2)/(1000*0.61365*exp(17.502*Y218/(240.97+Y218))/(EA218+EB218)-DV218)</f>
        <v>0</v>
      </c>
      <c r="V218">
        <f>1/((DO218+1)/(S218/1.6)+1/(T218/1.37)) + DO218/((DO218+1)/(S218/1.6) + DO218/(T218/1.37))</f>
        <v>0</v>
      </c>
      <c r="W218">
        <f>(DJ218*DM218)</f>
        <v>0</v>
      </c>
      <c r="X218">
        <f>(EC218+(W218+2*0.95*5.67E-8*(((EC218+$B$7)+273)^4-(EC218+273)^4)-44100*L218)/(1.84*29.3*T218+8*0.95*5.67E-8*(EC218+273)^3))</f>
        <v>0</v>
      </c>
      <c r="Y218">
        <f>($C$7*ED218+$D$7*EE218+$E$7*X218)</f>
        <v>0</v>
      </c>
      <c r="Z218">
        <f>0.61365*exp(17.502*Y218/(240.97+Y218))</f>
        <v>0</v>
      </c>
      <c r="AA218">
        <f>(AB218/AC218*100)</f>
        <v>0</v>
      </c>
      <c r="AB218">
        <f>DV218*(EA218+EB218)/1000</f>
        <v>0</v>
      </c>
      <c r="AC218">
        <f>0.61365*exp(17.502*EC218/(240.97+EC218))</f>
        <v>0</v>
      </c>
      <c r="AD218">
        <f>(Z218-DV218*(EA218+EB218)/1000)</f>
        <v>0</v>
      </c>
      <c r="AE218">
        <f>(-L218*44100)</f>
        <v>0</v>
      </c>
      <c r="AF218">
        <f>2*29.3*T218*0.92*(EC218-Y218)</f>
        <v>0</v>
      </c>
      <c r="AG218">
        <f>2*0.95*5.67E-8*(((EC218+$B$7)+273)^4-(Y218+273)^4)</f>
        <v>0</v>
      </c>
      <c r="AH218">
        <f>W218+AG218+AE218+AF218</f>
        <v>0</v>
      </c>
      <c r="AI218">
        <f>DZ218*AW218*(DU218-DT218*(1000-AW218*DW218)/(1000-AW218*DV218))/(100*DN218)</f>
        <v>0</v>
      </c>
      <c r="AJ218">
        <f>1000*DZ218*AW218*(DV218-DW218)/(100*DN218*(1000-AW218*DV218))</f>
        <v>0</v>
      </c>
      <c r="AK218">
        <f>(AL218 - AM218 - EA218*1E3/(8.314*(EC218+273.15)) * AO218/DZ218 * AN218) * DZ218/(100*DN218) * (1000 - DW218)/1000</f>
        <v>0</v>
      </c>
      <c r="AL218">
        <v>424.836275485656</v>
      </c>
      <c r="AM218">
        <v>421.960278787879</v>
      </c>
      <c r="AN218">
        <v>-0.000892971765685065</v>
      </c>
      <c r="AO218">
        <v>66.111918729525</v>
      </c>
      <c r="AP218">
        <f>(AR218 - AQ218 + EA218*1E3/(8.314*(EC218+273.15)) * AT218/DZ218 * AS218) * DZ218/(100*DN218) * 1000/(1000 - AR218)</f>
        <v>0</v>
      </c>
      <c r="AQ218">
        <v>11.4581852587832</v>
      </c>
      <c r="AR218">
        <v>12.4837087912088</v>
      </c>
      <c r="AS218">
        <v>7.31895276409137e-06</v>
      </c>
      <c r="AT218">
        <v>85.4368916189537</v>
      </c>
      <c r="AU218">
        <v>0</v>
      </c>
      <c r="AV218">
        <v>0</v>
      </c>
      <c r="AW218">
        <f>IF(AU218*$H$13&gt;=AY218,1.0,(AY218/(AY218-AU218*$H$13)))</f>
        <v>0</v>
      </c>
      <c r="AX218">
        <f>(AW218-1)*100</f>
        <v>0</v>
      </c>
      <c r="AY218">
        <f>MAX(0,($B$13+$C$13*EH218)/(1+$D$13*EH218)*EA218/(EC218+273)*$E$13)</f>
        <v>0</v>
      </c>
      <c r="AZ218" t="s">
        <v>436</v>
      </c>
      <c r="BA218" t="s">
        <v>436</v>
      </c>
      <c r="BB218">
        <v>0</v>
      </c>
      <c r="BC218">
        <v>0</v>
      </c>
      <c r="BD218">
        <f>1-BB218/BC218</f>
        <v>0</v>
      </c>
      <c r="BE218">
        <v>0</v>
      </c>
      <c r="BF218" t="s">
        <v>436</v>
      </c>
      <c r="BG218" t="s">
        <v>436</v>
      </c>
      <c r="BH218">
        <v>0</v>
      </c>
      <c r="BI218">
        <v>0</v>
      </c>
      <c r="BJ218">
        <f>1-BH218/BI218</f>
        <v>0</v>
      </c>
      <c r="BK218">
        <v>0.5</v>
      </c>
      <c r="BL218">
        <f>DK218</f>
        <v>0</v>
      </c>
      <c r="BM218">
        <f>N218</f>
        <v>0</v>
      </c>
      <c r="BN218">
        <f>BJ218*BK218*BL218</f>
        <v>0</v>
      </c>
      <c r="BO218">
        <f>(BM218-BE218)/BL218</f>
        <v>0</v>
      </c>
      <c r="BP218">
        <f>(BC218-BI218)/BI218</f>
        <v>0</v>
      </c>
      <c r="BQ218">
        <f>BB218/(BD218+BB218/BI218)</f>
        <v>0</v>
      </c>
      <c r="BR218" t="s">
        <v>436</v>
      </c>
      <c r="BS218">
        <v>0</v>
      </c>
      <c r="BT218">
        <f>IF(BS218&lt;&gt;0, BS218, BQ218)</f>
        <v>0</v>
      </c>
      <c r="BU218">
        <f>1-BT218/BI218</f>
        <v>0</v>
      </c>
      <c r="BV218">
        <f>(BI218-BH218)/(BI218-BT218)</f>
        <v>0</v>
      </c>
      <c r="BW218">
        <f>(BC218-BI218)/(BC218-BT218)</f>
        <v>0</v>
      </c>
      <c r="BX218">
        <f>(BI218-BH218)/(BI218-BB218)</f>
        <v>0</v>
      </c>
      <c r="BY218">
        <f>(BC218-BI218)/(BC218-BB218)</f>
        <v>0</v>
      </c>
      <c r="BZ218">
        <f>(BV218*BT218/BH218)</f>
        <v>0</v>
      </c>
      <c r="CA218">
        <f>(1-BZ218)</f>
        <v>0</v>
      </c>
      <c r="DJ218">
        <f>$B$11*EI218+$C$11*EJ218+$F$11*EU218*(1-EX218)</f>
        <v>0</v>
      </c>
      <c r="DK218">
        <f>DJ218*DL218</f>
        <v>0</v>
      </c>
      <c r="DL218">
        <f>($B$11*$D$9+$C$11*$D$9+$F$11*((FH218+EZ218)/MAX(FH218+EZ218+FI218, 0.1)*$I$9+FI218/MAX(FH218+EZ218+FI218, 0.1)*$J$9))/($B$11+$C$11+$F$11)</f>
        <v>0</v>
      </c>
      <c r="DM218">
        <f>($B$11*$K$9+$C$11*$K$9+$F$11*((FH218+EZ218)/MAX(FH218+EZ218+FI218, 0.1)*$P$9+FI218/MAX(FH218+EZ218+FI218, 0.1)*$Q$9))/($B$11+$C$11+$F$11)</f>
        <v>0</v>
      </c>
      <c r="DN218">
        <v>6</v>
      </c>
      <c r="DO218">
        <v>0.5</v>
      </c>
      <c r="DP218" t="s">
        <v>437</v>
      </c>
      <c r="DQ218">
        <v>2</v>
      </c>
      <c r="DR218" t="b">
        <v>1</v>
      </c>
      <c r="DS218">
        <v>1701978677.6</v>
      </c>
      <c r="DT218">
        <v>416.693</v>
      </c>
      <c r="DU218">
        <v>419.9855</v>
      </c>
      <c r="DV218">
        <v>12.48105</v>
      </c>
      <c r="DW218">
        <v>11.4585</v>
      </c>
      <c r="DX218">
        <v>417.207</v>
      </c>
      <c r="DY218">
        <v>12.44975</v>
      </c>
      <c r="DZ218">
        <v>600.0225</v>
      </c>
      <c r="EA218">
        <v>78.90725</v>
      </c>
      <c r="EB218">
        <v>0.1000857</v>
      </c>
      <c r="EC218">
        <v>23.0037</v>
      </c>
      <c r="ED218">
        <v>23.02325</v>
      </c>
      <c r="EE218">
        <v>999.9</v>
      </c>
      <c r="EF218">
        <v>0</v>
      </c>
      <c r="EG218">
        <v>0</v>
      </c>
      <c r="EH218">
        <v>9991.55</v>
      </c>
      <c r="EI218">
        <v>0</v>
      </c>
      <c r="EJ218">
        <v>0.848101</v>
      </c>
      <c r="EK218">
        <v>-3.292845</v>
      </c>
      <c r="EL218">
        <v>421.9595</v>
      </c>
      <c r="EM218">
        <v>424.8535</v>
      </c>
      <c r="EN218">
        <v>1.022595</v>
      </c>
      <c r="EO218">
        <v>419.9855</v>
      </c>
      <c r="EP218">
        <v>11.4585</v>
      </c>
      <c r="EQ218">
        <v>0.984847</v>
      </c>
      <c r="ER218">
        <v>0.904157</v>
      </c>
      <c r="ES218">
        <v>6.69411</v>
      </c>
      <c r="ET218">
        <v>5.457075</v>
      </c>
      <c r="EU218">
        <v>1799.93</v>
      </c>
      <c r="EV218">
        <v>0.978004</v>
      </c>
      <c r="EW218">
        <v>0.0219962</v>
      </c>
      <c r="EX218">
        <v>0</v>
      </c>
      <c r="EY218">
        <v>382.7495</v>
      </c>
      <c r="EZ218">
        <v>4.99951</v>
      </c>
      <c r="FA218">
        <v>6942.7</v>
      </c>
      <c r="FB218">
        <v>14716.4</v>
      </c>
      <c r="FC218">
        <v>43.062</v>
      </c>
      <c r="FD218">
        <v>44.812</v>
      </c>
      <c r="FE218">
        <v>44.5935</v>
      </c>
      <c r="FF218">
        <v>43.875</v>
      </c>
      <c r="FG218">
        <v>44.4685</v>
      </c>
      <c r="FH218">
        <v>1755.45</v>
      </c>
      <c r="FI218">
        <v>39.48</v>
      </c>
      <c r="FJ218">
        <v>0</v>
      </c>
      <c r="FK218">
        <v>1701978680.1</v>
      </c>
      <c r="FL218">
        <v>0</v>
      </c>
      <c r="FM218">
        <v>382.673423076923</v>
      </c>
      <c r="FN218">
        <v>0.0584957280599451</v>
      </c>
      <c r="FO218">
        <v>-2.65743591289166</v>
      </c>
      <c r="FP218">
        <v>6943.21346153846</v>
      </c>
      <c r="FQ218">
        <v>15</v>
      </c>
      <c r="FR218">
        <v>1701977635</v>
      </c>
      <c r="FS218" t="s">
        <v>438</v>
      </c>
      <c r="FT218">
        <v>1701977633</v>
      </c>
      <c r="FU218">
        <v>1701977635</v>
      </c>
      <c r="FV218">
        <v>4</v>
      </c>
      <c r="FW218">
        <v>-0.012</v>
      </c>
      <c r="FX218">
        <v>0.003</v>
      </c>
      <c r="FY218">
        <v>-0.515</v>
      </c>
      <c r="FZ218">
        <v>0.012</v>
      </c>
      <c r="GA218">
        <v>420</v>
      </c>
      <c r="GB218">
        <v>11</v>
      </c>
      <c r="GC218">
        <v>0.38</v>
      </c>
      <c r="GD218">
        <v>0.07</v>
      </c>
      <c r="GE218">
        <v>-3.302257</v>
      </c>
      <c r="GF218">
        <v>0.263639097744361</v>
      </c>
      <c r="GG218">
        <v>0.0367376809420518</v>
      </c>
      <c r="GH218">
        <v>1</v>
      </c>
      <c r="GI218">
        <v>382.678823529412</v>
      </c>
      <c r="GJ218">
        <v>0.0404278085706495</v>
      </c>
      <c r="GK218">
        <v>0.221841155491711</v>
      </c>
      <c r="GL218">
        <v>1</v>
      </c>
      <c r="GM218">
        <v>1.031708</v>
      </c>
      <c r="GN218">
        <v>-0.10166887218045</v>
      </c>
      <c r="GO218">
        <v>0.0110002757238171</v>
      </c>
      <c r="GP218">
        <v>0</v>
      </c>
      <c r="GQ218">
        <v>2</v>
      </c>
      <c r="GR218">
        <v>3</v>
      </c>
      <c r="GS218" t="s">
        <v>498</v>
      </c>
      <c r="GT218">
        <v>3.25</v>
      </c>
      <c r="GU218">
        <v>2.89219</v>
      </c>
      <c r="GV218">
        <v>0.0826237</v>
      </c>
      <c r="GW218">
        <v>0.082924</v>
      </c>
      <c r="GX218">
        <v>0.0594645</v>
      </c>
      <c r="GY218">
        <v>0.0552938</v>
      </c>
      <c r="GZ218">
        <v>30266.8</v>
      </c>
      <c r="HA218">
        <v>23316</v>
      </c>
      <c r="HB218">
        <v>30714.4</v>
      </c>
      <c r="HC218">
        <v>23894.6</v>
      </c>
      <c r="HD218">
        <v>38263</v>
      </c>
      <c r="HE218">
        <v>31507.8</v>
      </c>
      <c r="HF218">
        <v>43460.2</v>
      </c>
      <c r="HG218">
        <v>36060.6</v>
      </c>
      <c r="HH218">
        <v>2.35292</v>
      </c>
      <c r="HI218">
        <v>2.25577</v>
      </c>
      <c r="HJ218">
        <v>0.153765</v>
      </c>
      <c r="HK218">
        <v>0</v>
      </c>
      <c r="HL218">
        <v>20.4891</v>
      </c>
      <c r="HM218">
        <v>999.9</v>
      </c>
      <c r="HN218">
        <v>45.342</v>
      </c>
      <c r="HO218">
        <v>27.06</v>
      </c>
      <c r="HP218">
        <v>20.6416</v>
      </c>
      <c r="HQ218">
        <v>54.112</v>
      </c>
      <c r="HR218">
        <v>21.4503</v>
      </c>
      <c r="HS218">
        <v>2</v>
      </c>
      <c r="HT218">
        <v>-0.305351</v>
      </c>
      <c r="HU218">
        <v>0.667881</v>
      </c>
      <c r="HV218">
        <v>20.3425</v>
      </c>
      <c r="HW218">
        <v>5.24664</v>
      </c>
      <c r="HX218">
        <v>11.9204</v>
      </c>
      <c r="HY218">
        <v>4.96975</v>
      </c>
      <c r="HZ218">
        <v>3.29003</v>
      </c>
      <c r="IA218">
        <v>9999</v>
      </c>
      <c r="IB218">
        <v>999.9</v>
      </c>
      <c r="IC218">
        <v>9999</v>
      </c>
      <c r="ID218">
        <v>9999</v>
      </c>
      <c r="IE218">
        <v>4.97212</v>
      </c>
      <c r="IF218">
        <v>1.87349</v>
      </c>
      <c r="IG218">
        <v>1.88035</v>
      </c>
      <c r="IH218">
        <v>1.87653</v>
      </c>
      <c r="II218">
        <v>1.8761</v>
      </c>
      <c r="IJ218">
        <v>1.87607</v>
      </c>
      <c r="IK218">
        <v>1.87501</v>
      </c>
      <c r="IL218">
        <v>1.87541</v>
      </c>
      <c r="IM218">
        <v>0</v>
      </c>
      <c r="IN218">
        <v>0</v>
      </c>
      <c r="IO218">
        <v>0</v>
      </c>
      <c r="IP218">
        <v>0</v>
      </c>
      <c r="IQ218" t="s">
        <v>440</v>
      </c>
      <c r="IR218" t="s">
        <v>441</v>
      </c>
      <c r="IS218" t="s">
        <v>442</v>
      </c>
      <c r="IT218" t="s">
        <v>442</v>
      </c>
      <c r="IU218" t="s">
        <v>442</v>
      </c>
      <c r="IV218" t="s">
        <v>442</v>
      </c>
      <c r="IW218">
        <v>0</v>
      </c>
      <c r="IX218">
        <v>100</v>
      </c>
      <c r="IY218">
        <v>100</v>
      </c>
      <c r="IZ218">
        <v>-0.514</v>
      </c>
      <c r="JA218">
        <v>0.0314</v>
      </c>
      <c r="JB218">
        <v>-0.436505064677801</v>
      </c>
      <c r="JC218">
        <v>-0.000204251658391556</v>
      </c>
      <c r="JD218">
        <v>8.11882707142039e-08</v>
      </c>
      <c r="JE218">
        <v>-8.824596126216e-11</v>
      </c>
      <c r="JF218">
        <v>-0.0823044458403542</v>
      </c>
      <c r="JG218">
        <v>6.98166786572007e-05</v>
      </c>
      <c r="JH218">
        <v>0.00104944809816257</v>
      </c>
      <c r="JI218">
        <v>-2.5878658862803e-05</v>
      </c>
      <c r="JJ218">
        <v>28</v>
      </c>
      <c r="JK218">
        <v>2090</v>
      </c>
      <c r="JL218">
        <v>2</v>
      </c>
      <c r="JM218">
        <v>19</v>
      </c>
      <c r="JN218">
        <v>17.4</v>
      </c>
      <c r="JO218">
        <v>17.4</v>
      </c>
      <c r="JP218">
        <v>1.36108</v>
      </c>
      <c r="JQ218">
        <v>2.55371</v>
      </c>
      <c r="JR218">
        <v>2.24365</v>
      </c>
      <c r="JS218">
        <v>2.85034</v>
      </c>
      <c r="JT218">
        <v>2.49756</v>
      </c>
      <c r="JU218">
        <v>2.39258</v>
      </c>
      <c r="JV218">
        <v>31.2809</v>
      </c>
      <c r="JW218">
        <v>24.0612</v>
      </c>
      <c r="JX218">
        <v>18</v>
      </c>
      <c r="JY218">
        <v>633.591</v>
      </c>
      <c r="JZ218">
        <v>658.079</v>
      </c>
      <c r="KA218">
        <v>19.9993</v>
      </c>
      <c r="KB218">
        <v>23.3138</v>
      </c>
      <c r="KC218">
        <v>30</v>
      </c>
      <c r="KD218">
        <v>23.4993</v>
      </c>
      <c r="KE218">
        <v>23.4811</v>
      </c>
      <c r="KF218">
        <v>27.2853</v>
      </c>
      <c r="KG218">
        <v>36.7197</v>
      </c>
      <c r="KH218">
        <v>0</v>
      </c>
      <c r="KI218">
        <v>20</v>
      </c>
      <c r="KJ218">
        <v>420</v>
      </c>
      <c r="KK218">
        <v>11.4961</v>
      </c>
      <c r="KL218">
        <v>101.982</v>
      </c>
      <c r="KM218">
        <v>101.023</v>
      </c>
    </row>
    <row r="219" spans="1:299">
      <c r="A219">
        <v>203</v>
      </c>
      <c r="B219">
        <v>1701978684.1</v>
      </c>
      <c r="C219">
        <v>1010.09999990463</v>
      </c>
      <c r="D219" t="s">
        <v>847</v>
      </c>
      <c r="E219" t="s">
        <v>848</v>
      </c>
      <c r="F219">
        <v>15</v>
      </c>
      <c r="H219" t="s">
        <v>435</v>
      </c>
      <c r="K219">
        <v>1701978682.6</v>
      </c>
      <c r="L219">
        <f>(M219)/1000</f>
        <v>0</v>
      </c>
      <c r="M219">
        <f>IF(DR219, AP219, AJ219)</f>
        <v>0</v>
      </c>
      <c r="N219">
        <f>IF(DR219, AK219, AI219)</f>
        <v>0</v>
      </c>
      <c r="O219">
        <f>DT219 - IF(AW219&gt;1, N219*DN219*100.0/(AY219*EH219), 0)</f>
        <v>0</v>
      </c>
      <c r="P219">
        <f>((V219-L219/2)*O219-N219)/(V219+L219/2)</f>
        <v>0</v>
      </c>
      <c r="Q219">
        <f>P219*(EA219+EB219)/1000.0</f>
        <v>0</v>
      </c>
      <c r="R219">
        <f>(DT219 - IF(AW219&gt;1, N219*DN219*100.0/(AY219*EH219), 0))*(EA219+EB219)/1000.0</f>
        <v>0</v>
      </c>
      <c r="S219">
        <f>2.0/((1/U219-1/T219)+SIGN(U219)*SQRT((1/U219-1/T219)*(1/U219-1/T219) + 4*DO219/((DO219+1)*(DO219+1))*(2*1/U219*1/T219-1/T219*1/T219)))</f>
        <v>0</v>
      </c>
      <c r="T219">
        <f>IF(LEFT(DP219,1)&lt;&gt;"0",IF(LEFT(DP219,1)="1",3.0,DQ219),$D$5+$E$5*(EH219*EA219/($K$5*1000))+$F$5*(EH219*EA219/($K$5*1000))*MAX(MIN(DN219,$J$5),$I$5)*MAX(MIN(DN219,$J$5),$I$5)+$G$5*MAX(MIN(DN219,$J$5),$I$5)*(EH219*EA219/($K$5*1000))+$H$5*(EH219*EA219/($K$5*1000))*(EH219*EA219/($K$5*1000)))</f>
        <v>0</v>
      </c>
      <c r="U219">
        <f>L219*(1000-(1000*0.61365*exp(17.502*Y219/(240.97+Y219))/(EA219+EB219)+DV219)/2)/(1000*0.61365*exp(17.502*Y219/(240.97+Y219))/(EA219+EB219)-DV219)</f>
        <v>0</v>
      </c>
      <c r="V219">
        <f>1/((DO219+1)/(S219/1.6)+1/(T219/1.37)) + DO219/((DO219+1)/(S219/1.6) + DO219/(T219/1.37))</f>
        <v>0</v>
      </c>
      <c r="W219">
        <f>(DJ219*DM219)</f>
        <v>0</v>
      </c>
      <c r="X219">
        <f>(EC219+(W219+2*0.95*5.67E-8*(((EC219+$B$7)+273)^4-(EC219+273)^4)-44100*L219)/(1.84*29.3*T219+8*0.95*5.67E-8*(EC219+273)^3))</f>
        <v>0</v>
      </c>
      <c r="Y219">
        <f>($C$7*ED219+$D$7*EE219+$E$7*X219)</f>
        <v>0</v>
      </c>
      <c r="Z219">
        <f>0.61365*exp(17.502*Y219/(240.97+Y219))</f>
        <v>0</v>
      </c>
      <c r="AA219">
        <f>(AB219/AC219*100)</f>
        <v>0</v>
      </c>
      <c r="AB219">
        <f>DV219*(EA219+EB219)/1000</f>
        <v>0</v>
      </c>
      <c r="AC219">
        <f>0.61365*exp(17.502*EC219/(240.97+EC219))</f>
        <v>0</v>
      </c>
      <c r="AD219">
        <f>(Z219-DV219*(EA219+EB219)/1000)</f>
        <v>0</v>
      </c>
      <c r="AE219">
        <f>(-L219*44100)</f>
        <v>0</v>
      </c>
      <c r="AF219">
        <f>2*29.3*T219*0.92*(EC219-Y219)</f>
        <v>0</v>
      </c>
      <c r="AG219">
        <f>2*0.95*5.67E-8*(((EC219+$B$7)+273)^4-(Y219+273)^4)</f>
        <v>0</v>
      </c>
      <c r="AH219">
        <f>W219+AG219+AE219+AF219</f>
        <v>0</v>
      </c>
      <c r="AI219">
        <f>DZ219*AW219*(DU219-DT219*(1000-AW219*DW219)/(1000-AW219*DV219))/(100*DN219)</f>
        <v>0</v>
      </c>
      <c r="AJ219">
        <f>1000*DZ219*AW219*(DV219-DW219)/(100*DN219*(1000-AW219*DV219))</f>
        <v>0</v>
      </c>
      <c r="AK219">
        <f>(AL219 - AM219 - EA219*1E3/(8.314*(EC219+273.15)) * AO219/DZ219 * AN219) * DZ219/(100*DN219) * (1000 - DW219)/1000</f>
        <v>0</v>
      </c>
      <c r="AL219">
        <v>424.893820935879</v>
      </c>
      <c r="AM219">
        <v>421.984206060606</v>
      </c>
      <c r="AN219">
        <v>0.00142082119145326</v>
      </c>
      <c r="AO219">
        <v>66.111918729525</v>
      </c>
      <c r="AP219">
        <f>(AR219 - AQ219 + EA219*1E3/(8.314*(EC219+273.15)) * AT219/DZ219 * AS219) * DZ219/(100*DN219) * 1000/(1000 - AR219)</f>
        <v>0</v>
      </c>
      <c r="AQ219">
        <v>11.4583739993301</v>
      </c>
      <c r="AR219">
        <v>12.4890263736264</v>
      </c>
      <c r="AS219">
        <v>8.01245734955344e-06</v>
      </c>
      <c r="AT219">
        <v>85.4368916189537</v>
      </c>
      <c r="AU219">
        <v>0</v>
      </c>
      <c r="AV219">
        <v>0</v>
      </c>
      <c r="AW219">
        <f>IF(AU219*$H$13&gt;=AY219,1.0,(AY219/(AY219-AU219*$H$13)))</f>
        <v>0</v>
      </c>
      <c r="AX219">
        <f>(AW219-1)*100</f>
        <v>0</v>
      </c>
      <c r="AY219">
        <f>MAX(0,($B$13+$C$13*EH219)/(1+$D$13*EH219)*EA219/(EC219+273)*$E$13)</f>
        <v>0</v>
      </c>
      <c r="AZ219" t="s">
        <v>436</v>
      </c>
      <c r="BA219" t="s">
        <v>436</v>
      </c>
      <c r="BB219">
        <v>0</v>
      </c>
      <c r="BC219">
        <v>0</v>
      </c>
      <c r="BD219">
        <f>1-BB219/BC219</f>
        <v>0</v>
      </c>
      <c r="BE219">
        <v>0</v>
      </c>
      <c r="BF219" t="s">
        <v>436</v>
      </c>
      <c r="BG219" t="s">
        <v>436</v>
      </c>
      <c r="BH219">
        <v>0</v>
      </c>
      <c r="BI219">
        <v>0</v>
      </c>
      <c r="BJ219">
        <f>1-BH219/BI219</f>
        <v>0</v>
      </c>
      <c r="BK219">
        <v>0.5</v>
      </c>
      <c r="BL219">
        <f>DK219</f>
        <v>0</v>
      </c>
      <c r="BM219">
        <f>N219</f>
        <v>0</v>
      </c>
      <c r="BN219">
        <f>BJ219*BK219*BL219</f>
        <v>0</v>
      </c>
      <c r="BO219">
        <f>(BM219-BE219)/BL219</f>
        <v>0</v>
      </c>
      <c r="BP219">
        <f>(BC219-BI219)/BI219</f>
        <v>0</v>
      </c>
      <c r="BQ219">
        <f>BB219/(BD219+BB219/BI219)</f>
        <v>0</v>
      </c>
      <c r="BR219" t="s">
        <v>436</v>
      </c>
      <c r="BS219">
        <v>0</v>
      </c>
      <c r="BT219">
        <f>IF(BS219&lt;&gt;0, BS219, BQ219)</f>
        <v>0</v>
      </c>
      <c r="BU219">
        <f>1-BT219/BI219</f>
        <v>0</v>
      </c>
      <c r="BV219">
        <f>(BI219-BH219)/(BI219-BT219)</f>
        <v>0</v>
      </c>
      <c r="BW219">
        <f>(BC219-BI219)/(BC219-BT219)</f>
        <v>0</v>
      </c>
      <c r="BX219">
        <f>(BI219-BH219)/(BI219-BB219)</f>
        <v>0</v>
      </c>
      <c r="BY219">
        <f>(BC219-BI219)/(BC219-BB219)</f>
        <v>0</v>
      </c>
      <c r="BZ219">
        <f>(BV219*BT219/BH219)</f>
        <v>0</v>
      </c>
      <c r="CA219">
        <f>(1-BZ219)</f>
        <v>0</v>
      </c>
      <c r="DJ219">
        <f>$B$11*EI219+$C$11*EJ219+$F$11*EU219*(1-EX219)</f>
        <v>0</v>
      </c>
      <c r="DK219">
        <f>DJ219*DL219</f>
        <v>0</v>
      </c>
      <c r="DL219">
        <f>($B$11*$D$9+$C$11*$D$9+$F$11*((FH219+EZ219)/MAX(FH219+EZ219+FI219, 0.1)*$I$9+FI219/MAX(FH219+EZ219+FI219, 0.1)*$J$9))/($B$11+$C$11+$F$11)</f>
        <v>0</v>
      </c>
      <c r="DM219">
        <f>($B$11*$K$9+$C$11*$K$9+$F$11*((FH219+EZ219)/MAX(FH219+EZ219+FI219, 0.1)*$P$9+FI219/MAX(FH219+EZ219+FI219, 0.1)*$Q$9))/($B$11+$C$11+$F$11)</f>
        <v>0</v>
      </c>
      <c r="DN219">
        <v>6</v>
      </c>
      <c r="DO219">
        <v>0.5</v>
      </c>
      <c r="DP219" t="s">
        <v>437</v>
      </c>
      <c r="DQ219">
        <v>2</v>
      </c>
      <c r="DR219" t="b">
        <v>1</v>
      </c>
      <c r="DS219">
        <v>1701978682.6</v>
      </c>
      <c r="DT219">
        <v>416.7075</v>
      </c>
      <c r="DU219">
        <v>420.024</v>
      </c>
      <c r="DV219">
        <v>12.4884</v>
      </c>
      <c r="DW219">
        <v>11.4581</v>
      </c>
      <c r="DX219">
        <v>417.2215</v>
      </c>
      <c r="DY219">
        <v>12.457</v>
      </c>
      <c r="DZ219">
        <v>599.98</v>
      </c>
      <c r="EA219">
        <v>78.90645</v>
      </c>
      <c r="EB219">
        <v>0.099889</v>
      </c>
      <c r="EC219">
        <v>23.00335</v>
      </c>
      <c r="ED219">
        <v>23.04585</v>
      </c>
      <c r="EE219">
        <v>999.9</v>
      </c>
      <c r="EF219">
        <v>0</v>
      </c>
      <c r="EG219">
        <v>0</v>
      </c>
      <c r="EH219">
        <v>10002.825</v>
      </c>
      <c r="EI219">
        <v>0</v>
      </c>
      <c r="EJ219">
        <v>0.848101</v>
      </c>
      <c r="EK219">
        <v>-3.31619</v>
      </c>
      <c r="EL219">
        <v>421.9775</v>
      </c>
      <c r="EM219">
        <v>424.8925</v>
      </c>
      <c r="EN219">
        <v>1.030295</v>
      </c>
      <c r="EO219">
        <v>420.024</v>
      </c>
      <c r="EP219">
        <v>11.4581</v>
      </c>
      <c r="EQ219">
        <v>0.9854165</v>
      </c>
      <c r="ER219">
        <v>0.9041195</v>
      </c>
      <c r="ES219">
        <v>6.70252</v>
      </c>
      <c r="ET219">
        <v>5.45648</v>
      </c>
      <c r="EU219">
        <v>1800.08</v>
      </c>
      <c r="EV219">
        <v>0.978006</v>
      </c>
      <c r="EW219">
        <v>0.0219943</v>
      </c>
      <c r="EX219">
        <v>0</v>
      </c>
      <c r="EY219">
        <v>382.8685</v>
      </c>
      <c r="EZ219">
        <v>4.99951</v>
      </c>
      <c r="FA219">
        <v>6943.115</v>
      </c>
      <c r="FB219">
        <v>14717.7</v>
      </c>
      <c r="FC219">
        <v>43.062</v>
      </c>
      <c r="FD219">
        <v>44.812</v>
      </c>
      <c r="FE219">
        <v>44.562</v>
      </c>
      <c r="FF219">
        <v>43.875</v>
      </c>
      <c r="FG219">
        <v>44.437</v>
      </c>
      <c r="FH219">
        <v>1755.6</v>
      </c>
      <c r="FI219">
        <v>39.48</v>
      </c>
      <c r="FJ219">
        <v>0</v>
      </c>
      <c r="FK219">
        <v>1701978685.5</v>
      </c>
      <c r="FL219">
        <v>0</v>
      </c>
      <c r="FM219">
        <v>382.68228</v>
      </c>
      <c r="FN219">
        <v>0.174615385382195</v>
      </c>
      <c r="FO219">
        <v>-1.22076922664314</v>
      </c>
      <c r="FP219">
        <v>6943.0248</v>
      </c>
      <c r="FQ219">
        <v>15</v>
      </c>
      <c r="FR219">
        <v>1701977635</v>
      </c>
      <c r="FS219" t="s">
        <v>438</v>
      </c>
      <c r="FT219">
        <v>1701977633</v>
      </c>
      <c r="FU219">
        <v>1701977635</v>
      </c>
      <c r="FV219">
        <v>4</v>
      </c>
      <c r="FW219">
        <v>-0.012</v>
      </c>
      <c r="FX219">
        <v>0.003</v>
      </c>
      <c r="FY219">
        <v>-0.515</v>
      </c>
      <c r="FZ219">
        <v>0.012</v>
      </c>
      <c r="GA219">
        <v>420</v>
      </c>
      <c r="GB219">
        <v>11</v>
      </c>
      <c r="GC219">
        <v>0.38</v>
      </c>
      <c r="GD219">
        <v>0.07</v>
      </c>
      <c r="GE219">
        <v>-3.29668</v>
      </c>
      <c r="GF219">
        <v>-0.0353766233766266</v>
      </c>
      <c r="GG219">
        <v>0.0289873713061066</v>
      </c>
      <c r="GH219">
        <v>1</v>
      </c>
      <c r="GI219">
        <v>382.706705882353</v>
      </c>
      <c r="GJ219">
        <v>0.249533996136859</v>
      </c>
      <c r="GK219">
        <v>0.214903470726053</v>
      </c>
      <c r="GL219">
        <v>1</v>
      </c>
      <c r="GM219">
        <v>1.02866952380952</v>
      </c>
      <c r="GN219">
        <v>-0.0522467532467525</v>
      </c>
      <c r="GO219">
        <v>0.00918539704209141</v>
      </c>
      <c r="GP219">
        <v>1</v>
      </c>
      <c r="GQ219">
        <v>3</v>
      </c>
      <c r="GR219">
        <v>3</v>
      </c>
      <c r="GS219" t="s">
        <v>439</v>
      </c>
      <c r="GT219">
        <v>3.24999</v>
      </c>
      <c r="GU219">
        <v>2.89215</v>
      </c>
      <c r="GV219">
        <v>0.0826279</v>
      </c>
      <c r="GW219">
        <v>0.0829211</v>
      </c>
      <c r="GX219">
        <v>0.0594842</v>
      </c>
      <c r="GY219">
        <v>0.0552961</v>
      </c>
      <c r="GZ219">
        <v>30266.2</v>
      </c>
      <c r="HA219">
        <v>23315.7</v>
      </c>
      <c r="HB219">
        <v>30714</v>
      </c>
      <c r="HC219">
        <v>23894.3</v>
      </c>
      <c r="HD219">
        <v>38261.6</v>
      </c>
      <c r="HE219">
        <v>31507.4</v>
      </c>
      <c r="HF219">
        <v>43459.6</v>
      </c>
      <c r="HG219">
        <v>36060.3</v>
      </c>
      <c r="HH219">
        <v>2.35282</v>
      </c>
      <c r="HI219">
        <v>2.256</v>
      </c>
      <c r="HJ219">
        <v>0.155188</v>
      </c>
      <c r="HK219">
        <v>0</v>
      </c>
      <c r="HL219">
        <v>20.4891</v>
      </c>
      <c r="HM219">
        <v>999.9</v>
      </c>
      <c r="HN219">
        <v>45.33</v>
      </c>
      <c r="HO219">
        <v>27.06</v>
      </c>
      <c r="HP219">
        <v>20.6343</v>
      </c>
      <c r="HQ219">
        <v>54.302</v>
      </c>
      <c r="HR219">
        <v>21.4463</v>
      </c>
      <c r="HS219">
        <v>2</v>
      </c>
      <c r="HT219">
        <v>-0.305193</v>
      </c>
      <c r="HU219">
        <v>0.667652</v>
      </c>
      <c r="HV219">
        <v>20.3426</v>
      </c>
      <c r="HW219">
        <v>5.24664</v>
      </c>
      <c r="HX219">
        <v>11.9204</v>
      </c>
      <c r="HY219">
        <v>4.9698</v>
      </c>
      <c r="HZ219">
        <v>3.29005</v>
      </c>
      <c r="IA219">
        <v>9999</v>
      </c>
      <c r="IB219">
        <v>999.9</v>
      </c>
      <c r="IC219">
        <v>9999</v>
      </c>
      <c r="ID219">
        <v>9999</v>
      </c>
      <c r="IE219">
        <v>4.9721</v>
      </c>
      <c r="IF219">
        <v>1.8735</v>
      </c>
      <c r="IG219">
        <v>1.88034</v>
      </c>
      <c r="IH219">
        <v>1.87653</v>
      </c>
      <c r="II219">
        <v>1.8761</v>
      </c>
      <c r="IJ219">
        <v>1.87607</v>
      </c>
      <c r="IK219">
        <v>1.87502</v>
      </c>
      <c r="IL219">
        <v>1.87542</v>
      </c>
      <c r="IM219">
        <v>0</v>
      </c>
      <c r="IN219">
        <v>0</v>
      </c>
      <c r="IO219">
        <v>0</v>
      </c>
      <c r="IP219">
        <v>0</v>
      </c>
      <c r="IQ219" t="s">
        <v>440</v>
      </c>
      <c r="IR219" t="s">
        <v>441</v>
      </c>
      <c r="IS219" t="s">
        <v>442</v>
      </c>
      <c r="IT219" t="s">
        <v>442</v>
      </c>
      <c r="IU219" t="s">
        <v>442</v>
      </c>
      <c r="IV219" t="s">
        <v>442</v>
      </c>
      <c r="IW219">
        <v>0</v>
      </c>
      <c r="IX219">
        <v>100</v>
      </c>
      <c r="IY219">
        <v>100</v>
      </c>
      <c r="IZ219">
        <v>-0.514</v>
      </c>
      <c r="JA219">
        <v>0.0314</v>
      </c>
      <c r="JB219">
        <v>-0.436505064677801</v>
      </c>
      <c r="JC219">
        <v>-0.000204251658391556</v>
      </c>
      <c r="JD219">
        <v>8.11882707142039e-08</v>
      </c>
      <c r="JE219">
        <v>-8.824596126216e-11</v>
      </c>
      <c r="JF219">
        <v>-0.0823044458403542</v>
      </c>
      <c r="JG219">
        <v>6.98166786572007e-05</v>
      </c>
      <c r="JH219">
        <v>0.00104944809816257</v>
      </c>
      <c r="JI219">
        <v>-2.5878658862803e-05</v>
      </c>
      <c r="JJ219">
        <v>28</v>
      </c>
      <c r="JK219">
        <v>2090</v>
      </c>
      <c r="JL219">
        <v>2</v>
      </c>
      <c r="JM219">
        <v>19</v>
      </c>
      <c r="JN219">
        <v>17.5</v>
      </c>
      <c r="JO219">
        <v>17.5</v>
      </c>
      <c r="JP219">
        <v>1.36108</v>
      </c>
      <c r="JQ219">
        <v>2.55615</v>
      </c>
      <c r="JR219">
        <v>2.24365</v>
      </c>
      <c r="JS219">
        <v>2.84912</v>
      </c>
      <c r="JT219">
        <v>2.49756</v>
      </c>
      <c r="JU219">
        <v>2.36328</v>
      </c>
      <c r="JV219">
        <v>31.2809</v>
      </c>
      <c r="JW219">
        <v>24.07</v>
      </c>
      <c r="JX219">
        <v>18</v>
      </c>
      <c r="JY219">
        <v>633.518</v>
      </c>
      <c r="JZ219">
        <v>658.271</v>
      </c>
      <c r="KA219">
        <v>19.9997</v>
      </c>
      <c r="KB219">
        <v>23.3138</v>
      </c>
      <c r="KC219">
        <v>30.0002</v>
      </c>
      <c r="KD219">
        <v>23.4993</v>
      </c>
      <c r="KE219">
        <v>23.4811</v>
      </c>
      <c r="KF219">
        <v>27.286</v>
      </c>
      <c r="KG219">
        <v>36.7197</v>
      </c>
      <c r="KH219">
        <v>0</v>
      </c>
      <c r="KI219">
        <v>20</v>
      </c>
      <c r="KJ219">
        <v>420</v>
      </c>
      <c r="KK219">
        <v>11.4958</v>
      </c>
      <c r="KL219">
        <v>101.981</v>
      </c>
      <c r="KM219">
        <v>101.022</v>
      </c>
    </row>
    <row r="220" spans="1:299">
      <c r="A220">
        <v>204</v>
      </c>
      <c r="B220">
        <v>1701978689.1</v>
      </c>
      <c r="C220">
        <v>1015.09999990463</v>
      </c>
      <c r="D220" t="s">
        <v>849</v>
      </c>
      <c r="E220" t="s">
        <v>850</v>
      </c>
      <c r="F220">
        <v>15</v>
      </c>
      <c r="H220" t="s">
        <v>435</v>
      </c>
      <c r="K220">
        <v>1701978687.6</v>
      </c>
      <c r="L220">
        <f>(M220)/1000</f>
        <v>0</v>
      </c>
      <c r="M220">
        <f>IF(DR220, AP220, AJ220)</f>
        <v>0</v>
      </c>
      <c r="N220">
        <f>IF(DR220, AK220, AI220)</f>
        <v>0</v>
      </c>
      <c r="O220">
        <f>DT220 - IF(AW220&gt;1, N220*DN220*100.0/(AY220*EH220), 0)</f>
        <v>0</v>
      </c>
      <c r="P220">
        <f>((V220-L220/2)*O220-N220)/(V220+L220/2)</f>
        <v>0</v>
      </c>
      <c r="Q220">
        <f>P220*(EA220+EB220)/1000.0</f>
        <v>0</v>
      </c>
      <c r="R220">
        <f>(DT220 - IF(AW220&gt;1, N220*DN220*100.0/(AY220*EH220), 0))*(EA220+EB220)/1000.0</f>
        <v>0</v>
      </c>
      <c r="S220">
        <f>2.0/((1/U220-1/T220)+SIGN(U220)*SQRT((1/U220-1/T220)*(1/U220-1/T220) + 4*DO220/((DO220+1)*(DO220+1))*(2*1/U220*1/T220-1/T220*1/T220)))</f>
        <v>0</v>
      </c>
      <c r="T220">
        <f>IF(LEFT(DP220,1)&lt;&gt;"0",IF(LEFT(DP220,1)="1",3.0,DQ220),$D$5+$E$5*(EH220*EA220/($K$5*1000))+$F$5*(EH220*EA220/($K$5*1000))*MAX(MIN(DN220,$J$5),$I$5)*MAX(MIN(DN220,$J$5),$I$5)+$G$5*MAX(MIN(DN220,$J$5),$I$5)*(EH220*EA220/($K$5*1000))+$H$5*(EH220*EA220/($K$5*1000))*(EH220*EA220/($K$5*1000)))</f>
        <v>0</v>
      </c>
      <c r="U220">
        <f>L220*(1000-(1000*0.61365*exp(17.502*Y220/(240.97+Y220))/(EA220+EB220)+DV220)/2)/(1000*0.61365*exp(17.502*Y220/(240.97+Y220))/(EA220+EB220)-DV220)</f>
        <v>0</v>
      </c>
      <c r="V220">
        <f>1/((DO220+1)/(S220/1.6)+1/(T220/1.37)) + DO220/((DO220+1)/(S220/1.6) + DO220/(T220/1.37))</f>
        <v>0</v>
      </c>
      <c r="W220">
        <f>(DJ220*DM220)</f>
        <v>0</v>
      </c>
      <c r="X220">
        <f>(EC220+(W220+2*0.95*5.67E-8*(((EC220+$B$7)+273)^4-(EC220+273)^4)-44100*L220)/(1.84*29.3*T220+8*0.95*5.67E-8*(EC220+273)^3))</f>
        <v>0</v>
      </c>
      <c r="Y220">
        <f>($C$7*ED220+$D$7*EE220+$E$7*X220)</f>
        <v>0</v>
      </c>
      <c r="Z220">
        <f>0.61365*exp(17.502*Y220/(240.97+Y220))</f>
        <v>0</v>
      </c>
      <c r="AA220">
        <f>(AB220/AC220*100)</f>
        <v>0</v>
      </c>
      <c r="AB220">
        <f>DV220*(EA220+EB220)/1000</f>
        <v>0</v>
      </c>
      <c r="AC220">
        <f>0.61365*exp(17.502*EC220/(240.97+EC220))</f>
        <v>0</v>
      </c>
      <c r="AD220">
        <f>(Z220-DV220*(EA220+EB220)/1000)</f>
        <v>0</v>
      </c>
      <c r="AE220">
        <f>(-L220*44100)</f>
        <v>0</v>
      </c>
      <c r="AF220">
        <f>2*29.3*T220*0.92*(EC220-Y220)</f>
        <v>0</v>
      </c>
      <c r="AG220">
        <f>2*0.95*5.67E-8*(((EC220+$B$7)+273)^4-(Y220+273)^4)</f>
        <v>0</v>
      </c>
      <c r="AH220">
        <f>W220+AG220+AE220+AF220</f>
        <v>0</v>
      </c>
      <c r="AI220">
        <f>DZ220*AW220*(DU220-DT220*(1000-AW220*DW220)/(1000-AW220*DV220))/(100*DN220)</f>
        <v>0</v>
      </c>
      <c r="AJ220">
        <f>1000*DZ220*AW220*(DV220-DW220)/(100*DN220*(1000-AW220*DV220))</f>
        <v>0</v>
      </c>
      <c r="AK220">
        <f>(AL220 - AM220 - EA220*1E3/(8.314*(EC220+273.15)) * AO220/DZ220 * AN220) * DZ220/(100*DN220) * (1000 - DW220)/1000</f>
        <v>0</v>
      </c>
      <c r="AL220">
        <v>424.896072441792</v>
      </c>
      <c r="AM220">
        <v>422.003951515151</v>
      </c>
      <c r="AN220">
        <v>-4.68565388872412e-05</v>
      </c>
      <c r="AO220">
        <v>66.111918729525</v>
      </c>
      <c r="AP220">
        <f>(AR220 - AQ220 + EA220*1E3/(8.314*(EC220+273.15)) * AT220/DZ220 * AS220) * DZ220/(100*DN220) * 1000/(1000 - AR220)</f>
        <v>0</v>
      </c>
      <c r="AQ220">
        <v>11.4586764120685</v>
      </c>
      <c r="AR220">
        <v>12.489456043956</v>
      </c>
      <c r="AS220">
        <v>3.50905753820919e-06</v>
      </c>
      <c r="AT220">
        <v>85.4368916189537</v>
      </c>
      <c r="AU220">
        <v>0</v>
      </c>
      <c r="AV220">
        <v>0</v>
      </c>
      <c r="AW220">
        <f>IF(AU220*$H$13&gt;=AY220,1.0,(AY220/(AY220-AU220*$H$13)))</f>
        <v>0</v>
      </c>
      <c r="AX220">
        <f>(AW220-1)*100</f>
        <v>0</v>
      </c>
      <c r="AY220">
        <f>MAX(0,($B$13+$C$13*EH220)/(1+$D$13*EH220)*EA220/(EC220+273)*$E$13)</f>
        <v>0</v>
      </c>
      <c r="AZ220" t="s">
        <v>436</v>
      </c>
      <c r="BA220" t="s">
        <v>436</v>
      </c>
      <c r="BB220">
        <v>0</v>
      </c>
      <c r="BC220">
        <v>0</v>
      </c>
      <c r="BD220">
        <f>1-BB220/BC220</f>
        <v>0</v>
      </c>
      <c r="BE220">
        <v>0</v>
      </c>
      <c r="BF220" t="s">
        <v>436</v>
      </c>
      <c r="BG220" t="s">
        <v>436</v>
      </c>
      <c r="BH220">
        <v>0</v>
      </c>
      <c r="BI220">
        <v>0</v>
      </c>
      <c r="BJ220">
        <f>1-BH220/BI220</f>
        <v>0</v>
      </c>
      <c r="BK220">
        <v>0.5</v>
      </c>
      <c r="BL220">
        <f>DK220</f>
        <v>0</v>
      </c>
      <c r="BM220">
        <f>N220</f>
        <v>0</v>
      </c>
      <c r="BN220">
        <f>BJ220*BK220*BL220</f>
        <v>0</v>
      </c>
      <c r="BO220">
        <f>(BM220-BE220)/BL220</f>
        <v>0</v>
      </c>
      <c r="BP220">
        <f>(BC220-BI220)/BI220</f>
        <v>0</v>
      </c>
      <c r="BQ220">
        <f>BB220/(BD220+BB220/BI220)</f>
        <v>0</v>
      </c>
      <c r="BR220" t="s">
        <v>436</v>
      </c>
      <c r="BS220">
        <v>0</v>
      </c>
      <c r="BT220">
        <f>IF(BS220&lt;&gt;0, BS220, BQ220)</f>
        <v>0</v>
      </c>
      <c r="BU220">
        <f>1-BT220/BI220</f>
        <v>0</v>
      </c>
      <c r="BV220">
        <f>(BI220-BH220)/(BI220-BT220)</f>
        <v>0</v>
      </c>
      <c r="BW220">
        <f>(BC220-BI220)/(BC220-BT220)</f>
        <v>0</v>
      </c>
      <c r="BX220">
        <f>(BI220-BH220)/(BI220-BB220)</f>
        <v>0</v>
      </c>
      <c r="BY220">
        <f>(BC220-BI220)/(BC220-BB220)</f>
        <v>0</v>
      </c>
      <c r="BZ220">
        <f>(BV220*BT220/BH220)</f>
        <v>0</v>
      </c>
      <c r="CA220">
        <f>(1-BZ220)</f>
        <v>0</v>
      </c>
      <c r="DJ220">
        <f>$B$11*EI220+$C$11*EJ220+$F$11*EU220*(1-EX220)</f>
        <v>0</v>
      </c>
      <c r="DK220">
        <f>DJ220*DL220</f>
        <v>0</v>
      </c>
      <c r="DL220">
        <f>($B$11*$D$9+$C$11*$D$9+$F$11*((FH220+EZ220)/MAX(FH220+EZ220+FI220, 0.1)*$I$9+FI220/MAX(FH220+EZ220+FI220, 0.1)*$J$9))/($B$11+$C$11+$F$11)</f>
        <v>0</v>
      </c>
      <c r="DM220">
        <f>($B$11*$K$9+$C$11*$K$9+$F$11*((FH220+EZ220)/MAX(FH220+EZ220+FI220, 0.1)*$P$9+FI220/MAX(FH220+EZ220+FI220, 0.1)*$Q$9))/($B$11+$C$11+$F$11)</f>
        <v>0</v>
      </c>
      <c r="DN220">
        <v>6</v>
      </c>
      <c r="DO220">
        <v>0.5</v>
      </c>
      <c r="DP220" t="s">
        <v>437</v>
      </c>
      <c r="DQ220">
        <v>2</v>
      </c>
      <c r="DR220" t="b">
        <v>1</v>
      </c>
      <c r="DS220">
        <v>1701978687.6</v>
      </c>
      <c r="DT220">
        <v>416.7305</v>
      </c>
      <c r="DU220">
        <v>420.026</v>
      </c>
      <c r="DV220">
        <v>12.4897</v>
      </c>
      <c r="DW220">
        <v>11.4583</v>
      </c>
      <c r="DX220">
        <v>417.2445</v>
      </c>
      <c r="DY220">
        <v>12.4583</v>
      </c>
      <c r="DZ220">
        <v>600.0025</v>
      </c>
      <c r="EA220">
        <v>78.9055</v>
      </c>
      <c r="EB220">
        <v>0.1000346</v>
      </c>
      <c r="EC220">
        <v>23.00265</v>
      </c>
      <c r="ED220">
        <v>23.0279</v>
      </c>
      <c r="EE220">
        <v>999.9</v>
      </c>
      <c r="EF220">
        <v>0</v>
      </c>
      <c r="EG220">
        <v>0</v>
      </c>
      <c r="EH220">
        <v>9988.775</v>
      </c>
      <c r="EI220">
        <v>0</v>
      </c>
      <c r="EJ220">
        <v>0.848101</v>
      </c>
      <c r="EK220">
        <v>-3.29544</v>
      </c>
      <c r="EL220">
        <v>422.0015</v>
      </c>
      <c r="EM220">
        <v>424.8945</v>
      </c>
      <c r="EN220">
        <v>1.03143</v>
      </c>
      <c r="EO220">
        <v>420.026</v>
      </c>
      <c r="EP220">
        <v>11.4583</v>
      </c>
      <c r="EQ220">
        <v>0.9855075</v>
      </c>
      <c r="ER220">
        <v>0.9041225</v>
      </c>
      <c r="ES220">
        <v>6.70387</v>
      </c>
      <c r="ET220">
        <v>5.456525</v>
      </c>
      <c r="EU220">
        <v>1800.09</v>
      </c>
      <c r="EV220">
        <v>0.978006</v>
      </c>
      <c r="EW220">
        <v>0.0219943</v>
      </c>
      <c r="EX220">
        <v>0</v>
      </c>
      <c r="EY220">
        <v>382.531</v>
      </c>
      <c r="EZ220">
        <v>4.99951</v>
      </c>
      <c r="FA220">
        <v>6943</v>
      </c>
      <c r="FB220">
        <v>14717.75</v>
      </c>
      <c r="FC220">
        <v>43.062</v>
      </c>
      <c r="FD220">
        <v>44.812</v>
      </c>
      <c r="FE220">
        <v>44.562</v>
      </c>
      <c r="FF220">
        <v>43.875</v>
      </c>
      <c r="FG220">
        <v>44.437</v>
      </c>
      <c r="FH220">
        <v>1755.61</v>
      </c>
      <c r="FI220">
        <v>39.48</v>
      </c>
      <c r="FJ220">
        <v>0</v>
      </c>
      <c r="FK220">
        <v>1701978690.3</v>
      </c>
      <c r="FL220">
        <v>0</v>
      </c>
      <c r="FM220">
        <v>382.68416</v>
      </c>
      <c r="FN220">
        <v>-1.22446153463525</v>
      </c>
      <c r="FO220">
        <v>-3.69230769258012</v>
      </c>
      <c r="FP220">
        <v>6942.806</v>
      </c>
      <c r="FQ220">
        <v>15</v>
      </c>
      <c r="FR220">
        <v>1701977635</v>
      </c>
      <c r="FS220" t="s">
        <v>438</v>
      </c>
      <c r="FT220">
        <v>1701977633</v>
      </c>
      <c r="FU220">
        <v>1701977635</v>
      </c>
      <c r="FV220">
        <v>4</v>
      </c>
      <c r="FW220">
        <v>-0.012</v>
      </c>
      <c r="FX220">
        <v>0.003</v>
      </c>
      <c r="FY220">
        <v>-0.515</v>
      </c>
      <c r="FZ220">
        <v>0.012</v>
      </c>
      <c r="GA220">
        <v>420</v>
      </c>
      <c r="GB220">
        <v>11</v>
      </c>
      <c r="GC220">
        <v>0.38</v>
      </c>
      <c r="GD220">
        <v>0.07</v>
      </c>
      <c r="GE220">
        <v>-3.2972945</v>
      </c>
      <c r="GF220">
        <v>-0.0151664661654108</v>
      </c>
      <c r="GG220">
        <v>0.0279864276882563</v>
      </c>
      <c r="GH220">
        <v>1</v>
      </c>
      <c r="GI220">
        <v>382.656911764706</v>
      </c>
      <c r="GJ220">
        <v>-0.105989301713154</v>
      </c>
      <c r="GK220">
        <v>0.218342468134358</v>
      </c>
      <c r="GL220">
        <v>1</v>
      </c>
      <c r="GM220">
        <v>1.025616</v>
      </c>
      <c r="GN220">
        <v>0.0307443609022551</v>
      </c>
      <c r="GO220">
        <v>0.00617292183653739</v>
      </c>
      <c r="GP220">
        <v>1</v>
      </c>
      <c r="GQ220">
        <v>3</v>
      </c>
      <c r="GR220">
        <v>3</v>
      </c>
      <c r="GS220" t="s">
        <v>439</v>
      </c>
      <c r="GT220">
        <v>3.25</v>
      </c>
      <c r="GU220">
        <v>2.89232</v>
      </c>
      <c r="GV220">
        <v>0.0826249</v>
      </c>
      <c r="GW220">
        <v>0.0829202</v>
      </c>
      <c r="GX220">
        <v>0.0594854</v>
      </c>
      <c r="GY220">
        <v>0.0552952</v>
      </c>
      <c r="GZ220">
        <v>30265.9</v>
      </c>
      <c r="HA220">
        <v>23315.7</v>
      </c>
      <c r="HB220">
        <v>30713.6</v>
      </c>
      <c r="HC220">
        <v>23894.3</v>
      </c>
      <c r="HD220">
        <v>38261.2</v>
      </c>
      <c r="HE220">
        <v>31507.3</v>
      </c>
      <c r="HF220">
        <v>43459.1</v>
      </c>
      <c r="HG220">
        <v>36060.2</v>
      </c>
      <c r="HH220">
        <v>2.35298</v>
      </c>
      <c r="HI220">
        <v>2.25592</v>
      </c>
      <c r="HJ220">
        <v>0.153754</v>
      </c>
      <c r="HK220">
        <v>0</v>
      </c>
      <c r="HL220">
        <v>20.4895</v>
      </c>
      <c r="HM220">
        <v>999.9</v>
      </c>
      <c r="HN220">
        <v>45.342</v>
      </c>
      <c r="HO220">
        <v>27.06</v>
      </c>
      <c r="HP220">
        <v>20.6402</v>
      </c>
      <c r="HQ220">
        <v>54.222</v>
      </c>
      <c r="HR220">
        <v>21.4543</v>
      </c>
      <c r="HS220">
        <v>2</v>
      </c>
      <c r="HT220">
        <v>-0.305277</v>
      </c>
      <c r="HU220">
        <v>0.668559</v>
      </c>
      <c r="HV220">
        <v>20.3426</v>
      </c>
      <c r="HW220">
        <v>5.24649</v>
      </c>
      <c r="HX220">
        <v>11.9202</v>
      </c>
      <c r="HY220">
        <v>4.9698</v>
      </c>
      <c r="HZ220">
        <v>3.29015</v>
      </c>
      <c r="IA220">
        <v>9999</v>
      </c>
      <c r="IB220">
        <v>999.9</v>
      </c>
      <c r="IC220">
        <v>9999</v>
      </c>
      <c r="ID220">
        <v>9999</v>
      </c>
      <c r="IE220">
        <v>4.97212</v>
      </c>
      <c r="IF220">
        <v>1.87348</v>
      </c>
      <c r="IG220">
        <v>1.88034</v>
      </c>
      <c r="IH220">
        <v>1.87652</v>
      </c>
      <c r="II220">
        <v>1.87607</v>
      </c>
      <c r="IJ220">
        <v>1.87607</v>
      </c>
      <c r="IK220">
        <v>1.87502</v>
      </c>
      <c r="IL220">
        <v>1.8754</v>
      </c>
      <c r="IM220">
        <v>0</v>
      </c>
      <c r="IN220">
        <v>0</v>
      </c>
      <c r="IO220">
        <v>0</v>
      </c>
      <c r="IP220">
        <v>0</v>
      </c>
      <c r="IQ220" t="s">
        <v>440</v>
      </c>
      <c r="IR220" t="s">
        <v>441</v>
      </c>
      <c r="IS220" t="s">
        <v>442</v>
      </c>
      <c r="IT220" t="s">
        <v>442</v>
      </c>
      <c r="IU220" t="s">
        <v>442</v>
      </c>
      <c r="IV220" t="s">
        <v>442</v>
      </c>
      <c r="IW220">
        <v>0</v>
      </c>
      <c r="IX220">
        <v>100</v>
      </c>
      <c r="IY220">
        <v>100</v>
      </c>
      <c r="IZ220">
        <v>-0.514</v>
      </c>
      <c r="JA220">
        <v>0.0314</v>
      </c>
      <c r="JB220">
        <v>-0.436505064677801</v>
      </c>
      <c r="JC220">
        <v>-0.000204251658391556</v>
      </c>
      <c r="JD220">
        <v>8.11882707142039e-08</v>
      </c>
      <c r="JE220">
        <v>-8.824596126216e-11</v>
      </c>
      <c r="JF220">
        <v>-0.0823044458403542</v>
      </c>
      <c r="JG220">
        <v>6.98166786572007e-05</v>
      </c>
      <c r="JH220">
        <v>0.00104944809816257</v>
      </c>
      <c r="JI220">
        <v>-2.5878658862803e-05</v>
      </c>
      <c r="JJ220">
        <v>28</v>
      </c>
      <c r="JK220">
        <v>2090</v>
      </c>
      <c r="JL220">
        <v>2</v>
      </c>
      <c r="JM220">
        <v>19</v>
      </c>
      <c r="JN220">
        <v>17.6</v>
      </c>
      <c r="JO220">
        <v>17.6</v>
      </c>
      <c r="JP220">
        <v>1.36108</v>
      </c>
      <c r="JQ220">
        <v>2.55249</v>
      </c>
      <c r="JR220">
        <v>2.24365</v>
      </c>
      <c r="JS220">
        <v>2.84912</v>
      </c>
      <c r="JT220">
        <v>2.49756</v>
      </c>
      <c r="JU220">
        <v>2.33887</v>
      </c>
      <c r="JV220">
        <v>31.2809</v>
      </c>
      <c r="JW220">
        <v>24.0525</v>
      </c>
      <c r="JX220">
        <v>18</v>
      </c>
      <c r="JY220">
        <v>633.627</v>
      </c>
      <c r="JZ220">
        <v>658.207</v>
      </c>
      <c r="KA220">
        <v>20</v>
      </c>
      <c r="KB220">
        <v>23.3138</v>
      </c>
      <c r="KC220">
        <v>30.0001</v>
      </c>
      <c r="KD220">
        <v>23.4993</v>
      </c>
      <c r="KE220">
        <v>23.4811</v>
      </c>
      <c r="KF220">
        <v>27.2846</v>
      </c>
      <c r="KG220">
        <v>36.7197</v>
      </c>
      <c r="KH220">
        <v>0</v>
      </c>
      <c r="KI220">
        <v>20</v>
      </c>
      <c r="KJ220">
        <v>420</v>
      </c>
      <c r="KK220">
        <v>11.4958</v>
      </c>
      <c r="KL220">
        <v>101.979</v>
      </c>
      <c r="KM220">
        <v>101.022</v>
      </c>
    </row>
    <row r="221" spans="1:299">
      <c r="A221">
        <v>205</v>
      </c>
      <c r="B221">
        <v>1701978694.1</v>
      </c>
      <c r="C221">
        <v>1020.09999990463</v>
      </c>
      <c r="D221" t="s">
        <v>851</v>
      </c>
      <c r="E221" t="s">
        <v>852</v>
      </c>
      <c r="F221">
        <v>15</v>
      </c>
      <c r="H221" t="s">
        <v>435</v>
      </c>
      <c r="K221">
        <v>1701978692.6</v>
      </c>
      <c r="L221">
        <f>(M221)/1000</f>
        <v>0</v>
      </c>
      <c r="M221">
        <f>IF(DR221, AP221, AJ221)</f>
        <v>0</v>
      </c>
      <c r="N221">
        <f>IF(DR221, AK221, AI221)</f>
        <v>0</v>
      </c>
      <c r="O221">
        <f>DT221 - IF(AW221&gt;1, N221*DN221*100.0/(AY221*EH221), 0)</f>
        <v>0</v>
      </c>
      <c r="P221">
        <f>((V221-L221/2)*O221-N221)/(V221+L221/2)</f>
        <v>0</v>
      </c>
      <c r="Q221">
        <f>P221*(EA221+EB221)/1000.0</f>
        <v>0</v>
      </c>
      <c r="R221">
        <f>(DT221 - IF(AW221&gt;1, N221*DN221*100.0/(AY221*EH221), 0))*(EA221+EB221)/1000.0</f>
        <v>0</v>
      </c>
      <c r="S221">
        <f>2.0/((1/U221-1/T221)+SIGN(U221)*SQRT((1/U221-1/T221)*(1/U221-1/T221) + 4*DO221/((DO221+1)*(DO221+1))*(2*1/U221*1/T221-1/T221*1/T221)))</f>
        <v>0</v>
      </c>
      <c r="T221">
        <f>IF(LEFT(DP221,1)&lt;&gt;"0",IF(LEFT(DP221,1)="1",3.0,DQ221),$D$5+$E$5*(EH221*EA221/($K$5*1000))+$F$5*(EH221*EA221/($K$5*1000))*MAX(MIN(DN221,$J$5),$I$5)*MAX(MIN(DN221,$J$5),$I$5)+$G$5*MAX(MIN(DN221,$J$5),$I$5)*(EH221*EA221/($K$5*1000))+$H$5*(EH221*EA221/($K$5*1000))*(EH221*EA221/($K$5*1000)))</f>
        <v>0</v>
      </c>
      <c r="U221">
        <f>L221*(1000-(1000*0.61365*exp(17.502*Y221/(240.97+Y221))/(EA221+EB221)+DV221)/2)/(1000*0.61365*exp(17.502*Y221/(240.97+Y221))/(EA221+EB221)-DV221)</f>
        <v>0</v>
      </c>
      <c r="V221">
        <f>1/((DO221+1)/(S221/1.6)+1/(T221/1.37)) + DO221/((DO221+1)/(S221/1.6) + DO221/(T221/1.37))</f>
        <v>0</v>
      </c>
      <c r="W221">
        <f>(DJ221*DM221)</f>
        <v>0</v>
      </c>
      <c r="X221">
        <f>(EC221+(W221+2*0.95*5.67E-8*(((EC221+$B$7)+273)^4-(EC221+273)^4)-44100*L221)/(1.84*29.3*T221+8*0.95*5.67E-8*(EC221+273)^3))</f>
        <v>0</v>
      </c>
      <c r="Y221">
        <f>($C$7*ED221+$D$7*EE221+$E$7*X221)</f>
        <v>0</v>
      </c>
      <c r="Z221">
        <f>0.61365*exp(17.502*Y221/(240.97+Y221))</f>
        <v>0</v>
      </c>
      <c r="AA221">
        <f>(AB221/AC221*100)</f>
        <v>0</v>
      </c>
      <c r="AB221">
        <f>DV221*(EA221+EB221)/1000</f>
        <v>0</v>
      </c>
      <c r="AC221">
        <f>0.61365*exp(17.502*EC221/(240.97+EC221))</f>
        <v>0</v>
      </c>
      <c r="AD221">
        <f>(Z221-DV221*(EA221+EB221)/1000)</f>
        <v>0</v>
      </c>
      <c r="AE221">
        <f>(-L221*44100)</f>
        <v>0</v>
      </c>
      <c r="AF221">
        <f>2*29.3*T221*0.92*(EC221-Y221)</f>
        <v>0</v>
      </c>
      <c r="AG221">
        <f>2*0.95*5.67E-8*(((EC221+$B$7)+273)^4-(Y221+273)^4)</f>
        <v>0</v>
      </c>
      <c r="AH221">
        <f>W221+AG221+AE221+AF221</f>
        <v>0</v>
      </c>
      <c r="AI221">
        <f>DZ221*AW221*(DU221-DT221*(1000-AW221*DW221)/(1000-AW221*DV221))/(100*DN221)</f>
        <v>0</v>
      </c>
      <c r="AJ221">
        <f>1000*DZ221*AW221*(DV221-DW221)/(100*DN221*(1000-AW221*DV221))</f>
        <v>0</v>
      </c>
      <c r="AK221">
        <f>(AL221 - AM221 - EA221*1E3/(8.314*(EC221+273.15)) * AO221/DZ221 * AN221) * DZ221/(100*DN221) * (1000 - DW221)/1000</f>
        <v>0</v>
      </c>
      <c r="AL221">
        <v>424.846538321425</v>
      </c>
      <c r="AM221">
        <v>421.983254545454</v>
      </c>
      <c r="AN221">
        <v>0.00479182735163354</v>
      </c>
      <c r="AO221">
        <v>66.111918729525</v>
      </c>
      <c r="AP221">
        <f>(AR221 - AQ221 + EA221*1E3/(8.314*(EC221+273.15)) * AT221/DZ221 * AS221) * DZ221/(100*DN221) * 1000/(1000 - AR221)</f>
        <v>0</v>
      </c>
      <c r="AQ221">
        <v>11.4587676985801</v>
      </c>
      <c r="AR221">
        <v>12.4898362637363</v>
      </c>
      <c r="AS221">
        <v>7.11485634513006e-07</v>
      </c>
      <c r="AT221">
        <v>85.4368916189537</v>
      </c>
      <c r="AU221">
        <v>0</v>
      </c>
      <c r="AV221">
        <v>0</v>
      </c>
      <c r="AW221">
        <f>IF(AU221*$H$13&gt;=AY221,1.0,(AY221/(AY221-AU221*$H$13)))</f>
        <v>0</v>
      </c>
      <c r="AX221">
        <f>(AW221-1)*100</f>
        <v>0</v>
      </c>
      <c r="AY221">
        <f>MAX(0,($B$13+$C$13*EH221)/(1+$D$13*EH221)*EA221/(EC221+273)*$E$13)</f>
        <v>0</v>
      </c>
      <c r="AZ221" t="s">
        <v>436</v>
      </c>
      <c r="BA221" t="s">
        <v>436</v>
      </c>
      <c r="BB221">
        <v>0</v>
      </c>
      <c r="BC221">
        <v>0</v>
      </c>
      <c r="BD221">
        <f>1-BB221/BC221</f>
        <v>0</v>
      </c>
      <c r="BE221">
        <v>0</v>
      </c>
      <c r="BF221" t="s">
        <v>436</v>
      </c>
      <c r="BG221" t="s">
        <v>436</v>
      </c>
      <c r="BH221">
        <v>0</v>
      </c>
      <c r="BI221">
        <v>0</v>
      </c>
      <c r="BJ221">
        <f>1-BH221/BI221</f>
        <v>0</v>
      </c>
      <c r="BK221">
        <v>0.5</v>
      </c>
      <c r="BL221">
        <f>DK221</f>
        <v>0</v>
      </c>
      <c r="BM221">
        <f>N221</f>
        <v>0</v>
      </c>
      <c r="BN221">
        <f>BJ221*BK221*BL221</f>
        <v>0</v>
      </c>
      <c r="BO221">
        <f>(BM221-BE221)/BL221</f>
        <v>0</v>
      </c>
      <c r="BP221">
        <f>(BC221-BI221)/BI221</f>
        <v>0</v>
      </c>
      <c r="BQ221">
        <f>BB221/(BD221+BB221/BI221)</f>
        <v>0</v>
      </c>
      <c r="BR221" t="s">
        <v>436</v>
      </c>
      <c r="BS221">
        <v>0</v>
      </c>
      <c r="BT221">
        <f>IF(BS221&lt;&gt;0, BS221, BQ221)</f>
        <v>0</v>
      </c>
      <c r="BU221">
        <f>1-BT221/BI221</f>
        <v>0</v>
      </c>
      <c r="BV221">
        <f>(BI221-BH221)/(BI221-BT221)</f>
        <v>0</v>
      </c>
      <c r="BW221">
        <f>(BC221-BI221)/(BC221-BT221)</f>
        <v>0</v>
      </c>
      <c r="BX221">
        <f>(BI221-BH221)/(BI221-BB221)</f>
        <v>0</v>
      </c>
      <c r="BY221">
        <f>(BC221-BI221)/(BC221-BB221)</f>
        <v>0</v>
      </c>
      <c r="BZ221">
        <f>(BV221*BT221/BH221)</f>
        <v>0</v>
      </c>
      <c r="CA221">
        <f>(1-BZ221)</f>
        <v>0</v>
      </c>
      <c r="DJ221">
        <f>$B$11*EI221+$C$11*EJ221+$F$11*EU221*(1-EX221)</f>
        <v>0</v>
      </c>
      <c r="DK221">
        <f>DJ221*DL221</f>
        <v>0</v>
      </c>
      <c r="DL221">
        <f>($B$11*$D$9+$C$11*$D$9+$F$11*((FH221+EZ221)/MAX(FH221+EZ221+FI221, 0.1)*$I$9+FI221/MAX(FH221+EZ221+FI221, 0.1)*$J$9))/($B$11+$C$11+$F$11)</f>
        <v>0</v>
      </c>
      <c r="DM221">
        <f>($B$11*$K$9+$C$11*$K$9+$F$11*((FH221+EZ221)/MAX(FH221+EZ221+FI221, 0.1)*$P$9+FI221/MAX(FH221+EZ221+FI221, 0.1)*$Q$9))/($B$11+$C$11+$F$11)</f>
        <v>0</v>
      </c>
      <c r="DN221">
        <v>6</v>
      </c>
      <c r="DO221">
        <v>0.5</v>
      </c>
      <c r="DP221" t="s">
        <v>437</v>
      </c>
      <c r="DQ221">
        <v>2</v>
      </c>
      <c r="DR221" t="b">
        <v>1</v>
      </c>
      <c r="DS221">
        <v>1701978692.6</v>
      </c>
      <c r="DT221">
        <v>416.7205</v>
      </c>
      <c r="DU221">
        <v>419.9685</v>
      </c>
      <c r="DV221">
        <v>12.4903</v>
      </c>
      <c r="DW221">
        <v>11.4598</v>
      </c>
      <c r="DX221">
        <v>417.2345</v>
      </c>
      <c r="DY221">
        <v>12.45885</v>
      </c>
      <c r="DZ221">
        <v>600.0185</v>
      </c>
      <c r="EA221">
        <v>78.9069</v>
      </c>
      <c r="EB221">
        <v>0.09994825</v>
      </c>
      <c r="EC221">
        <v>23.0045</v>
      </c>
      <c r="ED221">
        <v>23.0354</v>
      </c>
      <c r="EE221">
        <v>999.9</v>
      </c>
      <c r="EF221">
        <v>0</v>
      </c>
      <c r="EG221">
        <v>0</v>
      </c>
      <c r="EH221">
        <v>10014.7</v>
      </c>
      <c r="EI221">
        <v>0</v>
      </c>
      <c r="EJ221">
        <v>0.848101</v>
      </c>
      <c r="EK221">
        <v>-3.24791</v>
      </c>
      <c r="EL221">
        <v>421.9915</v>
      </c>
      <c r="EM221">
        <v>424.8365</v>
      </c>
      <c r="EN221">
        <v>1.03049</v>
      </c>
      <c r="EO221">
        <v>419.9685</v>
      </c>
      <c r="EP221">
        <v>11.4598</v>
      </c>
      <c r="EQ221">
        <v>0.9855675</v>
      </c>
      <c r="ER221">
        <v>0.904255</v>
      </c>
      <c r="ES221">
        <v>6.70475</v>
      </c>
      <c r="ET221">
        <v>5.45864</v>
      </c>
      <c r="EU221">
        <v>1799.925</v>
      </c>
      <c r="EV221">
        <v>0.978004</v>
      </c>
      <c r="EW221">
        <v>0.0219962</v>
      </c>
      <c r="EX221">
        <v>0</v>
      </c>
      <c r="EY221">
        <v>382.3475</v>
      </c>
      <c r="EZ221">
        <v>4.99951</v>
      </c>
      <c r="FA221">
        <v>6942.1</v>
      </c>
      <c r="FB221">
        <v>14716.45</v>
      </c>
      <c r="FC221">
        <v>43.062</v>
      </c>
      <c r="FD221">
        <v>44.812</v>
      </c>
      <c r="FE221">
        <v>44.5935</v>
      </c>
      <c r="FF221">
        <v>43.875</v>
      </c>
      <c r="FG221">
        <v>44.437</v>
      </c>
      <c r="FH221">
        <v>1755.445</v>
      </c>
      <c r="FI221">
        <v>39.48</v>
      </c>
      <c r="FJ221">
        <v>0</v>
      </c>
      <c r="FK221">
        <v>1701978695.1</v>
      </c>
      <c r="FL221">
        <v>0</v>
      </c>
      <c r="FM221">
        <v>382.64904</v>
      </c>
      <c r="FN221">
        <v>-0.485999997983263</v>
      </c>
      <c r="FO221">
        <v>-4.3700000155579</v>
      </c>
      <c r="FP221">
        <v>6942.5584</v>
      </c>
      <c r="FQ221">
        <v>15</v>
      </c>
      <c r="FR221">
        <v>1701977635</v>
      </c>
      <c r="FS221" t="s">
        <v>438</v>
      </c>
      <c r="FT221">
        <v>1701977633</v>
      </c>
      <c r="FU221">
        <v>1701977635</v>
      </c>
      <c r="FV221">
        <v>4</v>
      </c>
      <c r="FW221">
        <v>-0.012</v>
      </c>
      <c r="FX221">
        <v>0.003</v>
      </c>
      <c r="FY221">
        <v>-0.515</v>
      </c>
      <c r="FZ221">
        <v>0.012</v>
      </c>
      <c r="GA221">
        <v>420</v>
      </c>
      <c r="GB221">
        <v>11</v>
      </c>
      <c r="GC221">
        <v>0.38</v>
      </c>
      <c r="GD221">
        <v>0.07</v>
      </c>
      <c r="GE221">
        <v>-3.29064476190476</v>
      </c>
      <c r="GF221">
        <v>-0.0180794805194823</v>
      </c>
      <c r="GG221">
        <v>0.02867984020993</v>
      </c>
      <c r="GH221">
        <v>1</v>
      </c>
      <c r="GI221">
        <v>382.652735294118</v>
      </c>
      <c r="GJ221">
        <v>-0.342994647093277</v>
      </c>
      <c r="GK221">
        <v>0.234778031443411</v>
      </c>
      <c r="GL221">
        <v>1</v>
      </c>
      <c r="GM221">
        <v>1.02658666666667</v>
      </c>
      <c r="GN221">
        <v>0.0473220779220782</v>
      </c>
      <c r="GO221">
        <v>0.00552470842439701</v>
      </c>
      <c r="GP221">
        <v>1</v>
      </c>
      <c r="GQ221">
        <v>3</v>
      </c>
      <c r="GR221">
        <v>3</v>
      </c>
      <c r="GS221" t="s">
        <v>439</v>
      </c>
      <c r="GT221">
        <v>3.24995</v>
      </c>
      <c r="GU221">
        <v>2.89221</v>
      </c>
      <c r="GV221">
        <v>0.082633</v>
      </c>
      <c r="GW221">
        <v>0.0829134</v>
      </c>
      <c r="GX221">
        <v>0.0594914</v>
      </c>
      <c r="GY221">
        <v>0.0552993</v>
      </c>
      <c r="GZ221">
        <v>30266.4</v>
      </c>
      <c r="HA221">
        <v>23316.7</v>
      </c>
      <c r="HB221">
        <v>30714.4</v>
      </c>
      <c r="HC221">
        <v>23895.1</v>
      </c>
      <c r="HD221">
        <v>38261.7</v>
      </c>
      <c r="HE221">
        <v>31508.4</v>
      </c>
      <c r="HF221">
        <v>43460</v>
      </c>
      <c r="HG221">
        <v>36061.6</v>
      </c>
      <c r="HH221">
        <v>2.35287</v>
      </c>
      <c r="HI221">
        <v>2.25592</v>
      </c>
      <c r="HJ221">
        <v>0.154</v>
      </c>
      <c r="HK221">
        <v>0</v>
      </c>
      <c r="HL221">
        <v>20.4909</v>
      </c>
      <c r="HM221">
        <v>999.9</v>
      </c>
      <c r="HN221">
        <v>45.33</v>
      </c>
      <c r="HO221">
        <v>27.07</v>
      </c>
      <c r="HP221">
        <v>20.6478</v>
      </c>
      <c r="HQ221">
        <v>54.232</v>
      </c>
      <c r="HR221">
        <v>21.4704</v>
      </c>
      <c r="HS221">
        <v>2</v>
      </c>
      <c r="HT221">
        <v>-0.305066</v>
      </c>
      <c r="HU221">
        <v>0.669995</v>
      </c>
      <c r="HV221">
        <v>20.3425</v>
      </c>
      <c r="HW221">
        <v>5.24619</v>
      </c>
      <c r="HX221">
        <v>11.9207</v>
      </c>
      <c r="HY221">
        <v>4.96965</v>
      </c>
      <c r="HZ221">
        <v>3.2901</v>
      </c>
      <c r="IA221">
        <v>9999</v>
      </c>
      <c r="IB221">
        <v>999.9</v>
      </c>
      <c r="IC221">
        <v>9999</v>
      </c>
      <c r="ID221">
        <v>9999</v>
      </c>
      <c r="IE221">
        <v>4.97213</v>
      </c>
      <c r="IF221">
        <v>1.87347</v>
      </c>
      <c r="IG221">
        <v>1.88034</v>
      </c>
      <c r="IH221">
        <v>1.87652</v>
      </c>
      <c r="II221">
        <v>1.87607</v>
      </c>
      <c r="IJ221">
        <v>1.87607</v>
      </c>
      <c r="IK221">
        <v>1.875</v>
      </c>
      <c r="IL221">
        <v>1.8754</v>
      </c>
      <c r="IM221">
        <v>0</v>
      </c>
      <c r="IN221">
        <v>0</v>
      </c>
      <c r="IO221">
        <v>0</v>
      </c>
      <c r="IP221">
        <v>0</v>
      </c>
      <c r="IQ221" t="s">
        <v>440</v>
      </c>
      <c r="IR221" t="s">
        <v>441</v>
      </c>
      <c r="IS221" t="s">
        <v>442</v>
      </c>
      <c r="IT221" t="s">
        <v>442</v>
      </c>
      <c r="IU221" t="s">
        <v>442</v>
      </c>
      <c r="IV221" t="s">
        <v>442</v>
      </c>
      <c r="IW221">
        <v>0</v>
      </c>
      <c r="IX221">
        <v>100</v>
      </c>
      <c r="IY221">
        <v>100</v>
      </c>
      <c r="IZ221">
        <v>-0.514</v>
      </c>
      <c r="JA221">
        <v>0.0314</v>
      </c>
      <c r="JB221">
        <v>-0.436505064677801</v>
      </c>
      <c r="JC221">
        <v>-0.000204251658391556</v>
      </c>
      <c r="JD221">
        <v>8.11882707142039e-08</v>
      </c>
      <c r="JE221">
        <v>-8.824596126216e-11</v>
      </c>
      <c r="JF221">
        <v>-0.0823044458403542</v>
      </c>
      <c r="JG221">
        <v>6.98166786572007e-05</v>
      </c>
      <c r="JH221">
        <v>0.00104944809816257</v>
      </c>
      <c r="JI221">
        <v>-2.5878658862803e-05</v>
      </c>
      <c r="JJ221">
        <v>28</v>
      </c>
      <c r="JK221">
        <v>2090</v>
      </c>
      <c r="JL221">
        <v>2</v>
      </c>
      <c r="JM221">
        <v>19</v>
      </c>
      <c r="JN221">
        <v>17.7</v>
      </c>
      <c r="JO221">
        <v>17.7</v>
      </c>
      <c r="JP221">
        <v>1.36108</v>
      </c>
      <c r="JQ221">
        <v>2.55615</v>
      </c>
      <c r="JR221">
        <v>2.24365</v>
      </c>
      <c r="JS221">
        <v>2.84912</v>
      </c>
      <c r="JT221">
        <v>2.49756</v>
      </c>
      <c r="JU221">
        <v>2.38281</v>
      </c>
      <c r="JV221">
        <v>31.2809</v>
      </c>
      <c r="JW221">
        <v>24.0612</v>
      </c>
      <c r="JX221">
        <v>18</v>
      </c>
      <c r="JY221">
        <v>633.554</v>
      </c>
      <c r="JZ221">
        <v>658.207</v>
      </c>
      <c r="KA221">
        <v>20.0002</v>
      </c>
      <c r="KB221">
        <v>23.3138</v>
      </c>
      <c r="KC221">
        <v>30.0002</v>
      </c>
      <c r="KD221">
        <v>23.4993</v>
      </c>
      <c r="KE221">
        <v>23.4811</v>
      </c>
      <c r="KF221">
        <v>27.2861</v>
      </c>
      <c r="KG221">
        <v>36.7197</v>
      </c>
      <c r="KH221">
        <v>0</v>
      </c>
      <c r="KI221">
        <v>20</v>
      </c>
      <c r="KJ221">
        <v>420</v>
      </c>
      <c r="KK221">
        <v>11.4958</v>
      </c>
      <c r="KL221">
        <v>101.982</v>
      </c>
      <c r="KM221">
        <v>101.025</v>
      </c>
    </row>
    <row r="222" spans="1:299">
      <c r="A222">
        <v>206</v>
      </c>
      <c r="B222">
        <v>1701978699.1</v>
      </c>
      <c r="C222">
        <v>1025.09999990463</v>
      </c>
      <c r="D222" t="s">
        <v>853</v>
      </c>
      <c r="E222" t="s">
        <v>854</v>
      </c>
      <c r="F222">
        <v>15</v>
      </c>
      <c r="H222" t="s">
        <v>435</v>
      </c>
      <c r="K222">
        <v>1701978697.6</v>
      </c>
      <c r="L222">
        <f>(M222)/1000</f>
        <v>0</v>
      </c>
      <c r="M222">
        <f>IF(DR222, AP222, AJ222)</f>
        <v>0</v>
      </c>
      <c r="N222">
        <f>IF(DR222, AK222, AI222)</f>
        <v>0</v>
      </c>
      <c r="O222">
        <f>DT222 - IF(AW222&gt;1, N222*DN222*100.0/(AY222*EH222), 0)</f>
        <v>0</v>
      </c>
      <c r="P222">
        <f>((V222-L222/2)*O222-N222)/(V222+L222/2)</f>
        <v>0</v>
      </c>
      <c r="Q222">
        <f>P222*(EA222+EB222)/1000.0</f>
        <v>0</v>
      </c>
      <c r="R222">
        <f>(DT222 - IF(AW222&gt;1, N222*DN222*100.0/(AY222*EH222), 0))*(EA222+EB222)/1000.0</f>
        <v>0</v>
      </c>
      <c r="S222">
        <f>2.0/((1/U222-1/T222)+SIGN(U222)*SQRT((1/U222-1/T222)*(1/U222-1/T222) + 4*DO222/((DO222+1)*(DO222+1))*(2*1/U222*1/T222-1/T222*1/T222)))</f>
        <v>0</v>
      </c>
      <c r="T222">
        <f>IF(LEFT(DP222,1)&lt;&gt;"0",IF(LEFT(DP222,1)="1",3.0,DQ222),$D$5+$E$5*(EH222*EA222/($K$5*1000))+$F$5*(EH222*EA222/($K$5*1000))*MAX(MIN(DN222,$J$5),$I$5)*MAX(MIN(DN222,$J$5),$I$5)+$G$5*MAX(MIN(DN222,$J$5),$I$5)*(EH222*EA222/($K$5*1000))+$H$5*(EH222*EA222/($K$5*1000))*(EH222*EA222/($K$5*1000)))</f>
        <v>0</v>
      </c>
      <c r="U222">
        <f>L222*(1000-(1000*0.61365*exp(17.502*Y222/(240.97+Y222))/(EA222+EB222)+DV222)/2)/(1000*0.61365*exp(17.502*Y222/(240.97+Y222))/(EA222+EB222)-DV222)</f>
        <v>0</v>
      </c>
      <c r="V222">
        <f>1/((DO222+1)/(S222/1.6)+1/(T222/1.37)) + DO222/((DO222+1)/(S222/1.6) + DO222/(T222/1.37))</f>
        <v>0</v>
      </c>
      <c r="W222">
        <f>(DJ222*DM222)</f>
        <v>0</v>
      </c>
      <c r="X222">
        <f>(EC222+(W222+2*0.95*5.67E-8*(((EC222+$B$7)+273)^4-(EC222+273)^4)-44100*L222)/(1.84*29.3*T222+8*0.95*5.67E-8*(EC222+273)^3))</f>
        <v>0</v>
      </c>
      <c r="Y222">
        <f>($C$7*ED222+$D$7*EE222+$E$7*X222)</f>
        <v>0</v>
      </c>
      <c r="Z222">
        <f>0.61365*exp(17.502*Y222/(240.97+Y222))</f>
        <v>0</v>
      </c>
      <c r="AA222">
        <f>(AB222/AC222*100)</f>
        <v>0</v>
      </c>
      <c r="AB222">
        <f>DV222*(EA222+EB222)/1000</f>
        <v>0</v>
      </c>
      <c r="AC222">
        <f>0.61365*exp(17.502*EC222/(240.97+EC222))</f>
        <v>0</v>
      </c>
      <c r="AD222">
        <f>(Z222-DV222*(EA222+EB222)/1000)</f>
        <v>0</v>
      </c>
      <c r="AE222">
        <f>(-L222*44100)</f>
        <v>0</v>
      </c>
      <c r="AF222">
        <f>2*29.3*T222*0.92*(EC222-Y222)</f>
        <v>0</v>
      </c>
      <c r="AG222">
        <f>2*0.95*5.67E-8*(((EC222+$B$7)+273)^4-(Y222+273)^4)</f>
        <v>0</v>
      </c>
      <c r="AH222">
        <f>W222+AG222+AE222+AF222</f>
        <v>0</v>
      </c>
      <c r="AI222">
        <f>DZ222*AW222*(DU222-DT222*(1000-AW222*DW222)/(1000-AW222*DV222))/(100*DN222)</f>
        <v>0</v>
      </c>
      <c r="AJ222">
        <f>1000*DZ222*AW222*(DV222-DW222)/(100*DN222*(1000-AW222*DV222))</f>
        <v>0</v>
      </c>
      <c r="AK222">
        <f>(AL222 - AM222 - EA222*1E3/(8.314*(EC222+273.15)) * AO222/DZ222 * AN222) * DZ222/(100*DN222) * (1000 - DW222)/1000</f>
        <v>0</v>
      </c>
      <c r="AL222">
        <v>424.84739676183</v>
      </c>
      <c r="AM222">
        <v>421.980751515151</v>
      </c>
      <c r="AN222">
        <v>-0.00800993172146855</v>
      </c>
      <c r="AO222">
        <v>66.111918729525</v>
      </c>
      <c r="AP222">
        <f>(AR222 - AQ222 + EA222*1E3/(8.314*(EC222+273.15)) * AT222/DZ222 * AS222) * DZ222/(100*DN222) * 1000/(1000 - AR222)</f>
        <v>0</v>
      </c>
      <c r="AQ222">
        <v>11.460162605623</v>
      </c>
      <c r="AR222">
        <v>12.4914</v>
      </c>
      <c r="AS222">
        <v>6.65121772436415e-07</v>
      </c>
      <c r="AT222">
        <v>85.4368916189537</v>
      </c>
      <c r="AU222">
        <v>0</v>
      </c>
      <c r="AV222">
        <v>0</v>
      </c>
      <c r="AW222">
        <f>IF(AU222*$H$13&gt;=AY222,1.0,(AY222/(AY222-AU222*$H$13)))</f>
        <v>0</v>
      </c>
      <c r="AX222">
        <f>(AW222-1)*100</f>
        <v>0</v>
      </c>
      <c r="AY222">
        <f>MAX(0,($B$13+$C$13*EH222)/(1+$D$13*EH222)*EA222/(EC222+273)*$E$13)</f>
        <v>0</v>
      </c>
      <c r="AZ222" t="s">
        <v>436</v>
      </c>
      <c r="BA222" t="s">
        <v>436</v>
      </c>
      <c r="BB222">
        <v>0</v>
      </c>
      <c r="BC222">
        <v>0</v>
      </c>
      <c r="BD222">
        <f>1-BB222/BC222</f>
        <v>0</v>
      </c>
      <c r="BE222">
        <v>0</v>
      </c>
      <c r="BF222" t="s">
        <v>436</v>
      </c>
      <c r="BG222" t="s">
        <v>436</v>
      </c>
      <c r="BH222">
        <v>0</v>
      </c>
      <c r="BI222">
        <v>0</v>
      </c>
      <c r="BJ222">
        <f>1-BH222/BI222</f>
        <v>0</v>
      </c>
      <c r="BK222">
        <v>0.5</v>
      </c>
      <c r="BL222">
        <f>DK222</f>
        <v>0</v>
      </c>
      <c r="BM222">
        <f>N222</f>
        <v>0</v>
      </c>
      <c r="BN222">
        <f>BJ222*BK222*BL222</f>
        <v>0</v>
      </c>
      <c r="BO222">
        <f>(BM222-BE222)/BL222</f>
        <v>0</v>
      </c>
      <c r="BP222">
        <f>(BC222-BI222)/BI222</f>
        <v>0</v>
      </c>
      <c r="BQ222">
        <f>BB222/(BD222+BB222/BI222)</f>
        <v>0</v>
      </c>
      <c r="BR222" t="s">
        <v>436</v>
      </c>
      <c r="BS222">
        <v>0</v>
      </c>
      <c r="BT222">
        <f>IF(BS222&lt;&gt;0, BS222, BQ222)</f>
        <v>0</v>
      </c>
      <c r="BU222">
        <f>1-BT222/BI222</f>
        <v>0</v>
      </c>
      <c r="BV222">
        <f>(BI222-BH222)/(BI222-BT222)</f>
        <v>0</v>
      </c>
      <c r="BW222">
        <f>(BC222-BI222)/(BC222-BT222)</f>
        <v>0</v>
      </c>
      <c r="BX222">
        <f>(BI222-BH222)/(BI222-BB222)</f>
        <v>0</v>
      </c>
      <c r="BY222">
        <f>(BC222-BI222)/(BC222-BB222)</f>
        <v>0</v>
      </c>
      <c r="BZ222">
        <f>(BV222*BT222/BH222)</f>
        <v>0</v>
      </c>
      <c r="CA222">
        <f>(1-BZ222)</f>
        <v>0</v>
      </c>
      <c r="DJ222">
        <f>$B$11*EI222+$C$11*EJ222+$F$11*EU222*(1-EX222)</f>
        <v>0</v>
      </c>
      <c r="DK222">
        <f>DJ222*DL222</f>
        <v>0</v>
      </c>
      <c r="DL222">
        <f>($B$11*$D$9+$C$11*$D$9+$F$11*((FH222+EZ222)/MAX(FH222+EZ222+FI222, 0.1)*$I$9+FI222/MAX(FH222+EZ222+FI222, 0.1)*$J$9))/($B$11+$C$11+$F$11)</f>
        <v>0</v>
      </c>
      <c r="DM222">
        <f>($B$11*$K$9+$C$11*$K$9+$F$11*((FH222+EZ222)/MAX(FH222+EZ222+FI222, 0.1)*$P$9+FI222/MAX(FH222+EZ222+FI222, 0.1)*$Q$9))/($B$11+$C$11+$F$11)</f>
        <v>0</v>
      </c>
      <c r="DN222">
        <v>6</v>
      </c>
      <c r="DO222">
        <v>0.5</v>
      </c>
      <c r="DP222" t="s">
        <v>437</v>
      </c>
      <c r="DQ222">
        <v>2</v>
      </c>
      <c r="DR222" t="b">
        <v>1</v>
      </c>
      <c r="DS222">
        <v>1701978697.6</v>
      </c>
      <c r="DT222">
        <v>416.721</v>
      </c>
      <c r="DU222">
        <v>419.986</v>
      </c>
      <c r="DV222">
        <v>12.49125</v>
      </c>
      <c r="DW222">
        <v>11.46095</v>
      </c>
      <c r="DX222">
        <v>417.235</v>
      </c>
      <c r="DY222">
        <v>12.4598</v>
      </c>
      <c r="DZ222">
        <v>600.0315</v>
      </c>
      <c r="EA222">
        <v>78.90625</v>
      </c>
      <c r="EB222">
        <v>0.09997805</v>
      </c>
      <c r="EC222">
        <v>23.0057</v>
      </c>
      <c r="ED222">
        <v>23.0417</v>
      </c>
      <c r="EE222">
        <v>999.9</v>
      </c>
      <c r="EF222">
        <v>0</v>
      </c>
      <c r="EG222">
        <v>0</v>
      </c>
      <c r="EH222">
        <v>9998.46</v>
      </c>
      <c r="EI222">
        <v>0</v>
      </c>
      <c r="EJ222">
        <v>0.848101</v>
      </c>
      <c r="EK222">
        <v>-3.26524</v>
      </c>
      <c r="EL222">
        <v>421.992</v>
      </c>
      <c r="EM222">
        <v>424.855</v>
      </c>
      <c r="EN222">
        <v>1.0303</v>
      </c>
      <c r="EO222">
        <v>419.986</v>
      </c>
      <c r="EP222">
        <v>11.46095</v>
      </c>
      <c r="EQ222">
        <v>0.985638</v>
      </c>
      <c r="ER222">
        <v>0.9043405</v>
      </c>
      <c r="ES222">
        <v>6.705785</v>
      </c>
      <c r="ET222">
        <v>5.460005</v>
      </c>
      <c r="EU222">
        <v>1799.93</v>
      </c>
      <c r="EV222">
        <v>0.978004</v>
      </c>
      <c r="EW222">
        <v>0.0219962</v>
      </c>
      <c r="EX222">
        <v>0</v>
      </c>
      <c r="EY222">
        <v>382.559</v>
      </c>
      <c r="EZ222">
        <v>4.99951</v>
      </c>
      <c r="FA222">
        <v>6941.82</v>
      </c>
      <c r="FB222">
        <v>14716.4</v>
      </c>
      <c r="FC222">
        <v>43.031</v>
      </c>
      <c r="FD222">
        <v>44.812</v>
      </c>
      <c r="FE222">
        <v>44.562</v>
      </c>
      <c r="FF222">
        <v>43.875</v>
      </c>
      <c r="FG222">
        <v>44.437</v>
      </c>
      <c r="FH222">
        <v>1755.45</v>
      </c>
      <c r="FI222">
        <v>39.48</v>
      </c>
      <c r="FJ222">
        <v>0</v>
      </c>
      <c r="FK222">
        <v>1701978700.5</v>
      </c>
      <c r="FL222">
        <v>0</v>
      </c>
      <c r="FM222">
        <v>382.577923076923</v>
      </c>
      <c r="FN222">
        <v>-0.331897428674674</v>
      </c>
      <c r="FO222">
        <v>-1.98940170946383</v>
      </c>
      <c r="FP222">
        <v>6942.27653846154</v>
      </c>
      <c r="FQ222">
        <v>15</v>
      </c>
      <c r="FR222">
        <v>1701977635</v>
      </c>
      <c r="FS222" t="s">
        <v>438</v>
      </c>
      <c r="FT222">
        <v>1701977633</v>
      </c>
      <c r="FU222">
        <v>1701977635</v>
      </c>
      <c r="FV222">
        <v>4</v>
      </c>
      <c r="FW222">
        <v>-0.012</v>
      </c>
      <c r="FX222">
        <v>0.003</v>
      </c>
      <c r="FY222">
        <v>-0.515</v>
      </c>
      <c r="FZ222">
        <v>0.012</v>
      </c>
      <c r="GA222">
        <v>420</v>
      </c>
      <c r="GB222">
        <v>11</v>
      </c>
      <c r="GC222">
        <v>0.38</v>
      </c>
      <c r="GD222">
        <v>0.07</v>
      </c>
      <c r="GE222">
        <v>-3.2854505</v>
      </c>
      <c r="GF222">
        <v>0.27722120300752</v>
      </c>
      <c r="GG222">
        <v>0.0354088726839757</v>
      </c>
      <c r="GH222">
        <v>1</v>
      </c>
      <c r="GI222">
        <v>382.626470588235</v>
      </c>
      <c r="GJ222">
        <v>-0.260106949475488</v>
      </c>
      <c r="GK222">
        <v>0.206775700485863</v>
      </c>
      <c r="GL222">
        <v>1</v>
      </c>
      <c r="GM222">
        <v>1.029931</v>
      </c>
      <c r="GN222">
        <v>0.00880601503759499</v>
      </c>
      <c r="GO222">
        <v>0.00152669872600983</v>
      </c>
      <c r="GP222">
        <v>1</v>
      </c>
      <c r="GQ222">
        <v>3</v>
      </c>
      <c r="GR222">
        <v>3</v>
      </c>
      <c r="GS222" t="s">
        <v>439</v>
      </c>
      <c r="GT222">
        <v>3.25006</v>
      </c>
      <c r="GU222">
        <v>2.8922</v>
      </c>
      <c r="GV222">
        <v>0.08263</v>
      </c>
      <c r="GW222">
        <v>0.0829206</v>
      </c>
      <c r="GX222">
        <v>0.0594922</v>
      </c>
      <c r="GY222">
        <v>0.0553022</v>
      </c>
      <c r="GZ222">
        <v>30266.6</v>
      </c>
      <c r="HA222">
        <v>23316.1</v>
      </c>
      <c r="HB222">
        <v>30714.4</v>
      </c>
      <c r="HC222">
        <v>23894.7</v>
      </c>
      <c r="HD222">
        <v>38262.1</v>
      </c>
      <c r="HE222">
        <v>31507.7</v>
      </c>
      <c r="HF222">
        <v>43460.5</v>
      </c>
      <c r="HG222">
        <v>36060.8</v>
      </c>
      <c r="HH222">
        <v>2.35287</v>
      </c>
      <c r="HI222">
        <v>2.2558</v>
      </c>
      <c r="HJ222">
        <v>0.154871</v>
      </c>
      <c r="HK222">
        <v>0</v>
      </c>
      <c r="HL222">
        <v>20.4926</v>
      </c>
      <c r="HM222">
        <v>999.9</v>
      </c>
      <c r="HN222">
        <v>45.33</v>
      </c>
      <c r="HO222">
        <v>27.07</v>
      </c>
      <c r="HP222">
        <v>20.6475</v>
      </c>
      <c r="HQ222">
        <v>54.482</v>
      </c>
      <c r="HR222">
        <v>21.4423</v>
      </c>
      <c r="HS222">
        <v>2</v>
      </c>
      <c r="HT222">
        <v>-0.305028</v>
      </c>
      <c r="HU222">
        <v>0.67408</v>
      </c>
      <c r="HV222">
        <v>20.3424</v>
      </c>
      <c r="HW222">
        <v>5.24559</v>
      </c>
      <c r="HX222">
        <v>11.9204</v>
      </c>
      <c r="HY222">
        <v>4.9697</v>
      </c>
      <c r="HZ222">
        <v>3.29008</v>
      </c>
      <c r="IA222">
        <v>9999</v>
      </c>
      <c r="IB222">
        <v>999.9</v>
      </c>
      <c r="IC222">
        <v>9999</v>
      </c>
      <c r="ID222">
        <v>9999</v>
      </c>
      <c r="IE222">
        <v>4.97211</v>
      </c>
      <c r="IF222">
        <v>1.87348</v>
      </c>
      <c r="IG222">
        <v>1.88034</v>
      </c>
      <c r="IH222">
        <v>1.87651</v>
      </c>
      <c r="II222">
        <v>1.87607</v>
      </c>
      <c r="IJ222">
        <v>1.87607</v>
      </c>
      <c r="IK222">
        <v>1.875</v>
      </c>
      <c r="IL222">
        <v>1.87538</v>
      </c>
      <c r="IM222">
        <v>0</v>
      </c>
      <c r="IN222">
        <v>0</v>
      </c>
      <c r="IO222">
        <v>0</v>
      </c>
      <c r="IP222">
        <v>0</v>
      </c>
      <c r="IQ222" t="s">
        <v>440</v>
      </c>
      <c r="IR222" t="s">
        <v>441</v>
      </c>
      <c r="IS222" t="s">
        <v>442</v>
      </c>
      <c r="IT222" t="s">
        <v>442</v>
      </c>
      <c r="IU222" t="s">
        <v>442</v>
      </c>
      <c r="IV222" t="s">
        <v>442</v>
      </c>
      <c r="IW222">
        <v>0</v>
      </c>
      <c r="IX222">
        <v>100</v>
      </c>
      <c r="IY222">
        <v>100</v>
      </c>
      <c r="IZ222">
        <v>-0.514</v>
      </c>
      <c r="JA222">
        <v>0.0314</v>
      </c>
      <c r="JB222">
        <v>-0.436505064677801</v>
      </c>
      <c r="JC222">
        <v>-0.000204251658391556</v>
      </c>
      <c r="JD222">
        <v>8.11882707142039e-08</v>
      </c>
      <c r="JE222">
        <v>-8.824596126216e-11</v>
      </c>
      <c r="JF222">
        <v>-0.0823044458403542</v>
      </c>
      <c r="JG222">
        <v>6.98166786572007e-05</v>
      </c>
      <c r="JH222">
        <v>0.00104944809816257</v>
      </c>
      <c r="JI222">
        <v>-2.5878658862803e-05</v>
      </c>
      <c r="JJ222">
        <v>28</v>
      </c>
      <c r="JK222">
        <v>2090</v>
      </c>
      <c r="JL222">
        <v>2</v>
      </c>
      <c r="JM222">
        <v>19</v>
      </c>
      <c r="JN222">
        <v>17.8</v>
      </c>
      <c r="JO222">
        <v>17.7</v>
      </c>
      <c r="JP222">
        <v>1.36108</v>
      </c>
      <c r="JQ222">
        <v>2.55371</v>
      </c>
      <c r="JR222">
        <v>2.24365</v>
      </c>
      <c r="JS222">
        <v>2.84912</v>
      </c>
      <c r="JT222">
        <v>2.49756</v>
      </c>
      <c r="JU222">
        <v>2.36694</v>
      </c>
      <c r="JV222">
        <v>31.3026</v>
      </c>
      <c r="JW222">
        <v>24.07</v>
      </c>
      <c r="JX222">
        <v>18</v>
      </c>
      <c r="JY222">
        <v>633.554</v>
      </c>
      <c r="JZ222">
        <v>658.1</v>
      </c>
      <c r="KA222">
        <v>20.0005</v>
      </c>
      <c r="KB222">
        <v>23.3138</v>
      </c>
      <c r="KC222">
        <v>30.0003</v>
      </c>
      <c r="KD222">
        <v>23.4993</v>
      </c>
      <c r="KE222">
        <v>23.4811</v>
      </c>
      <c r="KF222">
        <v>27.2858</v>
      </c>
      <c r="KG222">
        <v>36.7197</v>
      </c>
      <c r="KH222">
        <v>0</v>
      </c>
      <c r="KI222">
        <v>20</v>
      </c>
      <c r="KJ222">
        <v>420</v>
      </c>
      <c r="KK222">
        <v>11.4958</v>
      </c>
      <c r="KL222">
        <v>101.982</v>
      </c>
      <c r="KM222">
        <v>101.023</v>
      </c>
    </row>
    <row r="223" spans="1:299">
      <c r="A223">
        <v>207</v>
      </c>
      <c r="B223">
        <v>1701978704.1</v>
      </c>
      <c r="C223">
        <v>1030.09999990463</v>
      </c>
      <c r="D223" t="s">
        <v>855</v>
      </c>
      <c r="E223" t="s">
        <v>856</v>
      </c>
      <c r="F223">
        <v>15</v>
      </c>
      <c r="H223" t="s">
        <v>435</v>
      </c>
      <c r="K223">
        <v>1701978702.6</v>
      </c>
      <c r="L223">
        <f>(M223)/1000</f>
        <v>0</v>
      </c>
      <c r="M223">
        <f>IF(DR223, AP223, AJ223)</f>
        <v>0</v>
      </c>
      <c r="N223">
        <f>IF(DR223, AK223, AI223)</f>
        <v>0</v>
      </c>
      <c r="O223">
        <f>DT223 - IF(AW223&gt;1, N223*DN223*100.0/(AY223*EH223), 0)</f>
        <v>0</v>
      </c>
      <c r="P223">
        <f>((V223-L223/2)*O223-N223)/(V223+L223/2)</f>
        <v>0</v>
      </c>
      <c r="Q223">
        <f>P223*(EA223+EB223)/1000.0</f>
        <v>0</v>
      </c>
      <c r="R223">
        <f>(DT223 - IF(AW223&gt;1, N223*DN223*100.0/(AY223*EH223), 0))*(EA223+EB223)/1000.0</f>
        <v>0</v>
      </c>
      <c r="S223">
        <f>2.0/((1/U223-1/T223)+SIGN(U223)*SQRT((1/U223-1/T223)*(1/U223-1/T223) + 4*DO223/((DO223+1)*(DO223+1))*(2*1/U223*1/T223-1/T223*1/T223)))</f>
        <v>0</v>
      </c>
      <c r="T223">
        <f>IF(LEFT(DP223,1)&lt;&gt;"0",IF(LEFT(DP223,1)="1",3.0,DQ223),$D$5+$E$5*(EH223*EA223/($K$5*1000))+$F$5*(EH223*EA223/($K$5*1000))*MAX(MIN(DN223,$J$5),$I$5)*MAX(MIN(DN223,$J$5),$I$5)+$G$5*MAX(MIN(DN223,$J$5),$I$5)*(EH223*EA223/($K$5*1000))+$H$5*(EH223*EA223/($K$5*1000))*(EH223*EA223/($K$5*1000)))</f>
        <v>0</v>
      </c>
      <c r="U223">
        <f>L223*(1000-(1000*0.61365*exp(17.502*Y223/(240.97+Y223))/(EA223+EB223)+DV223)/2)/(1000*0.61365*exp(17.502*Y223/(240.97+Y223))/(EA223+EB223)-DV223)</f>
        <v>0</v>
      </c>
      <c r="V223">
        <f>1/((DO223+1)/(S223/1.6)+1/(T223/1.37)) + DO223/((DO223+1)/(S223/1.6) + DO223/(T223/1.37))</f>
        <v>0</v>
      </c>
      <c r="W223">
        <f>(DJ223*DM223)</f>
        <v>0</v>
      </c>
      <c r="X223">
        <f>(EC223+(W223+2*0.95*5.67E-8*(((EC223+$B$7)+273)^4-(EC223+273)^4)-44100*L223)/(1.84*29.3*T223+8*0.95*5.67E-8*(EC223+273)^3))</f>
        <v>0</v>
      </c>
      <c r="Y223">
        <f>($C$7*ED223+$D$7*EE223+$E$7*X223)</f>
        <v>0</v>
      </c>
      <c r="Z223">
        <f>0.61365*exp(17.502*Y223/(240.97+Y223))</f>
        <v>0</v>
      </c>
      <c r="AA223">
        <f>(AB223/AC223*100)</f>
        <v>0</v>
      </c>
      <c r="AB223">
        <f>DV223*(EA223+EB223)/1000</f>
        <v>0</v>
      </c>
      <c r="AC223">
        <f>0.61365*exp(17.502*EC223/(240.97+EC223))</f>
        <v>0</v>
      </c>
      <c r="AD223">
        <f>(Z223-DV223*(EA223+EB223)/1000)</f>
        <v>0</v>
      </c>
      <c r="AE223">
        <f>(-L223*44100)</f>
        <v>0</v>
      </c>
      <c r="AF223">
        <f>2*29.3*T223*0.92*(EC223-Y223)</f>
        <v>0</v>
      </c>
      <c r="AG223">
        <f>2*0.95*5.67E-8*(((EC223+$B$7)+273)^4-(Y223+273)^4)</f>
        <v>0</v>
      </c>
      <c r="AH223">
        <f>W223+AG223+AE223+AF223</f>
        <v>0</v>
      </c>
      <c r="AI223">
        <f>DZ223*AW223*(DU223-DT223*(1000-AW223*DW223)/(1000-AW223*DV223))/(100*DN223)</f>
        <v>0</v>
      </c>
      <c r="AJ223">
        <f>1000*DZ223*AW223*(DV223-DW223)/(100*DN223*(1000-AW223*DV223))</f>
        <v>0</v>
      </c>
      <c r="AK223">
        <f>(AL223 - AM223 - EA223*1E3/(8.314*(EC223+273.15)) * AO223/DZ223 * AN223) * DZ223/(100*DN223) * (1000 - DW223)/1000</f>
        <v>0</v>
      </c>
      <c r="AL223">
        <v>424.883303330407</v>
      </c>
      <c r="AM223">
        <v>422.069121212121</v>
      </c>
      <c r="AN223">
        <v>0.021695781806187</v>
      </c>
      <c r="AO223">
        <v>66.111918729525</v>
      </c>
      <c r="AP223">
        <f>(AR223 - AQ223 + EA223*1E3/(8.314*(EC223+273.15)) * AT223/DZ223 * AS223) * DZ223/(100*DN223) * 1000/(1000 - AR223)</f>
        <v>0</v>
      </c>
      <c r="AQ223">
        <v>11.4605590168879</v>
      </c>
      <c r="AR223">
        <v>12.4922417582418</v>
      </c>
      <c r="AS223">
        <v>7.74205957279399e-07</v>
      </c>
      <c r="AT223">
        <v>85.4368916189537</v>
      </c>
      <c r="AU223">
        <v>0</v>
      </c>
      <c r="AV223">
        <v>0</v>
      </c>
      <c r="AW223">
        <f>IF(AU223*$H$13&gt;=AY223,1.0,(AY223/(AY223-AU223*$H$13)))</f>
        <v>0</v>
      </c>
      <c r="AX223">
        <f>(AW223-1)*100</f>
        <v>0</v>
      </c>
      <c r="AY223">
        <f>MAX(0,($B$13+$C$13*EH223)/(1+$D$13*EH223)*EA223/(EC223+273)*$E$13)</f>
        <v>0</v>
      </c>
      <c r="AZ223" t="s">
        <v>436</v>
      </c>
      <c r="BA223" t="s">
        <v>436</v>
      </c>
      <c r="BB223">
        <v>0</v>
      </c>
      <c r="BC223">
        <v>0</v>
      </c>
      <c r="BD223">
        <f>1-BB223/BC223</f>
        <v>0</v>
      </c>
      <c r="BE223">
        <v>0</v>
      </c>
      <c r="BF223" t="s">
        <v>436</v>
      </c>
      <c r="BG223" t="s">
        <v>436</v>
      </c>
      <c r="BH223">
        <v>0</v>
      </c>
      <c r="BI223">
        <v>0</v>
      </c>
      <c r="BJ223">
        <f>1-BH223/BI223</f>
        <v>0</v>
      </c>
      <c r="BK223">
        <v>0.5</v>
      </c>
      <c r="BL223">
        <f>DK223</f>
        <v>0</v>
      </c>
      <c r="BM223">
        <f>N223</f>
        <v>0</v>
      </c>
      <c r="BN223">
        <f>BJ223*BK223*BL223</f>
        <v>0</v>
      </c>
      <c r="BO223">
        <f>(BM223-BE223)/BL223</f>
        <v>0</v>
      </c>
      <c r="BP223">
        <f>(BC223-BI223)/BI223</f>
        <v>0</v>
      </c>
      <c r="BQ223">
        <f>BB223/(BD223+BB223/BI223)</f>
        <v>0</v>
      </c>
      <c r="BR223" t="s">
        <v>436</v>
      </c>
      <c r="BS223">
        <v>0</v>
      </c>
      <c r="BT223">
        <f>IF(BS223&lt;&gt;0, BS223, BQ223)</f>
        <v>0</v>
      </c>
      <c r="BU223">
        <f>1-BT223/BI223</f>
        <v>0</v>
      </c>
      <c r="BV223">
        <f>(BI223-BH223)/(BI223-BT223)</f>
        <v>0</v>
      </c>
      <c r="BW223">
        <f>(BC223-BI223)/(BC223-BT223)</f>
        <v>0</v>
      </c>
      <c r="BX223">
        <f>(BI223-BH223)/(BI223-BB223)</f>
        <v>0</v>
      </c>
      <c r="BY223">
        <f>(BC223-BI223)/(BC223-BB223)</f>
        <v>0</v>
      </c>
      <c r="BZ223">
        <f>(BV223*BT223/BH223)</f>
        <v>0</v>
      </c>
      <c r="CA223">
        <f>(1-BZ223)</f>
        <v>0</v>
      </c>
      <c r="DJ223">
        <f>$B$11*EI223+$C$11*EJ223+$F$11*EU223*(1-EX223)</f>
        <v>0</v>
      </c>
      <c r="DK223">
        <f>DJ223*DL223</f>
        <v>0</v>
      </c>
      <c r="DL223">
        <f>($B$11*$D$9+$C$11*$D$9+$F$11*((FH223+EZ223)/MAX(FH223+EZ223+FI223, 0.1)*$I$9+FI223/MAX(FH223+EZ223+FI223, 0.1)*$J$9))/($B$11+$C$11+$F$11)</f>
        <v>0</v>
      </c>
      <c r="DM223">
        <f>($B$11*$K$9+$C$11*$K$9+$F$11*((FH223+EZ223)/MAX(FH223+EZ223+FI223, 0.1)*$P$9+FI223/MAX(FH223+EZ223+FI223, 0.1)*$Q$9))/($B$11+$C$11+$F$11)</f>
        <v>0</v>
      </c>
      <c r="DN223">
        <v>6</v>
      </c>
      <c r="DO223">
        <v>0.5</v>
      </c>
      <c r="DP223" t="s">
        <v>437</v>
      </c>
      <c r="DQ223">
        <v>2</v>
      </c>
      <c r="DR223" t="b">
        <v>1</v>
      </c>
      <c r="DS223">
        <v>1701978702.6</v>
      </c>
      <c r="DT223">
        <v>416.7835</v>
      </c>
      <c r="DU223">
        <v>420.0235</v>
      </c>
      <c r="DV223">
        <v>12.4921</v>
      </c>
      <c r="DW223">
        <v>11.4605</v>
      </c>
      <c r="DX223">
        <v>417.2975</v>
      </c>
      <c r="DY223">
        <v>12.46065</v>
      </c>
      <c r="DZ223">
        <v>599.9425</v>
      </c>
      <c r="EA223">
        <v>78.90545</v>
      </c>
      <c r="EB223">
        <v>0.1002025</v>
      </c>
      <c r="EC223">
        <v>23.0079</v>
      </c>
      <c r="ED223">
        <v>23.03435</v>
      </c>
      <c r="EE223">
        <v>999.9</v>
      </c>
      <c r="EF223">
        <v>0</v>
      </c>
      <c r="EG223">
        <v>0</v>
      </c>
      <c r="EH223">
        <v>9973.13</v>
      </c>
      <c r="EI223">
        <v>0</v>
      </c>
      <c r="EJ223">
        <v>0.848101</v>
      </c>
      <c r="EK223">
        <v>-3.2399</v>
      </c>
      <c r="EL223">
        <v>422.056</v>
      </c>
      <c r="EM223">
        <v>424.893</v>
      </c>
      <c r="EN223">
        <v>1.031595</v>
      </c>
      <c r="EO223">
        <v>420.0235</v>
      </c>
      <c r="EP223">
        <v>11.4605</v>
      </c>
      <c r="EQ223">
        <v>0.9856955</v>
      </c>
      <c r="ER223">
        <v>0.904297</v>
      </c>
      <c r="ES223">
        <v>6.70664</v>
      </c>
      <c r="ET223">
        <v>5.45931</v>
      </c>
      <c r="EU223">
        <v>1799.925</v>
      </c>
      <c r="EV223">
        <v>0.978004</v>
      </c>
      <c r="EW223">
        <v>0.0219962</v>
      </c>
      <c r="EX223">
        <v>0</v>
      </c>
      <c r="EY223">
        <v>382.911</v>
      </c>
      <c r="EZ223">
        <v>4.99951</v>
      </c>
      <c r="FA223">
        <v>6940.71</v>
      </c>
      <c r="FB223">
        <v>14716.4</v>
      </c>
      <c r="FC223">
        <v>43.062</v>
      </c>
      <c r="FD223">
        <v>44.812</v>
      </c>
      <c r="FE223">
        <v>44.562</v>
      </c>
      <c r="FF223">
        <v>43.875</v>
      </c>
      <c r="FG223">
        <v>44.437</v>
      </c>
      <c r="FH223">
        <v>1755.445</v>
      </c>
      <c r="FI223">
        <v>39.48</v>
      </c>
      <c r="FJ223">
        <v>0</v>
      </c>
      <c r="FK223">
        <v>1701978705.3</v>
      </c>
      <c r="FL223">
        <v>0</v>
      </c>
      <c r="FM223">
        <v>382.573769230769</v>
      </c>
      <c r="FN223">
        <v>-0.471316240871841</v>
      </c>
      <c r="FO223">
        <v>-5.69401707870625</v>
      </c>
      <c r="FP223">
        <v>6941.90807692308</v>
      </c>
      <c r="FQ223">
        <v>15</v>
      </c>
      <c r="FR223">
        <v>1701977635</v>
      </c>
      <c r="FS223" t="s">
        <v>438</v>
      </c>
      <c r="FT223">
        <v>1701977633</v>
      </c>
      <c r="FU223">
        <v>1701977635</v>
      </c>
      <c r="FV223">
        <v>4</v>
      </c>
      <c r="FW223">
        <v>-0.012</v>
      </c>
      <c r="FX223">
        <v>0.003</v>
      </c>
      <c r="FY223">
        <v>-0.515</v>
      </c>
      <c r="FZ223">
        <v>0.012</v>
      </c>
      <c r="GA223">
        <v>420</v>
      </c>
      <c r="GB223">
        <v>11</v>
      </c>
      <c r="GC223">
        <v>0.38</v>
      </c>
      <c r="GD223">
        <v>0.07</v>
      </c>
      <c r="GE223">
        <v>-3.26973761904762</v>
      </c>
      <c r="GF223">
        <v>0.19814337662337</v>
      </c>
      <c r="GG223">
        <v>0.0307256315995002</v>
      </c>
      <c r="GH223">
        <v>1</v>
      </c>
      <c r="GI223">
        <v>382.594029411765</v>
      </c>
      <c r="GJ223">
        <v>-0.151000765943215</v>
      </c>
      <c r="GK223">
        <v>0.229507591223183</v>
      </c>
      <c r="GL223">
        <v>1</v>
      </c>
      <c r="GM223">
        <v>1.03075333333333</v>
      </c>
      <c r="GN223">
        <v>0.00287142857143016</v>
      </c>
      <c r="GO223">
        <v>0.000655542910827774</v>
      </c>
      <c r="GP223">
        <v>1</v>
      </c>
      <c r="GQ223">
        <v>3</v>
      </c>
      <c r="GR223">
        <v>3</v>
      </c>
      <c r="GS223" t="s">
        <v>439</v>
      </c>
      <c r="GT223">
        <v>3.24999</v>
      </c>
      <c r="GU223">
        <v>2.89219</v>
      </c>
      <c r="GV223">
        <v>0.0826341</v>
      </c>
      <c r="GW223">
        <v>0.0829218</v>
      </c>
      <c r="GX223">
        <v>0.0594928</v>
      </c>
      <c r="GY223">
        <v>0.055301</v>
      </c>
      <c r="GZ223">
        <v>30266.4</v>
      </c>
      <c r="HA223">
        <v>23316</v>
      </c>
      <c r="HB223">
        <v>30714.4</v>
      </c>
      <c r="HC223">
        <v>23894.6</v>
      </c>
      <c r="HD223">
        <v>38261.7</v>
      </c>
      <c r="HE223">
        <v>31507.5</v>
      </c>
      <c r="HF223">
        <v>43460</v>
      </c>
      <c r="HG223">
        <v>36060.7</v>
      </c>
      <c r="HH223">
        <v>2.3528</v>
      </c>
      <c r="HI223">
        <v>2.2559</v>
      </c>
      <c r="HJ223">
        <v>0.153724</v>
      </c>
      <c r="HK223">
        <v>0</v>
      </c>
      <c r="HL223">
        <v>20.4926</v>
      </c>
      <c r="HM223">
        <v>999.9</v>
      </c>
      <c r="HN223">
        <v>45.33</v>
      </c>
      <c r="HO223">
        <v>27.07</v>
      </c>
      <c r="HP223">
        <v>20.6448</v>
      </c>
      <c r="HQ223">
        <v>54.192</v>
      </c>
      <c r="HR223">
        <v>21.4623</v>
      </c>
      <c r="HS223">
        <v>2</v>
      </c>
      <c r="HT223">
        <v>-0.305236</v>
      </c>
      <c r="HU223">
        <v>0.675986</v>
      </c>
      <c r="HV223">
        <v>20.3427</v>
      </c>
      <c r="HW223">
        <v>5.24589</v>
      </c>
      <c r="HX223">
        <v>11.9214</v>
      </c>
      <c r="HY223">
        <v>4.9698</v>
      </c>
      <c r="HZ223">
        <v>3.29008</v>
      </c>
      <c r="IA223">
        <v>9999</v>
      </c>
      <c r="IB223">
        <v>999.9</v>
      </c>
      <c r="IC223">
        <v>9999</v>
      </c>
      <c r="ID223">
        <v>9999</v>
      </c>
      <c r="IE223">
        <v>4.97207</v>
      </c>
      <c r="IF223">
        <v>1.87347</v>
      </c>
      <c r="IG223">
        <v>1.88034</v>
      </c>
      <c r="IH223">
        <v>1.87652</v>
      </c>
      <c r="II223">
        <v>1.87609</v>
      </c>
      <c r="IJ223">
        <v>1.87607</v>
      </c>
      <c r="IK223">
        <v>1.875</v>
      </c>
      <c r="IL223">
        <v>1.87539</v>
      </c>
      <c r="IM223">
        <v>0</v>
      </c>
      <c r="IN223">
        <v>0</v>
      </c>
      <c r="IO223">
        <v>0</v>
      </c>
      <c r="IP223">
        <v>0</v>
      </c>
      <c r="IQ223" t="s">
        <v>440</v>
      </c>
      <c r="IR223" t="s">
        <v>441</v>
      </c>
      <c r="IS223" t="s">
        <v>442</v>
      </c>
      <c r="IT223" t="s">
        <v>442</v>
      </c>
      <c r="IU223" t="s">
        <v>442</v>
      </c>
      <c r="IV223" t="s">
        <v>442</v>
      </c>
      <c r="IW223">
        <v>0</v>
      </c>
      <c r="IX223">
        <v>100</v>
      </c>
      <c r="IY223">
        <v>100</v>
      </c>
      <c r="IZ223">
        <v>-0.514</v>
      </c>
      <c r="JA223">
        <v>0.0315</v>
      </c>
      <c r="JB223">
        <v>-0.436505064677801</v>
      </c>
      <c r="JC223">
        <v>-0.000204251658391556</v>
      </c>
      <c r="JD223">
        <v>8.11882707142039e-08</v>
      </c>
      <c r="JE223">
        <v>-8.824596126216e-11</v>
      </c>
      <c r="JF223">
        <v>-0.0823044458403542</v>
      </c>
      <c r="JG223">
        <v>6.98166786572007e-05</v>
      </c>
      <c r="JH223">
        <v>0.00104944809816257</v>
      </c>
      <c r="JI223">
        <v>-2.5878658862803e-05</v>
      </c>
      <c r="JJ223">
        <v>28</v>
      </c>
      <c r="JK223">
        <v>2090</v>
      </c>
      <c r="JL223">
        <v>2</v>
      </c>
      <c r="JM223">
        <v>19</v>
      </c>
      <c r="JN223">
        <v>17.9</v>
      </c>
      <c r="JO223">
        <v>17.8</v>
      </c>
      <c r="JP223">
        <v>1.36108</v>
      </c>
      <c r="JQ223">
        <v>2.55249</v>
      </c>
      <c r="JR223">
        <v>2.24365</v>
      </c>
      <c r="JS223">
        <v>2.84912</v>
      </c>
      <c r="JT223">
        <v>2.49756</v>
      </c>
      <c r="JU223">
        <v>2.35718</v>
      </c>
      <c r="JV223">
        <v>31.2809</v>
      </c>
      <c r="JW223">
        <v>24.0612</v>
      </c>
      <c r="JX223">
        <v>18</v>
      </c>
      <c r="JY223">
        <v>633.5</v>
      </c>
      <c r="JZ223">
        <v>658.185</v>
      </c>
      <c r="KA223">
        <v>20.0004</v>
      </c>
      <c r="KB223">
        <v>23.3138</v>
      </c>
      <c r="KC223">
        <v>29.9998</v>
      </c>
      <c r="KD223">
        <v>23.4993</v>
      </c>
      <c r="KE223">
        <v>23.4811</v>
      </c>
      <c r="KF223">
        <v>27.2856</v>
      </c>
      <c r="KG223">
        <v>36.7197</v>
      </c>
      <c r="KH223">
        <v>0</v>
      </c>
      <c r="KI223">
        <v>20</v>
      </c>
      <c r="KJ223">
        <v>420</v>
      </c>
      <c r="KK223">
        <v>11.4958</v>
      </c>
      <c r="KL223">
        <v>101.982</v>
      </c>
      <c r="KM223">
        <v>101.023</v>
      </c>
    </row>
    <row r="224" spans="1:299">
      <c r="A224">
        <v>208</v>
      </c>
      <c r="B224">
        <v>1701978709.1</v>
      </c>
      <c r="C224">
        <v>1035.09999990463</v>
      </c>
      <c r="D224" t="s">
        <v>857</v>
      </c>
      <c r="E224" t="s">
        <v>858</v>
      </c>
      <c r="F224">
        <v>15</v>
      </c>
      <c r="H224" t="s">
        <v>435</v>
      </c>
      <c r="K224">
        <v>1701978707.6</v>
      </c>
      <c r="L224">
        <f>(M224)/1000</f>
        <v>0</v>
      </c>
      <c r="M224">
        <f>IF(DR224, AP224, AJ224)</f>
        <v>0</v>
      </c>
      <c r="N224">
        <f>IF(DR224, AK224, AI224)</f>
        <v>0</v>
      </c>
      <c r="O224">
        <f>DT224 - IF(AW224&gt;1, N224*DN224*100.0/(AY224*EH224), 0)</f>
        <v>0</v>
      </c>
      <c r="P224">
        <f>((V224-L224/2)*O224-N224)/(V224+L224/2)</f>
        <v>0</v>
      </c>
      <c r="Q224">
        <f>P224*(EA224+EB224)/1000.0</f>
        <v>0</v>
      </c>
      <c r="R224">
        <f>(DT224 - IF(AW224&gt;1, N224*DN224*100.0/(AY224*EH224), 0))*(EA224+EB224)/1000.0</f>
        <v>0</v>
      </c>
      <c r="S224">
        <f>2.0/((1/U224-1/T224)+SIGN(U224)*SQRT((1/U224-1/T224)*(1/U224-1/T224) + 4*DO224/((DO224+1)*(DO224+1))*(2*1/U224*1/T224-1/T224*1/T224)))</f>
        <v>0</v>
      </c>
      <c r="T224">
        <f>IF(LEFT(DP224,1)&lt;&gt;"0",IF(LEFT(DP224,1)="1",3.0,DQ224),$D$5+$E$5*(EH224*EA224/($K$5*1000))+$F$5*(EH224*EA224/($K$5*1000))*MAX(MIN(DN224,$J$5),$I$5)*MAX(MIN(DN224,$J$5),$I$5)+$G$5*MAX(MIN(DN224,$J$5),$I$5)*(EH224*EA224/($K$5*1000))+$H$5*(EH224*EA224/($K$5*1000))*(EH224*EA224/($K$5*1000)))</f>
        <v>0</v>
      </c>
      <c r="U224">
        <f>L224*(1000-(1000*0.61365*exp(17.502*Y224/(240.97+Y224))/(EA224+EB224)+DV224)/2)/(1000*0.61365*exp(17.502*Y224/(240.97+Y224))/(EA224+EB224)-DV224)</f>
        <v>0</v>
      </c>
      <c r="V224">
        <f>1/((DO224+1)/(S224/1.6)+1/(T224/1.37)) + DO224/((DO224+1)/(S224/1.6) + DO224/(T224/1.37))</f>
        <v>0</v>
      </c>
      <c r="W224">
        <f>(DJ224*DM224)</f>
        <v>0</v>
      </c>
      <c r="X224">
        <f>(EC224+(W224+2*0.95*5.67E-8*(((EC224+$B$7)+273)^4-(EC224+273)^4)-44100*L224)/(1.84*29.3*T224+8*0.95*5.67E-8*(EC224+273)^3))</f>
        <v>0</v>
      </c>
      <c r="Y224">
        <f>($C$7*ED224+$D$7*EE224+$E$7*X224)</f>
        <v>0</v>
      </c>
      <c r="Z224">
        <f>0.61365*exp(17.502*Y224/(240.97+Y224))</f>
        <v>0</v>
      </c>
      <c r="AA224">
        <f>(AB224/AC224*100)</f>
        <v>0</v>
      </c>
      <c r="AB224">
        <f>DV224*(EA224+EB224)/1000</f>
        <v>0</v>
      </c>
      <c r="AC224">
        <f>0.61365*exp(17.502*EC224/(240.97+EC224))</f>
        <v>0</v>
      </c>
      <c r="AD224">
        <f>(Z224-DV224*(EA224+EB224)/1000)</f>
        <v>0</v>
      </c>
      <c r="AE224">
        <f>(-L224*44100)</f>
        <v>0</v>
      </c>
      <c r="AF224">
        <f>2*29.3*T224*0.92*(EC224-Y224)</f>
        <v>0</v>
      </c>
      <c r="AG224">
        <f>2*0.95*5.67E-8*(((EC224+$B$7)+273)^4-(Y224+273)^4)</f>
        <v>0</v>
      </c>
      <c r="AH224">
        <f>W224+AG224+AE224+AF224</f>
        <v>0</v>
      </c>
      <c r="AI224">
        <f>DZ224*AW224*(DU224-DT224*(1000-AW224*DW224)/(1000-AW224*DV224))/(100*DN224)</f>
        <v>0</v>
      </c>
      <c r="AJ224">
        <f>1000*DZ224*AW224*(DV224-DW224)/(100*DN224*(1000-AW224*DV224))</f>
        <v>0</v>
      </c>
      <c r="AK224">
        <f>(AL224 - AM224 - EA224*1E3/(8.314*(EC224+273.15)) * AO224/DZ224 * AN224) * DZ224/(100*DN224) * (1000 - DW224)/1000</f>
        <v>0</v>
      </c>
      <c r="AL224">
        <v>424.859688924742</v>
      </c>
      <c r="AM224">
        <v>422.025115151515</v>
      </c>
      <c r="AN224">
        <v>-0.00349027295369629</v>
      </c>
      <c r="AO224">
        <v>66.111918729525</v>
      </c>
      <c r="AP224">
        <f>(AR224 - AQ224 + EA224*1E3/(8.314*(EC224+273.15)) * AT224/DZ224 * AS224) * DZ224/(100*DN224) * 1000/(1000 - AR224)</f>
        <v>0</v>
      </c>
      <c r="AQ224">
        <v>11.4600858789543</v>
      </c>
      <c r="AR224">
        <v>12.4918538461538</v>
      </c>
      <c r="AS224">
        <v>3.54378650708779e-07</v>
      </c>
      <c r="AT224">
        <v>85.4368916189537</v>
      </c>
      <c r="AU224">
        <v>0</v>
      </c>
      <c r="AV224">
        <v>0</v>
      </c>
      <c r="AW224">
        <f>IF(AU224*$H$13&gt;=AY224,1.0,(AY224/(AY224-AU224*$H$13)))</f>
        <v>0</v>
      </c>
      <c r="AX224">
        <f>(AW224-1)*100</f>
        <v>0</v>
      </c>
      <c r="AY224">
        <f>MAX(0,($B$13+$C$13*EH224)/(1+$D$13*EH224)*EA224/(EC224+273)*$E$13)</f>
        <v>0</v>
      </c>
      <c r="AZ224" t="s">
        <v>436</v>
      </c>
      <c r="BA224" t="s">
        <v>436</v>
      </c>
      <c r="BB224">
        <v>0</v>
      </c>
      <c r="BC224">
        <v>0</v>
      </c>
      <c r="BD224">
        <f>1-BB224/BC224</f>
        <v>0</v>
      </c>
      <c r="BE224">
        <v>0</v>
      </c>
      <c r="BF224" t="s">
        <v>436</v>
      </c>
      <c r="BG224" t="s">
        <v>436</v>
      </c>
      <c r="BH224">
        <v>0</v>
      </c>
      <c r="BI224">
        <v>0</v>
      </c>
      <c r="BJ224">
        <f>1-BH224/BI224</f>
        <v>0</v>
      </c>
      <c r="BK224">
        <v>0.5</v>
      </c>
      <c r="BL224">
        <f>DK224</f>
        <v>0</v>
      </c>
      <c r="BM224">
        <f>N224</f>
        <v>0</v>
      </c>
      <c r="BN224">
        <f>BJ224*BK224*BL224</f>
        <v>0</v>
      </c>
      <c r="BO224">
        <f>(BM224-BE224)/BL224</f>
        <v>0</v>
      </c>
      <c r="BP224">
        <f>(BC224-BI224)/BI224</f>
        <v>0</v>
      </c>
      <c r="BQ224">
        <f>BB224/(BD224+BB224/BI224)</f>
        <v>0</v>
      </c>
      <c r="BR224" t="s">
        <v>436</v>
      </c>
      <c r="BS224">
        <v>0</v>
      </c>
      <c r="BT224">
        <f>IF(BS224&lt;&gt;0, BS224, BQ224)</f>
        <v>0</v>
      </c>
      <c r="BU224">
        <f>1-BT224/BI224</f>
        <v>0</v>
      </c>
      <c r="BV224">
        <f>(BI224-BH224)/(BI224-BT224)</f>
        <v>0</v>
      </c>
      <c r="BW224">
        <f>(BC224-BI224)/(BC224-BT224)</f>
        <v>0</v>
      </c>
      <c r="BX224">
        <f>(BI224-BH224)/(BI224-BB224)</f>
        <v>0</v>
      </c>
      <c r="BY224">
        <f>(BC224-BI224)/(BC224-BB224)</f>
        <v>0</v>
      </c>
      <c r="BZ224">
        <f>(BV224*BT224/BH224)</f>
        <v>0</v>
      </c>
      <c r="CA224">
        <f>(1-BZ224)</f>
        <v>0</v>
      </c>
      <c r="DJ224">
        <f>$B$11*EI224+$C$11*EJ224+$F$11*EU224*(1-EX224)</f>
        <v>0</v>
      </c>
      <c r="DK224">
        <f>DJ224*DL224</f>
        <v>0</v>
      </c>
      <c r="DL224">
        <f>($B$11*$D$9+$C$11*$D$9+$F$11*((FH224+EZ224)/MAX(FH224+EZ224+FI224, 0.1)*$I$9+FI224/MAX(FH224+EZ224+FI224, 0.1)*$J$9))/($B$11+$C$11+$F$11)</f>
        <v>0</v>
      </c>
      <c r="DM224">
        <f>($B$11*$K$9+$C$11*$K$9+$F$11*((FH224+EZ224)/MAX(FH224+EZ224+FI224, 0.1)*$P$9+FI224/MAX(FH224+EZ224+FI224, 0.1)*$Q$9))/($B$11+$C$11+$F$11)</f>
        <v>0</v>
      </c>
      <c r="DN224">
        <v>6</v>
      </c>
      <c r="DO224">
        <v>0.5</v>
      </c>
      <c r="DP224" t="s">
        <v>437</v>
      </c>
      <c r="DQ224">
        <v>2</v>
      </c>
      <c r="DR224" t="b">
        <v>1</v>
      </c>
      <c r="DS224">
        <v>1701978707.6</v>
      </c>
      <c r="DT224">
        <v>416.7585</v>
      </c>
      <c r="DU224">
        <v>419.977</v>
      </c>
      <c r="DV224">
        <v>12.4921</v>
      </c>
      <c r="DW224">
        <v>11.45955</v>
      </c>
      <c r="DX224">
        <v>417.2725</v>
      </c>
      <c r="DY224">
        <v>12.46065</v>
      </c>
      <c r="DZ224">
        <v>600.0095</v>
      </c>
      <c r="EA224">
        <v>78.90525</v>
      </c>
      <c r="EB224">
        <v>0.09957445</v>
      </c>
      <c r="EC224">
        <v>23.0115</v>
      </c>
      <c r="ED224">
        <v>23.03215</v>
      </c>
      <c r="EE224">
        <v>999.9</v>
      </c>
      <c r="EF224">
        <v>0</v>
      </c>
      <c r="EG224">
        <v>0</v>
      </c>
      <c r="EH224">
        <v>10040.35</v>
      </c>
      <c r="EI224">
        <v>0</v>
      </c>
      <c r="EJ224">
        <v>0.848101</v>
      </c>
      <c r="EK224">
        <v>-3.21884</v>
      </c>
      <c r="EL224">
        <v>422.0305</v>
      </c>
      <c r="EM224">
        <v>424.846</v>
      </c>
      <c r="EN224">
        <v>1.032555</v>
      </c>
      <c r="EO224">
        <v>419.977</v>
      </c>
      <c r="EP224">
        <v>11.45955</v>
      </c>
      <c r="EQ224">
        <v>0.9856925</v>
      </c>
      <c r="ER224">
        <v>0.904218</v>
      </c>
      <c r="ES224">
        <v>6.706595</v>
      </c>
      <c r="ET224">
        <v>5.458055</v>
      </c>
      <c r="EU224">
        <v>1799.94</v>
      </c>
      <c r="EV224">
        <v>0.978004</v>
      </c>
      <c r="EW224">
        <v>0.0219962</v>
      </c>
      <c r="EX224">
        <v>0</v>
      </c>
      <c r="EY224">
        <v>382.4585</v>
      </c>
      <c r="EZ224">
        <v>4.99951</v>
      </c>
      <c r="FA224">
        <v>6941.135</v>
      </c>
      <c r="FB224">
        <v>14716.5</v>
      </c>
      <c r="FC224">
        <v>43.031</v>
      </c>
      <c r="FD224">
        <v>44.812</v>
      </c>
      <c r="FE224">
        <v>44.562</v>
      </c>
      <c r="FF224">
        <v>43.875</v>
      </c>
      <c r="FG224">
        <v>44.437</v>
      </c>
      <c r="FH224">
        <v>1755.46</v>
      </c>
      <c r="FI224">
        <v>39.48</v>
      </c>
      <c r="FJ224">
        <v>0</v>
      </c>
      <c r="FK224">
        <v>1701978710.1</v>
      </c>
      <c r="FL224">
        <v>0</v>
      </c>
      <c r="FM224">
        <v>382.551192307692</v>
      </c>
      <c r="FN224">
        <v>-0.503418812437988</v>
      </c>
      <c r="FO224">
        <v>-4.50529910041899</v>
      </c>
      <c r="FP224">
        <v>6941.63538461538</v>
      </c>
      <c r="FQ224">
        <v>15</v>
      </c>
      <c r="FR224">
        <v>1701977635</v>
      </c>
      <c r="FS224" t="s">
        <v>438</v>
      </c>
      <c r="FT224">
        <v>1701977633</v>
      </c>
      <c r="FU224">
        <v>1701977635</v>
      </c>
      <c r="FV224">
        <v>4</v>
      </c>
      <c r="FW224">
        <v>-0.012</v>
      </c>
      <c r="FX224">
        <v>0.003</v>
      </c>
      <c r="FY224">
        <v>-0.515</v>
      </c>
      <c r="FZ224">
        <v>0.012</v>
      </c>
      <c r="GA224">
        <v>420</v>
      </c>
      <c r="GB224">
        <v>11</v>
      </c>
      <c r="GC224">
        <v>0.38</v>
      </c>
      <c r="GD224">
        <v>0.07</v>
      </c>
      <c r="GE224">
        <v>-3.251855</v>
      </c>
      <c r="GF224">
        <v>0.187623157894733</v>
      </c>
      <c r="GG224">
        <v>0.0296589607875933</v>
      </c>
      <c r="GH224">
        <v>1</v>
      </c>
      <c r="GI224">
        <v>382.571852941177</v>
      </c>
      <c r="GJ224">
        <v>-0.424308633596413</v>
      </c>
      <c r="GK224">
        <v>0.225477158403991</v>
      </c>
      <c r="GL224">
        <v>1</v>
      </c>
      <c r="GM224">
        <v>1.031139</v>
      </c>
      <c r="GN224">
        <v>0.00753654135338322</v>
      </c>
      <c r="GO224">
        <v>0.000892456721639772</v>
      </c>
      <c r="GP224">
        <v>1</v>
      </c>
      <c r="GQ224">
        <v>3</v>
      </c>
      <c r="GR224">
        <v>3</v>
      </c>
      <c r="GS224" t="s">
        <v>439</v>
      </c>
      <c r="GT224">
        <v>3.25</v>
      </c>
      <c r="GU224">
        <v>2.89217</v>
      </c>
      <c r="GV224">
        <v>0.082631</v>
      </c>
      <c r="GW224">
        <v>0.0829169</v>
      </c>
      <c r="GX224">
        <v>0.0594914</v>
      </c>
      <c r="GY224">
        <v>0.0552997</v>
      </c>
      <c r="GZ224">
        <v>30266.3</v>
      </c>
      <c r="HA224">
        <v>23316.1</v>
      </c>
      <c r="HB224">
        <v>30714.2</v>
      </c>
      <c r="HC224">
        <v>23894.6</v>
      </c>
      <c r="HD224">
        <v>38261.8</v>
      </c>
      <c r="HE224">
        <v>31507.7</v>
      </c>
      <c r="HF224">
        <v>43460.1</v>
      </c>
      <c r="HG224">
        <v>36060.8</v>
      </c>
      <c r="HH224">
        <v>2.35298</v>
      </c>
      <c r="HI224">
        <v>2.25583</v>
      </c>
      <c r="HJ224">
        <v>0.153776</v>
      </c>
      <c r="HK224">
        <v>0</v>
      </c>
      <c r="HL224">
        <v>20.4944</v>
      </c>
      <c r="HM224">
        <v>999.9</v>
      </c>
      <c r="HN224">
        <v>45.33</v>
      </c>
      <c r="HO224">
        <v>27.07</v>
      </c>
      <c r="HP224">
        <v>20.6468</v>
      </c>
      <c r="HQ224">
        <v>54.622</v>
      </c>
      <c r="HR224">
        <v>21.4663</v>
      </c>
      <c r="HS224">
        <v>2</v>
      </c>
      <c r="HT224">
        <v>-0.304947</v>
      </c>
      <c r="HU224">
        <v>0.678037</v>
      </c>
      <c r="HV224">
        <v>20.3427</v>
      </c>
      <c r="HW224">
        <v>5.24559</v>
      </c>
      <c r="HX224">
        <v>11.9214</v>
      </c>
      <c r="HY224">
        <v>4.96975</v>
      </c>
      <c r="HZ224">
        <v>3.2901</v>
      </c>
      <c r="IA224">
        <v>9999</v>
      </c>
      <c r="IB224">
        <v>999.9</v>
      </c>
      <c r="IC224">
        <v>9999</v>
      </c>
      <c r="ID224">
        <v>9999</v>
      </c>
      <c r="IE224">
        <v>4.97211</v>
      </c>
      <c r="IF224">
        <v>1.87347</v>
      </c>
      <c r="IG224">
        <v>1.88034</v>
      </c>
      <c r="IH224">
        <v>1.87652</v>
      </c>
      <c r="II224">
        <v>1.87608</v>
      </c>
      <c r="IJ224">
        <v>1.87607</v>
      </c>
      <c r="IK224">
        <v>1.875</v>
      </c>
      <c r="IL224">
        <v>1.87541</v>
      </c>
      <c r="IM224">
        <v>0</v>
      </c>
      <c r="IN224">
        <v>0</v>
      </c>
      <c r="IO224">
        <v>0</v>
      </c>
      <c r="IP224">
        <v>0</v>
      </c>
      <c r="IQ224" t="s">
        <v>440</v>
      </c>
      <c r="IR224" t="s">
        <v>441</v>
      </c>
      <c r="IS224" t="s">
        <v>442</v>
      </c>
      <c r="IT224" t="s">
        <v>442</v>
      </c>
      <c r="IU224" t="s">
        <v>442</v>
      </c>
      <c r="IV224" t="s">
        <v>442</v>
      </c>
      <c r="IW224">
        <v>0</v>
      </c>
      <c r="IX224">
        <v>100</v>
      </c>
      <c r="IY224">
        <v>100</v>
      </c>
      <c r="IZ224">
        <v>-0.514</v>
      </c>
      <c r="JA224">
        <v>0.0315</v>
      </c>
      <c r="JB224">
        <v>-0.436505064677801</v>
      </c>
      <c r="JC224">
        <v>-0.000204251658391556</v>
      </c>
      <c r="JD224">
        <v>8.11882707142039e-08</v>
      </c>
      <c r="JE224">
        <v>-8.824596126216e-11</v>
      </c>
      <c r="JF224">
        <v>-0.0823044458403542</v>
      </c>
      <c r="JG224">
        <v>6.98166786572007e-05</v>
      </c>
      <c r="JH224">
        <v>0.00104944809816257</v>
      </c>
      <c r="JI224">
        <v>-2.5878658862803e-05</v>
      </c>
      <c r="JJ224">
        <v>28</v>
      </c>
      <c r="JK224">
        <v>2090</v>
      </c>
      <c r="JL224">
        <v>2</v>
      </c>
      <c r="JM224">
        <v>19</v>
      </c>
      <c r="JN224">
        <v>17.9</v>
      </c>
      <c r="JO224">
        <v>17.9</v>
      </c>
      <c r="JP224">
        <v>1.36108</v>
      </c>
      <c r="JQ224">
        <v>2.55493</v>
      </c>
      <c r="JR224">
        <v>2.24365</v>
      </c>
      <c r="JS224">
        <v>2.85034</v>
      </c>
      <c r="JT224">
        <v>2.49756</v>
      </c>
      <c r="JU224">
        <v>2.36206</v>
      </c>
      <c r="JV224">
        <v>31.2809</v>
      </c>
      <c r="JW224">
        <v>24.0612</v>
      </c>
      <c r="JX224">
        <v>18</v>
      </c>
      <c r="JY224">
        <v>633.628</v>
      </c>
      <c r="JZ224">
        <v>658.122</v>
      </c>
      <c r="KA224">
        <v>20.0004</v>
      </c>
      <c r="KB224">
        <v>23.3138</v>
      </c>
      <c r="KC224">
        <v>30.0004</v>
      </c>
      <c r="KD224">
        <v>23.4993</v>
      </c>
      <c r="KE224">
        <v>23.4811</v>
      </c>
      <c r="KF224">
        <v>27.2858</v>
      </c>
      <c r="KG224">
        <v>36.7197</v>
      </c>
      <c r="KH224">
        <v>0</v>
      </c>
      <c r="KI224">
        <v>20</v>
      </c>
      <c r="KJ224">
        <v>420</v>
      </c>
      <c r="KK224">
        <v>11.4958</v>
      </c>
      <c r="KL224">
        <v>101.982</v>
      </c>
      <c r="KM224">
        <v>101.023</v>
      </c>
    </row>
    <row r="225" spans="1:299">
      <c r="A225">
        <v>209</v>
      </c>
      <c r="B225">
        <v>1701978714.1</v>
      </c>
      <c r="C225">
        <v>1040.09999990463</v>
      </c>
      <c r="D225" t="s">
        <v>859</v>
      </c>
      <c r="E225" t="s">
        <v>860</v>
      </c>
      <c r="F225">
        <v>15</v>
      </c>
      <c r="H225" t="s">
        <v>435</v>
      </c>
      <c r="K225">
        <v>1701978712.6</v>
      </c>
      <c r="L225">
        <f>(M225)/1000</f>
        <v>0</v>
      </c>
      <c r="M225">
        <f>IF(DR225, AP225, AJ225)</f>
        <v>0</v>
      </c>
      <c r="N225">
        <f>IF(DR225, AK225, AI225)</f>
        <v>0</v>
      </c>
      <c r="O225">
        <f>DT225 - IF(AW225&gt;1, N225*DN225*100.0/(AY225*EH225), 0)</f>
        <v>0</v>
      </c>
      <c r="P225">
        <f>((V225-L225/2)*O225-N225)/(V225+L225/2)</f>
        <v>0</v>
      </c>
      <c r="Q225">
        <f>P225*(EA225+EB225)/1000.0</f>
        <v>0</v>
      </c>
      <c r="R225">
        <f>(DT225 - IF(AW225&gt;1, N225*DN225*100.0/(AY225*EH225), 0))*(EA225+EB225)/1000.0</f>
        <v>0</v>
      </c>
      <c r="S225">
        <f>2.0/((1/U225-1/T225)+SIGN(U225)*SQRT((1/U225-1/T225)*(1/U225-1/T225) + 4*DO225/((DO225+1)*(DO225+1))*(2*1/U225*1/T225-1/T225*1/T225)))</f>
        <v>0</v>
      </c>
      <c r="T225">
        <f>IF(LEFT(DP225,1)&lt;&gt;"0",IF(LEFT(DP225,1)="1",3.0,DQ225),$D$5+$E$5*(EH225*EA225/($K$5*1000))+$F$5*(EH225*EA225/($K$5*1000))*MAX(MIN(DN225,$J$5),$I$5)*MAX(MIN(DN225,$J$5),$I$5)+$G$5*MAX(MIN(DN225,$J$5),$I$5)*(EH225*EA225/($K$5*1000))+$H$5*(EH225*EA225/($K$5*1000))*(EH225*EA225/($K$5*1000)))</f>
        <v>0</v>
      </c>
      <c r="U225">
        <f>L225*(1000-(1000*0.61365*exp(17.502*Y225/(240.97+Y225))/(EA225+EB225)+DV225)/2)/(1000*0.61365*exp(17.502*Y225/(240.97+Y225))/(EA225+EB225)-DV225)</f>
        <v>0</v>
      </c>
      <c r="V225">
        <f>1/((DO225+1)/(S225/1.6)+1/(T225/1.37)) + DO225/((DO225+1)/(S225/1.6) + DO225/(T225/1.37))</f>
        <v>0</v>
      </c>
      <c r="W225">
        <f>(DJ225*DM225)</f>
        <v>0</v>
      </c>
      <c r="X225">
        <f>(EC225+(W225+2*0.95*5.67E-8*(((EC225+$B$7)+273)^4-(EC225+273)^4)-44100*L225)/(1.84*29.3*T225+8*0.95*5.67E-8*(EC225+273)^3))</f>
        <v>0</v>
      </c>
      <c r="Y225">
        <f>($C$7*ED225+$D$7*EE225+$E$7*X225)</f>
        <v>0</v>
      </c>
      <c r="Z225">
        <f>0.61365*exp(17.502*Y225/(240.97+Y225))</f>
        <v>0</v>
      </c>
      <c r="AA225">
        <f>(AB225/AC225*100)</f>
        <v>0</v>
      </c>
      <c r="AB225">
        <f>DV225*(EA225+EB225)/1000</f>
        <v>0</v>
      </c>
      <c r="AC225">
        <f>0.61365*exp(17.502*EC225/(240.97+EC225))</f>
        <v>0</v>
      </c>
      <c r="AD225">
        <f>(Z225-DV225*(EA225+EB225)/1000)</f>
        <v>0</v>
      </c>
      <c r="AE225">
        <f>(-L225*44100)</f>
        <v>0</v>
      </c>
      <c r="AF225">
        <f>2*29.3*T225*0.92*(EC225-Y225)</f>
        <v>0</v>
      </c>
      <c r="AG225">
        <f>2*0.95*5.67E-8*(((EC225+$B$7)+273)^4-(Y225+273)^4)</f>
        <v>0</v>
      </c>
      <c r="AH225">
        <f>W225+AG225+AE225+AF225</f>
        <v>0</v>
      </c>
      <c r="AI225">
        <f>DZ225*AW225*(DU225-DT225*(1000-AW225*DW225)/(1000-AW225*DV225))/(100*DN225)</f>
        <v>0</v>
      </c>
      <c r="AJ225">
        <f>1000*DZ225*AW225*(DV225-DW225)/(100*DN225*(1000-AW225*DV225))</f>
        <v>0</v>
      </c>
      <c r="AK225">
        <f>(AL225 - AM225 - EA225*1E3/(8.314*(EC225+273.15)) * AO225/DZ225 * AN225) * DZ225/(100*DN225) * (1000 - DW225)/1000</f>
        <v>0</v>
      </c>
      <c r="AL225">
        <v>424.895218683468</v>
      </c>
      <c r="AM225">
        <v>422.028066666666</v>
      </c>
      <c r="AN225">
        <v>-0.000393326646385778</v>
      </c>
      <c r="AO225">
        <v>66.111918729525</v>
      </c>
      <c r="AP225">
        <f>(AR225 - AQ225 + EA225*1E3/(8.314*(EC225+273.15)) * AT225/DZ225 * AS225) * DZ225/(100*DN225) * 1000/(1000 - AR225)</f>
        <v>0</v>
      </c>
      <c r="AQ225">
        <v>11.4601123634901</v>
      </c>
      <c r="AR225">
        <v>12.490532967033</v>
      </c>
      <c r="AS225">
        <v>-5.1134613541102e-07</v>
      </c>
      <c r="AT225">
        <v>85.4368916189537</v>
      </c>
      <c r="AU225">
        <v>0</v>
      </c>
      <c r="AV225">
        <v>0</v>
      </c>
      <c r="AW225">
        <f>IF(AU225*$H$13&gt;=AY225,1.0,(AY225/(AY225-AU225*$H$13)))</f>
        <v>0</v>
      </c>
      <c r="AX225">
        <f>(AW225-1)*100</f>
        <v>0</v>
      </c>
      <c r="AY225">
        <f>MAX(0,($B$13+$C$13*EH225)/(1+$D$13*EH225)*EA225/(EC225+273)*$E$13)</f>
        <v>0</v>
      </c>
      <c r="AZ225" t="s">
        <v>436</v>
      </c>
      <c r="BA225" t="s">
        <v>436</v>
      </c>
      <c r="BB225">
        <v>0</v>
      </c>
      <c r="BC225">
        <v>0</v>
      </c>
      <c r="BD225">
        <f>1-BB225/BC225</f>
        <v>0</v>
      </c>
      <c r="BE225">
        <v>0</v>
      </c>
      <c r="BF225" t="s">
        <v>436</v>
      </c>
      <c r="BG225" t="s">
        <v>436</v>
      </c>
      <c r="BH225">
        <v>0</v>
      </c>
      <c r="BI225">
        <v>0</v>
      </c>
      <c r="BJ225">
        <f>1-BH225/BI225</f>
        <v>0</v>
      </c>
      <c r="BK225">
        <v>0.5</v>
      </c>
      <c r="BL225">
        <f>DK225</f>
        <v>0</v>
      </c>
      <c r="BM225">
        <f>N225</f>
        <v>0</v>
      </c>
      <c r="BN225">
        <f>BJ225*BK225*BL225</f>
        <v>0</v>
      </c>
      <c r="BO225">
        <f>(BM225-BE225)/BL225</f>
        <v>0</v>
      </c>
      <c r="BP225">
        <f>(BC225-BI225)/BI225</f>
        <v>0</v>
      </c>
      <c r="BQ225">
        <f>BB225/(BD225+BB225/BI225)</f>
        <v>0</v>
      </c>
      <c r="BR225" t="s">
        <v>436</v>
      </c>
      <c r="BS225">
        <v>0</v>
      </c>
      <c r="BT225">
        <f>IF(BS225&lt;&gt;0, BS225, BQ225)</f>
        <v>0</v>
      </c>
      <c r="BU225">
        <f>1-BT225/BI225</f>
        <v>0</v>
      </c>
      <c r="BV225">
        <f>(BI225-BH225)/(BI225-BT225)</f>
        <v>0</v>
      </c>
      <c r="BW225">
        <f>(BC225-BI225)/(BC225-BT225)</f>
        <v>0</v>
      </c>
      <c r="BX225">
        <f>(BI225-BH225)/(BI225-BB225)</f>
        <v>0</v>
      </c>
      <c r="BY225">
        <f>(BC225-BI225)/(BC225-BB225)</f>
        <v>0</v>
      </c>
      <c r="BZ225">
        <f>(BV225*BT225/BH225)</f>
        <v>0</v>
      </c>
      <c r="CA225">
        <f>(1-BZ225)</f>
        <v>0</v>
      </c>
      <c r="DJ225">
        <f>$B$11*EI225+$C$11*EJ225+$F$11*EU225*(1-EX225)</f>
        <v>0</v>
      </c>
      <c r="DK225">
        <f>DJ225*DL225</f>
        <v>0</v>
      </c>
      <c r="DL225">
        <f>($B$11*$D$9+$C$11*$D$9+$F$11*((FH225+EZ225)/MAX(FH225+EZ225+FI225, 0.1)*$I$9+FI225/MAX(FH225+EZ225+FI225, 0.1)*$J$9))/($B$11+$C$11+$F$11)</f>
        <v>0</v>
      </c>
      <c r="DM225">
        <f>($B$11*$K$9+$C$11*$K$9+$F$11*((FH225+EZ225)/MAX(FH225+EZ225+FI225, 0.1)*$P$9+FI225/MAX(FH225+EZ225+FI225, 0.1)*$Q$9))/($B$11+$C$11+$F$11)</f>
        <v>0</v>
      </c>
      <c r="DN225">
        <v>6</v>
      </c>
      <c r="DO225">
        <v>0.5</v>
      </c>
      <c r="DP225" t="s">
        <v>437</v>
      </c>
      <c r="DQ225">
        <v>2</v>
      </c>
      <c r="DR225" t="b">
        <v>1</v>
      </c>
      <c r="DS225">
        <v>1701978712.6</v>
      </c>
      <c r="DT225">
        <v>416.7525</v>
      </c>
      <c r="DU225">
        <v>420.0355</v>
      </c>
      <c r="DV225">
        <v>12.4908</v>
      </c>
      <c r="DW225">
        <v>11.46085</v>
      </c>
      <c r="DX225">
        <v>417.2665</v>
      </c>
      <c r="DY225">
        <v>12.45935</v>
      </c>
      <c r="DZ225">
        <v>599.956</v>
      </c>
      <c r="EA225">
        <v>78.9061</v>
      </c>
      <c r="EB225">
        <v>0.10012</v>
      </c>
      <c r="EC225">
        <v>23.00935</v>
      </c>
      <c r="ED225">
        <v>23.04875</v>
      </c>
      <c r="EE225">
        <v>999.9</v>
      </c>
      <c r="EF225">
        <v>0</v>
      </c>
      <c r="EG225">
        <v>0</v>
      </c>
      <c r="EH225">
        <v>9994.065</v>
      </c>
      <c r="EI225">
        <v>0</v>
      </c>
      <c r="EJ225">
        <v>0.848101</v>
      </c>
      <c r="EK225">
        <v>-3.282895</v>
      </c>
      <c r="EL225">
        <v>422.024</v>
      </c>
      <c r="EM225">
        <v>424.9055</v>
      </c>
      <c r="EN225">
        <v>1.02992</v>
      </c>
      <c r="EO225">
        <v>420.0355</v>
      </c>
      <c r="EP225">
        <v>11.46085</v>
      </c>
      <c r="EQ225">
        <v>0.9855985</v>
      </c>
      <c r="ER225">
        <v>0.904332</v>
      </c>
      <c r="ES225">
        <v>6.70521</v>
      </c>
      <c r="ET225">
        <v>5.45986</v>
      </c>
      <c r="EU225">
        <v>1800.085</v>
      </c>
      <c r="EV225">
        <v>0.978006</v>
      </c>
      <c r="EW225">
        <v>0.0219943</v>
      </c>
      <c r="EX225">
        <v>0</v>
      </c>
      <c r="EY225">
        <v>382.3865</v>
      </c>
      <c r="EZ225">
        <v>4.99951</v>
      </c>
      <c r="FA225">
        <v>6941.425</v>
      </c>
      <c r="FB225">
        <v>14717.7</v>
      </c>
      <c r="FC225">
        <v>43.062</v>
      </c>
      <c r="FD225">
        <v>44.812</v>
      </c>
      <c r="FE225">
        <v>44.562</v>
      </c>
      <c r="FF225">
        <v>43.875</v>
      </c>
      <c r="FG225">
        <v>44.437</v>
      </c>
      <c r="FH225">
        <v>1755.605</v>
      </c>
      <c r="FI225">
        <v>39.48</v>
      </c>
      <c r="FJ225">
        <v>0</v>
      </c>
      <c r="FK225">
        <v>1701978715.5</v>
      </c>
      <c r="FL225">
        <v>0</v>
      </c>
      <c r="FM225">
        <v>382.50548</v>
      </c>
      <c r="FN225">
        <v>-0.666538469510774</v>
      </c>
      <c r="FO225">
        <v>-3.18461536733065</v>
      </c>
      <c r="FP225">
        <v>6941.1244</v>
      </c>
      <c r="FQ225">
        <v>15</v>
      </c>
      <c r="FR225">
        <v>1701977635</v>
      </c>
      <c r="FS225" t="s">
        <v>438</v>
      </c>
      <c r="FT225">
        <v>1701977633</v>
      </c>
      <c r="FU225">
        <v>1701977635</v>
      </c>
      <c r="FV225">
        <v>4</v>
      </c>
      <c r="FW225">
        <v>-0.012</v>
      </c>
      <c r="FX225">
        <v>0.003</v>
      </c>
      <c r="FY225">
        <v>-0.515</v>
      </c>
      <c r="FZ225">
        <v>0.012</v>
      </c>
      <c r="GA225">
        <v>420</v>
      </c>
      <c r="GB225">
        <v>11</v>
      </c>
      <c r="GC225">
        <v>0.38</v>
      </c>
      <c r="GD225">
        <v>0.07</v>
      </c>
      <c r="GE225">
        <v>-3.24795761904762</v>
      </c>
      <c r="GF225">
        <v>-0.0473922077922063</v>
      </c>
      <c r="GG225">
        <v>0.022607561504687</v>
      </c>
      <c r="GH225">
        <v>1</v>
      </c>
      <c r="GI225">
        <v>382.505470588235</v>
      </c>
      <c r="GJ225">
        <v>-0.827776935897146</v>
      </c>
      <c r="GK225">
        <v>0.217062234948483</v>
      </c>
      <c r="GL225">
        <v>1</v>
      </c>
      <c r="GM225">
        <v>1.03111523809524</v>
      </c>
      <c r="GN225">
        <v>0.000539999999998679</v>
      </c>
      <c r="GO225">
        <v>0.000899474021158613</v>
      </c>
      <c r="GP225">
        <v>1</v>
      </c>
      <c r="GQ225">
        <v>3</v>
      </c>
      <c r="GR225">
        <v>3</v>
      </c>
      <c r="GS225" t="s">
        <v>439</v>
      </c>
      <c r="GT225">
        <v>3.25006</v>
      </c>
      <c r="GU225">
        <v>2.89236</v>
      </c>
      <c r="GV225">
        <v>0.082632</v>
      </c>
      <c r="GW225">
        <v>0.0829208</v>
      </c>
      <c r="GX225">
        <v>0.05949</v>
      </c>
      <c r="GY225">
        <v>0.0553039</v>
      </c>
      <c r="GZ225">
        <v>30265.9</v>
      </c>
      <c r="HA225">
        <v>23316</v>
      </c>
      <c r="HB225">
        <v>30713.8</v>
      </c>
      <c r="HC225">
        <v>23894.6</v>
      </c>
      <c r="HD225">
        <v>38261.5</v>
      </c>
      <c r="HE225">
        <v>31507.6</v>
      </c>
      <c r="HF225">
        <v>43459.8</v>
      </c>
      <c r="HG225">
        <v>36060.9</v>
      </c>
      <c r="HH225">
        <v>2.35305</v>
      </c>
      <c r="HI225">
        <v>2.25568</v>
      </c>
      <c r="HJ225">
        <v>0.154711</v>
      </c>
      <c r="HK225">
        <v>0</v>
      </c>
      <c r="HL225">
        <v>20.4961</v>
      </c>
      <c r="HM225">
        <v>999.9</v>
      </c>
      <c r="HN225">
        <v>45.33</v>
      </c>
      <c r="HO225">
        <v>27.07</v>
      </c>
      <c r="HP225">
        <v>20.6439</v>
      </c>
      <c r="HQ225">
        <v>54.092</v>
      </c>
      <c r="HR225">
        <v>21.4423</v>
      </c>
      <c r="HS225">
        <v>2</v>
      </c>
      <c r="HT225">
        <v>-0.304832</v>
      </c>
      <c r="HU225">
        <v>0.680798</v>
      </c>
      <c r="HV225">
        <v>20.3426</v>
      </c>
      <c r="HW225">
        <v>5.24439</v>
      </c>
      <c r="HX225">
        <v>11.9208</v>
      </c>
      <c r="HY225">
        <v>4.96965</v>
      </c>
      <c r="HZ225">
        <v>3.29005</v>
      </c>
      <c r="IA225">
        <v>9999</v>
      </c>
      <c r="IB225">
        <v>999.9</v>
      </c>
      <c r="IC225">
        <v>9999</v>
      </c>
      <c r="ID225">
        <v>9999</v>
      </c>
      <c r="IE225">
        <v>4.97211</v>
      </c>
      <c r="IF225">
        <v>1.87347</v>
      </c>
      <c r="IG225">
        <v>1.88034</v>
      </c>
      <c r="IH225">
        <v>1.87652</v>
      </c>
      <c r="II225">
        <v>1.87609</v>
      </c>
      <c r="IJ225">
        <v>1.87607</v>
      </c>
      <c r="IK225">
        <v>1.875</v>
      </c>
      <c r="IL225">
        <v>1.87543</v>
      </c>
      <c r="IM225">
        <v>0</v>
      </c>
      <c r="IN225">
        <v>0</v>
      </c>
      <c r="IO225">
        <v>0</v>
      </c>
      <c r="IP225">
        <v>0</v>
      </c>
      <c r="IQ225" t="s">
        <v>440</v>
      </c>
      <c r="IR225" t="s">
        <v>441</v>
      </c>
      <c r="IS225" t="s">
        <v>442</v>
      </c>
      <c r="IT225" t="s">
        <v>442</v>
      </c>
      <c r="IU225" t="s">
        <v>442</v>
      </c>
      <c r="IV225" t="s">
        <v>442</v>
      </c>
      <c r="IW225">
        <v>0</v>
      </c>
      <c r="IX225">
        <v>100</v>
      </c>
      <c r="IY225">
        <v>100</v>
      </c>
      <c r="IZ225">
        <v>-0.514</v>
      </c>
      <c r="JA225">
        <v>0.0315</v>
      </c>
      <c r="JB225">
        <v>-0.436505064677801</v>
      </c>
      <c r="JC225">
        <v>-0.000204251658391556</v>
      </c>
      <c r="JD225">
        <v>8.11882707142039e-08</v>
      </c>
      <c r="JE225">
        <v>-8.824596126216e-11</v>
      </c>
      <c r="JF225">
        <v>-0.0823044458403542</v>
      </c>
      <c r="JG225">
        <v>6.98166786572007e-05</v>
      </c>
      <c r="JH225">
        <v>0.00104944809816257</v>
      </c>
      <c r="JI225">
        <v>-2.5878658862803e-05</v>
      </c>
      <c r="JJ225">
        <v>28</v>
      </c>
      <c r="JK225">
        <v>2090</v>
      </c>
      <c r="JL225">
        <v>2</v>
      </c>
      <c r="JM225">
        <v>19</v>
      </c>
      <c r="JN225">
        <v>18</v>
      </c>
      <c r="JO225">
        <v>18</v>
      </c>
      <c r="JP225">
        <v>1.36108</v>
      </c>
      <c r="JQ225">
        <v>2.55127</v>
      </c>
      <c r="JR225">
        <v>2.24365</v>
      </c>
      <c r="JS225">
        <v>2.84912</v>
      </c>
      <c r="JT225">
        <v>2.49756</v>
      </c>
      <c r="JU225">
        <v>2.39624</v>
      </c>
      <c r="JV225">
        <v>31.2809</v>
      </c>
      <c r="JW225">
        <v>24.07</v>
      </c>
      <c r="JX225">
        <v>18</v>
      </c>
      <c r="JY225">
        <v>633.682</v>
      </c>
      <c r="JZ225">
        <v>657.994</v>
      </c>
      <c r="KA225">
        <v>20.0005</v>
      </c>
      <c r="KB225">
        <v>23.3138</v>
      </c>
      <c r="KC225">
        <v>30.0001</v>
      </c>
      <c r="KD225">
        <v>23.4993</v>
      </c>
      <c r="KE225">
        <v>23.4811</v>
      </c>
      <c r="KF225">
        <v>27.2862</v>
      </c>
      <c r="KG225">
        <v>36.7197</v>
      </c>
      <c r="KH225">
        <v>0</v>
      </c>
      <c r="KI225">
        <v>20</v>
      </c>
      <c r="KJ225">
        <v>420</v>
      </c>
      <c r="KK225">
        <v>11.4958</v>
      </c>
      <c r="KL225">
        <v>101.981</v>
      </c>
      <c r="KM225">
        <v>101.023</v>
      </c>
    </row>
    <row r="226" spans="1:299">
      <c r="A226">
        <v>210</v>
      </c>
      <c r="B226">
        <v>1701978719.1</v>
      </c>
      <c r="C226">
        <v>1045.09999990463</v>
      </c>
      <c r="D226" t="s">
        <v>861</v>
      </c>
      <c r="E226" t="s">
        <v>862</v>
      </c>
      <c r="F226">
        <v>15</v>
      </c>
      <c r="H226" t="s">
        <v>435</v>
      </c>
      <c r="K226">
        <v>1701978717.6</v>
      </c>
      <c r="L226">
        <f>(M226)/1000</f>
        <v>0</v>
      </c>
      <c r="M226">
        <f>IF(DR226, AP226, AJ226)</f>
        <v>0</v>
      </c>
      <c r="N226">
        <f>IF(DR226, AK226, AI226)</f>
        <v>0</v>
      </c>
      <c r="O226">
        <f>DT226 - IF(AW226&gt;1, N226*DN226*100.0/(AY226*EH226), 0)</f>
        <v>0</v>
      </c>
      <c r="P226">
        <f>((V226-L226/2)*O226-N226)/(V226+L226/2)</f>
        <v>0</v>
      </c>
      <c r="Q226">
        <f>P226*(EA226+EB226)/1000.0</f>
        <v>0</v>
      </c>
      <c r="R226">
        <f>(DT226 - IF(AW226&gt;1, N226*DN226*100.0/(AY226*EH226), 0))*(EA226+EB226)/1000.0</f>
        <v>0</v>
      </c>
      <c r="S226">
        <f>2.0/((1/U226-1/T226)+SIGN(U226)*SQRT((1/U226-1/T226)*(1/U226-1/T226) + 4*DO226/((DO226+1)*(DO226+1))*(2*1/U226*1/T226-1/T226*1/T226)))</f>
        <v>0</v>
      </c>
      <c r="T226">
        <f>IF(LEFT(DP226,1)&lt;&gt;"0",IF(LEFT(DP226,1)="1",3.0,DQ226),$D$5+$E$5*(EH226*EA226/($K$5*1000))+$F$5*(EH226*EA226/($K$5*1000))*MAX(MIN(DN226,$J$5),$I$5)*MAX(MIN(DN226,$J$5),$I$5)+$G$5*MAX(MIN(DN226,$J$5),$I$5)*(EH226*EA226/($K$5*1000))+$H$5*(EH226*EA226/($K$5*1000))*(EH226*EA226/($K$5*1000)))</f>
        <v>0</v>
      </c>
      <c r="U226">
        <f>L226*(1000-(1000*0.61365*exp(17.502*Y226/(240.97+Y226))/(EA226+EB226)+DV226)/2)/(1000*0.61365*exp(17.502*Y226/(240.97+Y226))/(EA226+EB226)-DV226)</f>
        <v>0</v>
      </c>
      <c r="V226">
        <f>1/((DO226+1)/(S226/1.6)+1/(T226/1.37)) + DO226/((DO226+1)/(S226/1.6) + DO226/(T226/1.37))</f>
        <v>0</v>
      </c>
      <c r="W226">
        <f>(DJ226*DM226)</f>
        <v>0</v>
      </c>
      <c r="X226">
        <f>(EC226+(W226+2*0.95*5.67E-8*(((EC226+$B$7)+273)^4-(EC226+273)^4)-44100*L226)/(1.84*29.3*T226+8*0.95*5.67E-8*(EC226+273)^3))</f>
        <v>0</v>
      </c>
      <c r="Y226">
        <f>($C$7*ED226+$D$7*EE226+$E$7*X226)</f>
        <v>0</v>
      </c>
      <c r="Z226">
        <f>0.61365*exp(17.502*Y226/(240.97+Y226))</f>
        <v>0</v>
      </c>
      <c r="AA226">
        <f>(AB226/AC226*100)</f>
        <v>0</v>
      </c>
      <c r="AB226">
        <f>DV226*(EA226+EB226)/1000</f>
        <v>0</v>
      </c>
      <c r="AC226">
        <f>0.61365*exp(17.502*EC226/(240.97+EC226))</f>
        <v>0</v>
      </c>
      <c r="AD226">
        <f>(Z226-DV226*(EA226+EB226)/1000)</f>
        <v>0</v>
      </c>
      <c r="AE226">
        <f>(-L226*44100)</f>
        <v>0</v>
      </c>
      <c r="AF226">
        <f>2*29.3*T226*0.92*(EC226-Y226)</f>
        <v>0</v>
      </c>
      <c r="AG226">
        <f>2*0.95*5.67E-8*(((EC226+$B$7)+273)^4-(Y226+273)^4)</f>
        <v>0</v>
      </c>
      <c r="AH226">
        <f>W226+AG226+AE226+AF226</f>
        <v>0</v>
      </c>
      <c r="AI226">
        <f>DZ226*AW226*(DU226-DT226*(1000-AW226*DW226)/(1000-AW226*DV226))/(100*DN226)</f>
        <v>0</v>
      </c>
      <c r="AJ226">
        <f>1000*DZ226*AW226*(DV226-DW226)/(100*DN226*(1000-AW226*DV226))</f>
        <v>0</v>
      </c>
      <c r="AK226">
        <f>(AL226 - AM226 - EA226*1E3/(8.314*(EC226+273.15)) * AO226/DZ226 * AN226) * DZ226/(100*DN226) * (1000 - DW226)/1000</f>
        <v>0</v>
      </c>
      <c r="AL226">
        <v>424.882089906916</v>
      </c>
      <c r="AM226">
        <v>422.085381818182</v>
      </c>
      <c r="AN226">
        <v>0.0210412053376103</v>
      </c>
      <c r="AO226">
        <v>66.111918729525</v>
      </c>
      <c r="AP226">
        <f>(AR226 - AQ226 + EA226*1E3/(8.314*(EC226+273.15)) * AT226/DZ226 * AS226) * DZ226/(100*DN226) * 1000/(1000 - AR226)</f>
        <v>0</v>
      </c>
      <c r="AQ226">
        <v>11.4606809060215</v>
      </c>
      <c r="AR226">
        <v>12.4889373626374</v>
      </c>
      <c r="AS226">
        <v>-1.05741467664296e-06</v>
      </c>
      <c r="AT226">
        <v>85.4368916189537</v>
      </c>
      <c r="AU226">
        <v>0</v>
      </c>
      <c r="AV226">
        <v>0</v>
      </c>
      <c r="AW226">
        <f>IF(AU226*$H$13&gt;=AY226,1.0,(AY226/(AY226-AU226*$H$13)))</f>
        <v>0</v>
      </c>
      <c r="AX226">
        <f>(AW226-1)*100</f>
        <v>0</v>
      </c>
      <c r="AY226">
        <f>MAX(0,($B$13+$C$13*EH226)/(1+$D$13*EH226)*EA226/(EC226+273)*$E$13)</f>
        <v>0</v>
      </c>
      <c r="AZ226" t="s">
        <v>436</v>
      </c>
      <c r="BA226" t="s">
        <v>436</v>
      </c>
      <c r="BB226">
        <v>0</v>
      </c>
      <c r="BC226">
        <v>0</v>
      </c>
      <c r="BD226">
        <f>1-BB226/BC226</f>
        <v>0</v>
      </c>
      <c r="BE226">
        <v>0</v>
      </c>
      <c r="BF226" t="s">
        <v>436</v>
      </c>
      <c r="BG226" t="s">
        <v>436</v>
      </c>
      <c r="BH226">
        <v>0</v>
      </c>
      <c r="BI226">
        <v>0</v>
      </c>
      <c r="BJ226">
        <f>1-BH226/BI226</f>
        <v>0</v>
      </c>
      <c r="BK226">
        <v>0.5</v>
      </c>
      <c r="BL226">
        <f>DK226</f>
        <v>0</v>
      </c>
      <c r="BM226">
        <f>N226</f>
        <v>0</v>
      </c>
      <c r="BN226">
        <f>BJ226*BK226*BL226</f>
        <v>0</v>
      </c>
      <c r="BO226">
        <f>(BM226-BE226)/BL226</f>
        <v>0</v>
      </c>
      <c r="BP226">
        <f>(BC226-BI226)/BI226</f>
        <v>0</v>
      </c>
      <c r="BQ226">
        <f>BB226/(BD226+BB226/BI226)</f>
        <v>0</v>
      </c>
      <c r="BR226" t="s">
        <v>436</v>
      </c>
      <c r="BS226">
        <v>0</v>
      </c>
      <c r="BT226">
        <f>IF(BS226&lt;&gt;0, BS226, BQ226)</f>
        <v>0</v>
      </c>
      <c r="BU226">
        <f>1-BT226/BI226</f>
        <v>0</v>
      </c>
      <c r="BV226">
        <f>(BI226-BH226)/(BI226-BT226)</f>
        <v>0</v>
      </c>
      <c r="BW226">
        <f>(BC226-BI226)/(BC226-BT226)</f>
        <v>0</v>
      </c>
      <c r="BX226">
        <f>(BI226-BH226)/(BI226-BB226)</f>
        <v>0</v>
      </c>
      <c r="BY226">
        <f>(BC226-BI226)/(BC226-BB226)</f>
        <v>0</v>
      </c>
      <c r="BZ226">
        <f>(BV226*BT226/BH226)</f>
        <v>0</v>
      </c>
      <c r="CA226">
        <f>(1-BZ226)</f>
        <v>0</v>
      </c>
      <c r="DJ226">
        <f>$B$11*EI226+$C$11*EJ226+$F$11*EU226*(1-EX226)</f>
        <v>0</v>
      </c>
      <c r="DK226">
        <f>DJ226*DL226</f>
        <v>0</v>
      </c>
      <c r="DL226">
        <f>($B$11*$D$9+$C$11*$D$9+$F$11*((FH226+EZ226)/MAX(FH226+EZ226+FI226, 0.1)*$I$9+FI226/MAX(FH226+EZ226+FI226, 0.1)*$J$9))/($B$11+$C$11+$F$11)</f>
        <v>0</v>
      </c>
      <c r="DM226">
        <f>($B$11*$K$9+$C$11*$K$9+$F$11*((FH226+EZ226)/MAX(FH226+EZ226+FI226, 0.1)*$P$9+FI226/MAX(FH226+EZ226+FI226, 0.1)*$Q$9))/($B$11+$C$11+$F$11)</f>
        <v>0</v>
      </c>
      <c r="DN226">
        <v>6</v>
      </c>
      <c r="DO226">
        <v>0.5</v>
      </c>
      <c r="DP226" t="s">
        <v>437</v>
      </c>
      <c r="DQ226">
        <v>2</v>
      </c>
      <c r="DR226" t="b">
        <v>1</v>
      </c>
      <c r="DS226">
        <v>1701978717.6</v>
      </c>
      <c r="DT226">
        <v>416.802</v>
      </c>
      <c r="DU226">
        <v>420.009</v>
      </c>
      <c r="DV226">
        <v>12.4891</v>
      </c>
      <c r="DW226">
        <v>11.4607</v>
      </c>
      <c r="DX226">
        <v>417.316</v>
      </c>
      <c r="DY226">
        <v>12.4577</v>
      </c>
      <c r="DZ226">
        <v>599.9535</v>
      </c>
      <c r="EA226">
        <v>78.90585</v>
      </c>
      <c r="EB226">
        <v>0.099804</v>
      </c>
      <c r="EC226">
        <v>23.0166</v>
      </c>
      <c r="ED226">
        <v>23.03705</v>
      </c>
      <c r="EE226">
        <v>999.9</v>
      </c>
      <c r="EF226">
        <v>0</v>
      </c>
      <c r="EG226">
        <v>0</v>
      </c>
      <c r="EH226">
        <v>10002.51</v>
      </c>
      <c r="EI226">
        <v>0</v>
      </c>
      <c r="EJ226">
        <v>0.848101</v>
      </c>
      <c r="EK226">
        <v>-3.206985</v>
      </c>
      <c r="EL226">
        <v>422.073</v>
      </c>
      <c r="EM226">
        <v>424.8785</v>
      </c>
      <c r="EN226">
        <v>1.02839</v>
      </c>
      <c r="EO226">
        <v>420.009</v>
      </c>
      <c r="EP226">
        <v>11.4607</v>
      </c>
      <c r="EQ226">
        <v>0.9854635</v>
      </c>
      <c r="ER226">
        <v>0.9043175</v>
      </c>
      <c r="ES226">
        <v>6.70321</v>
      </c>
      <c r="ET226">
        <v>5.45963</v>
      </c>
      <c r="EU226">
        <v>1800.1</v>
      </c>
      <c r="EV226">
        <v>0.978006</v>
      </c>
      <c r="EW226">
        <v>0.0219943</v>
      </c>
      <c r="EX226">
        <v>0</v>
      </c>
      <c r="EY226">
        <v>382.438</v>
      </c>
      <c r="EZ226">
        <v>4.99951</v>
      </c>
      <c r="FA226">
        <v>6940.45</v>
      </c>
      <c r="FB226">
        <v>14717.8</v>
      </c>
      <c r="FC226">
        <v>43.031</v>
      </c>
      <c r="FD226">
        <v>44.812</v>
      </c>
      <c r="FE226">
        <v>44.562</v>
      </c>
      <c r="FF226">
        <v>43.875</v>
      </c>
      <c r="FG226">
        <v>44.437</v>
      </c>
      <c r="FH226">
        <v>1755.62</v>
      </c>
      <c r="FI226">
        <v>39.48</v>
      </c>
      <c r="FJ226">
        <v>0</v>
      </c>
      <c r="FK226">
        <v>1701978720.3</v>
      </c>
      <c r="FL226">
        <v>0</v>
      </c>
      <c r="FM226">
        <v>382.47832</v>
      </c>
      <c r="FN226">
        <v>-0.148846151769779</v>
      </c>
      <c r="FO226">
        <v>-6.62769230953748</v>
      </c>
      <c r="FP226">
        <v>6940.7932</v>
      </c>
      <c r="FQ226">
        <v>15</v>
      </c>
      <c r="FR226">
        <v>1701977635</v>
      </c>
      <c r="FS226" t="s">
        <v>438</v>
      </c>
      <c r="FT226">
        <v>1701977633</v>
      </c>
      <c r="FU226">
        <v>1701977635</v>
      </c>
      <c r="FV226">
        <v>4</v>
      </c>
      <c r="FW226">
        <v>-0.012</v>
      </c>
      <c r="FX226">
        <v>0.003</v>
      </c>
      <c r="FY226">
        <v>-0.515</v>
      </c>
      <c r="FZ226">
        <v>0.012</v>
      </c>
      <c r="GA226">
        <v>420</v>
      </c>
      <c r="GB226">
        <v>11</v>
      </c>
      <c r="GC226">
        <v>0.38</v>
      </c>
      <c r="GD226">
        <v>0.07</v>
      </c>
      <c r="GE226">
        <v>-3.245214</v>
      </c>
      <c r="GF226">
        <v>0.0366234586466178</v>
      </c>
      <c r="GG226">
        <v>0.0227644174974893</v>
      </c>
      <c r="GH226">
        <v>1</v>
      </c>
      <c r="GI226">
        <v>382.487823529412</v>
      </c>
      <c r="GJ226">
        <v>-0.288892286358969</v>
      </c>
      <c r="GK226">
        <v>0.218188729771515</v>
      </c>
      <c r="GL226">
        <v>1</v>
      </c>
      <c r="GM226">
        <v>1.030776</v>
      </c>
      <c r="GN226">
        <v>-0.010767518796993</v>
      </c>
      <c r="GO226">
        <v>0.00131710060359871</v>
      </c>
      <c r="GP226">
        <v>1</v>
      </c>
      <c r="GQ226">
        <v>3</v>
      </c>
      <c r="GR226">
        <v>3</v>
      </c>
      <c r="GS226" t="s">
        <v>439</v>
      </c>
      <c r="GT226">
        <v>3.24989</v>
      </c>
      <c r="GU226">
        <v>2.89211</v>
      </c>
      <c r="GV226">
        <v>0.0826396</v>
      </c>
      <c r="GW226">
        <v>0.0829231</v>
      </c>
      <c r="GX226">
        <v>0.0594801</v>
      </c>
      <c r="GY226">
        <v>0.0553042</v>
      </c>
      <c r="GZ226">
        <v>30265.2</v>
      </c>
      <c r="HA226">
        <v>23316.3</v>
      </c>
      <c r="HB226">
        <v>30713.3</v>
      </c>
      <c r="HC226">
        <v>23895</v>
      </c>
      <c r="HD226">
        <v>38260.8</v>
      </c>
      <c r="HE226">
        <v>31508.3</v>
      </c>
      <c r="HF226">
        <v>43458.5</v>
      </c>
      <c r="HG226">
        <v>36061.6</v>
      </c>
      <c r="HH226">
        <v>2.35275</v>
      </c>
      <c r="HI226">
        <v>2.25595</v>
      </c>
      <c r="HJ226">
        <v>0.154253</v>
      </c>
      <c r="HK226">
        <v>0</v>
      </c>
      <c r="HL226">
        <v>20.4978</v>
      </c>
      <c r="HM226">
        <v>999.9</v>
      </c>
      <c r="HN226">
        <v>45.33</v>
      </c>
      <c r="HO226">
        <v>27.07</v>
      </c>
      <c r="HP226">
        <v>20.6479</v>
      </c>
      <c r="HQ226">
        <v>54.072</v>
      </c>
      <c r="HR226">
        <v>21.4663</v>
      </c>
      <c r="HS226">
        <v>2</v>
      </c>
      <c r="HT226">
        <v>-0.305279</v>
      </c>
      <c r="HU226">
        <v>0.684779</v>
      </c>
      <c r="HV226">
        <v>20.3427</v>
      </c>
      <c r="HW226">
        <v>5.24425</v>
      </c>
      <c r="HX226">
        <v>11.9204</v>
      </c>
      <c r="HY226">
        <v>4.96975</v>
      </c>
      <c r="HZ226">
        <v>3.29013</v>
      </c>
      <c r="IA226">
        <v>9999</v>
      </c>
      <c r="IB226">
        <v>999.9</v>
      </c>
      <c r="IC226">
        <v>9999</v>
      </c>
      <c r="ID226">
        <v>9999</v>
      </c>
      <c r="IE226">
        <v>4.9721</v>
      </c>
      <c r="IF226">
        <v>1.87348</v>
      </c>
      <c r="IG226">
        <v>1.88034</v>
      </c>
      <c r="IH226">
        <v>1.87653</v>
      </c>
      <c r="II226">
        <v>1.87609</v>
      </c>
      <c r="IJ226">
        <v>1.87607</v>
      </c>
      <c r="IK226">
        <v>1.875</v>
      </c>
      <c r="IL226">
        <v>1.87543</v>
      </c>
      <c r="IM226">
        <v>0</v>
      </c>
      <c r="IN226">
        <v>0</v>
      </c>
      <c r="IO226">
        <v>0</v>
      </c>
      <c r="IP226">
        <v>0</v>
      </c>
      <c r="IQ226" t="s">
        <v>440</v>
      </c>
      <c r="IR226" t="s">
        <v>441</v>
      </c>
      <c r="IS226" t="s">
        <v>442</v>
      </c>
      <c r="IT226" t="s">
        <v>442</v>
      </c>
      <c r="IU226" t="s">
        <v>442</v>
      </c>
      <c r="IV226" t="s">
        <v>442</v>
      </c>
      <c r="IW226">
        <v>0</v>
      </c>
      <c r="IX226">
        <v>100</v>
      </c>
      <c r="IY226">
        <v>100</v>
      </c>
      <c r="IZ226">
        <v>-0.514</v>
      </c>
      <c r="JA226">
        <v>0.0314</v>
      </c>
      <c r="JB226">
        <v>-0.436505064677801</v>
      </c>
      <c r="JC226">
        <v>-0.000204251658391556</v>
      </c>
      <c r="JD226">
        <v>8.11882707142039e-08</v>
      </c>
      <c r="JE226">
        <v>-8.824596126216e-11</v>
      </c>
      <c r="JF226">
        <v>-0.0823044458403542</v>
      </c>
      <c r="JG226">
        <v>6.98166786572007e-05</v>
      </c>
      <c r="JH226">
        <v>0.00104944809816257</v>
      </c>
      <c r="JI226">
        <v>-2.5878658862803e-05</v>
      </c>
      <c r="JJ226">
        <v>28</v>
      </c>
      <c r="JK226">
        <v>2090</v>
      </c>
      <c r="JL226">
        <v>2</v>
      </c>
      <c r="JM226">
        <v>19</v>
      </c>
      <c r="JN226">
        <v>18.1</v>
      </c>
      <c r="JO226">
        <v>18.1</v>
      </c>
      <c r="JP226">
        <v>1.36108</v>
      </c>
      <c r="JQ226">
        <v>2.55005</v>
      </c>
      <c r="JR226">
        <v>2.24365</v>
      </c>
      <c r="JS226">
        <v>2.84912</v>
      </c>
      <c r="JT226">
        <v>2.49756</v>
      </c>
      <c r="JU226">
        <v>2.34985</v>
      </c>
      <c r="JV226">
        <v>31.2809</v>
      </c>
      <c r="JW226">
        <v>24.07</v>
      </c>
      <c r="JX226">
        <v>18</v>
      </c>
      <c r="JY226">
        <v>633.469</v>
      </c>
      <c r="JZ226">
        <v>658.228</v>
      </c>
      <c r="KA226">
        <v>20.0007</v>
      </c>
      <c r="KB226">
        <v>23.3148</v>
      </c>
      <c r="KC226">
        <v>30.0001</v>
      </c>
      <c r="KD226">
        <v>23.4998</v>
      </c>
      <c r="KE226">
        <v>23.4811</v>
      </c>
      <c r="KF226">
        <v>27.2837</v>
      </c>
      <c r="KG226">
        <v>36.7197</v>
      </c>
      <c r="KH226">
        <v>0</v>
      </c>
      <c r="KI226">
        <v>20</v>
      </c>
      <c r="KJ226">
        <v>420</v>
      </c>
      <c r="KK226">
        <v>11.4958</v>
      </c>
      <c r="KL226">
        <v>101.978</v>
      </c>
      <c r="KM226">
        <v>101.025</v>
      </c>
    </row>
    <row r="227" spans="1:299">
      <c r="A227">
        <v>211</v>
      </c>
      <c r="B227">
        <v>1701978724.1</v>
      </c>
      <c r="C227">
        <v>1050.09999990463</v>
      </c>
      <c r="D227" t="s">
        <v>863</v>
      </c>
      <c r="E227" t="s">
        <v>864</v>
      </c>
      <c r="F227">
        <v>15</v>
      </c>
      <c r="H227" t="s">
        <v>435</v>
      </c>
      <c r="K227">
        <v>1701978722.6</v>
      </c>
      <c r="L227">
        <f>(M227)/1000</f>
        <v>0</v>
      </c>
      <c r="M227">
        <f>IF(DR227, AP227, AJ227)</f>
        <v>0</v>
      </c>
      <c r="N227">
        <f>IF(DR227, AK227, AI227)</f>
        <v>0</v>
      </c>
      <c r="O227">
        <f>DT227 - IF(AW227&gt;1, N227*DN227*100.0/(AY227*EH227), 0)</f>
        <v>0</v>
      </c>
      <c r="P227">
        <f>((V227-L227/2)*O227-N227)/(V227+L227/2)</f>
        <v>0</v>
      </c>
      <c r="Q227">
        <f>P227*(EA227+EB227)/1000.0</f>
        <v>0</v>
      </c>
      <c r="R227">
        <f>(DT227 - IF(AW227&gt;1, N227*DN227*100.0/(AY227*EH227), 0))*(EA227+EB227)/1000.0</f>
        <v>0</v>
      </c>
      <c r="S227">
        <f>2.0/((1/U227-1/T227)+SIGN(U227)*SQRT((1/U227-1/T227)*(1/U227-1/T227) + 4*DO227/((DO227+1)*(DO227+1))*(2*1/U227*1/T227-1/T227*1/T227)))</f>
        <v>0</v>
      </c>
      <c r="T227">
        <f>IF(LEFT(DP227,1)&lt;&gt;"0",IF(LEFT(DP227,1)="1",3.0,DQ227),$D$5+$E$5*(EH227*EA227/($K$5*1000))+$F$5*(EH227*EA227/($K$5*1000))*MAX(MIN(DN227,$J$5),$I$5)*MAX(MIN(DN227,$J$5),$I$5)+$G$5*MAX(MIN(DN227,$J$5),$I$5)*(EH227*EA227/($K$5*1000))+$H$5*(EH227*EA227/($K$5*1000))*(EH227*EA227/($K$5*1000)))</f>
        <v>0</v>
      </c>
      <c r="U227">
        <f>L227*(1000-(1000*0.61365*exp(17.502*Y227/(240.97+Y227))/(EA227+EB227)+DV227)/2)/(1000*0.61365*exp(17.502*Y227/(240.97+Y227))/(EA227+EB227)-DV227)</f>
        <v>0</v>
      </c>
      <c r="V227">
        <f>1/((DO227+1)/(S227/1.6)+1/(T227/1.37)) + DO227/((DO227+1)/(S227/1.6) + DO227/(T227/1.37))</f>
        <v>0</v>
      </c>
      <c r="W227">
        <f>(DJ227*DM227)</f>
        <v>0</v>
      </c>
      <c r="X227">
        <f>(EC227+(W227+2*0.95*5.67E-8*(((EC227+$B$7)+273)^4-(EC227+273)^4)-44100*L227)/(1.84*29.3*T227+8*0.95*5.67E-8*(EC227+273)^3))</f>
        <v>0</v>
      </c>
      <c r="Y227">
        <f>($C$7*ED227+$D$7*EE227+$E$7*X227)</f>
        <v>0</v>
      </c>
      <c r="Z227">
        <f>0.61365*exp(17.502*Y227/(240.97+Y227))</f>
        <v>0</v>
      </c>
      <c r="AA227">
        <f>(AB227/AC227*100)</f>
        <v>0</v>
      </c>
      <c r="AB227">
        <f>DV227*(EA227+EB227)/1000</f>
        <v>0</v>
      </c>
      <c r="AC227">
        <f>0.61365*exp(17.502*EC227/(240.97+EC227))</f>
        <v>0</v>
      </c>
      <c r="AD227">
        <f>(Z227-DV227*(EA227+EB227)/1000)</f>
        <v>0</v>
      </c>
      <c r="AE227">
        <f>(-L227*44100)</f>
        <v>0</v>
      </c>
      <c r="AF227">
        <f>2*29.3*T227*0.92*(EC227-Y227)</f>
        <v>0</v>
      </c>
      <c r="AG227">
        <f>2*0.95*5.67E-8*(((EC227+$B$7)+273)^4-(Y227+273)^4)</f>
        <v>0</v>
      </c>
      <c r="AH227">
        <f>W227+AG227+AE227+AF227</f>
        <v>0</v>
      </c>
      <c r="AI227">
        <f>DZ227*AW227*(DU227-DT227*(1000-AW227*DW227)/(1000-AW227*DV227))/(100*DN227)</f>
        <v>0</v>
      </c>
      <c r="AJ227">
        <f>1000*DZ227*AW227*(DV227-DW227)/(100*DN227*(1000-AW227*DV227))</f>
        <v>0</v>
      </c>
      <c r="AK227">
        <f>(AL227 - AM227 - EA227*1E3/(8.314*(EC227+273.15)) * AO227/DZ227 * AN227) * DZ227/(100*DN227) * (1000 - DW227)/1000</f>
        <v>0</v>
      </c>
      <c r="AL227">
        <v>424.86002072297</v>
      </c>
      <c r="AM227">
        <v>422.034387878788</v>
      </c>
      <c r="AN227">
        <v>-0.00463195307336606</v>
      </c>
      <c r="AO227">
        <v>66.111918729525</v>
      </c>
      <c r="AP227">
        <f>(AR227 - AQ227 + EA227*1E3/(8.314*(EC227+273.15)) * AT227/DZ227 * AS227) * DZ227/(100*DN227) * 1000/(1000 - AR227)</f>
        <v>0</v>
      </c>
      <c r="AQ227">
        <v>11.4609690542226</v>
      </c>
      <c r="AR227">
        <v>12.489756043956</v>
      </c>
      <c r="AS227">
        <v>-4.92878414156114e-07</v>
      </c>
      <c r="AT227">
        <v>85.4368916189537</v>
      </c>
      <c r="AU227">
        <v>0</v>
      </c>
      <c r="AV227">
        <v>0</v>
      </c>
      <c r="AW227">
        <f>IF(AU227*$H$13&gt;=AY227,1.0,(AY227/(AY227-AU227*$H$13)))</f>
        <v>0</v>
      </c>
      <c r="AX227">
        <f>(AW227-1)*100</f>
        <v>0</v>
      </c>
      <c r="AY227">
        <f>MAX(0,($B$13+$C$13*EH227)/(1+$D$13*EH227)*EA227/(EC227+273)*$E$13)</f>
        <v>0</v>
      </c>
      <c r="AZ227" t="s">
        <v>436</v>
      </c>
      <c r="BA227" t="s">
        <v>436</v>
      </c>
      <c r="BB227">
        <v>0</v>
      </c>
      <c r="BC227">
        <v>0</v>
      </c>
      <c r="BD227">
        <f>1-BB227/BC227</f>
        <v>0</v>
      </c>
      <c r="BE227">
        <v>0</v>
      </c>
      <c r="BF227" t="s">
        <v>436</v>
      </c>
      <c r="BG227" t="s">
        <v>436</v>
      </c>
      <c r="BH227">
        <v>0</v>
      </c>
      <c r="BI227">
        <v>0</v>
      </c>
      <c r="BJ227">
        <f>1-BH227/BI227</f>
        <v>0</v>
      </c>
      <c r="BK227">
        <v>0.5</v>
      </c>
      <c r="BL227">
        <f>DK227</f>
        <v>0</v>
      </c>
      <c r="BM227">
        <f>N227</f>
        <v>0</v>
      </c>
      <c r="BN227">
        <f>BJ227*BK227*BL227</f>
        <v>0</v>
      </c>
      <c r="BO227">
        <f>(BM227-BE227)/BL227</f>
        <v>0</v>
      </c>
      <c r="BP227">
        <f>(BC227-BI227)/BI227</f>
        <v>0</v>
      </c>
      <c r="BQ227">
        <f>BB227/(BD227+BB227/BI227)</f>
        <v>0</v>
      </c>
      <c r="BR227" t="s">
        <v>436</v>
      </c>
      <c r="BS227">
        <v>0</v>
      </c>
      <c r="BT227">
        <f>IF(BS227&lt;&gt;0, BS227, BQ227)</f>
        <v>0</v>
      </c>
      <c r="BU227">
        <f>1-BT227/BI227</f>
        <v>0</v>
      </c>
      <c r="BV227">
        <f>(BI227-BH227)/(BI227-BT227)</f>
        <v>0</v>
      </c>
      <c r="BW227">
        <f>(BC227-BI227)/(BC227-BT227)</f>
        <v>0</v>
      </c>
      <c r="BX227">
        <f>(BI227-BH227)/(BI227-BB227)</f>
        <v>0</v>
      </c>
      <c r="BY227">
        <f>(BC227-BI227)/(BC227-BB227)</f>
        <v>0</v>
      </c>
      <c r="BZ227">
        <f>(BV227*BT227/BH227)</f>
        <v>0</v>
      </c>
      <c r="CA227">
        <f>(1-BZ227)</f>
        <v>0</v>
      </c>
      <c r="DJ227">
        <f>$B$11*EI227+$C$11*EJ227+$F$11*EU227*(1-EX227)</f>
        <v>0</v>
      </c>
      <c r="DK227">
        <f>DJ227*DL227</f>
        <v>0</v>
      </c>
      <c r="DL227">
        <f>($B$11*$D$9+$C$11*$D$9+$F$11*((FH227+EZ227)/MAX(FH227+EZ227+FI227, 0.1)*$I$9+FI227/MAX(FH227+EZ227+FI227, 0.1)*$J$9))/($B$11+$C$11+$F$11)</f>
        <v>0</v>
      </c>
      <c r="DM227">
        <f>($B$11*$K$9+$C$11*$K$9+$F$11*((FH227+EZ227)/MAX(FH227+EZ227+FI227, 0.1)*$P$9+FI227/MAX(FH227+EZ227+FI227, 0.1)*$Q$9))/($B$11+$C$11+$F$11)</f>
        <v>0</v>
      </c>
      <c r="DN227">
        <v>6</v>
      </c>
      <c r="DO227">
        <v>0.5</v>
      </c>
      <c r="DP227" t="s">
        <v>437</v>
      </c>
      <c r="DQ227">
        <v>2</v>
      </c>
      <c r="DR227" t="b">
        <v>1</v>
      </c>
      <c r="DS227">
        <v>1701978722.6</v>
      </c>
      <c r="DT227">
        <v>416.773</v>
      </c>
      <c r="DU227">
        <v>419.978</v>
      </c>
      <c r="DV227">
        <v>12.48985</v>
      </c>
      <c r="DW227">
        <v>11.46125</v>
      </c>
      <c r="DX227">
        <v>417.287</v>
      </c>
      <c r="DY227">
        <v>12.45845</v>
      </c>
      <c r="DZ227">
        <v>600.018</v>
      </c>
      <c r="EA227">
        <v>78.9064</v>
      </c>
      <c r="EB227">
        <v>0.100363</v>
      </c>
      <c r="EC227">
        <v>23.0178</v>
      </c>
      <c r="ED227">
        <v>23.04515</v>
      </c>
      <c r="EE227">
        <v>999.9</v>
      </c>
      <c r="EF227">
        <v>0</v>
      </c>
      <c r="EG227">
        <v>0</v>
      </c>
      <c r="EH227">
        <v>9985.61</v>
      </c>
      <c r="EI227">
        <v>0</v>
      </c>
      <c r="EJ227">
        <v>0.848101</v>
      </c>
      <c r="EK227">
        <v>-3.205095</v>
      </c>
      <c r="EL227">
        <v>422.044</v>
      </c>
      <c r="EM227">
        <v>424.8475</v>
      </c>
      <c r="EN227">
        <v>1.028615</v>
      </c>
      <c r="EO227">
        <v>419.978</v>
      </c>
      <c r="EP227">
        <v>11.46125</v>
      </c>
      <c r="EQ227">
        <v>0.985527</v>
      </c>
      <c r="ER227">
        <v>0.904363</v>
      </c>
      <c r="ES227">
        <v>6.704155</v>
      </c>
      <c r="ET227">
        <v>5.460355</v>
      </c>
      <c r="EU227">
        <v>1799.925</v>
      </c>
      <c r="EV227">
        <v>0.978004</v>
      </c>
      <c r="EW227">
        <v>0.0219962</v>
      </c>
      <c r="EX227">
        <v>0</v>
      </c>
      <c r="EY227">
        <v>382.665</v>
      </c>
      <c r="EZ227">
        <v>4.99951</v>
      </c>
      <c r="FA227">
        <v>6939.555</v>
      </c>
      <c r="FB227">
        <v>14716.35</v>
      </c>
      <c r="FC227">
        <v>43.062</v>
      </c>
      <c r="FD227">
        <v>44.812</v>
      </c>
      <c r="FE227">
        <v>44.562</v>
      </c>
      <c r="FF227">
        <v>43.875</v>
      </c>
      <c r="FG227">
        <v>44.437</v>
      </c>
      <c r="FH227">
        <v>1755.445</v>
      </c>
      <c r="FI227">
        <v>39.48</v>
      </c>
      <c r="FJ227">
        <v>0</v>
      </c>
      <c r="FK227">
        <v>1701978725.1</v>
      </c>
      <c r="FL227">
        <v>0</v>
      </c>
      <c r="FM227">
        <v>382.492</v>
      </c>
      <c r="FN227">
        <v>1.26853846891965</v>
      </c>
      <c r="FO227">
        <v>-5.12000001656658</v>
      </c>
      <c r="FP227">
        <v>6940.3116</v>
      </c>
      <c r="FQ227">
        <v>15</v>
      </c>
      <c r="FR227">
        <v>1701977635</v>
      </c>
      <c r="FS227" t="s">
        <v>438</v>
      </c>
      <c r="FT227">
        <v>1701977633</v>
      </c>
      <c r="FU227">
        <v>1701977635</v>
      </c>
      <c r="FV227">
        <v>4</v>
      </c>
      <c r="FW227">
        <v>-0.012</v>
      </c>
      <c r="FX227">
        <v>0.003</v>
      </c>
      <c r="FY227">
        <v>-0.515</v>
      </c>
      <c r="FZ227">
        <v>0.012</v>
      </c>
      <c r="GA227">
        <v>420</v>
      </c>
      <c r="GB227">
        <v>11</v>
      </c>
      <c r="GC227">
        <v>0.38</v>
      </c>
      <c r="GD227">
        <v>0.07</v>
      </c>
      <c r="GE227">
        <v>-3.23655142857143</v>
      </c>
      <c r="GF227">
        <v>0.0807194805194753</v>
      </c>
      <c r="GG227">
        <v>0.0248634775726727</v>
      </c>
      <c r="GH227">
        <v>1</v>
      </c>
      <c r="GI227">
        <v>382.489911764706</v>
      </c>
      <c r="GJ227">
        <v>0.330343775793138</v>
      </c>
      <c r="GK227">
        <v>0.20755387219127</v>
      </c>
      <c r="GL227">
        <v>1</v>
      </c>
      <c r="GM227">
        <v>1.02997904761905</v>
      </c>
      <c r="GN227">
        <v>-0.0147038961038965</v>
      </c>
      <c r="GO227">
        <v>0.00168429412871332</v>
      </c>
      <c r="GP227">
        <v>1</v>
      </c>
      <c r="GQ227">
        <v>3</v>
      </c>
      <c r="GR227">
        <v>3</v>
      </c>
      <c r="GS227" t="s">
        <v>439</v>
      </c>
      <c r="GT227">
        <v>3.25005</v>
      </c>
      <c r="GU227">
        <v>2.89242</v>
      </c>
      <c r="GV227">
        <v>0.0826398</v>
      </c>
      <c r="GW227">
        <v>0.0829158</v>
      </c>
      <c r="GX227">
        <v>0.0594913</v>
      </c>
      <c r="GY227">
        <v>0.0553073</v>
      </c>
      <c r="GZ227">
        <v>30265.5</v>
      </c>
      <c r="HA227">
        <v>23316.7</v>
      </c>
      <c r="HB227">
        <v>30713.7</v>
      </c>
      <c r="HC227">
        <v>23895.2</v>
      </c>
      <c r="HD227">
        <v>38261</v>
      </c>
      <c r="HE227">
        <v>31508.4</v>
      </c>
      <c r="HF227">
        <v>43459.2</v>
      </c>
      <c r="HG227">
        <v>36061.9</v>
      </c>
      <c r="HH227">
        <v>2.35292</v>
      </c>
      <c r="HI227">
        <v>2.2555</v>
      </c>
      <c r="HJ227">
        <v>0.154048</v>
      </c>
      <c r="HK227">
        <v>0</v>
      </c>
      <c r="HL227">
        <v>20.5</v>
      </c>
      <c r="HM227">
        <v>999.9</v>
      </c>
      <c r="HN227">
        <v>45.33</v>
      </c>
      <c r="HO227">
        <v>27.08</v>
      </c>
      <c r="HP227">
        <v>20.6604</v>
      </c>
      <c r="HQ227">
        <v>54.412</v>
      </c>
      <c r="HR227">
        <v>21.4583</v>
      </c>
      <c r="HS227">
        <v>2</v>
      </c>
      <c r="HT227">
        <v>-0.304662</v>
      </c>
      <c r="HU227">
        <v>0.689469</v>
      </c>
      <c r="HV227">
        <v>20.3426</v>
      </c>
      <c r="HW227">
        <v>5.24245</v>
      </c>
      <c r="HX227">
        <v>11.9204</v>
      </c>
      <c r="HY227">
        <v>4.96975</v>
      </c>
      <c r="HZ227">
        <v>3.29015</v>
      </c>
      <c r="IA227">
        <v>9999</v>
      </c>
      <c r="IB227">
        <v>999.9</v>
      </c>
      <c r="IC227">
        <v>9999</v>
      </c>
      <c r="ID227">
        <v>9999</v>
      </c>
      <c r="IE227">
        <v>4.97211</v>
      </c>
      <c r="IF227">
        <v>1.87347</v>
      </c>
      <c r="IG227">
        <v>1.88034</v>
      </c>
      <c r="IH227">
        <v>1.87652</v>
      </c>
      <c r="II227">
        <v>1.8761</v>
      </c>
      <c r="IJ227">
        <v>1.87607</v>
      </c>
      <c r="IK227">
        <v>1.87501</v>
      </c>
      <c r="IL227">
        <v>1.87542</v>
      </c>
      <c r="IM227">
        <v>0</v>
      </c>
      <c r="IN227">
        <v>0</v>
      </c>
      <c r="IO227">
        <v>0</v>
      </c>
      <c r="IP227">
        <v>0</v>
      </c>
      <c r="IQ227" t="s">
        <v>440</v>
      </c>
      <c r="IR227" t="s">
        <v>441</v>
      </c>
      <c r="IS227" t="s">
        <v>442</v>
      </c>
      <c r="IT227" t="s">
        <v>442</v>
      </c>
      <c r="IU227" t="s">
        <v>442</v>
      </c>
      <c r="IV227" t="s">
        <v>442</v>
      </c>
      <c r="IW227">
        <v>0</v>
      </c>
      <c r="IX227">
        <v>100</v>
      </c>
      <c r="IY227">
        <v>100</v>
      </c>
      <c r="IZ227">
        <v>-0.514</v>
      </c>
      <c r="JA227">
        <v>0.0314</v>
      </c>
      <c r="JB227">
        <v>-0.436505064677801</v>
      </c>
      <c r="JC227">
        <v>-0.000204251658391556</v>
      </c>
      <c r="JD227">
        <v>8.11882707142039e-08</v>
      </c>
      <c r="JE227">
        <v>-8.824596126216e-11</v>
      </c>
      <c r="JF227">
        <v>-0.0823044458403542</v>
      </c>
      <c r="JG227">
        <v>6.98166786572007e-05</v>
      </c>
      <c r="JH227">
        <v>0.00104944809816257</v>
      </c>
      <c r="JI227">
        <v>-2.5878658862803e-05</v>
      </c>
      <c r="JJ227">
        <v>28</v>
      </c>
      <c r="JK227">
        <v>2090</v>
      </c>
      <c r="JL227">
        <v>2</v>
      </c>
      <c r="JM227">
        <v>19</v>
      </c>
      <c r="JN227">
        <v>18.2</v>
      </c>
      <c r="JO227">
        <v>18.2</v>
      </c>
      <c r="JP227">
        <v>1.36108</v>
      </c>
      <c r="JQ227">
        <v>2.55859</v>
      </c>
      <c r="JR227">
        <v>2.24365</v>
      </c>
      <c r="JS227">
        <v>2.84912</v>
      </c>
      <c r="JT227">
        <v>2.49756</v>
      </c>
      <c r="JU227">
        <v>2.34741</v>
      </c>
      <c r="JV227">
        <v>31.2809</v>
      </c>
      <c r="JW227">
        <v>24.0612</v>
      </c>
      <c r="JX227">
        <v>18</v>
      </c>
      <c r="JY227">
        <v>633.596</v>
      </c>
      <c r="JZ227">
        <v>657.845</v>
      </c>
      <c r="KA227">
        <v>20.0009</v>
      </c>
      <c r="KB227">
        <v>23.3157</v>
      </c>
      <c r="KC227">
        <v>30.0002</v>
      </c>
      <c r="KD227">
        <v>23.4998</v>
      </c>
      <c r="KE227">
        <v>23.4811</v>
      </c>
      <c r="KF227">
        <v>27.2862</v>
      </c>
      <c r="KG227">
        <v>36.7197</v>
      </c>
      <c r="KH227">
        <v>0</v>
      </c>
      <c r="KI227">
        <v>20</v>
      </c>
      <c r="KJ227">
        <v>420</v>
      </c>
      <c r="KK227">
        <v>11.4958</v>
      </c>
      <c r="KL227">
        <v>101.98</v>
      </c>
      <c r="KM227">
        <v>101.026</v>
      </c>
    </row>
    <row r="228" spans="1:299">
      <c r="A228">
        <v>212</v>
      </c>
      <c r="B228">
        <v>1701978729.1</v>
      </c>
      <c r="C228">
        <v>1055.09999990463</v>
      </c>
      <c r="D228" t="s">
        <v>865</v>
      </c>
      <c r="E228" t="s">
        <v>866</v>
      </c>
      <c r="F228">
        <v>15</v>
      </c>
      <c r="H228" t="s">
        <v>435</v>
      </c>
      <c r="K228">
        <v>1701978727.6</v>
      </c>
      <c r="L228">
        <f>(M228)/1000</f>
        <v>0</v>
      </c>
      <c r="M228">
        <f>IF(DR228, AP228, AJ228)</f>
        <v>0</v>
      </c>
      <c r="N228">
        <f>IF(DR228, AK228, AI228)</f>
        <v>0</v>
      </c>
      <c r="O228">
        <f>DT228 - IF(AW228&gt;1, N228*DN228*100.0/(AY228*EH228), 0)</f>
        <v>0</v>
      </c>
      <c r="P228">
        <f>((V228-L228/2)*O228-N228)/(V228+L228/2)</f>
        <v>0</v>
      </c>
      <c r="Q228">
        <f>P228*(EA228+EB228)/1000.0</f>
        <v>0</v>
      </c>
      <c r="R228">
        <f>(DT228 - IF(AW228&gt;1, N228*DN228*100.0/(AY228*EH228), 0))*(EA228+EB228)/1000.0</f>
        <v>0</v>
      </c>
      <c r="S228">
        <f>2.0/((1/U228-1/T228)+SIGN(U228)*SQRT((1/U228-1/T228)*(1/U228-1/T228) + 4*DO228/((DO228+1)*(DO228+1))*(2*1/U228*1/T228-1/T228*1/T228)))</f>
        <v>0</v>
      </c>
      <c r="T228">
        <f>IF(LEFT(DP228,1)&lt;&gt;"0",IF(LEFT(DP228,1)="1",3.0,DQ228),$D$5+$E$5*(EH228*EA228/($K$5*1000))+$F$5*(EH228*EA228/($K$5*1000))*MAX(MIN(DN228,$J$5),$I$5)*MAX(MIN(DN228,$J$5),$I$5)+$G$5*MAX(MIN(DN228,$J$5),$I$5)*(EH228*EA228/($K$5*1000))+$H$5*(EH228*EA228/($K$5*1000))*(EH228*EA228/($K$5*1000)))</f>
        <v>0</v>
      </c>
      <c r="U228">
        <f>L228*(1000-(1000*0.61365*exp(17.502*Y228/(240.97+Y228))/(EA228+EB228)+DV228)/2)/(1000*0.61365*exp(17.502*Y228/(240.97+Y228))/(EA228+EB228)-DV228)</f>
        <v>0</v>
      </c>
      <c r="V228">
        <f>1/((DO228+1)/(S228/1.6)+1/(T228/1.37)) + DO228/((DO228+1)/(S228/1.6) + DO228/(T228/1.37))</f>
        <v>0</v>
      </c>
      <c r="W228">
        <f>(DJ228*DM228)</f>
        <v>0</v>
      </c>
      <c r="X228">
        <f>(EC228+(W228+2*0.95*5.67E-8*(((EC228+$B$7)+273)^4-(EC228+273)^4)-44100*L228)/(1.84*29.3*T228+8*0.95*5.67E-8*(EC228+273)^3))</f>
        <v>0</v>
      </c>
      <c r="Y228">
        <f>($C$7*ED228+$D$7*EE228+$E$7*X228)</f>
        <v>0</v>
      </c>
      <c r="Z228">
        <f>0.61365*exp(17.502*Y228/(240.97+Y228))</f>
        <v>0</v>
      </c>
      <c r="AA228">
        <f>(AB228/AC228*100)</f>
        <v>0</v>
      </c>
      <c r="AB228">
        <f>DV228*(EA228+EB228)/1000</f>
        <v>0</v>
      </c>
      <c r="AC228">
        <f>0.61365*exp(17.502*EC228/(240.97+EC228))</f>
        <v>0</v>
      </c>
      <c r="AD228">
        <f>(Z228-DV228*(EA228+EB228)/1000)</f>
        <v>0</v>
      </c>
      <c r="AE228">
        <f>(-L228*44100)</f>
        <v>0</v>
      </c>
      <c r="AF228">
        <f>2*29.3*T228*0.92*(EC228-Y228)</f>
        <v>0</v>
      </c>
      <c r="AG228">
        <f>2*0.95*5.67E-8*(((EC228+$B$7)+273)^4-(Y228+273)^4)</f>
        <v>0</v>
      </c>
      <c r="AH228">
        <f>W228+AG228+AE228+AF228</f>
        <v>0</v>
      </c>
      <c r="AI228">
        <f>DZ228*AW228*(DU228-DT228*(1000-AW228*DW228)/(1000-AW228*DV228))/(100*DN228)</f>
        <v>0</v>
      </c>
      <c r="AJ228">
        <f>1000*DZ228*AW228*(DV228-DW228)/(100*DN228*(1000-AW228*DV228))</f>
        <v>0</v>
      </c>
      <c r="AK228">
        <f>(AL228 - AM228 - EA228*1E3/(8.314*(EC228+273.15)) * AO228/DZ228 * AN228) * DZ228/(100*DN228) * (1000 - DW228)/1000</f>
        <v>0</v>
      </c>
      <c r="AL228">
        <v>424.855047235421</v>
      </c>
      <c r="AM228">
        <v>422.044424242424</v>
      </c>
      <c r="AN228">
        <v>-0.000481723956427465</v>
      </c>
      <c r="AO228">
        <v>66.111918729525</v>
      </c>
      <c r="AP228">
        <f>(AR228 - AQ228 + EA228*1E3/(8.314*(EC228+273.15)) * AT228/DZ228 * AS228) * DZ228/(100*DN228) * 1000/(1000 - AR228)</f>
        <v>0</v>
      </c>
      <c r="AQ228">
        <v>11.4611935583439</v>
      </c>
      <c r="AR228">
        <v>12.4902087912088</v>
      </c>
      <c r="AS228">
        <v>4.79533527842956e-07</v>
      </c>
      <c r="AT228">
        <v>85.4368916189537</v>
      </c>
      <c r="AU228">
        <v>0</v>
      </c>
      <c r="AV228">
        <v>0</v>
      </c>
      <c r="AW228">
        <f>IF(AU228*$H$13&gt;=AY228,1.0,(AY228/(AY228-AU228*$H$13)))</f>
        <v>0</v>
      </c>
      <c r="AX228">
        <f>(AW228-1)*100</f>
        <v>0</v>
      </c>
      <c r="AY228">
        <f>MAX(0,($B$13+$C$13*EH228)/(1+$D$13*EH228)*EA228/(EC228+273)*$E$13)</f>
        <v>0</v>
      </c>
      <c r="AZ228" t="s">
        <v>436</v>
      </c>
      <c r="BA228" t="s">
        <v>436</v>
      </c>
      <c r="BB228">
        <v>0</v>
      </c>
      <c r="BC228">
        <v>0</v>
      </c>
      <c r="BD228">
        <f>1-BB228/BC228</f>
        <v>0</v>
      </c>
      <c r="BE228">
        <v>0</v>
      </c>
      <c r="BF228" t="s">
        <v>436</v>
      </c>
      <c r="BG228" t="s">
        <v>436</v>
      </c>
      <c r="BH228">
        <v>0</v>
      </c>
      <c r="BI228">
        <v>0</v>
      </c>
      <c r="BJ228">
        <f>1-BH228/BI228</f>
        <v>0</v>
      </c>
      <c r="BK228">
        <v>0.5</v>
      </c>
      <c r="BL228">
        <f>DK228</f>
        <v>0</v>
      </c>
      <c r="BM228">
        <f>N228</f>
        <v>0</v>
      </c>
      <c r="BN228">
        <f>BJ228*BK228*BL228</f>
        <v>0</v>
      </c>
      <c r="BO228">
        <f>(BM228-BE228)/BL228</f>
        <v>0</v>
      </c>
      <c r="BP228">
        <f>(BC228-BI228)/BI228</f>
        <v>0</v>
      </c>
      <c r="BQ228">
        <f>BB228/(BD228+BB228/BI228)</f>
        <v>0</v>
      </c>
      <c r="BR228" t="s">
        <v>436</v>
      </c>
      <c r="BS228">
        <v>0</v>
      </c>
      <c r="BT228">
        <f>IF(BS228&lt;&gt;0, BS228, BQ228)</f>
        <v>0</v>
      </c>
      <c r="BU228">
        <f>1-BT228/BI228</f>
        <v>0</v>
      </c>
      <c r="BV228">
        <f>(BI228-BH228)/(BI228-BT228)</f>
        <v>0</v>
      </c>
      <c r="BW228">
        <f>(BC228-BI228)/(BC228-BT228)</f>
        <v>0</v>
      </c>
      <c r="BX228">
        <f>(BI228-BH228)/(BI228-BB228)</f>
        <v>0</v>
      </c>
      <c r="BY228">
        <f>(BC228-BI228)/(BC228-BB228)</f>
        <v>0</v>
      </c>
      <c r="BZ228">
        <f>(BV228*BT228/BH228)</f>
        <v>0</v>
      </c>
      <c r="CA228">
        <f>(1-BZ228)</f>
        <v>0</v>
      </c>
      <c r="DJ228">
        <f>$B$11*EI228+$C$11*EJ228+$F$11*EU228*(1-EX228)</f>
        <v>0</v>
      </c>
      <c r="DK228">
        <f>DJ228*DL228</f>
        <v>0</v>
      </c>
      <c r="DL228">
        <f>($B$11*$D$9+$C$11*$D$9+$F$11*((FH228+EZ228)/MAX(FH228+EZ228+FI228, 0.1)*$I$9+FI228/MAX(FH228+EZ228+FI228, 0.1)*$J$9))/($B$11+$C$11+$F$11)</f>
        <v>0</v>
      </c>
      <c r="DM228">
        <f>($B$11*$K$9+$C$11*$K$9+$F$11*((FH228+EZ228)/MAX(FH228+EZ228+FI228, 0.1)*$P$9+FI228/MAX(FH228+EZ228+FI228, 0.1)*$Q$9))/($B$11+$C$11+$F$11)</f>
        <v>0</v>
      </c>
      <c r="DN228">
        <v>6</v>
      </c>
      <c r="DO228">
        <v>0.5</v>
      </c>
      <c r="DP228" t="s">
        <v>437</v>
      </c>
      <c r="DQ228">
        <v>2</v>
      </c>
      <c r="DR228" t="b">
        <v>1</v>
      </c>
      <c r="DS228">
        <v>1701978727.6</v>
      </c>
      <c r="DT228">
        <v>416.775</v>
      </c>
      <c r="DU228">
        <v>419.998</v>
      </c>
      <c r="DV228">
        <v>12.48945</v>
      </c>
      <c r="DW228">
        <v>11.46035</v>
      </c>
      <c r="DX228">
        <v>417.289</v>
      </c>
      <c r="DY228">
        <v>12.45805</v>
      </c>
      <c r="DZ228">
        <v>600.053</v>
      </c>
      <c r="EA228">
        <v>78.9074</v>
      </c>
      <c r="EB228">
        <v>0.09962175</v>
      </c>
      <c r="EC228">
        <v>23.01865</v>
      </c>
      <c r="ED228">
        <v>23.0456</v>
      </c>
      <c r="EE228">
        <v>999.9</v>
      </c>
      <c r="EF228">
        <v>0</v>
      </c>
      <c r="EG228">
        <v>0</v>
      </c>
      <c r="EH228">
        <v>10033.1</v>
      </c>
      <c r="EI228">
        <v>0</v>
      </c>
      <c r="EJ228">
        <v>0.848101</v>
      </c>
      <c r="EK228">
        <v>-3.223435</v>
      </c>
      <c r="EL228">
        <v>422.046</v>
      </c>
      <c r="EM228">
        <v>424.8675</v>
      </c>
      <c r="EN228">
        <v>1.029115</v>
      </c>
      <c r="EO228">
        <v>419.998</v>
      </c>
      <c r="EP228">
        <v>11.46035</v>
      </c>
      <c r="EQ228">
        <v>0.9855115</v>
      </c>
      <c r="ER228">
        <v>0.9043065</v>
      </c>
      <c r="ES228">
        <v>6.703925</v>
      </c>
      <c r="ET228">
        <v>5.45946</v>
      </c>
      <c r="EU228">
        <v>1799.93</v>
      </c>
      <c r="EV228">
        <v>0.978004</v>
      </c>
      <c r="EW228">
        <v>0.0219962</v>
      </c>
      <c r="EX228">
        <v>0</v>
      </c>
      <c r="EY228">
        <v>382.554</v>
      </c>
      <c r="EZ228">
        <v>4.99951</v>
      </c>
      <c r="FA228">
        <v>6939.07</v>
      </c>
      <c r="FB228">
        <v>14716.4</v>
      </c>
      <c r="FC228">
        <v>43.062</v>
      </c>
      <c r="FD228">
        <v>44.812</v>
      </c>
      <c r="FE228">
        <v>44.562</v>
      </c>
      <c r="FF228">
        <v>43.875</v>
      </c>
      <c r="FG228">
        <v>44.437</v>
      </c>
      <c r="FH228">
        <v>1755.45</v>
      </c>
      <c r="FI228">
        <v>39.48</v>
      </c>
      <c r="FJ228">
        <v>0</v>
      </c>
      <c r="FK228">
        <v>1701978730.5</v>
      </c>
      <c r="FL228">
        <v>0</v>
      </c>
      <c r="FM228">
        <v>382.526884615385</v>
      </c>
      <c r="FN228">
        <v>0.216307698964223</v>
      </c>
      <c r="FO228">
        <v>-5.38051280598727</v>
      </c>
      <c r="FP228">
        <v>6939.84076923077</v>
      </c>
      <c r="FQ228">
        <v>15</v>
      </c>
      <c r="FR228">
        <v>1701977635</v>
      </c>
      <c r="FS228" t="s">
        <v>438</v>
      </c>
      <c r="FT228">
        <v>1701977633</v>
      </c>
      <c r="FU228">
        <v>1701977635</v>
      </c>
      <c r="FV228">
        <v>4</v>
      </c>
      <c r="FW228">
        <v>-0.012</v>
      </c>
      <c r="FX228">
        <v>0.003</v>
      </c>
      <c r="FY228">
        <v>-0.515</v>
      </c>
      <c r="FZ228">
        <v>0.012</v>
      </c>
      <c r="GA228">
        <v>420</v>
      </c>
      <c r="GB228">
        <v>11</v>
      </c>
      <c r="GC228">
        <v>0.38</v>
      </c>
      <c r="GD228">
        <v>0.07</v>
      </c>
      <c r="GE228">
        <v>-3.231729</v>
      </c>
      <c r="GF228">
        <v>0.212133834586463</v>
      </c>
      <c r="GG228">
        <v>0.0287650682078106</v>
      </c>
      <c r="GH228">
        <v>1</v>
      </c>
      <c r="GI228">
        <v>382.496088235294</v>
      </c>
      <c r="GJ228">
        <v>0.543605807092997</v>
      </c>
      <c r="GK228">
        <v>0.19801282900314</v>
      </c>
      <c r="GL228">
        <v>1</v>
      </c>
      <c r="GM228">
        <v>1.02926</v>
      </c>
      <c r="GN228">
        <v>-0.00398255639097646</v>
      </c>
      <c r="GO228">
        <v>0.00107287464318996</v>
      </c>
      <c r="GP228">
        <v>1</v>
      </c>
      <c r="GQ228">
        <v>3</v>
      </c>
      <c r="GR228">
        <v>3</v>
      </c>
      <c r="GS228" t="s">
        <v>439</v>
      </c>
      <c r="GT228">
        <v>3.24999</v>
      </c>
      <c r="GU228">
        <v>2.89207</v>
      </c>
      <c r="GV228">
        <v>0.0826398</v>
      </c>
      <c r="GW228">
        <v>0.0829213</v>
      </c>
      <c r="GX228">
        <v>0.059488</v>
      </c>
      <c r="GY228">
        <v>0.0553004</v>
      </c>
      <c r="GZ228">
        <v>30265.4</v>
      </c>
      <c r="HA228">
        <v>23316.5</v>
      </c>
      <c r="HB228">
        <v>30713.6</v>
      </c>
      <c r="HC228">
        <v>23895.1</v>
      </c>
      <c r="HD228">
        <v>38261.1</v>
      </c>
      <c r="HE228">
        <v>31508.4</v>
      </c>
      <c r="HF228">
        <v>43459.2</v>
      </c>
      <c r="HG228">
        <v>36061.6</v>
      </c>
      <c r="HH228">
        <v>2.35273</v>
      </c>
      <c r="HI228">
        <v>2.25585</v>
      </c>
      <c r="HJ228">
        <v>0.154115</v>
      </c>
      <c r="HK228">
        <v>0</v>
      </c>
      <c r="HL228">
        <v>20.5039</v>
      </c>
      <c r="HM228">
        <v>999.9</v>
      </c>
      <c r="HN228">
        <v>45.33</v>
      </c>
      <c r="HO228">
        <v>27.07</v>
      </c>
      <c r="HP228">
        <v>20.6452</v>
      </c>
      <c r="HQ228">
        <v>54.572</v>
      </c>
      <c r="HR228">
        <v>21.4503</v>
      </c>
      <c r="HS228">
        <v>2</v>
      </c>
      <c r="HT228">
        <v>-0.304947</v>
      </c>
      <c r="HU228">
        <v>0.694017</v>
      </c>
      <c r="HV228">
        <v>20.3424</v>
      </c>
      <c r="HW228">
        <v>5.242</v>
      </c>
      <c r="HX228">
        <v>11.9205</v>
      </c>
      <c r="HY228">
        <v>4.96965</v>
      </c>
      <c r="HZ228">
        <v>3.2902</v>
      </c>
      <c r="IA228">
        <v>9999</v>
      </c>
      <c r="IB228">
        <v>999.9</v>
      </c>
      <c r="IC228">
        <v>9999</v>
      </c>
      <c r="ID228">
        <v>9999</v>
      </c>
      <c r="IE228">
        <v>4.97212</v>
      </c>
      <c r="IF228">
        <v>1.87347</v>
      </c>
      <c r="IG228">
        <v>1.88034</v>
      </c>
      <c r="IH228">
        <v>1.87651</v>
      </c>
      <c r="II228">
        <v>1.8761</v>
      </c>
      <c r="IJ228">
        <v>1.87607</v>
      </c>
      <c r="IK228">
        <v>1.87502</v>
      </c>
      <c r="IL228">
        <v>1.87543</v>
      </c>
      <c r="IM228">
        <v>0</v>
      </c>
      <c r="IN228">
        <v>0</v>
      </c>
      <c r="IO228">
        <v>0</v>
      </c>
      <c r="IP228">
        <v>0</v>
      </c>
      <c r="IQ228" t="s">
        <v>440</v>
      </c>
      <c r="IR228" t="s">
        <v>441</v>
      </c>
      <c r="IS228" t="s">
        <v>442</v>
      </c>
      <c r="IT228" t="s">
        <v>442</v>
      </c>
      <c r="IU228" t="s">
        <v>442</v>
      </c>
      <c r="IV228" t="s">
        <v>442</v>
      </c>
      <c r="IW228">
        <v>0</v>
      </c>
      <c r="IX228">
        <v>100</v>
      </c>
      <c r="IY228">
        <v>100</v>
      </c>
      <c r="IZ228">
        <v>-0.514</v>
      </c>
      <c r="JA228">
        <v>0.0314</v>
      </c>
      <c r="JB228">
        <v>-0.436505064677801</v>
      </c>
      <c r="JC228">
        <v>-0.000204251658391556</v>
      </c>
      <c r="JD228">
        <v>8.11882707142039e-08</v>
      </c>
      <c r="JE228">
        <v>-8.824596126216e-11</v>
      </c>
      <c r="JF228">
        <v>-0.0823044458403542</v>
      </c>
      <c r="JG228">
        <v>6.98166786572007e-05</v>
      </c>
      <c r="JH228">
        <v>0.00104944809816257</v>
      </c>
      <c r="JI228">
        <v>-2.5878658862803e-05</v>
      </c>
      <c r="JJ228">
        <v>28</v>
      </c>
      <c r="JK228">
        <v>2090</v>
      </c>
      <c r="JL228">
        <v>2</v>
      </c>
      <c r="JM228">
        <v>19</v>
      </c>
      <c r="JN228">
        <v>18.3</v>
      </c>
      <c r="JO228">
        <v>18.2</v>
      </c>
      <c r="JP228">
        <v>1.36108</v>
      </c>
      <c r="JQ228">
        <v>2.55371</v>
      </c>
      <c r="JR228">
        <v>2.24365</v>
      </c>
      <c r="JS228">
        <v>2.84912</v>
      </c>
      <c r="JT228">
        <v>2.49756</v>
      </c>
      <c r="JU228">
        <v>2.35718</v>
      </c>
      <c r="JV228">
        <v>31.3026</v>
      </c>
      <c r="JW228">
        <v>24.07</v>
      </c>
      <c r="JX228">
        <v>18</v>
      </c>
      <c r="JY228">
        <v>633.469</v>
      </c>
      <c r="JZ228">
        <v>658.143</v>
      </c>
      <c r="KA228">
        <v>20.0009</v>
      </c>
      <c r="KB228">
        <v>23.3157</v>
      </c>
      <c r="KC228">
        <v>30</v>
      </c>
      <c r="KD228">
        <v>23.5013</v>
      </c>
      <c r="KE228">
        <v>23.4811</v>
      </c>
      <c r="KF228">
        <v>27.2856</v>
      </c>
      <c r="KG228">
        <v>36.7197</v>
      </c>
      <c r="KH228">
        <v>0</v>
      </c>
      <c r="KI228">
        <v>20</v>
      </c>
      <c r="KJ228">
        <v>420</v>
      </c>
      <c r="KK228">
        <v>11.4958</v>
      </c>
      <c r="KL228">
        <v>101.98</v>
      </c>
      <c r="KM228">
        <v>101.025</v>
      </c>
    </row>
    <row r="229" spans="1:299">
      <c r="A229">
        <v>213</v>
      </c>
      <c r="B229">
        <v>1701978734.1</v>
      </c>
      <c r="C229">
        <v>1060.09999990463</v>
      </c>
      <c r="D229" t="s">
        <v>867</v>
      </c>
      <c r="E229" t="s">
        <v>868</v>
      </c>
      <c r="F229">
        <v>15</v>
      </c>
      <c r="H229" t="s">
        <v>435</v>
      </c>
      <c r="K229">
        <v>1701978732.6</v>
      </c>
      <c r="L229">
        <f>(M229)/1000</f>
        <v>0</v>
      </c>
      <c r="M229">
        <f>IF(DR229, AP229, AJ229)</f>
        <v>0</v>
      </c>
      <c r="N229">
        <f>IF(DR229, AK229, AI229)</f>
        <v>0</v>
      </c>
      <c r="O229">
        <f>DT229 - IF(AW229&gt;1, N229*DN229*100.0/(AY229*EH229), 0)</f>
        <v>0</v>
      </c>
      <c r="P229">
        <f>((V229-L229/2)*O229-N229)/(V229+L229/2)</f>
        <v>0</v>
      </c>
      <c r="Q229">
        <f>P229*(EA229+EB229)/1000.0</f>
        <v>0</v>
      </c>
      <c r="R229">
        <f>(DT229 - IF(AW229&gt;1, N229*DN229*100.0/(AY229*EH229), 0))*(EA229+EB229)/1000.0</f>
        <v>0</v>
      </c>
      <c r="S229">
        <f>2.0/((1/U229-1/T229)+SIGN(U229)*SQRT((1/U229-1/T229)*(1/U229-1/T229) + 4*DO229/((DO229+1)*(DO229+1))*(2*1/U229*1/T229-1/T229*1/T229)))</f>
        <v>0</v>
      </c>
      <c r="T229">
        <f>IF(LEFT(DP229,1)&lt;&gt;"0",IF(LEFT(DP229,1)="1",3.0,DQ229),$D$5+$E$5*(EH229*EA229/($K$5*1000))+$F$5*(EH229*EA229/($K$5*1000))*MAX(MIN(DN229,$J$5),$I$5)*MAX(MIN(DN229,$J$5),$I$5)+$G$5*MAX(MIN(DN229,$J$5),$I$5)*(EH229*EA229/($K$5*1000))+$H$5*(EH229*EA229/($K$5*1000))*(EH229*EA229/($K$5*1000)))</f>
        <v>0</v>
      </c>
      <c r="U229">
        <f>L229*(1000-(1000*0.61365*exp(17.502*Y229/(240.97+Y229))/(EA229+EB229)+DV229)/2)/(1000*0.61365*exp(17.502*Y229/(240.97+Y229))/(EA229+EB229)-DV229)</f>
        <v>0</v>
      </c>
      <c r="V229">
        <f>1/((DO229+1)/(S229/1.6)+1/(T229/1.37)) + DO229/((DO229+1)/(S229/1.6) + DO229/(T229/1.37))</f>
        <v>0</v>
      </c>
      <c r="W229">
        <f>(DJ229*DM229)</f>
        <v>0</v>
      </c>
      <c r="X229">
        <f>(EC229+(W229+2*0.95*5.67E-8*(((EC229+$B$7)+273)^4-(EC229+273)^4)-44100*L229)/(1.84*29.3*T229+8*0.95*5.67E-8*(EC229+273)^3))</f>
        <v>0</v>
      </c>
      <c r="Y229">
        <f>($C$7*ED229+$D$7*EE229+$E$7*X229)</f>
        <v>0</v>
      </c>
      <c r="Z229">
        <f>0.61365*exp(17.502*Y229/(240.97+Y229))</f>
        <v>0</v>
      </c>
      <c r="AA229">
        <f>(AB229/AC229*100)</f>
        <v>0</v>
      </c>
      <c r="AB229">
        <f>DV229*(EA229+EB229)/1000</f>
        <v>0</v>
      </c>
      <c r="AC229">
        <f>0.61365*exp(17.502*EC229/(240.97+EC229))</f>
        <v>0</v>
      </c>
      <c r="AD229">
        <f>(Z229-DV229*(EA229+EB229)/1000)</f>
        <v>0</v>
      </c>
      <c r="AE229">
        <f>(-L229*44100)</f>
        <v>0</v>
      </c>
      <c r="AF229">
        <f>2*29.3*T229*0.92*(EC229-Y229)</f>
        <v>0</v>
      </c>
      <c r="AG229">
        <f>2*0.95*5.67E-8*(((EC229+$B$7)+273)^4-(Y229+273)^4)</f>
        <v>0</v>
      </c>
      <c r="AH229">
        <f>W229+AG229+AE229+AF229</f>
        <v>0</v>
      </c>
      <c r="AI229">
        <f>DZ229*AW229*(DU229-DT229*(1000-AW229*DW229)/(1000-AW229*DV229))/(100*DN229)</f>
        <v>0</v>
      </c>
      <c r="AJ229">
        <f>1000*DZ229*AW229*(DV229-DW229)/(100*DN229*(1000-AW229*DV229))</f>
        <v>0</v>
      </c>
      <c r="AK229">
        <f>(AL229 - AM229 - EA229*1E3/(8.314*(EC229+273.15)) * AO229/DZ229 * AN229) * DZ229/(100*DN229) * (1000 - DW229)/1000</f>
        <v>0</v>
      </c>
      <c r="AL229">
        <v>424.865501181144</v>
      </c>
      <c r="AM229">
        <v>422.03503030303</v>
      </c>
      <c r="AN229">
        <v>-0.00176331935790484</v>
      </c>
      <c r="AO229">
        <v>66.111918729525</v>
      </c>
      <c r="AP229">
        <f>(AR229 - AQ229 + EA229*1E3/(8.314*(EC229+273.15)) * AT229/DZ229 * AS229) * DZ229/(100*DN229) * 1000/(1000 - AR229)</f>
        <v>0</v>
      </c>
      <c r="AQ229">
        <v>11.4598411453065</v>
      </c>
      <c r="AR229">
        <v>12.4889197802198</v>
      </c>
      <c r="AS229">
        <v>-1.7630654869821e-07</v>
      </c>
      <c r="AT229">
        <v>85.4368916189537</v>
      </c>
      <c r="AU229">
        <v>0</v>
      </c>
      <c r="AV229">
        <v>0</v>
      </c>
      <c r="AW229">
        <f>IF(AU229*$H$13&gt;=AY229,1.0,(AY229/(AY229-AU229*$H$13)))</f>
        <v>0</v>
      </c>
      <c r="AX229">
        <f>(AW229-1)*100</f>
        <v>0</v>
      </c>
      <c r="AY229">
        <f>MAX(0,($B$13+$C$13*EH229)/(1+$D$13*EH229)*EA229/(EC229+273)*$E$13)</f>
        <v>0</v>
      </c>
      <c r="AZ229" t="s">
        <v>436</v>
      </c>
      <c r="BA229" t="s">
        <v>436</v>
      </c>
      <c r="BB229">
        <v>0</v>
      </c>
      <c r="BC229">
        <v>0</v>
      </c>
      <c r="BD229">
        <f>1-BB229/BC229</f>
        <v>0</v>
      </c>
      <c r="BE229">
        <v>0</v>
      </c>
      <c r="BF229" t="s">
        <v>436</v>
      </c>
      <c r="BG229" t="s">
        <v>436</v>
      </c>
      <c r="BH229">
        <v>0</v>
      </c>
      <c r="BI229">
        <v>0</v>
      </c>
      <c r="BJ229">
        <f>1-BH229/BI229</f>
        <v>0</v>
      </c>
      <c r="BK229">
        <v>0.5</v>
      </c>
      <c r="BL229">
        <f>DK229</f>
        <v>0</v>
      </c>
      <c r="BM229">
        <f>N229</f>
        <v>0</v>
      </c>
      <c r="BN229">
        <f>BJ229*BK229*BL229</f>
        <v>0</v>
      </c>
      <c r="BO229">
        <f>(BM229-BE229)/BL229</f>
        <v>0</v>
      </c>
      <c r="BP229">
        <f>(BC229-BI229)/BI229</f>
        <v>0</v>
      </c>
      <c r="BQ229">
        <f>BB229/(BD229+BB229/BI229)</f>
        <v>0</v>
      </c>
      <c r="BR229" t="s">
        <v>436</v>
      </c>
      <c r="BS229">
        <v>0</v>
      </c>
      <c r="BT229">
        <f>IF(BS229&lt;&gt;0, BS229, BQ229)</f>
        <v>0</v>
      </c>
      <c r="BU229">
        <f>1-BT229/BI229</f>
        <v>0</v>
      </c>
      <c r="BV229">
        <f>(BI229-BH229)/(BI229-BT229)</f>
        <v>0</v>
      </c>
      <c r="BW229">
        <f>(BC229-BI229)/(BC229-BT229)</f>
        <v>0</v>
      </c>
      <c r="BX229">
        <f>(BI229-BH229)/(BI229-BB229)</f>
        <v>0</v>
      </c>
      <c r="BY229">
        <f>(BC229-BI229)/(BC229-BB229)</f>
        <v>0</v>
      </c>
      <c r="BZ229">
        <f>(BV229*BT229/BH229)</f>
        <v>0</v>
      </c>
      <c r="CA229">
        <f>(1-BZ229)</f>
        <v>0</v>
      </c>
      <c r="DJ229">
        <f>$B$11*EI229+$C$11*EJ229+$F$11*EU229*(1-EX229)</f>
        <v>0</v>
      </c>
      <c r="DK229">
        <f>DJ229*DL229</f>
        <v>0</v>
      </c>
      <c r="DL229">
        <f>($B$11*$D$9+$C$11*$D$9+$F$11*((FH229+EZ229)/MAX(FH229+EZ229+FI229, 0.1)*$I$9+FI229/MAX(FH229+EZ229+FI229, 0.1)*$J$9))/($B$11+$C$11+$F$11)</f>
        <v>0</v>
      </c>
      <c r="DM229">
        <f>($B$11*$K$9+$C$11*$K$9+$F$11*((FH229+EZ229)/MAX(FH229+EZ229+FI229, 0.1)*$P$9+FI229/MAX(FH229+EZ229+FI229, 0.1)*$Q$9))/($B$11+$C$11+$F$11)</f>
        <v>0</v>
      </c>
      <c r="DN229">
        <v>6</v>
      </c>
      <c r="DO229">
        <v>0.5</v>
      </c>
      <c r="DP229" t="s">
        <v>437</v>
      </c>
      <c r="DQ229">
        <v>2</v>
      </c>
      <c r="DR229" t="b">
        <v>1</v>
      </c>
      <c r="DS229">
        <v>1701978732.6</v>
      </c>
      <c r="DT229">
        <v>416.7615</v>
      </c>
      <c r="DU229">
        <v>419.9915</v>
      </c>
      <c r="DV229">
        <v>12.4893</v>
      </c>
      <c r="DW229">
        <v>11.4598</v>
      </c>
      <c r="DX229">
        <v>417.2755</v>
      </c>
      <c r="DY229">
        <v>12.4579</v>
      </c>
      <c r="DZ229">
        <v>599.9685</v>
      </c>
      <c r="EA229">
        <v>78.9067</v>
      </c>
      <c r="EB229">
        <v>0.10001195</v>
      </c>
      <c r="EC229">
        <v>23.02025</v>
      </c>
      <c r="ED229">
        <v>23.0642</v>
      </c>
      <c r="EE229">
        <v>999.9</v>
      </c>
      <c r="EF229">
        <v>0</v>
      </c>
      <c r="EG229">
        <v>0</v>
      </c>
      <c r="EH229">
        <v>10004.7</v>
      </c>
      <c r="EI229">
        <v>0</v>
      </c>
      <c r="EJ229">
        <v>0.848101</v>
      </c>
      <c r="EK229">
        <v>-3.230085</v>
      </c>
      <c r="EL229">
        <v>422.0325</v>
      </c>
      <c r="EM229">
        <v>424.8605</v>
      </c>
      <c r="EN229">
        <v>1.029515</v>
      </c>
      <c r="EO229">
        <v>419.9915</v>
      </c>
      <c r="EP229">
        <v>11.4598</v>
      </c>
      <c r="EQ229">
        <v>0.9854905</v>
      </c>
      <c r="ER229">
        <v>0.904255</v>
      </c>
      <c r="ES229">
        <v>6.703615</v>
      </c>
      <c r="ET229">
        <v>5.45863</v>
      </c>
      <c r="EU229">
        <v>1799.925</v>
      </c>
      <c r="EV229">
        <v>0.978004</v>
      </c>
      <c r="EW229">
        <v>0.0219962</v>
      </c>
      <c r="EX229">
        <v>0</v>
      </c>
      <c r="EY229">
        <v>382.4435</v>
      </c>
      <c r="EZ229">
        <v>4.99951</v>
      </c>
      <c r="FA229">
        <v>6938.835</v>
      </c>
      <c r="FB229">
        <v>14716.35</v>
      </c>
      <c r="FC229">
        <v>43.062</v>
      </c>
      <c r="FD229">
        <v>44.812</v>
      </c>
      <c r="FE229">
        <v>44.562</v>
      </c>
      <c r="FF229">
        <v>43.875</v>
      </c>
      <c r="FG229">
        <v>44.437</v>
      </c>
      <c r="FH229">
        <v>1755.445</v>
      </c>
      <c r="FI229">
        <v>39.48</v>
      </c>
      <c r="FJ229">
        <v>0</v>
      </c>
      <c r="FK229">
        <v>1701978735.3</v>
      </c>
      <c r="FL229">
        <v>0</v>
      </c>
      <c r="FM229">
        <v>382.496923076923</v>
      </c>
      <c r="FN229">
        <v>-0.874529921224114</v>
      </c>
      <c r="FO229">
        <v>-4.44410256180882</v>
      </c>
      <c r="FP229">
        <v>6939.48807692308</v>
      </c>
      <c r="FQ229">
        <v>15</v>
      </c>
      <c r="FR229">
        <v>1701977635</v>
      </c>
      <c r="FS229" t="s">
        <v>438</v>
      </c>
      <c r="FT229">
        <v>1701977633</v>
      </c>
      <c r="FU229">
        <v>1701977635</v>
      </c>
      <c r="FV229">
        <v>4</v>
      </c>
      <c r="FW229">
        <v>-0.012</v>
      </c>
      <c r="FX229">
        <v>0.003</v>
      </c>
      <c r="FY229">
        <v>-0.515</v>
      </c>
      <c r="FZ229">
        <v>0.012</v>
      </c>
      <c r="GA229">
        <v>420</v>
      </c>
      <c r="GB229">
        <v>11</v>
      </c>
      <c r="GC229">
        <v>0.38</v>
      </c>
      <c r="GD229">
        <v>0.07</v>
      </c>
      <c r="GE229">
        <v>-3.22232047619048</v>
      </c>
      <c r="GF229">
        <v>0.120640519480513</v>
      </c>
      <c r="GG229">
        <v>0.0249834353648649</v>
      </c>
      <c r="GH229">
        <v>1</v>
      </c>
      <c r="GI229">
        <v>382.517470588235</v>
      </c>
      <c r="GJ229">
        <v>-0.194499614670356</v>
      </c>
      <c r="GK229">
        <v>0.194894728038754</v>
      </c>
      <c r="GL229">
        <v>1</v>
      </c>
      <c r="GM229">
        <v>1.02919285714286</v>
      </c>
      <c r="GN229">
        <v>0.00355168831168958</v>
      </c>
      <c r="GO229">
        <v>0.000973717192036795</v>
      </c>
      <c r="GP229">
        <v>1</v>
      </c>
      <c r="GQ229">
        <v>3</v>
      </c>
      <c r="GR229">
        <v>3</v>
      </c>
      <c r="GS229" t="s">
        <v>439</v>
      </c>
      <c r="GT229">
        <v>3.24997</v>
      </c>
      <c r="GU229">
        <v>2.89225</v>
      </c>
      <c r="GV229">
        <v>0.08264</v>
      </c>
      <c r="GW229">
        <v>0.0829225</v>
      </c>
      <c r="GX229">
        <v>0.0594828</v>
      </c>
      <c r="GY229">
        <v>0.0553015</v>
      </c>
      <c r="GZ229">
        <v>30265.5</v>
      </c>
      <c r="HA229">
        <v>23316.5</v>
      </c>
      <c r="HB229">
        <v>30713.6</v>
      </c>
      <c r="HC229">
        <v>23895.2</v>
      </c>
      <c r="HD229">
        <v>38261.6</v>
      </c>
      <c r="HE229">
        <v>31508.3</v>
      </c>
      <c r="HF229">
        <v>43459.5</v>
      </c>
      <c r="HG229">
        <v>36061.6</v>
      </c>
      <c r="HH229">
        <v>2.35257</v>
      </c>
      <c r="HI229">
        <v>2.2558</v>
      </c>
      <c r="HJ229">
        <v>0.155307</v>
      </c>
      <c r="HK229">
        <v>0</v>
      </c>
      <c r="HL229">
        <v>20.5095</v>
      </c>
      <c r="HM229">
        <v>999.9</v>
      </c>
      <c r="HN229">
        <v>45.306</v>
      </c>
      <c r="HO229">
        <v>27.07</v>
      </c>
      <c r="HP229">
        <v>20.6354</v>
      </c>
      <c r="HQ229">
        <v>54.612</v>
      </c>
      <c r="HR229">
        <v>21.4423</v>
      </c>
      <c r="HS229">
        <v>2</v>
      </c>
      <c r="HT229">
        <v>-0.304761</v>
      </c>
      <c r="HU229">
        <v>0.696942</v>
      </c>
      <c r="HV229">
        <v>20.3425</v>
      </c>
      <c r="HW229">
        <v>5.2417</v>
      </c>
      <c r="HX229">
        <v>11.9205</v>
      </c>
      <c r="HY229">
        <v>4.96965</v>
      </c>
      <c r="HZ229">
        <v>3.2901</v>
      </c>
      <c r="IA229">
        <v>9999</v>
      </c>
      <c r="IB229">
        <v>999.9</v>
      </c>
      <c r="IC229">
        <v>9999</v>
      </c>
      <c r="ID229">
        <v>9999</v>
      </c>
      <c r="IE229">
        <v>4.97211</v>
      </c>
      <c r="IF229">
        <v>1.87347</v>
      </c>
      <c r="IG229">
        <v>1.88034</v>
      </c>
      <c r="IH229">
        <v>1.87651</v>
      </c>
      <c r="II229">
        <v>1.87608</v>
      </c>
      <c r="IJ229">
        <v>1.87607</v>
      </c>
      <c r="IK229">
        <v>1.87503</v>
      </c>
      <c r="IL229">
        <v>1.87541</v>
      </c>
      <c r="IM229">
        <v>0</v>
      </c>
      <c r="IN229">
        <v>0</v>
      </c>
      <c r="IO229">
        <v>0</v>
      </c>
      <c r="IP229">
        <v>0</v>
      </c>
      <c r="IQ229" t="s">
        <v>440</v>
      </c>
      <c r="IR229" t="s">
        <v>441</v>
      </c>
      <c r="IS229" t="s">
        <v>442</v>
      </c>
      <c r="IT229" t="s">
        <v>442</v>
      </c>
      <c r="IU229" t="s">
        <v>442</v>
      </c>
      <c r="IV229" t="s">
        <v>442</v>
      </c>
      <c r="IW229">
        <v>0</v>
      </c>
      <c r="IX229">
        <v>100</v>
      </c>
      <c r="IY229">
        <v>100</v>
      </c>
      <c r="IZ229">
        <v>-0.514</v>
      </c>
      <c r="JA229">
        <v>0.0314</v>
      </c>
      <c r="JB229">
        <v>-0.436505064677801</v>
      </c>
      <c r="JC229">
        <v>-0.000204251658391556</v>
      </c>
      <c r="JD229">
        <v>8.11882707142039e-08</v>
      </c>
      <c r="JE229">
        <v>-8.824596126216e-11</v>
      </c>
      <c r="JF229">
        <v>-0.0823044458403542</v>
      </c>
      <c r="JG229">
        <v>6.98166786572007e-05</v>
      </c>
      <c r="JH229">
        <v>0.00104944809816257</v>
      </c>
      <c r="JI229">
        <v>-2.5878658862803e-05</v>
      </c>
      <c r="JJ229">
        <v>28</v>
      </c>
      <c r="JK229">
        <v>2090</v>
      </c>
      <c r="JL229">
        <v>2</v>
      </c>
      <c r="JM229">
        <v>19</v>
      </c>
      <c r="JN229">
        <v>18.4</v>
      </c>
      <c r="JO229">
        <v>18.3</v>
      </c>
      <c r="JP229">
        <v>1.36108</v>
      </c>
      <c r="JQ229">
        <v>2.55615</v>
      </c>
      <c r="JR229">
        <v>2.24365</v>
      </c>
      <c r="JS229">
        <v>2.84912</v>
      </c>
      <c r="JT229">
        <v>2.49756</v>
      </c>
      <c r="JU229">
        <v>2.38159</v>
      </c>
      <c r="JV229">
        <v>31.3026</v>
      </c>
      <c r="JW229">
        <v>24.07</v>
      </c>
      <c r="JX229">
        <v>18</v>
      </c>
      <c r="JY229">
        <v>633.359</v>
      </c>
      <c r="JZ229">
        <v>658.1</v>
      </c>
      <c r="KA229">
        <v>20.0006</v>
      </c>
      <c r="KB229">
        <v>23.3157</v>
      </c>
      <c r="KC229">
        <v>30.0002</v>
      </c>
      <c r="KD229">
        <v>23.5013</v>
      </c>
      <c r="KE229">
        <v>23.4811</v>
      </c>
      <c r="KF229">
        <v>27.2865</v>
      </c>
      <c r="KG229">
        <v>36.7197</v>
      </c>
      <c r="KH229">
        <v>0</v>
      </c>
      <c r="KI229">
        <v>20</v>
      </c>
      <c r="KJ229">
        <v>420</v>
      </c>
      <c r="KK229">
        <v>11.4958</v>
      </c>
      <c r="KL229">
        <v>101.98</v>
      </c>
      <c r="KM229">
        <v>101.025</v>
      </c>
    </row>
    <row r="230" spans="1:299">
      <c r="A230">
        <v>214</v>
      </c>
      <c r="B230">
        <v>1701978739.1</v>
      </c>
      <c r="C230">
        <v>1065.09999990463</v>
      </c>
      <c r="D230" t="s">
        <v>869</v>
      </c>
      <c r="E230" t="s">
        <v>870</v>
      </c>
      <c r="F230">
        <v>15</v>
      </c>
      <c r="H230" t="s">
        <v>435</v>
      </c>
      <c r="K230">
        <v>1701978737.6</v>
      </c>
      <c r="L230">
        <f>(M230)/1000</f>
        <v>0</v>
      </c>
      <c r="M230">
        <f>IF(DR230, AP230, AJ230)</f>
        <v>0</v>
      </c>
      <c r="N230">
        <f>IF(DR230, AK230, AI230)</f>
        <v>0</v>
      </c>
      <c r="O230">
        <f>DT230 - IF(AW230&gt;1, N230*DN230*100.0/(AY230*EH230), 0)</f>
        <v>0</v>
      </c>
      <c r="P230">
        <f>((V230-L230/2)*O230-N230)/(V230+L230/2)</f>
        <v>0</v>
      </c>
      <c r="Q230">
        <f>P230*(EA230+EB230)/1000.0</f>
        <v>0</v>
      </c>
      <c r="R230">
        <f>(DT230 - IF(AW230&gt;1, N230*DN230*100.0/(AY230*EH230), 0))*(EA230+EB230)/1000.0</f>
        <v>0</v>
      </c>
      <c r="S230">
        <f>2.0/((1/U230-1/T230)+SIGN(U230)*SQRT((1/U230-1/T230)*(1/U230-1/T230) + 4*DO230/((DO230+1)*(DO230+1))*(2*1/U230*1/T230-1/T230*1/T230)))</f>
        <v>0</v>
      </c>
      <c r="T230">
        <f>IF(LEFT(DP230,1)&lt;&gt;"0",IF(LEFT(DP230,1)="1",3.0,DQ230),$D$5+$E$5*(EH230*EA230/($K$5*1000))+$F$5*(EH230*EA230/($K$5*1000))*MAX(MIN(DN230,$J$5),$I$5)*MAX(MIN(DN230,$J$5),$I$5)+$G$5*MAX(MIN(DN230,$J$5),$I$5)*(EH230*EA230/($K$5*1000))+$H$5*(EH230*EA230/($K$5*1000))*(EH230*EA230/($K$5*1000)))</f>
        <v>0</v>
      </c>
      <c r="U230">
        <f>L230*(1000-(1000*0.61365*exp(17.502*Y230/(240.97+Y230))/(EA230+EB230)+DV230)/2)/(1000*0.61365*exp(17.502*Y230/(240.97+Y230))/(EA230+EB230)-DV230)</f>
        <v>0</v>
      </c>
      <c r="V230">
        <f>1/((DO230+1)/(S230/1.6)+1/(T230/1.37)) + DO230/((DO230+1)/(S230/1.6) + DO230/(T230/1.37))</f>
        <v>0</v>
      </c>
      <c r="W230">
        <f>(DJ230*DM230)</f>
        <v>0</v>
      </c>
      <c r="X230">
        <f>(EC230+(W230+2*0.95*5.67E-8*(((EC230+$B$7)+273)^4-(EC230+273)^4)-44100*L230)/(1.84*29.3*T230+8*0.95*5.67E-8*(EC230+273)^3))</f>
        <v>0</v>
      </c>
      <c r="Y230">
        <f>($C$7*ED230+$D$7*EE230+$E$7*X230)</f>
        <v>0</v>
      </c>
      <c r="Z230">
        <f>0.61365*exp(17.502*Y230/(240.97+Y230))</f>
        <v>0</v>
      </c>
      <c r="AA230">
        <f>(AB230/AC230*100)</f>
        <v>0</v>
      </c>
      <c r="AB230">
        <f>DV230*(EA230+EB230)/1000</f>
        <v>0</v>
      </c>
      <c r="AC230">
        <f>0.61365*exp(17.502*EC230/(240.97+EC230))</f>
        <v>0</v>
      </c>
      <c r="AD230">
        <f>(Z230-DV230*(EA230+EB230)/1000)</f>
        <v>0</v>
      </c>
      <c r="AE230">
        <f>(-L230*44100)</f>
        <v>0</v>
      </c>
      <c r="AF230">
        <f>2*29.3*T230*0.92*(EC230-Y230)</f>
        <v>0</v>
      </c>
      <c r="AG230">
        <f>2*0.95*5.67E-8*(((EC230+$B$7)+273)^4-(Y230+273)^4)</f>
        <v>0</v>
      </c>
      <c r="AH230">
        <f>W230+AG230+AE230+AF230</f>
        <v>0</v>
      </c>
      <c r="AI230">
        <f>DZ230*AW230*(DU230-DT230*(1000-AW230*DW230)/(1000-AW230*DV230))/(100*DN230)</f>
        <v>0</v>
      </c>
      <c r="AJ230">
        <f>1000*DZ230*AW230*(DV230-DW230)/(100*DN230*(1000-AW230*DV230))</f>
        <v>0</v>
      </c>
      <c r="AK230">
        <f>(AL230 - AM230 - EA230*1E3/(8.314*(EC230+273.15)) * AO230/DZ230 * AN230) * DZ230/(100*DN230) * (1000 - DW230)/1000</f>
        <v>0</v>
      </c>
      <c r="AL230">
        <v>424.875220406148</v>
      </c>
      <c r="AM230">
        <v>422.182351515152</v>
      </c>
      <c r="AN230">
        <v>0.0348278850581928</v>
      </c>
      <c r="AO230">
        <v>66.111918729525</v>
      </c>
      <c r="AP230">
        <f>(AR230 - AQ230 + EA230*1E3/(8.314*(EC230+273.15)) * AT230/DZ230 * AS230) * DZ230/(100*DN230) * 1000/(1000 - AR230)</f>
        <v>0</v>
      </c>
      <c r="AQ230">
        <v>11.460312473998</v>
      </c>
      <c r="AR230">
        <v>12.4885945054945</v>
      </c>
      <c r="AS230">
        <v>-5.34530723050431e-07</v>
      </c>
      <c r="AT230">
        <v>85.4368916189537</v>
      </c>
      <c r="AU230">
        <v>0</v>
      </c>
      <c r="AV230">
        <v>0</v>
      </c>
      <c r="AW230">
        <f>IF(AU230*$H$13&gt;=AY230,1.0,(AY230/(AY230-AU230*$H$13)))</f>
        <v>0</v>
      </c>
      <c r="AX230">
        <f>(AW230-1)*100</f>
        <v>0</v>
      </c>
      <c r="AY230">
        <f>MAX(0,($B$13+$C$13*EH230)/(1+$D$13*EH230)*EA230/(EC230+273)*$E$13)</f>
        <v>0</v>
      </c>
      <c r="AZ230" t="s">
        <v>436</v>
      </c>
      <c r="BA230" t="s">
        <v>436</v>
      </c>
      <c r="BB230">
        <v>0</v>
      </c>
      <c r="BC230">
        <v>0</v>
      </c>
      <c r="BD230">
        <f>1-BB230/BC230</f>
        <v>0</v>
      </c>
      <c r="BE230">
        <v>0</v>
      </c>
      <c r="BF230" t="s">
        <v>436</v>
      </c>
      <c r="BG230" t="s">
        <v>436</v>
      </c>
      <c r="BH230">
        <v>0</v>
      </c>
      <c r="BI230">
        <v>0</v>
      </c>
      <c r="BJ230">
        <f>1-BH230/BI230</f>
        <v>0</v>
      </c>
      <c r="BK230">
        <v>0.5</v>
      </c>
      <c r="BL230">
        <f>DK230</f>
        <v>0</v>
      </c>
      <c r="BM230">
        <f>N230</f>
        <v>0</v>
      </c>
      <c r="BN230">
        <f>BJ230*BK230*BL230</f>
        <v>0</v>
      </c>
      <c r="BO230">
        <f>(BM230-BE230)/BL230</f>
        <v>0</v>
      </c>
      <c r="BP230">
        <f>(BC230-BI230)/BI230</f>
        <v>0</v>
      </c>
      <c r="BQ230">
        <f>BB230/(BD230+BB230/BI230)</f>
        <v>0</v>
      </c>
      <c r="BR230" t="s">
        <v>436</v>
      </c>
      <c r="BS230">
        <v>0</v>
      </c>
      <c r="BT230">
        <f>IF(BS230&lt;&gt;0, BS230, BQ230)</f>
        <v>0</v>
      </c>
      <c r="BU230">
        <f>1-BT230/BI230</f>
        <v>0</v>
      </c>
      <c r="BV230">
        <f>(BI230-BH230)/(BI230-BT230)</f>
        <v>0</v>
      </c>
      <c r="BW230">
        <f>(BC230-BI230)/(BC230-BT230)</f>
        <v>0</v>
      </c>
      <c r="BX230">
        <f>(BI230-BH230)/(BI230-BB230)</f>
        <v>0</v>
      </c>
      <c r="BY230">
        <f>(BC230-BI230)/(BC230-BB230)</f>
        <v>0</v>
      </c>
      <c r="BZ230">
        <f>(BV230*BT230/BH230)</f>
        <v>0</v>
      </c>
      <c r="CA230">
        <f>(1-BZ230)</f>
        <v>0</v>
      </c>
      <c r="DJ230">
        <f>$B$11*EI230+$C$11*EJ230+$F$11*EU230*(1-EX230)</f>
        <v>0</v>
      </c>
      <c r="DK230">
        <f>DJ230*DL230</f>
        <v>0</v>
      </c>
      <c r="DL230">
        <f>($B$11*$D$9+$C$11*$D$9+$F$11*((FH230+EZ230)/MAX(FH230+EZ230+FI230, 0.1)*$I$9+FI230/MAX(FH230+EZ230+FI230, 0.1)*$J$9))/($B$11+$C$11+$F$11)</f>
        <v>0</v>
      </c>
      <c r="DM230">
        <f>($B$11*$K$9+$C$11*$K$9+$F$11*((FH230+EZ230)/MAX(FH230+EZ230+FI230, 0.1)*$P$9+FI230/MAX(FH230+EZ230+FI230, 0.1)*$Q$9))/($B$11+$C$11+$F$11)</f>
        <v>0</v>
      </c>
      <c r="DN230">
        <v>6</v>
      </c>
      <c r="DO230">
        <v>0.5</v>
      </c>
      <c r="DP230" t="s">
        <v>437</v>
      </c>
      <c r="DQ230">
        <v>2</v>
      </c>
      <c r="DR230" t="b">
        <v>1</v>
      </c>
      <c r="DS230">
        <v>1701978737.6</v>
      </c>
      <c r="DT230">
        <v>416.8835</v>
      </c>
      <c r="DU230">
        <v>419.9975</v>
      </c>
      <c r="DV230">
        <v>12.48865</v>
      </c>
      <c r="DW230">
        <v>11.4611</v>
      </c>
      <c r="DX230">
        <v>417.3975</v>
      </c>
      <c r="DY230">
        <v>12.45725</v>
      </c>
      <c r="DZ230">
        <v>599.9565</v>
      </c>
      <c r="EA230">
        <v>78.9068</v>
      </c>
      <c r="EB230">
        <v>0.09993545</v>
      </c>
      <c r="EC230">
        <v>23.02185</v>
      </c>
      <c r="ED230">
        <v>23.07165</v>
      </c>
      <c r="EE230">
        <v>999.9</v>
      </c>
      <c r="EF230">
        <v>0</v>
      </c>
      <c r="EG230">
        <v>0</v>
      </c>
      <c r="EH230">
        <v>9993.125</v>
      </c>
      <c r="EI230">
        <v>0</v>
      </c>
      <c r="EJ230">
        <v>0.848101</v>
      </c>
      <c r="EK230">
        <v>-3.114245</v>
      </c>
      <c r="EL230">
        <v>422.1555</v>
      </c>
      <c r="EM230">
        <v>424.867</v>
      </c>
      <c r="EN230">
        <v>1.027515</v>
      </c>
      <c r="EO230">
        <v>419.9975</v>
      </c>
      <c r="EP230">
        <v>11.4611</v>
      </c>
      <c r="EQ230">
        <v>0.9854375</v>
      </c>
      <c r="ER230">
        <v>0.9043595</v>
      </c>
      <c r="ES230">
        <v>6.702825</v>
      </c>
      <c r="ET230">
        <v>5.460305</v>
      </c>
      <c r="EU230">
        <v>1799.93</v>
      </c>
      <c r="EV230">
        <v>0.978004</v>
      </c>
      <c r="EW230">
        <v>0.0219962</v>
      </c>
      <c r="EX230">
        <v>0</v>
      </c>
      <c r="EY230">
        <v>382.7615</v>
      </c>
      <c r="EZ230">
        <v>4.99951</v>
      </c>
      <c r="FA230">
        <v>6938.4</v>
      </c>
      <c r="FB230">
        <v>14716.45</v>
      </c>
      <c r="FC230">
        <v>43.062</v>
      </c>
      <c r="FD230">
        <v>44.812</v>
      </c>
      <c r="FE230">
        <v>44.562</v>
      </c>
      <c r="FF230">
        <v>43.875</v>
      </c>
      <c r="FG230">
        <v>44.437</v>
      </c>
      <c r="FH230">
        <v>1755.45</v>
      </c>
      <c r="FI230">
        <v>39.48</v>
      </c>
      <c r="FJ230">
        <v>0</v>
      </c>
      <c r="FK230">
        <v>1701978740.1</v>
      </c>
      <c r="FL230">
        <v>0</v>
      </c>
      <c r="FM230">
        <v>382.481192307692</v>
      </c>
      <c r="FN230">
        <v>-0.340615392884446</v>
      </c>
      <c r="FO230">
        <v>-3.12752131887962</v>
      </c>
      <c r="FP230">
        <v>6939.15153846154</v>
      </c>
      <c r="FQ230">
        <v>15</v>
      </c>
      <c r="FR230">
        <v>1701977635</v>
      </c>
      <c r="FS230" t="s">
        <v>438</v>
      </c>
      <c r="FT230">
        <v>1701977633</v>
      </c>
      <c r="FU230">
        <v>1701977635</v>
      </c>
      <c r="FV230">
        <v>4</v>
      </c>
      <c r="FW230">
        <v>-0.012</v>
      </c>
      <c r="FX230">
        <v>0.003</v>
      </c>
      <c r="FY230">
        <v>-0.515</v>
      </c>
      <c r="FZ230">
        <v>0.012</v>
      </c>
      <c r="GA230">
        <v>420</v>
      </c>
      <c r="GB230">
        <v>11</v>
      </c>
      <c r="GC230">
        <v>0.38</v>
      </c>
      <c r="GD230">
        <v>0.07</v>
      </c>
      <c r="GE230">
        <v>-3.199624</v>
      </c>
      <c r="GF230">
        <v>0.216257142857141</v>
      </c>
      <c r="GG230">
        <v>0.0355044175279641</v>
      </c>
      <c r="GH230">
        <v>1</v>
      </c>
      <c r="GI230">
        <v>382.507382352941</v>
      </c>
      <c r="GJ230">
        <v>-0.256241409586665</v>
      </c>
      <c r="GK230">
        <v>0.224100557091186</v>
      </c>
      <c r="GL230">
        <v>1</v>
      </c>
      <c r="GM230">
        <v>1.028897</v>
      </c>
      <c r="GN230">
        <v>6.76691729318584e-05</v>
      </c>
      <c r="GO230">
        <v>0.00109547752144898</v>
      </c>
      <c r="GP230">
        <v>1</v>
      </c>
      <c r="GQ230">
        <v>3</v>
      </c>
      <c r="GR230">
        <v>3</v>
      </c>
      <c r="GS230" t="s">
        <v>439</v>
      </c>
      <c r="GT230">
        <v>3.2501</v>
      </c>
      <c r="GU230">
        <v>2.8923</v>
      </c>
      <c r="GV230">
        <v>0.0826512</v>
      </c>
      <c r="GW230">
        <v>0.0829206</v>
      </c>
      <c r="GX230">
        <v>0.0594813</v>
      </c>
      <c r="GY230">
        <v>0.0553056</v>
      </c>
      <c r="GZ230">
        <v>30264.6</v>
      </c>
      <c r="HA230">
        <v>23316.1</v>
      </c>
      <c r="HB230">
        <v>30713.2</v>
      </c>
      <c r="HC230">
        <v>23894.7</v>
      </c>
      <c r="HD230">
        <v>38260.7</v>
      </c>
      <c r="HE230">
        <v>31507.7</v>
      </c>
      <c r="HF230">
        <v>43458.4</v>
      </c>
      <c r="HG230">
        <v>36061.1</v>
      </c>
      <c r="HH230">
        <v>2.35298</v>
      </c>
      <c r="HI230">
        <v>2.25553</v>
      </c>
      <c r="HJ230">
        <v>0.154763</v>
      </c>
      <c r="HK230">
        <v>0</v>
      </c>
      <c r="HL230">
        <v>20.5152</v>
      </c>
      <c r="HM230">
        <v>999.9</v>
      </c>
      <c r="HN230">
        <v>45.306</v>
      </c>
      <c r="HO230">
        <v>27.07</v>
      </c>
      <c r="HP230">
        <v>20.6365</v>
      </c>
      <c r="HQ230">
        <v>54.142</v>
      </c>
      <c r="HR230">
        <v>21.4543</v>
      </c>
      <c r="HS230">
        <v>2</v>
      </c>
      <c r="HT230">
        <v>-0.304713</v>
      </c>
      <c r="HU230">
        <v>0.698995</v>
      </c>
      <c r="HV230">
        <v>20.3422</v>
      </c>
      <c r="HW230">
        <v>5.24425</v>
      </c>
      <c r="HX230">
        <v>11.9208</v>
      </c>
      <c r="HY230">
        <v>4.96965</v>
      </c>
      <c r="HZ230">
        <v>3.29013</v>
      </c>
      <c r="IA230">
        <v>9999</v>
      </c>
      <c r="IB230">
        <v>999.9</v>
      </c>
      <c r="IC230">
        <v>9999</v>
      </c>
      <c r="ID230">
        <v>9999</v>
      </c>
      <c r="IE230">
        <v>4.97212</v>
      </c>
      <c r="IF230">
        <v>1.87347</v>
      </c>
      <c r="IG230">
        <v>1.88034</v>
      </c>
      <c r="IH230">
        <v>1.87651</v>
      </c>
      <c r="II230">
        <v>1.87609</v>
      </c>
      <c r="IJ230">
        <v>1.87607</v>
      </c>
      <c r="IK230">
        <v>1.875</v>
      </c>
      <c r="IL230">
        <v>1.87542</v>
      </c>
      <c r="IM230">
        <v>0</v>
      </c>
      <c r="IN230">
        <v>0</v>
      </c>
      <c r="IO230">
        <v>0</v>
      </c>
      <c r="IP230">
        <v>0</v>
      </c>
      <c r="IQ230" t="s">
        <v>440</v>
      </c>
      <c r="IR230" t="s">
        <v>441</v>
      </c>
      <c r="IS230" t="s">
        <v>442</v>
      </c>
      <c r="IT230" t="s">
        <v>442</v>
      </c>
      <c r="IU230" t="s">
        <v>442</v>
      </c>
      <c r="IV230" t="s">
        <v>442</v>
      </c>
      <c r="IW230">
        <v>0</v>
      </c>
      <c r="IX230">
        <v>100</v>
      </c>
      <c r="IY230">
        <v>100</v>
      </c>
      <c r="IZ230">
        <v>-0.514</v>
      </c>
      <c r="JA230">
        <v>0.0314</v>
      </c>
      <c r="JB230">
        <v>-0.436505064677801</v>
      </c>
      <c r="JC230">
        <v>-0.000204251658391556</v>
      </c>
      <c r="JD230">
        <v>8.11882707142039e-08</v>
      </c>
      <c r="JE230">
        <v>-8.824596126216e-11</v>
      </c>
      <c r="JF230">
        <v>-0.0823044458403542</v>
      </c>
      <c r="JG230">
        <v>6.98166786572007e-05</v>
      </c>
      <c r="JH230">
        <v>0.00104944809816257</v>
      </c>
      <c r="JI230">
        <v>-2.5878658862803e-05</v>
      </c>
      <c r="JJ230">
        <v>28</v>
      </c>
      <c r="JK230">
        <v>2090</v>
      </c>
      <c r="JL230">
        <v>2</v>
      </c>
      <c r="JM230">
        <v>19</v>
      </c>
      <c r="JN230">
        <v>18.4</v>
      </c>
      <c r="JO230">
        <v>18.4</v>
      </c>
      <c r="JP230">
        <v>1.36108</v>
      </c>
      <c r="JQ230">
        <v>2.55615</v>
      </c>
      <c r="JR230">
        <v>2.24365</v>
      </c>
      <c r="JS230">
        <v>2.84912</v>
      </c>
      <c r="JT230">
        <v>2.49756</v>
      </c>
      <c r="JU230">
        <v>2.36328</v>
      </c>
      <c r="JV230">
        <v>31.3026</v>
      </c>
      <c r="JW230">
        <v>24.0612</v>
      </c>
      <c r="JX230">
        <v>18</v>
      </c>
      <c r="JY230">
        <v>633.651</v>
      </c>
      <c r="JZ230">
        <v>657.866</v>
      </c>
      <c r="KA230">
        <v>20.0005</v>
      </c>
      <c r="KB230">
        <v>23.3163</v>
      </c>
      <c r="KC230">
        <v>30.0001</v>
      </c>
      <c r="KD230">
        <v>23.5013</v>
      </c>
      <c r="KE230">
        <v>23.4811</v>
      </c>
      <c r="KF230">
        <v>27.2851</v>
      </c>
      <c r="KG230">
        <v>36.7197</v>
      </c>
      <c r="KH230">
        <v>0</v>
      </c>
      <c r="KI230">
        <v>20</v>
      </c>
      <c r="KJ230">
        <v>420</v>
      </c>
      <c r="KK230">
        <v>11.4958</v>
      </c>
      <c r="KL230">
        <v>101.978</v>
      </c>
      <c r="KM230">
        <v>101.024</v>
      </c>
    </row>
    <row r="231" spans="1:299">
      <c r="A231">
        <v>215</v>
      </c>
      <c r="B231">
        <v>1701978744.1</v>
      </c>
      <c r="C231">
        <v>1070.09999990463</v>
      </c>
      <c r="D231" t="s">
        <v>871</v>
      </c>
      <c r="E231" t="s">
        <v>872</v>
      </c>
      <c r="F231">
        <v>15</v>
      </c>
      <c r="H231" t="s">
        <v>435</v>
      </c>
      <c r="K231">
        <v>1701978742.6</v>
      </c>
      <c r="L231">
        <f>(M231)/1000</f>
        <v>0</v>
      </c>
      <c r="M231">
        <f>IF(DR231, AP231, AJ231)</f>
        <v>0</v>
      </c>
      <c r="N231">
        <f>IF(DR231, AK231, AI231)</f>
        <v>0</v>
      </c>
      <c r="O231">
        <f>DT231 - IF(AW231&gt;1, N231*DN231*100.0/(AY231*EH231), 0)</f>
        <v>0</v>
      </c>
      <c r="P231">
        <f>((V231-L231/2)*O231-N231)/(V231+L231/2)</f>
        <v>0</v>
      </c>
      <c r="Q231">
        <f>P231*(EA231+EB231)/1000.0</f>
        <v>0</v>
      </c>
      <c r="R231">
        <f>(DT231 - IF(AW231&gt;1, N231*DN231*100.0/(AY231*EH231), 0))*(EA231+EB231)/1000.0</f>
        <v>0</v>
      </c>
      <c r="S231">
        <f>2.0/((1/U231-1/T231)+SIGN(U231)*SQRT((1/U231-1/T231)*(1/U231-1/T231) + 4*DO231/((DO231+1)*(DO231+1))*(2*1/U231*1/T231-1/T231*1/T231)))</f>
        <v>0</v>
      </c>
      <c r="T231">
        <f>IF(LEFT(DP231,1)&lt;&gt;"0",IF(LEFT(DP231,1)="1",3.0,DQ231),$D$5+$E$5*(EH231*EA231/($K$5*1000))+$F$5*(EH231*EA231/($K$5*1000))*MAX(MIN(DN231,$J$5),$I$5)*MAX(MIN(DN231,$J$5),$I$5)+$G$5*MAX(MIN(DN231,$J$5),$I$5)*(EH231*EA231/($K$5*1000))+$H$5*(EH231*EA231/($K$5*1000))*(EH231*EA231/($K$5*1000)))</f>
        <v>0</v>
      </c>
      <c r="U231">
        <f>L231*(1000-(1000*0.61365*exp(17.502*Y231/(240.97+Y231))/(EA231+EB231)+DV231)/2)/(1000*0.61365*exp(17.502*Y231/(240.97+Y231))/(EA231+EB231)-DV231)</f>
        <v>0</v>
      </c>
      <c r="V231">
        <f>1/((DO231+1)/(S231/1.6)+1/(T231/1.37)) + DO231/((DO231+1)/(S231/1.6) + DO231/(T231/1.37))</f>
        <v>0</v>
      </c>
      <c r="W231">
        <f>(DJ231*DM231)</f>
        <v>0</v>
      </c>
      <c r="X231">
        <f>(EC231+(W231+2*0.95*5.67E-8*(((EC231+$B$7)+273)^4-(EC231+273)^4)-44100*L231)/(1.84*29.3*T231+8*0.95*5.67E-8*(EC231+273)^3))</f>
        <v>0</v>
      </c>
      <c r="Y231">
        <f>($C$7*ED231+$D$7*EE231+$E$7*X231)</f>
        <v>0</v>
      </c>
      <c r="Z231">
        <f>0.61365*exp(17.502*Y231/(240.97+Y231))</f>
        <v>0</v>
      </c>
      <c r="AA231">
        <f>(AB231/AC231*100)</f>
        <v>0</v>
      </c>
      <c r="AB231">
        <f>DV231*(EA231+EB231)/1000</f>
        <v>0</v>
      </c>
      <c r="AC231">
        <f>0.61365*exp(17.502*EC231/(240.97+EC231))</f>
        <v>0</v>
      </c>
      <c r="AD231">
        <f>(Z231-DV231*(EA231+EB231)/1000)</f>
        <v>0</v>
      </c>
      <c r="AE231">
        <f>(-L231*44100)</f>
        <v>0</v>
      </c>
      <c r="AF231">
        <f>2*29.3*T231*0.92*(EC231-Y231)</f>
        <v>0</v>
      </c>
      <c r="AG231">
        <f>2*0.95*5.67E-8*(((EC231+$B$7)+273)^4-(Y231+273)^4)</f>
        <v>0</v>
      </c>
      <c r="AH231">
        <f>W231+AG231+AE231+AF231</f>
        <v>0</v>
      </c>
      <c r="AI231">
        <f>DZ231*AW231*(DU231-DT231*(1000-AW231*DW231)/(1000-AW231*DV231))/(100*DN231)</f>
        <v>0</v>
      </c>
      <c r="AJ231">
        <f>1000*DZ231*AW231*(DV231-DW231)/(100*DN231*(1000-AW231*DV231))</f>
        <v>0</v>
      </c>
      <c r="AK231">
        <f>(AL231 - AM231 - EA231*1E3/(8.314*(EC231+273.15)) * AO231/DZ231 * AN231) * DZ231/(100*DN231) * (1000 - DW231)/1000</f>
        <v>0</v>
      </c>
      <c r="AL231">
        <v>424.871849318325</v>
      </c>
      <c r="AM231">
        <v>422.083315151515</v>
      </c>
      <c r="AN231">
        <v>-0.0146377517384813</v>
      </c>
      <c r="AO231">
        <v>66.111918729525</v>
      </c>
      <c r="AP231">
        <f>(AR231 - AQ231 + EA231*1E3/(8.314*(EC231+273.15)) * AT231/DZ231 * AS231) * DZ231/(100*DN231) * 1000/(1000 - AR231)</f>
        <v>0</v>
      </c>
      <c r="AQ231">
        <v>11.4614784337316</v>
      </c>
      <c r="AR231">
        <v>12.4888065934066</v>
      </c>
      <c r="AS231">
        <v>-2.72494254675462e-07</v>
      </c>
      <c r="AT231">
        <v>85.4368916189537</v>
      </c>
      <c r="AU231">
        <v>0</v>
      </c>
      <c r="AV231">
        <v>0</v>
      </c>
      <c r="AW231">
        <f>IF(AU231*$H$13&gt;=AY231,1.0,(AY231/(AY231-AU231*$H$13)))</f>
        <v>0</v>
      </c>
      <c r="AX231">
        <f>(AW231-1)*100</f>
        <v>0</v>
      </c>
      <c r="AY231">
        <f>MAX(0,($B$13+$C$13*EH231)/(1+$D$13*EH231)*EA231/(EC231+273)*$E$13)</f>
        <v>0</v>
      </c>
      <c r="AZ231" t="s">
        <v>436</v>
      </c>
      <c r="BA231" t="s">
        <v>436</v>
      </c>
      <c r="BB231">
        <v>0</v>
      </c>
      <c r="BC231">
        <v>0</v>
      </c>
      <c r="BD231">
        <f>1-BB231/BC231</f>
        <v>0</v>
      </c>
      <c r="BE231">
        <v>0</v>
      </c>
      <c r="BF231" t="s">
        <v>436</v>
      </c>
      <c r="BG231" t="s">
        <v>436</v>
      </c>
      <c r="BH231">
        <v>0</v>
      </c>
      <c r="BI231">
        <v>0</v>
      </c>
      <c r="BJ231">
        <f>1-BH231/BI231</f>
        <v>0</v>
      </c>
      <c r="BK231">
        <v>0.5</v>
      </c>
      <c r="BL231">
        <f>DK231</f>
        <v>0</v>
      </c>
      <c r="BM231">
        <f>N231</f>
        <v>0</v>
      </c>
      <c r="BN231">
        <f>BJ231*BK231*BL231</f>
        <v>0</v>
      </c>
      <c r="BO231">
        <f>(BM231-BE231)/BL231</f>
        <v>0</v>
      </c>
      <c r="BP231">
        <f>(BC231-BI231)/BI231</f>
        <v>0</v>
      </c>
      <c r="BQ231">
        <f>BB231/(BD231+BB231/BI231)</f>
        <v>0</v>
      </c>
      <c r="BR231" t="s">
        <v>436</v>
      </c>
      <c r="BS231">
        <v>0</v>
      </c>
      <c r="BT231">
        <f>IF(BS231&lt;&gt;0, BS231, BQ231)</f>
        <v>0</v>
      </c>
      <c r="BU231">
        <f>1-BT231/BI231</f>
        <v>0</v>
      </c>
      <c r="BV231">
        <f>(BI231-BH231)/(BI231-BT231)</f>
        <v>0</v>
      </c>
      <c r="BW231">
        <f>(BC231-BI231)/(BC231-BT231)</f>
        <v>0</v>
      </c>
      <c r="BX231">
        <f>(BI231-BH231)/(BI231-BB231)</f>
        <v>0</v>
      </c>
      <c r="BY231">
        <f>(BC231-BI231)/(BC231-BB231)</f>
        <v>0</v>
      </c>
      <c r="BZ231">
        <f>(BV231*BT231/BH231)</f>
        <v>0</v>
      </c>
      <c r="CA231">
        <f>(1-BZ231)</f>
        <v>0</v>
      </c>
      <c r="DJ231">
        <f>$B$11*EI231+$C$11*EJ231+$F$11*EU231*(1-EX231)</f>
        <v>0</v>
      </c>
      <c r="DK231">
        <f>DJ231*DL231</f>
        <v>0</v>
      </c>
      <c r="DL231">
        <f>($B$11*$D$9+$C$11*$D$9+$F$11*((FH231+EZ231)/MAX(FH231+EZ231+FI231, 0.1)*$I$9+FI231/MAX(FH231+EZ231+FI231, 0.1)*$J$9))/($B$11+$C$11+$F$11)</f>
        <v>0</v>
      </c>
      <c r="DM231">
        <f>($B$11*$K$9+$C$11*$K$9+$F$11*((FH231+EZ231)/MAX(FH231+EZ231+FI231, 0.1)*$P$9+FI231/MAX(FH231+EZ231+FI231, 0.1)*$Q$9))/($B$11+$C$11+$F$11)</f>
        <v>0</v>
      </c>
      <c r="DN231">
        <v>6</v>
      </c>
      <c r="DO231">
        <v>0.5</v>
      </c>
      <c r="DP231" t="s">
        <v>437</v>
      </c>
      <c r="DQ231">
        <v>2</v>
      </c>
      <c r="DR231" t="b">
        <v>1</v>
      </c>
      <c r="DS231">
        <v>1701978742.6</v>
      </c>
      <c r="DT231">
        <v>416.826</v>
      </c>
      <c r="DU231">
        <v>420.0055</v>
      </c>
      <c r="DV231">
        <v>12.4889</v>
      </c>
      <c r="DW231">
        <v>11.4616</v>
      </c>
      <c r="DX231">
        <v>417.34</v>
      </c>
      <c r="DY231">
        <v>12.4575</v>
      </c>
      <c r="DZ231">
        <v>600.0355</v>
      </c>
      <c r="EA231">
        <v>78.9061</v>
      </c>
      <c r="EB231">
        <v>0.1002175</v>
      </c>
      <c r="EC231">
        <v>23.027</v>
      </c>
      <c r="ED231">
        <v>23.06035</v>
      </c>
      <c r="EE231">
        <v>999.9</v>
      </c>
      <c r="EF231">
        <v>0</v>
      </c>
      <c r="EG231">
        <v>0</v>
      </c>
      <c r="EH231">
        <v>9982.815</v>
      </c>
      <c r="EI231">
        <v>0</v>
      </c>
      <c r="EJ231">
        <v>0.848101</v>
      </c>
      <c r="EK231">
        <v>-3.179305</v>
      </c>
      <c r="EL231">
        <v>422.098</v>
      </c>
      <c r="EM231">
        <v>424.875</v>
      </c>
      <c r="EN231">
        <v>1.0273</v>
      </c>
      <c r="EO231">
        <v>420.0055</v>
      </c>
      <c r="EP231">
        <v>11.4616</v>
      </c>
      <c r="EQ231">
        <v>0.985451</v>
      </c>
      <c r="ER231">
        <v>0.904391</v>
      </c>
      <c r="ES231">
        <v>6.70303</v>
      </c>
      <c r="ET231">
        <v>5.460805</v>
      </c>
      <c r="EU231">
        <v>1800.08</v>
      </c>
      <c r="EV231">
        <v>0.978006</v>
      </c>
      <c r="EW231">
        <v>0.0219943</v>
      </c>
      <c r="EX231">
        <v>0</v>
      </c>
      <c r="EY231">
        <v>382.418</v>
      </c>
      <c r="EZ231">
        <v>4.99951</v>
      </c>
      <c r="FA231">
        <v>6939.245</v>
      </c>
      <c r="FB231">
        <v>14717.65</v>
      </c>
      <c r="FC231">
        <v>43.062</v>
      </c>
      <c r="FD231">
        <v>44.812</v>
      </c>
      <c r="FE231">
        <v>44.562</v>
      </c>
      <c r="FF231">
        <v>43.875</v>
      </c>
      <c r="FG231">
        <v>44.437</v>
      </c>
      <c r="FH231">
        <v>1755.6</v>
      </c>
      <c r="FI231">
        <v>39.48</v>
      </c>
      <c r="FJ231">
        <v>0</v>
      </c>
      <c r="FK231">
        <v>1701978745.5</v>
      </c>
      <c r="FL231">
        <v>0</v>
      </c>
      <c r="FM231">
        <v>382.4276</v>
      </c>
      <c r="FN231">
        <v>-0.1406923145816</v>
      </c>
      <c r="FO231">
        <v>-3.01538458265799</v>
      </c>
      <c r="FP231">
        <v>6938.892</v>
      </c>
      <c r="FQ231">
        <v>15</v>
      </c>
      <c r="FR231">
        <v>1701977635</v>
      </c>
      <c r="FS231" t="s">
        <v>438</v>
      </c>
      <c r="FT231">
        <v>1701977633</v>
      </c>
      <c r="FU231">
        <v>1701977635</v>
      </c>
      <c r="FV231">
        <v>4</v>
      </c>
      <c r="FW231">
        <v>-0.012</v>
      </c>
      <c r="FX231">
        <v>0.003</v>
      </c>
      <c r="FY231">
        <v>-0.515</v>
      </c>
      <c r="FZ231">
        <v>0.012</v>
      </c>
      <c r="GA231">
        <v>420</v>
      </c>
      <c r="GB231">
        <v>11</v>
      </c>
      <c r="GC231">
        <v>0.38</v>
      </c>
      <c r="GD231">
        <v>0.07</v>
      </c>
      <c r="GE231">
        <v>-3.18659761904762</v>
      </c>
      <c r="GF231">
        <v>0.186249350649353</v>
      </c>
      <c r="GG231">
        <v>0.0356680744143317</v>
      </c>
      <c r="GH231">
        <v>1</v>
      </c>
      <c r="GI231">
        <v>382.470676470588</v>
      </c>
      <c r="GJ231">
        <v>-0.457952638804382</v>
      </c>
      <c r="GK231">
        <v>0.207710732197197</v>
      </c>
      <c r="GL231">
        <v>1</v>
      </c>
      <c r="GM231">
        <v>1.02866571428571</v>
      </c>
      <c r="GN231">
        <v>-0.0107142857142838</v>
      </c>
      <c r="GO231">
        <v>0.00129958078012936</v>
      </c>
      <c r="GP231">
        <v>1</v>
      </c>
      <c r="GQ231">
        <v>3</v>
      </c>
      <c r="GR231">
        <v>3</v>
      </c>
      <c r="GS231" t="s">
        <v>439</v>
      </c>
      <c r="GT231">
        <v>3.25003</v>
      </c>
      <c r="GU231">
        <v>2.89224</v>
      </c>
      <c r="GV231">
        <v>0.0826472</v>
      </c>
      <c r="GW231">
        <v>0.0829187</v>
      </c>
      <c r="GX231">
        <v>0.0594834</v>
      </c>
      <c r="GY231">
        <v>0.0553073</v>
      </c>
      <c r="GZ231">
        <v>30265.2</v>
      </c>
      <c r="HA231">
        <v>23316.1</v>
      </c>
      <c r="HB231">
        <v>30713.7</v>
      </c>
      <c r="HC231">
        <v>23894.6</v>
      </c>
      <c r="HD231">
        <v>38261.7</v>
      </c>
      <c r="HE231">
        <v>31507.7</v>
      </c>
      <c r="HF231">
        <v>43459.7</v>
      </c>
      <c r="HG231">
        <v>36061.1</v>
      </c>
      <c r="HH231">
        <v>2.35302</v>
      </c>
      <c r="HI231">
        <v>2.2556</v>
      </c>
      <c r="HJ231">
        <v>0.15441</v>
      </c>
      <c r="HK231">
        <v>0</v>
      </c>
      <c r="HL231">
        <v>20.5217</v>
      </c>
      <c r="HM231">
        <v>999.9</v>
      </c>
      <c r="HN231">
        <v>45.306</v>
      </c>
      <c r="HO231">
        <v>27.07</v>
      </c>
      <c r="HP231">
        <v>20.6346</v>
      </c>
      <c r="HQ231">
        <v>54.572</v>
      </c>
      <c r="HR231">
        <v>21.4583</v>
      </c>
      <c r="HS231">
        <v>2</v>
      </c>
      <c r="HT231">
        <v>-0.304738</v>
      </c>
      <c r="HU231">
        <v>0.701343</v>
      </c>
      <c r="HV231">
        <v>20.3422</v>
      </c>
      <c r="HW231">
        <v>5.24499</v>
      </c>
      <c r="HX231">
        <v>11.9214</v>
      </c>
      <c r="HY231">
        <v>4.9695</v>
      </c>
      <c r="HZ231">
        <v>3.29018</v>
      </c>
      <c r="IA231">
        <v>9999</v>
      </c>
      <c r="IB231">
        <v>999.9</v>
      </c>
      <c r="IC231">
        <v>9999</v>
      </c>
      <c r="ID231">
        <v>9999</v>
      </c>
      <c r="IE231">
        <v>4.97211</v>
      </c>
      <c r="IF231">
        <v>1.87348</v>
      </c>
      <c r="IG231">
        <v>1.88034</v>
      </c>
      <c r="IH231">
        <v>1.87652</v>
      </c>
      <c r="II231">
        <v>1.87608</v>
      </c>
      <c r="IJ231">
        <v>1.87607</v>
      </c>
      <c r="IK231">
        <v>1.87503</v>
      </c>
      <c r="IL231">
        <v>1.87542</v>
      </c>
      <c r="IM231">
        <v>0</v>
      </c>
      <c r="IN231">
        <v>0</v>
      </c>
      <c r="IO231">
        <v>0</v>
      </c>
      <c r="IP231">
        <v>0</v>
      </c>
      <c r="IQ231" t="s">
        <v>440</v>
      </c>
      <c r="IR231" t="s">
        <v>441</v>
      </c>
      <c r="IS231" t="s">
        <v>442</v>
      </c>
      <c r="IT231" t="s">
        <v>442</v>
      </c>
      <c r="IU231" t="s">
        <v>442</v>
      </c>
      <c r="IV231" t="s">
        <v>442</v>
      </c>
      <c r="IW231">
        <v>0</v>
      </c>
      <c r="IX231">
        <v>100</v>
      </c>
      <c r="IY231">
        <v>100</v>
      </c>
      <c r="IZ231">
        <v>-0.514</v>
      </c>
      <c r="JA231">
        <v>0.0314</v>
      </c>
      <c r="JB231">
        <v>-0.436505064677801</v>
      </c>
      <c r="JC231">
        <v>-0.000204251658391556</v>
      </c>
      <c r="JD231">
        <v>8.11882707142039e-08</v>
      </c>
      <c r="JE231">
        <v>-8.824596126216e-11</v>
      </c>
      <c r="JF231">
        <v>-0.0823044458403542</v>
      </c>
      <c r="JG231">
        <v>6.98166786572007e-05</v>
      </c>
      <c r="JH231">
        <v>0.00104944809816257</v>
      </c>
      <c r="JI231">
        <v>-2.5878658862803e-05</v>
      </c>
      <c r="JJ231">
        <v>28</v>
      </c>
      <c r="JK231">
        <v>2090</v>
      </c>
      <c r="JL231">
        <v>2</v>
      </c>
      <c r="JM231">
        <v>19</v>
      </c>
      <c r="JN231">
        <v>18.5</v>
      </c>
      <c r="JO231">
        <v>18.5</v>
      </c>
      <c r="JP231">
        <v>1.36108</v>
      </c>
      <c r="JQ231">
        <v>2.55493</v>
      </c>
      <c r="JR231">
        <v>2.24365</v>
      </c>
      <c r="JS231">
        <v>2.84912</v>
      </c>
      <c r="JT231">
        <v>2.49756</v>
      </c>
      <c r="JU231">
        <v>2.35718</v>
      </c>
      <c r="JV231">
        <v>31.3026</v>
      </c>
      <c r="JW231">
        <v>24.0612</v>
      </c>
      <c r="JX231">
        <v>18</v>
      </c>
      <c r="JY231">
        <v>633.688</v>
      </c>
      <c r="JZ231">
        <v>657.93</v>
      </c>
      <c r="KA231">
        <v>20.0005</v>
      </c>
      <c r="KB231">
        <v>23.3177</v>
      </c>
      <c r="KC231">
        <v>30.0001</v>
      </c>
      <c r="KD231">
        <v>23.5013</v>
      </c>
      <c r="KE231">
        <v>23.4811</v>
      </c>
      <c r="KF231">
        <v>27.2861</v>
      </c>
      <c r="KG231">
        <v>36.7197</v>
      </c>
      <c r="KH231">
        <v>0</v>
      </c>
      <c r="KI231">
        <v>20</v>
      </c>
      <c r="KJ231">
        <v>420</v>
      </c>
      <c r="KK231">
        <v>11.4958</v>
      </c>
      <c r="KL231">
        <v>101.98</v>
      </c>
      <c r="KM231">
        <v>101.024</v>
      </c>
    </row>
    <row r="232" spans="1:299">
      <c r="A232">
        <v>216</v>
      </c>
      <c r="B232">
        <v>1701978749.1</v>
      </c>
      <c r="C232">
        <v>1075.09999990463</v>
      </c>
      <c r="D232" t="s">
        <v>873</v>
      </c>
      <c r="E232" t="s">
        <v>874</v>
      </c>
      <c r="F232">
        <v>15</v>
      </c>
      <c r="H232" t="s">
        <v>435</v>
      </c>
      <c r="K232">
        <v>1701978747.6</v>
      </c>
      <c r="L232">
        <f>(M232)/1000</f>
        <v>0</v>
      </c>
      <c r="M232">
        <f>IF(DR232, AP232, AJ232)</f>
        <v>0</v>
      </c>
      <c r="N232">
        <f>IF(DR232, AK232, AI232)</f>
        <v>0</v>
      </c>
      <c r="O232">
        <f>DT232 - IF(AW232&gt;1, N232*DN232*100.0/(AY232*EH232), 0)</f>
        <v>0</v>
      </c>
      <c r="P232">
        <f>((V232-L232/2)*O232-N232)/(V232+L232/2)</f>
        <v>0</v>
      </c>
      <c r="Q232">
        <f>P232*(EA232+EB232)/1000.0</f>
        <v>0</v>
      </c>
      <c r="R232">
        <f>(DT232 - IF(AW232&gt;1, N232*DN232*100.0/(AY232*EH232), 0))*(EA232+EB232)/1000.0</f>
        <v>0</v>
      </c>
      <c r="S232">
        <f>2.0/((1/U232-1/T232)+SIGN(U232)*SQRT((1/U232-1/T232)*(1/U232-1/T232) + 4*DO232/((DO232+1)*(DO232+1))*(2*1/U232*1/T232-1/T232*1/T232)))</f>
        <v>0</v>
      </c>
      <c r="T232">
        <f>IF(LEFT(DP232,1)&lt;&gt;"0",IF(LEFT(DP232,1)="1",3.0,DQ232),$D$5+$E$5*(EH232*EA232/($K$5*1000))+$F$5*(EH232*EA232/($K$5*1000))*MAX(MIN(DN232,$J$5),$I$5)*MAX(MIN(DN232,$J$5),$I$5)+$G$5*MAX(MIN(DN232,$J$5),$I$5)*(EH232*EA232/($K$5*1000))+$H$5*(EH232*EA232/($K$5*1000))*(EH232*EA232/($K$5*1000)))</f>
        <v>0</v>
      </c>
      <c r="U232">
        <f>L232*(1000-(1000*0.61365*exp(17.502*Y232/(240.97+Y232))/(EA232+EB232)+DV232)/2)/(1000*0.61365*exp(17.502*Y232/(240.97+Y232))/(EA232+EB232)-DV232)</f>
        <v>0</v>
      </c>
      <c r="V232">
        <f>1/((DO232+1)/(S232/1.6)+1/(T232/1.37)) + DO232/((DO232+1)/(S232/1.6) + DO232/(T232/1.37))</f>
        <v>0</v>
      </c>
      <c r="W232">
        <f>(DJ232*DM232)</f>
        <v>0</v>
      </c>
      <c r="X232">
        <f>(EC232+(W232+2*0.95*5.67E-8*(((EC232+$B$7)+273)^4-(EC232+273)^4)-44100*L232)/(1.84*29.3*T232+8*0.95*5.67E-8*(EC232+273)^3))</f>
        <v>0</v>
      </c>
      <c r="Y232">
        <f>($C$7*ED232+$D$7*EE232+$E$7*X232)</f>
        <v>0</v>
      </c>
      <c r="Z232">
        <f>0.61365*exp(17.502*Y232/(240.97+Y232))</f>
        <v>0</v>
      </c>
      <c r="AA232">
        <f>(AB232/AC232*100)</f>
        <v>0</v>
      </c>
      <c r="AB232">
        <f>DV232*(EA232+EB232)/1000</f>
        <v>0</v>
      </c>
      <c r="AC232">
        <f>0.61365*exp(17.502*EC232/(240.97+EC232))</f>
        <v>0</v>
      </c>
      <c r="AD232">
        <f>(Z232-DV232*(EA232+EB232)/1000)</f>
        <v>0</v>
      </c>
      <c r="AE232">
        <f>(-L232*44100)</f>
        <v>0</v>
      </c>
      <c r="AF232">
        <f>2*29.3*T232*0.92*(EC232-Y232)</f>
        <v>0</v>
      </c>
      <c r="AG232">
        <f>2*0.95*5.67E-8*(((EC232+$B$7)+273)^4-(Y232+273)^4)</f>
        <v>0</v>
      </c>
      <c r="AH232">
        <f>W232+AG232+AE232+AF232</f>
        <v>0</v>
      </c>
      <c r="AI232">
        <f>DZ232*AW232*(DU232-DT232*(1000-AW232*DW232)/(1000-AW232*DV232))/(100*DN232)</f>
        <v>0</v>
      </c>
      <c r="AJ232">
        <f>1000*DZ232*AW232*(DV232-DW232)/(100*DN232*(1000-AW232*DV232))</f>
        <v>0</v>
      </c>
      <c r="AK232">
        <f>(AL232 - AM232 - EA232*1E3/(8.314*(EC232+273.15)) * AO232/DZ232 * AN232) * DZ232/(100*DN232) * (1000 - DW232)/1000</f>
        <v>0</v>
      </c>
      <c r="AL232">
        <v>424.851561639246</v>
      </c>
      <c r="AM232">
        <v>422.126503030303</v>
      </c>
      <c r="AN232">
        <v>0.00182873273958152</v>
      </c>
      <c r="AO232">
        <v>66.111918729525</v>
      </c>
      <c r="AP232">
        <f>(AR232 - AQ232 + EA232*1E3/(8.314*(EC232+273.15)) * AT232/DZ232 * AS232) * DZ232/(100*DN232) * 1000/(1000 - AR232)</f>
        <v>0</v>
      </c>
      <c r="AQ232">
        <v>11.4613576034155</v>
      </c>
      <c r="AR232">
        <v>12.4893417582418</v>
      </c>
      <c r="AS232">
        <v>1.80785654068526e-07</v>
      </c>
      <c r="AT232">
        <v>85.4368916189537</v>
      </c>
      <c r="AU232">
        <v>0</v>
      </c>
      <c r="AV232">
        <v>0</v>
      </c>
      <c r="AW232">
        <f>IF(AU232*$H$13&gt;=AY232,1.0,(AY232/(AY232-AU232*$H$13)))</f>
        <v>0</v>
      </c>
      <c r="AX232">
        <f>(AW232-1)*100</f>
        <v>0</v>
      </c>
      <c r="AY232">
        <f>MAX(0,($B$13+$C$13*EH232)/(1+$D$13*EH232)*EA232/(EC232+273)*$E$13)</f>
        <v>0</v>
      </c>
      <c r="AZ232" t="s">
        <v>436</v>
      </c>
      <c r="BA232" t="s">
        <v>436</v>
      </c>
      <c r="BB232">
        <v>0</v>
      </c>
      <c r="BC232">
        <v>0</v>
      </c>
      <c r="BD232">
        <f>1-BB232/BC232</f>
        <v>0</v>
      </c>
      <c r="BE232">
        <v>0</v>
      </c>
      <c r="BF232" t="s">
        <v>436</v>
      </c>
      <c r="BG232" t="s">
        <v>436</v>
      </c>
      <c r="BH232">
        <v>0</v>
      </c>
      <c r="BI232">
        <v>0</v>
      </c>
      <c r="BJ232">
        <f>1-BH232/BI232</f>
        <v>0</v>
      </c>
      <c r="BK232">
        <v>0.5</v>
      </c>
      <c r="BL232">
        <f>DK232</f>
        <v>0</v>
      </c>
      <c r="BM232">
        <f>N232</f>
        <v>0</v>
      </c>
      <c r="BN232">
        <f>BJ232*BK232*BL232</f>
        <v>0</v>
      </c>
      <c r="BO232">
        <f>(BM232-BE232)/BL232</f>
        <v>0</v>
      </c>
      <c r="BP232">
        <f>(BC232-BI232)/BI232</f>
        <v>0</v>
      </c>
      <c r="BQ232">
        <f>BB232/(BD232+BB232/BI232)</f>
        <v>0</v>
      </c>
      <c r="BR232" t="s">
        <v>436</v>
      </c>
      <c r="BS232">
        <v>0</v>
      </c>
      <c r="BT232">
        <f>IF(BS232&lt;&gt;0, BS232, BQ232)</f>
        <v>0</v>
      </c>
      <c r="BU232">
        <f>1-BT232/BI232</f>
        <v>0</v>
      </c>
      <c r="BV232">
        <f>(BI232-BH232)/(BI232-BT232)</f>
        <v>0</v>
      </c>
      <c r="BW232">
        <f>(BC232-BI232)/(BC232-BT232)</f>
        <v>0</v>
      </c>
      <c r="BX232">
        <f>(BI232-BH232)/(BI232-BB232)</f>
        <v>0</v>
      </c>
      <c r="BY232">
        <f>(BC232-BI232)/(BC232-BB232)</f>
        <v>0</v>
      </c>
      <c r="BZ232">
        <f>(BV232*BT232/BH232)</f>
        <v>0</v>
      </c>
      <c r="CA232">
        <f>(1-BZ232)</f>
        <v>0</v>
      </c>
      <c r="DJ232">
        <f>$B$11*EI232+$C$11*EJ232+$F$11*EU232*(1-EX232)</f>
        <v>0</v>
      </c>
      <c r="DK232">
        <f>DJ232*DL232</f>
        <v>0</v>
      </c>
      <c r="DL232">
        <f>($B$11*$D$9+$C$11*$D$9+$F$11*((FH232+EZ232)/MAX(FH232+EZ232+FI232, 0.1)*$I$9+FI232/MAX(FH232+EZ232+FI232, 0.1)*$J$9))/($B$11+$C$11+$F$11)</f>
        <v>0</v>
      </c>
      <c r="DM232">
        <f>($B$11*$K$9+$C$11*$K$9+$F$11*((FH232+EZ232)/MAX(FH232+EZ232+FI232, 0.1)*$P$9+FI232/MAX(FH232+EZ232+FI232, 0.1)*$Q$9))/($B$11+$C$11+$F$11)</f>
        <v>0</v>
      </c>
      <c r="DN232">
        <v>6</v>
      </c>
      <c r="DO232">
        <v>0.5</v>
      </c>
      <c r="DP232" t="s">
        <v>437</v>
      </c>
      <c r="DQ232">
        <v>2</v>
      </c>
      <c r="DR232" t="b">
        <v>1</v>
      </c>
      <c r="DS232">
        <v>1701978747.6</v>
      </c>
      <c r="DT232">
        <v>416.8475</v>
      </c>
      <c r="DU232">
        <v>419.9775</v>
      </c>
      <c r="DV232">
        <v>12.48935</v>
      </c>
      <c r="DW232">
        <v>11.4613</v>
      </c>
      <c r="DX232">
        <v>417.3615</v>
      </c>
      <c r="DY232">
        <v>12.45795</v>
      </c>
      <c r="DZ232">
        <v>599.9435</v>
      </c>
      <c r="EA232">
        <v>78.90885</v>
      </c>
      <c r="EB232">
        <v>0.0998989</v>
      </c>
      <c r="EC232">
        <v>23.02435</v>
      </c>
      <c r="ED232">
        <v>23.06855</v>
      </c>
      <c r="EE232">
        <v>999.9</v>
      </c>
      <c r="EF232">
        <v>0</v>
      </c>
      <c r="EG232">
        <v>0</v>
      </c>
      <c r="EH232">
        <v>10010.6</v>
      </c>
      <c r="EI232">
        <v>0</v>
      </c>
      <c r="EJ232">
        <v>0.848101</v>
      </c>
      <c r="EK232">
        <v>-3.129895</v>
      </c>
      <c r="EL232">
        <v>422.1195</v>
      </c>
      <c r="EM232">
        <v>424.8465</v>
      </c>
      <c r="EN232">
        <v>1.02802</v>
      </c>
      <c r="EO232">
        <v>419.9775</v>
      </c>
      <c r="EP232">
        <v>11.4613</v>
      </c>
      <c r="EQ232">
        <v>0.9855205</v>
      </c>
      <c r="ER232">
        <v>0.9044005</v>
      </c>
      <c r="ES232">
        <v>6.70405</v>
      </c>
      <c r="ET232">
        <v>5.46095</v>
      </c>
      <c r="EU232">
        <v>1800.065</v>
      </c>
      <c r="EV232">
        <v>0.978006</v>
      </c>
      <c r="EW232">
        <v>0.0219943</v>
      </c>
      <c r="EX232">
        <v>0</v>
      </c>
      <c r="EY232">
        <v>382.3415</v>
      </c>
      <c r="EZ232">
        <v>4.99951</v>
      </c>
      <c r="FA232">
        <v>6939.14</v>
      </c>
      <c r="FB232">
        <v>14717.55</v>
      </c>
      <c r="FC232">
        <v>43.062</v>
      </c>
      <c r="FD232">
        <v>44.812</v>
      </c>
      <c r="FE232">
        <v>44.562</v>
      </c>
      <c r="FF232">
        <v>43.875</v>
      </c>
      <c r="FG232">
        <v>44.437</v>
      </c>
      <c r="FH232">
        <v>1755.585</v>
      </c>
      <c r="FI232">
        <v>39.48</v>
      </c>
      <c r="FJ232">
        <v>0</v>
      </c>
      <c r="FK232">
        <v>1701978750.3</v>
      </c>
      <c r="FL232">
        <v>0</v>
      </c>
      <c r="FM232">
        <v>382.43616</v>
      </c>
      <c r="FN232">
        <v>-0.38015385168111</v>
      </c>
      <c r="FO232">
        <v>0.0769230801443577</v>
      </c>
      <c r="FP232">
        <v>6938.8172</v>
      </c>
      <c r="FQ232">
        <v>15</v>
      </c>
      <c r="FR232">
        <v>1701977635</v>
      </c>
      <c r="FS232" t="s">
        <v>438</v>
      </c>
      <c r="FT232">
        <v>1701977633</v>
      </c>
      <c r="FU232">
        <v>1701977635</v>
      </c>
      <c r="FV232">
        <v>4</v>
      </c>
      <c r="FW232">
        <v>-0.012</v>
      </c>
      <c r="FX232">
        <v>0.003</v>
      </c>
      <c r="FY232">
        <v>-0.515</v>
      </c>
      <c r="FZ232">
        <v>0.012</v>
      </c>
      <c r="GA232">
        <v>420</v>
      </c>
      <c r="GB232">
        <v>11</v>
      </c>
      <c r="GC232">
        <v>0.38</v>
      </c>
      <c r="GD232">
        <v>0.07</v>
      </c>
      <c r="GE232">
        <v>-3.1677215</v>
      </c>
      <c r="GF232">
        <v>0.278036842105257</v>
      </c>
      <c r="GG232">
        <v>0.0383344745985908</v>
      </c>
      <c r="GH232">
        <v>1</v>
      </c>
      <c r="GI232">
        <v>382.421294117647</v>
      </c>
      <c r="GJ232">
        <v>-0.311016046406419</v>
      </c>
      <c r="GK232">
        <v>0.217378435184001</v>
      </c>
      <c r="GL232">
        <v>1</v>
      </c>
      <c r="GM232">
        <v>1.0281425</v>
      </c>
      <c r="GN232">
        <v>-0.00900496240601409</v>
      </c>
      <c r="GO232">
        <v>0.00120556573856427</v>
      </c>
      <c r="GP232">
        <v>1</v>
      </c>
      <c r="GQ232">
        <v>3</v>
      </c>
      <c r="GR232">
        <v>3</v>
      </c>
      <c r="GS232" t="s">
        <v>439</v>
      </c>
      <c r="GT232">
        <v>3.24995</v>
      </c>
      <c r="GU232">
        <v>2.89228</v>
      </c>
      <c r="GV232">
        <v>0.0826455</v>
      </c>
      <c r="GW232">
        <v>0.0829238</v>
      </c>
      <c r="GX232">
        <v>0.0594856</v>
      </c>
      <c r="GY232">
        <v>0.0553048</v>
      </c>
      <c r="GZ232">
        <v>30265.2</v>
      </c>
      <c r="HA232">
        <v>23316</v>
      </c>
      <c r="HB232">
        <v>30713.6</v>
      </c>
      <c r="HC232">
        <v>23894.7</v>
      </c>
      <c r="HD232">
        <v>38261.7</v>
      </c>
      <c r="HE232">
        <v>31507.7</v>
      </c>
      <c r="HF232">
        <v>43459.8</v>
      </c>
      <c r="HG232">
        <v>36061</v>
      </c>
      <c r="HH232">
        <v>2.35295</v>
      </c>
      <c r="HI232">
        <v>2.25553</v>
      </c>
      <c r="HJ232">
        <v>0.154004</v>
      </c>
      <c r="HK232">
        <v>0</v>
      </c>
      <c r="HL232">
        <v>20.5274</v>
      </c>
      <c r="HM232">
        <v>999.9</v>
      </c>
      <c r="HN232">
        <v>45.318</v>
      </c>
      <c r="HO232">
        <v>27.08</v>
      </c>
      <c r="HP232">
        <v>20.6522</v>
      </c>
      <c r="HQ232">
        <v>54.732</v>
      </c>
      <c r="HR232">
        <v>21.4824</v>
      </c>
      <c r="HS232">
        <v>2</v>
      </c>
      <c r="HT232">
        <v>-0.304644</v>
      </c>
      <c r="HU232">
        <v>0.704888</v>
      </c>
      <c r="HV232">
        <v>20.3422</v>
      </c>
      <c r="HW232">
        <v>5.24619</v>
      </c>
      <c r="HX232">
        <v>11.921</v>
      </c>
      <c r="HY232">
        <v>4.9697</v>
      </c>
      <c r="HZ232">
        <v>3.29033</v>
      </c>
      <c r="IA232">
        <v>9999</v>
      </c>
      <c r="IB232">
        <v>999.9</v>
      </c>
      <c r="IC232">
        <v>9999</v>
      </c>
      <c r="ID232">
        <v>9999</v>
      </c>
      <c r="IE232">
        <v>4.97213</v>
      </c>
      <c r="IF232">
        <v>1.87347</v>
      </c>
      <c r="IG232">
        <v>1.88034</v>
      </c>
      <c r="IH232">
        <v>1.87653</v>
      </c>
      <c r="II232">
        <v>1.87609</v>
      </c>
      <c r="IJ232">
        <v>1.87607</v>
      </c>
      <c r="IK232">
        <v>1.87501</v>
      </c>
      <c r="IL232">
        <v>1.87544</v>
      </c>
      <c r="IM232">
        <v>0</v>
      </c>
      <c r="IN232">
        <v>0</v>
      </c>
      <c r="IO232">
        <v>0</v>
      </c>
      <c r="IP232">
        <v>0</v>
      </c>
      <c r="IQ232" t="s">
        <v>440</v>
      </c>
      <c r="IR232" t="s">
        <v>441</v>
      </c>
      <c r="IS232" t="s">
        <v>442</v>
      </c>
      <c r="IT232" t="s">
        <v>442</v>
      </c>
      <c r="IU232" t="s">
        <v>442</v>
      </c>
      <c r="IV232" t="s">
        <v>442</v>
      </c>
      <c r="IW232">
        <v>0</v>
      </c>
      <c r="IX232">
        <v>100</v>
      </c>
      <c r="IY232">
        <v>100</v>
      </c>
      <c r="IZ232">
        <v>-0.514</v>
      </c>
      <c r="JA232">
        <v>0.0314</v>
      </c>
      <c r="JB232">
        <v>-0.436505064677801</v>
      </c>
      <c r="JC232">
        <v>-0.000204251658391556</v>
      </c>
      <c r="JD232">
        <v>8.11882707142039e-08</v>
      </c>
      <c r="JE232">
        <v>-8.824596126216e-11</v>
      </c>
      <c r="JF232">
        <v>-0.0823044458403542</v>
      </c>
      <c r="JG232">
        <v>6.98166786572007e-05</v>
      </c>
      <c r="JH232">
        <v>0.00104944809816257</v>
      </c>
      <c r="JI232">
        <v>-2.5878658862803e-05</v>
      </c>
      <c r="JJ232">
        <v>28</v>
      </c>
      <c r="JK232">
        <v>2090</v>
      </c>
      <c r="JL232">
        <v>2</v>
      </c>
      <c r="JM232">
        <v>19</v>
      </c>
      <c r="JN232">
        <v>18.6</v>
      </c>
      <c r="JO232">
        <v>18.6</v>
      </c>
      <c r="JP232">
        <v>1.36108</v>
      </c>
      <c r="JQ232">
        <v>2.55005</v>
      </c>
      <c r="JR232">
        <v>2.24365</v>
      </c>
      <c r="JS232">
        <v>2.8479</v>
      </c>
      <c r="JT232">
        <v>2.49756</v>
      </c>
      <c r="JU232">
        <v>2.35962</v>
      </c>
      <c r="JV232">
        <v>31.3026</v>
      </c>
      <c r="JW232">
        <v>24.07</v>
      </c>
      <c r="JX232">
        <v>18</v>
      </c>
      <c r="JY232">
        <v>633.633</v>
      </c>
      <c r="JZ232">
        <v>657.876</v>
      </c>
      <c r="KA232">
        <v>20.0006</v>
      </c>
      <c r="KB232">
        <v>23.3177</v>
      </c>
      <c r="KC232">
        <v>30.0002</v>
      </c>
      <c r="KD232">
        <v>23.5013</v>
      </c>
      <c r="KE232">
        <v>23.482</v>
      </c>
      <c r="KF232">
        <v>27.2856</v>
      </c>
      <c r="KG232">
        <v>36.7197</v>
      </c>
      <c r="KH232">
        <v>0</v>
      </c>
      <c r="KI232">
        <v>20</v>
      </c>
      <c r="KJ232">
        <v>420</v>
      </c>
      <c r="KK232">
        <v>11.4958</v>
      </c>
      <c r="KL232">
        <v>101.98</v>
      </c>
      <c r="KM232">
        <v>101.024</v>
      </c>
    </row>
    <row r="233" spans="1:299">
      <c r="A233">
        <v>217</v>
      </c>
      <c r="B233">
        <v>1701978754.1</v>
      </c>
      <c r="C233">
        <v>1080.09999990463</v>
      </c>
      <c r="D233" t="s">
        <v>875</v>
      </c>
      <c r="E233" t="s">
        <v>876</v>
      </c>
      <c r="F233">
        <v>15</v>
      </c>
      <c r="H233" t="s">
        <v>435</v>
      </c>
      <c r="K233">
        <v>1701978752.6</v>
      </c>
      <c r="L233">
        <f>(M233)/1000</f>
        <v>0</v>
      </c>
      <c r="M233">
        <f>IF(DR233, AP233, AJ233)</f>
        <v>0</v>
      </c>
      <c r="N233">
        <f>IF(DR233, AK233, AI233)</f>
        <v>0</v>
      </c>
      <c r="O233">
        <f>DT233 - IF(AW233&gt;1, N233*DN233*100.0/(AY233*EH233), 0)</f>
        <v>0</v>
      </c>
      <c r="P233">
        <f>((V233-L233/2)*O233-N233)/(V233+L233/2)</f>
        <v>0</v>
      </c>
      <c r="Q233">
        <f>P233*(EA233+EB233)/1000.0</f>
        <v>0</v>
      </c>
      <c r="R233">
        <f>(DT233 - IF(AW233&gt;1, N233*DN233*100.0/(AY233*EH233), 0))*(EA233+EB233)/1000.0</f>
        <v>0</v>
      </c>
      <c r="S233">
        <f>2.0/((1/U233-1/T233)+SIGN(U233)*SQRT((1/U233-1/T233)*(1/U233-1/T233) + 4*DO233/((DO233+1)*(DO233+1))*(2*1/U233*1/T233-1/T233*1/T233)))</f>
        <v>0</v>
      </c>
      <c r="T233">
        <f>IF(LEFT(DP233,1)&lt;&gt;"0",IF(LEFT(DP233,1)="1",3.0,DQ233),$D$5+$E$5*(EH233*EA233/($K$5*1000))+$F$5*(EH233*EA233/($K$5*1000))*MAX(MIN(DN233,$J$5),$I$5)*MAX(MIN(DN233,$J$5),$I$5)+$G$5*MAX(MIN(DN233,$J$5),$I$5)*(EH233*EA233/($K$5*1000))+$H$5*(EH233*EA233/($K$5*1000))*(EH233*EA233/($K$5*1000)))</f>
        <v>0</v>
      </c>
      <c r="U233">
        <f>L233*(1000-(1000*0.61365*exp(17.502*Y233/(240.97+Y233))/(EA233+EB233)+DV233)/2)/(1000*0.61365*exp(17.502*Y233/(240.97+Y233))/(EA233+EB233)-DV233)</f>
        <v>0</v>
      </c>
      <c r="V233">
        <f>1/((DO233+1)/(S233/1.6)+1/(T233/1.37)) + DO233/((DO233+1)/(S233/1.6) + DO233/(T233/1.37))</f>
        <v>0</v>
      </c>
      <c r="W233">
        <f>(DJ233*DM233)</f>
        <v>0</v>
      </c>
      <c r="X233">
        <f>(EC233+(W233+2*0.95*5.67E-8*(((EC233+$B$7)+273)^4-(EC233+273)^4)-44100*L233)/(1.84*29.3*T233+8*0.95*5.67E-8*(EC233+273)^3))</f>
        <v>0</v>
      </c>
      <c r="Y233">
        <f>($C$7*ED233+$D$7*EE233+$E$7*X233)</f>
        <v>0</v>
      </c>
      <c r="Z233">
        <f>0.61365*exp(17.502*Y233/(240.97+Y233))</f>
        <v>0</v>
      </c>
      <c r="AA233">
        <f>(AB233/AC233*100)</f>
        <v>0</v>
      </c>
      <c r="AB233">
        <f>DV233*(EA233+EB233)/1000</f>
        <v>0</v>
      </c>
      <c r="AC233">
        <f>0.61365*exp(17.502*EC233/(240.97+EC233))</f>
        <v>0</v>
      </c>
      <c r="AD233">
        <f>(Z233-DV233*(EA233+EB233)/1000)</f>
        <v>0</v>
      </c>
      <c r="AE233">
        <f>(-L233*44100)</f>
        <v>0</v>
      </c>
      <c r="AF233">
        <f>2*29.3*T233*0.92*(EC233-Y233)</f>
        <v>0</v>
      </c>
      <c r="AG233">
        <f>2*0.95*5.67E-8*(((EC233+$B$7)+273)^4-(Y233+273)^4)</f>
        <v>0</v>
      </c>
      <c r="AH233">
        <f>W233+AG233+AE233+AF233</f>
        <v>0</v>
      </c>
      <c r="AI233">
        <f>DZ233*AW233*(DU233-DT233*(1000-AW233*DW233)/(1000-AW233*DV233))/(100*DN233)</f>
        <v>0</v>
      </c>
      <c r="AJ233">
        <f>1000*DZ233*AW233*(DV233-DW233)/(100*DN233*(1000-AW233*DV233))</f>
        <v>0</v>
      </c>
      <c r="AK233">
        <f>(AL233 - AM233 - EA233*1E3/(8.314*(EC233+273.15)) * AO233/DZ233 * AN233) * DZ233/(100*DN233) * (1000 - DW233)/1000</f>
        <v>0</v>
      </c>
      <c r="AL233">
        <v>424.88614382188</v>
      </c>
      <c r="AM233">
        <v>422.1182</v>
      </c>
      <c r="AN233">
        <v>0.00136150316645287</v>
      </c>
      <c r="AO233">
        <v>66.111918729525</v>
      </c>
      <c r="AP233">
        <f>(AR233 - AQ233 + EA233*1E3/(8.314*(EC233+273.15)) * AT233/DZ233 * AS233) * DZ233/(100*DN233) * 1000/(1000 - AR233)</f>
        <v>0</v>
      </c>
      <c r="AQ233">
        <v>11.4611829972801</v>
      </c>
      <c r="AR233">
        <v>12.4879945054945</v>
      </c>
      <c r="AS233">
        <v>-1.52726467954247e-07</v>
      </c>
      <c r="AT233">
        <v>85.4368916189537</v>
      </c>
      <c r="AU233">
        <v>0</v>
      </c>
      <c r="AV233">
        <v>0</v>
      </c>
      <c r="AW233">
        <f>IF(AU233*$H$13&gt;=AY233,1.0,(AY233/(AY233-AU233*$H$13)))</f>
        <v>0</v>
      </c>
      <c r="AX233">
        <f>(AW233-1)*100</f>
        <v>0</v>
      </c>
      <c r="AY233">
        <f>MAX(0,($B$13+$C$13*EH233)/(1+$D$13*EH233)*EA233/(EC233+273)*$E$13)</f>
        <v>0</v>
      </c>
      <c r="AZ233" t="s">
        <v>436</v>
      </c>
      <c r="BA233" t="s">
        <v>436</v>
      </c>
      <c r="BB233">
        <v>0</v>
      </c>
      <c r="BC233">
        <v>0</v>
      </c>
      <c r="BD233">
        <f>1-BB233/BC233</f>
        <v>0</v>
      </c>
      <c r="BE233">
        <v>0</v>
      </c>
      <c r="BF233" t="s">
        <v>436</v>
      </c>
      <c r="BG233" t="s">
        <v>436</v>
      </c>
      <c r="BH233">
        <v>0</v>
      </c>
      <c r="BI233">
        <v>0</v>
      </c>
      <c r="BJ233">
        <f>1-BH233/BI233</f>
        <v>0</v>
      </c>
      <c r="BK233">
        <v>0.5</v>
      </c>
      <c r="BL233">
        <f>DK233</f>
        <v>0</v>
      </c>
      <c r="BM233">
        <f>N233</f>
        <v>0</v>
      </c>
      <c r="BN233">
        <f>BJ233*BK233*BL233</f>
        <v>0</v>
      </c>
      <c r="BO233">
        <f>(BM233-BE233)/BL233</f>
        <v>0</v>
      </c>
      <c r="BP233">
        <f>(BC233-BI233)/BI233</f>
        <v>0</v>
      </c>
      <c r="BQ233">
        <f>BB233/(BD233+BB233/BI233)</f>
        <v>0</v>
      </c>
      <c r="BR233" t="s">
        <v>436</v>
      </c>
      <c r="BS233">
        <v>0</v>
      </c>
      <c r="BT233">
        <f>IF(BS233&lt;&gt;0, BS233, BQ233)</f>
        <v>0</v>
      </c>
      <c r="BU233">
        <f>1-BT233/BI233</f>
        <v>0</v>
      </c>
      <c r="BV233">
        <f>(BI233-BH233)/(BI233-BT233)</f>
        <v>0</v>
      </c>
      <c r="BW233">
        <f>(BC233-BI233)/(BC233-BT233)</f>
        <v>0</v>
      </c>
      <c r="BX233">
        <f>(BI233-BH233)/(BI233-BB233)</f>
        <v>0</v>
      </c>
      <c r="BY233">
        <f>(BC233-BI233)/(BC233-BB233)</f>
        <v>0</v>
      </c>
      <c r="BZ233">
        <f>(BV233*BT233/BH233)</f>
        <v>0</v>
      </c>
      <c r="CA233">
        <f>(1-BZ233)</f>
        <v>0</v>
      </c>
      <c r="DJ233">
        <f>$B$11*EI233+$C$11*EJ233+$F$11*EU233*(1-EX233)</f>
        <v>0</v>
      </c>
      <c r="DK233">
        <f>DJ233*DL233</f>
        <v>0</v>
      </c>
      <c r="DL233">
        <f>($B$11*$D$9+$C$11*$D$9+$F$11*((FH233+EZ233)/MAX(FH233+EZ233+FI233, 0.1)*$I$9+FI233/MAX(FH233+EZ233+FI233, 0.1)*$J$9))/($B$11+$C$11+$F$11)</f>
        <v>0</v>
      </c>
      <c r="DM233">
        <f>($B$11*$K$9+$C$11*$K$9+$F$11*((FH233+EZ233)/MAX(FH233+EZ233+FI233, 0.1)*$P$9+FI233/MAX(FH233+EZ233+FI233, 0.1)*$Q$9))/($B$11+$C$11+$F$11)</f>
        <v>0</v>
      </c>
      <c r="DN233">
        <v>6</v>
      </c>
      <c r="DO233">
        <v>0.5</v>
      </c>
      <c r="DP233" t="s">
        <v>437</v>
      </c>
      <c r="DQ233">
        <v>2</v>
      </c>
      <c r="DR233" t="b">
        <v>1</v>
      </c>
      <c r="DS233">
        <v>1701978752.6</v>
      </c>
      <c r="DT233">
        <v>416.846</v>
      </c>
      <c r="DU233">
        <v>420.023</v>
      </c>
      <c r="DV233">
        <v>12.48795</v>
      </c>
      <c r="DW233">
        <v>11.4617</v>
      </c>
      <c r="DX233">
        <v>417.36</v>
      </c>
      <c r="DY233">
        <v>12.45655</v>
      </c>
      <c r="DZ233">
        <v>600.039</v>
      </c>
      <c r="EA233">
        <v>78.9076</v>
      </c>
      <c r="EB233">
        <v>0.10002745</v>
      </c>
      <c r="EC233">
        <v>23.0289</v>
      </c>
      <c r="ED233">
        <v>23.0535</v>
      </c>
      <c r="EE233">
        <v>999.9</v>
      </c>
      <c r="EF233">
        <v>0</v>
      </c>
      <c r="EG233">
        <v>0</v>
      </c>
      <c r="EH233">
        <v>10009.65</v>
      </c>
      <c r="EI233">
        <v>0</v>
      </c>
      <c r="EJ233">
        <v>0.848101</v>
      </c>
      <c r="EK233">
        <v>-3.177445</v>
      </c>
      <c r="EL233">
        <v>422.117</v>
      </c>
      <c r="EM233">
        <v>424.893</v>
      </c>
      <c r="EN233">
        <v>1.026265</v>
      </c>
      <c r="EO233">
        <v>420.023</v>
      </c>
      <c r="EP233">
        <v>11.4617</v>
      </c>
      <c r="EQ233">
        <v>0.9853955</v>
      </c>
      <c r="ER233">
        <v>0.904415</v>
      </c>
      <c r="ES233">
        <v>6.702205</v>
      </c>
      <c r="ET233">
        <v>5.46119</v>
      </c>
      <c r="EU233">
        <v>1799.915</v>
      </c>
      <c r="EV233">
        <v>0.978004</v>
      </c>
      <c r="EW233">
        <v>0.0219962</v>
      </c>
      <c r="EX233">
        <v>0</v>
      </c>
      <c r="EY233">
        <v>382.447</v>
      </c>
      <c r="EZ233">
        <v>4.99951</v>
      </c>
      <c r="FA233">
        <v>6937.74</v>
      </c>
      <c r="FB233">
        <v>14716.3</v>
      </c>
      <c r="FC233">
        <v>43.062</v>
      </c>
      <c r="FD233">
        <v>44.812</v>
      </c>
      <c r="FE233">
        <v>44.5935</v>
      </c>
      <c r="FF233">
        <v>43.875</v>
      </c>
      <c r="FG233">
        <v>44.437</v>
      </c>
      <c r="FH233">
        <v>1755.435</v>
      </c>
      <c r="FI233">
        <v>39.48</v>
      </c>
      <c r="FJ233">
        <v>0</v>
      </c>
      <c r="FK233">
        <v>1701978755.1</v>
      </c>
      <c r="FL233">
        <v>0</v>
      </c>
      <c r="FM233">
        <v>382.40492</v>
      </c>
      <c r="FN233">
        <v>0.324846147808587</v>
      </c>
      <c r="FO233">
        <v>-2.90230773155812</v>
      </c>
      <c r="FP233">
        <v>6938.5844</v>
      </c>
      <c r="FQ233">
        <v>15</v>
      </c>
      <c r="FR233">
        <v>1701977635</v>
      </c>
      <c r="FS233" t="s">
        <v>438</v>
      </c>
      <c r="FT233">
        <v>1701977633</v>
      </c>
      <c r="FU233">
        <v>1701977635</v>
      </c>
      <c r="FV233">
        <v>4</v>
      </c>
      <c r="FW233">
        <v>-0.012</v>
      </c>
      <c r="FX233">
        <v>0.003</v>
      </c>
      <c r="FY233">
        <v>-0.515</v>
      </c>
      <c r="FZ233">
        <v>0.012</v>
      </c>
      <c r="GA233">
        <v>420</v>
      </c>
      <c r="GB233">
        <v>11</v>
      </c>
      <c r="GC233">
        <v>0.38</v>
      </c>
      <c r="GD233">
        <v>0.07</v>
      </c>
      <c r="GE233">
        <v>-3.16200476190476</v>
      </c>
      <c r="GF233">
        <v>0.0259223376623414</v>
      </c>
      <c r="GG233">
        <v>0.0309767139299134</v>
      </c>
      <c r="GH233">
        <v>1</v>
      </c>
      <c r="GI233">
        <v>382.424</v>
      </c>
      <c r="GJ233">
        <v>0.108876999979853</v>
      </c>
      <c r="GK233">
        <v>0.229109914541421</v>
      </c>
      <c r="GL233">
        <v>1</v>
      </c>
      <c r="GM233">
        <v>1.02750523809524</v>
      </c>
      <c r="GN233">
        <v>-0.00329688311688333</v>
      </c>
      <c r="GO233">
        <v>0.000735330305098566</v>
      </c>
      <c r="GP233">
        <v>1</v>
      </c>
      <c r="GQ233">
        <v>3</v>
      </c>
      <c r="GR233">
        <v>3</v>
      </c>
      <c r="GS233" t="s">
        <v>439</v>
      </c>
      <c r="GT233">
        <v>3.24996</v>
      </c>
      <c r="GU233">
        <v>2.89232</v>
      </c>
      <c r="GV233">
        <v>0.0826488</v>
      </c>
      <c r="GW233">
        <v>0.0829227</v>
      </c>
      <c r="GX233">
        <v>0.0594835</v>
      </c>
      <c r="GY233">
        <v>0.0553079</v>
      </c>
      <c r="GZ233">
        <v>30265.1</v>
      </c>
      <c r="HA233">
        <v>23316.2</v>
      </c>
      <c r="HB233">
        <v>30713.6</v>
      </c>
      <c r="HC233">
        <v>23894.9</v>
      </c>
      <c r="HD233">
        <v>38261.7</v>
      </c>
      <c r="HE233">
        <v>31507.9</v>
      </c>
      <c r="HF233">
        <v>43459.6</v>
      </c>
      <c r="HG233">
        <v>36061.4</v>
      </c>
      <c r="HH233">
        <v>2.35273</v>
      </c>
      <c r="HI233">
        <v>2.2557</v>
      </c>
      <c r="HJ233">
        <v>0.152778</v>
      </c>
      <c r="HK233">
        <v>0</v>
      </c>
      <c r="HL233">
        <v>20.5327</v>
      </c>
      <c r="HM233">
        <v>999.9</v>
      </c>
      <c r="HN233">
        <v>45.306</v>
      </c>
      <c r="HO233">
        <v>27.07</v>
      </c>
      <c r="HP233">
        <v>20.634</v>
      </c>
      <c r="HQ233">
        <v>54.292</v>
      </c>
      <c r="HR233">
        <v>21.4543</v>
      </c>
      <c r="HS233">
        <v>2</v>
      </c>
      <c r="HT233">
        <v>-0.30469</v>
      </c>
      <c r="HU233">
        <v>0.709436</v>
      </c>
      <c r="HV233">
        <v>20.3424</v>
      </c>
      <c r="HW233">
        <v>5.24604</v>
      </c>
      <c r="HX233">
        <v>11.9211</v>
      </c>
      <c r="HY233">
        <v>4.9696</v>
      </c>
      <c r="HZ233">
        <v>3.29023</v>
      </c>
      <c r="IA233">
        <v>9999</v>
      </c>
      <c r="IB233">
        <v>999.9</v>
      </c>
      <c r="IC233">
        <v>9999</v>
      </c>
      <c r="ID233">
        <v>9999</v>
      </c>
      <c r="IE233">
        <v>4.97211</v>
      </c>
      <c r="IF233">
        <v>1.87349</v>
      </c>
      <c r="IG233">
        <v>1.88034</v>
      </c>
      <c r="IH233">
        <v>1.87653</v>
      </c>
      <c r="II233">
        <v>1.87607</v>
      </c>
      <c r="IJ233">
        <v>1.87607</v>
      </c>
      <c r="IK233">
        <v>1.875</v>
      </c>
      <c r="IL233">
        <v>1.87544</v>
      </c>
      <c r="IM233">
        <v>0</v>
      </c>
      <c r="IN233">
        <v>0</v>
      </c>
      <c r="IO233">
        <v>0</v>
      </c>
      <c r="IP233">
        <v>0</v>
      </c>
      <c r="IQ233" t="s">
        <v>440</v>
      </c>
      <c r="IR233" t="s">
        <v>441</v>
      </c>
      <c r="IS233" t="s">
        <v>442</v>
      </c>
      <c r="IT233" t="s">
        <v>442</v>
      </c>
      <c r="IU233" t="s">
        <v>442</v>
      </c>
      <c r="IV233" t="s">
        <v>442</v>
      </c>
      <c r="IW233">
        <v>0</v>
      </c>
      <c r="IX233">
        <v>100</v>
      </c>
      <c r="IY233">
        <v>100</v>
      </c>
      <c r="IZ233">
        <v>-0.514</v>
      </c>
      <c r="JA233">
        <v>0.0314</v>
      </c>
      <c r="JB233">
        <v>-0.436505064677801</v>
      </c>
      <c r="JC233">
        <v>-0.000204251658391556</v>
      </c>
      <c r="JD233">
        <v>8.11882707142039e-08</v>
      </c>
      <c r="JE233">
        <v>-8.824596126216e-11</v>
      </c>
      <c r="JF233">
        <v>-0.0823044458403542</v>
      </c>
      <c r="JG233">
        <v>6.98166786572007e-05</v>
      </c>
      <c r="JH233">
        <v>0.00104944809816257</v>
      </c>
      <c r="JI233">
        <v>-2.5878658862803e-05</v>
      </c>
      <c r="JJ233">
        <v>28</v>
      </c>
      <c r="JK233">
        <v>2090</v>
      </c>
      <c r="JL233">
        <v>2</v>
      </c>
      <c r="JM233">
        <v>19</v>
      </c>
      <c r="JN233">
        <v>18.7</v>
      </c>
      <c r="JO233">
        <v>18.7</v>
      </c>
      <c r="JP233">
        <v>1.36108</v>
      </c>
      <c r="JQ233">
        <v>2.55371</v>
      </c>
      <c r="JR233">
        <v>2.24365</v>
      </c>
      <c r="JS233">
        <v>2.84912</v>
      </c>
      <c r="JT233">
        <v>2.49756</v>
      </c>
      <c r="JU233">
        <v>2.36694</v>
      </c>
      <c r="JV233">
        <v>31.3026</v>
      </c>
      <c r="JW233">
        <v>24.0612</v>
      </c>
      <c r="JX233">
        <v>18</v>
      </c>
      <c r="JY233">
        <v>633.469</v>
      </c>
      <c r="JZ233">
        <v>658.041</v>
      </c>
      <c r="KA233">
        <v>20.0008</v>
      </c>
      <c r="KB233">
        <v>23.3177</v>
      </c>
      <c r="KC233">
        <v>30.0001</v>
      </c>
      <c r="KD233">
        <v>23.5013</v>
      </c>
      <c r="KE233">
        <v>23.4831</v>
      </c>
      <c r="KF233">
        <v>27.2851</v>
      </c>
      <c r="KG233">
        <v>36.7197</v>
      </c>
      <c r="KH233">
        <v>0</v>
      </c>
      <c r="KI233">
        <v>20</v>
      </c>
      <c r="KJ233">
        <v>420</v>
      </c>
      <c r="KK233">
        <v>11.4958</v>
      </c>
      <c r="KL233">
        <v>101.98</v>
      </c>
      <c r="KM233">
        <v>101.025</v>
      </c>
    </row>
    <row r="234" spans="1:299">
      <c r="A234">
        <v>218</v>
      </c>
      <c r="B234">
        <v>1701978759.1</v>
      </c>
      <c r="C234">
        <v>1085.09999990463</v>
      </c>
      <c r="D234" t="s">
        <v>877</v>
      </c>
      <c r="E234" t="s">
        <v>878</v>
      </c>
      <c r="F234">
        <v>15</v>
      </c>
      <c r="H234" t="s">
        <v>435</v>
      </c>
      <c r="K234">
        <v>1701978757.6</v>
      </c>
      <c r="L234">
        <f>(M234)/1000</f>
        <v>0</v>
      </c>
      <c r="M234">
        <f>IF(DR234, AP234, AJ234)</f>
        <v>0</v>
      </c>
      <c r="N234">
        <f>IF(DR234, AK234, AI234)</f>
        <v>0</v>
      </c>
      <c r="O234">
        <f>DT234 - IF(AW234&gt;1, N234*DN234*100.0/(AY234*EH234), 0)</f>
        <v>0</v>
      </c>
      <c r="P234">
        <f>((V234-L234/2)*O234-N234)/(V234+L234/2)</f>
        <v>0</v>
      </c>
      <c r="Q234">
        <f>P234*(EA234+EB234)/1000.0</f>
        <v>0</v>
      </c>
      <c r="R234">
        <f>(DT234 - IF(AW234&gt;1, N234*DN234*100.0/(AY234*EH234), 0))*(EA234+EB234)/1000.0</f>
        <v>0</v>
      </c>
      <c r="S234">
        <f>2.0/((1/U234-1/T234)+SIGN(U234)*SQRT((1/U234-1/T234)*(1/U234-1/T234) + 4*DO234/((DO234+1)*(DO234+1))*(2*1/U234*1/T234-1/T234*1/T234)))</f>
        <v>0</v>
      </c>
      <c r="T234">
        <f>IF(LEFT(DP234,1)&lt;&gt;"0",IF(LEFT(DP234,1)="1",3.0,DQ234),$D$5+$E$5*(EH234*EA234/($K$5*1000))+$F$5*(EH234*EA234/($K$5*1000))*MAX(MIN(DN234,$J$5),$I$5)*MAX(MIN(DN234,$J$5),$I$5)+$G$5*MAX(MIN(DN234,$J$5),$I$5)*(EH234*EA234/($K$5*1000))+$H$5*(EH234*EA234/($K$5*1000))*(EH234*EA234/($K$5*1000)))</f>
        <v>0</v>
      </c>
      <c r="U234">
        <f>L234*(1000-(1000*0.61365*exp(17.502*Y234/(240.97+Y234))/(EA234+EB234)+DV234)/2)/(1000*0.61365*exp(17.502*Y234/(240.97+Y234))/(EA234+EB234)-DV234)</f>
        <v>0</v>
      </c>
      <c r="V234">
        <f>1/((DO234+1)/(S234/1.6)+1/(T234/1.37)) + DO234/((DO234+1)/(S234/1.6) + DO234/(T234/1.37))</f>
        <v>0</v>
      </c>
      <c r="W234">
        <f>(DJ234*DM234)</f>
        <v>0</v>
      </c>
      <c r="X234">
        <f>(EC234+(W234+2*0.95*5.67E-8*(((EC234+$B$7)+273)^4-(EC234+273)^4)-44100*L234)/(1.84*29.3*T234+8*0.95*5.67E-8*(EC234+273)^3))</f>
        <v>0</v>
      </c>
      <c r="Y234">
        <f>($C$7*ED234+$D$7*EE234+$E$7*X234)</f>
        <v>0</v>
      </c>
      <c r="Z234">
        <f>0.61365*exp(17.502*Y234/(240.97+Y234))</f>
        <v>0</v>
      </c>
      <c r="AA234">
        <f>(AB234/AC234*100)</f>
        <v>0</v>
      </c>
      <c r="AB234">
        <f>DV234*(EA234+EB234)/1000</f>
        <v>0</v>
      </c>
      <c r="AC234">
        <f>0.61365*exp(17.502*EC234/(240.97+EC234))</f>
        <v>0</v>
      </c>
      <c r="AD234">
        <f>(Z234-DV234*(EA234+EB234)/1000)</f>
        <v>0</v>
      </c>
      <c r="AE234">
        <f>(-L234*44100)</f>
        <v>0</v>
      </c>
      <c r="AF234">
        <f>2*29.3*T234*0.92*(EC234-Y234)</f>
        <v>0</v>
      </c>
      <c r="AG234">
        <f>2*0.95*5.67E-8*(((EC234+$B$7)+273)^4-(Y234+273)^4)</f>
        <v>0</v>
      </c>
      <c r="AH234">
        <f>W234+AG234+AE234+AF234</f>
        <v>0</v>
      </c>
      <c r="AI234">
        <f>DZ234*AW234*(DU234-DT234*(1000-AW234*DW234)/(1000-AW234*DV234))/(100*DN234)</f>
        <v>0</v>
      </c>
      <c r="AJ234">
        <f>1000*DZ234*AW234*(DV234-DW234)/(100*DN234*(1000-AW234*DV234))</f>
        <v>0</v>
      </c>
      <c r="AK234">
        <f>(AL234 - AM234 - EA234*1E3/(8.314*(EC234+273.15)) * AO234/DZ234 * AN234) * DZ234/(100*DN234) * (1000 - DW234)/1000</f>
        <v>0</v>
      </c>
      <c r="AL234">
        <v>424.877181612605</v>
      </c>
      <c r="AM234">
        <v>422.097903030303</v>
      </c>
      <c r="AN234">
        <v>-0.00161698433785168</v>
      </c>
      <c r="AO234">
        <v>66.111918729525</v>
      </c>
      <c r="AP234">
        <f>(AR234 - AQ234 + EA234*1E3/(8.314*(EC234+273.15)) * AT234/DZ234 * AS234) * DZ234/(100*DN234) * 1000/(1000 - AR234)</f>
        <v>0</v>
      </c>
      <c r="AQ234">
        <v>11.4617637044952</v>
      </c>
      <c r="AR234">
        <v>12.4874934065934</v>
      </c>
      <c r="AS234">
        <v>-4.1222787575052e-07</v>
      </c>
      <c r="AT234">
        <v>85.4368916189537</v>
      </c>
      <c r="AU234">
        <v>0</v>
      </c>
      <c r="AV234">
        <v>0</v>
      </c>
      <c r="AW234">
        <f>IF(AU234*$H$13&gt;=AY234,1.0,(AY234/(AY234-AU234*$H$13)))</f>
        <v>0</v>
      </c>
      <c r="AX234">
        <f>(AW234-1)*100</f>
        <v>0</v>
      </c>
      <c r="AY234">
        <f>MAX(0,($B$13+$C$13*EH234)/(1+$D$13*EH234)*EA234/(EC234+273)*$E$13)</f>
        <v>0</v>
      </c>
      <c r="AZ234" t="s">
        <v>436</v>
      </c>
      <c r="BA234" t="s">
        <v>436</v>
      </c>
      <c r="BB234">
        <v>0</v>
      </c>
      <c r="BC234">
        <v>0</v>
      </c>
      <c r="BD234">
        <f>1-BB234/BC234</f>
        <v>0</v>
      </c>
      <c r="BE234">
        <v>0</v>
      </c>
      <c r="BF234" t="s">
        <v>436</v>
      </c>
      <c r="BG234" t="s">
        <v>436</v>
      </c>
      <c r="BH234">
        <v>0</v>
      </c>
      <c r="BI234">
        <v>0</v>
      </c>
      <c r="BJ234">
        <f>1-BH234/BI234</f>
        <v>0</v>
      </c>
      <c r="BK234">
        <v>0.5</v>
      </c>
      <c r="BL234">
        <f>DK234</f>
        <v>0</v>
      </c>
      <c r="BM234">
        <f>N234</f>
        <v>0</v>
      </c>
      <c r="BN234">
        <f>BJ234*BK234*BL234</f>
        <v>0</v>
      </c>
      <c r="BO234">
        <f>(BM234-BE234)/BL234</f>
        <v>0</v>
      </c>
      <c r="BP234">
        <f>(BC234-BI234)/BI234</f>
        <v>0</v>
      </c>
      <c r="BQ234">
        <f>BB234/(BD234+BB234/BI234)</f>
        <v>0</v>
      </c>
      <c r="BR234" t="s">
        <v>436</v>
      </c>
      <c r="BS234">
        <v>0</v>
      </c>
      <c r="BT234">
        <f>IF(BS234&lt;&gt;0, BS234, BQ234)</f>
        <v>0</v>
      </c>
      <c r="BU234">
        <f>1-BT234/BI234</f>
        <v>0</v>
      </c>
      <c r="BV234">
        <f>(BI234-BH234)/(BI234-BT234)</f>
        <v>0</v>
      </c>
      <c r="BW234">
        <f>(BC234-BI234)/(BC234-BT234)</f>
        <v>0</v>
      </c>
      <c r="BX234">
        <f>(BI234-BH234)/(BI234-BB234)</f>
        <v>0</v>
      </c>
      <c r="BY234">
        <f>(BC234-BI234)/(BC234-BB234)</f>
        <v>0</v>
      </c>
      <c r="BZ234">
        <f>(BV234*BT234/BH234)</f>
        <v>0</v>
      </c>
      <c r="CA234">
        <f>(1-BZ234)</f>
        <v>0</v>
      </c>
      <c r="DJ234">
        <f>$B$11*EI234+$C$11*EJ234+$F$11*EU234*(1-EX234)</f>
        <v>0</v>
      </c>
      <c r="DK234">
        <f>DJ234*DL234</f>
        <v>0</v>
      </c>
      <c r="DL234">
        <f>($B$11*$D$9+$C$11*$D$9+$F$11*((FH234+EZ234)/MAX(FH234+EZ234+FI234, 0.1)*$I$9+FI234/MAX(FH234+EZ234+FI234, 0.1)*$J$9))/($B$11+$C$11+$F$11)</f>
        <v>0</v>
      </c>
      <c r="DM234">
        <f>($B$11*$K$9+$C$11*$K$9+$F$11*((FH234+EZ234)/MAX(FH234+EZ234+FI234, 0.1)*$P$9+FI234/MAX(FH234+EZ234+FI234, 0.1)*$Q$9))/($B$11+$C$11+$F$11)</f>
        <v>0</v>
      </c>
      <c r="DN234">
        <v>6</v>
      </c>
      <c r="DO234">
        <v>0.5</v>
      </c>
      <c r="DP234" t="s">
        <v>437</v>
      </c>
      <c r="DQ234">
        <v>2</v>
      </c>
      <c r="DR234" t="b">
        <v>1</v>
      </c>
      <c r="DS234">
        <v>1701978757.6</v>
      </c>
      <c r="DT234">
        <v>416.833</v>
      </c>
      <c r="DU234">
        <v>420.0085</v>
      </c>
      <c r="DV234">
        <v>12.48745</v>
      </c>
      <c r="DW234">
        <v>11.461</v>
      </c>
      <c r="DX234">
        <v>417.347</v>
      </c>
      <c r="DY234">
        <v>12.45605</v>
      </c>
      <c r="DZ234">
        <v>599.9825</v>
      </c>
      <c r="EA234">
        <v>78.90825</v>
      </c>
      <c r="EB234">
        <v>0.0999912</v>
      </c>
      <c r="EC234">
        <v>23.0282</v>
      </c>
      <c r="ED234">
        <v>23.06575</v>
      </c>
      <c r="EE234">
        <v>999.9</v>
      </c>
      <c r="EF234">
        <v>0</v>
      </c>
      <c r="EG234">
        <v>0</v>
      </c>
      <c r="EH234">
        <v>9989.065</v>
      </c>
      <c r="EI234">
        <v>0</v>
      </c>
      <c r="EJ234">
        <v>0.848101</v>
      </c>
      <c r="EK234">
        <v>-3.175265</v>
      </c>
      <c r="EL234">
        <v>422.104</v>
      </c>
      <c r="EM234">
        <v>424.8775</v>
      </c>
      <c r="EN234">
        <v>1.026415</v>
      </c>
      <c r="EO234">
        <v>420.0085</v>
      </c>
      <c r="EP234">
        <v>11.461</v>
      </c>
      <c r="EQ234">
        <v>0.985362</v>
      </c>
      <c r="ER234">
        <v>0.9043695</v>
      </c>
      <c r="ES234">
        <v>6.701715</v>
      </c>
      <c r="ET234">
        <v>5.46046</v>
      </c>
      <c r="EU234">
        <v>1800.08</v>
      </c>
      <c r="EV234">
        <v>0.978006</v>
      </c>
      <c r="EW234">
        <v>0.0219943</v>
      </c>
      <c r="EX234">
        <v>0</v>
      </c>
      <c r="EY234">
        <v>381.952</v>
      </c>
      <c r="EZ234">
        <v>4.99951</v>
      </c>
      <c r="FA234">
        <v>6938.12</v>
      </c>
      <c r="FB234">
        <v>14717.65</v>
      </c>
      <c r="FC234">
        <v>43.062</v>
      </c>
      <c r="FD234">
        <v>44.812</v>
      </c>
      <c r="FE234">
        <v>44.5935</v>
      </c>
      <c r="FF234">
        <v>43.875</v>
      </c>
      <c r="FG234">
        <v>44.4685</v>
      </c>
      <c r="FH234">
        <v>1755.6</v>
      </c>
      <c r="FI234">
        <v>39.48</v>
      </c>
      <c r="FJ234">
        <v>0</v>
      </c>
      <c r="FK234">
        <v>1701978760.5</v>
      </c>
      <c r="FL234">
        <v>0</v>
      </c>
      <c r="FM234">
        <v>382.380307692308</v>
      </c>
      <c r="FN234">
        <v>-0.220444450620671</v>
      </c>
      <c r="FO234">
        <v>-7.846837624779</v>
      </c>
      <c r="FP234">
        <v>6938.16615384615</v>
      </c>
      <c r="FQ234">
        <v>15</v>
      </c>
      <c r="FR234">
        <v>1701977635</v>
      </c>
      <c r="FS234" t="s">
        <v>438</v>
      </c>
      <c r="FT234">
        <v>1701977633</v>
      </c>
      <c r="FU234">
        <v>1701977635</v>
      </c>
      <c r="FV234">
        <v>4</v>
      </c>
      <c r="FW234">
        <v>-0.012</v>
      </c>
      <c r="FX234">
        <v>0.003</v>
      </c>
      <c r="FY234">
        <v>-0.515</v>
      </c>
      <c r="FZ234">
        <v>0.012</v>
      </c>
      <c r="GA234">
        <v>420</v>
      </c>
      <c r="GB234">
        <v>11</v>
      </c>
      <c r="GC234">
        <v>0.38</v>
      </c>
      <c r="GD234">
        <v>0.07</v>
      </c>
      <c r="GE234">
        <v>-3.1615145</v>
      </c>
      <c r="GF234">
        <v>-0.0666139849624084</v>
      </c>
      <c r="GG234">
        <v>0.0209603827434043</v>
      </c>
      <c r="GH234">
        <v>1</v>
      </c>
      <c r="GI234">
        <v>382.397735294118</v>
      </c>
      <c r="GJ234">
        <v>-0.242368220600007</v>
      </c>
      <c r="GK234">
        <v>0.232605233467951</v>
      </c>
      <c r="GL234">
        <v>1</v>
      </c>
      <c r="GM234">
        <v>1.02712</v>
      </c>
      <c r="GN234">
        <v>-0.00175759398496573</v>
      </c>
      <c r="GO234">
        <v>0.00065028455309962</v>
      </c>
      <c r="GP234">
        <v>1</v>
      </c>
      <c r="GQ234">
        <v>3</v>
      </c>
      <c r="GR234">
        <v>3</v>
      </c>
      <c r="GS234" t="s">
        <v>439</v>
      </c>
      <c r="GT234">
        <v>3.25001</v>
      </c>
      <c r="GU234">
        <v>2.89205</v>
      </c>
      <c r="GV234">
        <v>0.0826463</v>
      </c>
      <c r="GW234">
        <v>0.0829232</v>
      </c>
      <c r="GX234">
        <v>0.0594775</v>
      </c>
      <c r="GY234">
        <v>0.0553064</v>
      </c>
      <c r="GZ234">
        <v>30265.1</v>
      </c>
      <c r="HA234">
        <v>23315.8</v>
      </c>
      <c r="HB234">
        <v>30713.5</v>
      </c>
      <c r="HC234">
        <v>23894.5</v>
      </c>
      <c r="HD234">
        <v>38261.7</v>
      </c>
      <c r="HE234">
        <v>31507.3</v>
      </c>
      <c r="HF234">
        <v>43459.4</v>
      </c>
      <c r="HG234">
        <v>36060.6</v>
      </c>
      <c r="HH234">
        <v>2.35263</v>
      </c>
      <c r="HI234">
        <v>2.2558</v>
      </c>
      <c r="HJ234">
        <v>0.153735</v>
      </c>
      <c r="HK234">
        <v>0</v>
      </c>
      <c r="HL234">
        <v>20.538</v>
      </c>
      <c r="HM234">
        <v>999.9</v>
      </c>
      <c r="HN234">
        <v>45.306</v>
      </c>
      <c r="HO234">
        <v>27.07</v>
      </c>
      <c r="HP234">
        <v>20.6319</v>
      </c>
      <c r="HQ234">
        <v>54.392</v>
      </c>
      <c r="HR234">
        <v>21.4904</v>
      </c>
      <c r="HS234">
        <v>2</v>
      </c>
      <c r="HT234">
        <v>-0.304375</v>
      </c>
      <c r="HU234">
        <v>0.712854</v>
      </c>
      <c r="HV234">
        <v>20.342</v>
      </c>
      <c r="HW234">
        <v>5.24484</v>
      </c>
      <c r="HX234">
        <v>11.9213</v>
      </c>
      <c r="HY234">
        <v>4.96935</v>
      </c>
      <c r="HZ234">
        <v>3.28995</v>
      </c>
      <c r="IA234">
        <v>9999</v>
      </c>
      <c r="IB234">
        <v>999.9</v>
      </c>
      <c r="IC234">
        <v>9999</v>
      </c>
      <c r="ID234">
        <v>9999</v>
      </c>
      <c r="IE234">
        <v>4.9721</v>
      </c>
      <c r="IF234">
        <v>1.87348</v>
      </c>
      <c r="IG234">
        <v>1.88034</v>
      </c>
      <c r="IH234">
        <v>1.87652</v>
      </c>
      <c r="II234">
        <v>1.87608</v>
      </c>
      <c r="IJ234">
        <v>1.87607</v>
      </c>
      <c r="IK234">
        <v>1.87501</v>
      </c>
      <c r="IL234">
        <v>1.8754</v>
      </c>
      <c r="IM234">
        <v>0</v>
      </c>
      <c r="IN234">
        <v>0</v>
      </c>
      <c r="IO234">
        <v>0</v>
      </c>
      <c r="IP234">
        <v>0</v>
      </c>
      <c r="IQ234" t="s">
        <v>440</v>
      </c>
      <c r="IR234" t="s">
        <v>441</v>
      </c>
      <c r="IS234" t="s">
        <v>442</v>
      </c>
      <c r="IT234" t="s">
        <v>442</v>
      </c>
      <c r="IU234" t="s">
        <v>442</v>
      </c>
      <c r="IV234" t="s">
        <v>442</v>
      </c>
      <c r="IW234">
        <v>0</v>
      </c>
      <c r="IX234">
        <v>100</v>
      </c>
      <c r="IY234">
        <v>100</v>
      </c>
      <c r="IZ234">
        <v>-0.514</v>
      </c>
      <c r="JA234">
        <v>0.0314</v>
      </c>
      <c r="JB234">
        <v>-0.436505064677801</v>
      </c>
      <c r="JC234">
        <v>-0.000204251658391556</v>
      </c>
      <c r="JD234">
        <v>8.11882707142039e-08</v>
      </c>
      <c r="JE234">
        <v>-8.824596126216e-11</v>
      </c>
      <c r="JF234">
        <v>-0.0823044458403542</v>
      </c>
      <c r="JG234">
        <v>6.98166786572007e-05</v>
      </c>
      <c r="JH234">
        <v>0.00104944809816257</v>
      </c>
      <c r="JI234">
        <v>-2.5878658862803e-05</v>
      </c>
      <c r="JJ234">
        <v>28</v>
      </c>
      <c r="JK234">
        <v>2090</v>
      </c>
      <c r="JL234">
        <v>2</v>
      </c>
      <c r="JM234">
        <v>19</v>
      </c>
      <c r="JN234">
        <v>18.8</v>
      </c>
      <c r="JO234">
        <v>18.7</v>
      </c>
      <c r="JP234">
        <v>1.36108</v>
      </c>
      <c r="JQ234">
        <v>2.55493</v>
      </c>
      <c r="JR234">
        <v>2.24365</v>
      </c>
      <c r="JS234">
        <v>2.84912</v>
      </c>
      <c r="JT234">
        <v>2.49756</v>
      </c>
      <c r="JU234">
        <v>2.3645</v>
      </c>
      <c r="JV234">
        <v>31.3026</v>
      </c>
      <c r="JW234">
        <v>24.0612</v>
      </c>
      <c r="JX234">
        <v>18</v>
      </c>
      <c r="JY234">
        <v>633.396</v>
      </c>
      <c r="JZ234">
        <v>658.126</v>
      </c>
      <c r="KA234">
        <v>20.0007</v>
      </c>
      <c r="KB234">
        <v>23.3196</v>
      </c>
      <c r="KC234">
        <v>30.0003</v>
      </c>
      <c r="KD234">
        <v>23.5013</v>
      </c>
      <c r="KE234">
        <v>23.4831</v>
      </c>
      <c r="KF234">
        <v>27.2841</v>
      </c>
      <c r="KG234">
        <v>36.7197</v>
      </c>
      <c r="KH234">
        <v>0</v>
      </c>
      <c r="KI234">
        <v>20</v>
      </c>
      <c r="KJ234">
        <v>420</v>
      </c>
      <c r="KK234">
        <v>11.4958</v>
      </c>
      <c r="KL234">
        <v>101.98</v>
      </c>
      <c r="KM234">
        <v>101.023</v>
      </c>
    </row>
    <row r="235" spans="1:299">
      <c r="A235">
        <v>219</v>
      </c>
      <c r="B235">
        <v>1701978764.1</v>
      </c>
      <c r="C235">
        <v>1090.09999990463</v>
      </c>
      <c r="D235" t="s">
        <v>879</v>
      </c>
      <c r="E235" t="s">
        <v>880</v>
      </c>
      <c r="F235">
        <v>15</v>
      </c>
      <c r="H235" t="s">
        <v>435</v>
      </c>
      <c r="K235">
        <v>1701978762.6</v>
      </c>
      <c r="L235">
        <f>(M235)/1000</f>
        <v>0</v>
      </c>
      <c r="M235">
        <f>IF(DR235, AP235, AJ235)</f>
        <v>0</v>
      </c>
      <c r="N235">
        <f>IF(DR235, AK235, AI235)</f>
        <v>0</v>
      </c>
      <c r="O235">
        <f>DT235 - IF(AW235&gt;1, N235*DN235*100.0/(AY235*EH235), 0)</f>
        <v>0</v>
      </c>
      <c r="P235">
        <f>((V235-L235/2)*O235-N235)/(V235+L235/2)</f>
        <v>0</v>
      </c>
      <c r="Q235">
        <f>P235*(EA235+EB235)/1000.0</f>
        <v>0</v>
      </c>
      <c r="R235">
        <f>(DT235 - IF(AW235&gt;1, N235*DN235*100.0/(AY235*EH235), 0))*(EA235+EB235)/1000.0</f>
        <v>0</v>
      </c>
      <c r="S235">
        <f>2.0/((1/U235-1/T235)+SIGN(U235)*SQRT((1/U235-1/T235)*(1/U235-1/T235) + 4*DO235/((DO235+1)*(DO235+1))*(2*1/U235*1/T235-1/T235*1/T235)))</f>
        <v>0</v>
      </c>
      <c r="T235">
        <f>IF(LEFT(DP235,1)&lt;&gt;"0",IF(LEFT(DP235,1)="1",3.0,DQ235),$D$5+$E$5*(EH235*EA235/($K$5*1000))+$F$5*(EH235*EA235/($K$5*1000))*MAX(MIN(DN235,$J$5),$I$5)*MAX(MIN(DN235,$J$5),$I$5)+$G$5*MAX(MIN(DN235,$J$5),$I$5)*(EH235*EA235/($K$5*1000))+$H$5*(EH235*EA235/($K$5*1000))*(EH235*EA235/($K$5*1000)))</f>
        <v>0</v>
      </c>
      <c r="U235">
        <f>L235*(1000-(1000*0.61365*exp(17.502*Y235/(240.97+Y235))/(EA235+EB235)+DV235)/2)/(1000*0.61365*exp(17.502*Y235/(240.97+Y235))/(EA235+EB235)-DV235)</f>
        <v>0</v>
      </c>
      <c r="V235">
        <f>1/((DO235+1)/(S235/1.6)+1/(T235/1.37)) + DO235/((DO235+1)/(S235/1.6) + DO235/(T235/1.37))</f>
        <v>0</v>
      </c>
      <c r="W235">
        <f>(DJ235*DM235)</f>
        <v>0</v>
      </c>
      <c r="X235">
        <f>(EC235+(W235+2*0.95*5.67E-8*(((EC235+$B$7)+273)^4-(EC235+273)^4)-44100*L235)/(1.84*29.3*T235+8*0.95*5.67E-8*(EC235+273)^3))</f>
        <v>0</v>
      </c>
      <c r="Y235">
        <f>($C$7*ED235+$D$7*EE235+$E$7*X235)</f>
        <v>0</v>
      </c>
      <c r="Z235">
        <f>0.61365*exp(17.502*Y235/(240.97+Y235))</f>
        <v>0</v>
      </c>
      <c r="AA235">
        <f>(AB235/AC235*100)</f>
        <v>0</v>
      </c>
      <c r="AB235">
        <f>DV235*(EA235+EB235)/1000</f>
        <v>0</v>
      </c>
      <c r="AC235">
        <f>0.61365*exp(17.502*EC235/(240.97+EC235))</f>
        <v>0</v>
      </c>
      <c r="AD235">
        <f>(Z235-DV235*(EA235+EB235)/1000)</f>
        <v>0</v>
      </c>
      <c r="AE235">
        <f>(-L235*44100)</f>
        <v>0</v>
      </c>
      <c r="AF235">
        <f>2*29.3*T235*0.92*(EC235-Y235)</f>
        <v>0</v>
      </c>
      <c r="AG235">
        <f>2*0.95*5.67E-8*(((EC235+$B$7)+273)^4-(Y235+273)^4)</f>
        <v>0</v>
      </c>
      <c r="AH235">
        <f>W235+AG235+AE235+AF235</f>
        <v>0</v>
      </c>
      <c r="AI235">
        <f>DZ235*AW235*(DU235-DT235*(1000-AW235*DW235)/(1000-AW235*DV235))/(100*DN235)</f>
        <v>0</v>
      </c>
      <c r="AJ235">
        <f>1000*DZ235*AW235*(DV235-DW235)/(100*DN235*(1000-AW235*DV235))</f>
        <v>0</v>
      </c>
      <c r="AK235">
        <f>(AL235 - AM235 - EA235*1E3/(8.314*(EC235+273.15)) * AO235/DZ235 * AN235) * DZ235/(100*DN235) * (1000 - DW235)/1000</f>
        <v>0</v>
      </c>
      <c r="AL235">
        <v>424.876374414075</v>
      </c>
      <c r="AM235">
        <v>422.089690909091</v>
      </c>
      <c r="AN235">
        <v>-0.00108117403942684</v>
      </c>
      <c r="AO235">
        <v>66.111918729525</v>
      </c>
      <c r="AP235">
        <f>(AR235 - AQ235 + EA235*1E3/(8.314*(EC235+273.15)) * AT235/DZ235 * AS235) * DZ235/(100*DN235) * 1000/(1000 - AR235)</f>
        <v>0</v>
      </c>
      <c r="AQ235">
        <v>11.4614980049047</v>
      </c>
      <c r="AR235">
        <v>12.4864956043956</v>
      </c>
      <c r="AS235">
        <v>-6.00436365481288e-07</v>
      </c>
      <c r="AT235">
        <v>85.4368916189537</v>
      </c>
      <c r="AU235">
        <v>0</v>
      </c>
      <c r="AV235">
        <v>0</v>
      </c>
      <c r="AW235">
        <f>IF(AU235*$H$13&gt;=AY235,1.0,(AY235/(AY235-AU235*$H$13)))</f>
        <v>0</v>
      </c>
      <c r="AX235">
        <f>(AW235-1)*100</f>
        <v>0</v>
      </c>
      <c r="AY235">
        <f>MAX(0,($B$13+$C$13*EH235)/(1+$D$13*EH235)*EA235/(EC235+273)*$E$13)</f>
        <v>0</v>
      </c>
      <c r="AZ235" t="s">
        <v>436</v>
      </c>
      <c r="BA235" t="s">
        <v>436</v>
      </c>
      <c r="BB235">
        <v>0</v>
      </c>
      <c r="BC235">
        <v>0</v>
      </c>
      <c r="BD235">
        <f>1-BB235/BC235</f>
        <v>0</v>
      </c>
      <c r="BE235">
        <v>0</v>
      </c>
      <c r="BF235" t="s">
        <v>436</v>
      </c>
      <c r="BG235" t="s">
        <v>436</v>
      </c>
      <c r="BH235">
        <v>0</v>
      </c>
      <c r="BI235">
        <v>0</v>
      </c>
      <c r="BJ235">
        <f>1-BH235/BI235</f>
        <v>0</v>
      </c>
      <c r="BK235">
        <v>0.5</v>
      </c>
      <c r="BL235">
        <f>DK235</f>
        <v>0</v>
      </c>
      <c r="BM235">
        <f>N235</f>
        <v>0</v>
      </c>
      <c r="BN235">
        <f>BJ235*BK235*BL235</f>
        <v>0</v>
      </c>
      <c r="BO235">
        <f>(BM235-BE235)/BL235</f>
        <v>0</v>
      </c>
      <c r="BP235">
        <f>(BC235-BI235)/BI235</f>
        <v>0</v>
      </c>
      <c r="BQ235">
        <f>BB235/(BD235+BB235/BI235)</f>
        <v>0</v>
      </c>
      <c r="BR235" t="s">
        <v>436</v>
      </c>
      <c r="BS235">
        <v>0</v>
      </c>
      <c r="BT235">
        <f>IF(BS235&lt;&gt;0, BS235, BQ235)</f>
        <v>0</v>
      </c>
      <c r="BU235">
        <f>1-BT235/BI235</f>
        <v>0</v>
      </c>
      <c r="BV235">
        <f>(BI235-BH235)/(BI235-BT235)</f>
        <v>0</v>
      </c>
      <c r="BW235">
        <f>(BC235-BI235)/(BC235-BT235)</f>
        <v>0</v>
      </c>
      <c r="BX235">
        <f>(BI235-BH235)/(BI235-BB235)</f>
        <v>0</v>
      </c>
      <c r="BY235">
        <f>(BC235-BI235)/(BC235-BB235)</f>
        <v>0</v>
      </c>
      <c r="BZ235">
        <f>(BV235*BT235/BH235)</f>
        <v>0</v>
      </c>
      <c r="CA235">
        <f>(1-BZ235)</f>
        <v>0</v>
      </c>
      <c r="DJ235">
        <f>$B$11*EI235+$C$11*EJ235+$F$11*EU235*(1-EX235)</f>
        <v>0</v>
      </c>
      <c r="DK235">
        <f>DJ235*DL235</f>
        <v>0</v>
      </c>
      <c r="DL235">
        <f>($B$11*$D$9+$C$11*$D$9+$F$11*((FH235+EZ235)/MAX(FH235+EZ235+FI235, 0.1)*$I$9+FI235/MAX(FH235+EZ235+FI235, 0.1)*$J$9))/($B$11+$C$11+$F$11)</f>
        <v>0</v>
      </c>
      <c r="DM235">
        <f>($B$11*$K$9+$C$11*$K$9+$F$11*((FH235+EZ235)/MAX(FH235+EZ235+FI235, 0.1)*$P$9+FI235/MAX(FH235+EZ235+FI235, 0.1)*$Q$9))/($B$11+$C$11+$F$11)</f>
        <v>0</v>
      </c>
      <c r="DN235">
        <v>6</v>
      </c>
      <c r="DO235">
        <v>0.5</v>
      </c>
      <c r="DP235" t="s">
        <v>437</v>
      </c>
      <c r="DQ235">
        <v>2</v>
      </c>
      <c r="DR235" t="b">
        <v>1</v>
      </c>
      <c r="DS235">
        <v>1701978762.6</v>
      </c>
      <c r="DT235">
        <v>416.8145</v>
      </c>
      <c r="DU235">
        <v>419.9945</v>
      </c>
      <c r="DV235">
        <v>12.4868</v>
      </c>
      <c r="DW235">
        <v>11.46165</v>
      </c>
      <c r="DX235">
        <v>417.3285</v>
      </c>
      <c r="DY235">
        <v>12.4554</v>
      </c>
      <c r="DZ235">
        <v>600.0035</v>
      </c>
      <c r="EA235">
        <v>78.9086</v>
      </c>
      <c r="EB235">
        <v>0.100306</v>
      </c>
      <c r="EC235">
        <v>23.02765</v>
      </c>
      <c r="ED235">
        <v>23.0605</v>
      </c>
      <c r="EE235">
        <v>999.9</v>
      </c>
      <c r="EF235">
        <v>0</v>
      </c>
      <c r="EG235">
        <v>0</v>
      </c>
      <c r="EH235">
        <v>9978.44</v>
      </c>
      <c r="EI235">
        <v>0</v>
      </c>
      <c r="EJ235">
        <v>0.848101</v>
      </c>
      <c r="EK235">
        <v>-3.18013</v>
      </c>
      <c r="EL235">
        <v>422.0845</v>
      </c>
      <c r="EM235">
        <v>424.8645</v>
      </c>
      <c r="EN235">
        <v>1.02516</v>
      </c>
      <c r="EO235">
        <v>419.9945</v>
      </c>
      <c r="EP235">
        <v>11.46165</v>
      </c>
      <c r="EQ235">
        <v>0.9853165</v>
      </c>
      <c r="ER235">
        <v>0.9044225</v>
      </c>
      <c r="ES235">
        <v>6.70105</v>
      </c>
      <c r="ET235">
        <v>5.461305</v>
      </c>
      <c r="EU235">
        <v>1799.915</v>
      </c>
      <c r="EV235">
        <v>0.978004</v>
      </c>
      <c r="EW235">
        <v>0.0219962</v>
      </c>
      <c r="EX235">
        <v>0</v>
      </c>
      <c r="EY235">
        <v>382.2505</v>
      </c>
      <c r="EZ235">
        <v>4.99951</v>
      </c>
      <c r="FA235">
        <v>6937.1</v>
      </c>
      <c r="FB235">
        <v>14716.3</v>
      </c>
      <c r="FC235">
        <v>43.062</v>
      </c>
      <c r="FD235">
        <v>44.812</v>
      </c>
      <c r="FE235">
        <v>44.562</v>
      </c>
      <c r="FF235">
        <v>43.875</v>
      </c>
      <c r="FG235">
        <v>44.437</v>
      </c>
      <c r="FH235">
        <v>1755.435</v>
      </c>
      <c r="FI235">
        <v>39.48</v>
      </c>
      <c r="FJ235">
        <v>0</v>
      </c>
      <c r="FK235">
        <v>1701978765.3</v>
      </c>
      <c r="FL235">
        <v>0</v>
      </c>
      <c r="FM235">
        <v>382.383423076923</v>
      </c>
      <c r="FN235">
        <v>-0.553333331344997</v>
      </c>
      <c r="FO235">
        <v>-3.81641027071244</v>
      </c>
      <c r="FP235">
        <v>6937.68807692308</v>
      </c>
      <c r="FQ235">
        <v>15</v>
      </c>
      <c r="FR235">
        <v>1701977635</v>
      </c>
      <c r="FS235" t="s">
        <v>438</v>
      </c>
      <c r="FT235">
        <v>1701977633</v>
      </c>
      <c r="FU235">
        <v>1701977635</v>
      </c>
      <c r="FV235">
        <v>4</v>
      </c>
      <c r="FW235">
        <v>-0.012</v>
      </c>
      <c r="FX235">
        <v>0.003</v>
      </c>
      <c r="FY235">
        <v>-0.515</v>
      </c>
      <c r="FZ235">
        <v>0.012</v>
      </c>
      <c r="GA235">
        <v>420</v>
      </c>
      <c r="GB235">
        <v>11</v>
      </c>
      <c r="GC235">
        <v>0.38</v>
      </c>
      <c r="GD235">
        <v>0.07</v>
      </c>
      <c r="GE235">
        <v>-3.16428428571429</v>
      </c>
      <c r="GF235">
        <v>-0.0943418181818156</v>
      </c>
      <c r="GG235">
        <v>0.0215390466189128</v>
      </c>
      <c r="GH235">
        <v>1</v>
      </c>
      <c r="GI235">
        <v>382.370029411765</v>
      </c>
      <c r="GJ235">
        <v>-0.371077158129466</v>
      </c>
      <c r="GK235">
        <v>0.236008908766816</v>
      </c>
      <c r="GL235">
        <v>1</v>
      </c>
      <c r="GM235">
        <v>1.02673238095238</v>
      </c>
      <c r="GN235">
        <v>-0.00854025974025937</v>
      </c>
      <c r="GO235">
        <v>0.0010259996508024</v>
      </c>
      <c r="GP235">
        <v>1</v>
      </c>
      <c r="GQ235">
        <v>3</v>
      </c>
      <c r="GR235">
        <v>3</v>
      </c>
      <c r="GS235" t="s">
        <v>439</v>
      </c>
      <c r="GT235">
        <v>3.25007</v>
      </c>
      <c r="GU235">
        <v>2.89241</v>
      </c>
      <c r="GV235">
        <v>0.0826432</v>
      </c>
      <c r="GW235">
        <v>0.0829278</v>
      </c>
      <c r="GX235">
        <v>0.0594741</v>
      </c>
      <c r="GY235">
        <v>0.0553065</v>
      </c>
      <c r="GZ235">
        <v>30264.9</v>
      </c>
      <c r="HA235">
        <v>23315.2</v>
      </c>
      <c r="HB235">
        <v>30713.2</v>
      </c>
      <c r="HC235">
        <v>23893.9</v>
      </c>
      <c r="HD235">
        <v>38261.3</v>
      </c>
      <c r="HE235">
        <v>31506.9</v>
      </c>
      <c r="HF235">
        <v>43458.7</v>
      </c>
      <c r="HG235">
        <v>36060.1</v>
      </c>
      <c r="HH235">
        <v>2.3529</v>
      </c>
      <c r="HI235">
        <v>2.25568</v>
      </c>
      <c r="HJ235">
        <v>0.152778</v>
      </c>
      <c r="HK235">
        <v>0</v>
      </c>
      <c r="HL235">
        <v>20.5423</v>
      </c>
      <c r="HM235">
        <v>999.9</v>
      </c>
      <c r="HN235">
        <v>45.294</v>
      </c>
      <c r="HO235">
        <v>27.08</v>
      </c>
      <c r="HP235">
        <v>20.6424</v>
      </c>
      <c r="HQ235">
        <v>54.672</v>
      </c>
      <c r="HR235">
        <v>21.4583</v>
      </c>
      <c r="HS235">
        <v>2</v>
      </c>
      <c r="HT235">
        <v>-0.304024</v>
      </c>
      <c r="HU235">
        <v>0.714839</v>
      </c>
      <c r="HV235">
        <v>20.3424</v>
      </c>
      <c r="HW235">
        <v>5.24634</v>
      </c>
      <c r="HX235">
        <v>11.9205</v>
      </c>
      <c r="HY235">
        <v>4.96975</v>
      </c>
      <c r="HZ235">
        <v>3.29</v>
      </c>
      <c r="IA235">
        <v>9999</v>
      </c>
      <c r="IB235">
        <v>999.9</v>
      </c>
      <c r="IC235">
        <v>9999</v>
      </c>
      <c r="ID235">
        <v>9999</v>
      </c>
      <c r="IE235">
        <v>4.97213</v>
      </c>
      <c r="IF235">
        <v>1.87348</v>
      </c>
      <c r="IG235">
        <v>1.88034</v>
      </c>
      <c r="IH235">
        <v>1.87652</v>
      </c>
      <c r="II235">
        <v>1.87609</v>
      </c>
      <c r="IJ235">
        <v>1.87605</v>
      </c>
      <c r="IK235">
        <v>1.87502</v>
      </c>
      <c r="IL235">
        <v>1.87542</v>
      </c>
      <c r="IM235">
        <v>0</v>
      </c>
      <c r="IN235">
        <v>0</v>
      </c>
      <c r="IO235">
        <v>0</v>
      </c>
      <c r="IP235">
        <v>0</v>
      </c>
      <c r="IQ235" t="s">
        <v>440</v>
      </c>
      <c r="IR235" t="s">
        <v>441</v>
      </c>
      <c r="IS235" t="s">
        <v>442</v>
      </c>
      <c r="IT235" t="s">
        <v>442</v>
      </c>
      <c r="IU235" t="s">
        <v>442</v>
      </c>
      <c r="IV235" t="s">
        <v>442</v>
      </c>
      <c r="IW235">
        <v>0</v>
      </c>
      <c r="IX235">
        <v>100</v>
      </c>
      <c r="IY235">
        <v>100</v>
      </c>
      <c r="IZ235">
        <v>-0.514</v>
      </c>
      <c r="JA235">
        <v>0.0313</v>
      </c>
      <c r="JB235">
        <v>-0.436505064677801</v>
      </c>
      <c r="JC235">
        <v>-0.000204251658391556</v>
      </c>
      <c r="JD235">
        <v>8.11882707142039e-08</v>
      </c>
      <c r="JE235">
        <v>-8.824596126216e-11</v>
      </c>
      <c r="JF235">
        <v>-0.0823044458403542</v>
      </c>
      <c r="JG235">
        <v>6.98166786572007e-05</v>
      </c>
      <c r="JH235">
        <v>0.00104944809816257</v>
      </c>
      <c r="JI235">
        <v>-2.5878658862803e-05</v>
      </c>
      <c r="JJ235">
        <v>28</v>
      </c>
      <c r="JK235">
        <v>2090</v>
      </c>
      <c r="JL235">
        <v>2</v>
      </c>
      <c r="JM235">
        <v>19</v>
      </c>
      <c r="JN235">
        <v>18.9</v>
      </c>
      <c r="JO235">
        <v>18.8</v>
      </c>
      <c r="JP235">
        <v>1.36108</v>
      </c>
      <c r="JQ235">
        <v>2.55371</v>
      </c>
      <c r="JR235">
        <v>2.24365</v>
      </c>
      <c r="JS235">
        <v>2.84912</v>
      </c>
      <c r="JT235">
        <v>2.49756</v>
      </c>
      <c r="JU235">
        <v>2.39136</v>
      </c>
      <c r="JV235">
        <v>31.3026</v>
      </c>
      <c r="JW235">
        <v>24.07</v>
      </c>
      <c r="JX235">
        <v>18</v>
      </c>
      <c r="JY235">
        <v>633.607</v>
      </c>
      <c r="JZ235">
        <v>658.019</v>
      </c>
      <c r="KA235">
        <v>20.0005</v>
      </c>
      <c r="KB235">
        <v>23.3196</v>
      </c>
      <c r="KC235">
        <v>30.0004</v>
      </c>
      <c r="KD235">
        <v>23.5023</v>
      </c>
      <c r="KE235">
        <v>23.4831</v>
      </c>
      <c r="KF235">
        <v>27.2832</v>
      </c>
      <c r="KG235">
        <v>36.7197</v>
      </c>
      <c r="KH235">
        <v>0</v>
      </c>
      <c r="KI235">
        <v>20</v>
      </c>
      <c r="KJ235">
        <v>420</v>
      </c>
      <c r="KK235">
        <v>11.4958</v>
      </c>
      <c r="KL235">
        <v>101.978</v>
      </c>
      <c r="KM235">
        <v>101.021</v>
      </c>
    </row>
    <row r="236" spans="1:299">
      <c r="A236">
        <v>220</v>
      </c>
      <c r="B236">
        <v>1701978769.1</v>
      </c>
      <c r="C236">
        <v>1095.09999990463</v>
      </c>
      <c r="D236" t="s">
        <v>881</v>
      </c>
      <c r="E236" t="s">
        <v>882</v>
      </c>
      <c r="F236">
        <v>15</v>
      </c>
      <c r="H236" t="s">
        <v>435</v>
      </c>
      <c r="K236">
        <v>1701978767.6</v>
      </c>
      <c r="L236">
        <f>(M236)/1000</f>
        <v>0</v>
      </c>
      <c r="M236">
        <f>IF(DR236, AP236, AJ236)</f>
        <v>0</v>
      </c>
      <c r="N236">
        <f>IF(DR236, AK236, AI236)</f>
        <v>0</v>
      </c>
      <c r="O236">
        <f>DT236 - IF(AW236&gt;1, N236*DN236*100.0/(AY236*EH236), 0)</f>
        <v>0</v>
      </c>
      <c r="P236">
        <f>((V236-L236/2)*O236-N236)/(V236+L236/2)</f>
        <v>0</v>
      </c>
      <c r="Q236">
        <f>P236*(EA236+EB236)/1000.0</f>
        <v>0</v>
      </c>
      <c r="R236">
        <f>(DT236 - IF(AW236&gt;1, N236*DN236*100.0/(AY236*EH236), 0))*(EA236+EB236)/1000.0</f>
        <v>0</v>
      </c>
      <c r="S236">
        <f>2.0/((1/U236-1/T236)+SIGN(U236)*SQRT((1/U236-1/T236)*(1/U236-1/T236) + 4*DO236/((DO236+1)*(DO236+1))*(2*1/U236*1/T236-1/T236*1/T236)))</f>
        <v>0</v>
      </c>
      <c r="T236">
        <f>IF(LEFT(DP236,1)&lt;&gt;"0",IF(LEFT(DP236,1)="1",3.0,DQ236),$D$5+$E$5*(EH236*EA236/($K$5*1000))+$F$5*(EH236*EA236/($K$5*1000))*MAX(MIN(DN236,$J$5),$I$5)*MAX(MIN(DN236,$J$5),$I$5)+$G$5*MAX(MIN(DN236,$J$5),$I$5)*(EH236*EA236/($K$5*1000))+$H$5*(EH236*EA236/($K$5*1000))*(EH236*EA236/($K$5*1000)))</f>
        <v>0</v>
      </c>
      <c r="U236">
        <f>L236*(1000-(1000*0.61365*exp(17.502*Y236/(240.97+Y236))/(EA236+EB236)+DV236)/2)/(1000*0.61365*exp(17.502*Y236/(240.97+Y236))/(EA236+EB236)-DV236)</f>
        <v>0</v>
      </c>
      <c r="V236">
        <f>1/((DO236+1)/(S236/1.6)+1/(T236/1.37)) + DO236/((DO236+1)/(S236/1.6) + DO236/(T236/1.37))</f>
        <v>0</v>
      </c>
      <c r="W236">
        <f>(DJ236*DM236)</f>
        <v>0</v>
      </c>
      <c r="X236">
        <f>(EC236+(W236+2*0.95*5.67E-8*(((EC236+$B$7)+273)^4-(EC236+273)^4)-44100*L236)/(1.84*29.3*T236+8*0.95*5.67E-8*(EC236+273)^3))</f>
        <v>0</v>
      </c>
      <c r="Y236">
        <f>($C$7*ED236+$D$7*EE236+$E$7*X236)</f>
        <v>0</v>
      </c>
      <c r="Z236">
        <f>0.61365*exp(17.502*Y236/(240.97+Y236))</f>
        <v>0</v>
      </c>
      <c r="AA236">
        <f>(AB236/AC236*100)</f>
        <v>0</v>
      </c>
      <c r="AB236">
        <f>DV236*(EA236+EB236)/1000</f>
        <v>0</v>
      </c>
      <c r="AC236">
        <f>0.61365*exp(17.502*EC236/(240.97+EC236))</f>
        <v>0</v>
      </c>
      <c r="AD236">
        <f>(Z236-DV236*(EA236+EB236)/1000)</f>
        <v>0</v>
      </c>
      <c r="AE236">
        <f>(-L236*44100)</f>
        <v>0</v>
      </c>
      <c r="AF236">
        <f>2*29.3*T236*0.92*(EC236-Y236)</f>
        <v>0</v>
      </c>
      <c r="AG236">
        <f>2*0.95*5.67E-8*(((EC236+$B$7)+273)^4-(Y236+273)^4)</f>
        <v>0</v>
      </c>
      <c r="AH236">
        <f>W236+AG236+AE236+AF236</f>
        <v>0</v>
      </c>
      <c r="AI236">
        <f>DZ236*AW236*(DU236-DT236*(1000-AW236*DW236)/(1000-AW236*DV236))/(100*DN236)</f>
        <v>0</v>
      </c>
      <c r="AJ236">
        <f>1000*DZ236*AW236*(DV236-DW236)/(100*DN236*(1000-AW236*DV236))</f>
        <v>0</v>
      </c>
      <c r="AK236">
        <f>(AL236 - AM236 - EA236*1E3/(8.314*(EC236+273.15)) * AO236/DZ236 * AN236) * DZ236/(100*DN236) * (1000 - DW236)/1000</f>
        <v>0</v>
      </c>
      <c r="AL236">
        <v>424.864220407005</v>
      </c>
      <c r="AM236">
        <v>422.191612121212</v>
      </c>
      <c r="AN236">
        <v>0.0346074075213266</v>
      </c>
      <c r="AO236">
        <v>66.111918729525</v>
      </c>
      <c r="AP236">
        <f>(AR236 - AQ236 + EA236*1E3/(8.314*(EC236+273.15)) * AT236/DZ236 * AS236) * DZ236/(100*DN236) * 1000/(1000 - AR236)</f>
        <v>0</v>
      </c>
      <c r="AQ236">
        <v>11.4616952023486</v>
      </c>
      <c r="AR236">
        <v>12.4845263736264</v>
      </c>
      <c r="AS236">
        <v>-1.08124996946761e-06</v>
      </c>
      <c r="AT236">
        <v>85.4368916189537</v>
      </c>
      <c r="AU236">
        <v>0</v>
      </c>
      <c r="AV236">
        <v>0</v>
      </c>
      <c r="AW236">
        <f>IF(AU236*$H$13&gt;=AY236,1.0,(AY236/(AY236-AU236*$H$13)))</f>
        <v>0</v>
      </c>
      <c r="AX236">
        <f>(AW236-1)*100</f>
        <v>0</v>
      </c>
      <c r="AY236">
        <f>MAX(0,($B$13+$C$13*EH236)/(1+$D$13*EH236)*EA236/(EC236+273)*$E$13)</f>
        <v>0</v>
      </c>
      <c r="AZ236" t="s">
        <v>436</v>
      </c>
      <c r="BA236" t="s">
        <v>436</v>
      </c>
      <c r="BB236">
        <v>0</v>
      </c>
      <c r="BC236">
        <v>0</v>
      </c>
      <c r="BD236">
        <f>1-BB236/BC236</f>
        <v>0</v>
      </c>
      <c r="BE236">
        <v>0</v>
      </c>
      <c r="BF236" t="s">
        <v>436</v>
      </c>
      <c r="BG236" t="s">
        <v>436</v>
      </c>
      <c r="BH236">
        <v>0</v>
      </c>
      <c r="BI236">
        <v>0</v>
      </c>
      <c r="BJ236">
        <f>1-BH236/BI236</f>
        <v>0</v>
      </c>
      <c r="BK236">
        <v>0.5</v>
      </c>
      <c r="BL236">
        <f>DK236</f>
        <v>0</v>
      </c>
      <c r="BM236">
        <f>N236</f>
        <v>0</v>
      </c>
      <c r="BN236">
        <f>BJ236*BK236*BL236</f>
        <v>0</v>
      </c>
      <c r="BO236">
        <f>(BM236-BE236)/BL236</f>
        <v>0</v>
      </c>
      <c r="BP236">
        <f>(BC236-BI236)/BI236</f>
        <v>0</v>
      </c>
      <c r="BQ236">
        <f>BB236/(BD236+BB236/BI236)</f>
        <v>0</v>
      </c>
      <c r="BR236" t="s">
        <v>436</v>
      </c>
      <c r="BS236">
        <v>0</v>
      </c>
      <c r="BT236">
        <f>IF(BS236&lt;&gt;0, BS236, BQ236)</f>
        <v>0</v>
      </c>
      <c r="BU236">
        <f>1-BT236/BI236</f>
        <v>0</v>
      </c>
      <c r="BV236">
        <f>(BI236-BH236)/(BI236-BT236)</f>
        <v>0</v>
      </c>
      <c r="BW236">
        <f>(BC236-BI236)/(BC236-BT236)</f>
        <v>0</v>
      </c>
      <c r="BX236">
        <f>(BI236-BH236)/(BI236-BB236)</f>
        <v>0</v>
      </c>
      <c r="BY236">
        <f>(BC236-BI236)/(BC236-BB236)</f>
        <v>0</v>
      </c>
      <c r="BZ236">
        <f>(BV236*BT236/BH236)</f>
        <v>0</v>
      </c>
      <c r="CA236">
        <f>(1-BZ236)</f>
        <v>0</v>
      </c>
      <c r="DJ236">
        <f>$B$11*EI236+$C$11*EJ236+$F$11*EU236*(1-EX236)</f>
        <v>0</v>
      </c>
      <c r="DK236">
        <f>DJ236*DL236</f>
        <v>0</v>
      </c>
      <c r="DL236">
        <f>($B$11*$D$9+$C$11*$D$9+$F$11*((FH236+EZ236)/MAX(FH236+EZ236+FI236, 0.1)*$I$9+FI236/MAX(FH236+EZ236+FI236, 0.1)*$J$9))/($B$11+$C$11+$F$11)</f>
        <v>0</v>
      </c>
      <c r="DM236">
        <f>($B$11*$K$9+$C$11*$K$9+$F$11*((FH236+EZ236)/MAX(FH236+EZ236+FI236, 0.1)*$P$9+FI236/MAX(FH236+EZ236+FI236, 0.1)*$Q$9))/($B$11+$C$11+$F$11)</f>
        <v>0</v>
      </c>
      <c r="DN236">
        <v>6</v>
      </c>
      <c r="DO236">
        <v>0.5</v>
      </c>
      <c r="DP236" t="s">
        <v>437</v>
      </c>
      <c r="DQ236">
        <v>2</v>
      </c>
      <c r="DR236" t="b">
        <v>1</v>
      </c>
      <c r="DS236">
        <v>1701978767.6</v>
      </c>
      <c r="DT236">
        <v>416.9045</v>
      </c>
      <c r="DU236">
        <v>419.98</v>
      </c>
      <c r="DV236">
        <v>12.4847</v>
      </c>
      <c r="DW236">
        <v>11.4616</v>
      </c>
      <c r="DX236">
        <v>417.4185</v>
      </c>
      <c r="DY236">
        <v>12.4533</v>
      </c>
      <c r="DZ236">
        <v>599.9745</v>
      </c>
      <c r="EA236">
        <v>78.90845</v>
      </c>
      <c r="EB236">
        <v>0.0998235</v>
      </c>
      <c r="EC236">
        <v>23.03235</v>
      </c>
      <c r="ED236">
        <v>23.0672</v>
      </c>
      <c r="EE236">
        <v>999.9</v>
      </c>
      <c r="EF236">
        <v>0</v>
      </c>
      <c r="EG236">
        <v>0</v>
      </c>
      <c r="EH236">
        <v>10009.1</v>
      </c>
      <c r="EI236">
        <v>0</v>
      </c>
      <c r="EJ236">
        <v>0.848101</v>
      </c>
      <c r="EK236">
        <v>-3.075805</v>
      </c>
      <c r="EL236">
        <v>422.175</v>
      </c>
      <c r="EM236">
        <v>424.8495</v>
      </c>
      <c r="EN236">
        <v>1.023075</v>
      </c>
      <c r="EO236">
        <v>419.98</v>
      </c>
      <c r="EP236">
        <v>11.4616</v>
      </c>
      <c r="EQ236">
        <v>0.9851465</v>
      </c>
      <c r="ER236">
        <v>0.9044175</v>
      </c>
      <c r="ES236">
        <v>6.698535</v>
      </c>
      <c r="ET236">
        <v>5.461225</v>
      </c>
      <c r="EU236">
        <v>1799.92</v>
      </c>
      <c r="EV236">
        <v>0.978004</v>
      </c>
      <c r="EW236">
        <v>0.0219962</v>
      </c>
      <c r="EX236">
        <v>0</v>
      </c>
      <c r="EY236">
        <v>382.3635</v>
      </c>
      <c r="EZ236">
        <v>4.99951</v>
      </c>
      <c r="FA236">
        <v>6936.885</v>
      </c>
      <c r="FB236">
        <v>14716.35</v>
      </c>
      <c r="FC236">
        <v>43.062</v>
      </c>
      <c r="FD236">
        <v>44.8435</v>
      </c>
      <c r="FE236">
        <v>44.562</v>
      </c>
      <c r="FF236">
        <v>43.875</v>
      </c>
      <c r="FG236">
        <v>44.437</v>
      </c>
      <c r="FH236">
        <v>1755.44</v>
      </c>
      <c r="FI236">
        <v>39.48</v>
      </c>
      <c r="FJ236">
        <v>0</v>
      </c>
      <c r="FK236">
        <v>1701978770.1</v>
      </c>
      <c r="FL236">
        <v>0</v>
      </c>
      <c r="FM236">
        <v>382.315192307692</v>
      </c>
      <c r="FN236">
        <v>-0.726598284685215</v>
      </c>
      <c r="FO236">
        <v>-3.51897437043075</v>
      </c>
      <c r="FP236">
        <v>6937.37576923077</v>
      </c>
      <c r="FQ236">
        <v>15</v>
      </c>
      <c r="FR236">
        <v>1701977635</v>
      </c>
      <c r="FS236" t="s">
        <v>438</v>
      </c>
      <c r="FT236">
        <v>1701977633</v>
      </c>
      <c r="FU236">
        <v>1701977635</v>
      </c>
      <c r="FV236">
        <v>4</v>
      </c>
      <c r="FW236">
        <v>-0.012</v>
      </c>
      <c r="FX236">
        <v>0.003</v>
      </c>
      <c r="FY236">
        <v>-0.515</v>
      </c>
      <c r="FZ236">
        <v>0.012</v>
      </c>
      <c r="GA236">
        <v>420</v>
      </c>
      <c r="GB236">
        <v>11</v>
      </c>
      <c r="GC236">
        <v>0.38</v>
      </c>
      <c r="GD236">
        <v>0.07</v>
      </c>
      <c r="GE236">
        <v>-3.1654915</v>
      </c>
      <c r="GF236">
        <v>0.159202556390979</v>
      </c>
      <c r="GG236">
        <v>0.0362382284714637</v>
      </c>
      <c r="GH236">
        <v>1</v>
      </c>
      <c r="GI236">
        <v>382.369823529412</v>
      </c>
      <c r="GJ236">
        <v>-0.590618794955054</v>
      </c>
      <c r="GK236">
        <v>0.231338238566043</v>
      </c>
      <c r="GL236">
        <v>1</v>
      </c>
      <c r="GM236">
        <v>1.025654</v>
      </c>
      <c r="GN236">
        <v>-0.0149395488721803</v>
      </c>
      <c r="GO236">
        <v>0.00151788471235466</v>
      </c>
      <c r="GP236">
        <v>1</v>
      </c>
      <c r="GQ236">
        <v>3</v>
      </c>
      <c r="GR236">
        <v>3</v>
      </c>
      <c r="GS236" t="s">
        <v>439</v>
      </c>
      <c r="GT236">
        <v>3.25</v>
      </c>
      <c r="GU236">
        <v>2.8922</v>
      </c>
      <c r="GV236">
        <v>0.0826533</v>
      </c>
      <c r="GW236">
        <v>0.0829193</v>
      </c>
      <c r="GX236">
        <v>0.059467</v>
      </c>
      <c r="GY236">
        <v>0.0553047</v>
      </c>
      <c r="GZ236">
        <v>30264.8</v>
      </c>
      <c r="HA236">
        <v>23315.2</v>
      </c>
      <c r="HB236">
        <v>30713.4</v>
      </c>
      <c r="HC236">
        <v>23893.8</v>
      </c>
      <c r="HD236">
        <v>38261.7</v>
      </c>
      <c r="HE236">
        <v>31506.7</v>
      </c>
      <c r="HF236">
        <v>43458.8</v>
      </c>
      <c r="HG236">
        <v>36059.9</v>
      </c>
      <c r="HH236">
        <v>2.35282</v>
      </c>
      <c r="HI236">
        <v>2.25573</v>
      </c>
      <c r="HJ236">
        <v>0.152554</v>
      </c>
      <c r="HK236">
        <v>0</v>
      </c>
      <c r="HL236">
        <v>20.5467</v>
      </c>
      <c r="HM236">
        <v>999.9</v>
      </c>
      <c r="HN236">
        <v>45.294</v>
      </c>
      <c r="HO236">
        <v>27.08</v>
      </c>
      <c r="HP236">
        <v>20.6432</v>
      </c>
      <c r="HQ236">
        <v>54.322</v>
      </c>
      <c r="HR236">
        <v>21.4583</v>
      </c>
      <c r="HS236">
        <v>2</v>
      </c>
      <c r="HT236">
        <v>-0.304139</v>
      </c>
      <c r="HU236">
        <v>0.717429</v>
      </c>
      <c r="HV236">
        <v>20.342</v>
      </c>
      <c r="HW236">
        <v>5.24514</v>
      </c>
      <c r="HX236">
        <v>11.9211</v>
      </c>
      <c r="HY236">
        <v>4.96945</v>
      </c>
      <c r="HZ236">
        <v>3.28988</v>
      </c>
      <c r="IA236">
        <v>9999</v>
      </c>
      <c r="IB236">
        <v>999.9</v>
      </c>
      <c r="IC236">
        <v>9999</v>
      </c>
      <c r="ID236">
        <v>9999</v>
      </c>
      <c r="IE236">
        <v>4.97211</v>
      </c>
      <c r="IF236">
        <v>1.87348</v>
      </c>
      <c r="IG236">
        <v>1.88034</v>
      </c>
      <c r="IH236">
        <v>1.87651</v>
      </c>
      <c r="II236">
        <v>1.87608</v>
      </c>
      <c r="IJ236">
        <v>1.87607</v>
      </c>
      <c r="IK236">
        <v>1.87502</v>
      </c>
      <c r="IL236">
        <v>1.87543</v>
      </c>
      <c r="IM236">
        <v>0</v>
      </c>
      <c r="IN236">
        <v>0</v>
      </c>
      <c r="IO236">
        <v>0</v>
      </c>
      <c r="IP236">
        <v>0</v>
      </c>
      <c r="IQ236" t="s">
        <v>440</v>
      </c>
      <c r="IR236" t="s">
        <v>441</v>
      </c>
      <c r="IS236" t="s">
        <v>442</v>
      </c>
      <c r="IT236" t="s">
        <v>442</v>
      </c>
      <c r="IU236" t="s">
        <v>442</v>
      </c>
      <c r="IV236" t="s">
        <v>442</v>
      </c>
      <c r="IW236">
        <v>0</v>
      </c>
      <c r="IX236">
        <v>100</v>
      </c>
      <c r="IY236">
        <v>100</v>
      </c>
      <c r="IZ236">
        <v>-0.514</v>
      </c>
      <c r="JA236">
        <v>0.0314</v>
      </c>
      <c r="JB236">
        <v>-0.436505064677801</v>
      </c>
      <c r="JC236">
        <v>-0.000204251658391556</v>
      </c>
      <c r="JD236">
        <v>8.11882707142039e-08</v>
      </c>
      <c r="JE236">
        <v>-8.824596126216e-11</v>
      </c>
      <c r="JF236">
        <v>-0.0823044458403542</v>
      </c>
      <c r="JG236">
        <v>6.98166786572007e-05</v>
      </c>
      <c r="JH236">
        <v>0.00104944809816257</v>
      </c>
      <c r="JI236">
        <v>-2.5878658862803e-05</v>
      </c>
      <c r="JJ236">
        <v>28</v>
      </c>
      <c r="JK236">
        <v>2090</v>
      </c>
      <c r="JL236">
        <v>2</v>
      </c>
      <c r="JM236">
        <v>19</v>
      </c>
      <c r="JN236">
        <v>18.9</v>
      </c>
      <c r="JO236">
        <v>18.9</v>
      </c>
      <c r="JP236">
        <v>1.36108</v>
      </c>
      <c r="JQ236">
        <v>2.55493</v>
      </c>
      <c r="JR236">
        <v>2.24365</v>
      </c>
      <c r="JS236">
        <v>2.84912</v>
      </c>
      <c r="JT236">
        <v>2.49756</v>
      </c>
      <c r="JU236">
        <v>2.37915</v>
      </c>
      <c r="JV236">
        <v>31.3026</v>
      </c>
      <c r="JW236">
        <v>24.0612</v>
      </c>
      <c r="JX236">
        <v>18</v>
      </c>
      <c r="JY236">
        <v>633.566</v>
      </c>
      <c r="JZ236">
        <v>658.062</v>
      </c>
      <c r="KA236">
        <v>20.0005</v>
      </c>
      <c r="KB236">
        <v>23.3212</v>
      </c>
      <c r="KC236">
        <v>30.0001</v>
      </c>
      <c r="KD236">
        <v>23.5033</v>
      </c>
      <c r="KE236">
        <v>23.4831</v>
      </c>
      <c r="KF236">
        <v>27.285</v>
      </c>
      <c r="KG236">
        <v>36.7197</v>
      </c>
      <c r="KH236">
        <v>0</v>
      </c>
      <c r="KI236">
        <v>20</v>
      </c>
      <c r="KJ236">
        <v>420</v>
      </c>
      <c r="KK236">
        <v>11.4958</v>
      </c>
      <c r="KL236">
        <v>101.979</v>
      </c>
      <c r="KM236">
        <v>101.02</v>
      </c>
    </row>
    <row r="237" spans="1:299">
      <c r="A237">
        <v>221</v>
      </c>
      <c r="B237">
        <v>1701978774.1</v>
      </c>
      <c r="C237">
        <v>1100.09999990463</v>
      </c>
      <c r="D237" t="s">
        <v>883</v>
      </c>
      <c r="E237" t="s">
        <v>884</v>
      </c>
      <c r="F237">
        <v>15</v>
      </c>
      <c r="H237" t="s">
        <v>435</v>
      </c>
      <c r="K237">
        <v>1701978772.6</v>
      </c>
      <c r="L237">
        <f>(M237)/1000</f>
        <v>0</v>
      </c>
      <c r="M237">
        <f>IF(DR237, AP237, AJ237)</f>
        <v>0</v>
      </c>
      <c r="N237">
        <f>IF(DR237, AK237, AI237)</f>
        <v>0</v>
      </c>
      <c r="O237">
        <f>DT237 - IF(AW237&gt;1, N237*DN237*100.0/(AY237*EH237), 0)</f>
        <v>0</v>
      </c>
      <c r="P237">
        <f>((V237-L237/2)*O237-N237)/(V237+L237/2)</f>
        <v>0</v>
      </c>
      <c r="Q237">
        <f>P237*(EA237+EB237)/1000.0</f>
        <v>0</v>
      </c>
      <c r="R237">
        <f>(DT237 - IF(AW237&gt;1, N237*DN237*100.0/(AY237*EH237), 0))*(EA237+EB237)/1000.0</f>
        <v>0</v>
      </c>
      <c r="S237">
        <f>2.0/((1/U237-1/T237)+SIGN(U237)*SQRT((1/U237-1/T237)*(1/U237-1/T237) + 4*DO237/((DO237+1)*(DO237+1))*(2*1/U237*1/T237-1/T237*1/T237)))</f>
        <v>0</v>
      </c>
      <c r="T237">
        <f>IF(LEFT(DP237,1)&lt;&gt;"0",IF(LEFT(DP237,1)="1",3.0,DQ237),$D$5+$E$5*(EH237*EA237/($K$5*1000))+$F$5*(EH237*EA237/($K$5*1000))*MAX(MIN(DN237,$J$5),$I$5)*MAX(MIN(DN237,$J$5),$I$5)+$G$5*MAX(MIN(DN237,$J$5),$I$5)*(EH237*EA237/($K$5*1000))+$H$5*(EH237*EA237/($K$5*1000))*(EH237*EA237/($K$5*1000)))</f>
        <v>0</v>
      </c>
      <c r="U237">
        <f>L237*(1000-(1000*0.61365*exp(17.502*Y237/(240.97+Y237))/(EA237+EB237)+DV237)/2)/(1000*0.61365*exp(17.502*Y237/(240.97+Y237))/(EA237+EB237)-DV237)</f>
        <v>0</v>
      </c>
      <c r="V237">
        <f>1/((DO237+1)/(S237/1.6)+1/(T237/1.37)) + DO237/((DO237+1)/(S237/1.6) + DO237/(T237/1.37))</f>
        <v>0</v>
      </c>
      <c r="W237">
        <f>(DJ237*DM237)</f>
        <v>0</v>
      </c>
      <c r="X237">
        <f>(EC237+(W237+2*0.95*5.67E-8*(((EC237+$B$7)+273)^4-(EC237+273)^4)-44100*L237)/(1.84*29.3*T237+8*0.95*5.67E-8*(EC237+273)^3))</f>
        <v>0</v>
      </c>
      <c r="Y237">
        <f>($C$7*ED237+$D$7*EE237+$E$7*X237)</f>
        <v>0</v>
      </c>
      <c r="Z237">
        <f>0.61365*exp(17.502*Y237/(240.97+Y237))</f>
        <v>0</v>
      </c>
      <c r="AA237">
        <f>(AB237/AC237*100)</f>
        <v>0</v>
      </c>
      <c r="AB237">
        <f>DV237*(EA237+EB237)/1000</f>
        <v>0</v>
      </c>
      <c r="AC237">
        <f>0.61365*exp(17.502*EC237/(240.97+EC237))</f>
        <v>0</v>
      </c>
      <c r="AD237">
        <f>(Z237-DV237*(EA237+EB237)/1000)</f>
        <v>0</v>
      </c>
      <c r="AE237">
        <f>(-L237*44100)</f>
        <v>0</v>
      </c>
      <c r="AF237">
        <f>2*29.3*T237*0.92*(EC237-Y237)</f>
        <v>0</v>
      </c>
      <c r="AG237">
        <f>2*0.95*5.67E-8*(((EC237+$B$7)+273)^4-(Y237+273)^4)</f>
        <v>0</v>
      </c>
      <c r="AH237">
        <f>W237+AG237+AE237+AF237</f>
        <v>0</v>
      </c>
      <c r="AI237">
        <f>DZ237*AW237*(DU237-DT237*(1000-AW237*DW237)/(1000-AW237*DV237))/(100*DN237)</f>
        <v>0</v>
      </c>
      <c r="AJ237">
        <f>1000*DZ237*AW237*(DV237-DW237)/(100*DN237*(1000-AW237*DV237))</f>
        <v>0</v>
      </c>
      <c r="AK237">
        <f>(AL237 - AM237 - EA237*1E3/(8.314*(EC237+273.15)) * AO237/DZ237 * AN237) * DZ237/(100*DN237) * (1000 - DW237)/1000</f>
        <v>0</v>
      </c>
      <c r="AL237">
        <v>424.888190051825</v>
      </c>
      <c r="AM237">
        <v>422.136909090909</v>
      </c>
      <c r="AN237">
        <v>-0.00683615447381878</v>
      </c>
      <c r="AO237">
        <v>66.111918729525</v>
      </c>
      <c r="AP237">
        <f>(AR237 - AQ237 + EA237*1E3/(8.314*(EC237+273.15)) * AT237/DZ237 * AS237) * DZ237/(100*DN237) * 1000/(1000 - AR237)</f>
        <v>0</v>
      </c>
      <c r="AQ237">
        <v>11.4615098767278</v>
      </c>
      <c r="AR237">
        <v>12.4836131868132</v>
      </c>
      <c r="AS237">
        <v>-1.10858394208734e-06</v>
      </c>
      <c r="AT237">
        <v>85.4368916189537</v>
      </c>
      <c r="AU237">
        <v>0</v>
      </c>
      <c r="AV237">
        <v>0</v>
      </c>
      <c r="AW237">
        <f>IF(AU237*$H$13&gt;=AY237,1.0,(AY237/(AY237-AU237*$H$13)))</f>
        <v>0</v>
      </c>
      <c r="AX237">
        <f>(AW237-1)*100</f>
        <v>0</v>
      </c>
      <c r="AY237">
        <f>MAX(0,($B$13+$C$13*EH237)/(1+$D$13*EH237)*EA237/(EC237+273)*$E$13)</f>
        <v>0</v>
      </c>
      <c r="AZ237" t="s">
        <v>436</v>
      </c>
      <c r="BA237" t="s">
        <v>436</v>
      </c>
      <c r="BB237">
        <v>0</v>
      </c>
      <c r="BC237">
        <v>0</v>
      </c>
      <c r="BD237">
        <f>1-BB237/BC237</f>
        <v>0</v>
      </c>
      <c r="BE237">
        <v>0</v>
      </c>
      <c r="BF237" t="s">
        <v>436</v>
      </c>
      <c r="BG237" t="s">
        <v>436</v>
      </c>
      <c r="BH237">
        <v>0</v>
      </c>
      <c r="BI237">
        <v>0</v>
      </c>
      <c r="BJ237">
        <f>1-BH237/BI237</f>
        <v>0</v>
      </c>
      <c r="BK237">
        <v>0.5</v>
      </c>
      <c r="BL237">
        <f>DK237</f>
        <v>0</v>
      </c>
      <c r="BM237">
        <f>N237</f>
        <v>0</v>
      </c>
      <c r="BN237">
        <f>BJ237*BK237*BL237</f>
        <v>0</v>
      </c>
      <c r="BO237">
        <f>(BM237-BE237)/BL237</f>
        <v>0</v>
      </c>
      <c r="BP237">
        <f>(BC237-BI237)/BI237</f>
        <v>0</v>
      </c>
      <c r="BQ237">
        <f>BB237/(BD237+BB237/BI237)</f>
        <v>0</v>
      </c>
      <c r="BR237" t="s">
        <v>436</v>
      </c>
      <c r="BS237">
        <v>0</v>
      </c>
      <c r="BT237">
        <f>IF(BS237&lt;&gt;0, BS237, BQ237)</f>
        <v>0</v>
      </c>
      <c r="BU237">
        <f>1-BT237/BI237</f>
        <v>0</v>
      </c>
      <c r="BV237">
        <f>(BI237-BH237)/(BI237-BT237)</f>
        <v>0</v>
      </c>
      <c r="BW237">
        <f>(BC237-BI237)/(BC237-BT237)</f>
        <v>0</v>
      </c>
      <c r="BX237">
        <f>(BI237-BH237)/(BI237-BB237)</f>
        <v>0</v>
      </c>
      <c r="BY237">
        <f>(BC237-BI237)/(BC237-BB237)</f>
        <v>0</v>
      </c>
      <c r="BZ237">
        <f>(BV237*BT237/BH237)</f>
        <v>0</v>
      </c>
      <c r="CA237">
        <f>(1-BZ237)</f>
        <v>0</v>
      </c>
      <c r="DJ237">
        <f>$B$11*EI237+$C$11*EJ237+$F$11*EU237*(1-EX237)</f>
        <v>0</v>
      </c>
      <c r="DK237">
        <f>DJ237*DL237</f>
        <v>0</v>
      </c>
      <c r="DL237">
        <f>($B$11*$D$9+$C$11*$D$9+$F$11*((FH237+EZ237)/MAX(FH237+EZ237+FI237, 0.1)*$I$9+FI237/MAX(FH237+EZ237+FI237, 0.1)*$J$9))/($B$11+$C$11+$F$11)</f>
        <v>0</v>
      </c>
      <c r="DM237">
        <f>($B$11*$K$9+$C$11*$K$9+$F$11*((FH237+EZ237)/MAX(FH237+EZ237+FI237, 0.1)*$P$9+FI237/MAX(FH237+EZ237+FI237, 0.1)*$Q$9))/($B$11+$C$11+$F$11)</f>
        <v>0</v>
      </c>
      <c r="DN237">
        <v>6</v>
      </c>
      <c r="DO237">
        <v>0.5</v>
      </c>
      <c r="DP237" t="s">
        <v>437</v>
      </c>
      <c r="DQ237">
        <v>2</v>
      </c>
      <c r="DR237" t="b">
        <v>1</v>
      </c>
      <c r="DS237">
        <v>1701978772.6</v>
      </c>
      <c r="DT237">
        <v>416.88</v>
      </c>
      <c r="DU237">
        <v>420.024</v>
      </c>
      <c r="DV237">
        <v>12.48395</v>
      </c>
      <c r="DW237">
        <v>11.46225</v>
      </c>
      <c r="DX237">
        <v>417.394</v>
      </c>
      <c r="DY237">
        <v>12.4526</v>
      </c>
      <c r="DZ237">
        <v>599.979</v>
      </c>
      <c r="EA237">
        <v>78.90775</v>
      </c>
      <c r="EB237">
        <v>0.1000966</v>
      </c>
      <c r="EC237">
        <v>23.0343</v>
      </c>
      <c r="ED237">
        <v>23.0781</v>
      </c>
      <c r="EE237">
        <v>999.9</v>
      </c>
      <c r="EF237">
        <v>0</v>
      </c>
      <c r="EG237">
        <v>0</v>
      </c>
      <c r="EH237">
        <v>9995.31</v>
      </c>
      <c r="EI237">
        <v>0</v>
      </c>
      <c r="EJ237">
        <v>0.848101</v>
      </c>
      <c r="EK237">
        <v>-3.14415</v>
      </c>
      <c r="EL237">
        <v>422.15</v>
      </c>
      <c r="EM237">
        <v>424.8945</v>
      </c>
      <c r="EN237">
        <v>1.0217</v>
      </c>
      <c r="EO237">
        <v>420.024</v>
      </c>
      <c r="EP237">
        <v>11.46225</v>
      </c>
      <c r="EQ237">
        <v>0.985079</v>
      </c>
      <c r="ER237">
        <v>0.904459</v>
      </c>
      <c r="ES237">
        <v>6.69754</v>
      </c>
      <c r="ET237">
        <v>5.46189</v>
      </c>
      <c r="EU237">
        <v>1800.075</v>
      </c>
      <c r="EV237">
        <v>0.978006</v>
      </c>
      <c r="EW237">
        <v>0.0219943</v>
      </c>
      <c r="EX237">
        <v>0</v>
      </c>
      <c r="EY237">
        <v>382.3135</v>
      </c>
      <c r="EZ237">
        <v>4.99951</v>
      </c>
      <c r="FA237">
        <v>6936.855</v>
      </c>
      <c r="FB237">
        <v>14717.6</v>
      </c>
      <c r="FC237">
        <v>43.062</v>
      </c>
      <c r="FD237">
        <v>44.812</v>
      </c>
      <c r="FE237">
        <v>44.562</v>
      </c>
      <c r="FF237">
        <v>43.875</v>
      </c>
      <c r="FG237">
        <v>44.4685</v>
      </c>
      <c r="FH237">
        <v>1755.595</v>
      </c>
      <c r="FI237">
        <v>39.48</v>
      </c>
      <c r="FJ237">
        <v>0</v>
      </c>
      <c r="FK237">
        <v>1701978775.5</v>
      </c>
      <c r="FL237">
        <v>0</v>
      </c>
      <c r="FM237">
        <v>382.31404</v>
      </c>
      <c r="FN237">
        <v>-0.14653845761225</v>
      </c>
      <c r="FO237">
        <v>-4.29153844673865</v>
      </c>
      <c r="FP237">
        <v>6937.144</v>
      </c>
      <c r="FQ237">
        <v>15</v>
      </c>
      <c r="FR237">
        <v>1701977635</v>
      </c>
      <c r="FS237" t="s">
        <v>438</v>
      </c>
      <c r="FT237">
        <v>1701977633</v>
      </c>
      <c r="FU237">
        <v>1701977635</v>
      </c>
      <c r="FV237">
        <v>4</v>
      </c>
      <c r="FW237">
        <v>-0.012</v>
      </c>
      <c r="FX237">
        <v>0.003</v>
      </c>
      <c r="FY237">
        <v>-0.515</v>
      </c>
      <c r="FZ237">
        <v>0.012</v>
      </c>
      <c r="GA237">
        <v>420</v>
      </c>
      <c r="GB237">
        <v>11</v>
      </c>
      <c r="GC237">
        <v>0.38</v>
      </c>
      <c r="GD237">
        <v>0.07</v>
      </c>
      <c r="GE237">
        <v>-3.15792476190476</v>
      </c>
      <c r="GF237">
        <v>0.134004155844151</v>
      </c>
      <c r="GG237">
        <v>0.0376210771242788</v>
      </c>
      <c r="GH237">
        <v>1</v>
      </c>
      <c r="GI237">
        <v>382.327235294118</v>
      </c>
      <c r="GJ237">
        <v>-0.584201677837384</v>
      </c>
      <c r="GK237">
        <v>0.232551582996819</v>
      </c>
      <c r="GL237">
        <v>1</v>
      </c>
      <c r="GM237">
        <v>1.02444714285714</v>
      </c>
      <c r="GN237">
        <v>-0.0175854545454543</v>
      </c>
      <c r="GO237">
        <v>0.00183857124357125</v>
      </c>
      <c r="GP237">
        <v>1</v>
      </c>
      <c r="GQ237">
        <v>3</v>
      </c>
      <c r="GR237">
        <v>3</v>
      </c>
      <c r="GS237" t="s">
        <v>439</v>
      </c>
      <c r="GT237">
        <v>3.25003</v>
      </c>
      <c r="GU237">
        <v>2.8925</v>
      </c>
      <c r="GV237">
        <v>0.0826529</v>
      </c>
      <c r="GW237">
        <v>0.0829215</v>
      </c>
      <c r="GX237">
        <v>0.0594644</v>
      </c>
      <c r="GY237">
        <v>0.055306</v>
      </c>
      <c r="GZ237">
        <v>30264.8</v>
      </c>
      <c r="HA237">
        <v>23315.6</v>
      </c>
      <c r="HB237">
        <v>30713.4</v>
      </c>
      <c r="HC237">
        <v>23894.2</v>
      </c>
      <c r="HD237">
        <v>38261.7</v>
      </c>
      <c r="HE237">
        <v>31507.2</v>
      </c>
      <c r="HF237">
        <v>43458.8</v>
      </c>
      <c r="HG237">
        <v>36060.5</v>
      </c>
      <c r="HH237">
        <v>2.35292</v>
      </c>
      <c r="HI237">
        <v>2.25553</v>
      </c>
      <c r="HJ237">
        <v>0.153273</v>
      </c>
      <c r="HK237">
        <v>0</v>
      </c>
      <c r="HL237">
        <v>20.5511</v>
      </c>
      <c r="HM237">
        <v>999.9</v>
      </c>
      <c r="HN237">
        <v>45.294</v>
      </c>
      <c r="HO237">
        <v>27.08</v>
      </c>
      <c r="HP237">
        <v>20.6413</v>
      </c>
      <c r="HQ237">
        <v>54.692</v>
      </c>
      <c r="HR237">
        <v>21.4704</v>
      </c>
      <c r="HS237">
        <v>2</v>
      </c>
      <c r="HT237">
        <v>-0.304024</v>
      </c>
      <c r="HU237">
        <v>0.718619</v>
      </c>
      <c r="HV237">
        <v>20.3423</v>
      </c>
      <c r="HW237">
        <v>5.24679</v>
      </c>
      <c r="HX237">
        <v>11.921</v>
      </c>
      <c r="HY237">
        <v>4.9697</v>
      </c>
      <c r="HZ237">
        <v>3.29008</v>
      </c>
      <c r="IA237">
        <v>9999</v>
      </c>
      <c r="IB237">
        <v>999.9</v>
      </c>
      <c r="IC237">
        <v>9999</v>
      </c>
      <c r="ID237">
        <v>9999</v>
      </c>
      <c r="IE237">
        <v>4.97211</v>
      </c>
      <c r="IF237">
        <v>1.87347</v>
      </c>
      <c r="IG237">
        <v>1.88034</v>
      </c>
      <c r="IH237">
        <v>1.8765</v>
      </c>
      <c r="II237">
        <v>1.87609</v>
      </c>
      <c r="IJ237">
        <v>1.87607</v>
      </c>
      <c r="IK237">
        <v>1.875</v>
      </c>
      <c r="IL237">
        <v>1.87543</v>
      </c>
      <c r="IM237">
        <v>0</v>
      </c>
      <c r="IN237">
        <v>0</v>
      </c>
      <c r="IO237">
        <v>0</v>
      </c>
      <c r="IP237">
        <v>0</v>
      </c>
      <c r="IQ237" t="s">
        <v>440</v>
      </c>
      <c r="IR237" t="s">
        <v>441</v>
      </c>
      <c r="IS237" t="s">
        <v>442</v>
      </c>
      <c r="IT237" t="s">
        <v>442</v>
      </c>
      <c r="IU237" t="s">
        <v>442</v>
      </c>
      <c r="IV237" t="s">
        <v>442</v>
      </c>
      <c r="IW237">
        <v>0</v>
      </c>
      <c r="IX237">
        <v>100</v>
      </c>
      <c r="IY237">
        <v>100</v>
      </c>
      <c r="IZ237">
        <v>-0.514</v>
      </c>
      <c r="JA237">
        <v>0.0313</v>
      </c>
      <c r="JB237">
        <v>-0.436505064677801</v>
      </c>
      <c r="JC237">
        <v>-0.000204251658391556</v>
      </c>
      <c r="JD237">
        <v>8.11882707142039e-08</v>
      </c>
      <c r="JE237">
        <v>-8.824596126216e-11</v>
      </c>
      <c r="JF237">
        <v>-0.0823044458403542</v>
      </c>
      <c r="JG237">
        <v>6.98166786572007e-05</v>
      </c>
      <c r="JH237">
        <v>0.00104944809816257</v>
      </c>
      <c r="JI237">
        <v>-2.5878658862803e-05</v>
      </c>
      <c r="JJ237">
        <v>28</v>
      </c>
      <c r="JK237">
        <v>2090</v>
      </c>
      <c r="JL237">
        <v>2</v>
      </c>
      <c r="JM237">
        <v>19</v>
      </c>
      <c r="JN237">
        <v>19</v>
      </c>
      <c r="JO237">
        <v>19</v>
      </c>
      <c r="JP237">
        <v>1.36108</v>
      </c>
      <c r="JQ237">
        <v>2.55615</v>
      </c>
      <c r="JR237">
        <v>2.24365</v>
      </c>
      <c r="JS237">
        <v>2.84912</v>
      </c>
      <c r="JT237">
        <v>2.49756</v>
      </c>
      <c r="JU237">
        <v>2.34985</v>
      </c>
      <c r="JV237">
        <v>31.3026</v>
      </c>
      <c r="JW237">
        <v>24.0612</v>
      </c>
      <c r="JX237">
        <v>18</v>
      </c>
      <c r="JY237">
        <v>633.639</v>
      </c>
      <c r="JZ237">
        <v>657.917</v>
      </c>
      <c r="KA237">
        <v>20.0003</v>
      </c>
      <c r="KB237">
        <v>23.3216</v>
      </c>
      <c r="KC237">
        <v>30.0002</v>
      </c>
      <c r="KD237">
        <v>23.5033</v>
      </c>
      <c r="KE237">
        <v>23.485</v>
      </c>
      <c r="KF237">
        <v>27.2832</v>
      </c>
      <c r="KG237">
        <v>36.7197</v>
      </c>
      <c r="KH237">
        <v>0</v>
      </c>
      <c r="KI237">
        <v>20</v>
      </c>
      <c r="KJ237">
        <v>420</v>
      </c>
      <c r="KK237">
        <v>11.496</v>
      </c>
      <c r="KL237">
        <v>101.979</v>
      </c>
      <c r="KM237">
        <v>101.022</v>
      </c>
    </row>
    <row r="238" spans="1:299">
      <c r="A238">
        <v>222</v>
      </c>
      <c r="B238">
        <v>1701978779.1</v>
      </c>
      <c r="C238">
        <v>1105.09999990463</v>
      </c>
      <c r="D238" t="s">
        <v>885</v>
      </c>
      <c r="E238" t="s">
        <v>886</v>
      </c>
      <c r="F238">
        <v>15</v>
      </c>
      <c r="H238" t="s">
        <v>435</v>
      </c>
      <c r="K238">
        <v>1701978777.6</v>
      </c>
      <c r="L238">
        <f>(M238)/1000</f>
        <v>0</v>
      </c>
      <c r="M238">
        <f>IF(DR238, AP238, AJ238)</f>
        <v>0</v>
      </c>
      <c r="N238">
        <f>IF(DR238, AK238, AI238)</f>
        <v>0</v>
      </c>
      <c r="O238">
        <f>DT238 - IF(AW238&gt;1, N238*DN238*100.0/(AY238*EH238), 0)</f>
        <v>0</v>
      </c>
      <c r="P238">
        <f>((V238-L238/2)*O238-N238)/(V238+L238/2)</f>
        <v>0</v>
      </c>
      <c r="Q238">
        <f>P238*(EA238+EB238)/1000.0</f>
        <v>0</v>
      </c>
      <c r="R238">
        <f>(DT238 - IF(AW238&gt;1, N238*DN238*100.0/(AY238*EH238), 0))*(EA238+EB238)/1000.0</f>
        <v>0</v>
      </c>
      <c r="S238">
        <f>2.0/((1/U238-1/T238)+SIGN(U238)*SQRT((1/U238-1/T238)*(1/U238-1/T238) + 4*DO238/((DO238+1)*(DO238+1))*(2*1/U238*1/T238-1/T238*1/T238)))</f>
        <v>0</v>
      </c>
      <c r="T238">
        <f>IF(LEFT(DP238,1)&lt;&gt;"0",IF(LEFT(DP238,1)="1",3.0,DQ238),$D$5+$E$5*(EH238*EA238/($K$5*1000))+$F$5*(EH238*EA238/($K$5*1000))*MAX(MIN(DN238,$J$5),$I$5)*MAX(MIN(DN238,$J$5),$I$5)+$G$5*MAX(MIN(DN238,$J$5),$I$5)*(EH238*EA238/($K$5*1000))+$H$5*(EH238*EA238/($K$5*1000))*(EH238*EA238/($K$5*1000)))</f>
        <v>0</v>
      </c>
      <c r="U238">
        <f>L238*(1000-(1000*0.61365*exp(17.502*Y238/(240.97+Y238))/(EA238+EB238)+DV238)/2)/(1000*0.61365*exp(17.502*Y238/(240.97+Y238))/(EA238+EB238)-DV238)</f>
        <v>0</v>
      </c>
      <c r="V238">
        <f>1/((DO238+1)/(S238/1.6)+1/(T238/1.37)) + DO238/((DO238+1)/(S238/1.6) + DO238/(T238/1.37))</f>
        <v>0</v>
      </c>
      <c r="W238">
        <f>(DJ238*DM238)</f>
        <v>0</v>
      </c>
      <c r="X238">
        <f>(EC238+(W238+2*0.95*5.67E-8*(((EC238+$B$7)+273)^4-(EC238+273)^4)-44100*L238)/(1.84*29.3*T238+8*0.95*5.67E-8*(EC238+273)^3))</f>
        <v>0</v>
      </c>
      <c r="Y238">
        <f>($C$7*ED238+$D$7*EE238+$E$7*X238)</f>
        <v>0</v>
      </c>
      <c r="Z238">
        <f>0.61365*exp(17.502*Y238/(240.97+Y238))</f>
        <v>0</v>
      </c>
      <c r="AA238">
        <f>(AB238/AC238*100)</f>
        <v>0</v>
      </c>
      <c r="AB238">
        <f>DV238*(EA238+EB238)/1000</f>
        <v>0</v>
      </c>
      <c r="AC238">
        <f>0.61365*exp(17.502*EC238/(240.97+EC238))</f>
        <v>0</v>
      </c>
      <c r="AD238">
        <f>(Z238-DV238*(EA238+EB238)/1000)</f>
        <v>0</v>
      </c>
      <c r="AE238">
        <f>(-L238*44100)</f>
        <v>0</v>
      </c>
      <c r="AF238">
        <f>2*29.3*T238*0.92*(EC238-Y238)</f>
        <v>0</v>
      </c>
      <c r="AG238">
        <f>2*0.95*5.67E-8*(((EC238+$B$7)+273)^4-(Y238+273)^4)</f>
        <v>0</v>
      </c>
      <c r="AH238">
        <f>W238+AG238+AE238+AF238</f>
        <v>0</v>
      </c>
      <c r="AI238">
        <f>DZ238*AW238*(DU238-DT238*(1000-AW238*DW238)/(1000-AW238*DV238))/(100*DN238)</f>
        <v>0</v>
      </c>
      <c r="AJ238">
        <f>1000*DZ238*AW238*(DV238-DW238)/(100*DN238*(1000-AW238*DV238))</f>
        <v>0</v>
      </c>
      <c r="AK238">
        <f>(AL238 - AM238 - EA238*1E3/(8.314*(EC238+273.15)) * AO238/DZ238 * AN238) * DZ238/(100*DN238) * (1000 - DW238)/1000</f>
        <v>0</v>
      </c>
      <c r="AL238">
        <v>424.876884909029</v>
      </c>
      <c r="AM238">
        <v>422.117757575758</v>
      </c>
      <c r="AN238">
        <v>-0.00496650445811079</v>
      </c>
      <c r="AO238">
        <v>66.111918729525</v>
      </c>
      <c r="AP238">
        <f>(AR238 - AQ238 + EA238*1E3/(8.314*(EC238+273.15)) * AT238/DZ238 * AS238) * DZ238/(100*DN238) * 1000/(1000 - AR238)</f>
        <v>0</v>
      </c>
      <c r="AQ238">
        <v>11.4618624315353</v>
      </c>
      <c r="AR238">
        <v>12.4849120879121</v>
      </c>
      <c r="AS238">
        <v>-5.62319915094386e-08</v>
      </c>
      <c r="AT238">
        <v>85.4368916189537</v>
      </c>
      <c r="AU238">
        <v>0</v>
      </c>
      <c r="AV238">
        <v>0</v>
      </c>
      <c r="AW238">
        <f>IF(AU238*$H$13&gt;=AY238,1.0,(AY238/(AY238-AU238*$H$13)))</f>
        <v>0</v>
      </c>
      <c r="AX238">
        <f>(AW238-1)*100</f>
        <v>0</v>
      </c>
      <c r="AY238">
        <f>MAX(0,($B$13+$C$13*EH238)/(1+$D$13*EH238)*EA238/(EC238+273)*$E$13)</f>
        <v>0</v>
      </c>
      <c r="AZ238" t="s">
        <v>436</v>
      </c>
      <c r="BA238" t="s">
        <v>436</v>
      </c>
      <c r="BB238">
        <v>0</v>
      </c>
      <c r="BC238">
        <v>0</v>
      </c>
      <c r="BD238">
        <f>1-BB238/BC238</f>
        <v>0</v>
      </c>
      <c r="BE238">
        <v>0</v>
      </c>
      <c r="BF238" t="s">
        <v>436</v>
      </c>
      <c r="BG238" t="s">
        <v>436</v>
      </c>
      <c r="BH238">
        <v>0</v>
      </c>
      <c r="BI238">
        <v>0</v>
      </c>
      <c r="BJ238">
        <f>1-BH238/BI238</f>
        <v>0</v>
      </c>
      <c r="BK238">
        <v>0.5</v>
      </c>
      <c r="BL238">
        <f>DK238</f>
        <v>0</v>
      </c>
      <c r="BM238">
        <f>N238</f>
        <v>0</v>
      </c>
      <c r="BN238">
        <f>BJ238*BK238*BL238</f>
        <v>0</v>
      </c>
      <c r="BO238">
        <f>(BM238-BE238)/BL238</f>
        <v>0</v>
      </c>
      <c r="BP238">
        <f>(BC238-BI238)/BI238</f>
        <v>0</v>
      </c>
      <c r="BQ238">
        <f>BB238/(BD238+BB238/BI238)</f>
        <v>0</v>
      </c>
      <c r="BR238" t="s">
        <v>436</v>
      </c>
      <c r="BS238">
        <v>0</v>
      </c>
      <c r="BT238">
        <f>IF(BS238&lt;&gt;0, BS238, BQ238)</f>
        <v>0</v>
      </c>
      <c r="BU238">
        <f>1-BT238/BI238</f>
        <v>0</v>
      </c>
      <c r="BV238">
        <f>(BI238-BH238)/(BI238-BT238)</f>
        <v>0</v>
      </c>
      <c r="BW238">
        <f>(BC238-BI238)/(BC238-BT238)</f>
        <v>0</v>
      </c>
      <c r="BX238">
        <f>(BI238-BH238)/(BI238-BB238)</f>
        <v>0</v>
      </c>
      <c r="BY238">
        <f>(BC238-BI238)/(BC238-BB238)</f>
        <v>0</v>
      </c>
      <c r="BZ238">
        <f>(BV238*BT238/BH238)</f>
        <v>0</v>
      </c>
      <c r="CA238">
        <f>(1-BZ238)</f>
        <v>0</v>
      </c>
      <c r="DJ238">
        <f>$B$11*EI238+$C$11*EJ238+$F$11*EU238*(1-EX238)</f>
        <v>0</v>
      </c>
      <c r="DK238">
        <f>DJ238*DL238</f>
        <v>0</v>
      </c>
      <c r="DL238">
        <f>($B$11*$D$9+$C$11*$D$9+$F$11*((FH238+EZ238)/MAX(FH238+EZ238+FI238, 0.1)*$I$9+FI238/MAX(FH238+EZ238+FI238, 0.1)*$J$9))/($B$11+$C$11+$F$11)</f>
        <v>0</v>
      </c>
      <c r="DM238">
        <f>($B$11*$K$9+$C$11*$K$9+$F$11*((FH238+EZ238)/MAX(FH238+EZ238+FI238, 0.1)*$P$9+FI238/MAX(FH238+EZ238+FI238, 0.1)*$Q$9))/($B$11+$C$11+$F$11)</f>
        <v>0</v>
      </c>
      <c r="DN238">
        <v>6</v>
      </c>
      <c r="DO238">
        <v>0.5</v>
      </c>
      <c r="DP238" t="s">
        <v>437</v>
      </c>
      <c r="DQ238">
        <v>2</v>
      </c>
      <c r="DR238" t="b">
        <v>1</v>
      </c>
      <c r="DS238">
        <v>1701978777.6</v>
      </c>
      <c r="DT238">
        <v>416.8455</v>
      </c>
      <c r="DU238">
        <v>419.9975</v>
      </c>
      <c r="DV238">
        <v>12.48495</v>
      </c>
      <c r="DW238">
        <v>11.46205</v>
      </c>
      <c r="DX238">
        <v>417.3595</v>
      </c>
      <c r="DY238">
        <v>12.4536</v>
      </c>
      <c r="DZ238">
        <v>600.026</v>
      </c>
      <c r="EA238">
        <v>78.90715</v>
      </c>
      <c r="EB238">
        <v>0.10007145</v>
      </c>
      <c r="EC238">
        <v>23.0328</v>
      </c>
      <c r="ED238">
        <v>23.0841</v>
      </c>
      <c r="EE238">
        <v>999.9</v>
      </c>
      <c r="EF238">
        <v>0</v>
      </c>
      <c r="EG238">
        <v>0</v>
      </c>
      <c r="EH238">
        <v>9990.31</v>
      </c>
      <c r="EI238">
        <v>0</v>
      </c>
      <c r="EJ238">
        <v>0.848101</v>
      </c>
      <c r="EK238">
        <v>-3.15187</v>
      </c>
      <c r="EL238">
        <v>422.1155</v>
      </c>
      <c r="EM238">
        <v>424.867</v>
      </c>
      <c r="EN238">
        <v>1.02289</v>
      </c>
      <c r="EO238">
        <v>419.9975</v>
      </c>
      <c r="EP238">
        <v>11.46205</v>
      </c>
      <c r="EQ238">
        <v>0.985151</v>
      </c>
      <c r="ER238">
        <v>0.904438</v>
      </c>
      <c r="ES238">
        <v>6.698605</v>
      </c>
      <c r="ET238">
        <v>5.461555</v>
      </c>
      <c r="EU238">
        <v>1799.915</v>
      </c>
      <c r="EV238">
        <v>0.978004</v>
      </c>
      <c r="EW238">
        <v>0.0219962</v>
      </c>
      <c r="EX238">
        <v>0</v>
      </c>
      <c r="EY238">
        <v>382.23</v>
      </c>
      <c r="EZ238">
        <v>4.99951</v>
      </c>
      <c r="FA238">
        <v>6936.355</v>
      </c>
      <c r="FB238">
        <v>14716.3</v>
      </c>
      <c r="FC238">
        <v>43.062</v>
      </c>
      <c r="FD238">
        <v>44.8435</v>
      </c>
      <c r="FE238">
        <v>44.562</v>
      </c>
      <c r="FF238">
        <v>43.875</v>
      </c>
      <c r="FG238">
        <v>44.4685</v>
      </c>
      <c r="FH238">
        <v>1755.435</v>
      </c>
      <c r="FI238">
        <v>39.48</v>
      </c>
      <c r="FJ238">
        <v>0</v>
      </c>
      <c r="FK238">
        <v>1701978780.3</v>
      </c>
      <c r="FL238">
        <v>0</v>
      </c>
      <c r="FM238">
        <v>382.27888</v>
      </c>
      <c r="FN238">
        <v>0.0176923112984419</v>
      </c>
      <c r="FO238">
        <v>-2.84461536867953</v>
      </c>
      <c r="FP238">
        <v>6936.8756</v>
      </c>
      <c r="FQ238">
        <v>15</v>
      </c>
      <c r="FR238">
        <v>1701977635</v>
      </c>
      <c r="FS238" t="s">
        <v>438</v>
      </c>
      <c r="FT238">
        <v>1701977633</v>
      </c>
      <c r="FU238">
        <v>1701977635</v>
      </c>
      <c r="FV238">
        <v>4</v>
      </c>
      <c r="FW238">
        <v>-0.012</v>
      </c>
      <c r="FX238">
        <v>0.003</v>
      </c>
      <c r="FY238">
        <v>-0.515</v>
      </c>
      <c r="FZ238">
        <v>0.012</v>
      </c>
      <c r="GA238">
        <v>420</v>
      </c>
      <c r="GB238">
        <v>11</v>
      </c>
      <c r="GC238">
        <v>0.38</v>
      </c>
      <c r="GD238">
        <v>0.07</v>
      </c>
      <c r="GE238">
        <v>-3.1498415</v>
      </c>
      <c r="GF238">
        <v>0.140281353383461</v>
      </c>
      <c r="GG238">
        <v>0.038384916604703</v>
      </c>
      <c r="GH238">
        <v>1</v>
      </c>
      <c r="GI238">
        <v>382.294647058824</v>
      </c>
      <c r="GJ238">
        <v>0.133262036534547</v>
      </c>
      <c r="GK238">
        <v>0.208994917240888</v>
      </c>
      <c r="GL238">
        <v>1</v>
      </c>
      <c r="GM238">
        <v>1.0232705</v>
      </c>
      <c r="GN238">
        <v>-0.0121078195488748</v>
      </c>
      <c r="GO238">
        <v>0.00138109910940529</v>
      </c>
      <c r="GP238">
        <v>1</v>
      </c>
      <c r="GQ238">
        <v>3</v>
      </c>
      <c r="GR238">
        <v>3</v>
      </c>
      <c r="GS238" t="s">
        <v>439</v>
      </c>
      <c r="GT238">
        <v>3.24995</v>
      </c>
      <c r="GU238">
        <v>2.89219</v>
      </c>
      <c r="GV238">
        <v>0.0826517</v>
      </c>
      <c r="GW238">
        <v>0.0829182</v>
      </c>
      <c r="GX238">
        <v>0.059471</v>
      </c>
      <c r="GY238">
        <v>0.0553096</v>
      </c>
      <c r="GZ238">
        <v>30264</v>
      </c>
      <c r="HA238">
        <v>23315.6</v>
      </c>
      <c r="HB238">
        <v>30712.6</v>
      </c>
      <c r="HC238">
        <v>23894.2</v>
      </c>
      <c r="HD238">
        <v>38261</v>
      </c>
      <c r="HE238">
        <v>31507</v>
      </c>
      <c r="HF238">
        <v>43458.3</v>
      </c>
      <c r="HG238">
        <v>36060.4</v>
      </c>
      <c r="HH238">
        <v>2.3525</v>
      </c>
      <c r="HI238">
        <v>2.25568</v>
      </c>
      <c r="HJ238">
        <v>0.153106</v>
      </c>
      <c r="HK238">
        <v>0</v>
      </c>
      <c r="HL238">
        <v>20.5564</v>
      </c>
      <c r="HM238">
        <v>999.9</v>
      </c>
      <c r="HN238">
        <v>45.294</v>
      </c>
      <c r="HO238">
        <v>27.08</v>
      </c>
      <c r="HP238">
        <v>20.6404</v>
      </c>
      <c r="HQ238">
        <v>54.402</v>
      </c>
      <c r="HR238">
        <v>21.4383</v>
      </c>
      <c r="HS238">
        <v>2</v>
      </c>
      <c r="HT238">
        <v>-0.304151</v>
      </c>
      <c r="HU238">
        <v>0.721814</v>
      </c>
      <c r="HV238">
        <v>20.3423</v>
      </c>
      <c r="HW238">
        <v>5.24664</v>
      </c>
      <c r="HX238">
        <v>11.9214</v>
      </c>
      <c r="HY238">
        <v>4.9696</v>
      </c>
      <c r="HZ238">
        <v>3.29008</v>
      </c>
      <c r="IA238">
        <v>9999</v>
      </c>
      <c r="IB238">
        <v>999.9</v>
      </c>
      <c r="IC238">
        <v>9999</v>
      </c>
      <c r="ID238">
        <v>9999</v>
      </c>
      <c r="IE238">
        <v>4.97211</v>
      </c>
      <c r="IF238">
        <v>1.87348</v>
      </c>
      <c r="IG238">
        <v>1.88034</v>
      </c>
      <c r="IH238">
        <v>1.87651</v>
      </c>
      <c r="II238">
        <v>1.87607</v>
      </c>
      <c r="IJ238">
        <v>1.87607</v>
      </c>
      <c r="IK238">
        <v>1.87501</v>
      </c>
      <c r="IL238">
        <v>1.87539</v>
      </c>
      <c r="IM238">
        <v>0</v>
      </c>
      <c r="IN238">
        <v>0</v>
      </c>
      <c r="IO238">
        <v>0</v>
      </c>
      <c r="IP238">
        <v>0</v>
      </c>
      <c r="IQ238" t="s">
        <v>440</v>
      </c>
      <c r="IR238" t="s">
        <v>441</v>
      </c>
      <c r="IS238" t="s">
        <v>442</v>
      </c>
      <c r="IT238" t="s">
        <v>442</v>
      </c>
      <c r="IU238" t="s">
        <v>442</v>
      </c>
      <c r="IV238" t="s">
        <v>442</v>
      </c>
      <c r="IW238">
        <v>0</v>
      </c>
      <c r="IX238">
        <v>100</v>
      </c>
      <c r="IY238">
        <v>100</v>
      </c>
      <c r="IZ238">
        <v>-0.514</v>
      </c>
      <c r="JA238">
        <v>0.0313</v>
      </c>
      <c r="JB238">
        <v>-0.436505064677801</v>
      </c>
      <c r="JC238">
        <v>-0.000204251658391556</v>
      </c>
      <c r="JD238">
        <v>8.11882707142039e-08</v>
      </c>
      <c r="JE238">
        <v>-8.824596126216e-11</v>
      </c>
      <c r="JF238">
        <v>-0.0823044458403542</v>
      </c>
      <c r="JG238">
        <v>6.98166786572007e-05</v>
      </c>
      <c r="JH238">
        <v>0.00104944809816257</v>
      </c>
      <c r="JI238">
        <v>-2.5878658862803e-05</v>
      </c>
      <c r="JJ238">
        <v>28</v>
      </c>
      <c r="JK238">
        <v>2090</v>
      </c>
      <c r="JL238">
        <v>2</v>
      </c>
      <c r="JM238">
        <v>19</v>
      </c>
      <c r="JN238">
        <v>19.1</v>
      </c>
      <c r="JO238">
        <v>19.1</v>
      </c>
      <c r="JP238">
        <v>1.36108</v>
      </c>
      <c r="JQ238">
        <v>2.55249</v>
      </c>
      <c r="JR238">
        <v>2.24365</v>
      </c>
      <c r="JS238">
        <v>2.84912</v>
      </c>
      <c r="JT238">
        <v>2.49756</v>
      </c>
      <c r="JU238">
        <v>2.39014</v>
      </c>
      <c r="JV238">
        <v>31.3026</v>
      </c>
      <c r="JW238">
        <v>24.07</v>
      </c>
      <c r="JX238">
        <v>18</v>
      </c>
      <c r="JY238">
        <v>633.328</v>
      </c>
      <c r="JZ238">
        <v>658.044</v>
      </c>
      <c r="KA238">
        <v>20.0005</v>
      </c>
      <c r="KB238">
        <v>23.3235</v>
      </c>
      <c r="KC238">
        <v>30.0001</v>
      </c>
      <c r="KD238">
        <v>23.5033</v>
      </c>
      <c r="KE238">
        <v>23.485</v>
      </c>
      <c r="KF238">
        <v>27.2846</v>
      </c>
      <c r="KG238">
        <v>36.7197</v>
      </c>
      <c r="KH238">
        <v>0</v>
      </c>
      <c r="KI238">
        <v>20</v>
      </c>
      <c r="KJ238">
        <v>420</v>
      </c>
      <c r="KK238">
        <v>11.4961</v>
      </c>
      <c r="KL238">
        <v>101.977</v>
      </c>
      <c r="KM238">
        <v>101.022</v>
      </c>
    </row>
    <row r="239" spans="1:299">
      <c r="A239">
        <v>223</v>
      </c>
      <c r="B239">
        <v>1701978784.1</v>
      </c>
      <c r="C239">
        <v>1110.09999990463</v>
      </c>
      <c r="D239" t="s">
        <v>887</v>
      </c>
      <c r="E239" t="s">
        <v>888</v>
      </c>
      <c r="F239">
        <v>15</v>
      </c>
      <c r="H239" t="s">
        <v>435</v>
      </c>
      <c r="K239">
        <v>1701978782.6</v>
      </c>
      <c r="L239">
        <f>(M239)/1000</f>
        <v>0</v>
      </c>
      <c r="M239">
        <f>IF(DR239, AP239, AJ239)</f>
        <v>0</v>
      </c>
      <c r="N239">
        <f>IF(DR239, AK239, AI239)</f>
        <v>0</v>
      </c>
      <c r="O239">
        <f>DT239 - IF(AW239&gt;1, N239*DN239*100.0/(AY239*EH239), 0)</f>
        <v>0</v>
      </c>
      <c r="P239">
        <f>((V239-L239/2)*O239-N239)/(V239+L239/2)</f>
        <v>0</v>
      </c>
      <c r="Q239">
        <f>P239*(EA239+EB239)/1000.0</f>
        <v>0</v>
      </c>
      <c r="R239">
        <f>(DT239 - IF(AW239&gt;1, N239*DN239*100.0/(AY239*EH239), 0))*(EA239+EB239)/1000.0</f>
        <v>0</v>
      </c>
      <c r="S239">
        <f>2.0/((1/U239-1/T239)+SIGN(U239)*SQRT((1/U239-1/T239)*(1/U239-1/T239) + 4*DO239/((DO239+1)*(DO239+1))*(2*1/U239*1/T239-1/T239*1/T239)))</f>
        <v>0</v>
      </c>
      <c r="T239">
        <f>IF(LEFT(DP239,1)&lt;&gt;"0",IF(LEFT(DP239,1)="1",3.0,DQ239),$D$5+$E$5*(EH239*EA239/($K$5*1000))+$F$5*(EH239*EA239/($K$5*1000))*MAX(MIN(DN239,$J$5),$I$5)*MAX(MIN(DN239,$J$5),$I$5)+$G$5*MAX(MIN(DN239,$J$5),$I$5)*(EH239*EA239/($K$5*1000))+$H$5*(EH239*EA239/($K$5*1000))*(EH239*EA239/($K$5*1000)))</f>
        <v>0</v>
      </c>
      <c r="U239">
        <f>L239*(1000-(1000*0.61365*exp(17.502*Y239/(240.97+Y239))/(EA239+EB239)+DV239)/2)/(1000*0.61365*exp(17.502*Y239/(240.97+Y239))/(EA239+EB239)-DV239)</f>
        <v>0</v>
      </c>
      <c r="V239">
        <f>1/((DO239+1)/(S239/1.6)+1/(T239/1.37)) + DO239/((DO239+1)/(S239/1.6) + DO239/(T239/1.37))</f>
        <v>0</v>
      </c>
      <c r="W239">
        <f>(DJ239*DM239)</f>
        <v>0</v>
      </c>
      <c r="X239">
        <f>(EC239+(W239+2*0.95*5.67E-8*(((EC239+$B$7)+273)^4-(EC239+273)^4)-44100*L239)/(1.84*29.3*T239+8*0.95*5.67E-8*(EC239+273)^3))</f>
        <v>0</v>
      </c>
      <c r="Y239">
        <f>($C$7*ED239+$D$7*EE239+$E$7*X239)</f>
        <v>0</v>
      </c>
      <c r="Z239">
        <f>0.61365*exp(17.502*Y239/(240.97+Y239))</f>
        <v>0</v>
      </c>
      <c r="AA239">
        <f>(AB239/AC239*100)</f>
        <v>0</v>
      </c>
      <c r="AB239">
        <f>DV239*(EA239+EB239)/1000</f>
        <v>0</v>
      </c>
      <c r="AC239">
        <f>0.61365*exp(17.502*EC239/(240.97+EC239))</f>
        <v>0</v>
      </c>
      <c r="AD239">
        <f>(Z239-DV239*(EA239+EB239)/1000)</f>
        <v>0</v>
      </c>
      <c r="AE239">
        <f>(-L239*44100)</f>
        <v>0</v>
      </c>
      <c r="AF239">
        <f>2*29.3*T239*0.92*(EC239-Y239)</f>
        <v>0</v>
      </c>
      <c r="AG239">
        <f>2*0.95*5.67E-8*(((EC239+$B$7)+273)^4-(Y239+273)^4)</f>
        <v>0</v>
      </c>
      <c r="AH239">
        <f>W239+AG239+AE239+AF239</f>
        <v>0</v>
      </c>
      <c r="AI239">
        <f>DZ239*AW239*(DU239-DT239*(1000-AW239*DW239)/(1000-AW239*DV239))/(100*DN239)</f>
        <v>0</v>
      </c>
      <c r="AJ239">
        <f>1000*DZ239*AW239*(DV239-DW239)/(100*DN239*(1000-AW239*DV239))</f>
        <v>0</v>
      </c>
      <c r="AK239">
        <f>(AL239 - AM239 - EA239*1E3/(8.314*(EC239+273.15)) * AO239/DZ239 * AN239) * DZ239/(100*DN239) * (1000 - DW239)/1000</f>
        <v>0</v>
      </c>
      <c r="AL239">
        <v>424.861970298475</v>
      </c>
      <c r="AM239">
        <v>422.147987878788</v>
      </c>
      <c r="AN239">
        <v>0.00361529150747454</v>
      </c>
      <c r="AO239">
        <v>66.111918729525</v>
      </c>
      <c r="AP239">
        <f>(AR239 - AQ239 + EA239*1E3/(8.314*(EC239+273.15)) * AT239/DZ239 * AS239) * DZ239/(100*DN239) * 1000/(1000 - AR239)</f>
        <v>0</v>
      </c>
      <c r="AQ239">
        <v>11.462273289354</v>
      </c>
      <c r="AR239">
        <v>12.4826351648352</v>
      </c>
      <c r="AS239">
        <v>-2.24823935447816e-07</v>
      </c>
      <c r="AT239">
        <v>85.4368916189537</v>
      </c>
      <c r="AU239">
        <v>0</v>
      </c>
      <c r="AV239">
        <v>0</v>
      </c>
      <c r="AW239">
        <f>IF(AU239*$H$13&gt;=AY239,1.0,(AY239/(AY239-AU239*$H$13)))</f>
        <v>0</v>
      </c>
      <c r="AX239">
        <f>(AW239-1)*100</f>
        <v>0</v>
      </c>
      <c r="AY239">
        <f>MAX(0,($B$13+$C$13*EH239)/(1+$D$13*EH239)*EA239/(EC239+273)*$E$13)</f>
        <v>0</v>
      </c>
      <c r="AZ239" t="s">
        <v>436</v>
      </c>
      <c r="BA239" t="s">
        <v>436</v>
      </c>
      <c r="BB239">
        <v>0</v>
      </c>
      <c r="BC239">
        <v>0</v>
      </c>
      <c r="BD239">
        <f>1-BB239/BC239</f>
        <v>0</v>
      </c>
      <c r="BE239">
        <v>0</v>
      </c>
      <c r="BF239" t="s">
        <v>436</v>
      </c>
      <c r="BG239" t="s">
        <v>436</v>
      </c>
      <c r="BH239">
        <v>0</v>
      </c>
      <c r="BI239">
        <v>0</v>
      </c>
      <c r="BJ239">
        <f>1-BH239/BI239</f>
        <v>0</v>
      </c>
      <c r="BK239">
        <v>0.5</v>
      </c>
      <c r="BL239">
        <f>DK239</f>
        <v>0</v>
      </c>
      <c r="BM239">
        <f>N239</f>
        <v>0</v>
      </c>
      <c r="BN239">
        <f>BJ239*BK239*BL239</f>
        <v>0</v>
      </c>
      <c r="BO239">
        <f>(BM239-BE239)/BL239</f>
        <v>0</v>
      </c>
      <c r="BP239">
        <f>(BC239-BI239)/BI239</f>
        <v>0</v>
      </c>
      <c r="BQ239">
        <f>BB239/(BD239+BB239/BI239)</f>
        <v>0</v>
      </c>
      <c r="BR239" t="s">
        <v>436</v>
      </c>
      <c r="BS239">
        <v>0</v>
      </c>
      <c r="BT239">
        <f>IF(BS239&lt;&gt;0, BS239, BQ239)</f>
        <v>0</v>
      </c>
      <c r="BU239">
        <f>1-BT239/BI239</f>
        <v>0</v>
      </c>
      <c r="BV239">
        <f>(BI239-BH239)/(BI239-BT239)</f>
        <v>0</v>
      </c>
      <c r="BW239">
        <f>(BC239-BI239)/(BC239-BT239)</f>
        <v>0</v>
      </c>
      <c r="BX239">
        <f>(BI239-BH239)/(BI239-BB239)</f>
        <v>0</v>
      </c>
      <c r="BY239">
        <f>(BC239-BI239)/(BC239-BB239)</f>
        <v>0</v>
      </c>
      <c r="BZ239">
        <f>(BV239*BT239/BH239)</f>
        <v>0</v>
      </c>
      <c r="CA239">
        <f>(1-BZ239)</f>
        <v>0</v>
      </c>
      <c r="DJ239">
        <f>$B$11*EI239+$C$11*EJ239+$F$11*EU239*(1-EX239)</f>
        <v>0</v>
      </c>
      <c r="DK239">
        <f>DJ239*DL239</f>
        <v>0</v>
      </c>
      <c r="DL239">
        <f>($B$11*$D$9+$C$11*$D$9+$F$11*((FH239+EZ239)/MAX(FH239+EZ239+FI239, 0.1)*$I$9+FI239/MAX(FH239+EZ239+FI239, 0.1)*$J$9))/($B$11+$C$11+$F$11)</f>
        <v>0</v>
      </c>
      <c r="DM239">
        <f>($B$11*$K$9+$C$11*$K$9+$F$11*((FH239+EZ239)/MAX(FH239+EZ239+FI239, 0.1)*$P$9+FI239/MAX(FH239+EZ239+FI239, 0.1)*$Q$9))/($B$11+$C$11+$F$11)</f>
        <v>0</v>
      </c>
      <c r="DN239">
        <v>6</v>
      </c>
      <c r="DO239">
        <v>0.5</v>
      </c>
      <c r="DP239" t="s">
        <v>437</v>
      </c>
      <c r="DQ239">
        <v>2</v>
      </c>
      <c r="DR239" t="b">
        <v>1</v>
      </c>
      <c r="DS239">
        <v>1701978782.6</v>
      </c>
      <c r="DT239">
        <v>416.871</v>
      </c>
      <c r="DU239">
        <v>420.009</v>
      </c>
      <c r="DV239">
        <v>12.48265</v>
      </c>
      <c r="DW239">
        <v>11.46235</v>
      </c>
      <c r="DX239">
        <v>417.385</v>
      </c>
      <c r="DY239">
        <v>12.45135</v>
      </c>
      <c r="DZ239">
        <v>600.0405</v>
      </c>
      <c r="EA239">
        <v>78.90795</v>
      </c>
      <c r="EB239">
        <v>0.0999425</v>
      </c>
      <c r="EC239">
        <v>23.03555</v>
      </c>
      <c r="ED239">
        <v>23.0843</v>
      </c>
      <c r="EE239">
        <v>999.9</v>
      </c>
      <c r="EF239">
        <v>0</v>
      </c>
      <c r="EG239">
        <v>0</v>
      </c>
      <c r="EH239">
        <v>10003.15</v>
      </c>
      <c r="EI239">
        <v>0</v>
      </c>
      <c r="EJ239">
        <v>0.848101</v>
      </c>
      <c r="EK239">
        <v>-3.137835</v>
      </c>
      <c r="EL239">
        <v>422.1405</v>
      </c>
      <c r="EM239">
        <v>424.879</v>
      </c>
      <c r="EN239">
        <v>1.02031</v>
      </c>
      <c r="EO239">
        <v>420.009</v>
      </c>
      <c r="EP239">
        <v>11.46235</v>
      </c>
      <c r="EQ239">
        <v>0.9849815</v>
      </c>
      <c r="ER239">
        <v>0.904471</v>
      </c>
      <c r="ES239">
        <v>6.69609</v>
      </c>
      <c r="ET239">
        <v>5.46207</v>
      </c>
      <c r="EU239">
        <v>1800.065</v>
      </c>
      <c r="EV239">
        <v>0.978006</v>
      </c>
      <c r="EW239">
        <v>0.0219943</v>
      </c>
      <c r="EX239">
        <v>0</v>
      </c>
      <c r="EY239">
        <v>382.3355</v>
      </c>
      <c r="EZ239">
        <v>4.99951</v>
      </c>
      <c r="FA239">
        <v>6936.505</v>
      </c>
      <c r="FB239">
        <v>14717.55</v>
      </c>
      <c r="FC239">
        <v>43.062</v>
      </c>
      <c r="FD239">
        <v>44.8435</v>
      </c>
      <c r="FE239">
        <v>44.5935</v>
      </c>
      <c r="FF239">
        <v>43.875</v>
      </c>
      <c r="FG239">
        <v>44.4685</v>
      </c>
      <c r="FH239">
        <v>1755.585</v>
      </c>
      <c r="FI239">
        <v>39.48</v>
      </c>
      <c r="FJ239">
        <v>0</v>
      </c>
      <c r="FK239">
        <v>1701978785.1</v>
      </c>
      <c r="FL239">
        <v>0</v>
      </c>
      <c r="FM239">
        <v>382.27652</v>
      </c>
      <c r="FN239">
        <v>-0.546538464945604</v>
      </c>
      <c r="FO239">
        <v>-4.20307691635161</v>
      </c>
      <c r="FP239">
        <v>6936.6704</v>
      </c>
      <c r="FQ239">
        <v>15</v>
      </c>
      <c r="FR239">
        <v>1701977635</v>
      </c>
      <c r="FS239" t="s">
        <v>438</v>
      </c>
      <c r="FT239">
        <v>1701977633</v>
      </c>
      <c r="FU239">
        <v>1701977635</v>
      </c>
      <c r="FV239">
        <v>4</v>
      </c>
      <c r="FW239">
        <v>-0.012</v>
      </c>
      <c r="FX239">
        <v>0.003</v>
      </c>
      <c r="FY239">
        <v>-0.515</v>
      </c>
      <c r="FZ239">
        <v>0.012</v>
      </c>
      <c r="GA239">
        <v>420</v>
      </c>
      <c r="GB239">
        <v>11</v>
      </c>
      <c r="GC239">
        <v>0.38</v>
      </c>
      <c r="GD239">
        <v>0.07</v>
      </c>
      <c r="GE239">
        <v>-3.14271238095238</v>
      </c>
      <c r="GF239">
        <v>0.10206779220779</v>
      </c>
      <c r="GG239">
        <v>0.0374930544558096</v>
      </c>
      <c r="GH239">
        <v>1</v>
      </c>
      <c r="GI239">
        <v>382.285058823529</v>
      </c>
      <c r="GJ239">
        <v>-0.409014517091969</v>
      </c>
      <c r="GK239">
        <v>0.190861813451274</v>
      </c>
      <c r="GL239">
        <v>1</v>
      </c>
      <c r="GM239">
        <v>1.02238285714286</v>
      </c>
      <c r="GN239">
        <v>-0.00935376623376494</v>
      </c>
      <c r="GO239">
        <v>0.00119945282309473</v>
      </c>
      <c r="GP239">
        <v>1</v>
      </c>
      <c r="GQ239">
        <v>3</v>
      </c>
      <c r="GR239">
        <v>3</v>
      </c>
      <c r="GS239" t="s">
        <v>439</v>
      </c>
      <c r="GT239">
        <v>3.24999</v>
      </c>
      <c r="GU239">
        <v>2.89218</v>
      </c>
      <c r="GV239">
        <v>0.0826536</v>
      </c>
      <c r="GW239">
        <v>0.0829164</v>
      </c>
      <c r="GX239">
        <v>0.0594656</v>
      </c>
      <c r="GY239">
        <v>0.0553087</v>
      </c>
      <c r="GZ239">
        <v>30264.4</v>
      </c>
      <c r="HA239">
        <v>23316</v>
      </c>
      <c r="HB239">
        <v>30713.1</v>
      </c>
      <c r="HC239">
        <v>23894.5</v>
      </c>
      <c r="HD239">
        <v>38261.9</v>
      </c>
      <c r="HE239">
        <v>31507.3</v>
      </c>
      <c r="HF239">
        <v>43459.1</v>
      </c>
      <c r="HG239">
        <v>36060.8</v>
      </c>
      <c r="HH239">
        <v>2.35273</v>
      </c>
      <c r="HI239">
        <v>2.25573</v>
      </c>
      <c r="HJ239">
        <v>0.153244</v>
      </c>
      <c r="HK239">
        <v>0</v>
      </c>
      <c r="HL239">
        <v>20.5611</v>
      </c>
      <c r="HM239">
        <v>999.9</v>
      </c>
      <c r="HN239">
        <v>45.281</v>
      </c>
      <c r="HO239">
        <v>27.07</v>
      </c>
      <c r="HP239">
        <v>20.6236</v>
      </c>
      <c r="HQ239">
        <v>54.622</v>
      </c>
      <c r="HR239">
        <v>21.4183</v>
      </c>
      <c r="HS239">
        <v>2</v>
      </c>
      <c r="HT239">
        <v>-0.303994</v>
      </c>
      <c r="HU239">
        <v>0.725332</v>
      </c>
      <c r="HV239">
        <v>20.3423</v>
      </c>
      <c r="HW239">
        <v>5.24664</v>
      </c>
      <c r="HX239">
        <v>11.9216</v>
      </c>
      <c r="HY239">
        <v>4.9697</v>
      </c>
      <c r="HZ239">
        <v>3.29015</v>
      </c>
      <c r="IA239">
        <v>9999</v>
      </c>
      <c r="IB239">
        <v>999.9</v>
      </c>
      <c r="IC239">
        <v>9999</v>
      </c>
      <c r="ID239">
        <v>9999</v>
      </c>
      <c r="IE239">
        <v>4.9721</v>
      </c>
      <c r="IF239">
        <v>1.87348</v>
      </c>
      <c r="IG239">
        <v>1.88034</v>
      </c>
      <c r="IH239">
        <v>1.87652</v>
      </c>
      <c r="II239">
        <v>1.87607</v>
      </c>
      <c r="IJ239">
        <v>1.87607</v>
      </c>
      <c r="IK239">
        <v>1.87501</v>
      </c>
      <c r="IL239">
        <v>1.87543</v>
      </c>
      <c r="IM239">
        <v>0</v>
      </c>
      <c r="IN239">
        <v>0</v>
      </c>
      <c r="IO239">
        <v>0</v>
      </c>
      <c r="IP239">
        <v>0</v>
      </c>
      <c r="IQ239" t="s">
        <v>440</v>
      </c>
      <c r="IR239" t="s">
        <v>441</v>
      </c>
      <c r="IS239" t="s">
        <v>442</v>
      </c>
      <c r="IT239" t="s">
        <v>442</v>
      </c>
      <c r="IU239" t="s">
        <v>442</v>
      </c>
      <c r="IV239" t="s">
        <v>442</v>
      </c>
      <c r="IW239">
        <v>0</v>
      </c>
      <c r="IX239">
        <v>100</v>
      </c>
      <c r="IY239">
        <v>100</v>
      </c>
      <c r="IZ239">
        <v>-0.514</v>
      </c>
      <c r="JA239">
        <v>0.0314</v>
      </c>
      <c r="JB239">
        <v>-0.436505064677801</v>
      </c>
      <c r="JC239">
        <v>-0.000204251658391556</v>
      </c>
      <c r="JD239">
        <v>8.11882707142039e-08</v>
      </c>
      <c r="JE239">
        <v>-8.824596126216e-11</v>
      </c>
      <c r="JF239">
        <v>-0.0823044458403542</v>
      </c>
      <c r="JG239">
        <v>6.98166786572007e-05</v>
      </c>
      <c r="JH239">
        <v>0.00104944809816257</v>
      </c>
      <c r="JI239">
        <v>-2.5878658862803e-05</v>
      </c>
      <c r="JJ239">
        <v>28</v>
      </c>
      <c r="JK239">
        <v>2090</v>
      </c>
      <c r="JL239">
        <v>2</v>
      </c>
      <c r="JM239">
        <v>19</v>
      </c>
      <c r="JN239">
        <v>19.2</v>
      </c>
      <c r="JO239">
        <v>19.2</v>
      </c>
      <c r="JP239">
        <v>1.36108</v>
      </c>
      <c r="JQ239">
        <v>2.54883</v>
      </c>
      <c r="JR239">
        <v>2.24365</v>
      </c>
      <c r="JS239">
        <v>2.8479</v>
      </c>
      <c r="JT239">
        <v>2.49756</v>
      </c>
      <c r="JU239">
        <v>2.37793</v>
      </c>
      <c r="JV239">
        <v>31.3026</v>
      </c>
      <c r="JW239">
        <v>24.0612</v>
      </c>
      <c r="JX239">
        <v>18</v>
      </c>
      <c r="JY239">
        <v>633.515</v>
      </c>
      <c r="JZ239">
        <v>658.091</v>
      </c>
      <c r="KA239">
        <v>20.0006</v>
      </c>
      <c r="KB239">
        <v>23.3241</v>
      </c>
      <c r="KC239">
        <v>30.0002</v>
      </c>
      <c r="KD239">
        <v>23.5052</v>
      </c>
      <c r="KE239">
        <v>23.4853</v>
      </c>
      <c r="KF239">
        <v>27.2861</v>
      </c>
      <c r="KG239">
        <v>36.7197</v>
      </c>
      <c r="KH239">
        <v>0</v>
      </c>
      <c r="KI239">
        <v>20</v>
      </c>
      <c r="KJ239">
        <v>420</v>
      </c>
      <c r="KK239">
        <v>11.4964</v>
      </c>
      <c r="KL239">
        <v>101.979</v>
      </c>
      <c r="KM239">
        <v>101.023</v>
      </c>
    </row>
    <row r="240" spans="1:299">
      <c r="A240">
        <v>224</v>
      </c>
      <c r="B240">
        <v>1701978789.1</v>
      </c>
      <c r="C240">
        <v>1115.09999990463</v>
      </c>
      <c r="D240" t="s">
        <v>889</v>
      </c>
      <c r="E240" t="s">
        <v>890</v>
      </c>
      <c r="F240">
        <v>15</v>
      </c>
      <c r="H240" t="s">
        <v>435</v>
      </c>
      <c r="K240">
        <v>1701978787.6</v>
      </c>
      <c r="L240">
        <f>(M240)/1000</f>
        <v>0</v>
      </c>
      <c r="M240">
        <f>IF(DR240, AP240, AJ240)</f>
        <v>0</v>
      </c>
      <c r="N240">
        <f>IF(DR240, AK240, AI240)</f>
        <v>0</v>
      </c>
      <c r="O240">
        <f>DT240 - IF(AW240&gt;1, N240*DN240*100.0/(AY240*EH240), 0)</f>
        <v>0</v>
      </c>
      <c r="P240">
        <f>((V240-L240/2)*O240-N240)/(V240+L240/2)</f>
        <v>0</v>
      </c>
      <c r="Q240">
        <f>P240*(EA240+EB240)/1000.0</f>
        <v>0</v>
      </c>
      <c r="R240">
        <f>(DT240 - IF(AW240&gt;1, N240*DN240*100.0/(AY240*EH240), 0))*(EA240+EB240)/1000.0</f>
        <v>0</v>
      </c>
      <c r="S240">
        <f>2.0/((1/U240-1/T240)+SIGN(U240)*SQRT((1/U240-1/T240)*(1/U240-1/T240) + 4*DO240/((DO240+1)*(DO240+1))*(2*1/U240*1/T240-1/T240*1/T240)))</f>
        <v>0</v>
      </c>
      <c r="T240">
        <f>IF(LEFT(DP240,1)&lt;&gt;"0",IF(LEFT(DP240,1)="1",3.0,DQ240),$D$5+$E$5*(EH240*EA240/($K$5*1000))+$F$5*(EH240*EA240/($K$5*1000))*MAX(MIN(DN240,$J$5),$I$5)*MAX(MIN(DN240,$J$5),$I$5)+$G$5*MAX(MIN(DN240,$J$5),$I$5)*(EH240*EA240/($K$5*1000))+$H$5*(EH240*EA240/($K$5*1000))*(EH240*EA240/($K$5*1000)))</f>
        <v>0</v>
      </c>
      <c r="U240">
        <f>L240*(1000-(1000*0.61365*exp(17.502*Y240/(240.97+Y240))/(EA240+EB240)+DV240)/2)/(1000*0.61365*exp(17.502*Y240/(240.97+Y240))/(EA240+EB240)-DV240)</f>
        <v>0</v>
      </c>
      <c r="V240">
        <f>1/((DO240+1)/(S240/1.6)+1/(T240/1.37)) + DO240/((DO240+1)/(S240/1.6) + DO240/(T240/1.37))</f>
        <v>0</v>
      </c>
      <c r="W240">
        <f>(DJ240*DM240)</f>
        <v>0</v>
      </c>
      <c r="X240">
        <f>(EC240+(W240+2*0.95*5.67E-8*(((EC240+$B$7)+273)^4-(EC240+273)^4)-44100*L240)/(1.84*29.3*T240+8*0.95*5.67E-8*(EC240+273)^3))</f>
        <v>0</v>
      </c>
      <c r="Y240">
        <f>($C$7*ED240+$D$7*EE240+$E$7*X240)</f>
        <v>0</v>
      </c>
      <c r="Z240">
        <f>0.61365*exp(17.502*Y240/(240.97+Y240))</f>
        <v>0</v>
      </c>
      <c r="AA240">
        <f>(AB240/AC240*100)</f>
        <v>0</v>
      </c>
      <c r="AB240">
        <f>DV240*(EA240+EB240)/1000</f>
        <v>0</v>
      </c>
      <c r="AC240">
        <f>0.61365*exp(17.502*EC240/(240.97+EC240))</f>
        <v>0</v>
      </c>
      <c r="AD240">
        <f>(Z240-DV240*(EA240+EB240)/1000)</f>
        <v>0</v>
      </c>
      <c r="AE240">
        <f>(-L240*44100)</f>
        <v>0</v>
      </c>
      <c r="AF240">
        <f>2*29.3*T240*0.92*(EC240-Y240)</f>
        <v>0</v>
      </c>
      <c r="AG240">
        <f>2*0.95*5.67E-8*(((EC240+$B$7)+273)^4-(Y240+273)^4)</f>
        <v>0</v>
      </c>
      <c r="AH240">
        <f>W240+AG240+AE240+AF240</f>
        <v>0</v>
      </c>
      <c r="AI240">
        <f>DZ240*AW240*(DU240-DT240*(1000-AW240*DW240)/(1000-AW240*DV240))/(100*DN240)</f>
        <v>0</v>
      </c>
      <c r="AJ240">
        <f>1000*DZ240*AW240*(DV240-DW240)/(100*DN240*(1000-AW240*DV240))</f>
        <v>0</v>
      </c>
      <c r="AK240">
        <f>(AL240 - AM240 - EA240*1E3/(8.314*(EC240+273.15)) * AO240/DZ240 * AN240) * DZ240/(100*DN240) * (1000 - DW240)/1000</f>
        <v>0</v>
      </c>
      <c r="AL240">
        <v>424.871879054098</v>
      </c>
      <c r="AM240">
        <v>422.105224242424</v>
      </c>
      <c r="AN240">
        <v>-0.0037296380432394</v>
      </c>
      <c r="AO240">
        <v>66.111918729525</v>
      </c>
      <c r="AP240">
        <f>(AR240 - AQ240 + EA240*1E3/(8.314*(EC240+273.15)) * AT240/DZ240 * AS240) * DZ240/(100*DN240) * 1000/(1000 - AR240)</f>
        <v>0</v>
      </c>
      <c r="AQ240">
        <v>11.4621651074597</v>
      </c>
      <c r="AR240">
        <v>12.482554945055</v>
      </c>
      <c r="AS240">
        <v>-5.36338908825987e-07</v>
      </c>
      <c r="AT240">
        <v>85.4368916189537</v>
      </c>
      <c r="AU240">
        <v>0</v>
      </c>
      <c r="AV240">
        <v>0</v>
      </c>
      <c r="AW240">
        <f>IF(AU240*$H$13&gt;=AY240,1.0,(AY240/(AY240-AU240*$H$13)))</f>
        <v>0</v>
      </c>
      <c r="AX240">
        <f>(AW240-1)*100</f>
        <v>0</v>
      </c>
      <c r="AY240">
        <f>MAX(0,($B$13+$C$13*EH240)/(1+$D$13*EH240)*EA240/(EC240+273)*$E$13)</f>
        <v>0</v>
      </c>
      <c r="AZ240" t="s">
        <v>436</v>
      </c>
      <c r="BA240" t="s">
        <v>436</v>
      </c>
      <c r="BB240">
        <v>0</v>
      </c>
      <c r="BC240">
        <v>0</v>
      </c>
      <c r="BD240">
        <f>1-BB240/BC240</f>
        <v>0</v>
      </c>
      <c r="BE240">
        <v>0</v>
      </c>
      <c r="BF240" t="s">
        <v>436</v>
      </c>
      <c r="BG240" t="s">
        <v>436</v>
      </c>
      <c r="BH240">
        <v>0</v>
      </c>
      <c r="BI240">
        <v>0</v>
      </c>
      <c r="BJ240">
        <f>1-BH240/BI240</f>
        <v>0</v>
      </c>
      <c r="BK240">
        <v>0.5</v>
      </c>
      <c r="BL240">
        <f>DK240</f>
        <v>0</v>
      </c>
      <c r="BM240">
        <f>N240</f>
        <v>0</v>
      </c>
      <c r="BN240">
        <f>BJ240*BK240*BL240</f>
        <v>0</v>
      </c>
      <c r="BO240">
        <f>(BM240-BE240)/BL240</f>
        <v>0</v>
      </c>
      <c r="BP240">
        <f>(BC240-BI240)/BI240</f>
        <v>0</v>
      </c>
      <c r="BQ240">
        <f>BB240/(BD240+BB240/BI240)</f>
        <v>0</v>
      </c>
      <c r="BR240" t="s">
        <v>436</v>
      </c>
      <c r="BS240">
        <v>0</v>
      </c>
      <c r="BT240">
        <f>IF(BS240&lt;&gt;0, BS240, BQ240)</f>
        <v>0</v>
      </c>
      <c r="BU240">
        <f>1-BT240/BI240</f>
        <v>0</v>
      </c>
      <c r="BV240">
        <f>(BI240-BH240)/(BI240-BT240)</f>
        <v>0</v>
      </c>
      <c r="BW240">
        <f>(BC240-BI240)/(BC240-BT240)</f>
        <v>0</v>
      </c>
      <c r="BX240">
        <f>(BI240-BH240)/(BI240-BB240)</f>
        <v>0</v>
      </c>
      <c r="BY240">
        <f>(BC240-BI240)/(BC240-BB240)</f>
        <v>0</v>
      </c>
      <c r="BZ240">
        <f>(BV240*BT240/BH240)</f>
        <v>0</v>
      </c>
      <c r="CA240">
        <f>(1-BZ240)</f>
        <v>0</v>
      </c>
      <c r="DJ240">
        <f>$B$11*EI240+$C$11*EJ240+$F$11*EU240*(1-EX240)</f>
        <v>0</v>
      </c>
      <c r="DK240">
        <f>DJ240*DL240</f>
        <v>0</v>
      </c>
      <c r="DL240">
        <f>($B$11*$D$9+$C$11*$D$9+$F$11*((FH240+EZ240)/MAX(FH240+EZ240+FI240, 0.1)*$I$9+FI240/MAX(FH240+EZ240+FI240, 0.1)*$J$9))/($B$11+$C$11+$F$11)</f>
        <v>0</v>
      </c>
      <c r="DM240">
        <f>($B$11*$K$9+$C$11*$K$9+$F$11*((FH240+EZ240)/MAX(FH240+EZ240+FI240, 0.1)*$P$9+FI240/MAX(FH240+EZ240+FI240, 0.1)*$Q$9))/($B$11+$C$11+$F$11)</f>
        <v>0</v>
      </c>
      <c r="DN240">
        <v>6</v>
      </c>
      <c r="DO240">
        <v>0.5</v>
      </c>
      <c r="DP240" t="s">
        <v>437</v>
      </c>
      <c r="DQ240">
        <v>2</v>
      </c>
      <c r="DR240" t="b">
        <v>1</v>
      </c>
      <c r="DS240">
        <v>1701978787.6</v>
      </c>
      <c r="DT240">
        <v>416.845</v>
      </c>
      <c r="DU240">
        <v>420.018</v>
      </c>
      <c r="DV240">
        <v>12.48255</v>
      </c>
      <c r="DW240">
        <v>11.46145</v>
      </c>
      <c r="DX240">
        <v>417.359</v>
      </c>
      <c r="DY240">
        <v>12.45125</v>
      </c>
      <c r="DZ240">
        <v>599.978</v>
      </c>
      <c r="EA240">
        <v>78.90665</v>
      </c>
      <c r="EB240">
        <v>0.09991095</v>
      </c>
      <c r="EC240">
        <v>23.0386</v>
      </c>
      <c r="ED240">
        <v>23.0787</v>
      </c>
      <c r="EE240">
        <v>999.9</v>
      </c>
      <c r="EF240">
        <v>0</v>
      </c>
      <c r="EG240">
        <v>0</v>
      </c>
      <c r="EH240">
        <v>10002.175</v>
      </c>
      <c r="EI240">
        <v>0</v>
      </c>
      <c r="EJ240">
        <v>0.848101</v>
      </c>
      <c r="EK240">
        <v>-3.172945</v>
      </c>
      <c r="EL240">
        <v>422.114</v>
      </c>
      <c r="EM240">
        <v>424.8875</v>
      </c>
      <c r="EN240">
        <v>1.02108</v>
      </c>
      <c r="EO240">
        <v>420.018</v>
      </c>
      <c r="EP240">
        <v>11.46145</v>
      </c>
      <c r="EQ240">
        <v>0.9849565</v>
      </c>
      <c r="ER240">
        <v>0.904387</v>
      </c>
      <c r="ES240">
        <v>6.69573</v>
      </c>
      <c r="ET240">
        <v>5.46073</v>
      </c>
      <c r="EU240">
        <v>1799.91</v>
      </c>
      <c r="EV240">
        <v>0.978004</v>
      </c>
      <c r="EW240">
        <v>0.0219962</v>
      </c>
      <c r="EX240">
        <v>0</v>
      </c>
      <c r="EY240">
        <v>382.279</v>
      </c>
      <c r="EZ240">
        <v>4.99951</v>
      </c>
      <c r="FA240">
        <v>6935.635</v>
      </c>
      <c r="FB240">
        <v>14716.25</v>
      </c>
      <c r="FC240">
        <v>43.062</v>
      </c>
      <c r="FD240">
        <v>44.875</v>
      </c>
      <c r="FE240">
        <v>44.562</v>
      </c>
      <c r="FF240">
        <v>43.875</v>
      </c>
      <c r="FG240">
        <v>44.5</v>
      </c>
      <c r="FH240">
        <v>1755.43</v>
      </c>
      <c r="FI240">
        <v>39.48</v>
      </c>
      <c r="FJ240">
        <v>0</v>
      </c>
      <c r="FK240">
        <v>1701978790.5</v>
      </c>
      <c r="FL240">
        <v>0</v>
      </c>
      <c r="FM240">
        <v>382.252846153846</v>
      </c>
      <c r="FN240">
        <v>-0.290051287163489</v>
      </c>
      <c r="FO240">
        <v>-3.79726493678166</v>
      </c>
      <c r="FP240">
        <v>6936.26576923077</v>
      </c>
      <c r="FQ240">
        <v>15</v>
      </c>
      <c r="FR240">
        <v>1701977635</v>
      </c>
      <c r="FS240" t="s">
        <v>438</v>
      </c>
      <c r="FT240">
        <v>1701977633</v>
      </c>
      <c r="FU240">
        <v>1701977635</v>
      </c>
      <c r="FV240">
        <v>4</v>
      </c>
      <c r="FW240">
        <v>-0.012</v>
      </c>
      <c r="FX240">
        <v>0.003</v>
      </c>
      <c r="FY240">
        <v>-0.515</v>
      </c>
      <c r="FZ240">
        <v>0.012</v>
      </c>
      <c r="GA240">
        <v>420</v>
      </c>
      <c r="GB240">
        <v>11</v>
      </c>
      <c r="GC240">
        <v>0.38</v>
      </c>
      <c r="GD240">
        <v>0.07</v>
      </c>
      <c r="GE240">
        <v>-3.1359385</v>
      </c>
      <c r="GF240">
        <v>0.0323869172932347</v>
      </c>
      <c r="GG240">
        <v>0.0287633068813375</v>
      </c>
      <c r="GH240">
        <v>1</v>
      </c>
      <c r="GI240">
        <v>382.259323529412</v>
      </c>
      <c r="GJ240">
        <v>-0.0464629481275417</v>
      </c>
      <c r="GK240">
        <v>0.180986791943863</v>
      </c>
      <c r="GL240">
        <v>1</v>
      </c>
      <c r="GM240">
        <v>1.0217255</v>
      </c>
      <c r="GN240">
        <v>-0.00413458646616572</v>
      </c>
      <c r="GO240">
        <v>0.000799984218594341</v>
      </c>
      <c r="GP240">
        <v>1</v>
      </c>
      <c r="GQ240">
        <v>3</v>
      </c>
      <c r="GR240">
        <v>3</v>
      </c>
      <c r="GS240" t="s">
        <v>439</v>
      </c>
      <c r="GT240">
        <v>3.24997</v>
      </c>
      <c r="GU240">
        <v>2.8922</v>
      </c>
      <c r="GV240">
        <v>0.0826476</v>
      </c>
      <c r="GW240">
        <v>0.0829247</v>
      </c>
      <c r="GX240">
        <v>0.0594549</v>
      </c>
      <c r="GY240">
        <v>0.0553066</v>
      </c>
      <c r="GZ240">
        <v>30265.2</v>
      </c>
      <c r="HA240">
        <v>23315.7</v>
      </c>
      <c r="HB240">
        <v>30713.6</v>
      </c>
      <c r="HC240">
        <v>23894.4</v>
      </c>
      <c r="HD240">
        <v>38262.7</v>
      </c>
      <c r="HE240">
        <v>31507.3</v>
      </c>
      <c r="HF240">
        <v>43459.4</v>
      </c>
      <c r="HG240">
        <v>36060.6</v>
      </c>
      <c r="HH240">
        <v>2.35263</v>
      </c>
      <c r="HI240">
        <v>2.2556</v>
      </c>
      <c r="HJ240">
        <v>0.152398</v>
      </c>
      <c r="HK240">
        <v>0</v>
      </c>
      <c r="HL240">
        <v>20.5668</v>
      </c>
      <c r="HM240">
        <v>999.9</v>
      </c>
      <c r="HN240">
        <v>45.294</v>
      </c>
      <c r="HO240">
        <v>27.08</v>
      </c>
      <c r="HP240">
        <v>20.6408</v>
      </c>
      <c r="HQ240">
        <v>54.542</v>
      </c>
      <c r="HR240">
        <v>21.4623</v>
      </c>
      <c r="HS240">
        <v>2</v>
      </c>
      <c r="HT240">
        <v>-0.303874</v>
      </c>
      <c r="HU240">
        <v>0.730019</v>
      </c>
      <c r="HV240">
        <v>20.3422</v>
      </c>
      <c r="HW240">
        <v>5.24694</v>
      </c>
      <c r="HX240">
        <v>11.9207</v>
      </c>
      <c r="HY240">
        <v>4.9696</v>
      </c>
      <c r="HZ240">
        <v>3.29005</v>
      </c>
      <c r="IA240">
        <v>9999</v>
      </c>
      <c r="IB240">
        <v>999.9</v>
      </c>
      <c r="IC240">
        <v>9999</v>
      </c>
      <c r="ID240">
        <v>9999</v>
      </c>
      <c r="IE240">
        <v>4.97209</v>
      </c>
      <c r="IF240">
        <v>1.87347</v>
      </c>
      <c r="IG240">
        <v>1.88034</v>
      </c>
      <c r="IH240">
        <v>1.87651</v>
      </c>
      <c r="II240">
        <v>1.87609</v>
      </c>
      <c r="IJ240">
        <v>1.87607</v>
      </c>
      <c r="IK240">
        <v>1.875</v>
      </c>
      <c r="IL240">
        <v>1.87543</v>
      </c>
      <c r="IM240">
        <v>0</v>
      </c>
      <c r="IN240">
        <v>0</v>
      </c>
      <c r="IO240">
        <v>0</v>
      </c>
      <c r="IP240">
        <v>0</v>
      </c>
      <c r="IQ240" t="s">
        <v>440</v>
      </c>
      <c r="IR240" t="s">
        <v>441</v>
      </c>
      <c r="IS240" t="s">
        <v>442</v>
      </c>
      <c r="IT240" t="s">
        <v>442</v>
      </c>
      <c r="IU240" t="s">
        <v>442</v>
      </c>
      <c r="IV240" t="s">
        <v>442</v>
      </c>
      <c r="IW240">
        <v>0</v>
      </c>
      <c r="IX240">
        <v>100</v>
      </c>
      <c r="IY240">
        <v>100</v>
      </c>
      <c r="IZ240">
        <v>-0.514</v>
      </c>
      <c r="JA240">
        <v>0.0313</v>
      </c>
      <c r="JB240">
        <v>-0.436505064677801</v>
      </c>
      <c r="JC240">
        <v>-0.000204251658391556</v>
      </c>
      <c r="JD240">
        <v>8.11882707142039e-08</v>
      </c>
      <c r="JE240">
        <v>-8.824596126216e-11</v>
      </c>
      <c r="JF240">
        <v>-0.0823044458403542</v>
      </c>
      <c r="JG240">
        <v>6.98166786572007e-05</v>
      </c>
      <c r="JH240">
        <v>0.00104944809816257</v>
      </c>
      <c r="JI240">
        <v>-2.5878658862803e-05</v>
      </c>
      <c r="JJ240">
        <v>28</v>
      </c>
      <c r="JK240">
        <v>2090</v>
      </c>
      <c r="JL240">
        <v>2</v>
      </c>
      <c r="JM240">
        <v>19</v>
      </c>
      <c r="JN240">
        <v>19.3</v>
      </c>
      <c r="JO240">
        <v>19.2</v>
      </c>
      <c r="JP240">
        <v>1.36108</v>
      </c>
      <c r="JQ240">
        <v>2.55493</v>
      </c>
      <c r="JR240">
        <v>2.24365</v>
      </c>
      <c r="JS240">
        <v>2.84912</v>
      </c>
      <c r="JT240">
        <v>2.49756</v>
      </c>
      <c r="JU240">
        <v>2.35107</v>
      </c>
      <c r="JV240">
        <v>31.3026</v>
      </c>
      <c r="JW240">
        <v>24.0612</v>
      </c>
      <c r="JX240">
        <v>18</v>
      </c>
      <c r="JY240">
        <v>633.443</v>
      </c>
      <c r="JZ240">
        <v>658.006</v>
      </c>
      <c r="KA240">
        <v>20.0008</v>
      </c>
      <c r="KB240">
        <v>23.3255</v>
      </c>
      <c r="KC240">
        <v>30.0003</v>
      </c>
      <c r="KD240">
        <v>23.5053</v>
      </c>
      <c r="KE240">
        <v>23.487</v>
      </c>
      <c r="KF240">
        <v>27.2831</v>
      </c>
      <c r="KG240">
        <v>36.7197</v>
      </c>
      <c r="KH240">
        <v>0</v>
      </c>
      <c r="KI240">
        <v>20</v>
      </c>
      <c r="KJ240">
        <v>420</v>
      </c>
      <c r="KK240">
        <v>11.4987</v>
      </c>
      <c r="KL240">
        <v>101.98</v>
      </c>
      <c r="KM240">
        <v>101.023</v>
      </c>
    </row>
    <row r="241" spans="1:299">
      <c r="A241">
        <v>225</v>
      </c>
      <c r="B241">
        <v>1701978794.1</v>
      </c>
      <c r="C241">
        <v>1120.09999990463</v>
      </c>
      <c r="D241" t="s">
        <v>891</v>
      </c>
      <c r="E241" t="s">
        <v>892</v>
      </c>
      <c r="F241">
        <v>15</v>
      </c>
      <c r="H241" t="s">
        <v>435</v>
      </c>
      <c r="K241">
        <v>1701978792.6</v>
      </c>
      <c r="L241">
        <f>(M241)/1000</f>
        <v>0</v>
      </c>
      <c r="M241">
        <f>IF(DR241, AP241, AJ241)</f>
        <v>0</v>
      </c>
      <c r="N241">
        <f>IF(DR241, AK241, AI241)</f>
        <v>0</v>
      </c>
      <c r="O241">
        <f>DT241 - IF(AW241&gt;1, N241*DN241*100.0/(AY241*EH241), 0)</f>
        <v>0</v>
      </c>
      <c r="P241">
        <f>((V241-L241/2)*O241-N241)/(V241+L241/2)</f>
        <v>0</v>
      </c>
      <c r="Q241">
        <f>P241*(EA241+EB241)/1000.0</f>
        <v>0</v>
      </c>
      <c r="R241">
        <f>(DT241 - IF(AW241&gt;1, N241*DN241*100.0/(AY241*EH241), 0))*(EA241+EB241)/1000.0</f>
        <v>0</v>
      </c>
      <c r="S241">
        <f>2.0/((1/U241-1/T241)+SIGN(U241)*SQRT((1/U241-1/T241)*(1/U241-1/T241) + 4*DO241/((DO241+1)*(DO241+1))*(2*1/U241*1/T241-1/T241*1/T241)))</f>
        <v>0</v>
      </c>
      <c r="T241">
        <f>IF(LEFT(DP241,1)&lt;&gt;"0",IF(LEFT(DP241,1)="1",3.0,DQ241),$D$5+$E$5*(EH241*EA241/($K$5*1000))+$F$5*(EH241*EA241/($K$5*1000))*MAX(MIN(DN241,$J$5),$I$5)*MAX(MIN(DN241,$J$5),$I$5)+$G$5*MAX(MIN(DN241,$J$5),$I$5)*(EH241*EA241/($K$5*1000))+$H$5*(EH241*EA241/($K$5*1000))*(EH241*EA241/($K$5*1000)))</f>
        <v>0</v>
      </c>
      <c r="U241">
        <f>L241*(1000-(1000*0.61365*exp(17.502*Y241/(240.97+Y241))/(EA241+EB241)+DV241)/2)/(1000*0.61365*exp(17.502*Y241/(240.97+Y241))/(EA241+EB241)-DV241)</f>
        <v>0</v>
      </c>
      <c r="V241">
        <f>1/((DO241+1)/(S241/1.6)+1/(T241/1.37)) + DO241/((DO241+1)/(S241/1.6) + DO241/(T241/1.37))</f>
        <v>0</v>
      </c>
      <c r="W241">
        <f>(DJ241*DM241)</f>
        <v>0</v>
      </c>
      <c r="X241">
        <f>(EC241+(W241+2*0.95*5.67E-8*(((EC241+$B$7)+273)^4-(EC241+273)^4)-44100*L241)/(1.84*29.3*T241+8*0.95*5.67E-8*(EC241+273)^3))</f>
        <v>0</v>
      </c>
      <c r="Y241">
        <f>($C$7*ED241+$D$7*EE241+$E$7*X241)</f>
        <v>0</v>
      </c>
      <c r="Z241">
        <f>0.61365*exp(17.502*Y241/(240.97+Y241))</f>
        <v>0</v>
      </c>
      <c r="AA241">
        <f>(AB241/AC241*100)</f>
        <v>0</v>
      </c>
      <c r="AB241">
        <f>DV241*(EA241+EB241)/1000</f>
        <v>0</v>
      </c>
      <c r="AC241">
        <f>0.61365*exp(17.502*EC241/(240.97+EC241))</f>
        <v>0</v>
      </c>
      <c r="AD241">
        <f>(Z241-DV241*(EA241+EB241)/1000)</f>
        <v>0</v>
      </c>
      <c r="AE241">
        <f>(-L241*44100)</f>
        <v>0</v>
      </c>
      <c r="AF241">
        <f>2*29.3*T241*0.92*(EC241-Y241)</f>
        <v>0</v>
      </c>
      <c r="AG241">
        <f>2*0.95*5.67E-8*(((EC241+$B$7)+273)^4-(Y241+273)^4)</f>
        <v>0</v>
      </c>
      <c r="AH241">
        <f>W241+AG241+AE241+AF241</f>
        <v>0</v>
      </c>
      <c r="AI241">
        <f>DZ241*AW241*(DU241-DT241*(1000-AW241*DW241)/(1000-AW241*DV241))/(100*DN241)</f>
        <v>0</v>
      </c>
      <c r="AJ241">
        <f>1000*DZ241*AW241*(DV241-DW241)/(100*DN241*(1000-AW241*DV241))</f>
        <v>0</v>
      </c>
      <c r="AK241">
        <f>(AL241 - AM241 - EA241*1E3/(8.314*(EC241+273.15)) * AO241/DZ241 * AN241) * DZ241/(100*DN241) * (1000 - DW241)/1000</f>
        <v>0</v>
      </c>
      <c r="AL241">
        <v>424.880201206717</v>
      </c>
      <c r="AM241">
        <v>422.124127272727</v>
      </c>
      <c r="AN241">
        <v>0.000670047565684021</v>
      </c>
      <c r="AO241">
        <v>66.111918729525</v>
      </c>
      <c r="AP241">
        <f>(AR241 - AQ241 + EA241*1E3/(8.314*(EC241+273.15)) * AT241/DZ241 * AS241) * DZ241/(100*DN241) * 1000/(1000 - AR241)</f>
        <v>0</v>
      </c>
      <c r="AQ241">
        <v>11.4617263321938</v>
      </c>
      <c r="AR241">
        <v>12.480743956044</v>
      </c>
      <c r="AS241">
        <v>-7.95442899128433e-07</v>
      </c>
      <c r="AT241">
        <v>85.4368916189537</v>
      </c>
      <c r="AU241">
        <v>0</v>
      </c>
      <c r="AV241">
        <v>0</v>
      </c>
      <c r="AW241">
        <f>IF(AU241*$H$13&gt;=AY241,1.0,(AY241/(AY241-AU241*$H$13)))</f>
        <v>0</v>
      </c>
      <c r="AX241">
        <f>(AW241-1)*100</f>
        <v>0</v>
      </c>
      <c r="AY241">
        <f>MAX(0,($B$13+$C$13*EH241)/(1+$D$13*EH241)*EA241/(EC241+273)*$E$13)</f>
        <v>0</v>
      </c>
      <c r="AZ241" t="s">
        <v>436</v>
      </c>
      <c r="BA241" t="s">
        <v>436</v>
      </c>
      <c r="BB241">
        <v>0</v>
      </c>
      <c r="BC241">
        <v>0</v>
      </c>
      <c r="BD241">
        <f>1-BB241/BC241</f>
        <v>0</v>
      </c>
      <c r="BE241">
        <v>0</v>
      </c>
      <c r="BF241" t="s">
        <v>436</v>
      </c>
      <c r="BG241" t="s">
        <v>436</v>
      </c>
      <c r="BH241">
        <v>0</v>
      </c>
      <c r="BI241">
        <v>0</v>
      </c>
      <c r="BJ241">
        <f>1-BH241/BI241</f>
        <v>0</v>
      </c>
      <c r="BK241">
        <v>0.5</v>
      </c>
      <c r="BL241">
        <f>DK241</f>
        <v>0</v>
      </c>
      <c r="BM241">
        <f>N241</f>
        <v>0</v>
      </c>
      <c r="BN241">
        <f>BJ241*BK241*BL241</f>
        <v>0</v>
      </c>
      <c r="BO241">
        <f>(BM241-BE241)/BL241</f>
        <v>0</v>
      </c>
      <c r="BP241">
        <f>(BC241-BI241)/BI241</f>
        <v>0</v>
      </c>
      <c r="BQ241">
        <f>BB241/(BD241+BB241/BI241)</f>
        <v>0</v>
      </c>
      <c r="BR241" t="s">
        <v>436</v>
      </c>
      <c r="BS241">
        <v>0</v>
      </c>
      <c r="BT241">
        <f>IF(BS241&lt;&gt;0, BS241, BQ241)</f>
        <v>0</v>
      </c>
      <c r="BU241">
        <f>1-BT241/BI241</f>
        <v>0</v>
      </c>
      <c r="BV241">
        <f>(BI241-BH241)/(BI241-BT241)</f>
        <v>0</v>
      </c>
      <c r="BW241">
        <f>(BC241-BI241)/(BC241-BT241)</f>
        <v>0</v>
      </c>
      <c r="BX241">
        <f>(BI241-BH241)/(BI241-BB241)</f>
        <v>0</v>
      </c>
      <c r="BY241">
        <f>(BC241-BI241)/(BC241-BB241)</f>
        <v>0</v>
      </c>
      <c r="BZ241">
        <f>(BV241*BT241/BH241)</f>
        <v>0</v>
      </c>
      <c r="CA241">
        <f>(1-BZ241)</f>
        <v>0</v>
      </c>
      <c r="DJ241">
        <f>$B$11*EI241+$C$11*EJ241+$F$11*EU241*(1-EX241)</f>
        <v>0</v>
      </c>
      <c r="DK241">
        <f>DJ241*DL241</f>
        <v>0</v>
      </c>
      <c r="DL241">
        <f>($B$11*$D$9+$C$11*$D$9+$F$11*((FH241+EZ241)/MAX(FH241+EZ241+FI241, 0.1)*$I$9+FI241/MAX(FH241+EZ241+FI241, 0.1)*$J$9))/($B$11+$C$11+$F$11)</f>
        <v>0</v>
      </c>
      <c r="DM241">
        <f>($B$11*$K$9+$C$11*$K$9+$F$11*((FH241+EZ241)/MAX(FH241+EZ241+FI241, 0.1)*$P$9+FI241/MAX(FH241+EZ241+FI241, 0.1)*$Q$9))/($B$11+$C$11+$F$11)</f>
        <v>0</v>
      </c>
      <c r="DN241">
        <v>6</v>
      </c>
      <c r="DO241">
        <v>0.5</v>
      </c>
      <c r="DP241" t="s">
        <v>437</v>
      </c>
      <c r="DQ241">
        <v>2</v>
      </c>
      <c r="DR241" t="b">
        <v>1</v>
      </c>
      <c r="DS241">
        <v>1701978792.6</v>
      </c>
      <c r="DT241">
        <v>416.8495</v>
      </c>
      <c r="DU241">
        <v>420.002</v>
      </c>
      <c r="DV241">
        <v>12.48135</v>
      </c>
      <c r="DW241">
        <v>11.46205</v>
      </c>
      <c r="DX241">
        <v>417.3635</v>
      </c>
      <c r="DY241">
        <v>12.4501</v>
      </c>
      <c r="DZ241">
        <v>599.987</v>
      </c>
      <c r="EA241">
        <v>78.90745</v>
      </c>
      <c r="EB241">
        <v>0.100244</v>
      </c>
      <c r="EC241">
        <v>23.03855</v>
      </c>
      <c r="ED241">
        <v>23.0761</v>
      </c>
      <c r="EE241">
        <v>999.9</v>
      </c>
      <c r="EF241">
        <v>0</v>
      </c>
      <c r="EG241">
        <v>0</v>
      </c>
      <c r="EH241">
        <v>9987.185</v>
      </c>
      <c r="EI241">
        <v>0</v>
      </c>
      <c r="EJ241">
        <v>0.848101</v>
      </c>
      <c r="EK241">
        <v>-3.152725</v>
      </c>
      <c r="EL241">
        <v>422.118</v>
      </c>
      <c r="EM241">
        <v>424.872</v>
      </c>
      <c r="EN241">
        <v>1.0193</v>
      </c>
      <c r="EO241">
        <v>420.002</v>
      </c>
      <c r="EP241">
        <v>11.46205</v>
      </c>
      <c r="EQ241">
        <v>0.984873</v>
      </c>
      <c r="ER241">
        <v>0.9044425</v>
      </c>
      <c r="ES241">
        <v>6.694495</v>
      </c>
      <c r="ET241">
        <v>5.46162</v>
      </c>
      <c r="EU241">
        <v>1800.065</v>
      </c>
      <c r="EV241">
        <v>0.978006</v>
      </c>
      <c r="EW241">
        <v>0.0219943</v>
      </c>
      <c r="EX241">
        <v>0</v>
      </c>
      <c r="EY241">
        <v>382.286</v>
      </c>
      <c r="EZ241">
        <v>4.99951</v>
      </c>
      <c r="FA241">
        <v>6935.685</v>
      </c>
      <c r="FB241">
        <v>14717.5</v>
      </c>
      <c r="FC241">
        <v>43.062</v>
      </c>
      <c r="FD241">
        <v>44.8435</v>
      </c>
      <c r="FE241">
        <v>44.562</v>
      </c>
      <c r="FF241">
        <v>43.875</v>
      </c>
      <c r="FG241">
        <v>44.4685</v>
      </c>
      <c r="FH241">
        <v>1755.585</v>
      </c>
      <c r="FI241">
        <v>39.48</v>
      </c>
      <c r="FJ241">
        <v>0</v>
      </c>
      <c r="FK241">
        <v>1701978795.3</v>
      </c>
      <c r="FL241">
        <v>0</v>
      </c>
      <c r="FM241">
        <v>382.258615384615</v>
      </c>
      <c r="FN241">
        <v>0.452102548063561</v>
      </c>
      <c r="FO241">
        <v>-5.52991453185552</v>
      </c>
      <c r="FP241">
        <v>6935.93884615385</v>
      </c>
      <c r="FQ241">
        <v>15</v>
      </c>
      <c r="FR241">
        <v>1701977635</v>
      </c>
      <c r="FS241" t="s">
        <v>438</v>
      </c>
      <c r="FT241">
        <v>1701977633</v>
      </c>
      <c r="FU241">
        <v>1701977635</v>
      </c>
      <c r="FV241">
        <v>4</v>
      </c>
      <c r="FW241">
        <v>-0.012</v>
      </c>
      <c r="FX241">
        <v>0.003</v>
      </c>
      <c r="FY241">
        <v>-0.515</v>
      </c>
      <c r="FZ241">
        <v>0.012</v>
      </c>
      <c r="GA241">
        <v>420</v>
      </c>
      <c r="GB241">
        <v>11</v>
      </c>
      <c r="GC241">
        <v>0.38</v>
      </c>
      <c r="GD241">
        <v>0.07</v>
      </c>
      <c r="GE241">
        <v>-3.13750857142857</v>
      </c>
      <c r="GF241">
        <v>-0.0769394805194811</v>
      </c>
      <c r="GG241">
        <v>0.0269778701700405</v>
      </c>
      <c r="GH241">
        <v>1</v>
      </c>
      <c r="GI241">
        <v>382.270352941176</v>
      </c>
      <c r="GJ241">
        <v>-0.234499623704139</v>
      </c>
      <c r="GK241">
        <v>0.172618055485469</v>
      </c>
      <c r="GL241">
        <v>1</v>
      </c>
      <c r="GM241">
        <v>1.02105476190476</v>
      </c>
      <c r="GN241">
        <v>-0.00962727272727183</v>
      </c>
      <c r="GO241">
        <v>0.00124852148387266</v>
      </c>
      <c r="GP241">
        <v>1</v>
      </c>
      <c r="GQ241">
        <v>3</v>
      </c>
      <c r="GR241">
        <v>3</v>
      </c>
      <c r="GS241" t="s">
        <v>439</v>
      </c>
      <c r="GT241">
        <v>3.24998</v>
      </c>
      <c r="GU241">
        <v>2.8922</v>
      </c>
      <c r="GV241">
        <v>0.0826492</v>
      </c>
      <c r="GW241">
        <v>0.0829214</v>
      </c>
      <c r="GX241">
        <v>0.059458</v>
      </c>
      <c r="GY241">
        <v>0.055311</v>
      </c>
      <c r="GZ241">
        <v>30264.6</v>
      </c>
      <c r="HA241">
        <v>23315.8</v>
      </c>
      <c r="HB241">
        <v>30713.1</v>
      </c>
      <c r="HC241">
        <v>23894.5</v>
      </c>
      <c r="HD241">
        <v>38261.6</v>
      </c>
      <c r="HE241">
        <v>31507.3</v>
      </c>
      <c r="HF241">
        <v>43458.4</v>
      </c>
      <c r="HG241">
        <v>36060.8</v>
      </c>
      <c r="HH241">
        <v>2.35273</v>
      </c>
      <c r="HI241">
        <v>2.25538</v>
      </c>
      <c r="HJ241">
        <v>0.151716</v>
      </c>
      <c r="HK241">
        <v>0</v>
      </c>
      <c r="HL241">
        <v>20.5734</v>
      </c>
      <c r="HM241">
        <v>999.9</v>
      </c>
      <c r="HN241">
        <v>45.294</v>
      </c>
      <c r="HO241">
        <v>27.08</v>
      </c>
      <c r="HP241">
        <v>20.6427</v>
      </c>
      <c r="HQ241">
        <v>54.402</v>
      </c>
      <c r="HR241">
        <v>21.4784</v>
      </c>
      <c r="HS241">
        <v>2</v>
      </c>
      <c r="HT241">
        <v>-0.303692</v>
      </c>
      <c r="HU241">
        <v>0.733911</v>
      </c>
      <c r="HV241">
        <v>20.3422</v>
      </c>
      <c r="HW241">
        <v>5.24694</v>
      </c>
      <c r="HX241">
        <v>11.9207</v>
      </c>
      <c r="HY241">
        <v>4.96965</v>
      </c>
      <c r="HZ241">
        <v>3.29035</v>
      </c>
      <c r="IA241">
        <v>9999</v>
      </c>
      <c r="IB241">
        <v>999.9</v>
      </c>
      <c r="IC241">
        <v>9999</v>
      </c>
      <c r="ID241">
        <v>9999</v>
      </c>
      <c r="IE241">
        <v>4.97212</v>
      </c>
      <c r="IF241">
        <v>1.87347</v>
      </c>
      <c r="IG241">
        <v>1.88034</v>
      </c>
      <c r="IH241">
        <v>1.87652</v>
      </c>
      <c r="II241">
        <v>1.8761</v>
      </c>
      <c r="IJ241">
        <v>1.87607</v>
      </c>
      <c r="IK241">
        <v>1.87501</v>
      </c>
      <c r="IL241">
        <v>1.87545</v>
      </c>
      <c r="IM241">
        <v>0</v>
      </c>
      <c r="IN241">
        <v>0</v>
      </c>
      <c r="IO241">
        <v>0</v>
      </c>
      <c r="IP241">
        <v>0</v>
      </c>
      <c r="IQ241" t="s">
        <v>440</v>
      </c>
      <c r="IR241" t="s">
        <v>441</v>
      </c>
      <c r="IS241" t="s">
        <v>442</v>
      </c>
      <c r="IT241" t="s">
        <v>442</v>
      </c>
      <c r="IU241" t="s">
        <v>442</v>
      </c>
      <c r="IV241" t="s">
        <v>442</v>
      </c>
      <c r="IW241">
        <v>0</v>
      </c>
      <c r="IX241">
        <v>100</v>
      </c>
      <c r="IY241">
        <v>100</v>
      </c>
      <c r="IZ241">
        <v>-0.514</v>
      </c>
      <c r="JA241">
        <v>0.0313</v>
      </c>
      <c r="JB241">
        <v>-0.436505064677801</v>
      </c>
      <c r="JC241">
        <v>-0.000204251658391556</v>
      </c>
      <c r="JD241">
        <v>8.11882707142039e-08</v>
      </c>
      <c r="JE241">
        <v>-8.824596126216e-11</v>
      </c>
      <c r="JF241">
        <v>-0.0823044458403542</v>
      </c>
      <c r="JG241">
        <v>6.98166786572007e-05</v>
      </c>
      <c r="JH241">
        <v>0.00104944809816257</v>
      </c>
      <c r="JI241">
        <v>-2.5878658862803e-05</v>
      </c>
      <c r="JJ241">
        <v>28</v>
      </c>
      <c r="JK241">
        <v>2090</v>
      </c>
      <c r="JL241">
        <v>2</v>
      </c>
      <c r="JM241">
        <v>19</v>
      </c>
      <c r="JN241">
        <v>19.4</v>
      </c>
      <c r="JO241">
        <v>19.3</v>
      </c>
      <c r="JP241">
        <v>1.36108</v>
      </c>
      <c r="JQ241">
        <v>2.55737</v>
      </c>
      <c r="JR241">
        <v>2.24365</v>
      </c>
      <c r="JS241">
        <v>2.84912</v>
      </c>
      <c r="JT241">
        <v>2.49756</v>
      </c>
      <c r="JU241">
        <v>2.36816</v>
      </c>
      <c r="JV241">
        <v>31.3026</v>
      </c>
      <c r="JW241">
        <v>24.0612</v>
      </c>
      <c r="JX241">
        <v>18</v>
      </c>
      <c r="JY241">
        <v>633.521</v>
      </c>
      <c r="JZ241">
        <v>657.815</v>
      </c>
      <c r="KA241">
        <v>20.0008</v>
      </c>
      <c r="KB241">
        <v>23.3271</v>
      </c>
      <c r="KC241">
        <v>30.0003</v>
      </c>
      <c r="KD241">
        <v>23.5057</v>
      </c>
      <c r="KE241">
        <v>23.487</v>
      </c>
      <c r="KF241">
        <v>27.2846</v>
      </c>
      <c r="KG241">
        <v>36.7197</v>
      </c>
      <c r="KH241">
        <v>0</v>
      </c>
      <c r="KI241">
        <v>20</v>
      </c>
      <c r="KJ241">
        <v>420</v>
      </c>
      <c r="KK241">
        <v>11.4974</v>
      </c>
      <c r="KL241">
        <v>101.978</v>
      </c>
      <c r="KM241">
        <v>101.023</v>
      </c>
    </row>
    <row r="242" spans="1:299">
      <c r="A242">
        <v>226</v>
      </c>
      <c r="B242">
        <v>1701978799.1</v>
      </c>
      <c r="C242">
        <v>1125.09999990463</v>
      </c>
      <c r="D242" t="s">
        <v>893</v>
      </c>
      <c r="E242" t="s">
        <v>894</v>
      </c>
      <c r="F242">
        <v>15</v>
      </c>
      <c r="H242" t="s">
        <v>435</v>
      </c>
      <c r="K242">
        <v>1701978797.6</v>
      </c>
      <c r="L242">
        <f>(M242)/1000</f>
        <v>0</v>
      </c>
      <c r="M242">
        <f>IF(DR242, AP242, AJ242)</f>
        <v>0</v>
      </c>
      <c r="N242">
        <f>IF(DR242, AK242, AI242)</f>
        <v>0</v>
      </c>
      <c r="O242">
        <f>DT242 - IF(AW242&gt;1, N242*DN242*100.0/(AY242*EH242), 0)</f>
        <v>0</v>
      </c>
      <c r="P242">
        <f>((V242-L242/2)*O242-N242)/(V242+L242/2)</f>
        <v>0</v>
      </c>
      <c r="Q242">
        <f>P242*(EA242+EB242)/1000.0</f>
        <v>0</v>
      </c>
      <c r="R242">
        <f>(DT242 - IF(AW242&gt;1, N242*DN242*100.0/(AY242*EH242), 0))*(EA242+EB242)/1000.0</f>
        <v>0</v>
      </c>
      <c r="S242">
        <f>2.0/((1/U242-1/T242)+SIGN(U242)*SQRT((1/U242-1/T242)*(1/U242-1/T242) + 4*DO242/((DO242+1)*(DO242+1))*(2*1/U242*1/T242-1/T242*1/T242)))</f>
        <v>0</v>
      </c>
      <c r="T242">
        <f>IF(LEFT(DP242,1)&lt;&gt;"0",IF(LEFT(DP242,1)="1",3.0,DQ242),$D$5+$E$5*(EH242*EA242/($K$5*1000))+$F$5*(EH242*EA242/($K$5*1000))*MAX(MIN(DN242,$J$5),$I$5)*MAX(MIN(DN242,$J$5),$I$5)+$G$5*MAX(MIN(DN242,$J$5),$I$5)*(EH242*EA242/($K$5*1000))+$H$5*(EH242*EA242/($K$5*1000))*(EH242*EA242/($K$5*1000)))</f>
        <v>0</v>
      </c>
      <c r="U242">
        <f>L242*(1000-(1000*0.61365*exp(17.502*Y242/(240.97+Y242))/(EA242+EB242)+DV242)/2)/(1000*0.61365*exp(17.502*Y242/(240.97+Y242))/(EA242+EB242)-DV242)</f>
        <v>0</v>
      </c>
      <c r="V242">
        <f>1/((DO242+1)/(S242/1.6)+1/(T242/1.37)) + DO242/((DO242+1)/(S242/1.6) + DO242/(T242/1.37))</f>
        <v>0</v>
      </c>
      <c r="W242">
        <f>(DJ242*DM242)</f>
        <v>0</v>
      </c>
      <c r="X242">
        <f>(EC242+(W242+2*0.95*5.67E-8*(((EC242+$B$7)+273)^4-(EC242+273)^4)-44100*L242)/(1.84*29.3*T242+8*0.95*5.67E-8*(EC242+273)^3))</f>
        <v>0</v>
      </c>
      <c r="Y242">
        <f>($C$7*ED242+$D$7*EE242+$E$7*X242)</f>
        <v>0</v>
      </c>
      <c r="Z242">
        <f>0.61365*exp(17.502*Y242/(240.97+Y242))</f>
        <v>0</v>
      </c>
      <c r="AA242">
        <f>(AB242/AC242*100)</f>
        <v>0</v>
      </c>
      <c r="AB242">
        <f>DV242*(EA242+EB242)/1000</f>
        <v>0</v>
      </c>
      <c r="AC242">
        <f>0.61365*exp(17.502*EC242/(240.97+EC242))</f>
        <v>0</v>
      </c>
      <c r="AD242">
        <f>(Z242-DV242*(EA242+EB242)/1000)</f>
        <v>0</v>
      </c>
      <c r="AE242">
        <f>(-L242*44100)</f>
        <v>0</v>
      </c>
      <c r="AF242">
        <f>2*29.3*T242*0.92*(EC242-Y242)</f>
        <v>0</v>
      </c>
      <c r="AG242">
        <f>2*0.95*5.67E-8*(((EC242+$B$7)+273)^4-(Y242+273)^4)</f>
        <v>0</v>
      </c>
      <c r="AH242">
        <f>W242+AG242+AE242+AF242</f>
        <v>0</v>
      </c>
      <c r="AI242">
        <f>DZ242*AW242*(DU242-DT242*(1000-AW242*DW242)/(1000-AW242*DV242))/(100*DN242)</f>
        <v>0</v>
      </c>
      <c r="AJ242">
        <f>1000*DZ242*AW242*(DV242-DW242)/(100*DN242*(1000-AW242*DV242))</f>
        <v>0</v>
      </c>
      <c r="AK242">
        <f>(AL242 - AM242 - EA242*1E3/(8.314*(EC242+273.15)) * AO242/DZ242 * AN242) * DZ242/(100*DN242) * (1000 - DW242)/1000</f>
        <v>0</v>
      </c>
      <c r="AL242">
        <v>424.876893512867</v>
      </c>
      <c r="AM242">
        <v>422.185133333333</v>
      </c>
      <c r="AN242">
        <v>0.00194073598031349</v>
      </c>
      <c r="AO242">
        <v>66.111918729525</v>
      </c>
      <c r="AP242">
        <f>(AR242 - AQ242 + EA242*1E3/(8.314*(EC242+273.15)) * AT242/DZ242 * AS242) * DZ242/(100*DN242) * 1000/(1000 - AR242)</f>
        <v>0</v>
      </c>
      <c r="AQ242">
        <v>11.462995021909</v>
      </c>
      <c r="AR242">
        <v>12.4818406593407</v>
      </c>
      <c r="AS242">
        <v>-2.93975883469757e-07</v>
      </c>
      <c r="AT242">
        <v>85.4368916189537</v>
      </c>
      <c r="AU242">
        <v>0</v>
      </c>
      <c r="AV242">
        <v>0</v>
      </c>
      <c r="AW242">
        <f>IF(AU242*$H$13&gt;=AY242,1.0,(AY242/(AY242-AU242*$H$13)))</f>
        <v>0</v>
      </c>
      <c r="AX242">
        <f>(AW242-1)*100</f>
        <v>0</v>
      </c>
      <c r="AY242">
        <f>MAX(0,($B$13+$C$13*EH242)/(1+$D$13*EH242)*EA242/(EC242+273)*$E$13)</f>
        <v>0</v>
      </c>
      <c r="AZ242" t="s">
        <v>436</v>
      </c>
      <c r="BA242" t="s">
        <v>436</v>
      </c>
      <c r="BB242">
        <v>0</v>
      </c>
      <c r="BC242">
        <v>0</v>
      </c>
      <c r="BD242">
        <f>1-BB242/BC242</f>
        <v>0</v>
      </c>
      <c r="BE242">
        <v>0</v>
      </c>
      <c r="BF242" t="s">
        <v>436</v>
      </c>
      <c r="BG242" t="s">
        <v>436</v>
      </c>
      <c r="BH242">
        <v>0</v>
      </c>
      <c r="BI242">
        <v>0</v>
      </c>
      <c r="BJ242">
        <f>1-BH242/BI242</f>
        <v>0</v>
      </c>
      <c r="BK242">
        <v>0.5</v>
      </c>
      <c r="BL242">
        <f>DK242</f>
        <v>0</v>
      </c>
      <c r="BM242">
        <f>N242</f>
        <v>0</v>
      </c>
      <c r="BN242">
        <f>BJ242*BK242*BL242</f>
        <v>0</v>
      </c>
      <c r="BO242">
        <f>(BM242-BE242)/BL242</f>
        <v>0</v>
      </c>
      <c r="BP242">
        <f>(BC242-BI242)/BI242</f>
        <v>0</v>
      </c>
      <c r="BQ242">
        <f>BB242/(BD242+BB242/BI242)</f>
        <v>0</v>
      </c>
      <c r="BR242" t="s">
        <v>436</v>
      </c>
      <c r="BS242">
        <v>0</v>
      </c>
      <c r="BT242">
        <f>IF(BS242&lt;&gt;0, BS242, BQ242)</f>
        <v>0</v>
      </c>
      <c r="BU242">
        <f>1-BT242/BI242</f>
        <v>0</v>
      </c>
      <c r="BV242">
        <f>(BI242-BH242)/(BI242-BT242)</f>
        <v>0</v>
      </c>
      <c r="BW242">
        <f>(BC242-BI242)/(BC242-BT242)</f>
        <v>0</v>
      </c>
      <c r="BX242">
        <f>(BI242-BH242)/(BI242-BB242)</f>
        <v>0</v>
      </c>
      <c r="BY242">
        <f>(BC242-BI242)/(BC242-BB242)</f>
        <v>0</v>
      </c>
      <c r="BZ242">
        <f>(BV242*BT242/BH242)</f>
        <v>0</v>
      </c>
      <c r="CA242">
        <f>(1-BZ242)</f>
        <v>0</v>
      </c>
      <c r="DJ242">
        <f>$B$11*EI242+$C$11*EJ242+$F$11*EU242*(1-EX242)</f>
        <v>0</v>
      </c>
      <c r="DK242">
        <f>DJ242*DL242</f>
        <v>0</v>
      </c>
      <c r="DL242">
        <f>($B$11*$D$9+$C$11*$D$9+$F$11*((FH242+EZ242)/MAX(FH242+EZ242+FI242, 0.1)*$I$9+FI242/MAX(FH242+EZ242+FI242, 0.1)*$J$9))/($B$11+$C$11+$F$11)</f>
        <v>0</v>
      </c>
      <c r="DM242">
        <f>($B$11*$K$9+$C$11*$K$9+$F$11*((FH242+EZ242)/MAX(FH242+EZ242+FI242, 0.1)*$P$9+FI242/MAX(FH242+EZ242+FI242, 0.1)*$Q$9))/($B$11+$C$11+$F$11)</f>
        <v>0</v>
      </c>
      <c r="DN242">
        <v>6</v>
      </c>
      <c r="DO242">
        <v>0.5</v>
      </c>
      <c r="DP242" t="s">
        <v>437</v>
      </c>
      <c r="DQ242">
        <v>2</v>
      </c>
      <c r="DR242" t="b">
        <v>1</v>
      </c>
      <c r="DS242">
        <v>1701978797.6</v>
      </c>
      <c r="DT242">
        <v>416.905</v>
      </c>
      <c r="DU242">
        <v>419.997</v>
      </c>
      <c r="DV242">
        <v>12.4813</v>
      </c>
      <c r="DW242">
        <v>11.46445</v>
      </c>
      <c r="DX242">
        <v>417.419</v>
      </c>
      <c r="DY242">
        <v>12.45</v>
      </c>
      <c r="DZ242">
        <v>600.002</v>
      </c>
      <c r="EA242">
        <v>78.90725</v>
      </c>
      <c r="EB242">
        <v>0.0998568</v>
      </c>
      <c r="EC242">
        <v>23.03845</v>
      </c>
      <c r="ED242">
        <v>23.08995</v>
      </c>
      <c r="EE242">
        <v>999.9</v>
      </c>
      <c r="EF242">
        <v>0</v>
      </c>
      <c r="EG242">
        <v>0</v>
      </c>
      <c r="EH242">
        <v>10002.825</v>
      </c>
      <c r="EI242">
        <v>0</v>
      </c>
      <c r="EJ242">
        <v>0.848101</v>
      </c>
      <c r="EK242">
        <v>-3.092435</v>
      </c>
      <c r="EL242">
        <v>422.174</v>
      </c>
      <c r="EM242">
        <v>424.868</v>
      </c>
      <c r="EN242">
        <v>1.016795</v>
      </c>
      <c r="EO242">
        <v>419.997</v>
      </c>
      <c r="EP242">
        <v>11.46445</v>
      </c>
      <c r="EQ242">
        <v>0.9848615</v>
      </c>
      <c r="ER242">
        <v>0.904629</v>
      </c>
      <c r="ES242">
        <v>6.69433</v>
      </c>
      <c r="ET242">
        <v>5.46459</v>
      </c>
      <c r="EU242">
        <v>1800.07</v>
      </c>
      <c r="EV242">
        <v>0.978006</v>
      </c>
      <c r="EW242">
        <v>0.0219943</v>
      </c>
      <c r="EX242">
        <v>0</v>
      </c>
      <c r="EY242">
        <v>382.343</v>
      </c>
      <c r="EZ242">
        <v>4.99951</v>
      </c>
      <c r="FA242">
        <v>6935.43</v>
      </c>
      <c r="FB242">
        <v>14717.55</v>
      </c>
      <c r="FC242">
        <v>43.062</v>
      </c>
      <c r="FD242">
        <v>44.8435</v>
      </c>
      <c r="FE242">
        <v>44.625</v>
      </c>
      <c r="FF242">
        <v>43.875</v>
      </c>
      <c r="FG242">
        <v>44.437</v>
      </c>
      <c r="FH242">
        <v>1755.59</v>
      </c>
      <c r="FI242">
        <v>39.48</v>
      </c>
      <c r="FJ242">
        <v>0</v>
      </c>
      <c r="FK242">
        <v>1701978800.1</v>
      </c>
      <c r="FL242">
        <v>0</v>
      </c>
      <c r="FM242">
        <v>382.225423076923</v>
      </c>
      <c r="FN242">
        <v>-0.531794886990012</v>
      </c>
      <c r="FO242">
        <v>-1.76512821225137</v>
      </c>
      <c r="FP242">
        <v>6935.64576923077</v>
      </c>
      <c r="FQ242">
        <v>15</v>
      </c>
      <c r="FR242">
        <v>1701977635</v>
      </c>
      <c r="FS242" t="s">
        <v>438</v>
      </c>
      <c r="FT242">
        <v>1701977633</v>
      </c>
      <c r="FU242">
        <v>1701977635</v>
      </c>
      <c r="FV242">
        <v>4</v>
      </c>
      <c r="FW242">
        <v>-0.012</v>
      </c>
      <c r="FX242">
        <v>0.003</v>
      </c>
      <c r="FY242">
        <v>-0.515</v>
      </c>
      <c r="FZ242">
        <v>0.012</v>
      </c>
      <c r="GA242">
        <v>420</v>
      </c>
      <c r="GB242">
        <v>11</v>
      </c>
      <c r="GC242">
        <v>0.38</v>
      </c>
      <c r="GD242">
        <v>0.07</v>
      </c>
      <c r="GE242">
        <v>-3.1324295</v>
      </c>
      <c r="GF242">
        <v>0.0133754887218036</v>
      </c>
      <c r="GG242">
        <v>0.0304332378288936</v>
      </c>
      <c r="GH242">
        <v>1</v>
      </c>
      <c r="GI242">
        <v>382.229382352941</v>
      </c>
      <c r="GJ242">
        <v>-0.0754010804743768</v>
      </c>
      <c r="GK242">
        <v>0.182129077483662</v>
      </c>
      <c r="GL242">
        <v>1</v>
      </c>
      <c r="GM242">
        <v>1.0199115</v>
      </c>
      <c r="GN242">
        <v>-0.0149806015037583</v>
      </c>
      <c r="GO242">
        <v>0.00161177627169531</v>
      </c>
      <c r="GP242">
        <v>1</v>
      </c>
      <c r="GQ242">
        <v>3</v>
      </c>
      <c r="GR242">
        <v>3</v>
      </c>
      <c r="GS242" t="s">
        <v>439</v>
      </c>
      <c r="GT242">
        <v>3.24996</v>
      </c>
      <c r="GU242">
        <v>2.89208</v>
      </c>
      <c r="GV242">
        <v>0.082654</v>
      </c>
      <c r="GW242">
        <v>0.0829177</v>
      </c>
      <c r="GX242">
        <v>0.0594554</v>
      </c>
      <c r="GY242">
        <v>0.055315</v>
      </c>
      <c r="GZ242">
        <v>30263.8</v>
      </c>
      <c r="HA242">
        <v>23315.3</v>
      </c>
      <c r="HB242">
        <v>30712.5</v>
      </c>
      <c r="HC242">
        <v>23893.9</v>
      </c>
      <c r="HD242">
        <v>38260.9</v>
      </c>
      <c r="HE242">
        <v>31506.7</v>
      </c>
      <c r="HF242">
        <v>43457.4</v>
      </c>
      <c r="HG242">
        <v>36060.3</v>
      </c>
      <c r="HH242">
        <v>2.35262</v>
      </c>
      <c r="HI242">
        <v>2.25548</v>
      </c>
      <c r="HJ242">
        <v>0.152327</v>
      </c>
      <c r="HK242">
        <v>0</v>
      </c>
      <c r="HL242">
        <v>20.5791</v>
      </c>
      <c r="HM242">
        <v>999.9</v>
      </c>
      <c r="HN242">
        <v>45.294</v>
      </c>
      <c r="HO242">
        <v>27.08</v>
      </c>
      <c r="HP242">
        <v>20.6413</v>
      </c>
      <c r="HQ242">
        <v>54.382</v>
      </c>
      <c r="HR242">
        <v>21.4663</v>
      </c>
      <c r="HS242">
        <v>2</v>
      </c>
      <c r="HT242">
        <v>-0.303458</v>
      </c>
      <c r="HU242">
        <v>0.736141</v>
      </c>
      <c r="HV242">
        <v>20.3422</v>
      </c>
      <c r="HW242">
        <v>5.24664</v>
      </c>
      <c r="HX242">
        <v>11.9213</v>
      </c>
      <c r="HY242">
        <v>4.96965</v>
      </c>
      <c r="HZ242">
        <v>3.29013</v>
      </c>
      <c r="IA242">
        <v>9999</v>
      </c>
      <c r="IB242">
        <v>999.9</v>
      </c>
      <c r="IC242">
        <v>9999</v>
      </c>
      <c r="ID242">
        <v>9999</v>
      </c>
      <c r="IE242">
        <v>4.97212</v>
      </c>
      <c r="IF242">
        <v>1.87347</v>
      </c>
      <c r="IG242">
        <v>1.88034</v>
      </c>
      <c r="IH242">
        <v>1.8765</v>
      </c>
      <c r="II242">
        <v>1.87608</v>
      </c>
      <c r="IJ242">
        <v>1.87607</v>
      </c>
      <c r="IK242">
        <v>1.87502</v>
      </c>
      <c r="IL242">
        <v>1.87541</v>
      </c>
      <c r="IM242">
        <v>0</v>
      </c>
      <c r="IN242">
        <v>0</v>
      </c>
      <c r="IO242">
        <v>0</v>
      </c>
      <c r="IP242">
        <v>0</v>
      </c>
      <c r="IQ242" t="s">
        <v>440</v>
      </c>
      <c r="IR242" t="s">
        <v>441</v>
      </c>
      <c r="IS242" t="s">
        <v>442</v>
      </c>
      <c r="IT242" t="s">
        <v>442</v>
      </c>
      <c r="IU242" t="s">
        <v>442</v>
      </c>
      <c r="IV242" t="s">
        <v>442</v>
      </c>
      <c r="IW242">
        <v>0</v>
      </c>
      <c r="IX242">
        <v>100</v>
      </c>
      <c r="IY242">
        <v>100</v>
      </c>
      <c r="IZ242">
        <v>-0.514</v>
      </c>
      <c r="JA242">
        <v>0.0313</v>
      </c>
      <c r="JB242">
        <v>-0.436505064677801</v>
      </c>
      <c r="JC242">
        <v>-0.000204251658391556</v>
      </c>
      <c r="JD242">
        <v>8.11882707142039e-08</v>
      </c>
      <c r="JE242">
        <v>-8.824596126216e-11</v>
      </c>
      <c r="JF242">
        <v>-0.0823044458403542</v>
      </c>
      <c r="JG242">
        <v>6.98166786572007e-05</v>
      </c>
      <c r="JH242">
        <v>0.00104944809816257</v>
      </c>
      <c r="JI242">
        <v>-2.5878658862803e-05</v>
      </c>
      <c r="JJ242">
        <v>28</v>
      </c>
      <c r="JK242">
        <v>2090</v>
      </c>
      <c r="JL242">
        <v>2</v>
      </c>
      <c r="JM242">
        <v>19</v>
      </c>
      <c r="JN242">
        <v>19.4</v>
      </c>
      <c r="JO242">
        <v>19.4</v>
      </c>
      <c r="JP242">
        <v>1.36108</v>
      </c>
      <c r="JQ242">
        <v>2.55493</v>
      </c>
      <c r="JR242">
        <v>2.24365</v>
      </c>
      <c r="JS242">
        <v>2.85034</v>
      </c>
      <c r="JT242">
        <v>2.49756</v>
      </c>
      <c r="JU242">
        <v>2.38647</v>
      </c>
      <c r="JV242">
        <v>31.3026</v>
      </c>
      <c r="JW242">
        <v>24.07</v>
      </c>
      <c r="JX242">
        <v>18</v>
      </c>
      <c r="JY242">
        <v>633.466</v>
      </c>
      <c r="JZ242">
        <v>657.916</v>
      </c>
      <c r="KA242">
        <v>20.0006</v>
      </c>
      <c r="KB242">
        <v>23.3276</v>
      </c>
      <c r="KC242">
        <v>30.0001</v>
      </c>
      <c r="KD242">
        <v>23.5072</v>
      </c>
      <c r="KE242">
        <v>23.4883</v>
      </c>
      <c r="KF242">
        <v>27.2845</v>
      </c>
      <c r="KG242">
        <v>36.7197</v>
      </c>
      <c r="KH242">
        <v>0</v>
      </c>
      <c r="KI242">
        <v>20</v>
      </c>
      <c r="KJ242">
        <v>420</v>
      </c>
      <c r="KK242">
        <v>11.4978</v>
      </c>
      <c r="KL242">
        <v>101.976</v>
      </c>
      <c r="KM242">
        <v>101.021</v>
      </c>
    </row>
    <row r="243" spans="1:299">
      <c r="A243">
        <v>227</v>
      </c>
      <c r="B243">
        <v>1701978804.1</v>
      </c>
      <c r="C243">
        <v>1130.09999990463</v>
      </c>
      <c r="D243" t="s">
        <v>895</v>
      </c>
      <c r="E243" t="s">
        <v>896</v>
      </c>
      <c r="F243">
        <v>15</v>
      </c>
      <c r="H243" t="s">
        <v>435</v>
      </c>
      <c r="K243">
        <v>1701978802.6</v>
      </c>
      <c r="L243">
        <f>(M243)/1000</f>
        <v>0</v>
      </c>
      <c r="M243">
        <f>IF(DR243, AP243, AJ243)</f>
        <v>0</v>
      </c>
      <c r="N243">
        <f>IF(DR243, AK243, AI243)</f>
        <v>0</v>
      </c>
      <c r="O243">
        <f>DT243 - IF(AW243&gt;1, N243*DN243*100.0/(AY243*EH243), 0)</f>
        <v>0</v>
      </c>
      <c r="P243">
        <f>((V243-L243/2)*O243-N243)/(V243+L243/2)</f>
        <v>0</v>
      </c>
      <c r="Q243">
        <f>P243*(EA243+EB243)/1000.0</f>
        <v>0</v>
      </c>
      <c r="R243">
        <f>(DT243 - IF(AW243&gt;1, N243*DN243*100.0/(AY243*EH243), 0))*(EA243+EB243)/1000.0</f>
        <v>0</v>
      </c>
      <c r="S243">
        <f>2.0/((1/U243-1/T243)+SIGN(U243)*SQRT((1/U243-1/T243)*(1/U243-1/T243) + 4*DO243/((DO243+1)*(DO243+1))*(2*1/U243*1/T243-1/T243*1/T243)))</f>
        <v>0</v>
      </c>
      <c r="T243">
        <f>IF(LEFT(DP243,1)&lt;&gt;"0",IF(LEFT(DP243,1)="1",3.0,DQ243),$D$5+$E$5*(EH243*EA243/($K$5*1000))+$F$5*(EH243*EA243/($K$5*1000))*MAX(MIN(DN243,$J$5),$I$5)*MAX(MIN(DN243,$J$5),$I$5)+$G$5*MAX(MIN(DN243,$J$5),$I$5)*(EH243*EA243/($K$5*1000))+$H$5*(EH243*EA243/($K$5*1000))*(EH243*EA243/($K$5*1000)))</f>
        <v>0</v>
      </c>
      <c r="U243">
        <f>L243*(1000-(1000*0.61365*exp(17.502*Y243/(240.97+Y243))/(EA243+EB243)+DV243)/2)/(1000*0.61365*exp(17.502*Y243/(240.97+Y243))/(EA243+EB243)-DV243)</f>
        <v>0</v>
      </c>
      <c r="V243">
        <f>1/((DO243+1)/(S243/1.6)+1/(T243/1.37)) + DO243/((DO243+1)/(S243/1.6) + DO243/(T243/1.37))</f>
        <v>0</v>
      </c>
      <c r="W243">
        <f>(DJ243*DM243)</f>
        <v>0</v>
      </c>
      <c r="X243">
        <f>(EC243+(W243+2*0.95*5.67E-8*(((EC243+$B$7)+273)^4-(EC243+273)^4)-44100*L243)/(1.84*29.3*T243+8*0.95*5.67E-8*(EC243+273)^3))</f>
        <v>0</v>
      </c>
      <c r="Y243">
        <f>($C$7*ED243+$D$7*EE243+$E$7*X243)</f>
        <v>0</v>
      </c>
      <c r="Z243">
        <f>0.61365*exp(17.502*Y243/(240.97+Y243))</f>
        <v>0</v>
      </c>
      <c r="AA243">
        <f>(AB243/AC243*100)</f>
        <v>0</v>
      </c>
      <c r="AB243">
        <f>DV243*(EA243+EB243)/1000</f>
        <v>0</v>
      </c>
      <c r="AC243">
        <f>0.61365*exp(17.502*EC243/(240.97+EC243))</f>
        <v>0</v>
      </c>
      <c r="AD243">
        <f>(Z243-DV243*(EA243+EB243)/1000)</f>
        <v>0</v>
      </c>
      <c r="AE243">
        <f>(-L243*44100)</f>
        <v>0</v>
      </c>
      <c r="AF243">
        <f>2*29.3*T243*0.92*(EC243-Y243)</f>
        <v>0</v>
      </c>
      <c r="AG243">
        <f>2*0.95*5.67E-8*(((EC243+$B$7)+273)^4-(Y243+273)^4)</f>
        <v>0</v>
      </c>
      <c r="AH243">
        <f>W243+AG243+AE243+AF243</f>
        <v>0</v>
      </c>
      <c r="AI243">
        <f>DZ243*AW243*(DU243-DT243*(1000-AW243*DW243)/(1000-AW243*DV243))/(100*DN243)</f>
        <v>0</v>
      </c>
      <c r="AJ243">
        <f>1000*DZ243*AW243*(DV243-DW243)/(100*DN243*(1000-AW243*DV243))</f>
        <v>0</v>
      </c>
      <c r="AK243">
        <f>(AL243 - AM243 - EA243*1E3/(8.314*(EC243+273.15)) * AO243/DZ243 * AN243) * DZ243/(100*DN243) * (1000 - DW243)/1000</f>
        <v>0</v>
      </c>
      <c r="AL243">
        <v>424.864756862069</v>
      </c>
      <c r="AM243">
        <v>422.065187878788</v>
      </c>
      <c r="AN243">
        <v>-0.0297355720678849</v>
      </c>
      <c r="AO243">
        <v>66.111918729525</v>
      </c>
      <c r="AP243">
        <f>(AR243 - AQ243 + EA243*1E3/(8.314*(EC243+273.15)) * AT243/DZ243 * AS243) * DZ243/(100*DN243) * 1000/(1000 - AR243)</f>
        <v>0</v>
      </c>
      <c r="AQ243">
        <v>11.4637787377662</v>
      </c>
      <c r="AR243">
        <v>12.4801725274725</v>
      </c>
      <c r="AS243">
        <v>-3.37869283853125e-07</v>
      </c>
      <c r="AT243">
        <v>85.4368916189537</v>
      </c>
      <c r="AU243">
        <v>0</v>
      </c>
      <c r="AV243">
        <v>0</v>
      </c>
      <c r="AW243">
        <f>IF(AU243*$H$13&gt;=AY243,1.0,(AY243/(AY243-AU243*$H$13)))</f>
        <v>0</v>
      </c>
      <c r="AX243">
        <f>(AW243-1)*100</f>
        <v>0</v>
      </c>
      <c r="AY243">
        <f>MAX(0,($B$13+$C$13*EH243)/(1+$D$13*EH243)*EA243/(EC243+273)*$E$13)</f>
        <v>0</v>
      </c>
      <c r="AZ243" t="s">
        <v>436</v>
      </c>
      <c r="BA243" t="s">
        <v>436</v>
      </c>
      <c r="BB243">
        <v>0</v>
      </c>
      <c r="BC243">
        <v>0</v>
      </c>
      <c r="BD243">
        <f>1-BB243/BC243</f>
        <v>0</v>
      </c>
      <c r="BE243">
        <v>0</v>
      </c>
      <c r="BF243" t="s">
        <v>436</v>
      </c>
      <c r="BG243" t="s">
        <v>436</v>
      </c>
      <c r="BH243">
        <v>0</v>
      </c>
      <c r="BI243">
        <v>0</v>
      </c>
      <c r="BJ243">
        <f>1-BH243/BI243</f>
        <v>0</v>
      </c>
      <c r="BK243">
        <v>0.5</v>
      </c>
      <c r="BL243">
        <f>DK243</f>
        <v>0</v>
      </c>
      <c r="BM243">
        <f>N243</f>
        <v>0</v>
      </c>
      <c r="BN243">
        <f>BJ243*BK243*BL243</f>
        <v>0</v>
      </c>
      <c r="BO243">
        <f>(BM243-BE243)/BL243</f>
        <v>0</v>
      </c>
      <c r="BP243">
        <f>(BC243-BI243)/BI243</f>
        <v>0</v>
      </c>
      <c r="BQ243">
        <f>BB243/(BD243+BB243/BI243)</f>
        <v>0</v>
      </c>
      <c r="BR243" t="s">
        <v>436</v>
      </c>
      <c r="BS243">
        <v>0</v>
      </c>
      <c r="BT243">
        <f>IF(BS243&lt;&gt;0, BS243, BQ243)</f>
        <v>0</v>
      </c>
      <c r="BU243">
        <f>1-BT243/BI243</f>
        <v>0</v>
      </c>
      <c r="BV243">
        <f>(BI243-BH243)/(BI243-BT243)</f>
        <v>0</v>
      </c>
      <c r="BW243">
        <f>(BC243-BI243)/(BC243-BT243)</f>
        <v>0</v>
      </c>
      <c r="BX243">
        <f>(BI243-BH243)/(BI243-BB243)</f>
        <v>0</v>
      </c>
      <c r="BY243">
        <f>(BC243-BI243)/(BC243-BB243)</f>
        <v>0</v>
      </c>
      <c r="BZ243">
        <f>(BV243*BT243/BH243)</f>
        <v>0</v>
      </c>
      <c r="CA243">
        <f>(1-BZ243)</f>
        <v>0</v>
      </c>
      <c r="DJ243">
        <f>$B$11*EI243+$C$11*EJ243+$F$11*EU243*(1-EX243)</f>
        <v>0</v>
      </c>
      <c r="DK243">
        <f>DJ243*DL243</f>
        <v>0</v>
      </c>
      <c r="DL243">
        <f>($B$11*$D$9+$C$11*$D$9+$F$11*((FH243+EZ243)/MAX(FH243+EZ243+FI243, 0.1)*$I$9+FI243/MAX(FH243+EZ243+FI243, 0.1)*$J$9))/($B$11+$C$11+$F$11)</f>
        <v>0</v>
      </c>
      <c r="DM243">
        <f>($B$11*$K$9+$C$11*$K$9+$F$11*((FH243+EZ243)/MAX(FH243+EZ243+FI243, 0.1)*$P$9+FI243/MAX(FH243+EZ243+FI243, 0.1)*$Q$9))/($B$11+$C$11+$F$11)</f>
        <v>0</v>
      </c>
      <c r="DN243">
        <v>6</v>
      </c>
      <c r="DO243">
        <v>0.5</v>
      </c>
      <c r="DP243" t="s">
        <v>437</v>
      </c>
      <c r="DQ243">
        <v>2</v>
      </c>
      <c r="DR243" t="b">
        <v>1</v>
      </c>
      <c r="DS243">
        <v>1701978802.6</v>
      </c>
      <c r="DT243">
        <v>416.816</v>
      </c>
      <c r="DU243">
        <v>420.0185</v>
      </c>
      <c r="DV243">
        <v>12.48025</v>
      </c>
      <c r="DW243">
        <v>11.46205</v>
      </c>
      <c r="DX243">
        <v>417.33</v>
      </c>
      <c r="DY243">
        <v>12.449</v>
      </c>
      <c r="DZ243">
        <v>599.991</v>
      </c>
      <c r="EA243">
        <v>78.9078</v>
      </c>
      <c r="EB243">
        <v>0.099723</v>
      </c>
      <c r="EC243">
        <v>23.04045</v>
      </c>
      <c r="ED243">
        <v>23.0946</v>
      </c>
      <c r="EE243">
        <v>999.9</v>
      </c>
      <c r="EF243">
        <v>0</v>
      </c>
      <c r="EG243">
        <v>0</v>
      </c>
      <c r="EH243">
        <v>10013.46</v>
      </c>
      <c r="EI243">
        <v>0</v>
      </c>
      <c r="EJ243">
        <v>0.848101</v>
      </c>
      <c r="EK243">
        <v>-3.202305</v>
      </c>
      <c r="EL243">
        <v>422.0835</v>
      </c>
      <c r="EM243">
        <v>424.8885</v>
      </c>
      <c r="EN243">
        <v>1.018185</v>
      </c>
      <c r="EO243">
        <v>420.0185</v>
      </c>
      <c r="EP243">
        <v>11.46205</v>
      </c>
      <c r="EQ243">
        <v>0.98479</v>
      </c>
      <c r="ER243">
        <v>0.904447</v>
      </c>
      <c r="ES243">
        <v>6.693265</v>
      </c>
      <c r="ET243">
        <v>5.461695</v>
      </c>
      <c r="EU243">
        <v>1799.905</v>
      </c>
      <c r="EV243">
        <v>0.978004</v>
      </c>
      <c r="EW243">
        <v>0.0219962</v>
      </c>
      <c r="EX243">
        <v>0</v>
      </c>
      <c r="EY243">
        <v>382.216</v>
      </c>
      <c r="EZ243">
        <v>4.99951</v>
      </c>
      <c r="FA243">
        <v>6934.695</v>
      </c>
      <c r="FB243">
        <v>14716.2</v>
      </c>
      <c r="FC243">
        <v>43.062</v>
      </c>
      <c r="FD243">
        <v>44.8435</v>
      </c>
      <c r="FE243">
        <v>44.625</v>
      </c>
      <c r="FF243">
        <v>43.875</v>
      </c>
      <c r="FG243">
        <v>44.4685</v>
      </c>
      <c r="FH243">
        <v>1755.425</v>
      </c>
      <c r="FI243">
        <v>39.48</v>
      </c>
      <c r="FJ243">
        <v>0</v>
      </c>
      <c r="FK243">
        <v>1701978805.5</v>
      </c>
      <c r="FL243">
        <v>0</v>
      </c>
      <c r="FM243">
        <v>382.19392</v>
      </c>
      <c r="FN243">
        <v>-0.672000010485876</v>
      </c>
      <c r="FO243">
        <v>-1.58615384336759</v>
      </c>
      <c r="FP243">
        <v>6935.4348</v>
      </c>
      <c r="FQ243">
        <v>15</v>
      </c>
      <c r="FR243">
        <v>1701977635</v>
      </c>
      <c r="FS243" t="s">
        <v>438</v>
      </c>
      <c r="FT243">
        <v>1701977633</v>
      </c>
      <c r="FU243">
        <v>1701977635</v>
      </c>
      <c r="FV243">
        <v>4</v>
      </c>
      <c r="FW243">
        <v>-0.012</v>
      </c>
      <c r="FX243">
        <v>0.003</v>
      </c>
      <c r="FY243">
        <v>-0.515</v>
      </c>
      <c r="FZ243">
        <v>0.012</v>
      </c>
      <c r="GA243">
        <v>420</v>
      </c>
      <c r="GB243">
        <v>11</v>
      </c>
      <c r="GC243">
        <v>0.38</v>
      </c>
      <c r="GD243">
        <v>0.07</v>
      </c>
      <c r="GE243">
        <v>-3.13405047619048</v>
      </c>
      <c r="GF243">
        <v>-0.0615366233766245</v>
      </c>
      <c r="GG243">
        <v>0.0386714782896461</v>
      </c>
      <c r="GH243">
        <v>1</v>
      </c>
      <c r="GI243">
        <v>382.206764705882</v>
      </c>
      <c r="GJ243">
        <v>-0.567792215890223</v>
      </c>
      <c r="GK243">
        <v>0.182126823754202</v>
      </c>
      <c r="GL243">
        <v>1</v>
      </c>
      <c r="GM243">
        <v>1.01913095238095</v>
      </c>
      <c r="GN243">
        <v>-0.0124651948051942</v>
      </c>
      <c r="GO243">
        <v>0.00152465110688722</v>
      </c>
      <c r="GP243">
        <v>1</v>
      </c>
      <c r="GQ243">
        <v>3</v>
      </c>
      <c r="GR243">
        <v>3</v>
      </c>
      <c r="GS243" t="s">
        <v>439</v>
      </c>
      <c r="GT243">
        <v>3.24998</v>
      </c>
      <c r="GU243">
        <v>2.89207</v>
      </c>
      <c r="GV243">
        <v>0.0826455</v>
      </c>
      <c r="GW243">
        <v>0.0829238</v>
      </c>
      <c r="GX243">
        <v>0.0594502</v>
      </c>
      <c r="GY243">
        <v>0.0553115</v>
      </c>
      <c r="GZ243">
        <v>30263.6</v>
      </c>
      <c r="HA243">
        <v>23315.1</v>
      </c>
      <c r="HB243">
        <v>30712</v>
      </c>
      <c r="HC243">
        <v>23893.8</v>
      </c>
      <c r="HD243">
        <v>38260.7</v>
      </c>
      <c r="HE243">
        <v>31506.4</v>
      </c>
      <c r="HF243">
        <v>43457</v>
      </c>
      <c r="HG243">
        <v>36059.8</v>
      </c>
      <c r="HH243">
        <v>2.35262</v>
      </c>
      <c r="HI243">
        <v>2.2555</v>
      </c>
      <c r="HJ243">
        <v>0.152357</v>
      </c>
      <c r="HK243">
        <v>0</v>
      </c>
      <c r="HL243">
        <v>20.5835</v>
      </c>
      <c r="HM243">
        <v>999.9</v>
      </c>
      <c r="HN243">
        <v>45.275</v>
      </c>
      <c r="HO243">
        <v>27.08</v>
      </c>
      <c r="HP243">
        <v>20.6338</v>
      </c>
      <c r="HQ243">
        <v>53.882</v>
      </c>
      <c r="HR243">
        <v>21.4343</v>
      </c>
      <c r="HS243">
        <v>2</v>
      </c>
      <c r="HT243">
        <v>-0.303511</v>
      </c>
      <c r="HU243">
        <v>0.738499</v>
      </c>
      <c r="HV243">
        <v>20.3424</v>
      </c>
      <c r="HW243">
        <v>5.24664</v>
      </c>
      <c r="HX243">
        <v>11.9207</v>
      </c>
      <c r="HY243">
        <v>4.9698</v>
      </c>
      <c r="HZ243">
        <v>3.2901</v>
      </c>
      <c r="IA243">
        <v>9999</v>
      </c>
      <c r="IB243">
        <v>999.9</v>
      </c>
      <c r="IC243">
        <v>9999</v>
      </c>
      <c r="ID243">
        <v>9999</v>
      </c>
      <c r="IE243">
        <v>4.97212</v>
      </c>
      <c r="IF243">
        <v>1.87347</v>
      </c>
      <c r="IG243">
        <v>1.88034</v>
      </c>
      <c r="IH243">
        <v>1.87649</v>
      </c>
      <c r="II243">
        <v>1.87607</v>
      </c>
      <c r="IJ243">
        <v>1.87607</v>
      </c>
      <c r="IK243">
        <v>1.87502</v>
      </c>
      <c r="IL243">
        <v>1.87544</v>
      </c>
      <c r="IM243">
        <v>0</v>
      </c>
      <c r="IN243">
        <v>0</v>
      </c>
      <c r="IO243">
        <v>0</v>
      </c>
      <c r="IP243">
        <v>0</v>
      </c>
      <c r="IQ243" t="s">
        <v>440</v>
      </c>
      <c r="IR243" t="s">
        <v>441</v>
      </c>
      <c r="IS243" t="s">
        <v>442</v>
      </c>
      <c r="IT243" t="s">
        <v>442</v>
      </c>
      <c r="IU243" t="s">
        <v>442</v>
      </c>
      <c r="IV243" t="s">
        <v>442</v>
      </c>
      <c r="IW243">
        <v>0</v>
      </c>
      <c r="IX243">
        <v>100</v>
      </c>
      <c r="IY243">
        <v>100</v>
      </c>
      <c r="IZ243">
        <v>-0.514</v>
      </c>
      <c r="JA243">
        <v>0.0313</v>
      </c>
      <c r="JB243">
        <v>-0.436505064677801</v>
      </c>
      <c r="JC243">
        <v>-0.000204251658391556</v>
      </c>
      <c r="JD243">
        <v>8.11882707142039e-08</v>
      </c>
      <c r="JE243">
        <v>-8.824596126216e-11</v>
      </c>
      <c r="JF243">
        <v>-0.0823044458403542</v>
      </c>
      <c r="JG243">
        <v>6.98166786572007e-05</v>
      </c>
      <c r="JH243">
        <v>0.00104944809816257</v>
      </c>
      <c r="JI243">
        <v>-2.5878658862803e-05</v>
      </c>
      <c r="JJ243">
        <v>28</v>
      </c>
      <c r="JK243">
        <v>2090</v>
      </c>
      <c r="JL243">
        <v>2</v>
      </c>
      <c r="JM243">
        <v>19</v>
      </c>
      <c r="JN243">
        <v>19.5</v>
      </c>
      <c r="JO243">
        <v>19.5</v>
      </c>
      <c r="JP243">
        <v>1.36108</v>
      </c>
      <c r="JQ243">
        <v>2.55127</v>
      </c>
      <c r="JR243">
        <v>2.24365</v>
      </c>
      <c r="JS243">
        <v>2.8479</v>
      </c>
      <c r="JT243">
        <v>2.49756</v>
      </c>
      <c r="JU243">
        <v>2.38159</v>
      </c>
      <c r="JV243">
        <v>31.3026</v>
      </c>
      <c r="JW243">
        <v>24.07</v>
      </c>
      <c r="JX243">
        <v>18</v>
      </c>
      <c r="JY243">
        <v>633.466</v>
      </c>
      <c r="JZ243">
        <v>657.946</v>
      </c>
      <c r="KA243">
        <v>20.0005</v>
      </c>
      <c r="KB243">
        <v>23.3294</v>
      </c>
      <c r="KC243">
        <v>30.0001</v>
      </c>
      <c r="KD243">
        <v>23.5072</v>
      </c>
      <c r="KE243">
        <v>23.4889</v>
      </c>
      <c r="KF243">
        <v>27.2836</v>
      </c>
      <c r="KG243">
        <v>36.7197</v>
      </c>
      <c r="KH243">
        <v>0</v>
      </c>
      <c r="KI243">
        <v>20</v>
      </c>
      <c r="KJ243">
        <v>420</v>
      </c>
      <c r="KK243">
        <v>11.5035</v>
      </c>
      <c r="KL243">
        <v>101.974</v>
      </c>
      <c r="KM243">
        <v>101.02</v>
      </c>
    </row>
    <row r="244" spans="1:299">
      <c r="A244">
        <v>228</v>
      </c>
      <c r="B244">
        <v>1701978809.1</v>
      </c>
      <c r="C244">
        <v>1135.09999990463</v>
      </c>
      <c r="D244" t="s">
        <v>897</v>
      </c>
      <c r="E244" t="s">
        <v>898</v>
      </c>
      <c r="F244">
        <v>15</v>
      </c>
      <c r="H244" t="s">
        <v>435</v>
      </c>
      <c r="K244">
        <v>1701978807.6</v>
      </c>
      <c r="L244">
        <f>(M244)/1000</f>
        <v>0</v>
      </c>
      <c r="M244">
        <f>IF(DR244, AP244, AJ244)</f>
        <v>0</v>
      </c>
      <c r="N244">
        <f>IF(DR244, AK244, AI244)</f>
        <v>0</v>
      </c>
      <c r="O244">
        <f>DT244 - IF(AW244&gt;1, N244*DN244*100.0/(AY244*EH244), 0)</f>
        <v>0</v>
      </c>
      <c r="P244">
        <f>((V244-L244/2)*O244-N244)/(V244+L244/2)</f>
        <v>0</v>
      </c>
      <c r="Q244">
        <f>P244*(EA244+EB244)/1000.0</f>
        <v>0</v>
      </c>
      <c r="R244">
        <f>(DT244 - IF(AW244&gt;1, N244*DN244*100.0/(AY244*EH244), 0))*(EA244+EB244)/1000.0</f>
        <v>0</v>
      </c>
      <c r="S244">
        <f>2.0/((1/U244-1/T244)+SIGN(U244)*SQRT((1/U244-1/T244)*(1/U244-1/T244) + 4*DO244/((DO244+1)*(DO244+1))*(2*1/U244*1/T244-1/T244*1/T244)))</f>
        <v>0</v>
      </c>
      <c r="T244">
        <f>IF(LEFT(DP244,1)&lt;&gt;"0",IF(LEFT(DP244,1)="1",3.0,DQ244),$D$5+$E$5*(EH244*EA244/($K$5*1000))+$F$5*(EH244*EA244/($K$5*1000))*MAX(MIN(DN244,$J$5),$I$5)*MAX(MIN(DN244,$J$5),$I$5)+$G$5*MAX(MIN(DN244,$J$5),$I$5)*(EH244*EA244/($K$5*1000))+$H$5*(EH244*EA244/($K$5*1000))*(EH244*EA244/($K$5*1000)))</f>
        <v>0</v>
      </c>
      <c r="U244">
        <f>L244*(1000-(1000*0.61365*exp(17.502*Y244/(240.97+Y244))/(EA244+EB244)+DV244)/2)/(1000*0.61365*exp(17.502*Y244/(240.97+Y244))/(EA244+EB244)-DV244)</f>
        <v>0</v>
      </c>
      <c r="V244">
        <f>1/((DO244+1)/(S244/1.6)+1/(T244/1.37)) + DO244/((DO244+1)/(S244/1.6) + DO244/(T244/1.37))</f>
        <v>0</v>
      </c>
      <c r="W244">
        <f>(DJ244*DM244)</f>
        <v>0</v>
      </c>
      <c r="X244">
        <f>(EC244+(W244+2*0.95*5.67E-8*(((EC244+$B$7)+273)^4-(EC244+273)^4)-44100*L244)/(1.84*29.3*T244+8*0.95*5.67E-8*(EC244+273)^3))</f>
        <v>0</v>
      </c>
      <c r="Y244">
        <f>($C$7*ED244+$D$7*EE244+$E$7*X244)</f>
        <v>0</v>
      </c>
      <c r="Z244">
        <f>0.61365*exp(17.502*Y244/(240.97+Y244))</f>
        <v>0</v>
      </c>
      <c r="AA244">
        <f>(AB244/AC244*100)</f>
        <v>0</v>
      </c>
      <c r="AB244">
        <f>DV244*(EA244+EB244)/1000</f>
        <v>0</v>
      </c>
      <c r="AC244">
        <f>0.61365*exp(17.502*EC244/(240.97+EC244))</f>
        <v>0</v>
      </c>
      <c r="AD244">
        <f>(Z244-DV244*(EA244+EB244)/1000)</f>
        <v>0</v>
      </c>
      <c r="AE244">
        <f>(-L244*44100)</f>
        <v>0</v>
      </c>
      <c r="AF244">
        <f>2*29.3*T244*0.92*(EC244-Y244)</f>
        <v>0</v>
      </c>
      <c r="AG244">
        <f>2*0.95*5.67E-8*(((EC244+$B$7)+273)^4-(Y244+273)^4)</f>
        <v>0</v>
      </c>
      <c r="AH244">
        <f>W244+AG244+AE244+AF244</f>
        <v>0</v>
      </c>
      <c r="AI244">
        <f>DZ244*AW244*(DU244-DT244*(1000-AW244*DW244)/(1000-AW244*DV244))/(100*DN244)</f>
        <v>0</v>
      </c>
      <c r="AJ244">
        <f>1000*DZ244*AW244*(DV244-DW244)/(100*DN244*(1000-AW244*DV244))</f>
        <v>0</v>
      </c>
      <c r="AK244">
        <f>(AL244 - AM244 - EA244*1E3/(8.314*(EC244+273.15)) * AO244/DZ244 * AN244) * DZ244/(100*DN244) * (1000 - DW244)/1000</f>
        <v>0</v>
      </c>
      <c r="AL244">
        <v>424.872297972296</v>
      </c>
      <c r="AM244">
        <v>422.13756969697</v>
      </c>
      <c r="AN244">
        <v>0.00619329973002104</v>
      </c>
      <c r="AO244">
        <v>66.111918729525</v>
      </c>
      <c r="AP244">
        <f>(AR244 - AQ244 + EA244*1E3/(8.314*(EC244+273.15)) * AT244/DZ244 * AS244) * DZ244/(100*DN244) * 1000/(1000 - AR244)</f>
        <v>0</v>
      </c>
      <c r="AQ244">
        <v>11.4628662729484</v>
      </c>
      <c r="AR244">
        <v>12.4791021978022</v>
      </c>
      <c r="AS244">
        <v>-7.40916598661812e-07</v>
      </c>
      <c r="AT244">
        <v>85.4368916189537</v>
      </c>
      <c r="AU244">
        <v>0</v>
      </c>
      <c r="AV244">
        <v>0</v>
      </c>
      <c r="AW244">
        <f>IF(AU244*$H$13&gt;=AY244,1.0,(AY244/(AY244-AU244*$H$13)))</f>
        <v>0</v>
      </c>
      <c r="AX244">
        <f>(AW244-1)*100</f>
        <v>0</v>
      </c>
      <c r="AY244">
        <f>MAX(0,($B$13+$C$13*EH244)/(1+$D$13*EH244)*EA244/(EC244+273)*$E$13)</f>
        <v>0</v>
      </c>
      <c r="AZ244" t="s">
        <v>436</v>
      </c>
      <c r="BA244" t="s">
        <v>436</v>
      </c>
      <c r="BB244">
        <v>0</v>
      </c>
      <c r="BC244">
        <v>0</v>
      </c>
      <c r="BD244">
        <f>1-BB244/BC244</f>
        <v>0</v>
      </c>
      <c r="BE244">
        <v>0</v>
      </c>
      <c r="BF244" t="s">
        <v>436</v>
      </c>
      <c r="BG244" t="s">
        <v>436</v>
      </c>
      <c r="BH244">
        <v>0</v>
      </c>
      <c r="BI244">
        <v>0</v>
      </c>
      <c r="BJ244">
        <f>1-BH244/BI244</f>
        <v>0</v>
      </c>
      <c r="BK244">
        <v>0.5</v>
      </c>
      <c r="BL244">
        <f>DK244</f>
        <v>0</v>
      </c>
      <c r="BM244">
        <f>N244</f>
        <v>0</v>
      </c>
      <c r="BN244">
        <f>BJ244*BK244*BL244</f>
        <v>0</v>
      </c>
      <c r="BO244">
        <f>(BM244-BE244)/BL244</f>
        <v>0</v>
      </c>
      <c r="BP244">
        <f>(BC244-BI244)/BI244</f>
        <v>0</v>
      </c>
      <c r="BQ244">
        <f>BB244/(BD244+BB244/BI244)</f>
        <v>0</v>
      </c>
      <c r="BR244" t="s">
        <v>436</v>
      </c>
      <c r="BS244">
        <v>0</v>
      </c>
      <c r="BT244">
        <f>IF(BS244&lt;&gt;0, BS244, BQ244)</f>
        <v>0</v>
      </c>
      <c r="BU244">
        <f>1-BT244/BI244</f>
        <v>0</v>
      </c>
      <c r="BV244">
        <f>(BI244-BH244)/(BI244-BT244)</f>
        <v>0</v>
      </c>
      <c r="BW244">
        <f>(BC244-BI244)/(BC244-BT244)</f>
        <v>0</v>
      </c>
      <c r="BX244">
        <f>(BI244-BH244)/(BI244-BB244)</f>
        <v>0</v>
      </c>
      <c r="BY244">
        <f>(BC244-BI244)/(BC244-BB244)</f>
        <v>0</v>
      </c>
      <c r="BZ244">
        <f>(BV244*BT244/BH244)</f>
        <v>0</v>
      </c>
      <c r="CA244">
        <f>(1-BZ244)</f>
        <v>0</v>
      </c>
      <c r="DJ244">
        <f>$B$11*EI244+$C$11*EJ244+$F$11*EU244*(1-EX244)</f>
        <v>0</v>
      </c>
      <c r="DK244">
        <f>DJ244*DL244</f>
        <v>0</v>
      </c>
      <c r="DL244">
        <f>($B$11*$D$9+$C$11*$D$9+$F$11*((FH244+EZ244)/MAX(FH244+EZ244+FI244, 0.1)*$I$9+FI244/MAX(FH244+EZ244+FI244, 0.1)*$J$9))/($B$11+$C$11+$F$11)</f>
        <v>0</v>
      </c>
      <c r="DM244">
        <f>($B$11*$K$9+$C$11*$K$9+$F$11*((FH244+EZ244)/MAX(FH244+EZ244+FI244, 0.1)*$P$9+FI244/MAX(FH244+EZ244+FI244, 0.1)*$Q$9))/($B$11+$C$11+$F$11)</f>
        <v>0</v>
      </c>
      <c r="DN244">
        <v>6</v>
      </c>
      <c r="DO244">
        <v>0.5</v>
      </c>
      <c r="DP244" t="s">
        <v>437</v>
      </c>
      <c r="DQ244">
        <v>2</v>
      </c>
      <c r="DR244" t="b">
        <v>1</v>
      </c>
      <c r="DS244">
        <v>1701978807.6</v>
      </c>
      <c r="DT244">
        <v>416.858</v>
      </c>
      <c r="DU244">
        <v>419.986</v>
      </c>
      <c r="DV244">
        <v>12.4795</v>
      </c>
      <c r="DW244">
        <v>11.46255</v>
      </c>
      <c r="DX244">
        <v>417.372</v>
      </c>
      <c r="DY244">
        <v>12.4482</v>
      </c>
      <c r="DZ244">
        <v>600.0045</v>
      </c>
      <c r="EA244">
        <v>78.90845</v>
      </c>
      <c r="EB244">
        <v>0.1001355</v>
      </c>
      <c r="EC244">
        <v>23.04165</v>
      </c>
      <c r="ED244">
        <v>23.0866</v>
      </c>
      <c r="EE244">
        <v>999.9</v>
      </c>
      <c r="EF244">
        <v>0</v>
      </c>
      <c r="EG244">
        <v>0</v>
      </c>
      <c r="EH244">
        <v>9983.44</v>
      </c>
      <c r="EI244">
        <v>0</v>
      </c>
      <c r="EJ244">
        <v>0.8678905</v>
      </c>
      <c r="EK244">
        <v>-3.127945</v>
      </c>
      <c r="EL244">
        <v>422.126</v>
      </c>
      <c r="EM244">
        <v>424.856</v>
      </c>
      <c r="EN244">
        <v>1.016905</v>
      </c>
      <c r="EO244">
        <v>419.986</v>
      </c>
      <c r="EP244">
        <v>11.46255</v>
      </c>
      <c r="EQ244">
        <v>0.984736</v>
      </c>
      <c r="ER244">
        <v>0.9044935</v>
      </c>
      <c r="ES244">
        <v>6.69247</v>
      </c>
      <c r="ET244">
        <v>5.46244</v>
      </c>
      <c r="EU244">
        <v>1799.91</v>
      </c>
      <c r="EV244">
        <v>0.978004</v>
      </c>
      <c r="EW244">
        <v>0.0219962</v>
      </c>
      <c r="EX244">
        <v>0</v>
      </c>
      <c r="EY244">
        <v>382.321</v>
      </c>
      <c r="EZ244">
        <v>4.99951</v>
      </c>
      <c r="FA244">
        <v>6934.265</v>
      </c>
      <c r="FB244">
        <v>14716.25</v>
      </c>
      <c r="FC244">
        <v>43.062</v>
      </c>
      <c r="FD244">
        <v>44.8435</v>
      </c>
      <c r="FE244">
        <v>44.625</v>
      </c>
      <c r="FF244">
        <v>43.906</v>
      </c>
      <c r="FG244">
        <v>44.437</v>
      </c>
      <c r="FH244">
        <v>1755.43</v>
      </c>
      <c r="FI244">
        <v>39.48</v>
      </c>
      <c r="FJ244">
        <v>0</v>
      </c>
      <c r="FK244">
        <v>1701978810.3</v>
      </c>
      <c r="FL244">
        <v>0</v>
      </c>
      <c r="FM244">
        <v>382.148</v>
      </c>
      <c r="FN244">
        <v>0.457846145440787</v>
      </c>
      <c r="FO244">
        <v>-4.48692307222641</v>
      </c>
      <c r="FP244">
        <v>6935.166</v>
      </c>
      <c r="FQ244">
        <v>15</v>
      </c>
      <c r="FR244">
        <v>1701977635</v>
      </c>
      <c r="FS244" t="s">
        <v>438</v>
      </c>
      <c r="FT244">
        <v>1701977633</v>
      </c>
      <c r="FU244">
        <v>1701977635</v>
      </c>
      <c r="FV244">
        <v>4</v>
      </c>
      <c r="FW244">
        <v>-0.012</v>
      </c>
      <c r="FX244">
        <v>0.003</v>
      </c>
      <c r="FY244">
        <v>-0.515</v>
      </c>
      <c r="FZ244">
        <v>0.012</v>
      </c>
      <c r="GA244">
        <v>420</v>
      </c>
      <c r="GB244">
        <v>11</v>
      </c>
      <c r="GC244">
        <v>0.38</v>
      </c>
      <c r="GD244">
        <v>0.07</v>
      </c>
      <c r="GE244">
        <v>-3.140301</v>
      </c>
      <c r="GF244">
        <v>-0.0122724812030003</v>
      </c>
      <c r="GG244">
        <v>0.0364917454912751</v>
      </c>
      <c r="GH244">
        <v>1</v>
      </c>
      <c r="GI244">
        <v>382.190735294118</v>
      </c>
      <c r="GJ244">
        <v>-0.12988541617376</v>
      </c>
      <c r="GK244">
        <v>0.197957111936117</v>
      </c>
      <c r="GL244">
        <v>1</v>
      </c>
      <c r="GM244">
        <v>1.0178235</v>
      </c>
      <c r="GN244">
        <v>-0.00968706766917405</v>
      </c>
      <c r="GO244">
        <v>0.0011962870683912</v>
      </c>
      <c r="GP244">
        <v>1</v>
      </c>
      <c r="GQ244">
        <v>3</v>
      </c>
      <c r="GR244">
        <v>3</v>
      </c>
      <c r="GS244" t="s">
        <v>439</v>
      </c>
      <c r="GT244">
        <v>3.25001</v>
      </c>
      <c r="GU244">
        <v>2.89226</v>
      </c>
      <c r="GV244">
        <v>0.0826468</v>
      </c>
      <c r="GW244">
        <v>0.0829243</v>
      </c>
      <c r="GX244">
        <v>0.0594486</v>
      </c>
      <c r="GY244">
        <v>0.0553112</v>
      </c>
      <c r="GZ244">
        <v>30264</v>
      </c>
      <c r="HA244">
        <v>23315</v>
      </c>
      <c r="HB244">
        <v>30712.4</v>
      </c>
      <c r="HC244">
        <v>23893.8</v>
      </c>
      <c r="HD244">
        <v>38261.2</v>
      </c>
      <c r="HE244">
        <v>31506.5</v>
      </c>
      <c r="HF244">
        <v>43457.5</v>
      </c>
      <c r="HG244">
        <v>36059.9</v>
      </c>
      <c r="HH244">
        <v>2.3527</v>
      </c>
      <c r="HI244">
        <v>2.25533</v>
      </c>
      <c r="HJ244">
        <v>0.151552</v>
      </c>
      <c r="HK244">
        <v>0</v>
      </c>
      <c r="HL244">
        <v>20.5883</v>
      </c>
      <c r="HM244">
        <v>999.9</v>
      </c>
      <c r="HN244">
        <v>45.294</v>
      </c>
      <c r="HO244">
        <v>27.08</v>
      </c>
      <c r="HP244">
        <v>20.6419</v>
      </c>
      <c r="HQ244">
        <v>54.432</v>
      </c>
      <c r="HR244">
        <v>21.4583</v>
      </c>
      <c r="HS244">
        <v>2</v>
      </c>
      <c r="HT244">
        <v>-0.30346</v>
      </c>
      <c r="HU244">
        <v>0.739932</v>
      </c>
      <c r="HV244">
        <v>20.3423</v>
      </c>
      <c r="HW244">
        <v>5.24649</v>
      </c>
      <c r="HX244">
        <v>11.9211</v>
      </c>
      <c r="HY244">
        <v>4.96955</v>
      </c>
      <c r="HZ244">
        <v>3.29018</v>
      </c>
      <c r="IA244">
        <v>9999</v>
      </c>
      <c r="IB244">
        <v>999.9</v>
      </c>
      <c r="IC244">
        <v>9999</v>
      </c>
      <c r="ID244">
        <v>9999</v>
      </c>
      <c r="IE244">
        <v>4.97213</v>
      </c>
      <c r="IF244">
        <v>1.87347</v>
      </c>
      <c r="IG244">
        <v>1.88034</v>
      </c>
      <c r="IH244">
        <v>1.87653</v>
      </c>
      <c r="II244">
        <v>1.8761</v>
      </c>
      <c r="IJ244">
        <v>1.87607</v>
      </c>
      <c r="IK244">
        <v>1.87502</v>
      </c>
      <c r="IL244">
        <v>1.87545</v>
      </c>
      <c r="IM244">
        <v>0</v>
      </c>
      <c r="IN244">
        <v>0</v>
      </c>
      <c r="IO244">
        <v>0</v>
      </c>
      <c r="IP244">
        <v>0</v>
      </c>
      <c r="IQ244" t="s">
        <v>440</v>
      </c>
      <c r="IR244" t="s">
        <v>441</v>
      </c>
      <c r="IS244" t="s">
        <v>442</v>
      </c>
      <c r="IT244" t="s">
        <v>442</v>
      </c>
      <c r="IU244" t="s">
        <v>442</v>
      </c>
      <c r="IV244" t="s">
        <v>442</v>
      </c>
      <c r="IW244">
        <v>0</v>
      </c>
      <c r="IX244">
        <v>100</v>
      </c>
      <c r="IY244">
        <v>100</v>
      </c>
      <c r="IZ244">
        <v>-0.514</v>
      </c>
      <c r="JA244">
        <v>0.0312</v>
      </c>
      <c r="JB244">
        <v>-0.436505064677801</v>
      </c>
      <c r="JC244">
        <v>-0.000204251658391556</v>
      </c>
      <c r="JD244">
        <v>8.11882707142039e-08</v>
      </c>
      <c r="JE244">
        <v>-8.824596126216e-11</v>
      </c>
      <c r="JF244">
        <v>-0.0823044458403542</v>
      </c>
      <c r="JG244">
        <v>6.98166786572007e-05</v>
      </c>
      <c r="JH244">
        <v>0.00104944809816257</v>
      </c>
      <c r="JI244">
        <v>-2.5878658862803e-05</v>
      </c>
      <c r="JJ244">
        <v>28</v>
      </c>
      <c r="JK244">
        <v>2090</v>
      </c>
      <c r="JL244">
        <v>2</v>
      </c>
      <c r="JM244">
        <v>19</v>
      </c>
      <c r="JN244">
        <v>19.6</v>
      </c>
      <c r="JO244">
        <v>19.6</v>
      </c>
      <c r="JP244">
        <v>1.36108</v>
      </c>
      <c r="JQ244">
        <v>2.55371</v>
      </c>
      <c r="JR244">
        <v>2.24365</v>
      </c>
      <c r="JS244">
        <v>2.84912</v>
      </c>
      <c r="JT244">
        <v>2.49756</v>
      </c>
      <c r="JU244">
        <v>2.35718</v>
      </c>
      <c r="JV244">
        <v>31.3026</v>
      </c>
      <c r="JW244">
        <v>24.0612</v>
      </c>
      <c r="JX244">
        <v>18</v>
      </c>
      <c r="JY244">
        <v>633.538</v>
      </c>
      <c r="JZ244">
        <v>657.797</v>
      </c>
      <c r="KA244">
        <v>20.0003</v>
      </c>
      <c r="KB244">
        <v>23.331</v>
      </c>
      <c r="KC244">
        <v>30.0001</v>
      </c>
      <c r="KD244">
        <v>23.5086</v>
      </c>
      <c r="KE244">
        <v>23.4889</v>
      </c>
      <c r="KF244">
        <v>27.2837</v>
      </c>
      <c r="KG244">
        <v>36.7197</v>
      </c>
      <c r="KH244">
        <v>0</v>
      </c>
      <c r="KI244">
        <v>20</v>
      </c>
      <c r="KJ244">
        <v>420</v>
      </c>
      <c r="KK244">
        <v>11.5021</v>
      </c>
      <c r="KL244">
        <v>101.976</v>
      </c>
      <c r="KM244">
        <v>101.02</v>
      </c>
    </row>
    <row r="245" spans="1:299">
      <c r="A245">
        <v>229</v>
      </c>
      <c r="B245">
        <v>1701978814.1</v>
      </c>
      <c r="C245">
        <v>1140.09999990463</v>
      </c>
      <c r="D245" t="s">
        <v>899</v>
      </c>
      <c r="E245" t="s">
        <v>900</v>
      </c>
      <c r="F245">
        <v>15</v>
      </c>
      <c r="H245" t="s">
        <v>435</v>
      </c>
      <c r="K245">
        <v>1701978812.6</v>
      </c>
      <c r="L245">
        <f>(M245)/1000</f>
        <v>0</v>
      </c>
      <c r="M245">
        <f>IF(DR245, AP245, AJ245)</f>
        <v>0</v>
      </c>
      <c r="N245">
        <f>IF(DR245, AK245, AI245)</f>
        <v>0</v>
      </c>
      <c r="O245">
        <f>DT245 - IF(AW245&gt;1, N245*DN245*100.0/(AY245*EH245), 0)</f>
        <v>0</v>
      </c>
      <c r="P245">
        <f>((V245-L245/2)*O245-N245)/(V245+L245/2)</f>
        <v>0</v>
      </c>
      <c r="Q245">
        <f>P245*(EA245+EB245)/1000.0</f>
        <v>0</v>
      </c>
      <c r="R245">
        <f>(DT245 - IF(AW245&gt;1, N245*DN245*100.0/(AY245*EH245), 0))*(EA245+EB245)/1000.0</f>
        <v>0</v>
      </c>
      <c r="S245">
        <f>2.0/((1/U245-1/T245)+SIGN(U245)*SQRT((1/U245-1/T245)*(1/U245-1/T245) + 4*DO245/((DO245+1)*(DO245+1))*(2*1/U245*1/T245-1/T245*1/T245)))</f>
        <v>0</v>
      </c>
      <c r="T245">
        <f>IF(LEFT(DP245,1)&lt;&gt;"0",IF(LEFT(DP245,1)="1",3.0,DQ245),$D$5+$E$5*(EH245*EA245/($K$5*1000))+$F$5*(EH245*EA245/($K$5*1000))*MAX(MIN(DN245,$J$5),$I$5)*MAX(MIN(DN245,$J$5),$I$5)+$G$5*MAX(MIN(DN245,$J$5),$I$5)*(EH245*EA245/($K$5*1000))+$H$5*(EH245*EA245/($K$5*1000))*(EH245*EA245/($K$5*1000)))</f>
        <v>0</v>
      </c>
      <c r="U245">
        <f>L245*(1000-(1000*0.61365*exp(17.502*Y245/(240.97+Y245))/(EA245+EB245)+DV245)/2)/(1000*0.61365*exp(17.502*Y245/(240.97+Y245))/(EA245+EB245)-DV245)</f>
        <v>0</v>
      </c>
      <c r="V245">
        <f>1/((DO245+1)/(S245/1.6)+1/(T245/1.37)) + DO245/((DO245+1)/(S245/1.6) + DO245/(T245/1.37))</f>
        <v>0</v>
      </c>
      <c r="W245">
        <f>(DJ245*DM245)</f>
        <v>0</v>
      </c>
      <c r="X245">
        <f>(EC245+(W245+2*0.95*5.67E-8*(((EC245+$B$7)+273)^4-(EC245+273)^4)-44100*L245)/(1.84*29.3*T245+8*0.95*5.67E-8*(EC245+273)^3))</f>
        <v>0</v>
      </c>
      <c r="Y245">
        <f>($C$7*ED245+$D$7*EE245+$E$7*X245)</f>
        <v>0</v>
      </c>
      <c r="Z245">
        <f>0.61365*exp(17.502*Y245/(240.97+Y245))</f>
        <v>0</v>
      </c>
      <c r="AA245">
        <f>(AB245/AC245*100)</f>
        <v>0</v>
      </c>
      <c r="AB245">
        <f>DV245*(EA245+EB245)/1000</f>
        <v>0</v>
      </c>
      <c r="AC245">
        <f>0.61365*exp(17.502*EC245/(240.97+EC245))</f>
        <v>0</v>
      </c>
      <c r="AD245">
        <f>(Z245-DV245*(EA245+EB245)/1000)</f>
        <v>0</v>
      </c>
      <c r="AE245">
        <f>(-L245*44100)</f>
        <v>0</v>
      </c>
      <c r="AF245">
        <f>2*29.3*T245*0.92*(EC245-Y245)</f>
        <v>0</v>
      </c>
      <c r="AG245">
        <f>2*0.95*5.67E-8*(((EC245+$B$7)+273)^4-(Y245+273)^4)</f>
        <v>0</v>
      </c>
      <c r="AH245">
        <f>W245+AG245+AE245+AF245</f>
        <v>0</v>
      </c>
      <c r="AI245">
        <f>DZ245*AW245*(DU245-DT245*(1000-AW245*DW245)/(1000-AW245*DV245))/(100*DN245)</f>
        <v>0</v>
      </c>
      <c r="AJ245">
        <f>1000*DZ245*AW245*(DV245-DW245)/(100*DN245*(1000-AW245*DV245))</f>
        <v>0</v>
      </c>
      <c r="AK245">
        <f>(AL245 - AM245 - EA245*1E3/(8.314*(EC245+273.15)) * AO245/DZ245 * AN245) * DZ245/(100*DN245) * (1000 - DW245)/1000</f>
        <v>0</v>
      </c>
      <c r="AL245">
        <v>424.879303905428</v>
      </c>
      <c r="AM245">
        <v>422.152151515151</v>
      </c>
      <c r="AN245">
        <v>0.00279570849987261</v>
      </c>
      <c r="AO245">
        <v>66.111918729525</v>
      </c>
      <c r="AP245">
        <f>(AR245 - AQ245 + EA245*1E3/(8.314*(EC245+273.15)) * AT245/DZ245 * AS245) * DZ245/(100*DN245) * 1000/(1000 - AR245)</f>
        <v>0</v>
      </c>
      <c r="AQ245">
        <v>11.4632784745739</v>
      </c>
      <c r="AR245">
        <v>12.4786450549451</v>
      </c>
      <c r="AS245">
        <v>-6.27532030927567e-07</v>
      </c>
      <c r="AT245">
        <v>85.4368916189537</v>
      </c>
      <c r="AU245">
        <v>0</v>
      </c>
      <c r="AV245">
        <v>0</v>
      </c>
      <c r="AW245">
        <f>IF(AU245*$H$13&gt;=AY245,1.0,(AY245/(AY245-AU245*$H$13)))</f>
        <v>0</v>
      </c>
      <c r="AX245">
        <f>(AW245-1)*100</f>
        <v>0</v>
      </c>
      <c r="AY245">
        <f>MAX(0,($B$13+$C$13*EH245)/(1+$D$13*EH245)*EA245/(EC245+273)*$E$13)</f>
        <v>0</v>
      </c>
      <c r="AZ245" t="s">
        <v>436</v>
      </c>
      <c r="BA245" t="s">
        <v>436</v>
      </c>
      <c r="BB245">
        <v>0</v>
      </c>
      <c r="BC245">
        <v>0</v>
      </c>
      <c r="BD245">
        <f>1-BB245/BC245</f>
        <v>0</v>
      </c>
      <c r="BE245">
        <v>0</v>
      </c>
      <c r="BF245" t="s">
        <v>436</v>
      </c>
      <c r="BG245" t="s">
        <v>436</v>
      </c>
      <c r="BH245">
        <v>0</v>
      </c>
      <c r="BI245">
        <v>0</v>
      </c>
      <c r="BJ245">
        <f>1-BH245/BI245</f>
        <v>0</v>
      </c>
      <c r="BK245">
        <v>0.5</v>
      </c>
      <c r="BL245">
        <f>DK245</f>
        <v>0</v>
      </c>
      <c r="BM245">
        <f>N245</f>
        <v>0</v>
      </c>
      <c r="BN245">
        <f>BJ245*BK245*BL245</f>
        <v>0</v>
      </c>
      <c r="BO245">
        <f>(BM245-BE245)/BL245</f>
        <v>0</v>
      </c>
      <c r="BP245">
        <f>(BC245-BI245)/BI245</f>
        <v>0</v>
      </c>
      <c r="BQ245">
        <f>BB245/(BD245+BB245/BI245)</f>
        <v>0</v>
      </c>
      <c r="BR245" t="s">
        <v>436</v>
      </c>
      <c r="BS245">
        <v>0</v>
      </c>
      <c r="BT245">
        <f>IF(BS245&lt;&gt;0, BS245, BQ245)</f>
        <v>0</v>
      </c>
      <c r="BU245">
        <f>1-BT245/BI245</f>
        <v>0</v>
      </c>
      <c r="BV245">
        <f>(BI245-BH245)/(BI245-BT245)</f>
        <v>0</v>
      </c>
      <c r="BW245">
        <f>(BC245-BI245)/(BC245-BT245)</f>
        <v>0</v>
      </c>
      <c r="BX245">
        <f>(BI245-BH245)/(BI245-BB245)</f>
        <v>0</v>
      </c>
      <c r="BY245">
        <f>(BC245-BI245)/(BC245-BB245)</f>
        <v>0</v>
      </c>
      <c r="BZ245">
        <f>(BV245*BT245/BH245)</f>
        <v>0</v>
      </c>
      <c r="CA245">
        <f>(1-BZ245)</f>
        <v>0</v>
      </c>
      <c r="DJ245">
        <f>$B$11*EI245+$C$11*EJ245+$F$11*EU245*(1-EX245)</f>
        <v>0</v>
      </c>
      <c r="DK245">
        <f>DJ245*DL245</f>
        <v>0</v>
      </c>
      <c r="DL245">
        <f>($B$11*$D$9+$C$11*$D$9+$F$11*((FH245+EZ245)/MAX(FH245+EZ245+FI245, 0.1)*$I$9+FI245/MAX(FH245+EZ245+FI245, 0.1)*$J$9))/($B$11+$C$11+$F$11)</f>
        <v>0</v>
      </c>
      <c r="DM245">
        <f>($B$11*$K$9+$C$11*$K$9+$F$11*((FH245+EZ245)/MAX(FH245+EZ245+FI245, 0.1)*$P$9+FI245/MAX(FH245+EZ245+FI245, 0.1)*$Q$9))/($B$11+$C$11+$F$11)</f>
        <v>0</v>
      </c>
      <c r="DN245">
        <v>6</v>
      </c>
      <c r="DO245">
        <v>0.5</v>
      </c>
      <c r="DP245" t="s">
        <v>437</v>
      </c>
      <c r="DQ245">
        <v>2</v>
      </c>
      <c r="DR245" t="b">
        <v>1</v>
      </c>
      <c r="DS245">
        <v>1701978812.6</v>
      </c>
      <c r="DT245">
        <v>416.874</v>
      </c>
      <c r="DU245">
        <v>419.9975</v>
      </c>
      <c r="DV245">
        <v>12.4787</v>
      </c>
      <c r="DW245">
        <v>11.4649</v>
      </c>
      <c r="DX245">
        <v>417.388</v>
      </c>
      <c r="DY245">
        <v>12.44745</v>
      </c>
      <c r="DZ245">
        <v>599.9865</v>
      </c>
      <c r="EA245">
        <v>78.90685</v>
      </c>
      <c r="EB245">
        <v>0.1000739</v>
      </c>
      <c r="EC245">
        <v>23.0449</v>
      </c>
      <c r="ED245">
        <v>23.0965</v>
      </c>
      <c r="EE245">
        <v>999.9</v>
      </c>
      <c r="EF245">
        <v>0</v>
      </c>
      <c r="EG245">
        <v>0</v>
      </c>
      <c r="EH245">
        <v>9995.94</v>
      </c>
      <c r="EI245">
        <v>0</v>
      </c>
      <c r="EJ245">
        <v>0.8848525</v>
      </c>
      <c r="EK245">
        <v>-3.12297</v>
      </c>
      <c r="EL245">
        <v>422.142</v>
      </c>
      <c r="EM245">
        <v>424.8685</v>
      </c>
      <c r="EN245">
        <v>1.013795</v>
      </c>
      <c r="EO245">
        <v>419.9975</v>
      </c>
      <c r="EP245">
        <v>11.4649</v>
      </c>
      <c r="EQ245">
        <v>0.984655</v>
      </c>
      <c r="ER245">
        <v>0.90466</v>
      </c>
      <c r="ES245">
        <v>6.691275</v>
      </c>
      <c r="ET245">
        <v>5.46508</v>
      </c>
      <c r="EU245">
        <v>1800.065</v>
      </c>
      <c r="EV245">
        <v>0.978006</v>
      </c>
      <c r="EW245">
        <v>0.0219943</v>
      </c>
      <c r="EX245">
        <v>0</v>
      </c>
      <c r="EY245">
        <v>382.1545</v>
      </c>
      <c r="EZ245">
        <v>4.99951</v>
      </c>
      <c r="FA245">
        <v>6934.805</v>
      </c>
      <c r="FB245">
        <v>14717.5</v>
      </c>
      <c r="FC245">
        <v>43.062</v>
      </c>
      <c r="FD245">
        <v>44.8435</v>
      </c>
      <c r="FE245">
        <v>44.625</v>
      </c>
      <c r="FF245">
        <v>43.875</v>
      </c>
      <c r="FG245">
        <v>44.4685</v>
      </c>
      <c r="FH245">
        <v>1755.585</v>
      </c>
      <c r="FI245">
        <v>39.48</v>
      </c>
      <c r="FJ245">
        <v>0</v>
      </c>
      <c r="FK245">
        <v>1701978815.1</v>
      </c>
      <c r="FL245">
        <v>0</v>
      </c>
      <c r="FM245">
        <v>382.1396</v>
      </c>
      <c r="FN245">
        <v>-0.380230778669709</v>
      </c>
      <c r="FO245">
        <v>-4.10153844987287</v>
      </c>
      <c r="FP245">
        <v>6934.8204</v>
      </c>
      <c r="FQ245">
        <v>15</v>
      </c>
      <c r="FR245">
        <v>1701977635</v>
      </c>
      <c r="FS245" t="s">
        <v>438</v>
      </c>
      <c r="FT245">
        <v>1701977633</v>
      </c>
      <c r="FU245">
        <v>1701977635</v>
      </c>
      <c r="FV245">
        <v>4</v>
      </c>
      <c r="FW245">
        <v>-0.012</v>
      </c>
      <c r="FX245">
        <v>0.003</v>
      </c>
      <c r="FY245">
        <v>-0.515</v>
      </c>
      <c r="FZ245">
        <v>0.012</v>
      </c>
      <c r="GA245">
        <v>420</v>
      </c>
      <c r="GB245">
        <v>11</v>
      </c>
      <c r="GC245">
        <v>0.38</v>
      </c>
      <c r="GD245">
        <v>0.07</v>
      </c>
      <c r="GE245">
        <v>-3.13933571428571</v>
      </c>
      <c r="GF245">
        <v>-0.0672872727272759</v>
      </c>
      <c r="GG245">
        <v>0.0365779058438064</v>
      </c>
      <c r="GH245">
        <v>1</v>
      </c>
      <c r="GI245">
        <v>382.153382352941</v>
      </c>
      <c r="GJ245">
        <v>-0.169274262048161</v>
      </c>
      <c r="GK245">
        <v>0.182118418926013</v>
      </c>
      <c r="GL245">
        <v>1</v>
      </c>
      <c r="GM245">
        <v>1.01678666666667</v>
      </c>
      <c r="GN245">
        <v>-0.0140968831168813</v>
      </c>
      <c r="GO245">
        <v>0.00169998692805431</v>
      </c>
      <c r="GP245">
        <v>1</v>
      </c>
      <c r="GQ245">
        <v>3</v>
      </c>
      <c r="GR245">
        <v>3</v>
      </c>
      <c r="GS245" t="s">
        <v>439</v>
      </c>
      <c r="GT245">
        <v>3.25</v>
      </c>
      <c r="GU245">
        <v>2.89217</v>
      </c>
      <c r="GV245">
        <v>0.0826517</v>
      </c>
      <c r="GW245">
        <v>0.0829229</v>
      </c>
      <c r="GX245">
        <v>0.0594435</v>
      </c>
      <c r="GY245">
        <v>0.0553149</v>
      </c>
      <c r="GZ245">
        <v>30263.7</v>
      </c>
      <c r="HA245">
        <v>23314.8</v>
      </c>
      <c r="HB245">
        <v>30712.4</v>
      </c>
      <c r="HC245">
        <v>23893.5</v>
      </c>
      <c r="HD245">
        <v>38261</v>
      </c>
      <c r="HE245">
        <v>31506.2</v>
      </c>
      <c r="HF245">
        <v>43457</v>
      </c>
      <c r="HG245">
        <v>36059.7</v>
      </c>
      <c r="HH245">
        <v>2.35278</v>
      </c>
      <c r="HI245">
        <v>2.25542</v>
      </c>
      <c r="HJ245">
        <v>0.151876</v>
      </c>
      <c r="HK245">
        <v>0</v>
      </c>
      <c r="HL245">
        <v>20.594</v>
      </c>
      <c r="HM245">
        <v>999.9</v>
      </c>
      <c r="HN245">
        <v>45.275</v>
      </c>
      <c r="HO245">
        <v>27.08</v>
      </c>
      <c r="HP245">
        <v>20.6337</v>
      </c>
      <c r="HQ245">
        <v>54.412</v>
      </c>
      <c r="HR245">
        <v>21.4744</v>
      </c>
      <c r="HS245">
        <v>2</v>
      </c>
      <c r="HT245">
        <v>-0.303247</v>
      </c>
      <c r="HU245">
        <v>0.741868</v>
      </c>
      <c r="HV245">
        <v>20.3423</v>
      </c>
      <c r="HW245">
        <v>5.24679</v>
      </c>
      <c r="HX245">
        <v>11.9219</v>
      </c>
      <c r="HY245">
        <v>4.96985</v>
      </c>
      <c r="HZ245">
        <v>3.2902</v>
      </c>
      <c r="IA245">
        <v>9999</v>
      </c>
      <c r="IB245">
        <v>999.9</v>
      </c>
      <c r="IC245">
        <v>9999</v>
      </c>
      <c r="ID245">
        <v>9999</v>
      </c>
      <c r="IE245">
        <v>4.97212</v>
      </c>
      <c r="IF245">
        <v>1.87347</v>
      </c>
      <c r="IG245">
        <v>1.88034</v>
      </c>
      <c r="IH245">
        <v>1.87651</v>
      </c>
      <c r="II245">
        <v>1.87608</v>
      </c>
      <c r="IJ245">
        <v>1.87607</v>
      </c>
      <c r="IK245">
        <v>1.87503</v>
      </c>
      <c r="IL245">
        <v>1.87544</v>
      </c>
      <c r="IM245">
        <v>0</v>
      </c>
      <c r="IN245">
        <v>0</v>
      </c>
      <c r="IO245">
        <v>0</v>
      </c>
      <c r="IP245">
        <v>0</v>
      </c>
      <c r="IQ245" t="s">
        <v>440</v>
      </c>
      <c r="IR245" t="s">
        <v>441</v>
      </c>
      <c r="IS245" t="s">
        <v>442</v>
      </c>
      <c r="IT245" t="s">
        <v>442</v>
      </c>
      <c r="IU245" t="s">
        <v>442</v>
      </c>
      <c r="IV245" t="s">
        <v>442</v>
      </c>
      <c r="IW245">
        <v>0</v>
      </c>
      <c r="IX245">
        <v>100</v>
      </c>
      <c r="IY245">
        <v>100</v>
      </c>
      <c r="IZ245">
        <v>-0.514</v>
      </c>
      <c r="JA245">
        <v>0.0312</v>
      </c>
      <c r="JB245">
        <v>-0.436505064677801</v>
      </c>
      <c r="JC245">
        <v>-0.000204251658391556</v>
      </c>
      <c r="JD245">
        <v>8.11882707142039e-08</v>
      </c>
      <c r="JE245">
        <v>-8.824596126216e-11</v>
      </c>
      <c r="JF245">
        <v>-0.0823044458403542</v>
      </c>
      <c r="JG245">
        <v>6.98166786572007e-05</v>
      </c>
      <c r="JH245">
        <v>0.00104944809816257</v>
      </c>
      <c r="JI245">
        <v>-2.5878658862803e-05</v>
      </c>
      <c r="JJ245">
        <v>28</v>
      </c>
      <c r="JK245">
        <v>2090</v>
      </c>
      <c r="JL245">
        <v>2</v>
      </c>
      <c r="JM245">
        <v>19</v>
      </c>
      <c r="JN245">
        <v>19.7</v>
      </c>
      <c r="JO245">
        <v>19.7</v>
      </c>
      <c r="JP245">
        <v>1.36108</v>
      </c>
      <c r="JQ245">
        <v>2.55249</v>
      </c>
      <c r="JR245">
        <v>2.24365</v>
      </c>
      <c r="JS245">
        <v>2.84912</v>
      </c>
      <c r="JT245">
        <v>2.49756</v>
      </c>
      <c r="JU245">
        <v>2.37061</v>
      </c>
      <c r="JV245">
        <v>31.3026</v>
      </c>
      <c r="JW245">
        <v>24.0525</v>
      </c>
      <c r="JX245">
        <v>18</v>
      </c>
      <c r="JY245">
        <v>633.6</v>
      </c>
      <c r="JZ245">
        <v>657.908</v>
      </c>
      <c r="KA245">
        <v>20.0003</v>
      </c>
      <c r="KB245">
        <v>23.3319</v>
      </c>
      <c r="KC245">
        <v>30.0002</v>
      </c>
      <c r="KD245">
        <v>23.5091</v>
      </c>
      <c r="KE245">
        <v>23.4909</v>
      </c>
      <c r="KF245">
        <v>27.2827</v>
      </c>
      <c r="KG245">
        <v>36.7197</v>
      </c>
      <c r="KH245">
        <v>0</v>
      </c>
      <c r="KI245">
        <v>20</v>
      </c>
      <c r="KJ245">
        <v>420</v>
      </c>
      <c r="KK245">
        <v>11.5068</v>
      </c>
      <c r="KL245">
        <v>101.975</v>
      </c>
      <c r="KM245">
        <v>101.019</v>
      </c>
    </row>
    <row r="246" spans="1:299">
      <c r="A246">
        <v>230</v>
      </c>
      <c r="B246">
        <v>1701978819.1</v>
      </c>
      <c r="C246">
        <v>1145.09999990463</v>
      </c>
      <c r="D246" t="s">
        <v>901</v>
      </c>
      <c r="E246" t="s">
        <v>902</v>
      </c>
      <c r="F246">
        <v>15</v>
      </c>
      <c r="H246" t="s">
        <v>435</v>
      </c>
      <c r="K246">
        <v>1701978817.6</v>
      </c>
      <c r="L246">
        <f>(M246)/1000</f>
        <v>0</v>
      </c>
      <c r="M246">
        <f>IF(DR246, AP246, AJ246)</f>
        <v>0</v>
      </c>
      <c r="N246">
        <f>IF(DR246, AK246, AI246)</f>
        <v>0</v>
      </c>
      <c r="O246">
        <f>DT246 - IF(AW246&gt;1, N246*DN246*100.0/(AY246*EH246), 0)</f>
        <v>0</v>
      </c>
      <c r="P246">
        <f>((V246-L246/2)*O246-N246)/(V246+L246/2)</f>
        <v>0</v>
      </c>
      <c r="Q246">
        <f>P246*(EA246+EB246)/1000.0</f>
        <v>0</v>
      </c>
      <c r="R246">
        <f>(DT246 - IF(AW246&gt;1, N246*DN246*100.0/(AY246*EH246), 0))*(EA246+EB246)/1000.0</f>
        <v>0</v>
      </c>
      <c r="S246">
        <f>2.0/((1/U246-1/T246)+SIGN(U246)*SQRT((1/U246-1/T246)*(1/U246-1/T246) + 4*DO246/((DO246+1)*(DO246+1))*(2*1/U246*1/T246-1/T246*1/T246)))</f>
        <v>0</v>
      </c>
      <c r="T246">
        <f>IF(LEFT(DP246,1)&lt;&gt;"0",IF(LEFT(DP246,1)="1",3.0,DQ246),$D$5+$E$5*(EH246*EA246/($K$5*1000))+$F$5*(EH246*EA246/($K$5*1000))*MAX(MIN(DN246,$J$5),$I$5)*MAX(MIN(DN246,$J$5),$I$5)+$G$5*MAX(MIN(DN246,$J$5),$I$5)*(EH246*EA246/($K$5*1000))+$H$5*(EH246*EA246/($K$5*1000))*(EH246*EA246/($K$5*1000)))</f>
        <v>0</v>
      </c>
      <c r="U246">
        <f>L246*(1000-(1000*0.61365*exp(17.502*Y246/(240.97+Y246))/(EA246+EB246)+DV246)/2)/(1000*0.61365*exp(17.502*Y246/(240.97+Y246))/(EA246+EB246)-DV246)</f>
        <v>0</v>
      </c>
      <c r="V246">
        <f>1/((DO246+1)/(S246/1.6)+1/(T246/1.37)) + DO246/((DO246+1)/(S246/1.6) + DO246/(T246/1.37))</f>
        <v>0</v>
      </c>
      <c r="W246">
        <f>(DJ246*DM246)</f>
        <v>0</v>
      </c>
      <c r="X246">
        <f>(EC246+(W246+2*0.95*5.67E-8*(((EC246+$B$7)+273)^4-(EC246+273)^4)-44100*L246)/(1.84*29.3*T246+8*0.95*5.67E-8*(EC246+273)^3))</f>
        <v>0</v>
      </c>
      <c r="Y246">
        <f>($C$7*ED246+$D$7*EE246+$E$7*X246)</f>
        <v>0</v>
      </c>
      <c r="Z246">
        <f>0.61365*exp(17.502*Y246/(240.97+Y246))</f>
        <v>0</v>
      </c>
      <c r="AA246">
        <f>(AB246/AC246*100)</f>
        <v>0</v>
      </c>
      <c r="AB246">
        <f>DV246*(EA246+EB246)/1000</f>
        <v>0</v>
      </c>
      <c r="AC246">
        <f>0.61365*exp(17.502*EC246/(240.97+EC246))</f>
        <v>0</v>
      </c>
      <c r="AD246">
        <f>(Z246-DV246*(EA246+EB246)/1000)</f>
        <v>0</v>
      </c>
      <c r="AE246">
        <f>(-L246*44100)</f>
        <v>0</v>
      </c>
      <c r="AF246">
        <f>2*29.3*T246*0.92*(EC246-Y246)</f>
        <v>0</v>
      </c>
      <c r="AG246">
        <f>2*0.95*5.67E-8*(((EC246+$B$7)+273)^4-(Y246+273)^4)</f>
        <v>0</v>
      </c>
      <c r="AH246">
        <f>W246+AG246+AE246+AF246</f>
        <v>0</v>
      </c>
      <c r="AI246">
        <f>DZ246*AW246*(DU246-DT246*(1000-AW246*DW246)/(1000-AW246*DV246))/(100*DN246)</f>
        <v>0</v>
      </c>
      <c r="AJ246">
        <f>1000*DZ246*AW246*(DV246-DW246)/(100*DN246*(1000-AW246*DV246))</f>
        <v>0</v>
      </c>
      <c r="AK246">
        <f>(AL246 - AM246 - EA246*1E3/(8.314*(EC246+273.15)) * AO246/DZ246 * AN246) * DZ246/(100*DN246) * (1000 - DW246)/1000</f>
        <v>0</v>
      </c>
      <c r="AL246">
        <v>424.886584603227</v>
      </c>
      <c r="AM246">
        <v>422.130084848485</v>
      </c>
      <c r="AN246">
        <v>-0.00202961553328897</v>
      </c>
      <c r="AO246">
        <v>66.111918729525</v>
      </c>
      <c r="AP246">
        <f>(AR246 - AQ246 + EA246*1E3/(8.314*(EC246+273.15)) * AT246/DZ246 * AS246) * DZ246/(100*DN246) * 1000/(1000 - AR246)</f>
        <v>0</v>
      </c>
      <c r="AQ246">
        <v>11.4647283469197</v>
      </c>
      <c r="AR246">
        <v>12.4790582417582</v>
      </c>
      <c r="AS246">
        <v>-1.48569972335312e-07</v>
      </c>
      <c r="AT246">
        <v>85.4368916189537</v>
      </c>
      <c r="AU246">
        <v>0</v>
      </c>
      <c r="AV246">
        <v>0</v>
      </c>
      <c r="AW246">
        <f>IF(AU246*$H$13&gt;=AY246,1.0,(AY246/(AY246-AU246*$H$13)))</f>
        <v>0</v>
      </c>
      <c r="AX246">
        <f>(AW246-1)*100</f>
        <v>0</v>
      </c>
      <c r="AY246">
        <f>MAX(0,($B$13+$C$13*EH246)/(1+$D$13*EH246)*EA246/(EC246+273)*$E$13)</f>
        <v>0</v>
      </c>
      <c r="AZ246" t="s">
        <v>436</v>
      </c>
      <c r="BA246" t="s">
        <v>436</v>
      </c>
      <c r="BB246">
        <v>0</v>
      </c>
      <c r="BC246">
        <v>0</v>
      </c>
      <c r="BD246">
        <f>1-BB246/BC246</f>
        <v>0</v>
      </c>
      <c r="BE246">
        <v>0</v>
      </c>
      <c r="BF246" t="s">
        <v>436</v>
      </c>
      <c r="BG246" t="s">
        <v>436</v>
      </c>
      <c r="BH246">
        <v>0</v>
      </c>
      <c r="BI246">
        <v>0</v>
      </c>
      <c r="BJ246">
        <f>1-BH246/BI246</f>
        <v>0</v>
      </c>
      <c r="BK246">
        <v>0.5</v>
      </c>
      <c r="BL246">
        <f>DK246</f>
        <v>0</v>
      </c>
      <c r="BM246">
        <f>N246</f>
        <v>0</v>
      </c>
      <c r="BN246">
        <f>BJ246*BK246*BL246</f>
        <v>0</v>
      </c>
      <c r="BO246">
        <f>(BM246-BE246)/BL246</f>
        <v>0</v>
      </c>
      <c r="BP246">
        <f>(BC246-BI246)/BI246</f>
        <v>0</v>
      </c>
      <c r="BQ246">
        <f>BB246/(BD246+BB246/BI246)</f>
        <v>0</v>
      </c>
      <c r="BR246" t="s">
        <v>436</v>
      </c>
      <c r="BS246">
        <v>0</v>
      </c>
      <c r="BT246">
        <f>IF(BS246&lt;&gt;0, BS246, BQ246)</f>
        <v>0</v>
      </c>
      <c r="BU246">
        <f>1-BT246/BI246</f>
        <v>0</v>
      </c>
      <c r="BV246">
        <f>(BI246-BH246)/(BI246-BT246)</f>
        <v>0</v>
      </c>
      <c r="BW246">
        <f>(BC246-BI246)/(BC246-BT246)</f>
        <v>0</v>
      </c>
      <c r="BX246">
        <f>(BI246-BH246)/(BI246-BB246)</f>
        <v>0</v>
      </c>
      <c r="BY246">
        <f>(BC246-BI246)/(BC246-BB246)</f>
        <v>0</v>
      </c>
      <c r="BZ246">
        <f>(BV246*BT246/BH246)</f>
        <v>0</v>
      </c>
      <c r="CA246">
        <f>(1-BZ246)</f>
        <v>0</v>
      </c>
      <c r="DJ246">
        <f>$B$11*EI246+$C$11*EJ246+$F$11*EU246*(1-EX246)</f>
        <v>0</v>
      </c>
      <c r="DK246">
        <f>DJ246*DL246</f>
        <v>0</v>
      </c>
      <c r="DL246">
        <f>($B$11*$D$9+$C$11*$D$9+$F$11*((FH246+EZ246)/MAX(FH246+EZ246+FI246, 0.1)*$I$9+FI246/MAX(FH246+EZ246+FI246, 0.1)*$J$9))/($B$11+$C$11+$F$11)</f>
        <v>0</v>
      </c>
      <c r="DM246">
        <f>($B$11*$K$9+$C$11*$K$9+$F$11*((FH246+EZ246)/MAX(FH246+EZ246+FI246, 0.1)*$P$9+FI246/MAX(FH246+EZ246+FI246, 0.1)*$Q$9))/($B$11+$C$11+$F$11)</f>
        <v>0</v>
      </c>
      <c r="DN246">
        <v>6</v>
      </c>
      <c r="DO246">
        <v>0.5</v>
      </c>
      <c r="DP246" t="s">
        <v>437</v>
      </c>
      <c r="DQ246">
        <v>2</v>
      </c>
      <c r="DR246" t="b">
        <v>1</v>
      </c>
      <c r="DS246">
        <v>1701978817.6</v>
      </c>
      <c r="DT246">
        <v>416.8625</v>
      </c>
      <c r="DU246">
        <v>420.007</v>
      </c>
      <c r="DV246">
        <v>12.4791</v>
      </c>
      <c r="DW246">
        <v>11.4642</v>
      </c>
      <c r="DX246">
        <v>417.3765</v>
      </c>
      <c r="DY246">
        <v>12.4478</v>
      </c>
      <c r="DZ246">
        <v>599.996</v>
      </c>
      <c r="EA246">
        <v>78.90485</v>
      </c>
      <c r="EB246">
        <v>0.1002095</v>
      </c>
      <c r="EC246">
        <v>23.05025</v>
      </c>
      <c r="ED246">
        <v>23.0934</v>
      </c>
      <c r="EE246">
        <v>999.9</v>
      </c>
      <c r="EF246">
        <v>0</v>
      </c>
      <c r="EG246">
        <v>0</v>
      </c>
      <c r="EH246">
        <v>9963.75</v>
      </c>
      <c r="EI246">
        <v>0</v>
      </c>
      <c r="EJ246">
        <v>0.848101</v>
      </c>
      <c r="EK246">
        <v>-3.144195</v>
      </c>
      <c r="EL246">
        <v>422.1305</v>
      </c>
      <c r="EM246">
        <v>424.878</v>
      </c>
      <c r="EN246">
        <v>1.01487</v>
      </c>
      <c r="EO246">
        <v>420.007</v>
      </c>
      <c r="EP246">
        <v>11.4642</v>
      </c>
      <c r="EQ246">
        <v>0.98466</v>
      </c>
      <c r="ER246">
        <v>0.9045825</v>
      </c>
      <c r="ES246">
        <v>6.691355</v>
      </c>
      <c r="ET246">
        <v>5.46385</v>
      </c>
      <c r="EU246">
        <v>1800.06</v>
      </c>
      <c r="EV246">
        <v>0.978006</v>
      </c>
      <c r="EW246">
        <v>0.0219943</v>
      </c>
      <c r="EX246">
        <v>0</v>
      </c>
      <c r="EY246">
        <v>382.2925</v>
      </c>
      <c r="EZ246">
        <v>4.99951</v>
      </c>
      <c r="FA246">
        <v>6934.415</v>
      </c>
      <c r="FB246">
        <v>14717.5</v>
      </c>
      <c r="FC246">
        <v>43.062</v>
      </c>
      <c r="FD246">
        <v>44.875</v>
      </c>
      <c r="FE246">
        <v>44.625</v>
      </c>
      <c r="FF246">
        <v>43.875</v>
      </c>
      <c r="FG246">
        <v>44.437</v>
      </c>
      <c r="FH246">
        <v>1755.58</v>
      </c>
      <c r="FI246">
        <v>39.48</v>
      </c>
      <c r="FJ246">
        <v>0</v>
      </c>
      <c r="FK246">
        <v>1701978820.5</v>
      </c>
      <c r="FL246">
        <v>0</v>
      </c>
      <c r="FM246">
        <v>382.130846153846</v>
      </c>
      <c r="FN246">
        <v>0.172581185527429</v>
      </c>
      <c r="FO246">
        <v>-3.89641025493601</v>
      </c>
      <c r="FP246">
        <v>6934.48576923077</v>
      </c>
      <c r="FQ246">
        <v>15</v>
      </c>
      <c r="FR246">
        <v>1701977635</v>
      </c>
      <c r="FS246" t="s">
        <v>438</v>
      </c>
      <c r="FT246">
        <v>1701977633</v>
      </c>
      <c r="FU246">
        <v>1701977635</v>
      </c>
      <c r="FV246">
        <v>4</v>
      </c>
      <c r="FW246">
        <v>-0.012</v>
      </c>
      <c r="FX246">
        <v>0.003</v>
      </c>
      <c r="FY246">
        <v>-0.515</v>
      </c>
      <c r="FZ246">
        <v>0.012</v>
      </c>
      <c r="GA246">
        <v>420</v>
      </c>
      <c r="GB246">
        <v>11</v>
      </c>
      <c r="GC246">
        <v>0.38</v>
      </c>
      <c r="GD246">
        <v>0.07</v>
      </c>
      <c r="GE246">
        <v>-3.1438765</v>
      </c>
      <c r="GF246">
        <v>0.00603203007518701</v>
      </c>
      <c r="GG246">
        <v>0.0334397739637994</v>
      </c>
      <c r="GH246">
        <v>1</v>
      </c>
      <c r="GI246">
        <v>382.136558823529</v>
      </c>
      <c r="GJ246">
        <v>-0.12524064507281</v>
      </c>
      <c r="GK246">
        <v>0.160988708258848</v>
      </c>
      <c r="GL246">
        <v>1</v>
      </c>
      <c r="GM246">
        <v>1.0157415</v>
      </c>
      <c r="GN246">
        <v>-0.0143201503759386</v>
      </c>
      <c r="GO246">
        <v>0.00167625557418909</v>
      </c>
      <c r="GP246">
        <v>1</v>
      </c>
      <c r="GQ246">
        <v>3</v>
      </c>
      <c r="GR246">
        <v>3</v>
      </c>
      <c r="GS246" t="s">
        <v>439</v>
      </c>
      <c r="GT246">
        <v>3.24994</v>
      </c>
      <c r="GU246">
        <v>2.89209</v>
      </c>
      <c r="GV246">
        <v>0.0826521</v>
      </c>
      <c r="GW246">
        <v>0.0829165</v>
      </c>
      <c r="GX246">
        <v>0.0594459</v>
      </c>
      <c r="GY246">
        <v>0.0553127</v>
      </c>
      <c r="GZ246">
        <v>30263.7</v>
      </c>
      <c r="HA246">
        <v>23314.4</v>
      </c>
      <c r="HB246">
        <v>30712.3</v>
      </c>
      <c r="HC246">
        <v>23892.9</v>
      </c>
      <c r="HD246">
        <v>38261.1</v>
      </c>
      <c r="HE246">
        <v>31505.4</v>
      </c>
      <c r="HF246">
        <v>43457.2</v>
      </c>
      <c r="HG246">
        <v>36058.7</v>
      </c>
      <c r="HH246">
        <v>2.35247</v>
      </c>
      <c r="HI246">
        <v>2.25553</v>
      </c>
      <c r="HJ246">
        <v>0.151232</v>
      </c>
      <c r="HK246">
        <v>0</v>
      </c>
      <c r="HL246">
        <v>20.5992</v>
      </c>
      <c r="HM246">
        <v>999.9</v>
      </c>
      <c r="HN246">
        <v>45.275</v>
      </c>
      <c r="HO246">
        <v>27.08</v>
      </c>
      <c r="HP246">
        <v>20.6347</v>
      </c>
      <c r="HQ246">
        <v>54.782</v>
      </c>
      <c r="HR246">
        <v>21.4744</v>
      </c>
      <c r="HS246">
        <v>2</v>
      </c>
      <c r="HT246">
        <v>-0.302736</v>
      </c>
      <c r="HU246">
        <v>0.744526</v>
      </c>
      <c r="HV246">
        <v>20.3422</v>
      </c>
      <c r="HW246">
        <v>5.24649</v>
      </c>
      <c r="HX246">
        <v>11.9213</v>
      </c>
      <c r="HY246">
        <v>4.96975</v>
      </c>
      <c r="HZ246">
        <v>3.2901</v>
      </c>
      <c r="IA246">
        <v>9999</v>
      </c>
      <c r="IB246">
        <v>999.9</v>
      </c>
      <c r="IC246">
        <v>9999</v>
      </c>
      <c r="ID246">
        <v>9999</v>
      </c>
      <c r="IE246">
        <v>4.97214</v>
      </c>
      <c r="IF246">
        <v>1.87347</v>
      </c>
      <c r="IG246">
        <v>1.88034</v>
      </c>
      <c r="IH246">
        <v>1.87653</v>
      </c>
      <c r="II246">
        <v>1.87609</v>
      </c>
      <c r="IJ246">
        <v>1.87607</v>
      </c>
      <c r="IK246">
        <v>1.87502</v>
      </c>
      <c r="IL246">
        <v>1.87545</v>
      </c>
      <c r="IM246">
        <v>0</v>
      </c>
      <c r="IN246">
        <v>0</v>
      </c>
      <c r="IO246">
        <v>0</v>
      </c>
      <c r="IP246">
        <v>0</v>
      </c>
      <c r="IQ246" t="s">
        <v>440</v>
      </c>
      <c r="IR246" t="s">
        <v>441</v>
      </c>
      <c r="IS246" t="s">
        <v>442</v>
      </c>
      <c r="IT246" t="s">
        <v>442</v>
      </c>
      <c r="IU246" t="s">
        <v>442</v>
      </c>
      <c r="IV246" t="s">
        <v>442</v>
      </c>
      <c r="IW246">
        <v>0</v>
      </c>
      <c r="IX246">
        <v>100</v>
      </c>
      <c r="IY246">
        <v>100</v>
      </c>
      <c r="IZ246">
        <v>-0.514</v>
      </c>
      <c r="JA246">
        <v>0.0313</v>
      </c>
      <c r="JB246">
        <v>-0.436505064677801</v>
      </c>
      <c r="JC246">
        <v>-0.000204251658391556</v>
      </c>
      <c r="JD246">
        <v>8.11882707142039e-08</v>
      </c>
      <c r="JE246">
        <v>-8.824596126216e-11</v>
      </c>
      <c r="JF246">
        <v>-0.0823044458403542</v>
      </c>
      <c r="JG246">
        <v>6.98166786572007e-05</v>
      </c>
      <c r="JH246">
        <v>0.00104944809816257</v>
      </c>
      <c r="JI246">
        <v>-2.5878658862803e-05</v>
      </c>
      <c r="JJ246">
        <v>28</v>
      </c>
      <c r="JK246">
        <v>2090</v>
      </c>
      <c r="JL246">
        <v>2</v>
      </c>
      <c r="JM246">
        <v>19</v>
      </c>
      <c r="JN246">
        <v>19.8</v>
      </c>
      <c r="JO246">
        <v>19.7</v>
      </c>
      <c r="JP246">
        <v>1.36108</v>
      </c>
      <c r="JQ246">
        <v>2.55371</v>
      </c>
      <c r="JR246">
        <v>2.24365</v>
      </c>
      <c r="JS246">
        <v>2.85034</v>
      </c>
      <c r="JT246">
        <v>2.49756</v>
      </c>
      <c r="JU246">
        <v>2.37061</v>
      </c>
      <c r="JV246">
        <v>31.3026</v>
      </c>
      <c r="JW246">
        <v>24.07</v>
      </c>
      <c r="JX246">
        <v>18</v>
      </c>
      <c r="JY246">
        <v>633.38</v>
      </c>
      <c r="JZ246">
        <v>657.993</v>
      </c>
      <c r="KA246">
        <v>20.0005</v>
      </c>
      <c r="KB246">
        <v>23.3334</v>
      </c>
      <c r="KC246">
        <v>30.0005</v>
      </c>
      <c r="KD246">
        <v>23.5091</v>
      </c>
      <c r="KE246">
        <v>23.4909</v>
      </c>
      <c r="KF246">
        <v>27.2828</v>
      </c>
      <c r="KG246">
        <v>36.7197</v>
      </c>
      <c r="KH246">
        <v>0</v>
      </c>
      <c r="KI246">
        <v>20</v>
      </c>
      <c r="KJ246">
        <v>420</v>
      </c>
      <c r="KK246">
        <v>11.5089</v>
      </c>
      <c r="KL246">
        <v>101.975</v>
      </c>
      <c r="KM246">
        <v>101.017</v>
      </c>
    </row>
    <row r="247" spans="1:299">
      <c r="A247">
        <v>231</v>
      </c>
      <c r="B247">
        <v>1701978824.1</v>
      </c>
      <c r="C247">
        <v>1150.09999990463</v>
      </c>
      <c r="D247" t="s">
        <v>903</v>
      </c>
      <c r="E247" t="s">
        <v>904</v>
      </c>
      <c r="F247">
        <v>15</v>
      </c>
      <c r="H247" t="s">
        <v>435</v>
      </c>
      <c r="K247">
        <v>1701978822.6</v>
      </c>
      <c r="L247">
        <f>(M247)/1000</f>
        <v>0</v>
      </c>
      <c r="M247">
        <f>IF(DR247, AP247, AJ247)</f>
        <v>0</v>
      </c>
      <c r="N247">
        <f>IF(DR247, AK247, AI247)</f>
        <v>0</v>
      </c>
      <c r="O247">
        <f>DT247 - IF(AW247&gt;1, N247*DN247*100.0/(AY247*EH247), 0)</f>
        <v>0</v>
      </c>
      <c r="P247">
        <f>((V247-L247/2)*O247-N247)/(V247+L247/2)</f>
        <v>0</v>
      </c>
      <c r="Q247">
        <f>P247*(EA247+EB247)/1000.0</f>
        <v>0</v>
      </c>
      <c r="R247">
        <f>(DT247 - IF(AW247&gt;1, N247*DN247*100.0/(AY247*EH247), 0))*(EA247+EB247)/1000.0</f>
        <v>0</v>
      </c>
      <c r="S247">
        <f>2.0/((1/U247-1/T247)+SIGN(U247)*SQRT((1/U247-1/T247)*(1/U247-1/T247) + 4*DO247/((DO247+1)*(DO247+1))*(2*1/U247*1/T247-1/T247*1/T247)))</f>
        <v>0</v>
      </c>
      <c r="T247">
        <f>IF(LEFT(DP247,1)&lt;&gt;"0",IF(LEFT(DP247,1)="1",3.0,DQ247),$D$5+$E$5*(EH247*EA247/($K$5*1000))+$F$5*(EH247*EA247/($K$5*1000))*MAX(MIN(DN247,$J$5),$I$5)*MAX(MIN(DN247,$J$5),$I$5)+$G$5*MAX(MIN(DN247,$J$5),$I$5)*(EH247*EA247/($K$5*1000))+$H$5*(EH247*EA247/($K$5*1000))*(EH247*EA247/($K$5*1000)))</f>
        <v>0</v>
      </c>
      <c r="U247">
        <f>L247*(1000-(1000*0.61365*exp(17.502*Y247/(240.97+Y247))/(EA247+EB247)+DV247)/2)/(1000*0.61365*exp(17.502*Y247/(240.97+Y247))/(EA247+EB247)-DV247)</f>
        <v>0</v>
      </c>
      <c r="V247">
        <f>1/((DO247+1)/(S247/1.6)+1/(T247/1.37)) + DO247/((DO247+1)/(S247/1.6) + DO247/(T247/1.37))</f>
        <v>0</v>
      </c>
      <c r="W247">
        <f>(DJ247*DM247)</f>
        <v>0</v>
      </c>
      <c r="X247">
        <f>(EC247+(W247+2*0.95*5.67E-8*(((EC247+$B$7)+273)^4-(EC247+273)^4)-44100*L247)/(1.84*29.3*T247+8*0.95*5.67E-8*(EC247+273)^3))</f>
        <v>0</v>
      </c>
      <c r="Y247">
        <f>($C$7*ED247+$D$7*EE247+$E$7*X247)</f>
        <v>0</v>
      </c>
      <c r="Z247">
        <f>0.61365*exp(17.502*Y247/(240.97+Y247))</f>
        <v>0</v>
      </c>
      <c r="AA247">
        <f>(AB247/AC247*100)</f>
        <v>0</v>
      </c>
      <c r="AB247">
        <f>DV247*(EA247+EB247)/1000</f>
        <v>0</v>
      </c>
      <c r="AC247">
        <f>0.61365*exp(17.502*EC247/(240.97+EC247))</f>
        <v>0</v>
      </c>
      <c r="AD247">
        <f>(Z247-DV247*(EA247+EB247)/1000)</f>
        <v>0</v>
      </c>
      <c r="AE247">
        <f>(-L247*44100)</f>
        <v>0</v>
      </c>
      <c r="AF247">
        <f>2*29.3*T247*0.92*(EC247-Y247)</f>
        <v>0</v>
      </c>
      <c r="AG247">
        <f>2*0.95*5.67E-8*(((EC247+$B$7)+273)^4-(Y247+273)^4)</f>
        <v>0</v>
      </c>
      <c r="AH247">
        <f>W247+AG247+AE247+AF247</f>
        <v>0</v>
      </c>
      <c r="AI247">
        <f>DZ247*AW247*(DU247-DT247*(1000-AW247*DW247)/(1000-AW247*DV247))/(100*DN247)</f>
        <v>0</v>
      </c>
      <c r="AJ247">
        <f>1000*DZ247*AW247*(DV247-DW247)/(100*DN247*(1000-AW247*DV247))</f>
        <v>0</v>
      </c>
      <c r="AK247">
        <f>(AL247 - AM247 - EA247*1E3/(8.314*(EC247+273.15)) * AO247/DZ247 * AN247) * DZ247/(100*DN247) * (1000 - DW247)/1000</f>
        <v>0</v>
      </c>
      <c r="AL247">
        <v>424.840572001784</v>
      </c>
      <c r="AM247">
        <v>422.127745454545</v>
      </c>
      <c r="AN247">
        <v>-0.00199998124731341</v>
      </c>
      <c r="AO247">
        <v>66.111918729525</v>
      </c>
      <c r="AP247">
        <f>(AR247 - AQ247 + EA247*1E3/(8.314*(EC247+273.15)) * AT247/DZ247 * AS247) * DZ247/(100*DN247) * 1000/(1000 - AR247)</f>
        <v>0</v>
      </c>
      <c r="AQ247">
        <v>11.4639090057511</v>
      </c>
      <c r="AR247">
        <v>12.4788934065934</v>
      </c>
      <c r="AS247">
        <v>2.05208813461246e-07</v>
      </c>
      <c r="AT247">
        <v>85.4368916189537</v>
      </c>
      <c r="AU247">
        <v>0</v>
      </c>
      <c r="AV247">
        <v>0</v>
      </c>
      <c r="AW247">
        <f>IF(AU247*$H$13&gt;=AY247,1.0,(AY247/(AY247-AU247*$H$13)))</f>
        <v>0</v>
      </c>
      <c r="AX247">
        <f>(AW247-1)*100</f>
        <v>0</v>
      </c>
      <c r="AY247">
        <f>MAX(0,($B$13+$C$13*EH247)/(1+$D$13*EH247)*EA247/(EC247+273)*$E$13)</f>
        <v>0</v>
      </c>
      <c r="AZ247" t="s">
        <v>436</v>
      </c>
      <c r="BA247" t="s">
        <v>436</v>
      </c>
      <c r="BB247">
        <v>0</v>
      </c>
      <c r="BC247">
        <v>0</v>
      </c>
      <c r="BD247">
        <f>1-BB247/BC247</f>
        <v>0</v>
      </c>
      <c r="BE247">
        <v>0</v>
      </c>
      <c r="BF247" t="s">
        <v>436</v>
      </c>
      <c r="BG247" t="s">
        <v>436</v>
      </c>
      <c r="BH247">
        <v>0</v>
      </c>
      <c r="BI247">
        <v>0</v>
      </c>
      <c r="BJ247">
        <f>1-BH247/BI247</f>
        <v>0</v>
      </c>
      <c r="BK247">
        <v>0.5</v>
      </c>
      <c r="BL247">
        <f>DK247</f>
        <v>0</v>
      </c>
      <c r="BM247">
        <f>N247</f>
        <v>0</v>
      </c>
      <c r="BN247">
        <f>BJ247*BK247*BL247</f>
        <v>0</v>
      </c>
      <c r="BO247">
        <f>(BM247-BE247)/BL247</f>
        <v>0</v>
      </c>
      <c r="BP247">
        <f>(BC247-BI247)/BI247</f>
        <v>0</v>
      </c>
      <c r="BQ247">
        <f>BB247/(BD247+BB247/BI247)</f>
        <v>0</v>
      </c>
      <c r="BR247" t="s">
        <v>436</v>
      </c>
      <c r="BS247">
        <v>0</v>
      </c>
      <c r="BT247">
        <f>IF(BS247&lt;&gt;0, BS247, BQ247)</f>
        <v>0</v>
      </c>
      <c r="BU247">
        <f>1-BT247/BI247</f>
        <v>0</v>
      </c>
      <c r="BV247">
        <f>(BI247-BH247)/(BI247-BT247)</f>
        <v>0</v>
      </c>
      <c r="BW247">
        <f>(BC247-BI247)/(BC247-BT247)</f>
        <v>0</v>
      </c>
      <c r="BX247">
        <f>(BI247-BH247)/(BI247-BB247)</f>
        <v>0</v>
      </c>
      <c r="BY247">
        <f>(BC247-BI247)/(BC247-BB247)</f>
        <v>0</v>
      </c>
      <c r="BZ247">
        <f>(BV247*BT247/BH247)</f>
        <v>0</v>
      </c>
      <c r="CA247">
        <f>(1-BZ247)</f>
        <v>0</v>
      </c>
      <c r="DJ247">
        <f>$B$11*EI247+$C$11*EJ247+$F$11*EU247*(1-EX247)</f>
        <v>0</v>
      </c>
      <c r="DK247">
        <f>DJ247*DL247</f>
        <v>0</v>
      </c>
      <c r="DL247">
        <f>($B$11*$D$9+$C$11*$D$9+$F$11*((FH247+EZ247)/MAX(FH247+EZ247+FI247, 0.1)*$I$9+FI247/MAX(FH247+EZ247+FI247, 0.1)*$J$9))/($B$11+$C$11+$F$11)</f>
        <v>0</v>
      </c>
      <c r="DM247">
        <f>($B$11*$K$9+$C$11*$K$9+$F$11*((FH247+EZ247)/MAX(FH247+EZ247+FI247, 0.1)*$P$9+FI247/MAX(FH247+EZ247+FI247, 0.1)*$Q$9))/($B$11+$C$11+$F$11)</f>
        <v>0</v>
      </c>
      <c r="DN247">
        <v>6</v>
      </c>
      <c r="DO247">
        <v>0.5</v>
      </c>
      <c r="DP247" t="s">
        <v>437</v>
      </c>
      <c r="DQ247">
        <v>2</v>
      </c>
      <c r="DR247" t="b">
        <v>1</v>
      </c>
      <c r="DS247">
        <v>1701978822.6</v>
      </c>
      <c r="DT247">
        <v>416.8585</v>
      </c>
      <c r="DU247">
        <v>419.9655</v>
      </c>
      <c r="DV247">
        <v>12.47885</v>
      </c>
      <c r="DW247">
        <v>11.464</v>
      </c>
      <c r="DX247">
        <v>417.3725</v>
      </c>
      <c r="DY247">
        <v>12.44765</v>
      </c>
      <c r="DZ247">
        <v>599.9925</v>
      </c>
      <c r="EA247">
        <v>78.9061</v>
      </c>
      <c r="EB247">
        <v>0.09995665</v>
      </c>
      <c r="EC247">
        <v>23.04725</v>
      </c>
      <c r="ED247">
        <v>23.09245</v>
      </c>
      <c r="EE247">
        <v>999.9</v>
      </c>
      <c r="EF247">
        <v>0</v>
      </c>
      <c r="EG247">
        <v>0</v>
      </c>
      <c r="EH247">
        <v>10002.8</v>
      </c>
      <c r="EI247">
        <v>0</v>
      </c>
      <c r="EJ247">
        <v>0.848101</v>
      </c>
      <c r="EK247">
        <v>-3.10712</v>
      </c>
      <c r="EL247">
        <v>422.126</v>
      </c>
      <c r="EM247">
        <v>424.836</v>
      </c>
      <c r="EN247">
        <v>1.014845</v>
      </c>
      <c r="EO247">
        <v>419.9655</v>
      </c>
      <c r="EP247">
        <v>11.464</v>
      </c>
      <c r="EQ247">
        <v>0.9846585</v>
      </c>
      <c r="ER247">
        <v>0.904581</v>
      </c>
      <c r="ES247">
        <v>6.69133</v>
      </c>
      <c r="ET247">
        <v>5.46383</v>
      </c>
      <c r="EU247">
        <v>1800.215</v>
      </c>
      <c r="EV247">
        <v>0.978008</v>
      </c>
      <c r="EW247">
        <v>0.0219924</v>
      </c>
      <c r="EX247">
        <v>0</v>
      </c>
      <c r="EY247">
        <v>382.226</v>
      </c>
      <c r="EZ247">
        <v>4.99951</v>
      </c>
      <c r="FA247">
        <v>6934.575</v>
      </c>
      <c r="FB247">
        <v>14718.75</v>
      </c>
      <c r="FC247">
        <v>43.062</v>
      </c>
      <c r="FD247">
        <v>44.8435</v>
      </c>
      <c r="FE247">
        <v>44.5935</v>
      </c>
      <c r="FF247">
        <v>43.875</v>
      </c>
      <c r="FG247">
        <v>44.4685</v>
      </c>
      <c r="FH247">
        <v>1755.735</v>
      </c>
      <c r="FI247">
        <v>39.48</v>
      </c>
      <c r="FJ247">
        <v>0</v>
      </c>
      <c r="FK247">
        <v>1701978825.3</v>
      </c>
      <c r="FL247">
        <v>0</v>
      </c>
      <c r="FM247">
        <v>382.109115384615</v>
      </c>
      <c r="FN247">
        <v>0.173572650841452</v>
      </c>
      <c r="FO247">
        <v>-3.86222226338996</v>
      </c>
      <c r="FP247">
        <v>6934.335</v>
      </c>
      <c r="FQ247">
        <v>15</v>
      </c>
      <c r="FR247">
        <v>1701977635</v>
      </c>
      <c r="FS247" t="s">
        <v>438</v>
      </c>
      <c r="FT247">
        <v>1701977633</v>
      </c>
      <c r="FU247">
        <v>1701977635</v>
      </c>
      <c r="FV247">
        <v>4</v>
      </c>
      <c r="FW247">
        <v>-0.012</v>
      </c>
      <c r="FX247">
        <v>0.003</v>
      </c>
      <c r="FY247">
        <v>-0.515</v>
      </c>
      <c r="FZ247">
        <v>0.012</v>
      </c>
      <c r="GA247">
        <v>420</v>
      </c>
      <c r="GB247">
        <v>11</v>
      </c>
      <c r="GC247">
        <v>0.38</v>
      </c>
      <c r="GD247">
        <v>0.07</v>
      </c>
      <c r="GE247">
        <v>-3.13401714285714</v>
      </c>
      <c r="GF247">
        <v>0.282046753246749</v>
      </c>
      <c r="GG247">
        <v>0.0422061009066403</v>
      </c>
      <c r="GH247">
        <v>1</v>
      </c>
      <c r="GI247">
        <v>382.148441176471</v>
      </c>
      <c r="GJ247">
        <v>-0.220030559500967</v>
      </c>
      <c r="GK247">
        <v>0.184051813545007</v>
      </c>
      <c r="GL247">
        <v>1</v>
      </c>
      <c r="GM247">
        <v>1.01513571428571</v>
      </c>
      <c r="GN247">
        <v>-0.00670285714285487</v>
      </c>
      <c r="GO247">
        <v>0.00121833442679349</v>
      </c>
      <c r="GP247">
        <v>1</v>
      </c>
      <c r="GQ247">
        <v>3</v>
      </c>
      <c r="GR247">
        <v>3</v>
      </c>
      <c r="GS247" t="s">
        <v>439</v>
      </c>
      <c r="GT247">
        <v>3.24999</v>
      </c>
      <c r="GU247">
        <v>2.8922</v>
      </c>
      <c r="GV247">
        <v>0.0826406</v>
      </c>
      <c r="GW247">
        <v>0.082914</v>
      </c>
      <c r="GX247">
        <v>0.0594449</v>
      </c>
      <c r="GY247">
        <v>0.0553144</v>
      </c>
      <c r="GZ247">
        <v>30263.7</v>
      </c>
      <c r="HA247">
        <v>23314.9</v>
      </c>
      <c r="HB247">
        <v>30712</v>
      </c>
      <c r="HC247">
        <v>23893.4</v>
      </c>
      <c r="HD247">
        <v>38260.8</v>
      </c>
      <c r="HE247">
        <v>31505.9</v>
      </c>
      <c r="HF247">
        <v>43456.9</v>
      </c>
      <c r="HG247">
        <v>36059.4</v>
      </c>
      <c r="HH247">
        <v>2.35243</v>
      </c>
      <c r="HI247">
        <v>2.25545</v>
      </c>
      <c r="HJ247">
        <v>0.150561</v>
      </c>
      <c r="HK247">
        <v>0</v>
      </c>
      <c r="HL247">
        <v>20.6032</v>
      </c>
      <c r="HM247">
        <v>999.9</v>
      </c>
      <c r="HN247">
        <v>45.275</v>
      </c>
      <c r="HO247">
        <v>27.08</v>
      </c>
      <c r="HP247">
        <v>20.6339</v>
      </c>
      <c r="HQ247">
        <v>54.342</v>
      </c>
      <c r="HR247">
        <v>21.4704</v>
      </c>
      <c r="HS247">
        <v>2</v>
      </c>
      <c r="HT247">
        <v>-0.302947</v>
      </c>
      <c r="HU247">
        <v>0.747328</v>
      </c>
      <c r="HV247">
        <v>20.3422</v>
      </c>
      <c r="HW247">
        <v>5.24664</v>
      </c>
      <c r="HX247">
        <v>11.9213</v>
      </c>
      <c r="HY247">
        <v>4.96975</v>
      </c>
      <c r="HZ247">
        <v>3.29005</v>
      </c>
      <c r="IA247">
        <v>9999</v>
      </c>
      <c r="IB247">
        <v>999.9</v>
      </c>
      <c r="IC247">
        <v>9999</v>
      </c>
      <c r="ID247">
        <v>9999</v>
      </c>
      <c r="IE247">
        <v>4.9721</v>
      </c>
      <c r="IF247">
        <v>1.87347</v>
      </c>
      <c r="IG247">
        <v>1.88034</v>
      </c>
      <c r="IH247">
        <v>1.87651</v>
      </c>
      <c r="II247">
        <v>1.87609</v>
      </c>
      <c r="IJ247">
        <v>1.87607</v>
      </c>
      <c r="IK247">
        <v>1.87501</v>
      </c>
      <c r="IL247">
        <v>1.87546</v>
      </c>
      <c r="IM247">
        <v>0</v>
      </c>
      <c r="IN247">
        <v>0</v>
      </c>
      <c r="IO247">
        <v>0</v>
      </c>
      <c r="IP247">
        <v>0</v>
      </c>
      <c r="IQ247" t="s">
        <v>440</v>
      </c>
      <c r="IR247" t="s">
        <v>441</v>
      </c>
      <c r="IS247" t="s">
        <v>442</v>
      </c>
      <c r="IT247" t="s">
        <v>442</v>
      </c>
      <c r="IU247" t="s">
        <v>442</v>
      </c>
      <c r="IV247" t="s">
        <v>442</v>
      </c>
      <c r="IW247">
        <v>0</v>
      </c>
      <c r="IX247">
        <v>100</v>
      </c>
      <c r="IY247">
        <v>100</v>
      </c>
      <c r="IZ247">
        <v>-0.514</v>
      </c>
      <c r="JA247">
        <v>0.0312</v>
      </c>
      <c r="JB247">
        <v>-0.436505064677801</v>
      </c>
      <c r="JC247">
        <v>-0.000204251658391556</v>
      </c>
      <c r="JD247">
        <v>8.11882707142039e-08</v>
      </c>
      <c r="JE247">
        <v>-8.824596126216e-11</v>
      </c>
      <c r="JF247">
        <v>-0.0823044458403542</v>
      </c>
      <c r="JG247">
        <v>6.98166786572007e-05</v>
      </c>
      <c r="JH247">
        <v>0.00104944809816257</v>
      </c>
      <c r="JI247">
        <v>-2.5878658862803e-05</v>
      </c>
      <c r="JJ247">
        <v>28</v>
      </c>
      <c r="JK247">
        <v>2090</v>
      </c>
      <c r="JL247">
        <v>2</v>
      </c>
      <c r="JM247">
        <v>19</v>
      </c>
      <c r="JN247">
        <v>19.9</v>
      </c>
      <c r="JO247">
        <v>19.8</v>
      </c>
      <c r="JP247">
        <v>1.36108</v>
      </c>
      <c r="JQ247">
        <v>2.55127</v>
      </c>
      <c r="JR247">
        <v>2.24365</v>
      </c>
      <c r="JS247">
        <v>2.84912</v>
      </c>
      <c r="JT247">
        <v>2.49756</v>
      </c>
      <c r="JU247">
        <v>2.37549</v>
      </c>
      <c r="JV247">
        <v>31.3026</v>
      </c>
      <c r="JW247">
        <v>24.0612</v>
      </c>
      <c r="JX247">
        <v>18</v>
      </c>
      <c r="JY247">
        <v>633.368</v>
      </c>
      <c r="JZ247">
        <v>657.946</v>
      </c>
      <c r="KA247">
        <v>20.0005</v>
      </c>
      <c r="KB247">
        <v>23.3354</v>
      </c>
      <c r="KC247">
        <v>30</v>
      </c>
      <c r="KD247">
        <v>23.5111</v>
      </c>
      <c r="KE247">
        <v>23.4922</v>
      </c>
      <c r="KF247">
        <v>27.2856</v>
      </c>
      <c r="KG247">
        <v>36.7197</v>
      </c>
      <c r="KH247">
        <v>0</v>
      </c>
      <c r="KI247">
        <v>20</v>
      </c>
      <c r="KJ247">
        <v>420</v>
      </c>
      <c r="KK247">
        <v>11.5071</v>
      </c>
      <c r="KL247">
        <v>101.974</v>
      </c>
      <c r="KM247">
        <v>101.019</v>
      </c>
    </row>
    <row r="248" spans="1:299">
      <c r="A248">
        <v>232</v>
      </c>
      <c r="B248">
        <v>1701978829.1</v>
      </c>
      <c r="C248">
        <v>1155.09999990463</v>
      </c>
      <c r="D248" t="s">
        <v>905</v>
      </c>
      <c r="E248" t="s">
        <v>906</v>
      </c>
      <c r="F248">
        <v>15</v>
      </c>
      <c r="H248" t="s">
        <v>435</v>
      </c>
      <c r="K248">
        <v>1701978827.6</v>
      </c>
      <c r="L248">
        <f>(M248)/1000</f>
        <v>0</v>
      </c>
      <c r="M248">
        <f>IF(DR248, AP248, AJ248)</f>
        <v>0</v>
      </c>
      <c r="N248">
        <f>IF(DR248, AK248, AI248)</f>
        <v>0</v>
      </c>
      <c r="O248">
        <f>DT248 - IF(AW248&gt;1, N248*DN248*100.0/(AY248*EH248), 0)</f>
        <v>0</v>
      </c>
      <c r="P248">
        <f>((V248-L248/2)*O248-N248)/(V248+L248/2)</f>
        <v>0</v>
      </c>
      <c r="Q248">
        <f>P248*(EA248+EB248)/1000.0</f>
        <v>0</v>
      </c>
      <c r="R248">
        <f>(DT248 - IF(AW248&gt;1, N248*DN248*100.0/(AY248*EH248), 0))*(EA248+EB248)/1000.0</f>
        <v>0</v>
      </c>
      <c r="S248">
        <f>2.0/((1/U248-1/T248)+SIGN(U248)*SQRT((1/U248-1/T248)*(1/U248-1/T248) + 4*DO248/((DO248+1)*(DO248+1))*(2*1/U248*1/T248-1/T248*1/T248)))</f>
        <v>0</v>
      </c>
      <c r="T248">
        <f>IF(LEFT(DP248,1)&lt;&gt;"0",IF(LEFT(DP248,1)="1",3.0,DQ248),$D$5+$E$5*(EH248*EA248/($K$5*1000))+$F$5*(EH248*EA248/($K$5*1000))*MAX(MIN(DN248,$J$5),$I$5)*MAX(MIN(DN248,$J$5),$I$5)+$G$5*MAX(MIN(DN248,$J$5),$I$5)*(EH248*EA248/($K$5*1000))+$H$5*(EH248*EA248/($K$5*1000))*(EH248*EA248/($K$5*1000)))</f>
        <v>0</v>
      </c>
      <c r="U248">
        <f>L248*(1000-(1000*0.61365*exp(17.502*Y248/(240.97+Y248))/(EA248+EB248)+DV248)/2)/(1000*0.61365*exp(17.502*Y248/(240.97+Y248))/(EA248+EB248)-DV248)</f>
        <v>0</v>
      </c>
      <c r="V248">
        <f>1/((DO248+1)/(S248/1.6)+1/(T248/1.37)) + DO248/((DO248+1)/(S248/1.6) + DO248/(T248/1.37))</f>
        <v>0</v>
      </c>
      <c r="W248">
        <f>(DJ248*DM248)</f>
        <v>0</v>
      </c>
      <c r="X248">
        <f>(EC248+(W248+2*0.95*5.67E-8*(((EC248+$B$7)+273)^4-(EC248+273)^4)-44100*L248)/(1.84*29.3*T248+8*0.95*5.67E-8*(EC248+273)^3))</f>
        <v>0</v>
      </c>
      <c r="Y248">
        <f>($C$7*ED248+$D$7*EE248+$E$7*X248)</f>
        <v>0</v>
      </c>
      <c r="Z248">
        <f>0.61365*exp(17.502*Y248/(240.97+Y248))</f>
        <v>0</v>
      </c>
      <c r="AA248">
        <f>(AB248/AC248*100)</f>
        <v>0</v>
      </c>
      <c r="AB248">
        <f>DV248*(EA248+EB248)/1000</f>
        <v>0</v>
      </c>
      <c r="AC248">
        <f>0.61365*exp(17.502*EC248/(240.97+EC248))</f>
        <v>0</v>
      </c>
      <c r="AD248">
        <f>(Z248-DV248*(EA248+EB248)/1000)</f>
        <v>0</v>
      </c>
      <c r="AE248">
        <f>(-L248*44100)</f>
        <v>0</v>
      </c>
      <c r="AF248">
        <f>2*29.3*T248*0.92*(EC248-Y248)</f>
        <v>0</v>
      </c>
      <c r="AG248">
        <f>2*0.95*5.67E-8*(((EC248+$B$7)+273)^4-(Y248+273)^4)</f>
        <v>0</v>
      </c>
      <c r="AH248">
        <f>W248+AG248+AE248+AF248</f>
        <v>0</v>
      </c>
      <c r="AI248">
        <f>DZ248*AW248*(DU248-DT248*(1000-AW248*DW248)/(1000-AW248*DV248))/(100*DN248)</f>
        <v>0</v>
      </c>
      <c r="AJ248">
        <f>1000*DZ248*AW248*(DV248-DW248)/(100*DN248*(1000-AW248*DV248))</f>
        <v>0</v>
      </c>
      <c r="AK248">
        <f>(AL248 - AM248 - EA248*1E3/(8.314*(EC248+273.15)) * AO248/DZ248 * AN248) * DZ248/(100*DN248) * (1000 - DW248)/1000</f>
        <v>0</v>
      </c>
      <c r="AL248">
        <v>424.846985716747</v>
      </c>
      <c r="AM248">
        <v>422.148490909091</v>
      </c>
      <c r="AN248">
        <v>0.0100713344460784</v>
      </c>
      <c r="AO248">
        <v>66.111918729525</v>
      </c>
      <c r="AP248">
        <f>(AR248 - AQ248 + EA248*1E3/(8.314*(EC248+273.15)) * AT248/DZ248 * AS248) * DZ248/(100*DN248) * 1000/(1000 - AR248)</f>
        <v>0</v>
      </c>
      <c r="AQ248">
        <v>11.4646066096642</v>
      </c>
      <c r="AR248">
        <v>12.4769516483517</v>
      </c>
      <c r="AS248">
        <v>-5.11666085304208e-07</v>
      </c>
      <c r="AT248">
        <v>85.4368916189537</v>
      </c>
      <c r="AU248">
        <v>0</v>
      </c>
      <c r="AV248">
        <v>0</v>
      </c>
      <c r="AW248">
        <f>IF(AU248*$H$13&gt;=AY248,1.0,(AY248/(AY248-AU248*$H$13)))</f>
        <v>0</v>
      </c>
      <c r="AX248">
        <f>(AW248-1)*100</f>
        <v>0</v>
      </c>
      <c r="AY248">
        <f>MAX(0,($B$13+$C$13*EH248)/(1+$D$13*EH248)*EA248/(EC248+273)*$E$13)</f>
        <v>0</v>
      </c>
      <c r="AZ248" t="s">
        <v>436</v>
      </c>
      <c r="BA248" t="s">
        <v>436</v>
      </c>
      <c r="BB248">
        <v>0</v>
      </c>
      <c r="BC248">
        <v>0</v>
      </c>
      <c r="BD248">
        <f>1-BB248/BC248</f>
        <v>0</v>
      </c>
      <c r="BE248">
        <v>0</v>
      </c>
      <c r="BF248" t="s">
        <v>436</v>
      </c>
      <c r="BG248" t="s">
        <v>436</v>
      </c>
      <c r="BH248">
        <v>0</v>
      </c>
      <c r="BI248">
        <v>0</v>
      </c>
      <c r="BJ248">
        <f>1-BH248/BI248</f>
        <v>0</v>
      </c>
      <c r="BK248">
        <v>0.5</v>
      </c>
      <c r="BL248">
        <f>DK248</f>
        <v>0</v>
      </c>
      <c r="BM248">
        <f>N248</f>
        <v>0</v>
      </c>
      <c r="BN248">
        <f>BJ248*BK248*BL248</f>
        <v>0</v>
      </c>
      <c r="BO248">
        <f>(BM248-BE248)/BL248</f>
        <v>0</v>
      </c>
      <c r="BP248">
        <f>(BC248-BI248)/BI248</f>
        <v>0</v>
      </c>
      <c r="BQ248">
        <f>BB248/(BD248+BB248/BI248)</f>
        <v>0</v>
      </c>
      <c r="BR248" t="s">
        <v>436</v>
      </c>
      <c r="BS248">
        <v>0</v>
      </c>
      <c r="BT248">
        <f>IF(BS248&lt;&gt;0, BS248, BQ248)</f>
        <v>0</v>
      </c>
      <c r="BU248">
        <f>1-BT248/BI248</f>
        <v>0</v>
      </c>
      <c r="BV248">
        <f>(BI248-BH248)/(BI248-BT248)</f>
        <v>0</v>
      </c>
      <c r="BW248">
        <f>(BC248-BI248)/(BC248-BT248)</f>
        <v>0</v>
      </c>
      <c r="BX248">
        <f>(BI248-BH248)/(BI248-BB248)</f>
        <v>0</v>
      </c>
      <c r="BY248">
        <f>(BC248-BI248)/(BC248-BB248)</f>
        <v>0</v>
      </c>
      <c r="BZ248">
        <f>(BV248*BT248/BH248)</f>
        <v>0</v>
      </c>
      <c r="CA248">
        <f>(1-BZ248)</f>
        <v>0</v>
      </c>
      <c r="DJ248">
        <f>$B$11*EI248+$C$11*EJ248+$F$11*EU248*(1-EX248)</f>
        <v>0</v>
      </c>
      <c r="DK248">
        <f>DJ248*DL248</f>
        <v>0</v>
      </c>
      <c r="DL248">
        <f>($B$11*$D$9+$C$11*$D$9+$F$11*((FH248+EZ248)/MAX(FH248+EZ248+FI248, 0.1)*$I$9+FI248/MAX(FH248+EZ248+FI248, 0.1)*$J$9))/($B$11+$C$11+$F$11)</f>
        <v>0</v>
      </c>
      <c r="DM248">
        <f>($B$11*$K$9+$C$11*$K$9+$F$11*((FH248+EZ248)/MAX(FH248+EZ248+FI248, 0.1)*$P$9+FI248/MAX(FH248+EZ248+FI248, 0.1)*$Q$9))/($B$11+$C$11+$F$11)</f>
        <v>0</v>
      </c>
      <c r="DN248">
        <v>6</v>
      </c>
      <c r="DO248">
        <v>0.5</v>
      </c>
      <c r="DP248" t="s">
        <v>437</v>
      </c>
      <c r="DQ248">
        <v>2</v>
      </c>
      <c r="DR248" t="b">
        <v>1</v>
      </c>
      <c r="DS248">
        <v>1701978827.6</v>
      </c>
      <c r="DT248">
        <v>416.869</v>
      </c>
      <c r="DU248">
        <v>419.9725</v>
      </c>
      <c r="DV248">
        <v>12.47715</v>
      </c>
      <c r="DW248">
        <v>11.46575</v>
      </c>
      <c r="DX248">
        <v>417.383</v>
      </c>
      <c r="DY248">
        <v>12.4459</v>
      </c>
      <c r="DZ248">
        <v>599.983</v>
      </c>
      <c r="EA248">
        <v>78.90755</v>
      </c>
      <c r="EB248">
        <v>0.09984425</v>
      </c>
      <c r="EC248">
        <v>23.0449</v>
      </c>
      <c r="ED248">
        <v>23.098</v>
      </c>
      <c r="EE248">
        <v>999.9</v>
      </c>
      <c r="EF248">
        <v>0</v>
      </c>
      <c r="EG248">
        <v>0</v>
      </c>
      <c r="EH248">
        <v>10004.65</v>
      </c>
      <c r="EI248">
        <v>0</v>
      </c>
      <c r="EJ248">
        <v>0.848101</v>
      </c>
      <c r="EK248">
        <v>-3.10373</v>
      </c>
      <c r="EL248">
        <v>422.136</v>
      </c>
      <c r="EM248">
        <v>424.844</v>
      </c>
      <c r="EN248">
        <v>1.0114</v>
      </c>
      <c r="EO248">
        <v>419.9725</v>
      </c>
      <c r="EP248">
        <v>11.46575</v>
      </c>
      <c r="EQ248">
        <v>0.9845405</v>
      </c>
      <c r="ER248">
        <v>0.9047335</v>
      </c>
      <c r="ES248">
        <v>6.68958</v>
      </c>
      <c r="ET248">
        <v>5.46625</v>
      </c>
      <c r="EU248">
        <v>1800.06</v>
      </c>
      <c r="EV248">
        <v>0.978006</v>
      </c>
      <c r="EW248">
        <v>0.0219943</v>
      </c>
      <c r="EX248">
        <v>0</v>
      </c>
      <c r="EY248">
        <v>382.0905</v>
      </c>
      <c r="EZ248">
        <v>4.99951</v>
      </c>
      <c r="FA248">
        <v>6933.735</v>
      </c>
      <c r="FB248">
        <v>14717.5</v>
      </c>
      <c r="FC248">
        <v>43.062</v>
      </c>
      <c r="FD248">
        <v>44.875</v>
      </c>
      <c r="FE248">
        <v>44.625</v>
      </c>
      <c r="FF248">
        <v>43.875</v>
      </c>
      <c r="FG248">
        <v>44.5</v>
      </c>
      <c r="FH248">
        <v>1755.58</v>
      </c>
      <c r="FI248">
        <v>39.48</v>
      </c>
      <c r="FJ248">
        <v>0</v>
      </c>
      <c r="FK248">
        <v>1701978830.1</v>
      </c>
      <c r="FL248">
        <v>0</v>
      </c>
      <c r="FM248">
        <v>382.101769230769</v>
      </c>
      <c r="FN248">
        <v>-0.0819829004974445</v>
      </c>
      <c r="FO248">
        <v>-3.86974360211459</v>
      </c>
      <c r="FP248">
        <v>6934.07423076923</v>
      </c>
      <c r="FQ248">
        <v>15</v>
      </c>
      <c r="FR248">
        <v>1701977635</v>
      </c>
      <c r="FS248" t="s">
        <v>438</v>
      </c>
      <c r="FT248">
        <v>1701977633</v>
      </c>
      <c r="FU248">
        <v>1701977635</v>
      </c>
      <c r="FV248">
        <v>4</v>
      </c>
      <c r="FW248">
        <v>-0.012</v>
      </c>
      <c r="FX248">
        <v>0.003</v>
      </c>
      <c r="FY248">
        <v>-0.515</v>
      </c>
      <c r="FZ248">
        <v>0.012</v>
      </c>
      <c r="GA248">
        <v>420</v>
      </c>
      <c r="GB248">
        <v>11</v>
      </c>
      <c r="GC248">
        <v>0.38</v>
      </c>
      <c r="GD248">
        <v>0.07</v>
      </c>
      <c r="GE248">
        <v>-3.1227275</v>
      </c>
      <c r="GF248">
        <v>0.152582706766921</v>
      </c>
      <c r="GG248">
        <v>0.0337946022132234</v>
      </c>
      <c r="GH248">
        <v>1</v>
      </c>
      <c r="GI248">
        <v>382.102705882353</v>
      </c>
      <c r="GJ248">
        <v>0.013567608675614</v>
      </c>
      <c r="GK248">
        <v>0.183390539465368</v>
      </c>
      <c r="GL248">
        <v>1</v>
      </c>
      <c r="GM248">
        <v>1.01405</v>
      </c>
      <c r="GN248">
        <v>-0.00677323308270515</v>
      </c>
      <c r="GO248">
        <v>0.00123379495865399</v>
      </c>
      <c r="GP248">
        <v>1</v>
      </c>
      <c r="GQ248">
        <v>3</v>
      </c>
      <c r="GR248">
        <v>3</v>
      </c>
      <c r="GS248" t="s">
        <v>439</v>
      </c>
      <c r="GT248">
        <v>3.24999</v>
      </c>
      <c r="GU248">
        <v>2.89212</v>
      </c>
      <c r="GV248">
        <v>0.0826462</v>
      </c>
      <c r="GW248">
        <v>0.0829185</v>
      </c>
      <c r="GX248">
        <v>0.0594376</v>
      </c>
      <c r="GY248">
        <v>0.0553197</v>
      </c>
      <c r="GZ248">
        <v>30264.2</v>
      </c>
      <c r="HA248">
        <v>23314.6</v>
      </c>
      <c r="HB248">
        <v>30712.6</v>
      </c>
      <c r="HC248">
        <v>23893.2</v>
      </c>
      <c r="HD248">
        <v>38262.1</v>
      </c>
      <c r="HE248">
        <v>31505.4</v>
      </c>
      <c r="HF248">
        <v>43457.9</v>
      </c>
      <c r="HG248">
        <v>36058.9</v>
      </c>
      <c r="HH248">
        <v>2.35267</v>
      </c>
      <c r="HI248">
        <v>2.25535</v>
      </c>
      <c r="HJ248">
        <v>0.15115</v>
      </c>
      <c r="HK248">
        <v>0</v>
      </c>
      <c r="HL248">
        <v>20.6055</v>
      </c>
      <c r="HM248">
        <v>999.9</v>
      </c>
      <c r="HN248">
        <v>45.275</v>
      </c>
      <c r="HO248">
        <v>27.08</v>
      </c>
      <c r="HP248">
        <v>20.6329</v>
      </c>
      <c r="HQ248">
        <v>54.532</v>
      </c>
      <c r="HR248">
        <v>21.4824</v>
      </c>
      <c r="HS248">
        <v>2</v>
      </c>
      <c r="HT248">
        <v>-0.302825</v>
      </c>
      <c r="HU248">
        <v>0.74823</v>
      </c>
      <c r="HV248">
        <v>20.3422</v>
      </c>
      <c r="HW248">
        <v>5.24664</v>
      </c>
      <c r="HX248">
        <v>11.9214</v>
      </c>
      <c r="HY248">
        <v>4.9693</v>
      </c>
      <c r="HZ248">
        <v>3.29008</v>
      </c>
      <c r="IA248">
        <v>9999</v>
      </c>
      <c r="IB248">
        <v>999.9</v>
      </c>
      <c r="IC248">
        <v>9999</v>
      </c>
      <c r="ID248">
        <v>9999</v>
      </c>
      <c r="IE248">
        <v>4.97212</v>
      </c>
      <c r="IF248">
        <v>1.87347</v>
      </c>
      <c r="IG248">
        <v>1.88034</v>
      </c>
      <c r="IH248">
        <v>1.87651</v>
      </c>
      <c r="II248">
        <v>1.87608</v>
      </c>
      <c r="IJ248">
        <v>1.87607</v>
      </c>
      <c r="IK248">
        <v>1.87502</v>
      </c>
      <c r="IL248">
        <v>1.87542</v>
      </c>
      <c r="IM248">
        <v>0</v>
      </c>
      <c r="IN248">
        <v>0</v>
      </c>
      <c r="IO248">
        <v>0</v>
      </c>
      <c r="IP248">
        <v>0</v>
      </c>
      <c r="IQ248" t="s">
        <v>440</v>
      </c>
      <c r="IR248" t="s">
        <v>441</v>
      </c>
      <c r="IS248" t="s">
        <v>442</v>
      </c>
      <c r="IT248" t="s">
        <v>442</v>
      </c>
      <c r="IU248" t="s">
        <v>442</v>
      </c>
      <c r="IV248" t="s">
        <v>442</v>
      </c>
      <c r="IW248">
        <v>0</v>
      </c>
      <c r="IX248">
        <v>100</v>
      </c>
      <c r="IY248">
        <v>100</v>
      </c>
      <c r="IZ248">
        <v>-0.514</v>
      </c>
      <c r="JA248">
        <v>0.0312</v>
      </c>
      <c r="JB248">
        <v>-0.436505064677801</v>
      </c>
      <c r="JC248">
        <v>-0.000204251658391556</v>
      </c>
      <c r="JD248">
        <v>8.11882707142039e-08</v>
      </c>
      <c r="JE248">
        <v>-8.824596126216e-11</v>
      </c>
      <c r="JF248">
        <v>-0.0823044458403542</v>
      </c>
      <c r="JG248">
        <v>6.98166786572007e-05</v>
      </c>
      <c r="JH248">
        <v>0.00104944809816257</v>
      </c>
      <c r="JI248">
        <v>-2.5878658862803e-05</v>
      </c>
      <c r="JJ248">
        <v>28</v>
      </c>
      <c r="JK248">
        <v>2090</v>
      </c>
      <c r="JL248">
        <v>2</v>
      </c>
      <c r="JM248">
        <v>19</v>
      </c>
      <c r="JN248">
        <v>19.9</v>
      </c>
      <c r="JO248">
        <v>19.9</v>
      </c>
      <c r="JP248">
        <v>1.36108</v>
      </c>
      <c r="JQ248">
        <v>2.55615</v>
      </c>
      <c r="JR248">
        <v>2.24365</v>
      </c>
      <c r="JS248">
        <v>2.84912</v>
      </c>
      <c r="JT248">
        <v>2.49756</v>
      </c>
      <c r="JU248">
        <v>2.35352</v>
      </c>
      <c r="JV248">
        <v>31.3026</v>
      </c>
      <c r="JW248">
        <v>24.0612</v>
      </c>
      <c r="JX248">
        <v>18</v>
      </c>
      <c r="JY248">
        <v>633.551</v>
      </c>
      <c r="JZ248">
        <v>657.87</v>
      </c>
      <c r="KA248">
        <v>20.0002</v>
      </c>
      <c r="KB248">
        <v>23.3364</v>
      </c>
      <c r="KC248">
        <v>30.0002</v>
      </c>
      <c r="KD248">
        <v>23.5111</v>
      </c>
      <c r="KE248">
        <v>23.4928</v>
      </c>
      <c r="KF248">
        <v>27.284</v>
      </c>
      <c r="KG248">
        <v>36.7197</v>
      </c>
      <c r="KH248">
        <v>0</v>
      </c>
      <c r="KI248">
        <v>20</v>
      </c>
      <c r="KJ248">
        <v>420</v>
      </c>
      <c r="KK248">
        <v>11.5107</v>
      </c>
      <c r="KL248">
        <v>101.976</v>
      </c>
      <c r="KM248">
        <v>101.018</v>
      </c>
    </row>
    <row r="249" spans="1:299">
      <c r="A249">
        <v>233</v>
      </c>
      <c r="B249">
        <v>1701978834.1</v>
      </c>
      <c r="C249">
        <v>1160.09999990463</v>
      </c>
      <c r="D249" t="s">
        <v>907</v>
      </c>
      <c r="E249" t="s">
        <v>908</v>
      </c>
      <c r="F249">
        <v>15</v>
      </c>
      <c r="H249" t="s">
        <v>435</v>
      </c>
      <c r="K249">
        <v>1701978832.6</v>
      </c>
      <c r="L249">
        <f>(M249)/1000</f>
        <v>0</v>
      </c>
      <c r="M249">
        <f>IF(DR249, AP249, AJ249)</f>
        <v>0</v>
      </c>
      <c r="N249">
        <f>IF(DR249, AK249, AI249)</f>
        <v>0</v>
      </c>
      <c r="O249">
        <f>DT249 - IF(AW249&gt;1, N249*DN249*100.0/(AY249*EH249), 0)</f>
        <v>0</v>
      </c>
      <c r="P249">
        <f>((V249-L249/2)*O249-N249)/(V249+L249/2)</f>
        <v>0</v>
      </c>
      <c r="Q249">
        <f>P249*(EA249+EB249)/1000.0</f>
        <v>0</v>
      </c>
      <c r="R249">
        <f>(DT249 - IF(AW249&gt;1, N249*DN249*100.0/(AY249*EH249), 0))*(EA249+EB249)/1000.0</f>
        <v>0</v>
      </c>
      <c r="S249">
        <f>2.0/((1/U249-1/T249)+SIGN(U249)*SQRT((1/U249-1/T249)*(1/U249-1/T249) + 4*DO249/((DO249+1)*(DO249+1))*(2*1/U249*1/T249-1/T249*1/T249)))</f>
        <v>0</v>
      </c>
      <c r="T249">
        <f>IF(LEFT(DP249,1)&lt;&gt;"0",IF(LEFT(DP249,1)="1",3.0,DQ249),$D$5+$E$5*(EH249*EA249/($K$5*1000))+$F$5*(EH249*EA249/($K$5*1000))*MAX(MIN(DN249,$J$5),$I$5)*MAX(MIN(DN249,$J$5),$I$5)+$G$5*MAX(MIN(DN249,$J$5),$I$5)*(EH249*EA249/($K$5*1000))+$H$5*(EH249*EA249/($K$5*1000))*(EH249*EA249/($K$5*1000)))</f>
        <v>0</v>
      </c>
      <c r="U249">
        <f>L249*(1000-(1000*0.61365*exp(17.502*Y249/(240.97+Y249))/(EA249+EB249)+DV249)/2)/(1000*0.61365*exp(17.502*Y249/(240.97+Y249))/(EA249+EB249)-DV249)</f>
        <v>0</v>
      </c>
      <c r="V249">
        <f>1/((DO249+1)/(S249/1.6)+1/(T249/1.37)) + DO249/((DO249+1)/(S249/1.6) + DO249/(T249/1.37))</f>
        <v>0</v>
      </c>
      <c r="W249">
        <f>(DJ249*DM249)</f>
        <v>0</v>
      </c>
      <c r="X249">
        <f>(EC249+(W249+2*0.95*5.67E-8*(((EC249+$B$7)+273)^4-(EC249+273)^4)-44100*L249)/(1.84*29.3*T249+8*0.95*5.67E-8*(EC249+273)^3))</f>
        <v>0</v>
      </c>
      <c r="Y249">
        <f>($C$7*ED249+$D$7*EE249+$E$7*X249)</f>
        <v>0</v>
      </c>
      <c r="Z249">
        <f>0.61365*exp(17.502*Y249/(240.97+Y249))</f>
        <v>0</v>
      </c>
      <c r="AA249">
        <f>(AB249/AC249*100)</f>
        <v>0</v>
      </c>
      <c r="AB249">
        <f>DV249*(EA249+EB249)/1000</f>
        <v>0</v>
      </c>
      <c r="AC249">
        <f>0.61365*exp(17.502*EC249/(240.97+EC249))</f>
        <v>0</v>
      </c>
      <c r="AD249">
        <f>(Z249-DV249*(EA249+EB249)/1000)</f>
        <v>0</v>
      </c>
      <c r="AE249">
        <f>(-L249*44100)</f>
        <v>0</v>
      </c>
      <c r="AF249">
        <f>2*29.3*T249*0.92*(EC249-Y249)</f>
        <v>0</v>
      </c>
      <c r="AG249">
        <f>2*0.95*5.67E-8*(((EC249+$B$7)+273)^4-(Y249+273)^4)</f>
        <v>0</v>
      </c>
      <c r="AH249">
        <f>W249+AG249+AE249+AF249</f>
        <v>0</v>
      </c>
      <c r="AI249">
        <f>DZ249*AW249*(DU249-DT249*(1000-AW249*DW249)/(1000-AW249*DV249))/(100*DN249)</f>
        <v>0</v>
      </c>
      <c r="AJ249">
        <f>1000*DZ249*AW249*(DV249-DW249)/(100*DN249*(1000-AW249*DV249))</f>
        <v>0</v>
      </c>
      <c r="AK249">
        <f>(AL249 - AM249 - EA249*1E3/(8.314*(EC249+273.15)) * AO249/DZ249 * AN249) * DZ249/(100*DN249) * (1000 - DW249)/1000</f>
        <v>0</v>
      </c>
      <c r="AL249">
        <v>424.877049266028</v>
      </c>
      <c r="AM249">
        <v>422.165181818182</v>
      </c>
      <c r="AN249">
        <v>0.00519012317540015</v>
      </c>
      <c r="AO249">
        <v>66.111918729525</v>
      </c>
      <c r="AP249">
        <f>(AR249 - AQ249 + EA249*1E3/(8.314*(EC249+273.15)) * AT249/DZ249 * AS249) * DZ249/(100*DN249) * 1000/(1000 - AR249)</f>
        <v>0</v>
      </c>
      <c r="AQ249">
        <v>11.4655969525669</v>
      </c>
      <c r="AR249">
        <v>12.4764494505495</v>
      </c>
      <c r="AS249">
        <v>-7.69940162849612e-07</v>
      </c>
      <c r="AT249">
        <v>85.4368916189537</v>
      </c>
      <c r="AU249">
        <v>0</v>
      </c>
      <c r="AV249">
        <v>0</v>
      </c>
      <c r="AW249">
        <f>IF(AU249*$H$13&gt;=AY249,1.0,(AY249/(AY249-AU249*$H$13)))</f>
        <v>0</v>
      </c>
      <c r="AX249">
        <f>(AW249-1)*100</f>
        <v>0</v>
      </c>
      <c r="AY249">
        <f>MAX(0,($B$13+$C$13*EH249)/(1+$D$13*EH249)*EA249/(EC249+273)*$E$13)</f>
        <v>0</v>
      </c>
      <c r="AZ249" t="s">
        <v>436</v>
      </c>
      <c r="BA249" t="s">
        <v>436</v>
      </c>
      <c r="BB249">
        <v>0</v>
      </c>
      <c r="BC249">
        <v>0</v>
      </c>
      <c r="BD249">
        <f>1-BB249/BC249</f>
        <v>0</v>
      </c>
      <c r="BE249">
        <v>0</v>
      </c>
      <c r="BF249" t="s">
        <v>436</v>
      </c>
      <c r="BG249" t="s">
        <v>436</v>
      </c>
      <c r="BH249">
        <v>0</v>
      </c>
      <c r="BI249">
        <v>0</v>
      </c>
      <c r="BJ249">
        <f>1-BH249/BI249</f>
        <v>0</v>
      </c>
      <c r="BK249">
        <v>0.5</v>
      </c>
      <c r="BL249">
        <f>DK249</f>
        <v>0</v>
      </c>
      <c r="BM249">
        <f>N249</f>
        <v>0</v>
      </c>
      <c r="BN249">
        <f>BJ249*BK249*BL249</f>
        <v>0</v>
      </c>
      <c r="BO249">
        <f>(BM249-BE249)/BL249</f>
        <v>0</v>
      </c>
      <c r="BP249">
        <f>(BC249-BI249)/BI249</f>
        <v>0</v>
      </c>
      <c r="BQ249">
        <f>BB249/(BD249+BB249/BI249)</f>
        <v>0</v>
      </c>
      <c r="BR249" t="s">
        <v>436</v>
      </c>
      <c r="BS249">
        <v>0</v>
      </c>
      <c r="BT249">
        <f>IF(BS249&lt;&gt;0, BS249, BQ249)</f>
        <v>0</v>
      </c>
      <c r="BU249">
        <f>1-BT249/BI249</f>
        <v>0</v>
      </c>
      <c r="BV249">
        <f>(BI249-BH249)/(BI249-BT249)</f>
        <v>0</v>
      </c>
      <c r="BW249">
        <f>(BC249-BI249)/(BC249-BT249)</f>
        <v>0</v>
      </c>
      <c r="BX249">
        <f>(BI249-BH249)/(BI249-BB249)</f>
        <v>0</v>
      </c>
      <c r="BY249">
        <f>(BC249-BI249)/(BC249-BB249)</f>
        <v>0</v>
      </c>
      <c r="BZ249">
        <f>(BV249*BT249/BH249)</f>
        <v>0</v>
      </c>
      <c r="CA249">
        <f>(1-BZ249)</f>
        <v>0</v>
      </c>
      <c r="DJ249">
        <f>$B$11*EI249+$C$11*EJ249+$F$11*EU249*(1-EX249)</f>
        <v>0</v>
      </c>
      <c r="DK249">
        <f>DJ249*DL249</f>
        <v>0</v>
      </c>
      <c r="DL249">
        <f>($B$11*$D$9+$C$11*$D$9+$F$11*((FH249+EZ249)/MAX(FH249+EZ249+FI249, 0.1)*$I$9+FI249/MAX(FH249+EZ249+FI249, 0.1)*$J$9))/($B$11+$C$11+$F$11)</f>
        <v>0</v>
      </c>
      <c r="DM249">
        <f>($B$11*$K$9+$C$11*$K$9+$F$11*((FH249+EZ249)/MAX(FH249+EZ249+FI249, 0.1)*$P$9+FI249/MAX(FH249+EZ249+FI249, 0.1)*$Q$9))/($B$11+$C$11+$F$11)</f>
        <v>0</v>
      </c>
      <c r="DN249">
        <v>6</v>
      </c>
      <c r="DO249">
        <v>0.5</v>
      </c>
      <c r="DP249" t="s">
        <v>437</v>
      </c>
      <c r="DQ249">
        <v>2</v>
      </c>
      <c r="DR249" t="b">
        <v>1</v>
      </c>
      <c r="DS249">
        <v>1701978832.6</v>
      </c>
      <c r="DT249">
        <v>416.8985</v>
      </c>
      <c r="DU249">
        <v>420.014</v>
      </c>
      <c r="DV249">
        <v>12.4767</v>
      </c>
      <c r="DW249">
        <v>11.46545</v>
      </c>
      <c r="DX249">
        <v>417.4125</v>
      </c>
      <c r="DY249">
        <v>12.44545</v>
      </c>
      <c r="DZ249">
        <v>600.0265</v>
      </c>
      <c r="EA249">
        <v>78.9059</v>
      </c>
      <c r="EB249">
        <v>0.1001585</v>
      </c>
      <c r="EC249">
        <v>23.0469</v>
      </c>
      <c r="ED249">
        <v>23.0979</v>
      </c>
      <c r="EE249">
        <v>999.9</v>
      </c>
      <c r="EF249">
        <v>0</v>
      </c>
      <c r="EG249">
        <v>0</v>
      </c>
      <c r="EH249">
        <v>9980.625</v>
      </c>
      <c r="EI249">
        <v>0</v>
      </c>
      <c r="EJ249">
        <v>0.848101</v>
      </c>
      <c r="EK249">
        <v>-3.114915</v>
      </c>
      <c r="EL249">
        <v>422.166</v>
      </c>
      <c r="EM249">
        <v>424.8855</v>
      </c>
      <c r="EN249">
        <v>1.01121</v>
      </c>
      <c r="EO249">
        <v>420.014</v>
      </c>
      <c r="EP249">
        <v>11.46545</v>
      </c>
      <c r="EQ249">
        <v>0.984483</v>
      </c>
      <c r="ER249">
        <v>0.9046925</v>
      </c>
      <c r="ES249">
        <v>6.688735</v>
      </c>
      <c r="ET249">
        <v>5.465595</v>
      </c>
      <c r="EU249">
        <v>1800.06</v>
      </c>
      <c r="EV249">
        <v>0.978006</v>
      </c>
      <c r="EW249">
        <v>0.0219943</v>
      </c>
      <c r="EX249">
        <v>0</v>
      </c>
      <c r="EY249">
        <v>382.019</v>
      </c>
      <c r="EZ249">
        <v>4.99951</v>
      </c>
      <c r="FA249">
        <v>6933.725</v>
      </c>
      <c r="FB249">
        <v>14717.45</v>
      </c>
      <c r="FC249">
        <v>43.062</v>
      </c>
      <c r="FD249">
        <v>44.875</v>
      </c>
      <c r="FE249">
        <v>44.625</v>
      </c>
      <c r="FF249">
        <v>43.875</v>
      </c>
      <c r="FG249">
        <v>44.5</v>
      </c>
      <c r="FH249">
        <v>1755.58</v>
      </c>
      <c r="FI249">
        <v>39.48</v>
      </c>
      <c r="FJ249">
        <v>0</v>
      </c>
      <c r="FK249">
        <v>1701978835.5</v>
      </c>
      <c r="FL249">
        <v>0</v>
      </c>
      <c r="FM249">
        <v>382.08</v>
      </c>
      <c r="FN249">
        <v>-0.105923066703941</v>
      </c>
      <c r="FO249">
        <v>-4.64384617024235</v>
      </c>
      <c r="FP249">
        <v>6933.8476</v>
      </c>
      <c r="FQ249">
        <v>15</v>
      </c>
      <c r="FR249">
        <v>1701977635</v>
      </c>
      <c r="FS249" t="s">
        <v>438</v>
      </c>
      <c r="FT249">
        <v>1701977633</v>
      </c>
      <c r="FU249">
        <v>1701977635</v>
      </c>
      <c r="FV249">
        <v>4</v>
      </c>
      <c r="FW249">
        <v>-0.012</v>
      </c>
      <c r="FX249">
        <v>0.003</v>
      </c>
      <c r="FY249">
        <v>-0.515</v>
      </c>
      <c r="FZ249">
        <v>0.012</v>
      </c>
      <c r="GA249">
        <v>420</v>
      </c>
      <c r="GB249">
        <v>11</v>
      </c>
      <c r="GC249">
        <v>0.38</v>
      </c>
      <c r="GD249">
        <v>0.07</v>
      </c>
      <c r="GE249">
        <v>-3.12032761904762</v>
      </c>
      <c r="GF249">
        <v>-0.0355535064935038</v>
      </c>
      <c r="GG249">
        <v>0.0310594500464546</v>
      </c>
      <c r="GH249">
        <v>1</v>
      </c>
      <c r="GI249">
        <v>382.087647058824</v>
      </c>
      <c r="GJ249">
        <v>-0.296134449320119</v>
      </c>
      <c r="GK249">
        <v>0.212477248934751</v>
      </c>
      <c r="GL249">
        <v>1</v>
      </c>
      <c r="GM249">
        <v>1.0132080952381</v>
      </c>
      <c r="GN249">
        <v>-0.0125750649350668</v>
      </c>
      <c r="GO249">
        <v>0.0016264645240744</v>
      </c>
      <c r="GP249">
        <v>1</v>
      </c>
      <c r="GQ249">
        <v>3</v>
      </c>
      <c r="GR249">
        <v>3</v>
      </c>
      <c r="GS249" t="s">
        <v>439</v>
      </c>
      <c r="GT249">
        <v>3.24997</v>
      </c>
      <c r="GU249">
        <v>2.89218</v>
      </c>
      <c r="GV249">
        <v>0.082656</v>
      </c>
      <c r="GW249">
        <v>0.082921</v>
      </c>
      <c r="GX249">
        <v>0.0594407</v>
      </c>
      <c r="GY249">
        <v>0.0553175</v>
      </c>
      <c r="GZ249">
        <v>30263.8</v>
      </c>
      <c r="HA249">
        <v>23314.4</v>
      </c>
      <c r="HB249">
        <v>30712.5</v>
      </c>
      <c r="HC249">
        <v>23893.1</v>
      </c>
      <c r="HD249">
        <v>38262</v>
      </c>
      <c r="HE249">
        <v>31505.2</v>
      </c>
      <c r="HF249">
        <v>43458</v>
      </c>
      <c r="HG249">
        <v>36058.6</v>
      </c>
      <c r="HH249">
        <v>2.35257</v>
      </c>
      <c r="HI249">
        <v>2.25535</v>
      </c>
      <c r="HJ249">
        <v>0.151448</v>
      </c>
      <c r="HK249">
        <v>0</v>
      </c>
      <c r="HL249">
        <v>20.6085</v>
      </c>
      <c r="HM249">
        <v>999.9</v>
      </c>
      <c r="HN249">
        <v>45.263</v>
      </c>
      <c r="HO249">
        <v>27.07</v>
      </c>
      <c r="HP249">
        <v>20.6159</v>
      </c>
      <c r="HQ249">
        <v>54.092</v>
      </c>
      <c r="HR249">
        <v>21.4824</v>
      </c>
      <c r="HS249">
        <v>2</v>
      </c>
      <c r="HT249">
        <v>-0.30279</v>
      </c>
      <c r="HU249">
        <v>0.748576</v>
      </c>
      <c r="HV249">
        <v>20.3422</v>
      </c>
      <c r="HW249">
        <v>5.24694</v>
      </c>
      <c r="HX249">
        <v>11.9228</v>
      </c>
      <c r="HY249">
        <v>4.9697</v>
      </c>
      <c r="HZ249">
        <v>3.2901</v>
      </c>
      <c r="IA249">
        <v>9999</v>
      </c>
      <c r="IB249">
        <v>999.9</v>
      </c>
      <c r="IC249">
        <v>9999</v>
      </c>
      <c r="ID249">
        <v>9999</v>
      </c>
      <c r="IE249">
        <v>4.9721</v>
      </c>
      <c r="IF249">
        <v>1.87347</v>
      </c>
      <c r="IG249">
        <v>1.88034</v>
      </c>
      <c r="IH249">
        <v>1.87649</v>
      </c>
      <c r="II249">
        <v>1.87607</v>
      </c>
      <c r="IJ249">
        <v>1.87607</v>
      </c>
      <c r="IK249">
        <v>1.875</v>
      </c>
      <c r="IL249">
        <v>1.87543</v>
      </c>
      <c r="IM249">
        <v>0</v>
      </c>
      <c r="IN249">
        <v>0</v>
      </c>
      <c r="IO249">
        <v>0</v>
      </c>
      <c r="IP249">
        <v>0</v>
      </c>
      <c r="IQ249" t="s">
        <v>440</v>
      </c>
      <c r="IR249" t="s">
        <v>441</v>
      </c>
      <c r="IS249" t="s">
        <v>442</v>
      </c>
      <c r="IT249" t="s">
        <v>442</v>
      </c>
      <c r="IU249" t="s">
        <v>442</v>
      </c>
      <c r="IV249" t="s">
        <v>442</v>
      </c>
      <c r="IW249">
        <v>0</v>
      </c>
      <c r="IX249">
        <v>100</v>
      </c>
      <c r="IY249">
        <v>100</v>
      </c>
      <c r="IZ249">
        <v>-0.514</v>
      </c>
      <c r="JA249">
        <v>0.0312</v>
      </c>
      <c r="JB249">
        <v>-0.436505064677801</v>
      </c>
      <c r="JC249">
        <v>-0.000204251658391556</v>
      </c>
      <c r="JD249">
        <v>8.11882707142039e-08</v>
      </c>
      <c r="JE249">
        <v>-8.824596126216e-11</v>
      </c>
      <c r="JF249">
        <v>-0.0823044458403542</v>
      </c>
      <c r="JG249">
        <v>6.98166786572007e-05</v>
      </c>
      <c r="JH249">
        <v>0.00104944809816257</v>
      </c>
      <c r="JI249">
        <v>-2.5878658862803e-05</v>
      </c>
      <c r="JJ249">
        <v>28</v>
      </c>
      <c r="JK249">
        <v>2090</v>
      </c>
      <c r="JL249">
        <v>2</v>
      </c>
      <c r="JM249">
        <v>19</v>
      </c>
      <c r="JN249">
        <v>20</v>
      </c>
      <c r="JO249">
        <v>20</v>
      </c>
      <c r="JP249">
        <v>1.36108</v>
      </c>
      <c r="JQ249">
        <v>2.55615</v>
      </c>
      <c r="JR249">
        <v>2.24365</v>
      </c>
      <c r="JS249">
        <v>2.85034</v>
      </c>
      <c r="JT249">
        <v>2.49756</v>
      </c>
      <c r="JU249">
        <v>2.36816</v>
      </c>
      <c r="JV249">
        <v>31.3244</v>
      </c>
      <c r="JW249">
        <v>24.0612</v>
      </c>
      <c r="JX249">
        <v>18</v>
      </c>
      <c r="JY249">
        <v>633.494</v>
      </c>
      <c r="JZ249">
        <v>657.874</v>
      </c>
      <c r="KA249">
        <v>20.0001</v>
      </c>
      <c r="KB249">
        <v>23.3373</v>
      </c>
      <c r="KC249">
        <v>30.0001</v>
      </c>
      <c r="KD249">
        <v>23.5126</v>
      </c>
      <c r="KE249">
        <v>23.4932</v>
      </c>
      <c r="KF249">
        <v>27.2853</v>
      </c>
      <c r="KG249">
        <v>36.7197</v>
      </c>
      <c r="KH249">
        <v>0</v>
      </c>
      <c r="KI249">
        <v>20</v>
      </c>
      <c r="KJ249">
        <v>420</v>
      </c>
      <c r="KK249">
        <v>11.5118</v>
      </c>
      <c r="KL249">
        <v>101.976</v>
      </c>
      <c r="KM249">
        <v>101.017</v>
      </c>
    </row>
    <row r="250" spans="1:299">
      <c r="A250">
        <v>234</v>
      </c>
      <c r="B250">
        <v>1701978839.1</v>
      </c>
      <c r="C250">
        <v>1165.09999990463</v>
      </c>
      <c r="D250" t="s">
        <v>909</v>
      </c>
      <c r="E250" t="s">
        <v>910</v>
      </c>
      <c r="F250">
        <v>15</v>
      </c>
      <c r="H250" t="s">
        <v>435</v>
      </c>
      <c r="K250">
        <v>1701978837.6</v>
      </c>
      <c r="L250">
        <f>(M250)/1000</f>
        <v>0</v>
      </c>
      <c r="M250">
        <f>IF(DR250, AP250, AJ250)</f>
        <v>0</v>
      </c>
      <c r="N250">
        <f>IF(DR250, AK250, AI250)</f>
        <v>0</v>
      </c>
      <c r="O250">
        <f>DT250 - IF(AW250&gt;1, N250*DN250*100.0/(AY250*EH250), 0)</f>
        <v>0</v>
      </c>
      <c r="P250">
        <f>((V250-L250/2)*O250-N250)/(V250+L250/2)</f>
        <v>0</v>
      </c>
      <c r="Q250">
        <f>P250*(EA250+EB250)/1000.0</f>
        <v>0</v>
      </c>
      <c r="R250">
        <f>(DT250 - IF(AW250&gt;1, N250*DN250*100.0/(AY250*EH250), 0))*(EA250+EB250)/1000.0</f>
        <v>0</v>
      </c>
      <c r="S250">
        <f>2.0/((1/U250-1/T250)+SIGN(U250)*SQRT((1/U250-1/T250)*(1/U250-1/T250) + 4*DO250/((DO250+1)*(DO250+1))*(2*1/U250*1/T250-1/T250*1/T250)))</f>
        <v>0</v>
      </c>
      <c r="T250">
        <f>IF(LEFT(DP250,1)&lt;&gt;"0",IF(LEFT(DP250,1)="1",3.0,DQ250),$D$5+$E$5*(EH250*EA250/($K$5*1000))+$F$5*(EH250*EA250/($K$5*1000))*MAX(MIN(DN250,$J$5),$I$5)*MAX(MIN(DN250,$J$5),$I$5)+$G$5*MAX(MIN(DN250,$J$5),$I$5)*(EH250*EA250/($K$5*1000))+$H$5*(EH250*EA250/($K$5*1000))*(EH250*EA250/($K$5*1000)))</f>
        <v>0</v>
      </c>
      <c r="U250">
        <f>L250*(1000-(1000*0.61365*exp(17.502*Y250/(240.97+Y250))/(EA250+EB250)+DV250)/2)/(1000*0.61365*exp(17.502*Y250/(240.97+Y250))/(EA250+EB250)-DV250)</f>
        <v>0</v>
      </c>
      <c r="V250">
        <f>1/((DO250+1)/(S250/1.6)+1/(T250/1.37)) + DO250/((DO250+1)/(S250/1.6) + DO250/(T250/1.37))</f>
        <v>0</v>
      </c>
      <c r="W250">
        <f>(DJ250*DM250)</f>
        <v>0</v>
      </c>
      <c r="X250">
        <f>(EC250+(W250+2*0.95*5.67E-8*(((EC250+$B$7)+273)^4-(EC250+273)^4)-44100*L250)/(1.84*29.3*T250+8*0.95*5.67E-8*(EC250+273)^3))</f>
        <v>0</v>
      </c>
      <c r="Y250">
        <f>($C$7*ED250+$D$7*EE250+$E$7*X250)</f>
        <v>0</v>
      </c>
      <c r="Z250">
        <f>0.61365*exp(17.502*Y250/(240.97+Y250))</f>
        <v>0</v>
      </c>
      <c r="AA250">
        <f>(AB250/AC250*100)</f>
        <v>0</v>
      </c>
      <c r="AB250">
        <f>DV250*(EA250+EB250)/1000</f>
        <v>0</v>
      </c>
      <c r="AC250">
        <f>0.61365*exp(17.502*EC250/(240.97+EC250))</f>
        <v>0</v>
      </c>
      <c r="AD250">
        <f>(Z250-DV250*(EA250+EB250)/1000)</f>
        <v>0</v>
      </c>
      <c r="AE250">
        <f>(-L250*44100)</f>
        <v>0</v>
      </c>
      <c r="AF250">
        <f>2*29.3*T250*0.92*(EC250-Y250)</f>
        <v>0</v>
      </c>
      <c r="AG250">
        <f>2*0.95*5.67E-8*(((EC250+$B$7)+273)^4-(Y250+273)^4)</f>
        <v>0</v>
      </c>
      <c r="AH250">
        <f>W250+AG250+AE250+AF250</f>
        <v>0</v>
      </c>
      <c r="AI250">
        <f>DZ250*AW250*(DU250-DT250*(1000-AW250*DW250)/(1000-AW250*DV250))/(100*DN250)</f>
        <v>0</v>
      </c>
      <c r="AJ250">
        <f>1000*DZ250*AW250*(DV250-DW250)/(100*DN250*(1000-AW250*DV250))</f>
        <v>0</v>
      </c>
      <c r="AK250">
        <f>(AL250 - AM250 - EA250*1E3/(8.314*(EC250+273.15)) * AO250/DZ250 * AN250) * DZ250/(100*DN250) * (1000 - DW250)/1000</f>
        <v>0</v>
      </c>
      <c r="AL250">
        <v>424.865993194266</v>
      </c>
      <c r="AM250">
        <v>422.181757575757</v>
      </c>
      <c r="AN250">
        <v>-0.00321264689332767</v>
      </c>
      <c r="AO250">
        <v>66.111918729525</v>
      </c>
      <c r="AP250">
        <f>(AR250 - AQ250 + EA250*1E3/(8.314*(EC250+273.15)) * AT250/DZ250 * AS250) * DZ250/(100*DN250) * 1000/(1000 - AR250)</f>
        <v>0</v>
      </c>
      <c r="AQ250">
        <v>11.4655040989771</v>
      </c>
      <c r="AR250">
        <v>12.4781043956044</v>
      </c>
      <c r="AS250">
        <v>2.50081741159438e-07</v>
      </c>
      <c r="AT250">
        <v>85.4368916189537</v>
      </c>
      <c r="AU250">
        <v>0</v>
      </c>
      <c r="AV250">
        <v>0</v>
      </c>
      <c r="AW250">
        <f>IF(AU250*$H$13&gt;=AY250,1.0,(AY250/(AY250-AU250*$H$13)))</f>
        <v>0</v>
      </c>
      <c r="AX250">
        <f>(AW250-1)*100</f>
        <v>0</v>
      </c>
      <c r="AY250">
        <f>MAX(0,($B$13+$C$13*EH250)/(1+$D$13*EH250)*EA250/(EC250+273)*$E$13)</f>
        <v>0</v>
      </c>
      <c r="AZ250" t="s">
        <v>436</v>
      </c>
      <c r="BA250" t="s">
        <v>436</v>
      </c>
      <c r="BB250">
        <v>0</v>
      </c>
      <c r="BC250">
        <v>0</v>
      </c>
      <c r="BD250">
        <f>1-BB250/BC250</f>
        <v>0</v>
      </c>
      <c r="BE250">
        <v>0</v>
      </c>
      <c r="BF250" t="s">
        <v>436</v>
      </c>
      <c r="BG250" t="s">
        <v>436</v>
      </c>
      <c r="BH250">
        <v>0</v>
      </c>
      <c r="BI250">
        <v>0</v>
      </c>
      <c r="BJ250">
        <f>1-BH250/BI250</f>
        <v>0</v>
      </c>
      <c r="BK250">
        <v>0.5</v>
      </c>
      <c r="BL250">
        <f>DK250</f>
        <v>0</v>
      </c>
      <c r="BM250">
        <f>N250</f>
        <v>0</v>
      </c>
      <c r="BN250">
        <f>BJ250*BK250*BL250</f>
        <v>0</v>
      </c>
      <c r="BO250">
        <f>(BM250-BE250)/BL250</f>
        <v>0</v>
      </c>
      <c r="BP250">
        <f>(BC250-BI250)/BI250</f>
        <v>0</v>
      </c>
      <c r="BQ250">
        <f>BB250/(BD250+BB250/BI250)</f>
        <v>0</v>
      </c>
      <c r="BR250" t="s">
        <v>436</v>
      </c>
      <c r="BS250">
        <v>0</v>
      </c>
      <c r="BT250">
        <f>IF(BS250&lt;&gt;0, BS250, BQ250)</f>
        <v>0</v>
      </c>
      <c r="BU250">
        <f>1-BT250/BI250</f>
        <v>0</v>
      </c>
      <c r="BV250">
        <f>(BI250-BH250)/(BI250-BT250)</f>
        <v>0</v>
      </c>
      <c r="BW250">
        <f>(BC250-BI250)/(BC250-BT250)</f>
        <v>0</v>
      </c>
      <c r="BX250">
        <f>(BI250-BH250)/(BI250-BB250)</f>
        <v>0</v>
      </c>
      <c r="BY250">
        <f>(BC250-BI250)/(BC250-BB250)</f>
        <v>0</v>
      </c>
      <c r="BZ250">
        <f>(BV250*BT250/BH250)</f>
        <v>0</v>
      </c>
      <c r="CA250">
        <f>(1-BZ250)</f>
        <v>0</v>
      </c>
      <c r="DJ250">
        <f>$B$11*EI250+$C$11*EJ250+$F$11*EU250*(1-EX250)</f>
        <v>0</v>
      </c>
      <c r="DK250">
        <f>DJ250*DL250</f>
        <v>0</v>
      </c>
      <c r="DL250">
        <f>($B$11*$D$9+$C$11*$D$9+$F$11*((FH250+EZ250)/MAX(FH250+EZ250+FI250, 0.1)*$I$9+FI250/MAX(FH250+EZ250+FI250, 0.1)*$J$9))/($B$11+$C$11+$F$11)</f>
        <v>0</v>
      </c>
      <c r="DM250">
        <f>($B$11*$K$9+$C$11*$K$9+$F$11*((FH250+EZ250)/MAX(FH250+EZ250+FI250, 0.1)*$P$9+FI250/MAX(FH250+EZ250+FI250, 0.1)*$Q$9))/($B$11+$C$11+$F$11)</f>
        <v>0</v>
      </c>
      <c r="DN250">
        <v>6</v>
      </c>
      <c r="DO250">
        <v>0.5</v>
      </c>
      <c r="DP250" t="s">
        <v>437</v>
      </c>
      <c r="DQ250">
        <v>2</v>
      </c>
      <c r="DR250" t="b">
        <v>1</v>
      </c>
      <c r="DS250">
        <v>1701978837.6</v>
      </c>
      <c r="DT250">
        <v>416.9175</v>
      </c>
      <c r="DU250">
        <v>419.9715</v>
      </c>
      <c r="DV250">
        <v>12.47765</v>
      </c>
      <c r="DW250">
        <v>11.46615</v>
      </c>
      <c r="DX250">
        <v>417.4315</v>
      </c>
      <c r="DY250">
        <v>12.44635</v>
      </c>
      <c r="DZ250">
        <v>600.039</v>
      </c>
      <c r="EA250">
        <v>78.9054</v>
      </c>
      <c r="EB250">
        <v>0.1000558</v>
      </c>
      <c r="EC250">
        <v>23.0478</v>
      </c>
      <c r="ED250">
        <v>23.103</v>
      </c>
      <c r="EE250">
        <v>999.9</v>
      </c>
      <c r="EF250">
        <v>0</v>
      </c>
      <c r="EG250">
        <v>0</v>
      </c>
      <c r="EH250">
        <v>10012.2</v>
      </c>
      <c r="EI250">
        <v>0</v>
      </c>
      <c r="EJ250">
        <v>0.848101</v>
      </c>
      <c r="EK250">
        <v>-3.05446</v>
      </c>
      <c r="EL250">
        <v>422.1855</v>
      </c>
      <c r="EM250">
        <v>424.8435</v>
      </c>
      <c r="EN250">
        <v>1.011485</v>
      </c>
      <c r="EO250">
        <v>419.9715</v>
      </c>
      <c r="EP250">
        <v>11.46615</v>
      </c>
      <c r="EQ250">
        <v>0.984552</v>
      </c>
      <c r="ER250">
        <v>0.90474</v>
      </c>
      <c r="ES250">
        <v>6.689755</v>
      </c>
      <c r="ET250">
        <v>5.46636</v>
      </c>
      <c r="EU250">
        <v>1800.06</v>
      </c>
      <c r="EV250">
        <v>0.978006</v>
      </c>
      <c r="EW250">
        <v>0.0219943</v>
      </c>
      <c r="EX250">
        <v>0</v>
      </c>
      <c r="EY250">
        <v>381.9395</v>
      </c>
      <c r="EZ250">
        <v>4.99951</v>
      </c>
      <c r="FA250">
        <v>6933.31</v>
      </c>
      <c r="FB250">
        <v>14717.45</v>
      </c>
      <c r="FC250">
        <v>43.062</v>
      </c>
      <c r="FD250">
        <v>44.875</v>
      </c>
      <c r="FE250">
        <v>44.625</v>
      </c>
      <c r="FF250">
        <v>43.875</v>
      </c>
      <c r="FG250">
        <v>44.5</v>
      </c>
      <c r="FH250">
        <v>1755.58</v>
      </c>
      <c r="FI250">
        <v>39.48</v>
      </c>
      <c r="FJ250">
        <v>0</v>
      </c>
      <c r="FK250">
        <v>1701978840.3</v>
      </c>
      <c r="FL250">
        <v>0</v>
      </c>
      <c r="FM250">
        <v>382.07104</v>
      </c>
      <c r="FN250">
        <v>-0.0239999955976999</v>
      </c>
      <c r="FO250">
        <v>-5.51923081074101</v>
      </c>
      <c r="FP250">
        <v>6933.4496</v>
      </c>
      <c r="FQ250">
        <v>15</v>
      </c>
      <c r="FR250">
        <v>1701977635</v>
      </c>
      <c r="FS250" t="s">
        <v>438</v>
      </c>
      <c r="FT250">
        <v>1701977633</v>
      </c>
      <c r="FU250">
        <v>1701977635</v>
      </c>
      <c r="FV250">
        <v>4</v>
      </c>
      <c r="FW250">
        <v>-0.012</v>
      </c>
      <c r="FX250">
        <v>0.003</v>
      </c>
      <c r="FY250">
        <v>-0.515</v>
      </c>
      <c r="FZ250">
        <v>0.012</v>
      </c>
      <c r="GA250">
        <v>420</v>
      </c>
      <c r="GB250">
        <v>11</v>
      </c>
      <c r="GC250">
        <v>0.38</v>
      </c>
      <c r="GD250">
        <v>0.07</v>
      </c>
      <c r="GE250">
        <v>-3.1051395</v>
      </c>
      <c r="GF250">
        <v>0.029195639097746</v>
      </c>
      <c r="GG250">
        <v>0.035337711651294</v>
      </c>
      <c r="GH250">
        <v>1</v>
      </c>
      <c r="GI250">
        <v>382.082970588235</v>
      </c>
      <c r="GJ250">
        <v>-0.47830404414127</v>
      </c>
      <c r="GK250">
        <v>0.216117136715274</v>
      </c>
      <c r="GL250">
        <v>1</v>
      </c>
      <c r="GM250">
        <v>1.0125265</v>
      </c>
      <c r="GN250">
        <v>-0.0134215037593989</v>
      </c>
      <c r="GO250">
        <v>0.00160162503414502</v>
      </c>
      <c r="GP250">
        <v>1</v>
      </c>
      <c r="GQ250">
        <v>3</v>
      </c>
      <c r="GR250">
        <v>3</v>
      </c>
      <c r="GS250" t="s">
        <v>439</v>
      </c>
      <c r="GT250">
        <v>3.25003</v>
      </c>
      <c r="GU250">
        <v>2.89244</v>
      </c>
      <c r="GV250">
        <v>0.0826531</v>
      </c>
      <c r="GW250">
        <v>0.0829092</v>
      </c>
      <c r="GX250">
        <v>0.0594427</v>
      </c>
      <c r="GY250">
        <v>0.0553201</v>
      </c>
      <c r="GZ250">
        <v>30263.7</v>
      </c>
      <c r="HA250">
        <v>23314.5</v>
      </c>
      <c r="HB250">
        <v>30712.5</v>
      </c>
      <c r="HC250">
        <v>23892.9</v>
      </c>
      <c r="HD250">
        <v>38261.8</v>
      </c>
      <c r="HE250">
        <v>31505.2</v>
      </c>
      <c r="HF250">
        <v>43457.8</v>
      </c>
      <c r="HG250">
        <v>36058.7</v>
      </c>
      <c r="HH250">
        <v>2.3527</v>
      </c>
      <c r="HI250">
        <v>2.25513</v>
      </c>
      <c r="HJ250">
        <v>0.151012</v>
      </c>
      <c r="HK250">
        <v>0</v>
      </c>
      <c r="HL250">
        <v>20.6124</v>
      </c>
      <c r="HM250">
        <v>999.9</v>
      </c>
      <c r="HN250">
        <v>45.275</v>
      </c>
      <c r="HO250">
        <v>27.08</v>
      </c>
      <c r="HP250">
        <v>20.6329</v>
      </c>
      <c r="HQ250">
        <v>54.162</v>
      </c>
      <c r="HR250">
        <v>21.4543</v>
      </c>
      <c r="HS250">
        <v>2</v>
      </c>
      <c r="HT250">
        <v>-0.302591</v>
      </c>
      <c r="HU250">
        <v>0.748913</v>
      </c>
      <c r="HV250">
        <v>20.3421</v>
      </c>
      <c r="HW250">
        <v>5.24694</v>
      </c>
      <c r="HX250">
        <v>11.9223</v>
      </c>
      <c r="HY250">
        <v>4.9698</v>
      </c>
      <c r="HZ250">
        <v>3.29005</v>
      </c>
      <c r="IA250">
        <v>9999</v>
      </c>
      <c r="IB250">
        <v>999.9</v>
      </c>
      <c r="IC250">
        <v>9999</v>
      </c>
      <c r="ID250">
        <v>9999</v>
      </c>
      <c r="IE250">
        <v>4.97211</v>
      </c>
      <c r="IF250">
        <v>1.87347</v>
      </c>
      <c r="IG250">
        <v>1.88034</v>
      </c>
      <c r="IH250">
        <v>1.87651</v>
      </c>
      <c r="II250">
        <v>1.87608</v>
      </c>
      <c r="IJ250">
        <v>1.87607</v>
      </c>
      <c r="IK250">
        <v>1.87501</v>
      </c>
      <c r="IL250">
        <v>1.87543</v>
      </c>
      <c r="IM250">
        <v>0</v>
      </c>
      <c r="IN250">
        <v>0</v>
      </c>
      <c r="IO250">
        <v>0</v>
      </c>
      <c r="IP250">
        <v>0</v>
      </c>
      <c r="IQ250" t="s">
        <v>440</v>
      </c>
      <c r="IR250" t="s">
        <v>441</v>
      </c>
      <c r="IS250" t="s">
        <v>442</v>
      </c>
      <c r="IT250" t="s">
        <v>442</v>
      </c>
      <c r="IU250" t="s">
        <v>442</v>
      </c>
      <c r="IV250" t="s">
        <v>442</v>
      </c>
      <c r="IW250">
        <v>0</v>
      </c>
      <c r="IX250">
        <v>100</v>
      </c>
      <c r="IY250">
        <v>100</v>
      </c>
      <c r="IZ250">
        <v>-0.514</v>
      </c>
      <c r="JA250">
        <v>0.0313</v>
      </c>
      <c r="JB250">
        <v>-0.436505064677801</v>
      </c>
      <c r="JC250">
        <v>-0.000204251658391556</v>
      </c>
      <c r="JD250">
        <v>8.11882707142039e-08</v>
      </c>
      <c r="JE250">
        <v>-8.824596126216e-11</v>
      </c>
      <c r="JF250">
        <v>-0.0823044458403542</v>
      </c>
      <c r="JG250">
        <v>6.98166786572007e-05</v>
      </c>
      <c r="JH250">
        <v>0.00104944809816257</v>
      </c>
      <c r="JI250">
        <v>-2.5878658862803e-05</v>
      </c>
      <c r="JJ250">
        <v>28</v>
      </c>
      <c r="JK250">
        <v>2090</v>
      </c>
      <c r="JL250">
        <v>2</v>
      </c>
      <c r="JM250">
        <v>19</v>
      </c>
      <c r="JN250">
        <v>20.1</v>
      </c>
      <c r="JO250">
        <v>20.1</v>
      </c>
      <c r="JP250">
        <v>1.36108</v>
      </c>
      <c r="JQ250">
        <v>2.55371</v>
      </c>
      <c r="JR250">
        <v>2.24365</v>
      </c>
      <c r="JS250">
        <v>2.84912</v>
      </c>
      <c r="JT250">
        <v>2.49756</v>
      </c>
      <c r="JU250">
        <v>2.39746</v>
      </c>
      <c r="JV250">
        <v>31.3244</v>
      </c>
      <c r="JW250">
        <v>24.07</v>
      </c>
      <c r="JX250">
        <v>18</v>
      </c>
      <c r="JY250">
        <v>633.593</v>
      </c>
      <c r="JZ250">
        <v>657.704</v>
      </c>
      <c r="KA250">
        <v>20.0001</v>
      </c>
      <c r="KB250">
        <v>23.3393</v>
      </c>
      <c r="KC250">
        <v>30.0003</v>
      </c>
      <c r="KD250">
        <v>23.5131</v>
      </c>
      <c r="KE250">
        <v>23.4948</v>
      </c>
      <c r="KF250">
        <v>27.286</v>
      </c>
      <c r="KG250">
        <v>36.7197</v>
      </c>
      <c r="KH250">
        <v>0</v>
      </c>
      <c r="KI250">
        <v>20</v>
      </c>
      <c r="KJ250">
        <v>420</v>
      </c>
      <c r="KK250">
        <v>11.5134</v>
      </c>
      <c r="KL250">
        <v>101.976</v>
      </c>
      <c r="KM250">
        <v>101.017</v>
      </c>
    </row>
    <row r="251" spans="1:299">
      <c r="A251">
        <v>235</v>
      </c>
      <c r="B251">
        <v>1701978844.1</v>
      </c>
      <c r="C251">
        <v>1170.09999990463</v>
      </c>
      <c r="D251" t="s">
        <v>911</v>
      </c>
      <c r="E251" t="s">
        <v>912</v>
      </c>
      <c r="F251">
        <v>15</v>
      </c>
      <c r="H251" t="s">
        <v>435</v>
      </c>
      <c r="K251">
        <v>1701978842.6</v>
      </c>
      <c r="L251">
        <f>(M251)/1000</f>
        <v>0</v>
      </c>
      <c r="M251">
        <f>IF(DR251, AP251, AJ251)</f>
        <v>0</v>
      </c>
      <c r="N251">
        <f>IF(DR251, AK251, AI251)</f>
        <v>0</v>
      </c>
      <c r="O251">
        <f>DT251 - IF(AW251&gt;1, N251*DN251*100.0/(AY251*EH251), 0)</f>
        <v>0</v>
      </c>
      <c r="P251">
        <f>((V251-L251/2)*O251-N251)/(V251+L251/2)</f>
        <v>0</v>
      </c>
      <c r="Q251">
        <f>P251*(EA251+EB251)/1000.0</f>
        <v>0</v>
      </c>
      <c r="R251">
        <f>(DT251 - IF(AW251&gt;1, N251*DN251*100.0/(AY251*EH251), 0))*(EA251+EB251)/1000.0</f>
        <v>0</v>
      </c>
      <c r="S251">
        <f>2.0/((1/U251-1/T251)+SIGN(U251)*SQRT((1/U251-1/T251)*(1/U251-1/T251) + 4*DO251/((DO251+1)*(DO251+1))*(2*1/U251*1/T251-1/T251*1/T251)))</f>
        <v>0</v>
      </c>
      <c r="T251">
        <f>IF(LEFT(DP251,1)&lt;&gt;"0",IF(LEFT(DP251,1)="1",3.0,DQ251),$D$5+$E$5*(EH251*EA251/($K$5*1000))+$F$5*(EH251*EA251/($K$5*1000))*MAX(MIN(DN251,$J$5),$I$5)*MAX(MIN(DN251,$J$5),$I$5)+$G$5*MAX(MIN(DN251,$J$5),$I$5)*(EH251*EA251/($K$5*1000))+$H$5*(EH251*EA251/($K$5*1000))*(EH251*EA251/($K$5*1000)))</f>
        <v>0</v>
      </c>
      <c r="U251">
        <f>L251*(1000-(1000*0.61365*exp(17.502*Y251/(240.97+Y251))/(EA251+EB251)+DV251)/2)/(1000*0.61365*exp(17.502*Y251/(240.97+Y251))/(EA251+EB251)-DV251)</f>
        <v>0</v>
      </c>
      <c r="V251">
        <f>1/((DO251+1)/(S251/1.6)+1/(T251/1.37)) + DO251/((DO251+1)/(S251/1.6) + DO251/(T251/1.37))</f>
        <v>0</v>
      </c>
      <c r="W251">
        <f>(DJ251*DM251)</f>
        <v>0</v>
      </c>
      <c r="X251">
        <f>(EC251+(W251+2*0.95*5.67E-8*(((EC251+$B$7)+273)^4-(EC251+273)^4)-44100*L251)/(1.84*29.3*T251+8*0.95*5.67E-8*(EC251+273)^3))</f>
        <v>0</v>
      </c>
      <c r="Y251">
        <f>($C$7*ED251+$D$7*EE251+$E$7*X251)</f>
        <v>0</v>
      </c>
      <c r="Z251">
        <f>0.61365*exp(17.502*Y251/(240.97+Y251))</f>
        <v>0</v>
      </c>
      <c r="AA251">
        <f>(AB251/AC251*100)</f>
        <v>0</v>
      </c>
      <c r="AB251">
        <f>DV251*(EA251+EB251)/1000</f>
        <v>0</v>
      </c>
      <c r="AC251">
        <f>0.61365*exp(17.502*EC251/(240.97+EC251))</f>
        <v>0</v>
      </c>
      <c r="AD251">
        <f>(Z251-DV251*(EA251+EB251)/1000)</f>
        <v>0</v>
      </c>
      <c r="AE251">
        <f>(-L251*44100)</f>
        <v>0</v>
      </c>
      <c r="AF251">
        <f>2*29.3*T251*0.92*(EC251-Y251)</f>
        <v>0</v>
      </c>
      <c r="AG251">
        <f>2*0.95*5.67E-8*(((EC251+$B$7)+273)^4-(Y251+273)^4)</f>
        <v>0</v>
      </c>
      <c r="AH251">
        <f>W251+AG251+AE251+AF251</f>
        <v>0</v>
      </c>
      <c r="AI251">
        <f>DZ251*AW251*(DU251-DT251*(1000-AW251*DW251)/(1000-AW251*DV251))/(100*DN251)</f>
        <v>0</v>
      </c>
      <c r="AJ251">
        <f>1000*DZ251*AW251*(DV251-DW251)/(100*DN251*(1000-AW251*DV251))</f>
        <v>0</v>
      </c>
      <c r="AK251">
        <f>(AL251 - AM251 - EA251*1E3/(8.314*(EC251+273.15)) * AO251/DZ251 * AN251) * DZ251/(100*DN251) * (1000 - DW251)/1000</f>
        <v>0</v>
      </c>
      <c r="AL251">
        <v>424.857403668022</v>
      </c>
      <c r="AM251">
        <v>422.196193939394</v>
      </c>
      <c r="AN251">
        <v>0.0031935853829665</v>
      </c>
      <c r="AO251">
        <v>66.111918729525</v>
      </c>
      <c r="AP251">
        <f>(AR251 - AQ251 + EA251*1E3/(8.314*(EC251+273.15)) * AT251/DZ251 * AS251) * DZ251/(100*DN251) * 1000/(1000 - AR251)</f>
        <v>0</v>
      </c>
      <c r="AQ251">
        <v>11.4660967920239</v>
      </c>
      <c r="AR251">
        <v>12.4758516483517</v>
      </c>
      <c r="AS251">
        <v>-1.16452746583167e-07</v>
      </c>
      <c r="AT251">
        <v>85.4368916189537</v>
      </c>
      <c r="AU251">
        <v>0</v>
      </c>
      <c r="AV251">
        <v>0</v>
      </c>
      <c r="AW251">
        <f>IF(AU251*$H$13&gt;=AY251,1.0,(AY251/(AY251-AU251*$H$13)))</f>
        <v>0</v>
      </c>
      <c r="AX251">
        <f>(AW251-1)*100</f>
        <v>0</v>
      </c>
      <c r="AY251">
        <f>MAX(0,($B$13+$C$13*EH251)/(1+$D$13*EH251)*EA251/(EC251+273)*$E$13)</f>
        <v>0</v>
      </c>
      <c r="AZ251" t="s">
        <v>436</v>
      </c>
      <c r="BA251" t="s">
        <v>436</v>
      </c>
      <c r="BB251">
        <v>0</v>
      </c>
      <c r="BC251">
        <v>0</v>
      </c>
      <c r="BD251">
        <f>1-BB251/BC251</f>
        <v>0</v>
      </c>
      <c r="BE251">
        <v>0</v>
      </c>
      <c r="BF251" t="s">
        <v>436</v>
      </c>
      <c r="BG251" t="s">
        <v>436</v>
      </c>
      <c r="BH251">
        <v>0</v>
      </c>
      <c r="BI251">
        <v>0</v>
      </c>
      <c r="BJ251">
        <f>1-BH251/BI251</f>
        <v>0</v>
      </c>
      <c r="BK251">
        <v>0.5</v>
      </c>
      <c r="BL251">
        <f>DK251</f>
        <v>0</v>
      </c>
      <c r="BM251">
        <f>N251</f>
        <v>0</v>
      </c>
      <c r="BN251">
        <f>BJ251*BK251*BL251</f>
        <v>0</v>
      </c>
      <c r="BO251">
        <f>(BM251-BE251)/BL251</f>
        <v>0</v>
      </c>
      <c r="BP251">
        <f>(BC251-BI251)/BI251</f>
        <v>0</v>
      </c>
      <c r="BQ251">
        <f>BB251/(BD251+BB251/BI251)</f>
        <v>0</v>
      </c>
      <c r="BR251" t="s">
        <v>436</v>
      </c>
      <c r="BS251">
        <v>0</v>
      </c>
      <c r="BT251">
        <f>IF(BS251&lt;&gt;0, BS251, BQ251)</f>
        <v>0</v>
      </c>
      <c r="BU251">
        <f>1-BT251/BI251</f>
        <v>0</v>
      </c>
      <c r="BV251">
        <f>(BI251-BH251)/(BI251-BT251)</f>
        <v>0</v>
      </c>
      <c r="BW251">
        <f>(BC251-BI251)/(BC251-BT251)</f>
        <v>0</v>
      </c>
      <c r="BX251">
        <f>(BI251-BH251)/(BI251-BB251)</f>
        <v>0</v>
      </c>
      <c r="BY251">
        <f>(BC251-BI251)/(BC251-BB251)</f>
        <v>0</v>
      </c>
      <c r="BZ251">
        <f>(BV251*BT251/BH251)</f>
        <v>0</v>
      </c>
      <c r="CA251">
        <f>(1-BZ251)</f>
        <v>0</v>
      </c>
      <c r="DJ251">
        <f>$B$11*EI251+$C$11*EJ251+$F$11*EU251*(1-EX251)</f>
        <v>0</v>
      </c>
      <c r="DK251">
        <f>DJ251*DL251</f>
        <v>0</v>
      </c>
      <c r="DL251">
        <f>($B$11*$D$9+$C$11*$D$9+$F$11*((FH251+EZ251)/MAX(FH251+EZ251+FI251, 0.1)*$I$9+FI251/MAX(FH251+EZ251+FI251, 0.1)*$J$9))/($B$11+$C$11+$F$11)</f>
        <v>0</v>
      </c>
      <c r="DM251">
        <f>($B$11*$K$9+$C$11*$K$9+$F$11*((FH251+EZ251)/MAX(FH251+EZ251+FI251, 0.1)*$P$9+FI251/MAX(FH251+EZ251+FI251, 0.1)*$Q$9))/($B$11+$C$11+$F$11)</f>
        <v>0</v>
      </c>
      <c r="DN251">
        <v>6</v>
      </c>
      <c r="DO251">
        <v>0.5</v>
      </c>
      <c r="DP251" t="s">
        <v>437</v>
      </c>
      <c r="DQ251">
        <v>2</v>
      </c>
      <c r="DR251" t="b">
        <v>1</v>
      </c>
      <c r="DS251">
        <v>1701978842.6</v>
      </c>
      <c r="DT251">
        <v>416.9265</v>
      </c>
      <c r="DU251">
        <v>420.0165</v>
      </c>
      <c r="DV251">
        <v>12.47585</v>
      </c>
      <c r="DW251">
        <v>11.46695</v>
      </c>
      <c r="DX251">
        <v>417.4405</v>
      </c>
      <c r="DY251">
        <v>12.44465</v>
      </c>
      <c r="DZ251">
        <v>600.011</v>
      </c>
      <c r="EA251">
        <v>78.9072</v>
      </c>
      <c r="EB251">
        <v>0.1000657</v>
      </c>
      <c r="EC251">
        <v>23.0479</v>
      </c>
      <c r="ED251">
        <v>23.11835</v>
      </c>
      <c r="EE251">
        <v>999.9</v>
      </c>
      <c r="EF251">
        <v>0</v>
      </c>
      <c r="EG251">
        <v>0</v>
      </c>
      <c r="EH251">
        <v>9994.7</v>
      </c>
      <c r="EI251">
        <v>0</v>
      </c>
      <c r="EJ251">
        <v>0.848101</v>
      </c>
      <c r="EK251">
        <v>-3.090135</v>
      </c>
      <c r="EL251">
        <v>422.194</v>
      </c>
      <c r="EM251">
        <v>424.889</v>
      </c>
      <c r="EN251">
        <v>1.0089</v>
      </c>
      <c r="EO251">
        <v>420.0165</v>
      </c>
      <c r="EP251">
        <v>11.46695</v>
      </c>
      <c r="EQ251">
        <v>0.984434</v>
      </c>
      <c r="ER251">
        <v>0.904825</v>
      </c>
      <c r="ES251">
        <v>6.688015</v>
      </c>
      <c r="ET251">
        <v>5.467705</v>
      </c>
      <c r="EU251">
        <v>1800.07</v>
      </c>
      <c r="EV251">
        <v>0.978006</v>
      </c>
      <c r="EW251">
        <v>0.0219943</v>
      </c>
      <c r="EX251">
        <v>0</v>
      </c>
      <c r="EY251">
        <v>381.852</v>
      </c>
      <c r="EZ251">
        <v>4.99951</v>
      </c>
      <c r="FA251">
        <v>6933.24</v>
      </c>
      <c r="FB251">
        <v>14717.6</v>
      </c>
      <c r="FC251">
        <v>43.062</v>
      </c>
      <c r="FD251">
        <v>44.875</v>
      </c>
      <c r="FE251">
        <v>44.625</v>
      </c>
      <c r="FF251">
        <v>43.875</v>
      </c>
      <c r="FG251">
        <v>44.5</v>
      </c>
      <c r="FH251">
        <v>1755.59</v>
      </c>
      <c r="FI251">
        <v>39.48</v>
      </c>
      <c r="FJ251">
        <v>0</v>
      </c>
      <c r="FK251">
        <v>1701978845.1</v>
      </c>
      <c r="FL251">
        <v>0</v>
      </c>
      <c r="FM251">
        <v>382.06204</v>
      </c>
      <c r="FN251">
        <v>-0.169846150311143</v>
      </c>
      <c r="FO251">
        <v>-5.40846159418974</v>
      </c>
      <c r="FP251">
        <v>6933.1204</v>
      </c>
      <c r="FQ251">
        <v>15</v>
      </c>
      <c r="FR251">
        <v>1701977635</v>
      </c>
      <c r="FS251" t="s">
        <v>438</v>
      </c>
      <c r="FT251">
        <v>1701977633</v>
      </c>
      <c r="FU251">
        <v>1701977635</v>
      </c>
      <c r="FV251">
        <v>4</v>
      </c>
      <c r="FW251">
        <v>-0.012</v>
      </c>
      <c r="FX251">
        <v>0.003</v>
      </c>
      <c r="FY251">
        <v>-0.515</v>
      </c>
      <c r="FZ251">
        <v>0.012</v>
      </c>
      <c r="GA251">
        <v>420</v>
      </c>
      <c r="GB251">
        <v>11</v>
      </c>
      <c r="GC251">
        <v>0.38</v>
      </c>
      <c r="GD251">
        <v>0.07</v>
      </c>
      <c r="GE251">
        <v>-3.10381523809524</v>
      </c>
      <c r="GF251">
        <v>0.254687532467532</v>
      </c>
      <c r="GG251">
        <v>0.035498433851308</v>
      </c>
      <c r="GH251">
        <v>1</v>
      </c>
      <c r="GI251">
        <v>382.056529411765</v>
      </c>
      <c r="GJ251">
        <v>-0.121894572755243</v>
      </c>
      <c r="GK251">
        <v>0.207391394014842</v>
      </c>
      <c r="GL251">
        <v>1</v>
      </c>
      <c r="GM251">
        <v>1.01159380952381</v>
      </c>
      <c r="GN251">
        <v>-0.0092758441558433</v>
      </c>
      <c r="GO251">
        <v>0.0013821531725139</v>
      </c>
      <c r="GP251">
        <v>1</v>
      </c>
      <c r="GQ251">
        <v>3</v>
      </c>
      <c r="GR251">
        <v>3</v>
      </c>
      <c r="GS251" t="s">
        <v>439</v>
      </c>
      <c r="GT251">
        <v>3.24993</v>
      </c>
      <c r="GU251">
        <v>2.89219</v>
      </c>
      <c r="GV251">
        <v>0.0826624</v>
      </c>
      <c r="GW251">
        <v>0.0829219</v>
      </c>
      <c r="GX251">
        <v>0.0594351</v>
      </c>
      <c r="GY251">
        <v>0.0553259</v>
      </c>
      <c r="GZ251">
        <v>30263</v>
      </c>
      <c r="HA251">
        <v>23314.4</v>
      </c>
      <c r="HB251">
        <v>30712</v>
      </c>
      <c r="HC251">
        <v>23893.1</v>
      </c>
      <c r="HD251">
        <v>38261.1</v>
      </c>
      <c r="HE251">
        <v>31505</v>
      </c>
      <c r="HF251">
        <v>43456.8</v>
      </c>
      <c r="HG251">
        <v>36058.7</v>
      </c>
      <c r="HH251">
        <v>2.35252</v>
      </c>
      <c r="HI251">
        <v>2.25522</v>
      </c>
      <c r="HJ251">
        <v>0.151686</v>
      </c>
      <c r="HK251">
        <v>0</v>
      </c>
      <c r="HL251">
        <v>20.6168</v>
      </c>
      <c r="HM251">
        <v>999.9</v>
      </c>
      <c r="HN251">
        <v>45.275</v>
      </c>
      <c r="HO251">
        <v>27.1</v>
      </c>
      <c r="HP251">
        <v>20.6586</v>
      </c>
      <c r="HQ251">
        <v>54.142</v>
      </c>
      <c r="HR251">
        <v>21.4784</v>
      </c>
      <c r="HS251">
        <v>2</v>
      </c>
      <c r="HT251">
        <v>-0.302279</v>
      </c>
      <c r="HU251">
        <v>0.749319</v>
      </c>
      <c r="HV251">
        <v>20.3422</v>
      </c>
      <c r="HW251">
        <v>5.24679</v>
      </c>
      <c r="HX251">
        <v>11.9217</v>
      </c>
      <c r="HY251">
        <v>4.9697</v>
      </c>
      <c r="HZ251">
        <v>3.29005</v>
      </c>
      <c r="IA251">
        <v>9999</v>
      </c>
      <c r="IB251">
        <v>999.9</v>
      </c>
      <c r="IC251">
        <v>9999</v>
      </c>
      <c r="ID251">
        <v>9999</v>
      </c>
      <c r="IE251">
        <v>4.97212</v>
      </c>
      <c r="IF251">
        <v>1.87347</v>
      </c>
      <c r="IG251">
        <v>1.88034</v>
      </c>
      <c r="IH251">
        <v>1.87651</v>
      </c>
      <c r="II251">
        <v>1.87609</v>
      </c>
      <c r="IJ251">
        <v>1.87607</v>
      </c>
      <c r="IK251">
        <v>1.87503</v>
      </c>
      <c r="IL251">
        <v>1.87542</v>
      </c>
      <c r="IM251">
        <v>0</v>
      </c>
      <c r="IN251">
        <v>0</v>
      </c>
      <c r="IO251">
        <v>0</v>
      </c>
      <c r="IP251">
        <v>0</v>
      </c>
      <c r="IQ251" t="s">
        <v>440</v>
      </c>
      <c r="IR251" t="s">
        <v>441</v>
      </c>
      <c r="IS251" t="s">
        <v>442</v>
      </c>
      <c r="IT251" t="s">
        <v>442</v>
      </c>
      <c r="IU251" t="s">
        <v>442</v>
      </c>
      <c r="IV251" t="s">
        <v>442</v>
      </c>
      <c r="IW251">
        <v>0</v>
      </c>
      <c r="IX251">
        <v>100</v>
      </c>
      <c r="IY251">
        <v>100</v>
      </c>
      <c r="IZ251">
        <v>-0.514</v>
      </c>
      <c r="JA251">
        <v>0.0312</v>
      </c>
      <c r="JB251">
        <v>-0.436505064677801</v>
      </c>
      <c r="JC251">
        <v>-0.000204251658391556</v>
      </c>
      <c r="JD251">
        <v>8.11882707142039e-08</v>
      </c>
      <c r="JE251">
        <v>-8.824596126216e-11</v>
      </c>
      <c r="JF251">
        <v>-0.0823044458403542</v>
      </c>
      <c r="JG251">
        <v>6.98166786572007e-05</v>
      </c>
      <c r="JH251">
        <v>0.00104944809816257</v>
      </c>
      <c r="JI251">
        <v>-2.5878658862803e-05</v>
      </c>
      <c r="JJ251">
        <v>28</v>
      </c>
      <c r="JK251">
        <v>2090</v>
      </c>
      <c r="JL251">
        <v>2</v>
      </c>
      <c r="JM251">
        <v>19</v>
      </c>
      <c r="JN251">
        <v>20.2</v>
      </c>
      <c r="JO251">
        <v>20.2</v>
      </c>
      <c r="JP251">
        <v>1.36108</v>
      </c>
      <c r="JQ251">
        <v>2.54883</v>
      </c>
      <c r="JR251">
        <v>2.24365</v>
      </c>
      <c r="JS251">
        <v>2.85034</v>
      </c>
      <c r="JT251">
        <v>2.49756</v>
      </c>
      <c r="JU251">
        <v>2.36084</v>
      </c>
      <c r="JV251">
        <v>31.3026</v>
      </c>
      <c r="JW251">
        <v>24.07</v>
      </c>
      <c r="JX251">
        <v>18</v>
      </c>
      <c r="JY251">
        <v>633.476</v>
      </c>
      <c r="JZ251">
        <v>657.793</v>
      </c>
      <c r="KA251">
        <v>20</v>
      </c>
      <c r="KB251">
        <v>23.3412</v>
      </c>
      <c r="KC251">
        <v>30.0001</v>
      </c>
      <c r="KD251">
        <v>23.514</v>
      </c>
      <c r="KE251">
        <v>23.4952</v>
      </c>
      <c r="KF251">
        <v>27.2863</v>
      </c>
      <c r="KG251">
        <v>36.7197</v>
      </c>
      <c r="KH251">
        <v>0</v>
      </c>
      <c r="KI251">
        <v>20</v>
      </c>
      <c r="KJ251">
        <v>420</v>
      </c>
      <c r="KK251">
        <v>11.5164</v>
      </c>
      <c r="KL251">
        <v>101.974</v>
      </c>
      <c r="KM251">
        <v>101.017</v>
      </c>
    </row>
    <row r="252" spans="1:299">
      <c r="A252">
        <v>236</v>
      </c>
      <c r="B252">
        <v>1701978849.1</v>
      </c>
      <c r="C252">
        <v>1175.09999990463</v>
      </c>
      <c r="D252" t="s">
        <v>913</v>
      </c>
      <c r="E252" t="s">
        <v>914</v>
      </c>
      <c r="F252">
        <v>15</v>
      </c>
      <c r="H252" t="s">
        <v>435</v>
      </c>
      <c r="K252">
        <v>1701978847.6</v>
      </c>
      <c r="L252">
        <f>(M252)/1000</f>
        <v>0</v>
      </c>
      <c r="M252">
        <f>IF(DR252, AP252, AJ252)</f>
        <v>0</v>
      </c>
      <c r="N252">
        <f>IF(DR252, AK252, AI252)</f>
        <v>0</v>
      </c>
      <c r="O252">
        <f>DT252 - IF(AW252&gt;1, N252*DN252*100.0/(AY252*EH252), 0)</f>
        <v>0</v>
      </c>
      <c r="P252">
        <f>((V252-L252/2)*O252-N252)/(V252+L252/2)</f>
        <v>0</v>
      </c>
      <c r="Q252">
        <f>P252*(EA252+EB252)/1000.0</f>
        <v>0</v>
      </c>
      <c r="R252">
        <f>(DT252 - IF(AW252&gt;1, N252*DN252*100.0/(AY252*EH252), 0))*(EA252+EB252)/1000.0</f>
        <v>0</v>
      </c>
      <c r="S252">
        <f>2.0/((1/U252-1/T252)+SIGN(U252)*SQRT((1/U252-1/T252)*(1/U252-1/T252) + 4*DO252/((DO252+1)*(DO252+1))*(2*1/U252*1/T252-1/T252*1/T252)))</f>
        <v>0</v>
      </c>
      <c r="T252">
        <f>IF(LEFT(DP252,1)&lt;&gt;"0",IF(LEFT(DP252,1)="1",3.0,DQ252),$D$5+$E$5*(EH252*EA252/($K$5*1000))+$F$5*(EH252*EA252/($K$5*1000))*MAX(MIN(DN252,$J$5),$I$5)*MAX(MIN(DN252,$J$5),$I$5)+$G$5*MAX(MIN(DN252,$J$5),$I$5)*(EH252*EA252/($K$5*1000))+$H$5*(EH252*EA252/($K$5*1000))*(EH252*EA252/($K$5*1000)))</f>
        <v>0</v>
      </c>
      <c r="U252">
        <f>L252*(1000-(1000*0.61365*exp(17.502*Y252/(240.97+Y252))/(EA252+EB252)+DV252)/2)/(1000*0.61365*exp(17.502*Y252/(240.97+Y252))/(EA252+EB252)-DV252)</f>
        <v>0</v>
      </c>
      <c r="V252">
        <f>1/((DO252+1)/(S252/1.6)+1/(T252/1.37)) + DO252/((DO252+1)/(S252/1.6) + DO252/(T252/1.37))</f>
        <v>0</v>
      </c>
      <c r="W252">
        <f>(DJ252*DM252)</f>
        <v>0</v>
      </c>
      <c r="X252">
        <f>(EC252+(W252+2*0.95*5.67E-8*(((EC252+$B$7)+273)^4-(EC252+273)^4)-44100*L252)/(1.84*29.3*T252+8*0.95*5.67E-8*(EC252+273)^3))</f>
        <v>0</v>
      </c>
      <c r="Y252">
        <f>($C$7*ED252+$D$7*EE252+$E$7*X252)</f>
        <v>0</v>
      </c>
      <c r="Z252">
        <f>0.61365*exp(17.502*Y252/(240.97+Y252))</f>
        <v>0</v>
      </c>
      <c r="AA252">
        <f>(AB252/AC252*100)</f>
        <v>0</v>
      </c>
      <c r="AB252">
        <f>DV252*(EA252+EB252)/1000</f>
        <v>0</v>
      </c>
      <c r="AC252">
        <f>0.61365*exp(17.502*EC252/(240.97+EC252))</f>
        <v>0</v>
      </c>
      <c r="AD252">
        <f>(Z252-DV252*(EA252+EB252)/1000)</f>
        <v>0</v>
      </c>
      <c r="AE252">
        <f>(-L252*44100)</f>
        <v>0</v>
      </c>
      <c r="AF252">
        <f>2*29.3*T252*0.92*(EC252-Y252)</f>
        <v>0</v>
      </c>
      <c r="AG252">
        <f>2*0.95*5.67E-8*(((EC252+$B$7)+273)^4-(Y252+273)^4)</f>
        <v>0</v>
      </c>
      <c r="AH252">
        <f>W252+AG252+AE252+AF252</f>
        <v>0</v>
      </c>
      <c r="AI252">
        <f>DZ252*AW252*(DU252-DT252*(1000-AW252*DW252)/(1000-AW252*DV252))/(100*DN252)</f>
        <v>0</v>
      </c>
      <c r="AJ252">
        <f>1000*DZ252*AW252*(DV252-DW252)/(100*DN252*(1000-AW252*DV252))</f>
        <v>0</v>
      </c>
      <c r="AK252">
        <f>(AL252 - AM252 - EA252*1E3/(8.314*(EC252+273.15)) * AO252/DZ252 * AN252) * DZ252/(100*DN252) * (1000 - DW252)/1000</f>
        <v>0</v>
      </c>
      <c r="AL252">
        <v>424.892177113876</v>
      </c>
      <c r="AM252">
        <v>422.168054545455</v>
      </c>
      <c r="AN252">
        <v>-0.00342333794204564</v>
      </c>
      <c r="AO252">
        <v>66.111918729525</v>
      </c>
      <c r="AP252">
        <f>(AR252 - AQ252 + EA252*1E3/(8.314*(EC252+273.15)) * AT252/DZ252 * AS252) * DZ252/(100*DN252) * 1000/(1000 - AR252)</f>
        <v>0</v>
      </c>
      <c r="AQ252">
        <v>11.4671050495996</v>
      </c>
      <c r="AR252">
        <v>12.4753626373626</v>
      </c>
      <c r="AS252">
        <v>-7.28416831396706e-07</v>
      </c>
      <c r="AT252">
        <v>85.4368916189537</v>
      </c>
      <c r="AU252">
        <v>0</v>
      </c>
      <c r="AV252">
        <v>0</v>
      </c>
      <c r="AW252">
        <f>IF(AU252*$H$13&gt;=AY252,1.0,(AY252/(AY252-AU252*$H$13)))</f>
        <v>0</v>
      </c>
      <c r="AX252">
        <f>(AW252-1)*100</f>
        <v>0</v>
      </c>
      <c r="AY252">
        <f>MAX(0,($B$13+$C$13*EH252)/(1+$D$13*EH252)*EA252/(EC252+273)*$E$13)</f>
        <v>0</v>
      </c>
      <c r="AZ252" t="s">
        <v>436</v>
      </c>
      <c r="BA252" t="s">
        <v>436</v>
      </c>
      <c r="BB252">
        <v>0</v>
      </c>
      <c r="BC252">
        <v>0</v>
      </c>
      <c r="BD252">
        <f>1-BB252/BC252</f>
        <v>0</v>
      </c>
      <c r="BE252">
        <v>0</v>
      </c>
      <c r="BF252" t="s">
        <v>436</v>
      </c>
      <c r="BG252" t="s">
        <v>436</v>
      </c>
      <c r="BH252">
        <v>0</v>
      </c>
      <c r="BI252">
        <v>0</v>
      </c>
      <c r="BJ252">
        <f>1-BH252/BI252</f>
        <v>0</v>
      </c>
      <c r="BK252">
        <v>0.5</v>
      </c>
      <c r="BL252">
        <f>DK252</f>
        <v>0</v>
      </c>
      <c r="BM252">
        <f>N252</f>
        <v>0</v>
      </c>
      <c r="BN252">
        <f>BJ252*BK252*BL252</f>
        <v>0</v>
      </c>
      <c r="BO252">
        <f>(BM252-BE252)/BL252</f>
        <v>0</v>
      </c>
      <c r="BP252">
        <f>(BC252-BI252)/BI252</f>
        <v>0</v>
      </c>
      <c r="BQ252">
        <f>BB252/(BD252+BB252/BI252)</f>
        <v>0</v>
      </c>
      <c r="BR252" t="s">
        <v>436</v>
      </c>
      <c r="BS252">
        <v>0</v>
      </c>
      <c r="BT252">
        <f>IF(BS252&lt;&gt;0, BS252, BQ252)</f>
        <v>0</v>
      </c>
      <c r="BU252">
        <f>1-BT252/BI252</f>
        <v>0</v>
      </c>
      <c r="BV252">
        <f>(BI252-BH252)/(BI252-BT252)</f>
        <v>0</v>
      </c>
      <c r="BW252">
        <f>(BC252-BI252)/(BC252-BT252)</f>
        <v>0</v>
      </c>
      <c r="BX252">
        <f>(BI252-BH252)/(BI252-BB252)</f>
        <v>0</v>
      </c>
      <c r="BY252">
        <f>(BC252-BI252)/(BC252-BB252)</f>
        <v>0</v>
      </c>
      <c r="BZ252">
        <f>(BV252*BT252/BH252)</f>
        <v>0</v>
      </c>
      <c r="CA252">
        <f>(1-BZ252)</f>
        <v>0</v>
      </c>
      <c r="DJ252">
        <f>$B$11*EI252+$C$11*EJ252+$F$11*EU252*(1-EX252)</f>
        <v>0</v>
      </c>
      <c r="DK252">
        <f>DJ252*DL252</f>
        <v>0</v>
      </c>
      <c r="DL252">
        <f>($B$11*$D$9+$C$11*$D$9+$F$11*((FH252+EZ252)/MAX(FH252+EZ252+FI252, 0.1)*$I$9+FI252/MAX(FH252+EZ252+FI252, 0.1)*$J$9))/($B$11+$C$11+$F$11)</f>
        <v>0</v>
      </c>
      <c r="DM252">
        <f>($B$11*$K$9+$C$11*$K$9+$F$11*((FH252+EZ252)/MAX(FH252+EZ252+FI252, 0.1)*$P$9+FI252/MAX(FH252+EZ252+FI252, 0.1)*$Q$9))/($B$11+$C$11+$F$11)</f>
        <v>0</v>
      </c>
      <c r="DN252">
        <v>6</v>
      </c>
      <c r="DO252">
        <v>0.5</v>
      </c>
      <c r="DP252" t="s">
        <v>437</v>
      </c>
      <c r="DQ252">
        <v>2</v>
      </c>
      <c r="DR252" t="b">
        <v>1</v>
      </c>
      <c r="DS252">
        <v>1701978847.6</v>
      </c>
      <c r="DT252">
        <v>416.912</v>
      </c>
      <c r="DU252">
        <v>420.02</v>
      </c>
      <c r="DV252">
        <v>12.4758</v>
      </c>
      <c r="DW252">
        <v>11.4668</v>
      </c>
      <c r="DX252">
        <v>417.426</v>
      </c>
      <c r="DY252">
        <v>12.4446</v>
      </c>
      <c r="DZ252">
        <v>599.996</v>
      </c>
      <c r="EA252">
        <v>78.90635</v>
      </c>
      <c r="EB252">
        <v>0.0999526</v>
      </c>
      <c r="EC252">
        <v>23.05185</v>
      </c>
      <c r="ED252">
        <v>23.11395</v>
      </c>
      <c r="EE252">
        <v>999.9</v>
      </c>
      <c r="EF252">
        <v>0</v>
      </c>
      <c r="EG252">
        <v>0</v>
      </c>
      <c r="EH252">
        <v>9996.55</v>
      </c>
      <c r="EI252">
        <v>0</v>
      </c>
      <c r="EJ252">
        <v>0.848101</v>
      </c>
      <c r="EK252">
        <v>-3.107955</v>
      </c>
      <c r="EL252">
        <v>422.179</v>
      </c>
      <c r="EM252">
        <v>424.892</v>
      </c>
      <c r="EN252">
        <v>1.00897</v>
      </c>
      <c r="EO252">
        <v>420.02</v>
      </c>
      <c r="EP252">
        <v>11.4668</v>
      </c>
      <c r="EQ252">
        <v>0.9844195</v>
      </c>
      <c r="ER252">
        <v>0.9048055</v>
      </c>
      <c r="ES252">
        <v>6.687795</v>
      </c>
      <c r="ET252">
        <v>5.4674</v>
      </c>
      <c r="EU252">
        <v>1799.915</v>
      </c>
      <c r="EV252">
        <v>0.978004</v>
      </c>
      <c r="EW252">
        <v>0.0219962</v>
      </c>
      <c r="EX252">
        <v>0</v>
      </c>
      <c r="EY252">
        <v>381.7615</v>
      </c>
      <c r="EZ252">
        <v>4.99951</v>
      </c>
      <c r="FA252">
        <v>6932.265</v>
      </c>
      <c r="FB252">
        <v>14716.25</v>
      </c>
      <c r="FC252">
        <v>43.062</v>
      </c>
      <c r="FD252">
        <v>44.875</v>
      </c>
      <c r="FE252">
        <v>44.625</v>
      </c>
      <c r="FF252">
        <v>43.875</v>
      </c>
      <c r="FG252">
        <v>44.4685</v>
      </c>
      <c r="FH252">
        <v>1755.435</v>
      </c>
      <c r="FI252">
        <v>39.48</v>
      </c>
      <c r="FJ252">
        <v>0</v>
      </c>
      <c r="FK252">
        <v>1701978850.5</v>
      </c>
      <c r="FL252">
        <v>0</v>
      </c>
      <c r="FM252">
        <v>382.052961538462</v>
      </c>
      <c r="FN252">
        <v>-0.603794866887639</v>
      </c>
      <c r="FO252">
        <v>-3.15384615125106</v>
      </c>
      <c r="FP252">
        <v>6932.745</v>
      </c>
      <c r="FQ252">
        <v>15</v>
      </c>
      <c r="FR252">
        <v>1701977635</v>
      </c>
      <c r="FS252" t="s">
        <v>438</v>
      </c>
      <c r="FT252">
        <v>1701977633</v>
      </c>
      <c r="FU252">
        <v>1701977635</v>
      </c>
      <c r="FV252">
        <v>4</v>
      </c>
      <c r="FW252">
        <v>-0.012</v>
      </c>
      <c r="FX252">
        <v>0.003</v>
      </c>
      <c r="FY252">
        <v>-0.515</v>
      </c>
      <c r="FZ252">
        <v>0.012</v>
      </c>
      <c r="GA252">
        <v>420</v>
      </c>
      <c r="GB252">
        <v>11</v>
      </c>
      <c r="GC252">
        <v>0.38</v>
      </c>
      <c r="GD252">
        <v>0.07</v>
      </c>
      <c r="GE252">
        <v>-3.093267</v>
      </c>
      <c r="GF252">
        <v>0.172072781954889</v>
      </c>
      <c r="GG252">
        <v>0.0335434147188386</v>
      </c>
      <c r="GH252">
        <v>1</v>
      </c>
      <c r="GI252">
        <v>382.046352941177</v>
      </c>
      <c r="GJ252">
        <v>0.00213904173066328</v>
      </c>
      <c r="GK252">
        <v>0.203886485481352</v>
      </c>
      <c r="GL252">
        <v>1</v>
      </c>
      <c r="GM252">
        <v>1.010449</v>
      </c>
      <c r="GN252">
        <v>-0.00980661654135423</v>
      </c>
      <c r="GO252">
        <v>0.00135252319758295</v>
      </c>
      <c r="GP252">
        <v>1</v>
      </c>
      <c r="GQ252">
        <v>3</v>
      </c>
      <c r="GR252">
        <v>3</v>
      </c>
      <c r="GS252" t="s">
        <v>439</v>
      </c>
      <c r="GT252">
        <v>3.24997</v>
      </c>
      <c r="GU252">
        <v>2.89221</v>
      </c>
      <c r="GV252">
        <v>0.0826567</v>
      </c>
      <c r="GW252">
        <v>0.0829178</v>
      </c>
      <c r="GX252">
        <v>0.0594382</v>
      </c>
      <c r="GY252">
        <v>0.0553251</v>
      </c>
      <c r="GZ252">
        <v>30263.4</v>
      </c>
      <c r="HA252">
        <v>23314.7</v>
      </c>
      <c r="HB252">
        <v>30712.2</v>
      </c>
      <c r="HC252">
        <v>23893.3</v>
      </c>
      <c r="HD252">
        <v>38261.6</v>
      </c>
      <c r="HE252">
        <v>31505.4</v>
      </c>
      <c r="HF252">
        <v>43457.5</v>
      </c>
      <c r="HG252">
        <v>36059.2</v>
      </c>
      <c r="HH252">
        <v>2.35252</v>
      </c>
      <c r="HI252">
        <v>2.2553</v>
      </c>
      <c r="HJ252">
        <v>0.151072</v>
      </c>
      <c r="HK252">
        <v>0</v>
      </c>
      <c r="HL252">
        <v>20.6199</v>
      </c>
      <c r="HM252">
        <v>999.9</v>
      </c>
      <c r="HN252">
        <v>45.275</v>
      </c>
      <c r="HO252">
        <v>27.08</v>
      </c>
      <c r="HP252">
        <v>20.6329</v>
      </c>
      <c r="HQ252">
        <v>54.752</v>
      </c>
      <c r="HR252">
        <v>21.4583</v>
      </c>
      <c r="HS252">
        <v>2</v>
      </c>
      <c r="HT252">
        <v>-0.30252</v>
      </c>
      <c r="HU252">
        <v>0.749428</v>
      </c>
      <c r="HV252">
        <v>20.3421</v>
      </c>
      <c r="HW252">
        <v>5.24664</v>
      </c>
      <c r="HX252">
        <v>11.9207</v>
      </c>
      <c r="HY252">
        <v>4.96965</v>
      </c>
      <c r="HZ252">
        <v>3.2901</v>
      </c>
      <c r="IA252">
        <v>9999</v>
      </c>
      <c r="IB252">
        <v>999.9</v>
      </c>
      <c r="IC252">
        <v>9999</v>
      </c>
      <c r="ID252">
        <v>9999</v>
      </c>
      <c r="IE252">
        <v>4.97213</v>
      </c>
      <c r="IF252">
        <v>1.87347</v>
      </c>
      <c r="IG252">
        <v>1.88035</v>
      </c>
      <c r="IH252">
        <v>1.87652</v>
      </c>
      <c r="II252">
        <v>1.87609</v>
      </c>
      <c r="IJ252">
        <v>1.87607</v>
      </c>
      <c r="IK252">
        <v>1.87504</v>
      </c>
      <c r="IL252">
        <v>1.87543</v>
      </c>
      <c r="IM252">
        <v>0</v>
      </c>
      <c r="IN252">
        <v>0</v>
      </c>
      <c r="IO252">
        <v>0</v>
      </c>
      <c r="IP252">
        <v>0</v>
      </c>
      <c r="IQ252" t="s">
        <v>440</v>
      </c>
      <c r="IR252" t="s">
        <v>441</v>
      </c>
      <c r="IS252" t="s">
        <v>442</v>
      </c>
      <c r="IT252" t="s">
        <v>442</v>
      </c>
      <c r="IU252" t="s">
        <v>442</v>
      </c>
      <c r="IV252" t="s">
        <v>442</v>
      </c>
      <c r="IW252">
        <v>0</v>
      </c>
      <c r="IX252">
        <v>100</v>
      </c>
      <c r="IY252">
        <v>100</v>
      </c>
      <c r="IZ252">
        <v>-0.514</v>
      </c>
      <c r="JA252">
        <v>0.0312</v>
      </c>
      <c r="JB252">
        <v>-0.436505064677801</v>
      </c>
      <c r="JC252">
        <v>-0.000204251658391556</v>
      </c>
      <c r="JD252">
        <v>8.11882707142039e-08</v>
      </c>
      <c r="JE252">
        <v>-8.824596126216e-11</v>
      </c>
      <c r="JF252">
        <v>-0.0823044458403542</v>
      </c>
      <c r="JG252">
        <v>6.98166786572007e-05</v>
      </c>
      <c r="JH252">
        <v>0.00104944809816257</v>
      </c>
      <c r="JI252">
        <v>-2.5878658862803e-05</v>
      </c>
      <c r="JJ252">
        <v>28</v>
      </c>
      <c r="JK252">
        <v>2090</v>
      </c>
      <c r="JL252">
        <v>2</v>
      </c>
      <c r="JM252">
        <v>19</v>
      </c>
      <c r="JN252">
        <v>20.3</v>
      </c>
      <c r="JO252">
        <v>20.2</v>
      </c>
      <c r="JP252">
        <v>1.36108</v>
      </c>
      <c r="JQ252">
        <v>2.55127</v>
      </c>
      <c r="JR252">
        <v>2.24365</v>
      </c>
      <c r="JS252">
        <v>2.85034</v>
      </c>
      <c r="JT252">
        <v>2.49756</v>
      </c>
      <c r="JU252">
        <v>2.3938</v>
      </c>
      <c r="JV252">
        <v>31.3244</v>
      </c>
      <c r="JW252">
        <v>24.0612</v>
      </c>
      <c r="JX252">
        <v>18</v>
      </c>
      <c r="JY252">
        <v>633.489</v>
      </c>
      <c r="JZ252">
        <v>657.878</v>
      </c>
      <c r="KA252">
        <v>20</v>
      </c>
      <c r="KB252">
        <v>23.3423</v>
      </c>
      <c r="KC252">
        <v>30.0001</v>
      </c>
      <c r="KD252">
        <v>23.5151</v>
      </c>
      <c r="KE252">
        <v>23.4967</v>
      </c>
      <c r="KF252">
        <v>27.2857</v>
      </c>
      <c r="KG252">
        <v>36.7197</v>
      </c>
      <c r="KH252">
        <v>0</v>
      </c>
      <c r="KI252">
        <v>20</v>
      </c>
      <c r="KJ252">
        <v>420</v>
      </c>
      <c r="KK252">
        <v>11.5154</v>
      </c>
      <c r="KL252">
        <v>101.975</v>
      </c>
      <c r="KM252">
        <v>101.018</v>
      </c>
    </row>
    <row r="253" spans="1:299">
      <c r="A253">
        <v>237</v>
      </c>
      <c r="B253">
        <v>1701978854.1</v>
      </c>
      <c r="C253">
        <v>1180.09999990463</v>
      </c>
      <c r="D253" t="s">
        <v>915</v>
      </c>
      <c r="E253" t="s">
        <v>916</v>
      </c>
      <c r="F253">
        <v>15</v>
      </c>
      <c r="H253" t="s">
        <v>435</v>
      </c>
      <c r="K253">
        <v>1701978852.6</v>
      </c>
      <c r="L253">
        <f>(M253)/1000</f>
        <v>0</v>
      </c>
      <c r="M253">
        <f>IF(DR253, AP253, AJ253)</f>
        <v>0</v>
      </c>
      <c r="N253">
        <f>IF(DR253, AK253, AI253)</f>
        <v>0</v>
      </c>
      <c r="O253">
        <f>DT253 - IF(AW253&gt;1, N253*DN253*100.0/(AY253*EH253), 0)</f>
        <v>0</v>
      </c>
      <c r="P253">
        <f>((V253-L253/2)*O253-N253)/(V253+L253/2)</f>
        <v>0</v>
      </c>
      <c r="Q253">
        <f>P253*(EA253+EB253)/1000.0</f>
        <v>0</v>
      </c>
      <c r="R253">
        <f>(DT253 - IF(AW253&gt;1, N253*DN253*100.0/(AY253*EH253), 0))*(EA253+EB253)/1000.0</f>
        <v>0</v>
      </c>
      <c r="S253">
        <f>2.0/((1/U253-1/T253)+SIGN(U253)*SQRT((1/U253-1/T253)*(1/U253-1/T253) + 4*DO253/((DO253+1)*(DO253+1))*(2*1/U253*1/T253-1/T253*1/T253)))</f>
        <v>0</v>
      </c>
      <c r="T253">
        <f>IF(LEFT(DP253,1)&lt;&gt;"0",IF(LEFT(DP253,1)="1",3.0,DQ253),$D$5+$E$5*(EH253*EA253/($K$5*1000))+$F$5*(EH253*EA253/($K$5*1000))*MAX(MIN(DN253,$J$5),$I$5)*MAX(MIN(DN253,$J$5),$I$5)+$G$5*MAX(MIN(DN253,$J$5),$I$5)*(EH253*EA253/($K$5*1000))+$H$5*(EH253*EA253/($K$5*1000))*(EH253*EA253/($K$5*1000)))</f>
        <v>0</v>
      </c>
      <c r="U253">
        <f>L253*(1000-(1000*0.61365*exp(17.502*Y253/(240.97+Y253))/(EA253+EB253)+DV253)/2)/(1000*0.61365*exp(17.502*Y253/(240.97+Y253))/(EA253+EB253)-DV253)</f>
        <v>0</v>
      </c>
      <c r="V253">
        <f>1/((DO253+1)/(S253/1.6)+1/(T253/1.37)) + DO253/((DO253+1)/(S253/1.6) + DO253/(T253/1.37))</f>
        <v>0</v>
      </c>
      <c r="W253">
        <f>(DJ253*DM253)</f>
        <v>0</v>
      </c>
      <c r="X253">
        <f>(EC253+(W253+2*0.95*5.67E-8*(((EC253+$B$7)+273)^4-(EC253+273)^4)-44100*L253)/(1.84*29.3*T253+8*0.95*5.67E-8*(EC253+273)^3))</f>
        <v>0</v>
      </c>
      <c r="Y253">
        <f>($C$7*ED253+$D$7*EE253+$E$7*X253)</f>
        <v>0</v>
      </c>
      <c r="Z253">
        <f>0.61365*exp(17.502*Y253/(240.97+Y253))</f>
        <v>0</v>
      </c>
      <c r="AA253">
        <f>(AB253/AC253*100)</f>
        <v>0</v>
      </c>
      <c r="AB253">
        <f>DV253*(EA253+EB253)/1000</f>
        <v>0</v>
      </c>
      <c r="AC253">
        <f>0.61365*exp(17.502*EC253/(240.97+EC253))</f>
        <v>0</v>
      </c>
      <c r="AD253">
        <f>(Z253-DV253*(EA253+EB253)/1000)</f>
        <v>0</v>
      </c>
      <c r="AE253">
        <f>(-L253*44100)</f>
        <v>0</v>
      </c>
      <c r="AF253">
        <f>2*29.3*T253*0.92*(EC253-Y253)</f>
        <v>0</v>
      </c>
      <c r="AG253">
        <f>2*0.95*5.67E-8*(((EC253+$B$7)+273)^4-(Y253+273)^4)</f>
        <v>0</v>
      </c>
      <c r="AH253">
        <f>W253+AG253+AE253+AF253</f>
        <v>0</v>
      </c>
      <c r="AI253">
        <f>DZ253*AW253*(DU253-DT253*(1000-AW253*DW253)/(1000-AW253*DV253))/(100*DN253)</f>
        <v>0</v>
      </c>
      <c r="AJ253">
        <f>1000*DZ253*AW253*(DV253-DW253)/(100*DN253*(1000-AW253*DV253))</f>
        <v>0</v>
      </c>
      <c r="AK253">
        <f>(AL253 - AM253 - EA253*1E3/(8.314*(EC253+273.15)) * AO253/DZ253 * AN253) * DZ253/(100*DN253) * (1000 - DW253)/1000</f>
        <v>0</v>
      </c>
      <c r="AL253">
        <v>424.861232923043</v>
      </c>
      <c r="AM253">
        <v>422.309012121212</v>
      </c>
      <c r="AN253">
        <v>0.038247781991298</v>
      </c>
      <c r="AO253">
        <v>66.111918729525</v>
      </c>
      <c r="AP253">
        <f>(AR253 - AQ253 + EA253*1E3/(8.314*(EC253+273.15)) * AT253/DZ253 * AS253) * DZ253/(100*DN253) * 1000/(1000 - AR253)</f>
        <v>0</v>
      </c>
      <c r="AQ253">
        <v>11.46709709698</v>
      </c>
      <c r="AR253">
        <v>12.4759340659341</v>
      </c>
      <c r="AS253">
        <v>-6.44769519463499e-08</v>
      </c>
      <c r="AT253">
        <v>85.4368916189537</v>
      </c>
      <c r="AU253">
        <v>0</v>
      </c>
      <c r="AV253">
        <v>0</v>
      </c>
      <c r="AW253">
        <f>IF(AU253*$H$13&gt;=AY253,1.0,(AY253/(AY253-AU253*$H$13)))</f>
        <v>0</v>
      </c>
      <c r="AX253">
        <f>(AW253-1)*100</f>
        <v>0</v>
      </c>
      <c r="AY253">
        <f>MAX(0,($B$13+$C$13*EH253)/(1+$D$13*EH253)*EA253/(EC253+273)*$E$13)</f>
        <v>0</v>
      </c>
      <c r="AZ253" t="s">
        <v>436</v>
      </c>
      <c r="BA253" t="s">
        <v>436</v>
      </c>
      <c r="BB253">
        <v>0</v>
      </c>
      <c r="BC253">
        <v>0</v>
      </c>
      <c r="BD253">
        <f>1-BB253/BC253</f>
        <v>0</v>
      </c>
      <c r="BE253">
        <v>0</v>
      </c>
      <c r="BF253" t="s">
        <v>436</v>
      </c>
      <c r="BG253" t="s">
        <v>436</v>
      </c>
      <c r="BH253">
        <v>0</v>
      </c>
      <c r="BI253">
        <v>0</v>
      </c>
      <c r="BJ253">
        <f>1-BH253/BI253</f>
        <v>0</v>
      </c>
      <c r="BK253">
        <v>0.5</v>
      </c>
      <c r="BL253">
        <f>DK253</f>
        <v>0</v>
      </c>
      <c r="BM253">
        <f>N253</f>
        <v>0</v>
      </c>
      <c r="BN253">
        <f>BJ253*BK253*BL253</f>
        <v>0</v>
      </c>
      <c r="BO253">
        <f>(BM253-BE253)/BL253</f>
        <v>0</v>
      </c>
      <c r="BP253">
        <f>(BC253-BI253)/BI253</f>
        <v>0</v>
      </c>
      <c r="BQ253">
        <f>BB253/(BD253+BB253/BI253)</f>
        <v>0</v>
      </c>
      <c r="BR253" t="s">
        <v>436</v>
      </c>
      <c r="BS253">
        <v>0</v>
      </c>
      <c r="BT253">
        <f>IF(BS253&lt;&gt;0, BS253, BQ253)</f>
        <v>0</v>
      </c>
      <c r="BU253">
        <f>1-BT253/BI253</f>
        <v>0</v>
      </c>
      <c r="BV253">
        <f>(BI253-BH253)/(BI253-BT253)</f>
        <v>0</v>
      </c>
      <c r="BW253">
        <f>(BC253-BI253)/(BC253-BT253)</f>
        <v>0</v>
      </c>
      <c r="BX253">
        <f>(BI253-BH253)/(BI253-BB253)</f>
        <v>0</v>
      </c>
      <c r="BY253">
        <f>(BC253-BI253)/(BC253-BB253)</f>
        <v>0</v>
      </c>
      <c r="BZ253">
        <f>(BV253*BT253/BH253)</f>
        <v>0</v>
      </c>
      <c r="CA253">
        <f>(1-BZ253)</f>
        <v>0</v>
      </c>
      <c r="DJ253">
        <f>$B$11*EI253+$C$11*EJ253+$F$11*EU253*(1-EX253)</f>
        <v>0</v>
      </c>
      <c r="DK253">
        <f>DJ253*DL253</f>
        <v>0</v>
      </c>
      <c r="DL253">
        <f>($B$11*$D$9+$C$11*$D$9+$F$11*((FH253+EZ253)/MAX(FH253+EZ253+FI253, 0.1)*$I$9+FI253/MAX(FH253+EZ253+FI253, 0.1)*$J$9))/($B$11+$C$11+$F$11)</f>
        <v>0</v>
      </c>
      <c r="DM253">
        <f>($B$11*$K$9+$C$11*$K$9+$F$11*((FH253+EZ253)/MAX(FH253+EZ253+FI253, 0.1)*$P$9+FI253/MAX(FH253+EZ253+FI253, 0.1)*$Q$9))/($B$11+$C$11+$F$11)</f>
        <v>0</v>
      </c>
      <c r="DN253">
        <v>6</v>
      </c>
      <c r="DO253">
        <v>0.5</v>
      </c>
      <c r="DP253" t="s">
        <v>437</v>
      </c>
      <c r="DQ253">
        <v>2</v>
      </c>
      <c r="DR253" t="b">
        <v>1</v>
      </c>
      <c r="DS253">
        <v>1701978852.6</v>
      </c>
      <c r="DT253">
        <v>417.022</v>
      </c>
      <c r="DU253">
        <v>419.9915</v>
      </c>
      <c r="DV253">
        <v>12.47575</v>
      </c>
      <c r="DW253">
        <v>11.46735</v>
      </c>
      <c r="DX253">
        <v>417.536</v>
      </c>
      <c r="DY253">
        <v>12.44455</v>
      </c>
      <c r="DZ253">
        <v>600.0015</v>
      </c>
      <c r="EA253">
        <v>78.906</v>
      </c>
      <c r="EB253">
        <v>0.0997009</v>
      </c>
      <c r="EC253">
        <v>23.05205</v>
      </c>
      <c r="ED253">
        <v>23.1119</v>
      </c>
      <c r="EE253">
        <v>999.9</v>
      </c>
      <c r="EF253">
        <v>0</v>
      </c>
      <c r="EG253">
        <v>0</v>
      </c>
      <c r="EH253">
        <v>10021.55</v>
      </c>
      <c r="EI253">
        <v>0</v>
      </c>
      <c r="EJ253">
        <v>0.848101</v>
      </c>
      <c r="EK253">
        <v>-2.96927</v>
      </c>
      <c r="EL253">
        <v>422.2905</v>
      </c>
      <c r="EM253">
        <v>424.8635</v>
      </c>
      <c r="EN253">
        <v>1.00841</v>
      </c>
      <c r="EO253">
        <v>419.9915</v>
      </c>
      <c r="EP253">
        <v>11.46735</v>
      </c>
      <c r="EQ253">
        <v>0.984412</v>
      </c>
      <c r="ER253">
        <v>0.904842</v>
      </c>
      <c r="ES253">
        <v>6.68769</v>
      </c>
      <c r="ET253">
        <v>5.46799</v>
      </c>
      <c r="EU253">
        <v>1799.91</v>
      </c>
      <c r="EV253">
        <v>0.978004</v>
      </c>
      <c r="EW253">
        <v>0.0219962</v>
      </c>
      <c r="EX253">
        <v>0</v>
      </c>
      <c r="EY253">
        <v>382.0425</v>
      </c>
      <c r="EZ253">
        <v>4.99951</v>
      </c>
      <c r="FA253">
        <v>6931.71</v>
      </c>
      <c r="FB253">
        <v>14716.25</v>
      </c>
      <c r="FC253">
        <v>43.062</v>
      </c>
      <c r="FD253">
        <v>44.875</v>
      </c>
      <c r="FE253">
        <v>44.625</v>
      </c>
      <c r="FF253">
        <v>43.875</v>
      </c>
      <c r="FG253">
        <v>44.5</v>
      </c>
      <c r="FH253">
        <v>1755.43</v>
      </c>
      <c r="FI253">
        <v>39.48</v>
      </c>
      <c r="FJ253">
        <v>0</v>
      </c>
      <c r="FK253">
        <v>1701978855.3</v>
      </c>
      <c r="FL253">
        <v>0</v>
      </c>
      <c r="FM253">
        <v>382.044884615385</v>
      </c>
      <c r="FN253">
        <v>-0.716752136760371</v>
      </c>
      <c r="FO253">
        <v>-3.10666664023214</v>
      </c>
      <c r="FP253">
        <v>6932.415</v>
      </c>
      <c r="FQ253">
        <v>15</v>
      </c>
      <c r="FR253">
        <v>1701977635</v>
      </c>
      <c r="FS253" t="s">
        <v>438</v>
      </c>
      <c r="FT253">
        <v>1701977633</v>
      </c>
      <c r="FU253">
        <v>1701977635</v>
      </c>
      <c r="FV253">
        <v>4</v>
      </c>
      <c r="FW253">
        <v>-0.012</v>
      </c>
      <c r="FX253">
        <v>0.003</v>
      </c>
      <c r="FY253">
        <v>-0.515</v>
      </c>
      <c r="FZ253">
        <v>0.012</v>
      </c>
      <c r="GA253">
        <v>420</v>
      </c>
      <c r="GB253">
        <v>11</v>
      </c>
      <c r="GC253">
        <v>0.38</v>
      </c>
      <c r="GD253">
        <v>0.07</v>
      </c>
      <c r="GE253">
        <v>-3.06436523809524</v>
      </c>
      <c r="GF253">
        <v>0.220471948051945</v>
      </c>
      <c r="GG253">
        <v>0.0413577914141652</v>
      </c>
      <c r="GH253">
        <v>1</v>
      </c>
      <c r="GI253">
        <v>382.043058823529</v>
      </c>
      <c r="GJ253">
        <v>-0.267899158007051</v>
      </c>
      <c r="GK253">
        <v>0.16639374655537</v>
      </c>
      <c r="GL253">
        <v>1</v>
      </c>
      <c r="GM253">
        <v>1.00996619047619</v>
      </c>
      <c r="GN253">
        <v>-0.0125774025974005</v>
      </c>
      <c r="GO253">
        <v>0.00149610757249628</v>
      </c>
      <c r="GP253">
        <v>1</v>
      </c>
      <c r="GQ253">
        <v>3</v>
      </c>
      <c r="GR253">
        <v>3</v>
      </c>
      <c r="GS253" t="s">
        <v>439</v>
      </c>
      <c r="GT253">
        <v>3.25001</v>
      </c>
      <c r="GU253">
        <v>2.89208</v>
      </c>
      <c r="GV253">
        <v>0.0826714</v>
      </c>
      <c r="GW253">
        <v>0.0829161</v>
      </c>
      <c r="GX253">
        <v>0.0594339</v>
      </c>
      <c r="GY253">
        <v>0.0553249</v>
      </c>
      <c r="GZ253">
        <v>30263.3</v>
      </c>
      <c r="HA253">
        <v>23314.7</v>
      </c>
      <c r="HB253">
        <v>30712.7</v>
      </c>
      <c r="HC253">
        <v>23893.3</v>
      </c>
      <c r="HD253">
        <v>38262.1</v>
      </c>
      <c r="HE253">
        <v>31505.2</v>
      </c>
      <c r="HF253">
        <v>43457.8</v>
      </c>
      <c r="HG253">
        <v>36059</v>
      </c>
      <c r="HH253">
        <v>2.35257</v>
      </c>
      <c r="HI253">
        <v>2.25513</v>
      </c>
      <c r="HJ253">
        <v>0.151008</v>
      </c>
      <c r="HK253">
        <v>0</v>
      </c>
      <c r="HL253">
        <v>20.6226</v>
      </c>
      <c r="HM253">
        <v>999.9</v>
      </c>
      <c r="HN253">
        <v>45.275</v>
      </c>
      <c r="HO253">
        <v>27.1</v>
      </c>
      <c r="HP253">
        <v>20.6572</v>
      </c>
      <c r="HQ253">
        <v>54.702</v>
      </c>
      <c r="HR253">
        <v>21.4383</v>
      </c>
      <c r="HS253">
        <v>2</v>
      </c>
      <c r="HT253">
        <v>-0.302218</v>
      </c>
      <c r="HU253">
        <v>0.749946</v>
      </c>
      <c r="HV253">
        <v>20.3421</v>
      </c>
      <c r="HW253">
        <v>5.24664</v>
      </c>
      <c r="HX253">
        <v>11.9208</v>
      </c>
      <c r="HY253">
        <v>4.96965</v>
      </c>
      <c r="HZ253">
        <v>3.29008</v>
      </c>
      <c r="IA253">
        <v>9999</v>
      </c>
      <c r="IB253">
        <v>999.9</v>
      </c>
      <c r="IC253">
        <v>9999</v>
      </c>
      <c r="ID253">
        <v>9999</v>
      </c>
      <c r="IE253">
        <v>4.97211</v>
      </c>
      <c r="IF253">
        <v>1.87347</v>
      </c>
      <c r="IG253">
        <v>1.88034</v>
      </c>
      <c r="IH253">
        <v>1.87653</v>
      </c>
      <c r="II253">
        <v>1.87609</v>
      </c>
      <c r="IJ253">
        <v>1.87607</v>
      </c>
      <c r="IK253">
        <v>1.87502</v>
      </c>
      <c r="IL253">
        <v>1.87544</v>
      </c>
      <c r="IM253">
        <v>0</v>
      </c>
      <c r="IN253">
        <v>0</v>
      </c>
      <c r="IO253">
        <v>0</v>
      </c>
      <c r="IP253">
        <v>0</v>
      </c>
      <c r="IQ253" t="s">
        <v>440</v>
      </c>
      <c r="IR253" t="s">
        <v>441</v>
      </c>
      <c r="IS253" t="s">
        <v>442</v>
      </c>
      <c r="IT253" t="s">
        <v>442</v>
      </c>
      <c r="IU253" t="s">
        <v>442</v>
      </c>
      <c r="IV253" t="s">
        <v>442</v>
      </c>
      <c r="IW253">
        <v>0</v>
      </c>
      <c r="IX253">
        <v>100</v>
      </c>
      <c r="IY253">
        <v>100</v>
      </c>
      <c r="IZ253">
        <v>-0.514</v>
      </c>
      <c r="JA253">
        <v>0.0312</v>
      </c>
      <c r="JB253">
        <v>-0.436505064677801</v>
      </c>
      <c r="JC253">
        <v>-0.000204251658391556</v>
      </c>
      <c r="JD253">
        <v>8.11882707142039e-08</v>
      </c>
      <c r="JE253">
        <v>-8.824596126216e-11</v>
      </c>
      <c r="JF253">
        <v>-0.0823044458403542</v>
      </c>
      <c r="JG253">
        <v>6.98166786572007e-05</v>
      </c>
      <c r="JH253">
        <v>0.00104944809816257</v>
      </c>
      <c r="JI253">
        <v>-2.5878658862803e-05</v>
      </c>
      <c r="JJ253">
        <v>28</v>
      </c>
      <c r="JK253">
        <v>2090</v>
      </c>
      <c r="JL253">
        <v>2</v>
      </c>
      <c r="JM253">
        <v>19</v>
      </c>
      <c r="JN253">
        <v>20.4</v>
      </c>
      <c r="JO253">
        <v>20.3</v>
      </c>
      <c r="JP253">
        <v>1.36108</v>
      </c>
      <c r="JQ253">
        <v>2.55615</v>
      </c>
      <c r="JR253">
        <v>2.24365</v>
      </c>
      <c r="JS253">
        <v>2.85034</v>
      </c>
      <c r="JT253">
        <v>2.49756</v>
      </c>
      <c r="JU253">
        <v>2.35107</v>
      </c>
      <c r="JV253">
        <v>31.3026</v>
      </c>
      <c r="JW253">
        <v>24.0612</v>
      </c>
      <c r="JX253">
        <v>18</v>
      </c>
      <c r="JY253">
        <v>633.536</v>
      </c>
      <c r="JZ253">
        <v>657.733</v>
      </c>
      <c r="KA253">
        <v>20.0001</v>
      </c>
      <c r="KB253">
        <v>23.3433</v>
      </c>
      <c r="KC253">
        <v>30.0002</v>
      </c>
      <c r="KD253">
        <v>23.516</v>
      </c>
      <c r="KE253">
        <v>23.4971</v>
      </c>
      <c r="KF253">
        <v>27.2851</v>
      </c>
      <c r="KG253">
        <v>36.7197</v>
      </c>
      <c r="KH253">
        <v>0</v>
      </c>
      <c r="KI253">
        <v>20</v>
      </c>
      <c r="KJ253">
        <v>420</v>
      </c>
      <c r="KK253">
        <v>11.5231</v>
      </c>
      <c r="KL253">
        <v>101.976</v>
      </c>
      <c r="KM253">
        <v>101.018</v>
      </c>
    </row>
    <row r="254" spans="1:299">
      <c r="A254">
        <v>238</v>
      </c>
      <c r="B254">
        <v>1701978859.1</v>
      </c>
      <c r="C254">
        <v>1185.09999990463</v>
      </c>
      <c r="D254" t="s">
        <v>917</v>
      </c>
      <c r="E254" t="s">
        <v>918</v>
      </c>
      <c r="F254">
        <v>15</v>
      </c>
      <c r="H254" t="s">
        <v>435</v>
      </c>
      <c r="K254">
        <v>1701978857.6</v>
      </c>
      <c r="L254">
        <f>(M254)/1000</f>
        <v>0</v>
      </c>
      <c r="M254">
        <f>IF(DR254, AP254, AJ254)</f>
        <v>0</v>
      </c>
      <c r="N254">
        <f>IF(DR254, AK254, AI254)</f>
        <v>0</v>
      </c>
      <c r="O254">
        <f>DT254 - IF(AW254&gt;1, N254*DN254*100.0/(AY254*EH254), 0)</f>
        <v>0</v>
      </c>
      <c r="P254">
        <f>((V254-L254/2)*O254-N254)/(V254+L254/2)</f>
        <v>0</v>
      </c>
      <c r="Q254">
        <f>P254*(EA254+EB254)/1000.0</f>
        <v>0</v>
      </c>
      <c r="R254">
        <f>(DT254 - IF(AW254&gt;1, N254*DN254*100.0/(AY254*EH254), 0))*(EA254+EB254)/1000.0</f>
        <v>0</v>
      </c>
      <c r="S254">
        <f>2.0/((1/U254-1/T254)+SIGN(U254)*SQRT((1/U254-1/T254)*(1/U254-1/T254) + 4*DO254/((DO254+1)*(DO254+1))*(2*1/U254*1/T254-1/T254*1/T254)))</f>
        <v>0</v>
      </c>
      <c r="T254">
        <f>IF(LEFT(DP254,1)&lt;&gt;"0",IF(LEFT(DP254,1)="1",3.0,DQ254),$D$5+$E$5*(EH254*EA254/($K$5*1000))+$F$5*(EH254*EA254/($K$5*1000))*MAX(MIN(DN254,$J$5),$I$5)*MAX(MIN(DN254,$J$5),$I$5)+$G$5*MAX(MIN(DN254,$J$5),$I$5)*(EH254*EA254/($K$5*1000))+$H$5*(EH254*EA254/($K$5*1000))*(EH254*EA254/($K$5*1000)))</f>
        <v>0</v>
      </c>
      <c r="U254">
        <f>L254*(1000-(1000*0.61365*exp(17.502*Y254/(240.97+Y254))/(EA254+EB254)+DV254)/2)/(1000*0.61365*exp(17.502*Y254/(240.97+Y254))/(EA254+EB254)-DV254)</f>
        <v>0</v>
      </c>
      <c r="V254">
        <f>1/((DO254+1)/(S254/1.6)+1/(T254/1.37)) + DO254/((DO254+1)/(S254/1.6) + DO254/(T254/1.37))</f>
        <v>0</v>
      </c>
      <c r="W254">
        <f>(DJ254*DM254)</f>
        <v>0</v>
      </c>
      <c r="X254">
        <f>(EC254+(W254+2*0.95*5.67E-8*(((EC254+$B$7)+273)^4-(EC254+273)^4)-44100*L254)/(1.84*29.3*T254+8*0.95*5.67E-8*(EC254+273)^3))</f>
        <v>0</v>
      </c>
      <c r="Y254">
        <f>($C$7*ED254+$D$7*EE254+$E$7*X254)</f>
        <v>0</v>
      </c>
      <c r="Z254">
        <f>0.61365*exp(17.502*Y254/(240.97+Y254))</f>
        <v>0</v>
      </c>
      <c r="AA254">
        <f>(AB254/AC254*100)</f>
        <v>0</v>
      </c>
      <c r="AB254">
        <f>DV254*(EA254+EB254)/1000</f>
        <v>0</v>
      </c>
      <c r="AC254">
        <f>0.61365*exp(17.502*EC254/(240.97+EC254))</f>
        <v>0</v>
      </c>
      <c r="AD254">
        <f>(Z254-DV254*(EA254+EB254)/1000)</f>
        <v>0</v>
      </c>
      <c r="AE254">
        <f>(-L254*44100)</f>
        <v>0</v>
      </c>
      <c r="AF254">
        <f>2*29.3*T254*0.92*(EC254-Y254)</f>
        <v>0</v>
      </c>
      <c r="AG254">
        <f>2*0.95*5.67E-8*(((EC254+$B$7)+273)^4-(Y254+273)^4)</f>
        <v>0</v>
      </c>
      <c r="AH254">
        <f>W254+AG254+AE254+AF254</f>
        <v>0</v>
      </c>
      <c r="AI254">
        <f>DZ254*AW254*(DU254-DT254*(1000-AW254*DW254)/(1000-AW254*DV254))/(100*DN254)</f>
        <v>0</v>
      </c>
      <c r="AJ254">
        <f>1000*DZ254*AW254*(DV254-DW254)/(100*DN254*(1000-AW254*DV254))</f>
        <v>0</v>
      </c>
      <c r="AK254">
        <f>(AL254 - AM254 - EA254*1E3/(8.314*(EC254+273.15)) * AO254/DZ254 * AN254) * DZ254/(100*DN254) * (1000 - DW254)/1000</f>
        <v>0</v>
      </c>
      <c r="AL254">
        <v>424.863153586627</v>
      </c>
      <c r="AM254">
        <v>422.192315151515</v>
      </c>
      <c r="AN254">
        <v>-0.0315729602275625</v>
      </c>
      <c r="AO254">
        <v>66.111918729525</v>
      </c>
      <c r="AP254">
        <f>(AR254 - AQ254 + EA254*1E3/(8.314*(EC254+273.15)) * AT254/DZ254 * AS254) * DZ254/(100*DN254) * 1000/(1000 - AR254)</f>
        <v>0</v>
      </c>
      <c r="AQ254">
        <v>11.4674103052789</v>
      </c>
      <c r="AR254">
        <v>12.4727967032967</v>
      </c>
      <c r="AS254">
        <v>-8.04125808357759e-07</v>
      </c>
      <c r="AT254">
        <v>85.4368916189537</v>
      </c>
      <c r="AU254">
        <v>0</v>
      </c>
      <c r="AV254">
        <v>0</v>
      </c>
      <c r="AW254">
        <f>IF(AU254*$H$13&gt;=AY254,1.0,(AY254/(AY254-AU254*$H$13)))</f>
        <v>0</v>
      </c>
      <c r="AX254">
        <f>(AW254-1)*100</f>
        <v>0</v>
      </c>
      <c r="AY254">
        <f>MAX(0,($B$13+$C$13*EH254)/(1+$D$13*EH254)*EA254/(EC254+273)*$E$13)</f>
        <v>0</v>
      </c>
      <c r="AZ254" t="s">
        <v>436</v>
      </c>
      <c r="BA254" t="s">
        <v>436</v>
      </c>
      <c r="BB254">
        <v>0</v>
      </c>
      <c r="BC254">
        <v>0</v>
      </c>
      <c r="BD254">
        <f>1-BB254/BC254</f>
        <v>0</v>
      </c>
      <c r="BE254">
        <v>0</v>
      </c>
      <c r="BF254" t="s">
        <v>436</v>
      </c>
      <c r="BG254" t="s">
        <v>436</v>
      </c>
      <c r="BH254">
        <v>0</v>
      </c>
      <c r="BI254">
        <v>0</v>
      </c>
      <c r="BJ254">
        <f>1-BH254/BI254</f>
        <v>0</v>
      </c>
      <c r="BK254">
        <v>0.5</v>
      </c>
      <c r="BL254">
        <f>DK254</f>
        <v>0</v>
      </c>
      <c r="BM254">
        <f>N254</f>
        <v>0</v>
      </c>
      <c r="BN254">
        <f>BJ254*BK254*BL254</f>
        <v>0</v>
      </c>
      <c r="BO254">
        <f>(BM254-BE254)/BL254</f>
        <v>0</v>
      </c>
      <c r="BP254">
        <f>(BC254-BI254)/BI254</f>
        <v>0</v>
      </c>
      <c r="BQ254">
        <f>BB254/(BD254+BB254/BI254)</f>
        <v>0</v>
      </c>
      <c r="BR254" t="s">
        <v>436</v>
      </c>
      <c r="BS254">
        <v>0</v>
      </c>
      <c r="BT254">
        <f>IF(BS254&lt;&gt;0, BS254, BQ254)</f>
        <v>0</v>
      </c>
      <c r="BU254">
        <f>1-BT254/BI254</f>
        <v>0</v>
      </c>
      <c r="BV254">
        <f>(BI254-BH254)/(BI254-BT254)</f>
        <v>0</v>
      </c>
      <c r="BW254">
        <f>(BC254-BI254)/(BC254-BT254)</f>
        <v>0</v>
      </c>
      <c r="BX254">
        <f>(BI254-BH254)/(BI254-BB254)</f>
        <v>0</v>
      </c>
      <c r="BY254">
        <f>(BC254-BI254)/(BC254-BB254)</f>
        <v>0</v>
      </c>
      <c r="BZ254">
        <f>(BV254*BT254/BH254)</f>
        <v>0</v>
      </c>
      <c r="CA254">
        <f>(1-BZ254)</f>
        <v>0</v>
      </c>
      <c r="DJ254">
        <f>$B$11*EI254+$C$11*EJ254+$F$11*EU254*(1-EX254)</f>
        <v>0</v>
      </c>
      <c r="DK254">
        <f>DJ254*DL254</f>
        <v>0</v>
      </c>
      <c r="DL254">
        <f>($B$11*$D$9+$C$11*$D$9+$F$11*((FH254+EZ254)/MAX(FH254+EZ254+FI254, 0.1)*$I$9+FI254/MAX(FH254+EZ254+FI254, 0.1)*$J$9))/($B$11+$C$11+$F$11)</f>
        <v>0</v>
      </c>
      <c r="DM254">
        <f>($B$11*$K$9+$C$11*$K$9+$F$11*((FH254+EZ254)/MAX(FH254+EZ254+FI254, 0.1)*$P$9+FI254/MAX(FH254+EZ254+FI254, 0.1)*$Q$9))/($B$11+$C$11+$F$11)</f>
        <v>0</v>
      </c>
      <c r="DN254">
        <v>6</v>
      </c>
      <c r="DO254">
        <v>0.5</v>
      </c>
      <c r="DP254" t="s">
        <v>437</v>
      </c>
      <c r="DQ254">
        <v>2</v>
      </c>
      <c r="DR254" t="b">
        <v>1</v>
      </c>
      <c r="DS254">
        <v>1701978857.6</v>
      </c>
      <c r="DT254">
        <v>416.949</v>
      </c>
      <c r="DU254">
        <v>419.9785</v>
      </c>
      <c r="DV254">
        <v>12.4732</v>
      </c>
      <c r="DW254">
        <v>11.46715</v>
      </c>
      <c r="DX254">
        <v>417.463</v>
      </c>
      <c r="DY254">
        <v>12.442</v>
      </c>
      <c r="DZ254">
        <v>599.966</v>
      </c>
      <c r="EA254">
        <v>78.90655</v>
      </c>
      <c r="EB254">
        <v>0.0999382</v>
      </c>
      <c r="EC254">
        <v>23.0493</v>
      </c>
      <c r="ED254">
        <v>23.11465</v>
      </c>
      <c r="EE254">
        <v>999.9</v>
      </c>
      <c r="EF254">
        <v>0</v>
      </c>
      <c r="EG254">
        <v>0</v>
      </c>
      <c r="EH254">
        <v>9997.175</v>
      </c>
      <c r="EI254">
        <v>0</v>
      </c>
      <c r="EJ254">
        <v>0.848101</v>
      </c>
      <c r="EK254">
        <v>-3.029495</v>
      </c>
      <c r="EL254">
        <v>422.2155</v>
      </c>
      <c r="EM254">
        <v>424.85</v>
      </c>
      <c r="EN254">
        <v>1.006045</v>
      </c>
      <c r="EO254">
        <v>419.9785</v>
      </c>
      <c r="EP254">
        <v>11.46715</v>
      </c>
      <c r="EQ254">
        <v>0.9842165</v>
      </c>
      <c r="ER254">
        <v>0.9048325</v>
      </c>
      <c r="ES254">
        <v>6.6848</v>
      </c>
      <c r="ET254">
        <v>5.467835</v>
      </c>
      <c r="EU254">
        <v>1800.06</v>
      </c>
      <c r="EV254">
        <v>0.978006</v>
      </c>
      <c r="EW254">
        <v>0.0219943</v>
      </c>
      <c r="EX254">
        <v>0</v>
      </c>
      <c r="EY254">
        <v>381.902</v>
      </c>
      <c r="EZ254">
        <v>4.99951</v>
      </c>
      <c r="FA254">
        <v>6932.235</v>
      </c>
      <c r="FB254">
        <v>14717.5</v>
      </c>
      <c r="FC254">
        <v>43.062</v>
      </c>
      <c r="FD254">
        <v>44.875</v>
      </c>
      <c r="FE254">
        <v>44.625</v>
      </c>
      <c r="FF254">
        <v>43.906</v>
      </c>
      <c r="FG254">
        <v>44.5</v>
      </c>
      <c r="FH254">
        <v>1755.58</v>
      </c>
      <c r="FI254">
        <v>39.48</v>
      </c>
      <c r="FJ254">
        <v>0</v>
      </c>
      <c r="FK254">
        <v>1701978860.1</v>
      </c>
      <c r="FL254">
        <v>0</v>
      </c>
      <c r="FM254">
        <v>382.009153846154</v>
      </c>
      <c r="FN254">
        <v>-0.389264965316837</v>
      </c>
      <c r="FO254">
        <v>-2.63213671457741</v>
      </c>
      <c r="FP254">
        <v>6932.12653846154</v>
      </c>
      <c r="FQ254">
        <v>15</v>
      </c>
      <c r="FR254">
        <v>1701977635</v>
      </c>
      <c r="FS254" t="s">
        <v>438</v>
      </c>
      <c r="FT254">
        <v>1701977633</v>
      </c>
      <c r="FU254">
        <v>1701977635</v>
      </c>
      <c r="FV254">
        <v>4</v>
      </c>
      <c r="FW254">
        <v>-0.012</v>
      </c>
      <c r="FX254">
        <v>0.003</v>
      </c>
      <c r="FY254">
        <v>-0.515</v>
      </c>
      <c r="FZ254">
        <v>0.012</v>
      </c>
      <c r="GA254">
        <v>420</v>
      </c>
      <c r="GB254">
        <v>11</v>
      </c>
      <c r="GC254">
        <v>0.38</v>
      </c>
      <c r="GD254">
        <v>0.07</v>
      </c>
      <c r="GE254">
        <v>-3.0471505</v>
      </c>
      <c r="GF254">
        <v>0.257449172932331</v>
      </c>
      <c r="GG254">
        <v>0.0447410445201048</v>
      </c>
      <c r="GH254">
        <v>1</v>
      </c>
      <c r="GI254">
        <v>382.011617647059</v>
      </c>
      <c r="GJ254">
        <v>-0.704858672877995</v>
      </c>
      <c r="GK254">
        <v>0.174677520474641</v>
      </c>
      <c r="GL254">
        <v>1</v>
      </c>
      <c r="GM254">
        <v>1.0086915</v>
      </c>
      <c r="GN254">
        <v>-0.0137418045112764</v>
      </c>
      <c r="GO254">
        <v>0.00157007730701389</v>
      </c>
      <c r="GP254">
        <v>1</v>
      </c>
      <c r="GQ254">
        <v>3</v>
      </c>
      <c r="GR254">
        <v>3</v>
      </c>
      <c r="GS254" t="s">
        <v>439</v>
      </c>
      <c r="GT254">
        <v>3.24997</v>
      </c>
      <c r="GU254">
        <v>2.89213</v>
      </c>
      <c r="GV254">
        <v>0.0826681</v>
      </c>
      <c r="GW254">
        <v>0.0829122</v>
      </c>
      <c r="GX254">
        <v>0.0594261</v>
      </c>
      <c r="GY254">
        <v>0.0553265</v>
      </c>
      <c r="GZ254">
        <v>30262.7</v>
      </c>
      <c r="HA254">
        <v>23314.3</v>
      </c>
      <c r="HB254">
        <v>30711.9</v>
      </c>
      <c r="HC254">
        <v>23892.8</v>
      </c>
      <c r="HD254">
        <v>38261.3</v>
      </c>
      <c r="HE254">
        <v>31504.9</v>
      </c>
      <c r="HF254">
        <v>43456.5</v>
      </c>
      <c r="HG254">
        <v>36058.6</v>
      </c>
      <c r="HH254">
        <v>2.35222</v>
      </c>
      <c r="HI254">
        <v>2.25542</v>
      </c>
      <c r="HJ254">
        <v>0.151362</v>
      </c>
      <c r="HK254">
        <v>0</v>
      </c>
      <c r="HL254">
        <v>20.6231</v>
      </c>
      <c r="HM254">
        <v>999.9</v>
      </c>
      <c r="HN254">
        <v>45.275</v>
      </c>
      <c r="HO254">
        <v>27.1</v>
      </c>
      <c r="HP254">
        <v>20.6589</v>
      </c>
      <c r="HQ254">
        <v>54.532</v>
      </c>
      <c r="HR254">
        <v>21.4623</v>
      </c>
      <c r="HS254">
        <v>2</v>
      </c>
      <c r="HT254">
        <v>-0.302185</v>
      </c>
      <c r="HU254">
        <v>0.752315</v>
      </c>
      <c r="HV254">
        <v>20.342</v>
      </c>
      <c r="HW254">
        <v>5.24679</v>
      </c>
      <c r="HX254">
        <v>11.9208</v>
      </c>
      <c r="HY254">
        <v>4.96965</v>
      </c>
      <c r="HZ254">
        <v>3.29005</v>
      </c>
      <c r="IA254">
        <v>9999</v>
      </c>
      <c r="IB254">
        <v>999.9</v>
      </c>
      <c r="IC254">
        <v>9999</v>
      </c>
      <c r="ID254">
        <v>9999</v>
      </c>
      <c r="IE254">
        <v>4.97212</v>
      </c>
      <c r="IF254">
        <v>1.87347</v>
      </c>
      <c r="IG254">
        <v>1.88034</v>
      </c>
      <c r="IH254">
        <v>1.87652</v>
      </c>
      <c r="II254">
        <v>1.87609</v>
      </c>
      <c r="IJ254">
        <v>1.87607</v>
      </c>
      <c r="IK254">
        <v>1.87501</v>
      </c>
      <c r="IL254">
        <v>1.87545</v>
      </c>
      <c r="IM254">
        <v>0</v>
      </c>
      <c r="IN254">
        <v>0</v>
      </c>
      <c r="IO254">
        <v>0</v>
      </c>
      <c r="IP254">
        <v>0</v>
      </c>
      <c r="IQ254" t="s">
        <v>440</v>
      </c>
      <c r="IR254" t="s">
        <v>441</v>
      </c>
      <c r="IS254" t="s">
        <v>442</v>
      </c>
      <c r="IT254" t="s">
        <v>442</v>
      </c>
      <c r="IU254" t="s">
        <v>442</v>
      </c>
      <c r="IV254" t="s">
        <v>442</v>
      </c>
      <c r="IW254">
        <v>0</v>
      </c>
      <c r="IX254">
        <v>100</v>
      </c>
      <c r="IY254">
        <v>100</v>
      </c>
      <c r="IZ254">
        <v>-0.514</v>
      </c>
      <c r="JA254">
        <v>0.0312</v>
      </c>
      <c r="JB254">
        <v>-0.436505064677801</v>
      </c>
      <c r="JC254">
        <v>-0.000204251658391556</v>
      </c>
      <c r="JD254">
        <v>8.11882707142039e-08</v>
      </c>
      <c r="JE254">
        <v>-8.824596126216e-11</v>
      </c>
      <c r="JF254">
        <v>-0.0823044458403542</v>
      </c>
      <c r="JG254">
        <v>6.98166786572007e-05</v>
      </c>
      <c r="JH254">
        <v>0.00104944809816257</v>
      </c>
      <c r="JI254">
        <v>-2.5878658862803e-05</v>
      </c>
      <c r="JJ254">
        <v>28</v>
      </c>
      <c r="JK254">
        <v>2090</v>
      </c>
      <c r="JL254">
        <v>2</v>
      </c>
      <c r="JM254">
        <v>19</v>
      </c>
      <c r="JN254">
        <v>20.4</v>
      </c>
      <c r="JO254">
        <v>20.4</v>
      </c>
      <c r="JP254">
        <v>1.36108</v>
      </c>
      <c r="JQ254">
        <v>2.55737</v>
      </c>
      <c r="JR254">
        <v>2.24365</v>
      </c>
      <c r="JS254">
        <v>2.85034</v>
      </c>
      <c r="JT254">
        <v>2.49756</v>
      </c>
      <c r="JU254">
        <v>2.34985</v>
      </c>
      <c r="JV254">
        <v>31.3244</v>
      </c>
      <c r="JW254">
        <v>24.0612</v>
      </c>
      <c r="JX254">
        <v>18</v>
      </c>
      <c r="JY254">
        <v>633.293</v>
      </c>
      <c r="JZ254">
        <v>658.01</v>
      </c>
      <c r="KA254">
        <v>20.0003</v>
      </c>
      <c r="KB254">
        <v>23.3451</v>
      </c>
      <c r="KC254">
        <v>30.0002</v>
      </c>
      <c r="KD254">
        <v>23.517</v>
      </c>
      <c r="KE254">
        <v>23.4987</v>
      </c>
      <c r="KF254">
        <v>27.2871</v>
      </c>
      <c r="KG254">
        <v>36.7197</v>
      </c>
      <c r="KH254">
        <v>0</v>
      </c>
      <c r="KI254">
        <v>20</v>
      </c>
      <c r="KJ254">
        <v>420</v>
      </c>
      <c r="KK254">
        <v>11.526</v>
      </c>
      <c r="KL254">
        <v>101.974</v>
      </c>
      <c r="KM254">
        <v>101.016</v>
      </c>
    </row>
    <row r="255" spans="1:299">
      <c r="A255">
        <v>239</v>
      </c>
      <c r="B255">
        <v>1701978864.1</v>
      </c>
      <c r="C255">
        <v>1190.09999990463</v>
      </c>
      <c r="D255" t="s">
        <v>919</v>
      </c>
      <c r="E255" t="s">
        <v>920</v>
      </c>
      <c r="F255">
        <v>15</v>
      </c>
      <c r="H255" t="s">
        <v>435</v>
      </c>
      <c r="K255">
        <v>1701978862.6</v>
      </c>
      <c r="L255">
        <f>(M255)/1000</f>
        <v>0</v>
      </c>
      <c r="M255">
        <f>IF(DR255, AP255, AJ255)</f>
        <v>0</v>
      </c>
      <c r="N255">
        <f>IF(DR255, AK255, AI255)</f>
        <v>0</v>
      </c>
      <c r="O255">
        <f>DT255 - IF(AW255&gt;1, N255*DN255*100.0/(AY255*EH255), 0)</f>
        <v>0</v>
      </c>
      <c r="P255">
        <f>((V255-L255/2)*O255-N255)/(V255+L255/2)</f>
        <v>0</v>
      </c>
      <c r="Q255">
        <f>P255*(EA255+EB255)/1000.0</f>
        <v>0</v>
      </c>
      <c r="R255">
        <f>(DT255 - IF(AW255&gt;1, N255*DN255*100.0/(AY255*EH255), 0))*(EA255+EB255)/1000.0</f>
        <v>0</v>
      </c>
      <c r="S255">
        <f>2.0/((1/U255-1/T255)+SIGN(U255)*SQRT((1/U255-1/T255)*(1/U255-1/T255) + 4*DO255/((DO255+1)*(DO255+1))*(2*1/U255*1/T255-1/T255*1/T255)))</f>
        <v>0</v>
      </c>
      <c r="T255">
        <f>IF(LEFT(DP255,1)&lt;&gt;"0",IF(LEFT(DP255,1)="1",3.0,DQ255),$D$5+$E$5*(EH255*EA255/($K$5*1000))+$F$5*(EH255*EA255/($K$5*1000))*MAX(MIN(DN255,$J$5),$I$5)*MAX(MIN(DN255,$J$5),$I$5)+$G$5*MAX(MIN(DN255,$J$5),$I$5)*(EH255*EA255/($K$5*1000))+$H$5*(EH255*EA255/($K$5*1000))*(EH255*EA255/($K$5*1000)))</f>
        <v>0</v>
      </c>
      <c r="U255">
        <f>L255*(1000-(1000*0.61365*exp(17.502*Y255/(240.97+Y255))/(EA255+EB255)+DV255)/2)/(1000*0.61365*exp(17.502*Y255/(240.97+Y255))/(EA255+EB255)-DV255)</f>
        <v>0</v>
      </c>
      <c r="V255">
        <f>1/((DO255+1)/(S255/1.6)+1/(T255/1.37)) + DO255/((DO255+1)/(S255/1.6) + DO255/(T255/1.37))</f>
        <v>0</v>
      </c>
      <c r="W255">
        <f>(DJ255*DM255)</f>
        <v>0</v>
      </c>
      <c r="X255">
        <f>(EC255+(W255+2*0.95*5.67E-8*(((EC255+$B$7)+273)^4-(EC255+273)^4)-44100*L255)/(1.84*29.3*T255+8*0.95*5.67E-8*(EC255+273)^3))</f>
        <v>0</v>
      </c>
      <c r="Y255">
        <f>($C$7*ED255+$D$7*EE255+$E$7*X255)</f>
        <v>0</v>
      </c>
      <c r="Z255">
        <f>0.61365*exp(17.502*Y255/(240.97+Y255))</f>
        <v>0</v>
      </c>
      <c r="AA255">
        <f>(AB255/AC255*100)</f>
        <v>0</v>
      </c>
      <c r="AB255">
        <f>DV255*(EA255+EB255)/1000</f>
        <v>0</v>
      </c>
      <c r="AC255">
        <f>0.61365*exp(17.502*EC255/(240.97+EC255))</f>
        <v>0</v>
      </c>
      <c r="AD255">
        <f>(Z255-DV255*(EA255+EB255)/1000)</f>
        <v>0</v>
      </c>
      <c r="AE255">
        <f>(-L255*44100)</f>
        <v>0</v>
      </c>
      <c r="AF255">
        <f>2*29.3*T255*0.92*(EC255-Y255)</f>
        <v>0</v>
      </c>
      <c r="AG255">
        <f>2*0.95*5.67E-8*(((EC255+$B$7)+273)^4-(Y255+273)^4)</f>
        <v>0</v>
      </c>
      <c r="AH255">
        <f>W255+AG255+AE255+AF255</f>
        <v>0</v>
      </c>
      <c r="AI255">
        <f>DZ255*AW255*(DU255-DT255*(1000-AW255*DW255)/(1000-AW255*DV255))/(100*DN255)</f>
        <v>0</v>
      </c>
      <c r="AJ255">
        <f>1000*DZ255*AW255*(DV255-DW255)/(100*DN255*(1000-AW255*DV255))</f>
        <v>0</v>
      </c>
      <c r="AK255">
        <f>(AL255 - AM255 - EA255*1E3/(8.314*(EC255+273.15)) * AO255/DZ255 * AN255) * DZ255/(100*DN255) * (1000 - DW255)/1000</f>
        <v>0</v>
      </c>
      <c r="AL255">
        <v>424.870637527523</v>
      </c>
      <c r="AM255">
        <v>422.237375757575</v>
      </c>
      <c r="AN255">
        <v>-0.00459816395414192</v>
      </c>
      <c r="AO255">
        <v>66.111918729525</v>
      </c>
      <c r="AP255">
        <f>(AR255 - AQ255 + EA255*1E3/(8.314*(EC255+273.15)) * AT255/DZ255 * AS255) * DZ255/(100*DN255) * 1000/(1000 - AR255)</f>
        <v>0</v>
      </c>
      <c r="AQ255">
        <v>11.4678727612029</v>
      </c>
      <c r="AR255">
        <v>12.4735153846154</v>
      </c>
      <c r="AS255">
        <v>-7.210836245843e-07</v>
      </c>
      <c r="AT255">
        <v>85.4368916189537</v>
      </c>
      <c r="AU255">
        <v>0</v>
      </c>
      <c r="AV255">
        <v>0</v>
      </c>
      <c r="AW255">
        <f>IF(AU255*$H$13&gt;=AY255,1.0,(AY255/(AY255-AU255*$H$13)))</f>
        <v>0</v>
      </c>
      <c r="AX255">
        <f>(AW255-1)*100</f>
        <v>0</v>
      </c>
      <c r="AY255">
        <f>MAX(0,($B$13+$C$13*EH255)/(1+$D$13*EH255)*EA255/(EC255+273)*$E$13)</f>
        <v>0</v>
      </c>
      <c r="AZ255" t="s">
        <v>436</v>
      </c>
      <c r="BA255" t="s">
        <v>436</v>
      </c>
      <c r="BB255">
        <v>0</v>
      </c>
      <c r="BC255">
        <v>0</v>
      </c>
      <c r="BD255">
        <f>1-BB255/BC255</f>
        <v>0</v>
      </c>
      <c r="BE255">
        <v>0</v>
      </c>
      <c r="BF255" t="s">
        <v>436</v>
      </c>
      <c r="BG255" t="s">
        <v>436</v>
      </c>
      <c r="BH255">
        <v>0</v>
      </c>
      <c r="BI255">
        <v>0</v>
      </c>
      <c r="BJ255">
        <f>1-BH255/BI255</f>
        <v>0</v>
      </c>
      <c r="BK255">
        <v>0.5</v>
      </c>
      <c r="BL255">
        <f>DK255</f>
        <v>0</v>
      </c>
      <c r="BM255">
        <f>N255</f>
        <v>0</v>
      </c>
      <c r="BN255">
        <f>BJ255*BK255*BL255</f>
        <v>0</v>
      </c>
      <c r="BO255">
        <f>(BM255-BE255)/BL255</f>
        <v>0</v>
      </c>
      <c r="BP255">
        <f>(BC255-BI255)/BI255</f>
        <v>0</v>
      </c>
      <c r="BQ255">
        <f>BB255/(BD255+BB255/BI255)</f>
        <v>0</v>
      </c>
      <c r="BR255" t="s">
        <v>436</v>
      </c>
      <c r="BS255">
        <v>0</v>
      </c>
      <c r="BT255">
        <f>IF(BS255&lt;&gt;0, BS255, BQ255)</f>
        <v>0</v>
      </c>
      <c r="BU255">
        <f>1-BT255/BI255</f>
        <v>0</v>
      </c>
      <c r="BV255">
        <f>(BI255-BH255)/(BI255-BT255)</f>
        <v>0</v>
      </c>
      <c r="BW255">
        <f>(BC255-BI255)/(BC255-BT255)</f>
        <v>0</v>
      </c>
      <c r="BX255">
        <f>(BI255-BH255)/(BI255-BB255)</f>
        <v>0</v>
      </c>
      <c r="BY255">
        <f>(BC255-BI255)/(BC255-BB255)</f>
        <v>0</v>
      </c>
      <c r="BZ255">
        <f>(BV255*BT255/BH255)</f>
        <v>0</v>
      </c>
      <c r="CA255">
        <f>(1-BZ255)</f>
        <v>0</v>
      </c>
      <c r="DJ255">
        <f>$B$11*EI255+$C$11*EJ255+$F$11*EU255*(1-EX255)</f>
        <v>0</v>
      </c>
      <c r="DK255">
        <f>DJ255*DL255</f>
        <v>0</v>
      </c>
      <c r="DL255">
        <f>($B$11*$D$9+$C$11*$D$9+$F$11*((FH255+EZ255)/MAX(FH255+EZ255+FI255, 0.1)*$I$9+FI255/MAX(FH255+EZ255+FI255, 0.1)*$J$9))/($B$11+$C$11+$F$11)</f>
        <v>0</v>
      </c>
      <c r="DM255">
        <f>($B$11*$K$9+$C$11*$K$9+$F$11*((FH255+EZ255)/MAX(FH255+EZ255+FI255, 0.1)*$P$9+FI255/MAX(FH255+EZ255+FI255, 0.1)*$Q$9))/($B$11+$C$11+$F$11)</f>
        <v>0</v>
      </c>
      <c r="DN255">
        <v>6</v>
      </c>
      <c r="DO255">
        <v>0.5</v>
      </c>
      <c r="DP255" t="s">
        <v>437</v>
      </c>
      <c r="DQ255">
        <v>2</v>
      </c>
      <c r="DR255" t="b">
        <v>1</v>
      </c>
      <c r="DS255">
        <v>1701978862.6</v>
      </c>
      <c r="DT255">
        <v>416.9655</v>
      </c>
      <c r="DU255">
        <v>420.008</v>
      </c>
      <c r="DV255">
        <v>12.4737</v>
      </c>
      <c r="DW255">
        <v>11.46735</v>
      </c>
      <c r="DX255">
        <v>417.4795</v>
      </c>
      <c r="DY255">
        <v>12.44255</v>
      </c>
      <c r="DZ255">
        <v>599.9895</v>
      </c>
      <c r="EA255">
        <v>78.9059</v>
      </c>
      <c r="EB255">
        <v>0.100049</v>
      </c>
      <c r="EC255">
        <v>23.05005</v>
      </c>
      <c r="ED255">
        <v>23.1253</v>
      </c>
      <c r="EE255">
        <v>999.9</v>
      </c>
      <c r="EF255">
        <v>0</v>
      </c>
      <c r="EG255">
        <v>0</v>
      </c>
      <c r="EH255">
        <v>9999.05</v>
      </c>
      <c r="EI255">
        <v>0</v>
      </c>
      <c r="EJ255">
        <v>0.848101</v>
      </c>
      <c r="EK255">
        <v>-3.042645</v>
      </c>
      <c r="EL255">
        <v>422.2325</v>
      </c>
      <c r="EM255">
        <v>424.88</v>
      </c>
      <c r="EN255">
        <v>1.00634</v>
      </c>
      <c r="EO255">
        <v>420.008</v>
      </c>
      <c r="EP255">
        <v>11.46735</v>
      </c>
      <c r="EQ255">
        <v>0.9842495</v>
      </c>
      <c r="ER255">
        <v>0.9048435</v>
      </c>
      <c r="ES255">
        <v>6.685285</v>
      </c>
      <c r="ET255">
        <v>5.468005</v>
      </c>
      <c r="EU255">
        <v>1799.9</v>
      </c>
      <c r="EV255">
        <v>0.978004</v>
      </c>
      <c r="EW255">
        <v>0.0219962</v>
      </c>
      <c r="EX255">
        <v>0</v>
      </c>
      <c r="EY255">
        <v>382.002</v>
      </c>
      <c r="EZ255">
        <v>4.99951</v>
      </c>
      <c r="FA255">
        <v>6930.98</v>
      </c>
      <c r="FB255">
        <v>14716.15</v>
      </c>
      <c r="FC255">
        <v>43.0935</v>
      </c>
      <c r="FD255">
        <v>44.8435</v>
      </c>
      <c r="FE255">
        <v>44.625</v>
      </c>
      <c r="FF255">
        <v>43.875</v>
      </c>
      <c r="FG255">
        <v>44.5</v>
      </c>
      <c r="FH255">
        <v>1755.42</v>
      </c>
      <c r="FI255">
        <v>39.48</v>
      </c>
      <c r="FJ255">
        <v>0</v>
      </c>
      <c r="FK255">
        <v>1701978865.5</v>
      </c>
      <c r="FL255">
        <v>0</v>
      </c>
      <c r="FM255">
        <v>381.96576</v>
      </c>
      <c r="FN255">
        <v>-0.458076942519161</v>
      </c>
      <c r="FO255">
        <v>-3.79307687732993</v>
      </c>
      <c r="FP255">
        <v>6931.7972</v>
      </c>
      <c r="FQ255">
        <v>15</v>
      </c>
      <c r="FR255">
        <v>1701977635</v>
      </c>
      <c r="FS255" t="s">
        <v>438</v>
      </c>
      <c r="FT255">
        <v>1701977633</v>
      </c>
      <c r="FU255">
        <v>1701977635</v>
      </c>
      <c r="FV255">
        <v>4</v>
      </c>
      <c r="FW255">
        <v>-0.012</v>
      </c>
      <c r="FX255">
        <v>0.003</v>
      </c>
      <c r="FY255">
        <v>-0.515</v>
      </c>
      <c r="FZ255">
        <v>0.012</v>
      </c>
      <c r="GA255">
        <v>420</v>
      </c>
      <c r="GB255">
        <v>11</v>
      </c>
      <c r="GC255">
        <v>0.38</v>
      </c>
      <c r="GD255">
        <v>0.07</v>
      </c>
      <c r="GE255">
        <v>-3.03390714285714</v>
      </c>
      <c r="GF255">
        <v>0.253852207792203</v>
      </c>
      <c r="GG255">
        <v>0.0473704360427931</v>
      </c>
      <c r="GH255">
        <v>1</v>
      </c>
      <c r="GI255">
        <v>381.988205882353</v>
      </c>
      <c r="GJ255">
        <v>-0.268892290176865</v>
      </c>
      <c r="GK255">
        <v>0.185525767896622</v>
      </c>
      <c r="GL255">
        <v>1</v>
      </c>
      <c r="GM255">
        <v>1.00750904761905</v>
      </c>
      <c r="GN255">
        <v>-0.0116953246753251</v>
      </c>
      <c r="GO255">
        <v>0.00142878538080398</v>
      </c>
      <c r="GP255">
        <v>1</v>
      </c>
      <c r="GQ255">
        <v>3</v>
      </c>
      <c r="GR255">
        <v>3</v>
      </c>
      <c r="GS255" t="s">
        <v>439</v>
      </c>
      <c r="GT255">
        <v>3.25003</v>
      </c>
      <c r="GU255">
        <v>2.8923</v>
      </c>
      <c r="GV255">
        <v>0.0826607</v>
      </c>
      <c r="GW255">
        <v>0.0829152</v>
      </c>
      <c r="GX255">
        <v>0.0594283</v>
      </c>
      <c r="GY255">
        <v>0.0553221</v>
      </c>
      <c r="GZ255">
        <v>30262.6</v>
      </c>
      <c r="HA255">
        <v>23314.5</v>
      </c>
      <c r="HB255">
        <v>30711.6</v>
      </c>
      <c r="HC255">
        <v>23893.1</v>
      </c>
      <c r="HD255">
        <v>38261.1</v>
      </c>
      <c r="HE255">
        <v>31505.3</v>
      </c>
      <c r="HF255">
        <v>43456.4</v>
      </c>
      <c r="HG255">
        <v>36059</v>
      </c>
      <c r="HH255">
        <v>2.35243</v>
      </c>
      <c r="HI255">
        <v>2.255</v>
      </c>
      <c r="HJ255">
        <v>0.151407</v>
      </c>
      <c r="HK255">
        <v>0</v>
      </c>
      <c r="HL255">
        <v>20.6205</v>
      </c>
      <c r="HM255">
        <v>999.9</v>
      </c>
      <c r="HN255">
        <v>45.275</v>
      </c>
      <c r="HO255">
        <v>27.1</v>
      </c>
      <c r="HP255">
        <v>20.6591</v>
      </c>
      <c r="HQ255">
        <v>54.632</v>
      </c>
      <c r="HR255">
        <v>21.4944</v>
      </c>
      <c r="HS255">
        <v>2</v>
      </c>
      <c r="HT255">
        <v>-0.301997</v>
      </c>
      <c r="HU255">
        <v>0.754842</v>
      </c>
      <c r="HV255">
        <v>20.3419</v>
      </c>
      <c r="HW255">
        <v>5.24649</v>
      </c>
      <c r="HX255">
        <v>11.9208</v>
      </c>
      <c r="HY255">
        <v>4.9697</v>
      </c>
      <c r="HZ255">
        <v>3.29013</v>
      </c>
      <c r="IA255">
        <v>9999</v>
      </c>
      <c r="IB255">
        <v>999.9</v>
      </c>
      <c r="IC255">
        <v>9999</v>
      </c>
      <c r="ID255">
        <v>9999</v>
      </c>
      <c r="IE255">
        <v>4.97212</v>
      </c>
      <c r="IF255">
        <v>1.87347</v>
      </c>
      <c r="IG255">
        <v>1.88034</v>
      </c>
      <c r="IH255">
        <v>1.87653</v>
      </c>
      <c r="II255">
        <v>1.87609</v>
      </c>
      <c r="IJ255">
        <v>1.87607</v>
      </c>
      <c r="IK255">
        <v>1.87501</v>
      </c>
      <c r="IL255">
        <v>1.87545</v>
      </c>
      <c r="IM255">
        <v>0</v>
      </c>
      <c r="IN255">
        <v>0</v>
      </c>
      <c r="IO255">
        <v>0</v>
      </c>
      <c r="IP255">
        <v>0</v>
      </c>
      <c r="IQ255" t="s">
        <v>440</v>
      </c>
      <c r="IR255" t="s">
        <v>441</v>
      </c>
      <c r="IS255" t="s">
        <v>442</v>
      </c>
      <c r="IT255" t="s">
        <v>442</v>
      </c>
      <c r="IU255" t="s">
        <v>442</v>
      </c>
      <c r="IV255" t="s">
        <v>442</v>
      </c>
      <c r="IW255">
        <v>0</v>
      </c>
      <c r="IX255">
        <v>100</v>
      </c>
      <c r="IY255">
        <v>100</v>
      </c>
      <c r="IZ255">
        <v>-0.514</v>
      </c>
      <c r="JA255">
        <v>0.0312</v>
      </c>
      <c r="JB255">
        <v>-0.436505064677801</v>
      </c>
      <c r="JC255">
        <v>-0.000204251658391556</v>
      </c>
      <c r="JD255">
        <v>8.11882707142039e-08</v>
      </c>
      <c r="JE255">
        <v>-8.824596126216e-11</v>
      </c>
      <c r="JF255">
        <v>-0.0823044458403542</v>
      </c>
      <c r="JG255">
        <v>6.98166786572007e-05</v>
      </c>
      <c r="JH255">
        <v>0.00104944809816257</v>
      </c>
      <c r="JI255">
        <v>-2.5878658862803e-05</v>
      </c>
      <c r="JJ255">
        <v>28</v>
      </c>
      <c r="JK255">
        <v>2090</v>
      </c>
      <c r="JL255">
        <v>2</v>
      </c>
      <c r="JM255">
        <v>19</v>
      </c>
      <c r="JN255">
        <v>20.5</v>
      </c>
      <c r="JO255">
        <v>20.5</v>
      </c>
      <c r="JP255">
        <v>1.36108</v>
      </c>
      <c r="JQ255">
        <v>2.55615</v>
      </c>
      <c r="JR255">
        <v>2.24365</v>
      </c>
      <c r="JS255">
        <v>2.84912</v>
      </c>
      <c r="JT255">
        <v>2.49756</v>
      </c>
      <c r="JU255">
        <v>2.38037</v>
      </c>
      <c r="JV255">
        <v>31.3244</v>
      </c>
      <c r="JW255">
        <v>24.07</v>
      </c>
      <c r="JX255">
        <v>18</v>
      </c>
      <c r="JY255">
        <v>633.456</v>
      </c>
      <c r="JZ255">
        <v>657.652</v>
      </c>
      <c r="KA255">
        <v>20.0004</v>
      </c>
      <c r="KB255">
        <v>23.3471</v>
      </c>
      <c r="KC255">
        <v>30.0003</v>
      </c>
      <c r="KD255">
        <v>23.5184</v>
      </c>
      <c r="KE255">
        <v>23.499</v>
      </c>
      <c r="KF255">
        <v>27.2859</v>
      </c>
      <c r="KG255">
        <v>36.7197</v>
      </c>
      <c r="KH255">
        <v>0</v>
      </c>
      <c r="KI255">
        <v>20</v>
      </c>
      <c r="KJ255">
        <v>420</v>
      </c>
      <c r="KK255">
        <v>11.5297</v>
      </c>
      <c r="KL255">
        <v>101.973</v>
      </c>
      <c r="KM255">
        <v>101.017</v>
      </c>
    </row>
    <row r="256" spans="1:299">
      <c r="A256">
        <v>240</v>
      </c>
      <c r="B256">
        <v>1701978869.1</v>
      </c>
      <c r="C256">
        <v>1195.09999990463</v>
      </c>
      <c r="D256" t="s">
        <v>921</v>
      </c>
      <c r="E256" t="s">
        <v>922</v>
      </c>
      <c r="F256">
        <v>15</v>
      </c>
      <c r="H256" t="s">
        <v>435</v>
      </c>
      <c r="K256">
        <v>1701978867.6</v>
      </c>
      <c r="L256">
        <f>(M256)/1000</f>
        <v>0</v>
      </c>
      <c r="M256">
        <f>IF(DR256, AP256, AJ256)</f>
        <v>0</v>
      </c>
      <c r="N256">
        <f>IF(DR256, AK256, AI256)</f>
        <v>0</v>
      </c>
      <c r="O256">
        <f>DT256 - IF(AW256&gt;1, N256*DN256*100.0/(AY256*EH256), 0)</f>
        <v>0</v>
      </c>
      <c r="P256">
        <f>((V256-L256/2)*O256-N256)/(V256+L256/2)</f>
        <v>0</v>
      </c>
      <c r="Q256">
        <f>P256*(EA256+EB256)/1000.0</f>
        <v>0</v>
      </c>
      <c r="R256">
        <f>(DT256 - IF(AW256&gt;1, N256*DN256*100.0/(AY256*EH256), 0))*(EA256+EB256)/1000.0</f>
        <v>0</v>
      </c>
      <c r="S256">
        <f>2.0/((1/U256-1/T256)+SIGN(U256)*SQRT((1/U256-1/T256)*(1/U256-1/T256) + 4*DO256/((DO256+1)*(DO256+1))*(2*1/U256*1/T256-1/T256*1/T256)))</f>
        <v>0</v>
      </c>
      <c r="T256">
        <f>IF(LEFT(DP256,1)&lt;&gt;"0",IF(LEFT(DP256,1)="1",3.0,DQ256),$D$5+$E$5*(EH256*EA256/($K$5*1000))+$F$5*(EH256*EA256/($K$5*1000))*MAX(MIN(DN256,$J$5),$I$5)*MAX(MIN(DN256,$J$5),$I$5)+$G$5*MAX(MIN(DN256,$J$5),$I$5)*(EH256*EA256/($K$5*1000))+$H$5*(EH256*EA256/($K$5*1000))*(EH256*EA256/($K$5*1000)))</f>
        <v>0</v>
      </c>
      <c r="U256">
        <f>L256*(1000-(1000*0.61365*exp(17.502*Y256/(240.97+Y256))/(EA256+EB256)+DV256)/2)/(1000*0.61365*exp(17.502*Y256/(240.97+Y256))/(EA256+EB256)-DV256)</f>
        <v>0</v>
      </c>
      <c r="V256">
        <f>1/((DO256+1)/(S256/1.6)+1/(T256/1.37)) + DO256/((DO256+1)/(S256/1.6) + DO256/(T256/1.37))</f>
        <v>0</v>
      </c>
      <c r="W256">
        <f>(DJ256*DM256)</f>
        <v>0</v>
      </c>
      <c r="X256">
        <f>(EC256+(W256+2*0.95*5.67E-8*(((EC256+$B$7)+273)^4-(EC256+273)^4)-44100*L256)/(1.84*29.3*T256+8*0.95*5.67E-8*(EC256+273)^3))</f>
        <v>0</v>
      </c>
      <c r="Y256">
        <f>($C$7*ED256+$D$7*EE256+$E$7*X256)</f>
        <v>0</v>
      </c>
      <c r="Z256">
        <f>0.61365*exp(17.502*Y256/(240.97+Y256))</f>
        <v>0</v>
      </c>
      <c r="AA256">
        <f>(AB256/AC256*100)</f>
        <v>0</v>
      </c>
      <c r="AB256">
        <f>DV256*(EA256+EB256)/1000</f>
        <v>0</v>
      </c>
      <c r="AC256">
        <f>0.61365*exp(17.502*EC256/(240.97+EC256))</f>
        <v>0</v>
      </c>
      <c r="AD256">
        <f>(Z256-DV256*(EA256+EB256)/1000)</f>
        <v>0</v>
      </c>
      <c r="AE256">
        <f>(-L256*44100)</f>
        <v>0</v>
      </c>
      <c r="AF256">
        <f>2*29.3*T256*0.92*(EC256-Y256)</f>
        <v>0</v>
      </c>
      <c r="AG256">
        <f>2*0.95*5.67E-8*(((EC256+$B$7)+273)^4-(Y256+273)^4)</f>
        <v>0</v>
      </c>
      <c r="AH256">
        <f>W256+AG256+AE256+AF256</f>
        <v>0</v>
      </c>
      <c r="AI256">
        <f>DZ256*AW256*(DU256-DT256*(1000-AW256*DW256)/(1000-AW256*DV256))/(100*DN256)</f>
        <v>0</v>
      </c>
      <c r="AJ256">
        <f>1000*DZ256*AW256*(DV256-DW256)/(100*DN256*(1000-AW256*DV256))</f>
        <v>0</v>
      </c>
      <c r="AK256">
        <f>(AL256 - AM256 - EA256*1E3/(8.314*(EC256+273.15)) * AO256/DZ256 * AN256) * DZ256/(100*DN256) * (1000 - DW256)/1000</f>
        <v>0</v>
      </c>
      <c r="AL256">
        <v>424.871289899064</v>
      </c>
      <c r="AM256">
        <v>422.264442424243</v>
      </c>
      <c r="AN256">
        <v>0.00322900302149245</v>
      </c>
      <c r="AO256">
        <v>66.111918729525</v>
      </c>
      <c r="AP256">
        <f>(AR256 - AQ256 + EA256*1E3/(8.314*(EC256+273.15)) * AT256/DZ256 * AS256) * DZ256/(100*DN256) * 1000/(1000 - AR256)</f>
        <v>0</v>
      </c>
      <c r="AQ256">
        <v>11.4674764337441</v>
      </c>
      <c r="AR256">
        <v>12.4718736263736</v>
      </c>
      <c r="AS256">
        <v>-4.47187108678768e-07</v>
      </c>
      <c r="AT256">
        <v>85.4368916189537</v>
      </c>
      <c r="AU256">
        <v>0</v>
      </c>
      <c r="AV256">
        <v>0</v>
      </c>
      <c r="AW256">
        <f>IF(AU256*$H$13&gt;=AY256,1.0,(AY256/(AY256-AU256*$H$13)))</f>
        <v>0</v>
      </c>
      <c r="AX256">
        <f>(AW256-1)*100</f>
        <v>0</v>
      </c>
      <c r="AY256">
        <f>MAX(0,($B$13+$C$13*EH256)/(1+$D$13*EH256)*EA256/(EC256+273)*$E$13)</f>
        <v>0</v>
      </c>
      <c r="AZ256" t="s">
        <v>436</v>
      </c>
      <c r="BA256" t="s">
        <v>436</v>
      </c>
      <c r="BB256">
        <v>0</v>
      </c>
      <c r="BC256">
        <v>0</v>
      </c>
      <c r="BD256">
        <f>1-BB256/BC256</f>
        <v>0</v>
      </c>
      <c r="BE256">
        <v>0</v>
      </c>
      <c r="BF256" t="s">
        <v>436</v>
      </c>
      <c r="BG256" t="s">
        <v>436</v>
      </c>
      <c r="BH256">
        <v>0</v>
      </c>
      <c r="BI256">
        <v>0</v>
      </c>
      <c r="BJ256">
        <f>1-BH256/BI256</f>
        <v>0</v>
      </c>
      <c r="BK256">
        <v>0.5</v>
      </c>
      <c r="BL256">
        <f>DK256</f>
        <v>0</v>
      </c>
      <c r="BM256">
        <f>N256</f>
        <v>0</v>
      </c>
      <c r="BN256">
        <f>BJ256*BK256*BL256</f>
        <v>0</v>
      </c>
      <c r="BO256">
        <f>(BM256-BE256)/BL256</f>
        <v>0</v>
      </c>
      <c r="BP256">
        <f>(BC256-BI256)/BI256</f>
        <v>0</v>
      </c>
      <c r="BQ256">
        <f>BB256/(BD256+BB256/BI256)</f>
        <v>0</v>
      </c>
      <c r="BR256" t="s">
        <v>436</v>
      </c>
      <c r="BS256">
        <v>0</v>
      </c>
      <c r="BT256">
        <f>IF(BS256&lt;&gt;0, BS256, BQ256)</f>
        <v>0</v>
      </c>
      <c r="BU256">
        <f>1-BT256/BI256</f>
        <v>0</v>
      </c>
      <c r="BV256">
        <f>(BI256-BH256)/(BI256-BT256)</f>
        <v>0</v>
      </c>
      <c r="BW256">
        <f>(BC256-BI256)/(BC256-BT256)</f>
        <v>0</v>
      </c>
      <c r="BX256">
        <f>(BI256-BH256)/(BI256-BB256)</f>
        <v>0</v>
      </c>
      <c r="BY256">
        <f>(BC256-BI256)/(BC256-BB256)</f>
        <v>0</v>
      </c>
      <c r="BZ256">
        <f>(BV256*BT256/BH256)</f>
        <v>0</v>
      </c>
      <c r="CA256">
        <f>(1-BZ256)</f>
        <v>0</v>
      </c>
      <c r="DJ256">
        <f>$B$11*EI256+$C$11*EJ256+$F$11*EU256*(1-EX256)</f>
        <v>0</v>
      </c>
      <c r="DK256">
        <f>DJ256*DL256</f>
        <v>0</v>
      </c>
      <c r="DL256">
        <f>($B$11*$D$9+$C$11*$D$9+$F$11*((FH256+EZ256)/MAX(FH256+EZ256+FI256, 0.1)*$I$9+FI256/MAX(FH256+EZ256+FI256, 0.1)*$J$9))/($B$11+$C$11+$F$11)</f>
        <v>0</v>
      </c>
      <c r="DM256">
        <f>($B$11*$K$9+$C$11*$K$9+$F$11*((FH256+EZ256)/MAX(FH256+EZ256+FI256, 0.1)*$P$9+FI256/MAX(FH256+EZ256+FI256, 0.1)*$Q$9))/($B$11+$C$11+$F$11)</f>
        <v>0</v>
      </c>
      <c r="DN256">
        <v>6</v>
      </c>
      <c r="DO256">
        <v>0.5</v>
      </c>
      <c r="DP256" t="s">
        <v>437</v>
      </c>
      <c r="DQ256">
        <v>2</v>
      </c>
      <c r="DR256" t="b">
        <v>1</v>
      </c>
      <c r="DS256">
        <v>1701978867.6</v>
      </c>
      <c r="DT256">
        <v>416.986</v>
      </c>
      <c r="DU256">
        <v>419.9925</v>
      </c>
      <c r="DV256">
        <v>12.47205</v>
      </c>
      <c r="DW256">
        <v>11.4688</v>
      </c>
      <c r="DX256">
        <v>417.5</v>
      </c>
      <c r="DY256">
        <v>12.4409</v>
      </c>
      <c r="DZ256">
        <v>600.0595</v>
      </c>
      <c r="EA256">
        <v>78.9052</v>
      </c>
      <c r="EB256">
        <v>0.10013945</v>
      </c>
      <c r="EC256">
        <v>23.04485</v>
      </c>
      <c r="ED256">
        <v>23.1058</v>
      </c>
      <c r="EE256">
        <v>999.9</v>
      </c>
      <c r="EF256">
        <v>0</v>
      </c>
      <c r="EG256">
        <v>0</v>
      </c>
      <c r="EH256">
        <v>10003.41</v>
      </c>
      <c r="EI256">
        <v>0</v>
      </c>
      <c r="EJ256">
        <v>0.848101</v>
      </c>
      <c r="EK256">
        <v>-3.006665</v>
      </c>
      <c r="EL256">
        <v>422.252</v>
      </c>
      <c r="EM256">
        <v>424.865</v>
      </c>
      <c r="EN256">
        <v>1.00327</v>
      </c>
      <c r="EO256">
        <v>419.9925</v>
      </c>
      <c r="EP256">
        <v>11.4688</v>
      </c>
      <c r="EQ256">
        <v>0.984111</v>
      </c>
      <c r="ER256">
        <v>0.9049485</v>
      </c>
      <c r="ES256">
        <v>6.683245</v>
      </c>
      <c r="ET256">
        <v>5.46967</v>
      </c>
      <c r="EU256">
        <v>1800.06</v>
      </c>
      <c r="EV256">
        <v>0.978006</v>
      </c>
      <c r="EW256">
        <v>0.0219943</v>
      </c>
      <c r="EX256">
        <v>0</v>
      </c>
      <c r="EY256">
        <v>382.0525</v>
      </c>
      <c r="EZ256">
        <v>4.99951</v>
      </c>
      <c r="FA256">
        <v>6931.57</v>
      </c>
      <c r="FB256">
        <v>14717.45</v>
      </c>
      <c r="FC256">
        <v>43.062</v>
      </c>
      <c r="FD256">
        <v>44.875</v>
      </c>
      <c r="FE256">
        <v>44.625</v>
      </c>
      <c r="FF256">
        <v>43.906</v>
      </c>
      <c r="FG256">
        <v>44.5</v>
      </c>
      <c r="FH256">
        <v>1755.58</v>
      </c>
      <c r="FI256">
        <v>39.48</v>
      </c>
      <c r="FJ256">
        <v>0</v>
      </c>
      <c r="FK256">
        <v>1701978870.3</v>
      </c>
      <c r="FL256">
        <v>0</v>
      </c>
      <c r="FM256">
        <v>381.95896</v>
      </c>
      <c r="FN256">
        <v>0.316461520257823</v>
      </c>
      <c r="FO256">
        <v>-4.82230767318104</v>
      </c>
      <c r="FP256">
        <v>6931.5188</v>
      </c>
      <c r="FQ256">
        <v>15</v>
      </c>
      <c r="FR256">
        <v>1701977635</v>
      </c>
      <c r="FS256" t="s">
        <v>438</v>
      </c>
      <c r="FT256">
        <v>1701977633</v>
      </c>
      <c r="FU256">
        <v>1701977635</v>
      </c>
      <c r="FV256">
        <v>4</v>
      </c>
      <c r="FW256">
        <v>-0.012</v>
      </c>
      <c r="FX256">
        <v>0.003</v>
      </c>
      <c r="FY256">
        <v>-0.515</v>
      </c>
      <c r="FZ256">
        <v>0.012</v>
      </c>
      <c r="GA256">
        <v>420</v>
      </c>
      <c r="GB256">
        <v>11</v>
      </c>
      <c r="GC256">
        <v>0.38</v>
      </c>
      <c r="GD256">
        <v>0.07</v>
      </c>
      <c r="GE256">
        <v>-3.012191</v>
      </c>
      <c r="GF256">
        <v>0.0131945864661674</v>
      </c>
      <c r="GG256">
        <v>0.0325571744627816</v>
      </c>
      <c r="GH256">
        <v>1</v>
      </c>
      <c r="GI256">
        <v>381.969588235294</v>
      </c>
      <c r="GJ256">
        <v>-0.0271352254044765</v>
      </c>
      <c r="GK256">
        <v>0.160286162781563</v>
      </c>
      <c r="GL256">
        <v>1</v>
      </c>
      <c r="GM256">
        <v>1.0064095</v>
      </c>
      <c r="GN256">
        <v>-0.0173842105263148</v>
      </c>
      <c r="GO256">
        <v>0.00186694797731489</v>
      </c>
      <c r="GP256">
        <v>1</v>
      </c>
      <c r="GQ256">
        <v>3</v>
      </c>
      <c r="GR256">
        <v>3</v>
      </c>
      <c r="GS256" t="s">
        <v>439</v>
      </c>
      <c r="GT256">
        <v>3.25005</v>
      </c>
      <c r="GU256">
        <v>2.89226</v>
      </c>
      <c r="GV256">
        <v>0.0826616</v>
      </c>
      <c r="GW256">
        <v>0.0829119</v>
      </c>
      <c r="GX256">
        <v>0.0594249</v>
      </c>
      <c r="GY256">
        <v>0.0553263</v>
      </c>
      <c r="GZ256">
        <v>30262.7</v>
      </c>
      <c r="HA256">
        <v>23314.3</v>
      </c>
      <c r="HB256">
        <v>30711.7</v>
      </c>
      <c r="HC256">
        <v>23892.8</v>
      </c>
      <c r="HD256">
        <v>38261.5</v>
      </c>
      <c r="HE256">
        <v>31504.5</v>
      </c>
      <c r="HF256">
        <v>43456.7</v>
      </c>
      <c r="HG256">
        <v>36058.2</v>
      </c>
      <c r="HH256">
        <v>2.3523</v>
      </c>
      <c r="HI256">
        <v>2.25507</v>
      </c>
      <c r="HJ256">
        <v>0.15118</v>
      </c>
      <c r="HK256">
        <v>0</v>
      </c>
      <c r="HL256">
        <v>20.617</v>
      </c>
      <c r="HM256">
        <v>999.9</v>
      </c>
      <c r="HN256">
        <v>45.275</v>
      </c>
      <c r="HO256">
        <v>27.1</v>
      </c>
      <c r="HP256">
        <v>20.6552</v>
      </c>
      <c r="HQ256">
        <v>54.312</v>
      </c>
      <c r="HR256">
        <v>21.4343</v>
      </c>
      <c r="HS256">
        <v>2</v>
      </c>
      <c r="HT256">
        <v>-0.301786</v>
      </c>
      <c r="HU256">
        <v>0.755449</v>
      </c>
      <c r="HV256">
        <v>20.3422</v>
      </c>
      <c r="HW256">
        <v>5.24694</v>
      </c>
      <c r="HX256">
        <v>11.921</v>
      </c>
      <c r="HY256">
        <v>4.9696</v>
      </c>
      <c r="HZ256">
        <v>3.29008</v>
      </c>
      <c r="IA256">
        <v>9999</v>
      </c>
      <c r="IB256">
        <v>999.9</v>
      </c>
      <c r="IC256">
        <v>9999</v>
      </c>
      <c r="ID256">
        <v>9999</v>
      </c>
      <c r="IE256">
        <v>4.97215</v>
      </c>
      <c r="IF256">
        <v>1.87347</v>
      </c>
      <c r="IG256">
        <v>1.88035</v>
      </c>
      <c r="IH256">
        <v>1.87652</v>
      </c>
      <c r="II256">
        <v>1.87609</v>
      </c>
      <c r="IJ256">
        <v>1.87607</v>
      </c>
      <c r="IK256">
        <v>1.87502</v>
      </c>
      <c r="IL256">
        <v>1.87544</v>
      </c>
      <c r="IM256">
        <v>0</v>
      </c>
      <c r="IN256">
        <v>0</v>
      </c>
      <c r="IO256">
        <v>0</v>
      </c>
      <c r="IP256">
        <v>0</v>
      </c>
      <c r="IQ256" t="s">
        <v>440</v>
      </c>
      <c r="IR256" t="s">
        <v>441</v>
      </c>
      <c r="IS256" t="s">
        <v>442</v>
      </c>
      <c r="IT256" t="s">
        <v>442</v>
      </c>
      <c r="IU256" t="s">
        <v>442</v>
      </c>
      <c r="IV256" t="s">
        <v>442</v>
      </c>
      <c r="IW256">
        <v>0</v>
      </c>
      <c r="IX256">
        <v>100</v>
      </c>
      <c r="IY256">
        <v>100</v>
      </c>
      <c r="IZ256">
        <v>-0.514</v>
      </c>
      <c r="JA256">
        <v>0.0312</v>
      </c>
      <c r="JB256">
        <v>-0.436505064677801</v>
      </c>
      <c r="JC256">
        <v>-0.000204251658391556</v>
      </c>
      <c r="JD256">
        <v>8.11882707142039e-08</v>
      </c>
      <c r="JE256">
        <v>-8.824596126216e-11</v>
      </c>
      <c r="JF256">
        <v>-0.0823044458403542</v>
      </c>
      <c r="JG256">
        <v>6.98166786572007e-05</v>
      </c>
      <c r="JH256">
        <v>0.00104944809816257</v>
      </c>
      <c r="JI256">
        <v>-2.5878658862803e-05</v>
      </c>
      <c r="JJ256">
        <v>28</v>
      </c>
      <c r="JK256">
        <v>2090</v>
      </c>
      <c r="JL256">
        <v>2</v>
      </c>
      <c r="JM256">
        <v>19</v>
      </c>
      <c r="JN256">
        <v>20.6</v>
      </c>
      <c r="JO256">
        <v>20.6</v>
      </c>
      <c r="JP256">
        <v>1.36108</v>
      </c>
      <c r="JQ256">
        <v>2.55005</v>
      </c>
      <c r="JR256">
        <v>2.24365</v>
      </c>
      <c r="JS256">
        <v>2.84912</v>
      </c>
      <c r="JT256">
        <v>2.49756</v>
      </c>
      <c r="JU256">
        <v>2.39502</v>
      </c>
      <c r="JV256">
        <v>31.3244</v>
      </c>
      <c r="JW256">
        <v>24.07</v>
      </c>
      <c r="JX256">
        <v>18</v>
      </c>
      <c r="JY256">
        <v>633.371</v>
      </c>
      <c r="JZ256">
        <v>657.738</v>
      </c>
      <c r="KA256">
        <v>20.0002</v>
      </c>
      <c r="KB256">
        <v>23.3481</v>
      </c>
      <c r="KC256">
        <v>30.0004</v>
      </c>
      <c r="KD256">
        <v>23.519</v>
      </c>
      <c r="KE256">
        <v>23.5007</v>
      </c>
      <c r="KF256">
        <v>27.2871</v>
      </c>
      <c r="KG256">
        <v>36.7197</v>
      </c>
      <c r="KH256">
        <v>0</v>
      </c>
      <c r="KI256">
        <v>20</v>
      </c>
      <c r="KJ256">
        <v>420</v>
      </c>
      <c r="KK256">
        <v>11.5337</v>
      </c>
      <c r="KL256">
        <v>101.974</v>
      </c>
      <c r="KM256">
        <v>101.016</v>
      </c>
    </row>
    <row r="257" spans="1:299">
      <c r="A257">
        <v>241</v>
      </c>
      <c r="B257">
        <v>1701978874.1</v>
      </c>
      <c r="C257">
        <v>1200.09999990463</v>
      </c>
      <c r="D257" t="s">
        <v>923</v>
      </c>
      <c r="E257" t="s">
        <v>924</v>
      </c>
      <c r="F257">
        <v>15</v>
      </c>
      <c r="H257" t="s">
        <v>435</v>
      </c>
      <c r="K257">
        <v>1701978872.6</v>
      </c>
      <c r="L257">
        <f>(M257)/1000</f>
        <v>0</v>
      </c>
      <c r="M257">
        <f>IF(DR257, AP257, AJ257)</f>
        <v>0</v>
      </c>
      <c r="N257">
        <f>IF(DR257, AK257, AI257)</f>
        <v>0</v>
      </c>
      <c r="O257">
        <f>DT257 - IF(AW257&gt;1, N257*DN257*100.0/(AY257*EH257), 0)</f>
        <v>0</v>
      </c>
      <c r="P257">
        <f>((V257-L257/2)*O257-N257)/(V257+L257/2)</f>
        <v>0</v>
      </c>
      <c r="Q257">
        <f>P257*(EA257+EB257)/1000.0</f>
        <v>0</v>
      </c>
      <c r="R257">
        <f>(DT257 - IF(AW257&gt;1, N257*DN257*100.0/(AY257*EH257), 0))*(EA257+EB257)/1000.0</f>
        <v>0</v>
      </c>
      <c r="S257">
        <f>2.0/((1/U257-1/T257)+SIGN(U257)*SQRT((1/U257-1/T257)*(1/U257-1/T257) + 4*DO257/((DO257+1)*(DO257+1))*(2*1/U257*1/T257-1/T257*1/T257)))</f>
        <v>0</v>
      </c>
      <c r="T257">
        <f>IF(LEFT(DP257,1)&lt;&gt;"0",IF(LEFT(DP257,1)="1",3.0,DQ257),$D$5+$E$5*(EH257*EA257/($K$5*1000))+$F$5*(EH257*EA257/($K$5*1000))*MAX(MIN(DN257,$J$5),$I$5)*MAX(MIN(DN257,$J$5),$I$5)+$G$5*MAX(MIN(DN257,$J$5),$I$5)*(EH257*EA257/($K$5*1000))+$H$5*(EH257*EA257/($K$5*1000))*(EH257*EA257/($K$5*1000)))</f>
        <v>0</v>
      </c>
      <c r="U257">
        <f>L257*(1000-(1000*0.61365*exp(17.502*Y257/(240.97+Y257))/(EA257+EB257)+DV257)/2)/(1000*0.61365*exp(17.502*Y257/(240.97+Y257))/(EA257+EB257)-DV257)</f>
        <v>0</v>
      </c>
      <c r="V257">
        <f>1/((DO257+1)/(S257/1.6)+1/(T257/1.37)) + DO257/((DO257+1)/(S257/1.6) + DO257/(T257/1.37))</f>
        <v>0</v>
      </c>
      <c r="W257">
        <f>(DJ257*DM257)</f>
        <v>0</v>
      </c>
      <c r="X257">
        <f>(EC257+(W257+2*0.95*5.67E-8*(((EC257+$B$7)+273)^4-(EC257+273)^4)-44100*L257)/(1.84*29.3*T257+8*0.95*5.67E-8*(EC257+273)^3))</f>
        <v>0</v>
      </c>
      <c r="Y257">
        <f>($C$7*ED257+$D$7*EE257+$E$7*X257)</f>
        <v>0</v>
      </c>
      <c r="Z257">
        <f>0.61365*exp(17.502*Y257/(240.97+Y257))</f>
        <v>0</v>
      </c>
      <c r="AA257">
        <f>(AB257/AC257*100)</f>
        <v>0</v>
      </c>
      <c r="AB257">
        <f>DV257*(EA257+EB257)/1000</f>
        <v>0</v>
      </c>
      <c r="AC257">
        <f>0.61365*exp(17.502*EC257/(240.97+EC257))</f>
        <v>0</v>
      </c>
      <c r="AD257">
        <f>(Z257-DV257*(EA257+EB257)/1000)</f>
        <v>0</v>
      </c>
      <c r="AE257">
        <f>(-L257*44100)</f>
        <v>0</v>
      </c>
      <c r="AF257">
        <f>2*29.3*T257*0.92*(EC257-Y257)</f>
        <v>0</v>
      </c>
      <c r="AG257">
        <f>2*0.95*5.67E-8*(((EC257+$B$7)+273)^4-(Y257+273)^4)</f>
        <v>0</v>
      </c>
      <c r="AH257">
        <f>W257+AG257+AE257+AF257</f>
        <v>0</v>
      </c>
      <c r="AI257">
        <f>DZ257*AW257*(DU257-DT257*(1000-AW257*DW257)/(1000-AW257*DV257))/(100*DN257)</f>
        <v>0</v>
      </c>
      <c r="AJ257">
        <f>1000*DZ257*AW257*(DV257-DW257)/(100*DN257*(1000-AW257*DV257))</f>
        <v>0</v>
      </c>
      <c r="AK257">
        <f>(AL257 - AM257 - EA257*1E3/(8.314*(EC257+273.15)) * AO257/DZ257 * AN257) * DZ257/(100*DN257) * (1000 - DW257)/1000</f>
        <v>0</v>
      </c>
      <c r="AL257">
        <v>424.884686329825</v>
      </c>
      <c r="AM257">
        <v>422.269842424242</v>
      </c>
      <c r="AN257">
        <v>0.00311355792767567</v>
      </c>
      <c r="AO257">
        <v>66.111918729525</v>
      </c>
      <c r="AP257">
        <f>(AR257 - AQ257 + EA257*1E3/(8.314*(EC257+273.15)) * AT257/DZ257 * AS257) * DZ257/(100*DN257) * 1000/(1000 - AR257)</f>
        <v>0</v>
      </c>
      <c r="AQ257">
        <v>11.4684708396037</v>
      </c>
      <c r="AR257">
        <v>12.4714472527473</v>
      </c>
      <c r="AS257">
        <v>-6.38813058247838e-07</v>
      </c>
      <c r="AT257">
        <v>85.4368916189537</v>
      </c>
      <c r="AU257">
        <v>0</v>
      </c>
      <c r="AV257">
        <v>0</v>
      </c>
      <c r="AW257">
        <f>IF(AU257*$H$13&gt;=AY257,1.0,(AY257/(AY257-AU257*$H$13)))</f>
        <v>0</v>
      </c>
      <c r="AX257">
        <f>(AW257-1)*100</f>
        <v>0</v>
      </c>
      <c r="AY257">
        <f>MAX(0,($B$13+$C$13*EH257)/(1+$D$13*EH257)*EA257/(EC257+273)*$E$13)</f>
        <v>0</v>
      </c>
      <c r="AZ257" t="s">
        <v>436</v>
      </c>
      <c r="BA257" t="s">
        <v>436</v>
      </c>
      <c r="BB257">
        <v>0</v>
      </c>
      <c r="BC257">
        <v>0</v>
      </c>
      <c r="BD257">
        <f>1-BB257/BC257</f>
        <v>0</v>
      </c>
      <c r="BE257">
        <v>0</v>
      </c>
      <c r="BF257" t="s">
        <v>436</v>
      </c>
      <c r="BG257" t="s">
        <v>436</v>
      </c>
      <c r="BH257">
        <v>0</v>
      </c>
      <c r="BI257">
        <v>0</v>
      </c>
      <c r="BJ257">
        <f>1-BH257/BI257</f>
        <v>0</v>
      </c>
      <c r="BK257">
        <v>0.5</v>
      </c>
      <c r="BL257">
        <f>DK257</f>
        <v>0</v>
      </c>
      <c r="BM257">
        <f>N257</f>
        <v>0</v>
      </c>
      <c r="BN257">
        <f>BJ257*BK257*BL257</f>
        <v>0</v>
      </c>
      <c r="BO257">
        <f>(BM257-BE257)/BL257</f>
        <v>0</v>
      </c>
      <c r="BP257">
        <f>(BC257-BI257)/BI257</f>
        <v>0</v>
      </c>
      <c r="BQ257">
        <f>BB257/(BD257+BB257/BI257)</f>
        <v>0</v>
      </c>
      <c r="BR257" t="s">
        <v>436</v>
      </c>
      <c r="BS257">
        <v>0</v>
      </c>
      <c r="BT257">
        <f>IF(BS257&lt;&gt;0, BS257, BQ257)</f>
        <v>0</v>
      </c>
      <c r="BU257">
        <f>1-BT257/BI257</f>
        <v>0</v>
      </c>
      <c r="BV257">
        <f>(BI257-BH257)/(BI257-BT257)</f>
        <v>0</v>
      </c>
      <c r="BW257">
        <f>(BC257-BI257)/(BC257-BT257)</f>
        <v>0</v>
      </c>
      <c r="BX257">
        <f>(BI257-BH257)/(BI257-BB257)</f>
        <v>0</v>
      </c>
      <c r="BY257">
        <f>(BC257-BI257)/(BC257-BB257)</f>
        <v>0</v>
      </c>
      <c r="BZ257">
        <f>(BV257*BT257/BH257)</f>
        <v>0</v>
      </c>
      <c r="CA257">
        <f>(1-BZ257)</f>
        <v>0</v>
      </c>
      <c r="DJ257">
        <f>$B$11*EI257+$C$11*EJ257+$F$11*EU257*(1-EX257)</f>
        <v>0</v>
      </c>
      <c r="DK257">
        <f>DJ257*DL257</f>
        <v>0</v>
      </c>
      <c r="DL257">
        <f>($B$11*$D$9+$C$11*$D$9+$F$11*((FH257+EZ257)/MAX(FH257+EZ257+FI257, 0.1)*$I$9+FI257/MAX(FH257+EZ257+FI257, 0.1)*$J$9))/($B$11+$C$11+$F$11)</f>
        <v>0</v>
      </c>
      <c r="DM257">
        <f>($B$11*$K$9+$C$11*$K$9+$F$11*((FH257+EZ257)/MAX(FH257+EZ257+FI257, 0.1)*$P$9+FI257/MAX(FH257+EZ257+FI257, 0.1)*$Q$9))/($B$11+$C$11+$F$11)</f>
        <v>0</v>
      </c>
      <c r="DN257">
        <v>6</v>
      </c>
      <c r="DO257">
        <v>0.5</v>
      </c>
      <c r="DP257" t="s">
        <v>437</v>
      </c>
      <c r="DQ257">
        <v>2</v>
      </c>
      <c r="DR257" t="b">
        <v>1</v>
      </c>
      <c r="DS257">
        <v>1701978872.6</v>
      </c>
      <c r="DT257">
        <v>417.005</v>
      </c>
      <c r="DU257">
        <v>420.032</v>
      </c>
      <c r="DV257">
        <v>12.47125</v>
      </c>
      <c r="DW257">
        <v>11.4687</v>
      </c>
      <c r="DX257">
        <v>417.519</v>
      </c>
      <c r="DY257">
        <v>12.4401</v>
      </c>
      <c r="DZ257">
        <v>599.974</v>
      </c>
      <c r="EA257">
        <v>78.9054</v>
      </c>
      <c r="EB257">
        <v>0.09984105</v>
      </c>
      <c r="EC257">
        <v>23.0471</v>
      </c>
      <c r="ED257">
        <v>23.11985</v>
      </c>
      <c r="EE257">
        <v>999.9</v>
      </c>
      <c r="EF257">
        <v>0</v>
      </c>
      <c r="EG257">
        <v>0</v>
      </c>
      <c r="EH257">
        <v>9997.81</v>
      </c>
      <c r="EI257">
        <v>0</v>
      </c>
      <c r="EJ257">
        <v>0.848101</v>
      </c>
      <c r="EK257">
        <v>-3.02704</v>
      </c>
      <c r="EL257">
        <v>422.2715</v>
      </c>
      <c r="EM257">
        <v>424.905</v>
      </c>
      <c r="EN257">
        <v>1.00256</v>
      </c>
      <c r="EO257">
        <v>420.032</v>
      </c>
      <c r="EP257">
        <v>11.4687</v>
      </c>
      <c r="EQ257">
        <v>0.984049</v>
      </c>
      <c r="ER257">
        <v>0.9049415</v>
      </c>
      <c r="ES257">
        <v>6.682325</v>
      </c>
      <c r="ET257">
        <v>5.469565</v>
      </c>
      <c r="EU257">
        <v>1800.06</v>
      </c>
      <c r="EV257">
        <v>0.978006</v>
      </c>
      <c r="EW257">
        <v>0.0219943</v>
      </c>
      <c r="EX257">
        <v>0</v>
      </c>
      <c r="EY257">
        <v>382.3965</v>
      </c>
      <c r="EZ257">
        <v>4.99951</v>
      </c>
      <c r="FA257">
        <v>6930.63</v>
      </c>
      <c r="FB257">
        <v>14717.5</v>
      </c>
      <c r="FC257">
        <v>43.062</v>
      </c>
      <c r="FD257">
        <v>44.875</v>
      </c>
      <c r="FE257">
        <v>44.625</v>
      </c>
      <c r="FF257">
        <v>43.937</v>
      </c>
      <c r="FG257">
        <v>44.5</v>
      </c>
      <c r="FH257">
        <v>1755.58</v>
      </c>
      <c r="FI257">
        <v>39.48</v>
      </c>
      <c r="FJ257">
        <v>0</v>
      </c>
      <c r="FK257">
        <v>1701978875.1</v>
      </c>
      <c r="FL257">
        <v>0</v>
      </c>
      <c r="FM257">
        <v>381.97892</v>
      </c>
      <c r="FN257">
        <v>0.716923062707078</v>
      </c>
      <c r="FO257">
        <v>-5.78307690028446</v>
      </c>
      <c r="FP257">
        <v>6931.1332</v>
      </c>
      <c r="FQ257">
        <v>15</v>
      </c>
      <c r="FR257">
        <v>1701977635</v>
      </c>
      <c r="FS257" t="s">
        <v>438</v>
      </c>
      <c r="FT257">
        <v>1701977633</v>
      </c>
      <c r="FU257">
        <v>1701977635</v>
      </c>
      <c r="FV257">
        <v>4</v>
      </c>
      <c r="FW257">
        <v>-0.012</v>
      </c>
      <c r="FX257">
        <v>0.003</v>
      </c>
      <c r="FY257">
        <v>-0.515</v>
      </c>
      <c r="FZ257">
        <v>0.012</v>
      </c>
      <c r="GA257">
        <v>420</v>
      </c>
      <c r="GB257">
        <v>11</v>
      </c>
      <c r="GC257">
        <v>0.38</v>
      </c>
      <c r="GD257">
        <v>0.07</v>
      </c>
      <c r="GE257">
        <v>-3.01440238095238</v>
      </c>
      <c r="GF257">
        <v>-0.0922316883116866</v>
      </c>
      <c r="GG257">
        <v>0.0262472862823609</v>
      </c>
      <c r="GH257">
        <v>1</v>
      </c>
      <c r="GI257">
        <v>381.968382352941</v>
      </c>
      <c r="GJ257">
        <v>0.185194795729977</v>
      </c>
      <c r="GK257">
        <v>0.213749305427957</v>
      </c>
      <c r="GL257">
        <v>1</v>
      </c>
      <c r="GM257">
        <v>1.00530095238095</v>
      </c>
      <c r="GN257">
        <v>-0.0136800000000005</v>
      </c>
      <c r="GO257">
        <v>0.00164796528153996</v>
      </c>
      <c r="GP257">
        <v>1</v>
      </c>
      <c r="GQ257">
        <v>3</v>
      </c>
      <c r="GR257">
        <v>3</v>
      </c>
      <c r="GS257" t="s">
        <v>439</v>
      </c>
      <c r="GT257">
        <v>3.24994</v>
      </c>
      <c r="GU257">
        <v>2.89214</v>
      </c>
      <c r="GV257">
        <v>0.0826707</v>
      </c>
      <c r="GW257">
        <v>0.0829187</v>
      </c>
      <c r="GX257">
        <v>0.0594155</v>
      </c>
      <c r="GY257">
        <v>0.0553408</v>
      </c>
      <c r="GZ257">
        <v>30262.9</v>
      </c>
      <c r="HA257">
        <v>23314.3</v>
      </c>
      <c r="HB257">
        <v>30712.2</v>
      </c>
      <c r="HC257">
        <v>23893</v>
      </c>
      <c r="HD257">
        <v>38262.3</v>
      </c>
      <c r="HE257">
        <v>31504.2</v>
      </c>
      <c r="HF257">
        <v>43457.1</v>
      </c>
      <c r="HG257">
        <v>36058.4</v>
      </c>
      <c r="HH257">
        <v>2.35235</v>
      </c>
      <c r="HI257">
        <v>2.25538</v>
      </c>
      <c r="HJ257">
        <v>0.151943</v>
      </c>
      <c r="HK257">
        <v>0</v>
      </c>
      <c r="HL257">
        <v>20.6139</v>
      </c>
      <c r="HM257">
        <v>999.9</v>
      </c>
      <c r="HN257">
        <v>45.275</v>
      </c>
      <c r="HO257">
        <v>27.1</v>
      </c>
      <c r="HP257">
        <v>20.6581</v>
      </c>
      <c r="HQ257">
        <v>54.742</v>
      </c>
      <c r="HR257">
        <v>21.4303</v>
      </c>
      <c r="HS257">
        <v>2</v>
      </c>
      <c r="HT257">
        <v>-0.301735</v>
      </c>
      <c r="HU257">
        <v>0.755346</v>
      </c>
      <c r="HV257">
        <v>20.3421</v>
      </c>
      <c r="HW257">
        <v>5.24664</v>
      </c>
      <c r="HX257">
        <v>11.921</v>
      </c>
      <c r="HY257">
        <v>4.96955</v>
      </c>
      <c r="HZ257">
        <v>3.29005</v>
      </c>
      <c r="IA257">
        <v>9999</v>
      </c>
      <c r="IB257">
        <v>999.9</v>
      </c>
      <c r="IC257">
        <v>9999</v>
      </c>
      <c r="ID257">
        <v>9999</v>
      </c>
      <c r="IE257">
        <v>4.97213</v>
      </c>
      <c r="IF257">
        <v>1.87348</v>
      </c>
      <c r="IG257">
        <v>1.88034</v>
      </c>
      <c r="IH257">
        <v>1.87651</v>
      </c>
      <c r="II257">
        <v>1.87609</v>
      </c>
      <c r="IJ257">
        <v>1.87607</v>
      </c>
      <c r="IK257">
        <v>1.875</v>
      </c>
      <c r="IL257">
        <v>1.87542</v>
      </c>
      <c r="IM257">
        <v>0</v>
      </c>
      <c r="IN257">
        <v>0</v>
      </c>
      <c r="IO257">
        <v>0</v>
      </c>
      <c r="IP257">
        <v>0</v>
      </c>
      <c r="IQ257" t="s">
        <v>440</v>
      </c>
      <c r="IR257" t="s">
        <v>441</v>
      </c>
      <c r="IS257" t="s">
        <v>442</v>
      </c>
      <c r="IT257" t="s">
        <v>442</v>
      </c>
      <c r="IU257" t="s">
        <v>442</v>
      </c>
      <c r="IV257" t="s">
        <v>442</v>
      </c>
      <c r="IW257">
        <v>0</v>
      </c>
      <c r="IX257">
        <v>100</v>
      </c>
      <c r="IY257">
        <v>100</v>
      </c>
      <c r="IZ257">
        <v>-0.514</v>
      </c>
      <c r="JA257">
        <v>0.0311</v>
      </c>
      <c r="JB257">
        <v>-0.436505064677801</v>
      </c>
      <c r="JC257">
        <v>-0.000204251658391556</v>
      </c>
      <c r="JD257">
        <v>8.11882707142039e-08</v>
      </c>
      <c r="JE257">
        <v>-8.824596126216e-11</v>
      </c>
      <c r="JF257">
        <v>-0.0823044458403542</v>
      </c>
      <c r="JG257">
        <v>6.98166786572007e-05</v>
      </c>
      <c r="JH257">
        <v>0.00104944809816257</v>
      </c>
      <c r="JI257">
        <v>-2.5878658862803e-05</v>
      </c>
      <c r="JJ257">
        <v>28</v>
      </c>
      <c r="JK257">
        <v>2090</v>
      </c>
      <c r="JL257">
        <v>2</v>
      </c>
      <c r="JM257">
        <v>19</v>
      </c>
      <c r="JN257">
        <v>20.7</v>
      </c>
      <c r="JO257">
        <v>20.7</v>
      </c>
      <c r="JP257">
        <v>1.36108</v>
      </c>
      <c r="JQ257">
        <v>2.55859</v>
      </c>
      <c r="JR257">
        <v>2.24365</v>
      </c>
      <c r="JS257">
        <v>2.85034</v>
      </c>
      <c r="JT257">
        <v>2.49756</v>
      </c>
      <c r="JU257">
        <v>2.35107</v>
      </c>
      <c r="JV257">
        <v>31.3244</v>
      </c>
      <c r="JW257">
        <v>24.0612</v>
      </c>
      <c r="JX257">
        <v>18</v>
      </c>
      <c r="JY257">
        <v>633.419</v>
      </c>
      <c r="JZ257">
        <v>657.997</v>
      </c>
      <c r="KA257">
        <v>20</v>
      </c>
      <c r="KB257">
        <v>23.3496</v>
      </c>
      <c r="KC257">
        <v>30</v>
      </c>
      <c r="KD257">
        <v>23.5199</v>
      </c>
      <c r="KE257">
        <v>23.501</v>
      </c>
      <c r="KF257">
        <v>27.2845</v>
      </c>
      <c r="KG257">
        <v>36.4437</v>
      </c>
      <c r="KH257">
        <v>0</v>
      </c>
      <c r="KI257">
        <v>20</v>
      </c>
      <c r="KJ257">
        <v>420</v>
      </c>
      <c r="KK257">
        <v>11.5427</v>
      </c>
      <c r="KL257">
        <v>101.975</v>
      </c>
      <c r="KM257">
        <v>101.016</v>
      </c>
    </row>
    <row r="258" spans="1:299">
      <c r="A258">
        <v>242</v>
      </c>
      <c r="B258">
        <v>1701978879.1</v>
      </c>
      <c r="C258">
        <v>1205.09999990463</v>
      </c>
      <c r="D258" t="s">
        <v>925</v>
      </c>
      <c r="E258" t="s">
        <v>926</v>
      </c>
      <c r="F258">
        <v>15</v>
      </c>
      <c r="H258" t="s">
        <v>435</v>
      </c>
      <c r="K258">
        <v>1701978877.6</v>
      </c>
      <c r="L258">
        <f>(M258)/1000</f>
        <v>0</v>
      </c>
      <c r="M258">
        <f>IF(DR258, AP258, AJ258)</f>
        <v>0</v>
      </c>
      <c r="N258">
        <f>IF(DR258, AK258, AI258)</f>
        <v>0</v>
      </c>
      <c r="O258">
        <f>DT258 - IF(AW258&gt;1, N258*DN258*100.0/(AY258*EH258), 0)</f>
        <v>0</v>
      </c>
      <c r="P258">
        <f>((V258-L258/2)*O258-N258)/(V258+L258/2)</f>
        <v>0</v>
      </c>
      <c r="Q258">
        <f>P258*(EA258+EB258)/1000.0</f>
        <v>0</v>
      </c>
      <c r="R258">
        <f>(DT258 - IF(AW258&gt;1, N258*DN258*100.0/(AY258*EH258), 0))*(EA258+EB258)/1000.0</f>
        <v>0</v>
      </c>
      <c r="S258">
        <f>2.0/((1/U258-1/T258)+SIGN(U258)*SQRT((1/U258-1/T258)*(1/U258-1/T258) + 4*DO258/((DO258+1)*(DO258+1))*(2*1/U258*1/T258-1/T258*1/T258)))</f>
        <v>0</v>
      </c>
      <c r="T258">
        <f>IF(LEFT(DP258,1)&lt;&gt;"0",IF(LEFT(DP258,1)="1",3.0,DQ258),$D$5+$E$5*(EH258*EA258/($K$5*1000))+$F$5*(EH258*EA258/($K$5*1000))*MAX(MIN(DN258,$J$5),$I$5)*MAX(MIN(DN258,$J$5),$I$5)+$G$5*MAX(MIN(DN258,$J$5),$I$5)*(EH258*EA258/($K$5*1000))+$H$5*(EH258*EA258/($K$5*1000))*(EH258*EA258/($K$5*1000)))</f>
        <v>0</v>
      </c>
      <c r="U258">
        <f>L258*(1000-(1000*0.61365*exp(17.502*Y258/(240.97+Y258))/(EA258+EB258)+DV258)/2)/(1000*0.61365*exp(17.502*Y258/(240.97+Y258))/(EA258+EB258)-DV258)</f>
        <v>0</v>
      </c>
      <c r="V258">
        <f>1/((DO258+1)/(S258/1.6)+1/(T258/1.37)) + DO258/((DO258+1)/(S258/1.6) + DO258/(T258/1.37))</f>
        <v>0</v>
      </c>
      <c r="W258">
        <f>(DJ258*DM258)</f>
        <v>0</v>
      </c>
      <c r="X258">
        <f>(EC258+(W258+2*0.95*5.67E-8*(((EC258+$B$7)+273)^4-(EC258+273)^4)-44100*L258)/(1.84*29.3*T258+8*0.95*5.67E-8*(EC258+273)^3))</f>
        <v>0</v>
      </c>
      <c r="Y258">
        <f>($C$7*ED258+$D$7*EE258+$E$7*X258)</f>
        <v>0</v>
      </c>
      <c r="Z258">
        <f>0.61365*exp(17.502*Y258/(240.97+Y258))</f>
        <v>0</v>
      </c>
      <c r="AA258">
        <f>(AB258/AC258*100)</f>
        <v>0</v>
      </c>
      <c r="AB258">
        <f>DV258*(EA258+EB258)/1000</f>
        <v>0</v>
      </c>
      <c r="AC258">
        <f>0.61365*exp(17.502*EC258/(240.97+EC258))</f>
        <v>0</v>
      </c>
      <c r="AD258">
        <f>(Z258-DV258*(EA258+EB258)/1000)</f>
        <v>0</v>
      </c>
      <c r="AE258">
        <f>(-L258*44100)</f>
        <v>0</v>
      </c>
      <c r="AF258">
        <f>2*29.3*T258*0.92*(EC258-Y258)</f>
        <v>0</v>
      </c>
      <c r="AG258">
        <f>2*0.95*5.67E-8*(((EC258+$B$7)+273)^4-(Y258+273)^4)</f>
        <v>0</v>
      </c>
      <c r="AH258">
        <f>W258+AG258+AE258+AF258</f>
        <v>0</v>
      </c>
      <c r="AI258">
        <f>DZ258*AW258*(DU258-DT258*(1000-AW258*DW258)/(1000-AW258*DV258))/(100*DN258)</f>
        <v>0</v>
      </c>
      <c r="AJ258">
        <f>1000*DZ258*AW258*(DV258-DW258)/(100*DN258*(1000-AW258*DV258))</f>
        <v>0</v>
      </c>
      <c r="AK258">
        <f>(AL258 - AM258 - EA258*1E3/(8.314*(EC258+273.15)) * AO258/DZ258 * AN258) * DZ258/(100*DN258) * (1000 - DW258)/1000</f>
        <v>0</v>
      </c>
      <c r="AL258">
        <v>424.860194458462</v>
      </c>
      <c r="AM258">
        <v>422.255121212121</v>
      </c>
      <c r="AN258">
        <v>-0.00949896661026774</v>
      </c>
      <c r="AO258">
        <v>66.111918729525</v>
      </c>
      <c r="AP258">
        <f>(AR258 - AQ258 + EA258*1E3/(8.314*(EC258+273.15)) * AT258/DZ258 * AS258) * DZ258/(100*DN258) * 1000/(1000 - AR258)</f>
        <v>0</v>
      </c>
      <c r="AQ258">
        <v>11.4767110247765</v>
      </c>
      <c r="AR258">
        <v>12.4761615384615</v>
      </c>
      <c r="AS258">
        <v>8.9756655113204e-07</v>
      </c>
      <c r="AT258">
        <v>85.4368916189537</v>
      </c>
      <c r="AU258">
        <v>0</v>
      </c>
      <c r="AV258">
        <v>0</v>
      </c>
      <c r="AW258">
        <f>IF(AU258*$H$13&gt;=AY258,1.0,(AY258/(AY258-AU258*$H$13)))</f>
        <v>0</v>
      </c>
      <c r="AX258">
        <f>(AW258-1)*100</f>
        <v>0</v>
      </c>
      <c r="AY258">
        <f>MAX(0,($B$13+$C$13*EH258)/(1+$D$13*EH258)*EA258/(EC258+273)*$E$13)</f>
        <v>0</v>
      </c>
      <c r="AZ258" t="s">
        <v>436</v>
      </c>
      <c r="BA258" t="s">
        <v>436</v>
      </c>
      <c r="BB258">
        <v>0</v>
      </c>
      <c r="BC258">
        <v>0</v>
      </c>
      <c r="BD258">
        <f>1-BB258/BC258</f>
        <v>0</v>
      </c>
      <c r="BE258">
        <v>0</v>
      </c>
      <c r="BF258" t="s">
        <v>436</v>
      </c>
      <c r="BG258" t="s">
        <v>436</v>
      </c>
      <c r="BH258">
        <v>0</v>
      </c>
      <c r="BI258">
        <v>0</v>
      </c>
      <c r="BJ258">
        <f>1-BH258/BI258</f>
        <v>0</v>
      </c>
      <c r="BK258">
        <v>0.5</v>
      </c>
      <c r="BL258">
        <f>DK258</f>
        <v>0</v>
      </c>
      <c r="BM258">
        <f>N258</f>
        <v>0</v>
      </c>
      <c r="BN258">
        <f>BJ258*BK258*BL258</f>
        <v>0</v>
      </c>
      <c r="BO258">
        <f>(BM258-BE258)/BL258</f>
        <v>0</v>
      </c>
      <c r="BP258">
        <f>(BC258-BI258)/BI258</f>
        <v>0</v>
      </c>
      <c r="BQ258">
        <f>BB258/(BD258+BB258/BI258)</f>
        <v>0</v>
      </c>
      <c r="BR258" t="s">
        <v>436</v>
      </c>
      <c r="BS258">
        <v>0</v>
      </c>
      <c r="BT258">
        <f>IF(BS258&lt;&gt;0, BS258, BQ258)</f>
        <v>0</v>
      </c>
      <c r="BU258">
        <f>1-BT258/BI258</f>
        <v>0</v>
      </c>
      <c r="BV258">
        <f>(BI258-BH258)/(BI258-BT258)</f>
        <v>0</v>
      </c>
      <c r="BW258">
        <f>(BC258-BI258)/(BC258-BT258)</f>
        <v>0</v>
      </c>
      <c r="BX258">
        <f>(BI258-BH258)/(BI258-BB258)</f>
        <v>0</v>
      </c>
      <c r="BY258">
        <f>(BC258-BI258)/(BC258-BB258)</f>
        <v>0</v>
      </c>
      <c r="BZ258">
        <f>(BV258*BT258/BH258)</f>
        <v>0</v>
      </c>
      <c r="CA258">
        <f>(1-BZ258)</f>
        <v>0</v>
      </c>
      <c r="DJ258">
        <f>$B$11*EI258+$C$11*EJ258+$F$11*EU258*(1-EX258)</f>
        <v>0</v>
      </c>
      <c r="DK258">
        <f>DJ258*DL258</f>
        <v>0</v>
      </c>
      <c r="DL258">
        <f>($B$11*$D$9+$C$11*$D$9+$F$11*((FH258+EZ258)/MAX(FH258+EZ258+FI258, 0.1)*$I$9+FI258/MAX(FH258+EZ258+FI258, 0.1)*$J$9))/($B$11+$C$11+$F$11)</f>
        <v>0</v>
      </c>
      <c r="DM258">
        <f>($B$11*$K$9+$C$11*$K$9+$F$11*((FH258+EZ258)/MAX(FH258+EZ258+FI258, 0.1)*$P$9+FI258/MAX(FH258+EZ258+FI258, 0.1)*$Q$9))/($B$11+$C$11+$F$11)</f>
        <v>0</v>
      </c>
      <c r="DN258">
        <v>6</v>
      </c>
      <c r="DO258">
        <v>0.5</v>
      </c>
      <c r="DP258" t="s">
        <v>437</v>
      </c>
      <c r="DQ258">
        <v>2</v>
      </c>
      <c r="DR258" t="b">
        <v>1</v>
      </c>
      <c r="DS258">
        <v>1701978877.6</v>
      </c>
      <c r="DT258">
        <v>416.9975</v>
      </c>
      <c r="DU258">
        <v>419.96</v>
      </c>
      <c r="DV258">
        <v>12.4766</v>
      </c>
      <c r="DW258">
        <v>11.4984</v>
      </c>
      <c r="DX258">
        <v>417.5115</v>
      </c>
      <c r="DY258">
        <v>12.4454</v>
      </c>
      <c r="DZ258">
        <v>600.0235</v>
      </c>
      <c r="EA258">
        <v>78.90625</v>
      </c>
      <c r="EB258">
        <v>0.100225</v>
      </c>
      <c r="EC258">
        <v>23.04765</v>
      </c>
      <c r="ED258">
        <v>23.10665</v>
      </c>
      <c r="EE258">
        <v>999.9</v>
      </c>
      <c r="EF258">
        <v>0</v>
      </c>
      <c r="EG258">
        <v>0</v>
      </c>
      <c r="EH258">
        <v>9988.11</v>
      </c>
      <c r="EI258">
        <v>0</v>
      </c>
      <c r="EJ258">
        <v>0.848101</v>
      </c>
      <c r="EK258">
        <v>-2.962845</v>
      </c>
      <c r="EL258">
        <v>422.266</v>
      </c>
      <c r="EM258">
        <v>424.845</v>
      </c>
      <c r="EN258">
        <v>0.9782005</v>
      </c>
      <c r="EO258">
        <v>419.96</v>
      </c>
      <c r="EP258">
        <v>11.4984</v>
      </c>
      <c r="EQ258">
        <v>0.984483</v>
      </c>
      <c r="ER258">
        <v>0.9072975</v>
      </c>
      <c r="ES258">
        <v>6.68874</v>
      </c>
      <c r="ET258">
        <v>5.50701</v>
      </c>
      <c r="EU258">
        <v>1800.075</v>
      </c>
      <c r="EV258">
        <v>0.978006</v>
      </c>
      <c r="EW258">
        <v>0.0219943</v>
      </c>
      <c r="EX258">
        <v>0</v>
      </c>
      <c r="EY258">
        <v>381.67</v>
      </c>
      <c r="EZ258">
        <v>4.99951</v>
      </c>
      <c r="FA258">
        <v>6930.87</v>
      </c>
      <c r="FB258">
        <v>14717.65</v>
      </c>
      <c r="FC258">
        <v>43.062</v>
      </c>
      <c r="FD258">
        <v>44.875</v>
      </c>
      <c r="FE258">
        <v>44.625</v>
      </c>
      <c r="FF258">
        <v>43.937</v>
      </c>
      <c r="FG258">
        <v>44.5</v>
      </c>
      <c r="FH258">
        <v>1755.595</v>
      </c>
      <c r="FI258">
        <v>39.48</v>
      </c>
      <c r="FJ258">
        <v>0</v>
      </c>
      <c r="FK258">
        <v>1701978880.5</v>
      </c>
      <c r="FL258">
        <v>0</v>
      </c>
      <c r="FM258">
        <v>381.954769230769</v>
      </c>
      <c r="FN258">
        <v>-0.456615386246643</v>
      </c>
      <c r="FO258">
        <v>-3.66940169681043</v>
      </c>
      <c r="FP258">
        <v>6930.85423076923</v>
      </c>
      <c r="FQ258">
        <v>15</v>
      </c>
      <c r="FR258">
        <v>1701977635</v>
      </c>
      <c r="FS258" t="s">
        <v>438</v>
      </c>
      <c r="FT258">
        <v>1701977633</v>
      </c>
      <c r="FU258">
        <v>1701977635</v>
      </c>
      <c r="FV258">
        <v>4</v>
      </c>
      <c r="FW258">
        <v>-0.012</v>
      </c>
      <c r="FX258">
        <v>0.003</v>
      </c>
      <c r="FY258">
        <v>-0.515</v>
      </c>
      <c r="FZ258">
        <v>0.012</v>
      </c>
      <c r="GA258">
        <v>420</v>
      </c>
      <c r="GB258">
        <v>11</v>
      </c>
      <c r="GC258">
        <v>0.38</v>
      </c>
      <c r="GD258">
        <v>0.07</v>
      </c>
      <c r="GE258">
        <v>-3.0032975</v>
      </c>
      <c r="GF258">
        <v>0.108519248120306</v>
      </c>
      <c r="GG258">
        <v>0.0313034274281587</v>
      </c>
      <c r="GH258">
        <v>1</v>
      </c>
      <c r="GI258">
        <v>381.964411764706</v>
      </c>
      <c r="GJ258">
        <v>-0.358105431208302</v>
      </c>
      <c r="GK258">
        <v>0.222184358750465</v>
      </c>
      <c r="GL258">
        <v>1</v>
      </c>
      <c r="GM258">
        <v>1.000051</v>
      </c>
      <c r="GN258">
        <v>-0.0719802406015046</v>
      </c>
      <c r="GO258">
        <v>0.00890372168814816</v>
      </c>
      <c r="GP258">
        <v>1</v>
      </c>
      <c r="GQ258">
        <v>3</v>
      </c>
      <c r="GR258">
        <v>3</v>
      </c>
      <c r="GS258" t="s">
        <v>439</v>
      </c>
      <c r="GT258">
        <v>3.25005</v>
      </c>
      <c r="GU258">
        <v>2.8921</v>
      </c>
      <c r="GV258">
        <v>0.0826645</v>
      </c>
      <c r="GW258">
        <v>0.0829114</v>
      </c>
      <c r="GX258">
        <v>0.059452</v>
      </c>
      <c r="GY258">
        <v>0.0554501</v>
      </c>
      <c r="GZ258">
        <v>30262.4</v>
      </c>
      <c r="HA258">
        <v>23314.3</v>
      </c>
      <c r="HB258">
        <v>30711.5</v>
      </c>
      <c r="HC258">
        <v>23892.8</v>
      </c>
      <c r="HD258">
        <v>38260</v>
      </c>
      <c r="HE258">
        <v>31500.3</v>
      </c>
      <c r="HF258">
        <v>43456.3</v>
      </c>
      <c r="HG258">
        <v>36058.2</v>
      </c>
      <c r="HH258">
        <v>2.35227</v>
      </c>
      <c r="HI258">
        <v>2.25515</v>
      </c>
      <c r="HJ258">
        <v>0.150893</v>
      </c>
      <c r="HK258">
        <v>0</v>
      </c>
      <c r="HL258">
        <v>20.6134</v>
      </c>
      <c r="HM258">
        <v>999.9</v>
      </c>
      <c r="HN258">
        <v>45.251</v>
      </c>
      <c r="HO258">
        <v>27.1</v>
      </c>
      <c r="HP258">
        <v>20.6473</v>
      </c>
      <c r="HQ258">
        <v>54.602</v>
      </c>
      <c r="HR258">
        <v>21.4744</v>
      </c>
      <c r="HS258">
        <v>2</v>
      </c>
      <c r="HT258">
        <v>-0.301651</v>
      </c>
      <c r="HU258">
        <v>0.753211</v>
      </c>
      <c r="HV258">
        <v>20.3419</v>
      </c>
      <c r="HW258">
        <v>5.24664</v>
      </c>
      <c r="HX258">
        <v>11.9213</v>
      </c>
      <c r="HY258">
        <v>4.96955</v>
      </c>
      <c r="HZ258">
        <v>3.29008</v>
      </c>
      <c r="IA258">
        <v>9999</v>
      </c>
      <c r="IB258">
        <v>999.9</v>
      </c>
      <c r="IC258">
        <v>9999</v>
      </c>
      <c r="ID258">
        <v>9999</v>
      </c>
      <c r="IE258">
        <v>4.97212</v>
      </c>
      <c r="IF258">
        <v>1.87348</v>
      </c>
      <c r="IG258">
        <v>1.88034</v>
      </c>
      <c r="IH258">
        <v>1.87653</v>
      </c>
      <c r="II258">
        <v>1.8761</v>
      </c>
      <c r="IJ258">
        <v>1.87607</v>
      </c>
      <c r="IK258">
        <v>1.87502</v>
      </c>
      <c r="IL258">
        <v>1.87539</v>
      </c>
      <c r="IM258">
        <v>0</v>
      </c>
      <c r="IN258">
        <v>0</v>
      </c>
      <c r="IO258">
        <v>0</v>
      </c>
      <c r="IP258">
        <v>0</v>
      </c>
      <c r="IQ258" t="s">
        <v>440</v>
      </c>
      <c r="IR258" t="s">
        <v>441</v>
      </c>
      <c r="IS258" t="s">
        <v>442</v>
      </c>
      <c r="IT258" t="s">
        <v>442</v>
      </c>
      <c r="IU258" t="s">
        <v>442</v>
      </c>
      <c r="IV258" t="s">
        <v>442</v>
      </c>
      <c r="IW258">
        <v>0</v>
      </c>
      <c r="IX258">
        <v>100</v>
      </c>
      <c r="IY258">
        <v>100</v>
      </c>
      <c r="IZ258">
        <v>-0.514</v>
      </c>
      <c r="JA258">
        <v>0.0313</v>
      </c>
      <c r="JB258">
        <v>-0.436505064677801</v>
      </c>
      <c r="JC258">
        <v>-0.000204251658391556</v>
      </c>
      <c r="JD258">
        <v>8.11882707142039e-08</v>
      </c>
      <c r="JE258">
        <v>-8.824596126216e-11</v>
      </c>
      <c r="JF258">
        <v>-0.0823044458403542</v>
      </c>
      <c r="JG258">
        <v>6.98166786572007e-05</v>
      </c>
      <c r="JH258">
        <v>0.00104944809816257</v>
      </c>
      <c r="JI258">
        <v>-2.5878658862803e-05</v>
      </c>
      <c r="JJ258">
        <v>28</v>
      </c>
      <c r="JK258">
        <v>2090</v>
      </c>
      <c r="JL258">
        <v>2</v>
      </c>
      <c r="JM258">
        <v>19</v>
      </c>
      <c r="JN258">
        <v>20.8</v>
      </c>
      <c r="JO258">
        <v>20.7</v>
      </c>
      <c r="JP258">
        <v>1.36108</v>
      </c>
      <c r="JQ258">
        <v>2.55615</v>
      </c>
      <c r="JR258">
        <v>2.24365</v>
      </c>
      <c r="JS258">
        <v>2.84912</v>
      </c>
      <c r="JT258">
        <v>2.49756</v>
      </c>
      <c r="JU258">
        <v>2.36816</v>
      </c>
      <c r="JV258">
        <v>31.3244</v>
      </c>
      <c r="JW258">
        <v>24.0612</v>
      </c>
      <c r="JX258">
        <v>18</v>
      </c>
      <c r="JY258">
        <v>633.377</v>
      </c>
      <c r="JZ258">
        <v>657.827</v>
      </c>
      <c r="KA258">
        <v>19.9996</v>
      </c>
      <c r="KB258">
        <v>23.351</v>
      </c>
      <c r="KC258">
        <v>30.0001</v>
      </c>
      <c r="KD258">
        <v>23.5209</v>
      </c>
      <c r="KE258">
        <v>23.5026</v>
      </c>
      <c r="KF258">
        <v>27.2864</v>
      </c>
      <c r="KG258">
        <v>36.4437</v>
      </c>
      <c r="KH258">
        <v>0</v>
      </c>
      <c r="KI258">
        <v>20</v>
      </c>
      <c r="KJ258">
        <v>420</v>
      </c>
      <c r="KK258">
        <v>11.5341</v>
      </c>
      <c r="KL258">
        <v>101.973</v>
      </c>
      <c r="KM258">
        <v>101.016</v>
      </c>
    </row>
    <row r="259" spans="1:299">
      <c r="A259">
        <v>243</v>
      </c>
      <c r="B259">
        <v>1701978884.1</v>
      </c>
      <c r="C259">
        <v>1210.09999990463</v>
      </c>
      <c r="D259" t="s">
        <v>927</v>
      </c>
      <c r="E259" t="s">
        <v>928</v>
      </c>
      <c r="F259">
        <v>15</v>
      </c>
      <c r="H259" t="s">
        <v>435</v>
      </c>
      <c r="K259">
        <v>1701978882.6</v>
      </c>
      <c r="L259">
        <f>(M259)/1000</f>
        <v>0</v>
      </c>
      <c r="M259">
        <f>IF(DR259, AP259, AJ259)</f>
        <v>0</v>
      </c>
      <c r="N259">
        <f>IF(DR259, AK259, AI259)</f>
        <v>0</v>
      </c>
      <c r="O259">
        <f>DT259 - IF(AW259&gt;1, N259*DN259*100.0/(AY259*EH259), 0)</f>
        <v>0</v>
      </c>
      <c r="P259">
        <f>((V259-L259/2)*O259-N259)/(V259+L259/2)</f>
        <v>0</v>
      </c>
      <c r="Q259">
        <f>P259*(EA259+EB259)/1000.0</f>
        <v>0</v>
      </c>
      <c r="R259">
        <f>(DT259 - IF(AW259&gt;1, N259*DN259*100.0/(AY259*EH259), 0))*(EA259+EB259)/1000.0</f>
        <v>0</v>
      </c>
      <c r="S259">
        <f>2.0/((1/U259-1/T259)+SIGN(U259)*SQRT((1/U259-1/T259)*(1/U259-1/T259) + 4*DO259/((DO259+1)*(DO259+1))*(2*1/U259*1/T259-1/T259*1/T259)))</f>
        <v>0</v>
      </c>
      <c r="T259">
        <f>IF(LEFT(DP259,1)&lt;&gt;"0",IF(LEFT(DP259,1)="1",3.0,DQ259),$D$5+$E$5*(EH259*EA259/($K$5*1000))+$F$5*(EH259*EA259/($K$5*1000))*MAX(MIN(DN259,$J$5),$I$5)*MAX(MIN(DN259,$J$5),$I$5)+$G$5*MAX(MIN(DN259,$J$5),$I$5)*(EH259*EA259/($K$5*1000))+$H$5*(EH259*EA259/($K$5*1000))*(EH259*EA259/($K$5*1000)))</f>
        <v>0</v>
      </c>
      <c r="U259">
        <f>L259*(1000-(1000*0.61365*exp(17.502*Y259/(240.97+Y259))/(EA259+EB259)+DV259)/2)/(1000*0.61365*exp(17.502*Y259/(240.97+Y259))/(EA259+EB259)-DV259)</f>
        <v>0</v>
      </c>
      <c r="V259">
        <f>1/((DO259+1)/(S259/1.6)+1/(T259/1.37)) + DO259/((DO259+1)/(S259/1.6) + DO259/(T259/1.37))</f>
        <v>0</v>
      </c>
      <c r="W259">
        <f>(DJ259*DM259)</f>
        <v>0</v>
      </c>
      <c r="X259">
        <f>(EC259+(W259+2*0.95*5.67E-8*(((EC259+$B$7)+273)^4-(EC259+273)^4)-44100*L259)/(1.84*29.3*T259+8*0.95*5.67E-8*(EC259+273)^3))</f>
        <v>0</v>
      </c>
      <c r="Y259">
        <f>($C$7*ED259+$D$7*EE259+$E$7*X259)</f>
        <v>0</v>
      </c>
      <c r="Z259">
        <f>0.61365*exp(17.502*Y259/(240.97+Y259))</f>
        <v>0</v>
      </c>
      <c r="AA259">
        <f>(AB259/AC259*100)</f>
        <v>0</v>
      </c>
      <c r="AB259">
        <f>DV259*(EA259+EB259)/1000</f>
        <v>0</v>
      </c>
      <c r="AC259">
        <f>0.61365*exp(17.502*EC259/(240.97+EC259))</f>
        <v>0</v>
      </c>
      <c r="AD259">
        <f>(Z259-DV259*(EA259+EB259)/1000)</f>
        <v>0</v>
      </c>
      <c r="AE259">
        <f>(-L259*44100)</f>
        <v>0</v>
      </c>
      <c r="AF259">
        <f>2*29.3*T259*0.92*(EC259-Y259)</f>
        <v>0</v>
      </c>
      <c r="AG259">
        <f>2*0.95*5.67E-8*(((EC259+$B$7)+273)^4-(Y259+273)^4)</f>
        <v>0</v>
      </c>
      <c r="AH259">
        <f>W259+AG259+AE259+AF259</f>
        <v>0</v>
      </c>
      <c r="AI259">
        <f>DZ259*AW259*(DU259-DT259*(1000-AW259*DW259)/(1000-AW259*DV259))/(100*DN259)</f>
        <v>0</v>
      </c>
      <c r="AJ259">
        <f>1000*DZ259*AW259*(DV259-DW259)/(100*DN259*(1000-AW259*DV259))</f>
        <v>0</v>
      </c>
      <c r="AK259">
        <f>(AL259 - AM259 - EA259*1E3/(8.314*(EC259+273.15)) * AO259/DZ259 * AN259) * DZ259/(100*DN259) * (1000 - DW259)/1000</f>
        <v>0</v>
      </c>
      <c r="AL259">
        <v>424.914745094333</v>
      </c>
      <c r="AM259">
        <v>422.297327272727</v>
      </c>
      <c r="AN259">
        <v>0.00577648963613543</v>
      </c>
      <c r="AO259">
        <v>66.111918729525</v>
      </c>
      <c r="AP259">
        <f>(AR259 - AQ259 + EA259*1E3/(8.314*(EC259+273.15)) * AT259/DZ259 * AS259) * DZ259/(100*DN259) * 1000/(1000 - AR259)</f>
        <v>0</v>
      </c>
      <c r="AQ259">
        <v>11.5035995054752</v>
      </c>
      <c r="AR259">
        <v>12.4923</v>
      </c>
      <c r="AS259">
        <v>5.99004768557409e-06</v>
      </c>
      <c r="AT259">
        <v>85.4368916189537</v>
      </c>
      <c r="AU259">
        <v>0</v>
      </c>
      <c r="AV259">
        <v>0</v>
      </c>
      <c r="AW259">
        <f>IF(AU259*$H$13&gt;=AY259,1.0,(AY259/(AY259-AU259*$H$13)))</f>
        <v>0</v>
      </c>
      <c r="AX259">
        <f>(AW259-1)*100</f>
        <v>0</v>
      </c>
      <c r="AY259">
        <f>MAX(0,($B$13+$C$13*EH259)/(1+$D$13*EH259)*EA259/(EC259+273)*$E$13)</f>
        <v>0</v>
      </c>
      <c r="AZ259" t="s">
        <v>436</v>
      </c>
      <c r="BA259" t="s">
        <v>436</v>
      </c>
      <c r="BB259">
        <v>0</v>
      </c>
      <c r="BC259">
        <v>0</v>
      </c>
      <c r="BD259">
        <f>1-BB259/BC259</f>
        <v>0</v>
      </c>
      <c r="BE259">
        <v>0</v>
      </c>
      <c r="BF259" t="s">
        <v>436</v>
      </c>
      <c r="BG259" t="s">
        <v>436</v>
      </c>
      <c r="BH259">
        <v>0</v>
      </c>
      <c r="BI259">
        <v>0</v>
      </c>
      <c r="BJ259">
        <f>1-BH259/BI259</f>
        <v>0</v>
      </c>
      <c r="BK259">
        <v>0.5</v>
      </c>
      <c r="BL259">
        <f>DK259</f>
        <v>0</v>
      </c>
      <c r="BM259">
        <f>N259</f>
        <v>0</v>
      </c>
      <c r="BN259">
        <f>BJ259*BK259*BL259</f>
        <v>0</v>
      </c>
      <c r="BO259">
        <f>(BM259-BE259)/BL259</f>
        <v>0</v>
      </c>
      <c r="BP259">
        <f>(BC259-BI259)/BI259</f>
        <v>0</v>
      </c>
      <c r="BQ259">
        <f>BB259/(BD259+BB259/BI259)</f>
        <v>0</v>
      </c>
      <c r="BR259" t="s">
        <v>436</v>
      </c>
      <c r="BS259">
        <v>0</v>
      </c>
      <c r="BT259">
        <f>IF(BS259&lt;&gt;0, BS259, BQ259)</f>
        <v>0</v>
      </c>
      <c r="BU259">
        <f>1-BT259/BI259</f>
        <v>0</v>
      </c>
      <c r="BV259">
        <f>(BI259-BH259)/(BI259-BT259)</f>
        <v>0</v>
      </c>
      <c r="BW259">
        <f>(BC259-BI259)/(BC259-BT259)</f>
        <v>0</v>
      </c>
      <c r="BX259">
        <f>(BI259-BH259)/(BI259-BB259)</f>
        <v>0</v>
      </c>
      <c r="BY259">
        <f>(BC259-BI259)/(BC259-BB259)</f>
        <v>0</v>
      </c>
      <c r="BZ259">
        <f>(BV259*BT259/BH259)</f>
        <v>0</v>
      </c>
      <c r="CA259">
        <f>(1-BZ259)</f>
        <v>0</v>
      </c>
      <c r="DJ259">
        <f>$B$11*EI259+$C$11*EJ259+$F$11*EU259*(1-EX259)</f>
        <v>0</v>
      </c>
      <c r="DK259">
        <f>DJ259*DL259</f>
        <v>0</v>
      </c>
      <c r="DL259">
        <f>($B$11*$D$9+$C$11*$D$9+$F$11*((FH259+EZ259)/MAX(FH259+EZ259+FI259, 0.1)*$I$9+FI259/MAX(FH259+EZ259+FI259, 0.1)*$J$9))/($B$11+$C$11+$F$11)</f>
        <v>0</v>
      </c>
      <c r="DM259">
        <f>($B$11*$K$9+$C$11*$K$9+$F$11*((FH259+EZ259)/MAX(FH259+EZ259+FI259, 0.1)*$P$9+FI259/MAX(FH259+EZ259+FI259, 0.1)*$Q$9))/($B$11+$C$11+$F$11)</f>
        <v>0</v>
      </c>
      <c r="DN259">
        <v>6</v>
      </c>
      <c r="DO259">
        <v>0.5</v>
      </c>
      <c r="DP259" t="s">
        <v>437</v>
      </c>
      <c r="DQ259">
        <v>2</v>
      </c>
      <c r="DR259" t="b">
        <v>1</v>
      </c>
      <c r="DS259">
        <v>1701978882.6</v>
      </c>
      <c r="DT259">
        <v>417.017</v>
      </c>
      <c r="DU259">
        <v>420.0395</v>
      </c>
      <c r="DV259">
        <v>12.4895</v>
      </c>
      <c r="DW259">
        <v>11.50375</v>
      </c>
      <c r="DX259">
        <v>417.531</v>
      </c>
      <c r="DY259">
        <v>12.4581</v>
      </c>
      <c r="DZ259">
        <v>600.004</v>
      </c>
      <c r="EA259">
        <v>78.9053</v>
      </c>
      <c r="EB259">
        <v>0.1000815</v>
      </c>
      <c r="EC259">
        <v>23.0493</v>
      </c>
      <c r="ED259">
        <v>23.09735</v>
      </c>
      <c r="EE259">
        <v>999.9</v>
      </c>
      <c r="EF259">
        <v>0</v>
      </c>
      <c r="EG259">
        <v>0</v>
      </c>
      <c r="EH259">
        <v>10003.4</v>
      </c>
      <c r="EI259">
        <v>0</v>
      </c>
      <c r="EJ259">
        <v>0.848101</v>
      </c>
      <c r="EK259">
        <v>-3.022735</v>
      </c>
      <c r="EL259">
        <v>422.291</v>
      </c>
      <c r="EM259">
        <v>424.9275</v>
      </c>
      <c r="EN259">
        <v>0.985723</v>
      </c>
      <c r="EO259">
        <v>420.0395</v>
      </c>
      <c r="EP259">
        <v>11.50375</v>
      </c>
      <c r="EQ259">
        <v>0.9854875</v>
      </c>
      <c r="ER259">
        <v>0.9077085</v>
      </c>
      <c r="ES259">
        <v>6.703565</v>
      </c>
      <c r="ET259">
        <v>5.513535</v>
      </c>
      <c r="EU259">
        <v>1799.91</v>
      </c>
      <c r="EV259">
        <v>0.978004</v>
      </c>
      <c r="EW259">
        <v>0.0219962</v>
      </c>
      <c r="EX259">
        <v>0</v>
      </c>
      <c r="EY259">
        <v>381.9505</v>
      </c>
      <c r="EZ259">
        <v>4.99951</v>
      </c>
      <c r="FA259">
        <v>6929.55</v>
      </c>
      <c r="FB259">
        <v>14716.2</v>
      </c>
      <c r="FC259">
        <v>43.062</v>
      </c>
      <c r="FD259">
        <v>44.875</v>
      </c>
      <c r="FE259">
        <v>44.625</v>
      </c>
      <c r="FF259">
        <v>43.906</v>
      </c>
      <c r="FG259">
        <v>44.5</v>
      </c>
      <c r="FH259">
        <v>1755.43</v>
      </c>
      <c r="FI259">
        <v>39.48</v>
      </c>
      <c r="FJ259">
        <v>0</v>
      </c>
      <c r="FK259">
        <v>1701978885.3</v>
      </c>
      <c r="FL259">
        <v>0</v>
      </c>
      <c r="FM259">
        <v>381.925153846154</v>
      </c>
      <c r="FN259">
        <v>-0.599794870843677</v>
      </c>
      <c r="FO259">
        <v>-3.4335042743682</v>
      </c>
      <c r="FP259">
        <v>6930.485</v>
      </c>
      <c r="FQ259">
        <v>15</v>
      </c>
      <c r="FR259">
        <v>1701977635</v>
      </c>
      <c r="FS259" t="s">
        <v>438</v>
      </c>
      <c r="FT259">
        <v>1701977633</v>
      </c>
      <c r="FU259">
        <v>1701977635</v>
      </c>
      <c r="FV259">
        <v>4</v>
      </c>
      <c r="FW259">
        <v>-0.012</v>
      </c>
      <c r="FX259">
        <v>0.003</v>
      </c>
      <c r="FY259">
        <v>-0.515</v>
      </c>
      <c r="FZ259">
        <v>0.012</v>
      </c>
      <c r="GA259">
        <v>420</v>
      </c>
      <c r="GB259">
        <v>11</v>
      </c>
      <c r="GC259">
        <v>0.38</v>
      </c>
      <c r="GD259">
        <v>0.07</v>
      </c>
      <c r="GE259">
        <v>-3.01202</v>
      </c>
      <c r="GF259">
        <v>0.0567358441558405</v>
      </c>
      <c r="GG259">
        <v>0.0350006976801211</v>
      </c>
      <c r="GH259">
        <v>1</v>
      </c>
      <c r="GI259">
        <v>381.930352941176</v>
      </c>
      <c r="GJ259">
        <v>-0.304629488319837</v>
      </c>
      <c r="GK259">
        <v>0.200974520239424</v>
      </c>
      <c r="GL259">
        <v>1</v>
      </c>
      <c r="GM259">
        <v>0.994899333333333</v>
      </c>
      <c r="GN259">
        <v>-0.0938128051948041</v>
      </c>
      <c r="GO259">
        <v>0.0108264175947775</v>
      </c>
      <c r="GP259">
        <v>1</v>
      </c>
      <c r="GQ259">
        <v>3</v>
      </c>
      <c r="GR259">
        <v>3</v>
      </c>
      <c r="GS259" t="s">
        <v>439</v>
      </c>
      <c r="GT259">
        <v>3.25003</v>
      </c>
      <c r="GU259">
        <v>2.89225</v>
      </c>
      <c r="GV259">
        <v>0.0826749</v>
      </c>
      <c r="GW259">
        <v>0.0829142</v>
      </c>
      <c r="GX259">
        <v>0.0594933</v>
      </c>
      <c r="GY259">
        <v>0.0554566</v>
      </c>
      <c r="GZ259">
        <v>30262.3</v>
      </c>
      <c r="HA259">
        <v>23314.8</v>
      </c>
      <c r="HB259">
        <v>30711.8</v>
      </c>
      <c r="HC259">
        <v>23893.4</v>
      </c>
      <c r="HD259">
        <v>38258.4</v>
      </c>
      <c r="HE259">
        <v>31500.9</v>
      </c>
      <c r="HF259">
        <v>43456.4</v>
      </c>
      <c r="HG259">
        <v>36059.1</v>
      </c>
      <c r="HH259">
        <v>2.35225</v>
      </c>
      <c r="HI259">
        <v>2.25503</v>
      </c>
      <c r="HJ259">
        <v>0.150599</v>
      </c>
      <c r="HK259">
        <v>0</v>
      </c>
      <c r="HL259">
        <v>20.616</v>
      </c>
      <c r="HM259">
        <v>999.9</v>
      </c>
      <c r="HN259">
        <v>45.251</v>
      </c>
      <c r="HO259">
        <v>27.1</v>
      </c>
      <c r="HP259">
        <v>20.6471</v>
      </c>
      <c r="HQ259">
        <v>54.132</v>
      </c>
      <c r="HR259">
        <v>21.4623</v>
      </c>
      <c r="HS259">
        <v>2</v>
      </c>
      <c r="HT259">
        <v>-0.301695</v>
      </c>
      <c r="HU259">
        <v>0.748164</v>
      </c>
      <c r="HV259">
        <v>20.3421</v>
      </c>
      <c r="HW259">
        <v>5.24679</v>
      </c>
      <c r="HX259">
        <v>11.9211</v>
      </c>
      <c r="HY259">
        <v>4.96955</v>
      </c>
      <c r="HZ259">
        <v>3.2902</v>
      </c>
      <c r="IA259">
        <v>9999</v>
      </c>
      <c r="IB259">
        <v>999.9</v>
      </c>
      <c r="IC259">
        <v>9999</v>
      </c>
      <c r="ID259">
        <v>9999</v>
      </c>
      <c r="IE259">
        <v>4.97213</v>
      </c>
      <c r="IF259">
        <v>1.87349</v>
      </c>
      <c r="IG259">
        <v>1.88034</v>
      </c>
      <c r="IH259">
        <v>1.87653</v>
      </c>
      <c r="II259">
        <v>1.8761</v>
      </c>
      <c r="IJ259">
        <v>1.87607</v>
      </c>
      <c r="IK259">
        <v>1.87504</v>
      </c>
      <c r="IL259">
        <v>1.87542</v>
      </c>
      <c r="IM259">
        <v>0</v>
      </c>
      <c r="IN259">
        <v>0</v>
      </c>
      <c r="IO259">
        <v>0</v>
      </c>
      <c r="IP259">
        <v>0</v>
      </c>
      <c r="IQ259" t="s">
        <v>440</v>
      </c>
      <c r="IR259" t="s">
        <v>441</v>
      </c>
      <c r="IS259" t="s">
        <v>442</v>
      </c>
      <c r="IT259" t="s">
        <v>442</v>
      </c>
      <c r="IU259" t="s">
        <v>442</v>
      </c>
      <c r="IV259" t="s">
        <v>442</v>
      </c>
      <c r="IW259">
        <v>0</v>
      </c>
      <c r="IX259">
        <v>100</v>
      </c>
      <c r="IY259">
        <v>100</v>
      </c>
      <c r="IZ259">
        <v>-0.514</v>
      </c>
      <c r="JA259">
        <v>0.0314</v>
      </c>
      <c r="JB259">
        <v>-0.436505064677801</v>
      </c>
      <c r="JC259">
        <v>-0.000204251658391556</v>
      </c>
      <c r="JD259">
        <v>8.11882707142039e-08</v>
      </c>
      <c r="JE259">
        <v>-8.824596126216e-11</v>
      </c>
      <c r="JF259">
        <v>-0.0823044458403542</v>
      </c>
      <c r="JG259">
        <v>6.98166786572007e-05</v>
      </c>
      <c r="JH259">
        <v>0.00104944809816257</v>
      </c>
      <c r="JI259">
        <v>-2.5878658862803e-05</v>
      </c>
      <c r="JJ259">
        <v>28</v>
      </c>
      <c r="JK259">
        <v>2090</v>
      </c>
      <c r="JL259">
        <v>2</v>
      </c>
      <c r="JM259">
        <v>19</v>
      </c>
      <c r="JN259">
        <v>20.9</v>
      </c>
      <c r="JO259">
        <v>20.8</v>
      </c>
      <c r="JP259">
        <v>1.36108</v>
      </c>
      <c r="JQ259">
        <v>2.55493</v>
      </c>
      <c r="JR259">
        <v>2.24365</v>
      </c>
      <c r="JS259">
        <v>2.84912</v>
      </c>
      <c r="JT259">
        <v>2.49756</v>
      </c>
      <c r="JU259">
        <v>2.37549</v>
      </c>
      <c r="JV259">
        <v>31.3244</v>
      </c>
      <c r="JW259">
        <v>24.07</v>
      </c>
      <c r="JX259">
        <v>18</v>
      </c>
      <c r="JY259">
        <v>633.359</v>
      </c>
      <c r="JZ259">
        <v>657.721</v>
      </c>
      <c r="KA259">
        <v>19.9992</v>
      </c>
      <c r="KB259">
        <v>23.3525</v>
      </c>
      <c r="KC259">
        <v>30.0001</v>
      </c>
      <c r="KD259">
        <v>23.5209</v>
      </c>
      <c r="KE259">
        <v>23.5026</v>
      </c>
      <c r="KF259">
        <v>27.2844</v>
      </c>
      <c r="KG259">
        <v>36.4437</v>
      </c>
      <c r="KH259">
        <v>0</v>
      </c>
      <c r="KI259">
        <v>20</v>
      </c>
      <c r="KJ259">
        <v>420</v>
      </c>
      <c r="KK259">
        <v>11.5341</v>
      </c>
      <c r="KL259">
        <v>101.973</v>
      </c>
      <c r="KM259">
        <v>101.018</v>
      </c>
    </row>
    <row r="260" spans="1:299">
      <c r="A260">
        <v>244</v>
      </c>
      <c r="B260">
        <v>1701978889.1</v>
      </c>
      <c r="C260">
        <v>1215.09999990463</v>
      </c>
      <c r="D260" t="s">
        <v>929</v>
      </c>
      <c r="E260" t="s">
        <v>930</v>
      </c>
      <c r="F260">
        <v>15</v>
      </c>
      <c r="H260" t="s">
        <v>435</v>
      </c>
      <c r="K260">
        <v>1701978887.6</v>
      </c>
      <c r="L260">
        <f>(M260)/1000</f>
        <v>0</v>
      </c>
      <c r="M260">
        <f>IF(DR260, AP260, AJ260)</f>
        <v>0</v>
      </c>
      <c r="N260">
        <f>IF(DR260, AK260, AI260)</f>
        <v>0</v>
      </c>
      <c r="O260">
        <f>DT260 - IF(AW260&gt;1, N260*DN260*100.0/(AY260*EH260), 0)</f>
        <v>0</v>
      </c>
      <c r="P260">
        <f>((V260-L260/2)*O260-N260)/(V260+L260/2)</f>
        <v>0</v>
      </c>
      <c r="Q260">
        <f>P260*(EA260+EB260)/1000.0</f>
        <v>0</v>
      </c>
      <c r="R260">
        <f>(DT260 - IF(AW260&gt;1, N260*DN260*100.0/(AY260*EH260), 0))*(EA260+EB260)/1000.0</f>
        <v>0</v>
      </c>
      <c r="S260">
        <f>2.0/((1/U260-1/T260)+SIGN(U260)*SQRT((1/U260-1/T260)*(1/U260-1/T260) + 4*DO260/((DO260+1)*(DO260+1))*(2*1/U260*1/T260-1/T260*1/T260)))</f>
        <v>0</v>
      </c>
      <c r="T260">
        <f>IF(LEFT(DP260,1)&lt;&gt;"0",IF(LEFT(DP260,1)="1",3.0,DQ260),$D$5+$E$5*(EH260*EA260/($K$5*1000))+$F$5*(EH260*EA260/($K$5*1000))*MAX(MIN(DN260,$J$5),$I$5)*MAX(MIN(DN260,$J$5),$I$5)+$G$5*MAX(MIN(DN260,$J$5),$I$5)*(EH260*EA260/($K$5*1000))+$H$5*(EH260*EA260/($K$5*1000))*(EH260*EA260/($K$5*1000)))</f>
        <v>0</v>
      </c>
      <c r="U260">
        <f>L260*(1000-(1000*0.61365*exp(17.502*Y260/(240.97+Y260))/(EA260+EB260)+DV260)/2)/(1000*0.61365*exp(17.502*Y260/(240.97+Y260))/(EA260+EB260)-DV260)</f>
        <v>0</v>
      </c>
      <c r="V260">
        <f>1/((DO260+1)/(S260/1.6)+1/(T260/1.37)) + DO260/((DO260+1)/(S260/1.6) + DO260/(T260/1.37))</f>
        <v>0</v>
      </c>
      <c r="W260">
        <f>(DJ260*DM260)</f>
        <v>0</v>
      </c>
      <c r="X260">
        <f>(EC260+(W260+2*0.95*5.67E-8*(((EC260+$B$7)+273)^4-(EC260+273)^4)-44100*L260)/(1.84*29.3*T260+8*0.95*5.67E-8*(EC260+273)^3))</f>
        <v>0</v>
      </c>
      <c r="Y260">
        <f>($C$7*ED260+$D$7*EE260+$E$7*X260)</f>
        <v>0</v>
      </c>
      <c r="Z260">
        <f>0.61365*exp(17.502*Y260/(240.97+Y260))</f>
        <v>0</v>
      </c>
      <c r="AA260">
        <f>(AB260/AC260*100)</f>
        <v>0</v>
      </c>
      <c r="AB260">
        <f>DV260*(EA260+EB260)/1000</f>
        <v>0</v>
      </c>
      <c r="AC260">
        <f>0.61365*exp(17.502*EC260/(240.97+EC260))</f>
        <v>0</v>
      </c>
      <c r="AD260">
        <f>(Z260-DV260*(EA260+EB260)/1000)</f>
        <v>0</v>
      </c>
      <c r="AE260">
        <f>(-L260*44100)</f>
        <v>0</v>
      </c>
      <c r="AF260">
        <f>2*29.3*T260*0.92*(EC260-Y260)</f>
        <v>0</v>
      </c>
      <c r="AG260">
        <f>2*0.95*5.67E-8*(((EC260+$B$7)+273)^4-(Y260+273)^4)</f>
        <v>0</v>
      </c>
      <c r="AH260">
        <f>W260+AG260+AE260+AF260</f>
        <v>0</v>
      </c>
      <c r="AI260">
        <f>DZ260*AW260*(DU260-DT260*(1000-AW260*DW260)/(1000-AW260*DV260))/(100*DN260)</f>
        <v>0</v>
      </c>
      <c r="AJ260">
        <f>1000*DZ260*AW260*(DV260-DW260)/(100*DN260*(1000-AW260*DV260))</f>
        <v>0</v>
      </c>
      <c r="AK260">
        <f>(AL260 - AM260 - EA260*1E3/(8.314*(EC260+273.15)) * AO260/DZ260 * AN260) * DZ260/(100*DN260) * (1000 - DW260)/1000</f>
        <v>0</v>
      </c>
      <c r="AL260">
        <v>424.861811098828</v>
      </c>
      <c r="AM260">
        <v>422.253048484848</v>
      </c>
      <c r="AN260">
        <v>-0.0240600481729675</v>
      </c>
      <c r="AO260">
        <v>66.111918729525</v>
      </c>
      <c r="AP260">
        <f>(AR260 - AQ260 + EA260*1E3/(8.314*(EC260+273.15)) * AT260/DZ260 * AS260) * DZ260/(100*DN260) * 1000/(1000 - AR260)</f>
        <v>0</v>
      </c>
      <c r="AQ260">
        <v>11.5039387348811</v>
      </c>
      <c r="AR260">
        <v>12.4976791208791</v>
      </c>
      <c r="AS260">
        <v>6.73630526705446e-06</v>
      </c>
      <c r="AT260">
        <v>85.4368916189537</v>
      </c>
      <c r="AU260">
        <v>0</v>
      </c>
      <c r="AV260">
        <v>0</v>
      </c>
      <c r="AW260">
        <f>IF(AU260*$H$13&gt;=AY260,1.0,(AY260/(AY260-AU260*$H$13)))</f>
        <v>0</v>
      </c>
      <c r="AX260">
        <f>(AW260-1)*100</f>
        <v>0</v>
      </c>
      <c r="AY260">
        <f>MAX(0,($B$13+$C$13*EH260)/(1+$D$13*EH260)*EA260/(EC260+273)*$E$13)</f>
        <v>0</v>
      </c>
      <c r="AZ260" t="s">
        <v>436</v>
      </c>
      <c r="BA260" t="s">
        <v>436</v>
      </c>
      <c r="BB260">
        <v>0</v>
      </c>
      <c r="BC260">
        <v>0</v>
      </c>
      <c r="BD260">
        <f>1-BB260/BC260</f>
        <v>0</v>
      </c>
      <c r="BE260">
        <v>0</v>
      </c>
      <c r="BF260" t="s">
        <v>436</v>
      </c>
      <c r="BG260" t="s">
        <v>436</v>
      </c>
      <c r="BH260">
        <v>0</v>
      </c>
      <c r="BI260">
        <v>0</v>
      </c>
      <c r="BJ260">
        <f>1-BH260/BI260</f>
        <v>0</v>
      </c>
      <c r="BK260">
        <v>0.5</v>
      </c>
      <c r="BL260">
        <f>DK260</f>
        <v>0</v>
      </c>
      <c r="BM260">
        <f>N260</f>
        <v>0</v>
      </c>
      <c r="BN260">
        <f>BJ260*BK260*BL260</f>
        <v>0</v>
      </c>
      <c r="BO260">
        <f>(BM260-BE260)/BL260</f>
        <v>0</v>
      </c>
      <c r="BP260">
        <f>(BC260-BI260)/BI260</f>
        <v>0</v>
      </c>
      <c r="BQ260">
        <f>BB260/(BD260+BB260/BI260)</f>
        <v>0</v>
      </c>
      <c r="BR260" t="s">
        <v>436</v>
      </c>
      <c r="BS260">
        <v>0</v>
      </c>
      <c r="BT260">
        <f>IF(BS260&lt;&gt;0, BS260, BQ260)</f>
        <v>0</v>
      </c>
      <c r="BU260">
        <f>1-BT260/BI260</f>
        <v>0</v>
      </c>
      <c r="BV260">
        <f>(BI260-BH260)/(BI260-BT260)</f>
        <v>0</v>
      </c>
      <c r="BW260">
        <f>(BC260-BI260)/(BC260-BT260)</f>
        <v>0</v>
      </c>
      <c r="BX260">
        <f>(BI260-BH260)/(BI260-BB260)</f>
        <v>0</v>
      </c>
      <c r="BY260">
        <f>(BC260-BI260)/(BC260-BB260)</f>
        <v>0</v>
      </c>
      <c r="BZ260">
        <f>(BV260*BT260/BH260)</f>
        <v>0</v>
      </c>
      <c r="CA260">
        <f>(1-BZ260)</f>
        <v>0</v>
      </c>
      <c r="DJ260">
        <f>$B$11*EI260+$C$11*EJ260+$F$11*EU260*(1-EX260)</f>
        <v>0</v>
      </c>
      <c r="DK260">
        <f>DJ260*DL260</f>
        <v>0</v>
      </c>
      <c r="DL260">
        <f>($B$11*$D$9+$C$11*$D$9+$F$11*((FH260+EZ260)/MAX(FH260+EZ260+FI260, 0.1)*$I$9+FI260/MAX(FH260+EZ260+FI260, 0.1)*$J$9))/($B$11+$C$11+$F$11)</f>
        <v>0</v>
      </c>
      <c r="DM260">
        <f>($B$11*$K$9+$C$11*$K$9+$F$11*((FH260+EZ260)/MAX(FH260+EZ260+FI260, 0.1)*$P$9+FI260/MAX(FH260+EZ260+FI260, 0.1)*$Q$9))/($B$11+$C$11+$F$11)</f>
        <v>0</v>
      </c>
      <c r="DN260">
        <v>6</v>
      </c>
      <c r="DO260">
        <v>0.5</v>
      </c>
      <c r="DP260" t="s">
        <v>437</v>
      </c>
      <c r="DQ260">
        <v>2</v>
      </c>
      <c r="DR260" t="b">
        <v>1</v>
      </c>
      <c r="DS260">
        <v>1701978887.6</v>
      </c>
      <c r="DT260">
        <v>416.99</v>
      </c>
      <c r="DU260">
        <v>419.958</v>
      </c>
      <c r="DV260">
        <v>12.4969</v>
      </c>
      <c r="DW260">
        <v>11.50335</v>
      </c>
      <c r="DX260">
        <v>417.504</v>
      </c>
      <c r="DY260">
        <v>12.4654</v>
      </c>
      <c r="DZ260">
        <v>599.9915</v>
      </c>
      <c r="EA260">
        <v>78.9067</v>
      </c>
      <c r="EB260">
        <v>0.09997275</v>
      </c>
      <c r="EC260">
        <v>23.0518</v>
      </c>
      <c r="ED260">
        <v>23.1128</v>
      </c>
      <c r="EE260">
        <v>999.9</v>
      </c>
      <c r="EF260">
        <v>0</v>
      </c>
      <c r="EG260">
        <v>0</v>
      </c>
      <c r="EH260">
        <v>9991.25</v>
      </c>
      <c r="EI260">
        <v>0</v>
      </c>
      <c r="EJ260">
        <v>0.848101</v>
      </c>
      <c r="EK260">
        <v>-2.96851</v>
      </c>
      <c r="EL260">
        <v>422.2665</v>
      </c>
      <c r="EM260">
        <v>424.8455</v>
      </c>
      <c r="EN260">
        <v>0.993562</v>
      </c>
      <c r="EO260">
        <v>419.958</v>
      </c>
      <c r="EP260">
        <v>11.50335</v>
      </c>
      <c r="EQ260">
        <v>0.9860885</v>
      </c>
      <c r="ER260">
        <v>0.90769</v>
      </c>
      <c r="ES260">
        <v>6.71244</v>
      </c>
      <c r="ET260">
        <v>5.513245</v>
      </c>
      <c r="EU260">
        <v>1799.9</v>
      </c>
      <c r="EV260">
        <v>0.978004</v>
      </c>
      <c r="EW260">
        <v>0.0219962</v>
      </c>
      <c r="EX260">
        <v>0</v>
      </c>
      <c r="EY260">
        <v>381.857</v>
      </c>
      <c r="EZ260">
        <v>4.99951</v>
      </c>
      <c r="FA260">
        <v>6929.47</v>
      </c>
      <c r="FB260">
        <v>14716.2</v>
      </c>
      <c r="FC260">
        <v>43.0935</v>
      </c>
      <c r="FD260">
        <v>44.875</v>
      </c>
      <c r="FE260">
        <v>44.625</v>
      </c>
      <c r="FF260">
        <v>43.906</v>
      </c>
      <c r="FG260">
        <v>44.5</v>
      </c>
      <c r="FH260">
        <v>1755.42</v>
      </c>
      <c r="FI260">
        <v>39.48</v>
      </c>
      <c r="FJ260">
        <v>0</v>
      </c>
      <c r="FK260">
        <v>1701978890.1</v>
      </c>
      <c r="FL260">
        <v>0</v>
      </c>
      <c r="FM260">
        <v>381.901730769231</v>
      </c>
      <c r="FN260">
        <v>0.0967179574630055</v>
      </c>
      <c r="FO260">
        <v>-5.50085470586663</v>
      </c>
      <c r="FP260">
        <v>6930.14538461538</v>
      </c>
      <c r="FQ260">
        <v>15</v>
      </c>
      <c r="FR260">
        <v>1701977635</v>
      </c>
      <c r="FS260" t="s">
        <v>438</v>
      </c>
      <c r="FT260">
        <v>1701977633</v>
      </c>
      <c r="FU260">
        <v>1701977635</v>
      </c>
      <c r="FV260">
        <v>4</v>
      </c>
      <c r="FW260">
        <v>-0.012</v>
      </c>
      <c r="FX260">
        <v>0.003</v>
      </c>
      <c r="FY260">
        <v>-0.515</v>
      </c>
      <c r="FZ260">
        <v>0.012</v>
      </c>
      <c r="GA260">
        <v>420</v>
      </c>
      <c r="GB260">
        <v>11</v>
      </c>
      <c r="GC260">
        <v>0.38</v>
      </c>
      <c r="GD260">
        <v>0.07</v>
      </c>
      <c r="GE260">
        <v>-2.995699</v>
      </c>
      <c r="GF260">
        <v>0.157382255639097</v>
      </c>
      <c r="GG260">
        <v>0.0404548144106483</v>
      </c>
      <c r="GH260">
        <v>1</v>
      </c>
      <c r="GI260">
        <v>381.922852941176</v>
      </c>
      <c r="GJ260">
        <v>-0.252971732126983</v>
      </c>
      <c r="GK260">
        <v>0.199696259406032</v>
      </c>
      <c r="GL260">
        <v>1</v>
      </c>
      <c r="GM260">
        <v>0.991115</v>
      </c>
      <c r="GN260">
        <v>-0.0479058045112771</v>
      </c>
      <c r="GO260">
        <v>0.00909297914877187</v>
      </c>
      <c r="GP260">
        <v>1</v>
      </c>
      <c r="GQ260">
        <v>3</v>
      </c>
      <c r="GR260">
        <v>3</v>
      </c>
      <c r="GS260" t="s">
        <v>439</v>
      </c>
      <c r="GT260">
        <v>3.25001</v>
      </c>
      <c r="GU260">
        <v>2.89208</v>
      </c>
      <c r="GV260">
        <v>0.0826645</v>
      </c>
      <c r="GW260">
        <v>0.0829073</v>
      </c>
      <c r="GX260">
        <v>0.0595135</v>
      </c>
      <c r="GY260">
        <v>0.0554555</v>
      </c>
      <c r="GZ260">
        <v>30262.5</v>
      </c>
      <c r="HA260">
        <v>23314.8</v>
      </c>
      <c r="HB260">
        <v>30711.6</v>
      </c>
      <c r="HC260">
        <v>23893.2</v>
      </c>
      <c r="HD260">
        <v>38257.7</v>
      </c>
      <c r="HE260">
        <v>31500.6</v>
      </c>
      <c r="HF260">
        <v>43456.5</v>
      </c>
      <c r="HG260">
        <v>36058.7</v>
      </c>
      <c r="HH260">
        <v>2.35222</v>
      </c>
      <c r="HI260">
        <v>2.25518</v>
      </c>
      <c r="HJ260">
        <v>0.151087</v>
      </c>
      <c r="HK260">
        <v>0</v>
      </c>
      <c r="HL260">
        <v>20.6186</v>
      </c>
      <c r="HM260">
        <v>999.9</v>
      </c>
      <c r="HN260">
        <v>45.251</v>
      </c>
      <c r="HO260">
        <v>27.11</v>
      </c>
      <c r="HP260">
        <v>20.658</v>
      </c>
      <c r="HQ260">
        <v>54.712</v>
      </c>
      <c r="HR260">
        <v>21.4663</v>
      </c>
      <c r="HS260">
        <v>2</v>
      </c>
      <c r="HT260">
        <v>-0.301654</v>
      </c>
      <c r="HU260">
        <v>0.74558</v>
      </c>
      <c r="HV260">
        <v>20.3421</v>
      </c>
      <c r="HW260">
        <v>5.24679</v>
      </c>
      <c r="HX260">
        <v>11.9205</v>
      </c>
      <c r="HY260">
        <v>4.9696</v>
      </c>
      <c r="HZ260">
        <v>3.29005</v>
      </c>
      <c r="IA260">
        <v>9999</v>
      </c>
      <c r="IB260">
        <v>999.9</v>
      </c>
      <c r="IC260">
        <v>9999</v>
      </c>
      <c r="ID260">
        <v>9999</v>
      </c>
      <c r="IE260">
        <v>4.97212</v>
      </c>
      <c r="IF260">
        <v>1.87348</v>
      </c>
      <c r="IG260">
        <v>1.88034</v>
      </c>
      <c r="IH260">
        <v>1.87653</v>
      </c>
      <c r="II260">
        <v>1.87612</v>
      </c>
      <c r="IJ260">
        <v>1.87607</v>
      </c>
      <c r="IK260">
        <v>1.87506</v>
      </c>
      <c r="IL260">
        <v>1.87542</v>
      </c>
      <c r="IM260">
        <v>0</v>
      </c>
      <c r="IN260">
        <v>0</v>
      </c>
      <c r="IO260">
        <v>0</v>
      </c>
      <c r="IP260">
        <v>0</v>
      </c>
      <c r="IQ260" t="s">
        <v>440</v>
      </c>
      <c r="IR260" t="s">
        <v>441</v>
      </c>
      <c r="IS260" t="s">
        <v>442</v>
      </c>
      <c r="IT260" t="s">
        <v>442</v>
      </c>
      <c r="IU260" t="s">
        <v>442</v>
      </c>
      <c r="IV260" t="s">
        <v>442</v>
      </c>
      <c r="IW260">
        <v>0</v>
      </c>
      <c r="IX260">
        <v>100</v>
      </c>
      <c r="IY260">
        <v>100</v>
      </c>
      <c r="IZ260">
        <v>-0.514</v>
      </c>
      <c r="JA260">
        <v>0.0315</v>
      </c>
      <c r="JB260">
        <v>-0.436505064677801</v>
      </c>
      <c r="JC260">
        <v>-0.000204251658391556</v>
      </c>
      <c r="JD260">
        <v>8.11882707142039e-08</v>
      </c>
      <c r="JE260">
        <v>-8.824596126216e-11</v>
      </c>
      <c r="JF260">
        <v>-0.0823044458403542</v>
      </c>
      <c r="JG260">
        <v>6.98166786572007e-05</v>
      </c>
      <c r="JH260">
        <v>0.00104944809816257</v>
      </c>
      <c r="JI260">
        <v>-2.5878658862803e-05</v>
      </c>
      <c r="JJ260">
        <v>28</v>
      </c>
      <c r="JK260">
        <v>2090</v>
      </c>
      <c r="JL260">
        <v>2</v>
      </c>
      <c r="JM260">
        <v>19</v>
      </c>
      <c r="JN260">
        <v>20.9</v>
      </c>
      <c r="JO260">
        <v>20.9</v>
      </c>
      <c r="JP260">
        <v>1.36108</v>
      </c>
      <c r="JQ260">
        <v>2.55249</v>
      </c>
      <c r="JR260">
        <v>2.24365</v>
      </c>
      <c r="JS260">
        <v>2.84912</v>
      </c>
      <c r="JT260">
        <v>2.49756</v>
      </c>
      <c r="JU260">
        <v>2.37671</v>
      </c>
      <c r="JV260">
        <v>31.3244</v>
      </c>
      <c r="JW260">
        <v>24.0612</v>
      </c>
      <c r="JX260">
        <v>18</v>
      </c>
      <c r="JY260">
        <v>633.365</v>
      </c>
      <c r="JZ260">
        <v>657.874</v>
      </c>
      <c r="KA260">
        <v>19.9993</v>
      </c>
      <c r="KB260">
        <v>23.353</v>
      </c>
      <c r="KC260">
        <v>30.0001</v>
      </c>
      <c r="KD260">
        <v>23.5229</v>
      </c>
      <c r="KE260">
        <v>23.5046</v>
      </c>
      <c r="KF260">
        <v>27.2871</v>
      </c>
      <c r="KG260">
        <v>36.4437</v>
      </c>
      <c r="KH260">
        <v>0</v>
      </c>
      <c r="KI260">
        <v>20</v>
      </c>
      <c r="KJ260">
        <v>420</v>
      </c>
      <c r="KK260">
        <v>11.5341</v>
      </c>
      <c r="KL260">
        <v>101.973</v>
      </c>
      <c r="KM260">
        <v>101.017</v>
      </c>
    </row>
    <row r="261" spans="1:299">
      <c r="A261">
        <v>245</v>
      </c>
      <c r="B261">
        <v>1701978894.1</v>
      </c>
      <c r="C261">
        <v>1220.09999990463</v>
      </c>
      <c r="D261" t="s">
        <v>931</v>
      </c>
      <c r="E261" t="s">
        <v>932</v>
      </c>
      <c r="F261">
        <v>15</v>
      </c>
      <c r="H261" t="s">
        <v>435</v>
      </c>
      <c r="K261">
        <v>1701978892.6</v>
      </c>
      <c r="L261">
        <f>(M261)/1000</f>
        <v>0</v>
      </c>
      <c r="M261">
        <f>IF(DR261, AP261, AJ261)</f>
        <v>0</v>
      </c>
      <c r="N261">
        <f>IF(DR261, AK261, AI261)</f>
        <v>0</v>
      </c>
      <c r="O261">
        <f>DT261 - IF(AW261&gt;1, N261*DN261*100.0/(AY261*EH261), 0)</f>
        <v>0</v>
      </c>
      <c r="P261">
        <f>((V261-L261/2)*O261-N261)/(V261+L261/2)</f>
        <v>0</v>
      </c>
      <c r="Q261">
        <f>P261*(EA261+EB261)/1000.0</f>
        <v>0</v>
      </c>
      <c r="R261">
        <f>(DT261 - IF(AW261&gt;1, N261*DN261*100.0/(AY261*EH261), 0))*(EA261+EB261)/1000.0</f>
        <v>0</v>
      </c>
      <c r="S261">
        <f>2.0/((1/U261-1/T261)+SIGN(U261)*SQRT((1/U261-1/T261)*(1/U261-1/T261) + 4*DO261/((DO261+1)*(DO261+1))*(2*1/U261*1/T261-1/T261*1/T261)))</f>
        <v>0</v>
      </c>
      <c r="T261">
        <f>IF(LEFT(DP261,1)&lt;&gt;"0",IF(LEFT(DP261,1)="1",3.0,DQ261),$D$5+$E$5*(EH261*EA261/($K$5*1000))+$F$5*(EH261*EA261/($K$5*1000))*MAX(MIN(DN261,$J$5),$I$5)*MAX(MIN(DN261,$J$5),$I$5)+$G$5*MAX(MIN(DN261,$J$5),$I$5)*(EH261*EA261/($K$5*1000))+$H$5*(EH261*EA261/($K$5*1000))*(EH261*EA261/($K$5*1000)))</f>
        <v>0</v>
      </c>
      <c r="U261">
        <f>L261*(1000-(1000*0.61365*exp(17.502*Y261/(240.97+Y261))/(EA261+EB261)+DV261)/2)/(1000*0.61365*exp(17.502*Y261/(240.97+Y261))/(EA261+EB261)-DV261)</f>
        <v>0</v>
      </c>
      <c r="V261">
        <f>1/((DO261+1)/(S261/1.6)+1/(T261/1.37)) + DO261/((DO261+1)/(S261/1.6) + DO261/(T261/1.37))</f>
        <v>0</v>
      </c>
      <c r="W261">
        <f>(DJ261*DM261)</f>
        <v>0</v>
      </c>
      <c r="X261">
        <f>(EC261+(W261+2*0.95*5.67E-8*(((EC261+$B$7)+273)^4-(EC261+273)^4)-44100*L261)/(1.84*29.3*T261+8*0.95*5.67E-8*(EC261+273)^3))</f>
        <v>0</v>
      </c>
      <c r="Y261">
        <f>($C$7*ED261+$D$7*EE261+$E$7*X261)</f>
        <v>0</v>
      </c>
      <c r="Z261">
        <f>0.61365*exp(17.502*Y261/(240.97+Y261))</f>
        <v>0</v>
      </c>
      <c r="AA261">
        <f>(AB261/AC261*100)</f>
        <v>0</v>
      </c>
      <c r="AB261">
        <f>DV261*(EA261+EB261)/1000</f>
        <v>0</v>
      </c>
      <c r="AC261">
        <f>0.61365*exp(17.502*EC261/(240.97+EC261))</f>
        <v>0</v>
      </c>
      <c r="AD261">
        <f>(Z261-DV261*(EA261+EB261)/1000)</f>
        <v>0</v>
      </c>
      <c r="AE261">
        <f>(-L261*44100)</f>
        <v>0</v>
      </c>
      <c r="AF261">
        <f>2*29.3*T261*0.92*(EC261-Y261)</f>
        <v>0</v>
      </c>
      <c r="AG261">
        <f>2*0.95*5.67E-8*(((EC261+$B$7)+273)^4-(Y261+273)^4)</f>
        <v>0</v>
      </c>
      <c r="AH261">
        <f>W261+AG261+AE261+AF261</f>
        <v>0</v>
      </c>
      <c r="AI261">
        <f>DZ261*AW261*(DU261-DT261*(1000-AW261*DW261)/(1000-AW261*DV261))/(100*DN261)</f>
        <v>0</v>
      </c>
      <c r="AJ261">
        <f>1000*DZ261*AW261*(DV261-DW261)/(100*DN261*(1000-AW261*DV261))</f>
        <v>0</v>
      </c>
      <c r="AK261">
        <f>(AL261 - AM261 - EA261*1E3/(8.314*(EC261+273.15)) * AO261/DZ261 * AN261) * DZ261/(100*DN261) * (1000 - DW261)/1000</f>
        <v>0</v>
      </c>
      <c r="AL261">
        <v>424.844526845475</v>
      </c>
      <c r="AM261">
        <v>422.268551515152</v>
      </c>
      <c r="AN261">
        <v>0.00339202178736361</v>
      </c>
      <c r="AO261">
        <v>66.111918729525</v>
      </c>
      <c r="AP261">
        <f>(AR261 - AQ261 + EA261*1E3/(8.314*(EC261+273.15)) * AT261/DZ261 * AS261) * DZ261/(100*DN261) * 1000/(1000 - AR261)</f>
        <v>0</v>
      </c>
      <c r="AQ261">
        <v>11.5039977556633</v>
      </c>
      <c r="AR261">
        <v>12.4997615384615</v>
      </c>
      <c r="AS261">
        <v>3.45256226756279e-06</v>
      </c>
      <c r="AT261">
        <v>85.4368916189537</v>
      </c>
      <c r="AU261">
        <v>0</v>
      </c>
      <c r="AV261">
        <v>0</v>
      </c>
      <c r="AW261">
        <f>IF(AU261*$H$13&gt;=AY261,1.0,(AY261/(AY261-AU261*$H$13)))</f>
        <v>0</v>
      </c>
      <c r="AX261">
        <f>(AW261-1)*100</f>
        <v>0</v>
      </c>
      <c r="AY261">
        <f>MAX(0,($B$13+$C$13*EH261)/(1+$D$13*EH261)*EA261/(EC261+273)*$E$13)</f>
        <v>0</v>
      </c>
      <c r="AZ261" t="s">
        <v>436</v>
      </c>
      <c r="BA261" t="s">
        <v>436</v>
      </c>
      <c r="BB261">
        <v>0</v>
      </c>
      <c r="BC261">
        <v>0</v>
      </c>
      <c r="BD261">
        <f>1-BB261/BC261</f>
        <v>0</v>
      </c>
      <c r="BE261">
        <v>0</v>
      </c>
      <c r="BF261" t="s">
        <v>436</v>
      </c>
      <c r="BG261" t="s">
        <v>436</v>
      </c>
      <c r="BH261">
        <v>0</v>
      </c>
      <c r="BI261">
        <v>0</v>
      </c>
      <c r="BJ261">
        <f>1-BH261/BI261</f>
        <v>0</v>
      </c>
      <c r="BK261">
        <v>0.5</v>
      </c>
      <c r="BL261">
        <f>DK261</f>
        <v>0</v>
      </c>
      <c r="BM261">
        <f>N261</f>
        <v>0</v>
      </c>
      <c r="BN261">
        <f>BJ261*BK261*BL261</f>
        <v>0</v>
      </c>
      <c r="BO261">
        <f>(BM261-BE261)/BL261</f>
        <v>0</v>
      </c>
      <c r="BP261">
        <f>(BC261-BI261)/BI261</f>
        <v>0</v>
      </c>
      <c r="BQ261">
        <f>BB261/(BD261+BB261/BI261)</f>
        <v>0</v>
      </c>
      <c r="BR261" t="s">
        <v>436</v>
      </c>
      <c r="BS261">
        <v>0</v>
      </c>
      <c r="BT261">
        <f>IF(BS261&lt;&gt;0, BS261, BQ261)</f>
        <v>0</v>
      </c>
      <c r="BU261">
        <f>1-BT261/BI261</f>
        <v>0</v>
      </c>
      <c r="BV261">
        <f>(BI261-BH261)/(BI261-BT261)</f>
        <v>0</v>
      </c>
      <c r="BW261">
        <f>(BC261-BI261)/(BC261-BT261)</f>
        <v>0</v>
      </c>
      <c r="BX261">
        <f>(BI261-BH261)/(BI261-BB261)</f>
        <v>0</v>
      </c>
      <c r="BY261">
        <f>(BC261-BI261)/(BC261-BB261)</f>
        <v>0</v>
      </c>
      <c r="BZ261">
        <f>(BV261*BT261/BH261)</f>
        <v>0</v>
      </c>
      <c r="CA261">
        <f>(1-BZ261)</f>
        <v>0</v>
      </c>
      <c r="DJ261">
        <f>$B$11*EI261+$C$11*EJ261+$F$11*EU261*(1-EX261)</f>
        <v>0</v>
      </c>
      <c r="DK261">
        <f>DJ261*DL261</f>
        <v>0</v>
      </c>
      <c r="DL261">
        <f>($B$11*$D$9+$C$11*$D$9+$F$11*((FH261+EZ261)/MAX(FH261+EZ261+FI261, 0.1)*$I$9+FI261/MAX(FH261+EZ261+FI261, 0.1)*$J$9))/($B$11+$C$11+$F$11)</f>
        <v>0</v>
      </c>
      <c r="DM261">
        <f>($B$11*$K$9+$C$11*$K$9+$F$11*((FH261+EZ261)/MAX(FH261+EZ261+FI261, 0.1)*$P$9+FI261/MAX(FH261+EZ261+FI261, 0.1)*$Q$9))/($B$11+$C$11+$F$11)</f>
        <v>0</v>
      </c>
      <c r="DN261">
        <v>6</v>
      </c>
      <c r="DO261">
        <v>0.5</v>
      </c>
      <c r="DP261" t="s">
        <v>437</v>
      </c>
      <c r="DQ261">
        <v>2</v>
      </c>
      <c r="DR261" t="b">
        <v>1</v>
      </c>
      <c r="DS261">
        <v>1701978892.6</v>
      </c>
      <c r="DT261">
        <v>416.981</v>
      </c>
      <c r="DU261">
        <v>419.983</v>
      </c>
      <c r="DV261">
        <v>12.4997</v>
      </c>
      <c r="DW261">
        <v>11.50535</v>
      </c>
      <c r="DX261">
        <v>417.495</v>
      </c>
      <c r="DY261">
        <v>12.46815</v>
      </c>
      <c r="DZ261">
        <v>600.049</v>
      </c>
      <c r="EA261">
        <v>78.90585</v>
      </c>
      <c r="EB261">
        <v>0.10005135</v>
      </c>
      <c r="EC261">
        <v>23.0497</v>
      </c>
      <c r="ED261">
        <v>23.10685</v>
      </c>
      <c r="EE261">
        <v>999.9</v>
      </c>
      <c r="EF261">
        <v>0</v>
      </c>
      <c r="EG261">
        <v>0</v>
      </c>
      <c r="EH261">
        <v>9983.75</v>
      </c>
      <c r="EI261">
        <v>0</v>
      </c>
      <c r="EJ261">
        <v>0.848101</v>
      </c>
      <c r="EK261">
        <v>-3.00215</v>
      </c>
      <c r="EL261">
        <v>422.259</v>
      </c>
      <c r="EM261">
        <v>424.8715</v>
      </c>
      <c r="EN261">
        <v>0.9943095</v>
      </c>
      <c r="EO261">
        <v>419.983</v>
      </c>
      <c r="EP261">
        <v>11.50535</v>
      </c>
      <c r="EQ261">
        <v>0.9862985</v>
      </c>
      <c r="ER261">
        <v>0.907842</v>
      </c>
      <c r="ES261">
        <v>6.715535</v>
      </c>
      <c r="ET261">
        <v>5.515655</v>
      </c>
      <c r="EU261">
        <v>1800.07</v>
      </c>
      <c r="EV261">
        <v>0.978006</v>
      </c>
      <c r="EW261">
        <v>0.0219943</v>
      </c>
      <c r="EX261">
        <v>0</v>
      </c>
      <c r="EY261">
        <v>381.999</v>
      </c>
      <c r="EZ261">
        <v>4.99951</v>
      </c>
      <c r="FA261">
        <v>6930.13</v>
      </c>
      <c r="FB261">
        <v>14717.6</v>
      </c>
      <c r="FC261">
        <v>43.062</v>
      </c>
      <c r="FD261">
        <v>44.875</v>
      </c>
      <c r="FE261">
        <v>44.625</v>
      </c>
      <c r="FF261">
        <v>43.906</v>
      </c>
      <c r="FG261">
        <v>44.5</v>
      </c>
      <c r="FH261">
        <v>1755.59</v>
      </c>
      <c r="FI261">
        <v>39.48</v>
      </c>
      <c r="FJ261">
        <v>0</v>
      </c>
      <c r="FK261">
        <v>1701978895.5</v>
      </c>
      <c r="FL261">
        <v>0</v>
      </c>
      <c r="FM261">
        <v>381.88084</v>
      </c>
      <c r="FN261">
        <v>-0.0895384538862079</v>
      </c>
      <c r="FO261">
        <v>-0.504615412868899</v>
      </c>
      <c r="FP261">
        <v>6929.9396</v>
      </c>
      <c r="FQ261">
        <v>15</v>
      </c>
      <c r="FR261">
        <v>1701977635</v>
      </c>
      <c r="FS261" t="s">
        <v>438</v>
      </c>
      <c r="FT261">
        <v>1701977633</v>
      </c>
      <c r="FU261">
        <v>1701977635</v>
      </c>
      <c r="FV261">
        <v>4</v>
      </c>
      <c r="FW261">
        <v>-0.012</v>
      </c>
      <c r="FX261">
        <v>0.003</v>
      </c>
      <c r="FY261">
        <v>-0.515</v>
      </c>
      <c r="FZ261">
        <v>0.012</v>
      </c>
      <c r="GA261">
        <v>420</v>
      </c>
      <c r="GB261">
        <v>11</v>
      </c>
      <c r="GC261">
        <v>0.38</v>
      </c>
      <c r="GD261">
        <v>0.07</v>
      </c>
      <c r="GE261">
        <v>-2.98320904761905</v>
      </c>
      <c r="GF261">
        <v>0.0685581818181786</v>
      </c>
      <c r="GG261">
        <v>0.0380802758474355</v>
      </c>
      <c r="GH261">
        <v>1</v>
      </c>
      <c r="GI261">
        <v>381.904735294118</v>
      </c>
      <c r="GJ261">
        <v>-0.148128338416863</v>
      </c>
      <c r="GK261">
        <v>0.148909626920555</v>
      </c>
      <c r="GL261">
        <v>1</v>
      </c>
      <c r="GM261">
        <v>0.989445952380952</v>
      </c>
      <c r="GN261">
        <v>0.0205671428571448</v>
      </c>
      <c r="GO261">
        <v>0.00678988297448906</v>
      </c>
      <c r="GP261">
        <v>1</v>
      </c>
      <c r="GQ261">
        <v>3</v>
      </c>
      <c r="GR261">
        <v>3</v>
      </c>
      <c r="GS261" t="s">
        <v>439</v>
      </c>
      <c r="GT261">
        <v>3.25006</v>
      </c>
      <c r="GU261">
        <v>2.89216</v>
      </c>
      <c r="GV261">
        <v>0.0826694</v>
      </c>
      <c r="GW261">
        <v>0.0829175</v>
      </c>
      <c r="GX261">
        <v>0.0595167</v>
      </c>
      <c r="GY261">
        <v>0.055463</v>
      </c>
      <c r="GZ261">
        <v>30261.7</v>
      </c>
      <c r="HA261">
        <v>23314.1</v>
      </c>
      <c r="HB261">
        <v>30711</v>
      </c>
      <c r="HC261">
        <v>23892.7</v>
      </c>
      <c r="HD261">
        <v>38256.6</v>
      </c>
      <c r="HE261">
        <v>31499.7</v>
      </c>
      <c r="HF261">
        <v>43455.5</v>
      </c>
      <c r="HG261">
        <v>36058</v>
      </c>
      <c r="HH261">
        <v>2.3524</v>
      </c>
      <c r="HI261">
        <v>2.25505</v>
      </c>
      <c r="HJ261">
        <v>0.150677</v>
      </c>
      <c r="HK261">
        <v>0</v>
      </c>
      <c r="HL261">
        <v>20.6208</v>
      </c>
      <c r="HM261">
        <v>999.9</v>
      </c>
      <c r="HN261">
        <v>45.251</v>
      </c>
      <c r="HO261">
        <v>27.1</v>
      </c>
      <c r="HP261">
        <v>20.6485</v>
      </c>
      <c r="HQ261">
        <v>54.842</v>
      </c>
      <c r="HR261">
        <v>21.4423</v>
      </c>
      <c r="HS261">
        <v>2</v>
      </c>
      <c r="HT261">
        <v>-0.301347</v>
      </c>
      <c r="HU261">
        <v>0.743096</v>
      </c>
      <c r="HV261">
        <v>20.3421</v>
      </c>
      <c r="HW261">
        <v>5.24679</v>
      </c>
      <c r="HX261">
        <v>11.9207</v>
      </c>
      <c r="HY261">
        <v>4.9696</v>
      </c>
      <c r="HZ261">
        <v>3.29003</v>
      </c>
      <c r="IA261">
        <v>9999</v>
      </c>
      <c r="IB261">
        <v>999.9</v>
      </c>
      <c r="IC261">
        <v>9999</v>
      </c>
      <c r="ID261">
        <v>9999</v>
      </c>
      <c r="IE261">
        <v>4.97211</v>
      </c>
      <c r="IF261">
        <v>1.87348</v>
      </c>
      <c r="IG261">
        <v>1.88034</v>
      </c>
      <c r="IH261">
        <v>1.87651</v>
      </c>
      <c r="II261">
        <v>1.8761</v>
      </c>
      <c r="IJ261">
        <v>1.87607</v>
      </c>
      <c r="IK261">
        <v>1.87502</v>
      </c>
      <c r="IL261">
        <v>1.87544</v>
      </c>
      <c r="IM261">
        <v>0</v>
      </c>
      <c r="IN261">
        <v>0</v>
      </c>
      <c r="IO261">
        <v>0</v>
      </c>
      <c r="IP261">
        <v>0</v>
      </c>
      <c r="IQ261" t="s">
        <v>440</v>
      </c>
      <c r="IR261" t="s">
        <v>441</v>
      </c>
      <c r="IS261" t="s">
        <v>442</v>
      </c>
      <c r="IT261" t="s">
        <v>442</v>
      </c>
      <c r="IU261" t="s">
        <v>442</v>
      </c>
      <c r="IV261" t="s">
        <v>442</v>
      </c>
      <c r="IW261">
        <v>0</v>
      </c>
      <c r="IX261">
        <v>100</v>
      </c>
      <c r="IY261">
        <v>100</v>
      </c>
      <c r="IZ261">
        <v>-0.514</v>
      </c>
      <c r="JA261">
        <v>0.0315</v>
      </c>
      <c r="JB261">
        <v>-0.436505064677801</v>
      </c>
      <c r="JC261">
        <v>-0.000204251658391556</v>
      </c>
      <c r="JD261">
        <v>8.11882707142039e-08</v>
      </c>
      <c r="JE261">
        <v>-8.824596126216e-11</v>
      </c>
      <c r="JF261">
        <v>-0.0823044458403542</v>
      </c>
      <c r="JG261">
        <v>6.98166786572007e-05</v>
      </c>
      <c r="JH261">
        <v>0.00104944809816257</v>
      </c>
      <c r="JI261">
        <v>-2.5878658862803e-05</v>
      </c>
      <c r="JJ261">
        <v>28</v>
      </c>
      <c r="JK261">
        <v>2090</v>
      </c>
      <c r="JL261">
        <v>2</v>
      </c>
      <c r="JM261">
        <v>19</v>
      </c>
      <c r="JN261">
        <v>21</v>
      </c>
      <c r="JO261">
        <v>21</v>
      </c>
      <c r="JP261">
        <v>1.36108</v>
      </c>
      <c r="JQ261">
        <v>2.55737</v>
      </c>
      <c r="JR261">
        <v>2.24365</v>
      </c>
      <c r="JS261">
        <v>2.84912</v>
      </c>
      <c r="JT261">
        <v>2.49756</v>
      </c>
      <c r="JU261">
        <v>2.34985</v>
      </c>
      <c r="JV261">
        <v>31.3244</v>
      </c>
      <c r="JW261">
        <v>24.0612</v>
      </c>
      <c r="JX261">
        <v>18</v>
      </c>
      <c r="JY261">
        <v>633.493</v>
      </c>
      <c r="JZ261">
        <v>657.768</v>
      </c>
      <c r="KA261">
        <v>19.9994</v>
      </c>
      <c r="KB261">
        <v>23.3549</v>
      </c>
      <c r="KC261">
        <v>30.0004</v>
      </c>
      <c r="KD261">
        <v>23.5229</v>
      </c>
      <c r="KE261">
        <v>23.5046</v>
      </c>
      <c r="KF261">
        <v>27.2886</v>
      </c>
      <c r="KG261">
        <v>36.4437</v>
      </c>
      <c r="KH261">
        <v>0</v>
      </c>
      <c r="KI261">
        <v>20</v>
      </c>
      <c r="KJ261">
        <v>420</v>
      </c>
      <c r="KK261">
        <v>11.5341</v>
      </c>
      <c r="KL261">
        <v>101.971</v>
      </c>
      <c r="KM261">
        <v>101.015</v>
      </c>
    </row>
    <row r="262" spans="1:299">
      <c r="A262">
        <v>246</v>
      </c>
      <c r="B262">
        <v>1701978899.1</v>
      </c>
      <c r="C262">
        <v>1225.09999990463</v>
      </c>
      <c r="D262" t="s">
        <v>933</v>
      </c>
      <c r="E262" t="s">
        <v>934</v>
      </c>
      <c r="F262">
        <v>15</v>
      </c>
      <c r="H262" t="s">
        <v>435</v>
      </c>
      <c r="K262">
        <v>1701978897.6</v>
      </c>
      <c r="L262">
        <f>(M262)/1000</f>
        <v>0</v>
      </c>
      <c r="M262">
        <f>IF(DR262, AP262, AJ262)</f>
        <v>0</v>
      </c>
      <c r="N262">
        <f>IF(DR262, AK262, AI262)</f>
        <v>0</v>
      </c>
      <c r="O262">
        <f>DT262 - IF(AW262&gt;1, N262*DN262*100.0/(AY262*EH262), 0)</f>
        <v>0</v>
      </c>
      <c r="P262">
        <f>((V262-L262/2)*O262-N262)/(V262+L262/2)</f>
        <v>0</v>
      </c>
      <c r="Q262">
        <f>P262*(EA262+EB262)/1000.0</f>
        <v>0</v>
      </c>
      <c r="R262">
        <f>(DT262 - IF(AW262&gt;1, N262*DN262*100.0/(AY262*EH262), 0))*(EA262+EB262)/1000.0</f>
        <v>0</v>
      </c>
      <c r="S262">
        <f>2.0/((1/U262-1/T262)+SIGN(U262)*SQRT((1/U262-1/T262)*(1/U262-1/T262) + 4*DO262/((DO262+1)*(DO262+1))*(2*1/U262*1/T262-1/T262*1/T262)))</f>
        <v>0</v>
      </c>
      <c r="T262">
        <f>IF(LEFT(DP262,1)&lt;&gt;"0",IF(LEFT(DP262,1)="1",3.0,DQ262),$D$5+$E$5*(EH262*EA262/($K$5*1000))+$F$5*(EH262*EA262/($K$5*1000))*MAX(MIN(DN262,$J$5),$I$5)*MAX(MIN(DN262,$J$5),$I$5)+$G$5*MAX(MIN(DN262,$J$5),$I$5)*(EH262*EA262/($K$5*1000))+$H$5*(EH262*EA262/($K$5*1000))*(EH262*EA262/($K$5*1000)))</f>
        <v>0</v>
      </c>
      <c r="U262">
        <f>L262*(1000-(1000*0.61365*exp(17.502*Y262/(240.97+Y262))/(EA262+EB262)+DV262)/2)/(1000*0.61365*exp(17.502*Y262/(240.97+Y262))/(EA262+EB262)-DV262)</f>
        <v>0</v>
      </c>
      <c r="V262">
        <f>1/((DO262+1)/(S262/1.6)+1/(T262/1.37)) + DO262/((DO262+1)/(S262/1.6) + DO262/(T262/1.37))</f>
        <v>0</v>
      </c>
      <c r="W262">
        <f>(DJ262*DM262)</f>
        <v>0</v>
      </c>
      <c r="X262">
        <f>(EC262+(W262+2*0.95*5.67E-8*(((EC262+$B$7)+273)^4-(EC262+273)^4)-44100*L262)/(1.84*29.3*T262+8*0.95*5.67E-8*(EC262+273)^3))</f>
        <v>0</v>
      </c>
      <c r="Y262">
        <f>($C$7*ED262+$D$7*EE262+$E$7*X262)</f>
        <v>0</v>
      </c>
      <c r="Z262">
        <f>0.61365*exp(17.502*Y262/(240.97+Y262))</f>
        <v>0</v>
      </c>
      <c r="AA262">
        <f>(AB262/AC262*100)</f>
        <v>0</v>
      </c>
      <c r="AB262">
        <f>DV262*(EA262+EB262)/1000</f>
        <v>0</v>
      </c>
      <c r="AC262">
        <f>0.61365*exp(17.502*EC262/(240.97+EC262))</f>
        <v>0</v>
      </c>
      <c r="AD262">
        <f>(Z262-DV262*(EA262+EB262)/1000)</f>
        <v>0</v>
      </c>
      <c r="AE262">
        <f>(-L262*44100)</f>
        <v>0</v>
      </c>
      <c r="AF262">
        <f>2*29.3*T262*0.92*(EC262-Y262)</f>
        <v>0</v>
      </c>
      <c r="AG262">
        <f>2*0.95*5.67E-8*(((EC262+$B$7)+273)^4-(Y262+273)^4)</f>
        <v>0</v>
      </c>
      <c r="AH262">
        <f>W262+AG262+AE262+AF262</f>
        <v>0</v>
      </c>
      <c r="AI262">
        <f>DZ262*AW262*(DU262-DT262*(1000-AW262*DW262)/(1000-AW262*DV262))/(100*DN262)</f>
        <v>0</v>
      </c>
      <c r="AJ262">
        <f>1000*DZ262*AW262*(DV262-DW262)/(100*DN262*(1000-AW262*DV262))</f>
        <v>0</v>
      </c>
      <c r="AK262">
        <f>(AL262 - AM262 - EA262*1E3/(8.314*(EC262+273.15)) * AO262/DZ262 * AN262) * DZ262/(100*DN262) * (1000 - DW262)/1000</f>
        <v>0</v>
      </c>
      <c r="AL262">
        <v>424.903249167365</v>
      </c>
      <c r="AM262">
        <v>422.362072727273</v>
      </c>
      <c r="AN262">
        <v>0.0154093448577451</v>
      </c>
      <c r="AO262">
        <v>66.111918729525</v>
      </c>
      <c r="AP262">
        <f>(AR262 - AQ262 + EA262*1E3/(8.314*(EC262+273.15)) * AT262/DZ262 * AS262) * DZ262/(100*DN262) * 1000/(1000 - AR262)</f>
        <v>0</v>
      </c>
      <c r="AQ262">
        <v>11.5063055599694</v>
      </c>
      <c r="AR262">
        <v>12.4999802197802</v>
      </c>
      <c r="AS262">
        <v>1.10520603518192e-06</v>
      </c>
      <c r="AT262">
        <v>85.4368916189537</v>
      </c>
      <c r="AU262">
        <v>0</v>
      </c>
      <c r="AV262">
        <v>0</v>
      </c>
      <c r="AW262">
        <f>IF(AU262*$H$13&gt;=AY262,1.0,(AY262/(AY262-AU262*$H$13)))</f>
        <v>0</v>
      </c>
      <c r="AX262">
        <f>(AW262-1)*100</f>
        <v>0</v>
      </c>
      <c r="AY262">
        <f>MAX(0,($B$13+$C$13*EH262)/(1+$D$13*EH262)*EA262/(EC262+273)*$E$13)</f>
        <v>0</v>
      </c>
      <c r="AZ262" t="s">
        <v>436</v>
      </c>
      <c r="BA262" t="s">
        <v>436</v>
      </c>
      <c r="BB262">
        <v>0</v>
      </c>
      <c r="BC262">
        <v>0</v>
      </c>
      <c r="BD262">
        <f>1-BB262/BC262</f>
        <v>0</v>
      </c>
      <c r="BE262">
        <v>0</v>
      </c>
      <c r="BF262" t="s">
        <v>436</v>
      </c>
      <c r="BG262" t="s">
        <v>436</v>
      </c>
      <c r="BH262">
        <v>0</v>
      </c>
      <c r="BI262">
        <v>0</v>
      </c>
      <c r="BJ262">
        <f>1-BH262/BI262</f>
        <v>0</v>
      </c>
      <c r="BK262">
        <v>0.5</v>
      </c>
      <c r="BL262">
        <f>DK262</f>
        <v>0</v>
      </c>
      <c r="BM262">
        <f>N262</f>
        <v>0</v>
      </c>
      <c r="BN262">
        <f>BJ262*BK262*BL262</f>
        <v>0</v>
      </c>
      <c r="BO262">
        <f>(BM262-BE262)/BL262</f>
        <v>0</v>
      </c>
      <c r="BP262">
        <f>(BC262-BI262)/BI262</f>
        <v>0</v>
      </c>
      <c r="BQ262">
        <f>BB262/(BD262+BB262/BI262)</f>
        <v>0</v>
      </c>
      <c r="BR262" t="s">
        <v>436</v>
      </c>
      <c r="BS262">
        <v>0</v>
      </c>
      <c r="BT262">
        <f>IF(BS262&lt;&gt;0, BS262, BQ262)</f>
        <v>0</v>
      </c>
      <c r="BU262">
        <f>1-BT262/BI262</f>
        <v>0</v>
      </c>
      <c r="BV262">
        <f>(BI262-BH262)/(BI262-BT262)</f>
        <v>0</v>
      </c>
      <c r="BW262">
        <f>(BC262-BI262)/(BC262-BT262)</f>
        <v>0</v>
      </c>
      <c r="BX262">
        <f>(BI262-BH262)/(BI262-BB262)</f>
        <v>0</v>
      </c>
      <c r="BY262">
        <f>(BC262-BI262)/(BC262-BB262)</f>
        <v>0</v>
      </c>
      <c r="BZ262">
        <f>(BV262*BT262/BH262)</f>
        <v>0</v>
      </c>
      <c r="CA262">
        <f>(1-BZ262)</f>
        <v>0</v>
      </c>
      <c r="DJ262">
        <f>$B$11*EI262+$C$11*EJ262+$F$11*EU262*(1-EX262)</f>
        <v>0</v>
      </c>
      <c r="DK262">
        <f>DJ262*DL262</f>
        <v>0</v>
      </c>
      <c r="DL262">
        <f>($B$11*$D$9+$C$11*$D$9+$F$11*((FH262+EZ262)/MAX(FH262+EZ262+FI262, 0.1)*$I$9+FI262/MAX(FH262+EZ262+FI262, 0.1)*$J$9))/($B$11+$C$11+$F$11)</f>
        <v>0</v>
      </c>
      <c r="DM262">
        <f>($B$11*$K$9+$C$11*$K$9+$F$11*((FH262+EZ262)/MAX(FH262+EZ262+FI262, 0.1)*$P$9+FI262/MAX(FH262+EZ262+FI262, 0.1)*$Q$9))/($B$11+$C$11+$F$11)</f>
        <v>0</v>
      </c>
      <c r="DN262">
        <v>6</v>
      </c>
      <c r="DO262">
        <v>0.5</v>
      </c>
      <c r="DP262" t="s">
        <v>437</v>
      </c>
      <c r="DQ262">
        <v>2</v>
      </c>
      <c r="DR262" t="b">
        <v>1</v>
      </c>
      <c r="DS262">
        <v>1701978897.6</v>
      </c>
      <c r="DT262">
        <v>417.0735</v>
      </c>
      <c r="DU262">
        <v>420.0025</v>
      </c>
      <c r="DV262">
        <v>12.50025</v>
      </c>
      <c r="DW262">
        <v>11.50715</v>
      </c>
      <c r="DX262">
        <v>417.588</v>
      </c>
      <c r="DY262">
        <v>12.4687</v>
      </c>
      <c r="DZ262">
        <v>600.0005</v>
      </c>
      <c r="EA262">
        <v>78.9054</v>
      </c>
      <c r="EB262">
        <v>0.0998716</v>
      </c>
      <c r="EC262">
        <v>23.0493</v>
      </c>
      <c r="ED262">
        <v>23.1049</v>
      </c>
      <c r="EE262">
        <v>999.9</v>
      </c>
      <c r="EF262">
        <v>0</v>
      </c>
      <c r="EG262">
        <v>0</v>
      </c>
      <c r="EH262">
        <v>10030.95</v>
      </c>
      <c r="EI262">
        <v>0</v>
      </c>
      <c r="EJ262">
        <v>0.848101</v>
      </c>
      <c r="EK262">
        <v>-2.928575</v>
      </c>
      <c r="EL262">
        <v>422.3535</v>
      </c>
      <c r="EM262">
        <v>424.8915</v>
      </c>
      <c r="EN262">
        <v>0.9931065</v>
      </c>
      <c r="EO262">
        <v>420.0025</v>
      </c>
      <c r="EP262">
        <v>11.50715</v>
      </c>
      <c r="EQ262">
        <v>0.986338</v>
      </c>
      <c r="ER262">
        <v>0.9079765</v>
      </c>
      <c r="ES262">
        <v>6.71612</v>
      </c>
      <c r="ET262">
        <v>5.517795</v>
      </c>
      <c r="EU262">
        <v>1800.065</v>
      </c>
      <c r="EV262">
        <v>0.978006</v>
      </c>
      <c r="EW262">
        <v>0.0219943</v>
      </c>
      <c r="EX262">
        <v>0</v>
      </c>
      <c r="EY262">
        <v>381.856</v>
      </c>
      <c r="EZ262">
        <v>4.99951</v>
      </c>
      <c r="FA262">
        <v>6929.675</v>
      </c>
      <c r="FB262">
        <v>14717.5</v>
      </c>
      <c r="FC262">
        <v>43.062</v>
      </c>
      <c r="FD262">
        <v>44.875</v>
      </c>
      <c r="FE262">
        <v>44.625</v>
      </c>
      <c r="FF262">
        <v>43.875</v>
      </c>
      <c r="FG262">
        <v>44.5</v>
      </c>
      <c r="FH262">
        <v>1755.585</v>
      </c>
      <c r="FI262">
        <v>39.48</v>
      </c>
      <c r="FJ262">
        <v>0</v>
      </c>
      <c r="FK262">
        <v>1701978900.3</v>
      </c>
      <c r="FL262">
        <v>0</v>
      </c>
      <c r="FM262">
        <v>381.8716</v>
      </c>
      <c r="FN262">
        <v>-0.488384608880883</v>
      </c>
      <c r="FO262">
        <v>-1.7330769415916</v>
      </c>
      <c r="FP262">
        <v>6929.7624</v>
      </c>
      <c r="FQ262">
        <v>15</v>
      </c>
      <c r="FR262">
        <v>1701977635</v>
      </c>
      <c r="FS262" t="s">
        <v>438</v>
      </c>
      <c r="FT262">
        <v>1701977633</v>
      </c>
      <c r="FU262">
        <v>1701977635</v>
      </c>
      <c r="FV262">
        <v>4</v>
      </c>
      <c r="FW262">
        <v>-0.012</v>
      </c>
      <c r="FX262">
        <v>0.003</v>
      </c>
      <c r="FY262">
        <v>-0.515</v>
      </c>
      <c r="FZ262">
        <v>0.012</v>
      </c>
      <c r="GA262">
        <v>420</v>
      </c>
      <c r="GB262">
        <v>11</v>
      </c>
      <c r="GC262">
        <v>0.38</v>
      </c>
      <c r="GD262">
        <v>0.07</v>
      </c>
      <c r="GE262">
        <v>-2.979944</v>
      </c>
      <c r="GF262">
        <v>0.211595187969921</v>
      </c>
      <c r="GG262">
        <v>0.0409788686276232</v>
      </c>
      <c r="GH262">
        <v>1</v>
      </c>
      <c r="GI262">
        <v>381.879970588235</v>
      </c>
      <c r="GJ262">
        <v>0.0571581421689415</v>
      </c>
      <c r="GK262">
        <v>0.130608639767841</v>
      </c>
      <c r="GL262">
        <v>1</v>
      </c>
      <c r="GM262">
        <v>0.99055075</v>
      </c>
      <c r="GN262">
        <v>0.0424235639097743</v>
      </c>
      <c r="GO262">
        <v>0.00499912245174091</v>
      </c>
      <c r="GP262">
        <v>1</v>
      </c>
      <c r="GQ262">
        <v>3</v>
      </c>
      <c r="GR262">
        <v>3</v>
      </c>
      <c r="GS262" t="s">
        <v>439</v>
      </c>
      <c r="GT262">
        <v>3.25002</v>
      </c>
      <c r="GU262">
        <v>2.8924</v>
      </c>
      <c r="GV262">
        <v>0.0826766</v>
      </c>
      <c r="GW262">
        <v>0.0829149</v>
      </c>
      <c r="GX262">
        <v>0.0595184</v>
      </c>
      <c r="GY262">
        <v>0.0554693</v>
      </c>
      <c r="GZ262">
        <v>30261.8</v>
      </c>
      <c r="HA262">
        <v>23314.6</v>
      </c>
      <c r="HB262">
        <v>30711.3</v>
      </c>
      <c r="HC262">
        <v>23893.2</v>
      </c>
      <c r="HD262">
        <v>38257</v>
      </c>
      <c r="HE262">
        <v>31500.5</v>
      </c>
      <c r="HF262">
        <v>43456</v>
      </c>
      <c r="HG262">
        <v>36059.1</v>
      </c>
      <c r="HH262">
        <v>2.35232</v>
      </c>
      <c r="HI262">
        <v>2.25507</v>
      </c>
      <c r="HJ262">
        <v>0.150722</v>
      </c>
      <c r="HK262">
        <v>0</v>
      </c>
      <c r="HL262">
        <v>20.6222</v>
      </c>
      <c r="HM262">
        <v>999.9</v>
      </c>
      <c r="HN262">
        <v>45.251</v>
      </c>
      <c r="HO262">
        <v>27.1</v>
      </c>
      <c r="HP262">
        <v>20.6469</v>
      </c>
      <c r="HQ262">
        <v>54.522</v>
      </c>
      <c r="HR262">
        <v>21.4623</v>
      </c>
      <c r="HS262">
        <v>2</v>
      </c>
      <c r="HT262">
        <v>-0.301593</v>
      </c>
      <c r="HU262">
        <v>0.7397</v>
      </c>
      <c r="HV262">
        <v>20.3423</v>
      </c>
      <c r="HW262">
        <v>5.24664</v>
      </c>
      <c r="HX262">
        <v>11.9204</v>
      </c>
      <c r="HY262">
        <v>4.9696</v>
      </c>
      <c r="HZ262">
        <v>3.29003</v>
      </c>
      <c r="IA262">
        <v>9999</v>
      </c>
      <c r="IB262">
        <v>999.9</v>
      </c>
      <c r="IC262">
        <v>9999</v>
      </c>
      <c r="ID262">
        <v>9999</v>
      </c>
      <c r="IE262">
        <v>4.97213</v>
      </c>
      <c r="IF262">
        <v>1.87347</v>
      </c>
      <c r="IG262">
        <v>1.88034</v>
      </c>
      <c r="IH262">
        <v>1.87652</v>
      </c>
      <c r="II262">
        <v>1.87611</v>
      </c>
      <c r="IJ262">
        <v>1.87607</v>
      </c>
      <c r="IK262">
        <v>1.87505</v>
      </c>
      <c r="IL262">
        <v>1.87545</v>
      </c>
      <c r="IM262">
        <v>0</v>
      </c>
      <c r="IN262">
        <v>0</v>
      </c>
      <c r="IO262">
        <v>0</v>
      </c>
      <c r="IP262">
        <v>0</v>
      </c>
      <c r="IQ262" t="s">
        <v>440</v>
      </c>
      <c r="IR262" t="s">
        <v>441</v>
      </c>
      <c r="IS262" t="s">
        <v>442</v>
      </c>
      <c r="IT262" t="s">
        <v>442</v>
      </c>
      <c r="IU262" t="s">
        <v>442</v>
      </c>
      <c r="IV262" t="s">
        <v>442</v>
      </c>
      <c r="IW262">
        <v>0</v>
      </c>
      <c r="IX262">
        <v>100</v>
      </c>
      <c r="IY262">
        <v>100</v>
      </c>
      <c r="IZ262">
        <v>-0.514</v>
      </c>
      <c r="JA262">
        <v>0.0315</v>
      </c>
      <c r="JB262">
        <v>-0.436505064677801</v>
      </c>
      <c r="JC262">
        <v>-0.000204251658391556</v>
      </c>
      <c r="JD262">
        <v>8.11882707142039e-08</v>
      </c>
      <c r="JE262">
        <v>-8.824596126216e-11</v>
      </c>
      <c r="JF262">
        <v>-0.0823044458403542</v>
      </c>
      <c r="JG262">
        <v>6.98166786572007e-05</v>
      </c>
      <c r="JH262">
        <v>0.00104944809816257</v>
      </c>
      <c r="JI262">
        <v>-2.5878658862803e-05</v>
      </c>
      <c r="JJ262">
        <v>28</v>
      </c>
      <c r="JK262">
        <v>2090</v>
      </c>
      <c r="JL262">
        <v>2</v>
      </c>
      <c r="JM262">
        <v>19</v>
      </c>
      <c r="JN262">
        <v>21.1</v>
      </c>
      <c r="JO262">
        <v>21.1</v>
      </c>
      <c r="JP262">
        <v>1.36108</v>
      </c>
      <c r="JQ262">
        <v>2.55981</v>
      </c>
      <c r="JR262">
        <v>2.24365</v>
      </c>
      <c r="JS262">
        <v>2.85034</v>
      </c>
      <c r="JT262">
        <v>2.49756</v>
      </c>
      <c r="JU262">
        <v>2.38647</v>
      </c>
      <c r="JV262">
        <v>31.3244</v>
      </c>
      <c r="JW262">
        <v>24.07</v>
      </c>
      <c r="JX262">
        <v>18</v>
      </c>
      <c r="JY262">
        <v>633.454</v>
      </c>
      <c r="JZ262">
        <v>657.805</v>
      </c>
      <c r="KA262">
        <v>19.9993</v>
      </c>
      <c r="KB262">
        <v>23.3555</v>
      </c>
      <c r="KC262">
        <v>30.0001</v>
      </c>
      <c r="KD262">
        <v>23.5243</v>
      </c>
      <c r="KE262">
        <v>23.5059</v>
      </c>
      <c r="KF262">
        <v>27.2887</v>
      </c>
      <c r="KG262">
        <v>36.4437</v>
      </c>
      <c r="KH262">
        <v>0</v>
      </c>
      <c r="KI262">
        <v>20</v>
      </c>
      <c r="KJ262">
        <v>420</v>
      </c>
      <c r="KK262">
        <v>11.5341</v>
      </c>
      <c r="KL262">
        <v>101.972</v>
      </c>
      <c r="KM262">
        <v>101.018</v>
      </c>
    </row>
    <row r="263" spans="1:299">
      <c r="A263">
        <v>247</v>
      </c>
      <c r="B263">
        <v>1701978904.1</v>
      </c>
      <c r="C263">
        <v>1230.09999990463</v>
      </c>
      <c r="D263" t="s">
        <v>935</v>
      </c>
      <c r="E263" t="s">
        <v>936</v>
      </c>
      <c r="F263">
        <v>15</v>
      </c>
      <c r="H263" t="s">
        <v>435</v>
      </c>
      <c r="K263">
        <v>1701978902.6</v>
      </c>
      <c r="L263">
        <f>(M263)/1000</f>
        <v>0</v>
      </c>
      <c r="M263">
        <f>IF(DR263, AP263, AJ263)</f>
        <v>0</v>
      </c>
      <c r="N263">
        <f>IF(DR263, AK263, AI263)</f>
        <v>0</v>
      </c>
      <c r="O263">
        <f>DT263 - IF(AW263&gt;1, N263*DN263*100.0/(AY263*EH263), 0)</f>
        <v>0</v>
      </c>
      <c r="P263">
        <f>((V263-L263/2)*O263-N263)/(V263+L263/2)</f>
        <v>0</v>
      </c>
      <c r="Q263">
        <f>P263*(EA263+EB263)/1000.0</f>
        <v>0</v>
      </c>
      <c r="R263">
        <f>(DT263 - IF(AW263&gt;1, N263*DN263*100.0/(AY263*EH263), 0))*(EA263+EB263)/1000.0</f>
        <v>0</v>
      </c>
      <c r="S263">
        <f>2.0/((1/U263-1/T263)+SIGN(U263)*SQRT((1/U263-1/T263)*(1/U263-1/T263) + 4*DO263/((DO263+1)*(DO263+1))*(2*1/U263*1/T263-1/T263*1/T263)))</f>
        <v>0</v>
      </c>
      <c r="T263">
        <f>IF(LEFT(DP263,1)&lt;&gt;"0",IF(LEFT(DP263,1)="1",3.0,DQ263),$D$5+$E$5*(EH263*EA263/($K$5*1000))+$F$5*(EH263*EA263/($K$5*1000))*MAX(MIN(DN263,$J$5),$I$5)*MAX(MIN(DN263,$J$5),$I$5)+$G$5*MAX(MIN(DN263,$J$5),$I$5)*(EH263*EA263/($K$5*1000))+$H$5*(EH263*EA263/($K$5*1000))*(EH263*EA263/($K$5*1000)))</f>
        <v>0</v>
      </c>
      <c r="U263">
        <f>L263*(1000-(1000*0.61365*exp(17.502*Y263/(240.97+Y263))/(EA263+EB263)+DV263)/2)/(1000*0.61365*exp(17.502*Y263/(240.97+Y263))/(EA263+EB263)-DV263)</f>
        <v>0</v>
      </c>
      <c r="V263">
        <f>1/((DO263+1)/(S263/1.6)+1/(T263/1.37)) + DO263/((DO263+1)/(S263/1.6) + DO263/(T263/1.37))</f>
        <v>0</v>
      </c>
      <c r="W263">
        <f>(DJ263*DM263)</f>
        <v>0</v>
      </c>
      <c r="X263">
        <f>(EC263+(W263+2*0.95*5.67E-8*(((EC263+$B$7)+273)^4-(EC263+273)^4)-44100*L263)/(1.84*29.3*T263+8*0.95*5.67E-8*(EC263+273)^3))</f>
        <v>0</v>
      </c>
      <c r="Y263">
        <f>($C$7*ED263+$D$7*EE263+$E$7*X263)</f>
        <v>0</v>
      </c>
      <c r="Z263">
        <f>0.61365*exp(17.502*Y263/(240.97+Y263))</f>
        <v>0</v>
      </c>
      <c r="AA263">
        <f>(AB263/AC263*100)</f>
        <v>0</v>
      </c>
      <c r="AB263">
        <f>DV263*(EA263+EB263)/1000</f>
        <v>0</v>
      </c>
      <c r="AC263">
        <f>0.61365*exp(17.502*EC263/(240.97+EC263))</f>
        <v>0</v>
      </c>
      <c r="AD263">
        <f>(Z263-DV263*(EA263+EB263)/1000)</f>
        <v>0</v>
      </c>
      <c r="AE263">
        <f>(-L263*44100)</f>
        <v>0</v>
      </c>
      <c r="AF263">
        <f>2*29.3*T263*0.92*(EC263-Y263)</f>
        <v>0</v>
      </c>
      <c r="AG263">
        <f>2*0.95*5.67E-8*(((EC263+$B$7)+273)^4-(Y263+273)^4)</f>
        <v>0</v>
      </c>
      <c r="AH263">
        <f>W263+AG263+AE263+AF263</f>
        <v>0</v>
      </c>
      <c r="AI263">
        <f>DZ263*AW263*(DU263-DT263*(1000-AW263*DW263)/(1000-AW263*DV263))/(100*DN263)</f>
        <v>0</v>
      </c>
      <c r="AJ263">
        <f>1000*DZ263*AW263*(DV263-DW263)/(100*DN263*(1000-AW263*DV263))</f>
        <v>0</v>
      </c>
      <c r="AK263">
        <f>(AL263 - AM263 - EA263*1E3/(8.314*(EC263+273.15)) * AO263/DZ263 * AN263) * DZ263/(100*DN263) * (1000 - DW263)/1000</f>
        <v>0</v>
      </c>
      <c r="AL263">
        <v>424.901214916751</v>
      </c>
      <c r="AM263">
        <v>422.335709090909</v>
      </c>
      <c r="AN263">
        <v>-0.00196230191892781</v>
      </c>
      <c r="AO263">
        <v>66.111918729525</v>
      </c>
      <c r="AP263">
        <f>(AR263 - AQ263 + EA263*1E3/(8.314*(EC263+273.15)) * AT263/DZ263 * AS263) * DZ263/(100*DN263) * 1000/(1000 - AR263)</f>
        <v>0</v>
      </c>
      <c r="AQ263">
        <v>11.508053094788</v>
      </c>
      <c r="AR263">
        <v>12.4995186813187</v>
      </c>
      <c r="AS263">
        <v>-2.02945732414272e-08</v>
      </c>
      <c r="AT263">
        <v>85.4368916189537</v>
      </c>
      <c r="AU263">
        <v>0</v>
      </c>
      <c r="AV263">
        <v>0</v>
      </c>
      <c r="AW263">
        <f>IF(AU263*$H$13&gt;=AY263,1.0,(AY263/(AY263-AU263*$H$13)))</f>
        <v>0</v>
      </c>
      <c r="AX263">
        <f>(AW263-1)*100</f>
        <v>0</v>
      </c>
      <c r="AY263">
        <f>MAX(0,($B$13+$C$13*EH263)/(1+$D$13*EH263)*EA263/(EC263+273)*$E$13)</f>
        <v>0</v>
      </c>
      <c r="AZ263" t="s">
        <v>436</v>
      </c>
      <c r="BA263" t="s">
        <v>436</v>
      </c>
      <c r="BB263">
        <v>0</v>
      </c>
      <c r="BC263">
        <v>0</v>
      </c>
      <c r="BD263">
        <f>1-BB263/BC263</f>
        <v>0</v>
      </c>
      <c r="BE263">
        <v>0</v>
      </c>
      <c r="BF263" t="s">
        <v>436</v>
      </c>
      <c r="BG263" t="s">
        <v>436</v>
      </c>
      <c r="BH263">
        <v>0</v>
      </c>
      <c r="BI263">
        <v>0</v>
      </c>
      <c r="BJ263">
        <f>1-BH263/BI263</f>
        <v>0</v>
      </c>
      <c r="BK263">
        <v>0.5</v>
      </c>
      <c r="BL263">
        <f>DK263</f>
        <v>0</v>
      </c>
      <c r="BM263">
        <f>N263</f>
        <v>0</v>
      </c>
      <c r="BN263">
        <f>BJ263*BK263*BL263</f>
        <v>0</v>
      </c>
      <c r="BO263">
        <f>(BM263-BE263)/BL263</f>
        <v>0</v>
      </c>
      <c r="BP263">
        <f>(BC263-BI263)/BI263</f>
        <v>0</v>
      </c>
      <c r="BQ263">
        <f>BB263/(BD263+BB263/BI263)</f>
        <v>0</v>
      </c>
      <c r="BR263" t="s">
        <v>436</v>
      </c>
      <c r="BS263">
        <v>0</v>
      </c>
      <c r="BT263">
        <f>IF(BS263&lt;&gt;0, BS263, BQ263)</f>
        <v>0</v>
      </c>
      <c r="BU263">
        <f>1-BT263/BI263</f>
        <v>0</v>
      </c>
      <c r="BV263">
        <f>(BI263-BH263)/(BI263-BT263)</f>
        <v>0</v>
      </c>
      <c r="BW263">
        <f>(BC263-BI263)/(BC263-BT263)</f>
        <v>0</v>
      </c>
      <c r="BX263">
        <f>(BI263-BH263)/(BI263-BB263)</f>
        <v>0</v>
      </c>
      <c r="BY263">
        <f>(BC263-BI263)/(BC263-BB263)</f>
        <v>0</v>
      </c>
      <c r="BZ263">
        <f>(BV263*BT263/BH263)</f>
        <v>0</v>
      </c>
      <c r="CA263">
        <f>(1-BZ263)</f>
        <v>0</v>
      </c>
      <c r="DJ263">
        <f>$B$11*EI263+$C$11*EJ263+$F$11*EU263*(1-EX263)</f>
        <v>0</v>
      </c>
      <c r="DK263">
        <f>DJ263*DL263</f>
        <v>0</v>
      </c>
      <c r="DL263">
        <f>($B$11*$D$9+$C$11*$D$9+$F$11*((FH263+EZ263)/MAX(FH263+EZ263+FI263, 0.1)*$I$9+FI263/MAX(FH263+EZ263+FI263, 0.1)*$J$9))/($B$11+$C$11+$F$11)</f>
        <v>0</v>
      </c>
      <c r="DM263">
        <f>($B$11*$K$9+$C$11*$K$9+$F$11*((FH263+EZ263)/MAX(FH263+EZ263+FI263, 0.1)*$P$9+FI263/MAX(FH263+EZ263+FI263, 0.1)*$Q$9))/($B$11+$C$11+$F$11)</f>
        <v>0</v>
      </c>
      <c r="DN263">
        <v>6</v>
      </c>
      <c r="DO263">
        <v>0.5</v>
      </c>
      <c r="DP263" t="s">
        <v>437</v>
      </c>
      <c r="DQ263">
        <v>2</v>
      </c>
      <c r="DR263" t="b">
        <v>1</v>
      </c>
      <c r="DS263">
        <v>1701978902.6</v>
      </c>
      <c r="DT263">
        <v>417.067</v>
      </c>
      <c r="DU263">
        <v>420.0045</v>
      </c>
      <c r="DV263">
        <v>12.4995</v>
      </c>
      <c r="DW263">
        <v>11.50795</v>
      </c>
      <c r="DX263">
        <v>417.581</v>
      </c>
      <c r="DY263">
        <v>12.468</v>
      </c>
      <c r="DZ263">
        <v>600.02</v>
      </c>
      <c r="EA263">
        <v>78.90495</v>
      </c>
      <c r="EB263">
        <v>0.100195</v>
      </c>
      <c r="EC263">
        <v>23.0521</v>
      </c>
      <c r="ED263">
        <v>23.10245</v>
      </c>
      <c r="EE263">
        <v>999.9</v>
      </c>
      <c r="EF263">
        <v>0</v>
      </c>
      <c r="EG263">
        <v>0</v>
      </c>
      <c r="EH263">
        <v>9986.56</v>
      </c>
      <c r="EI263">
        <v>0</v>
      </c>
      <c r="EJ263">
        <v>0.848101</v>
      </c>
      <c r="EK263">
        <v>-2.937455</v>
      </c>
      <c r="EL263">
        <v>422.3465</v>
      </c>
      <c r="EM263">
        <v>424.8945</v>
      </c>
      <c r="EN263">
        <v>0.9915335</v>
      </c>
      <c r="EO263">
        <v>420.0045</v>
      </c>
      <c r="EP263">
        <v>11.50795</v>
      </c>
      <c r="EQ263">
        <v>0.9862735</v>
      </c>
      <c r="ER263">
        <v>0.9080365</v>
      </c>
      <c r="ES263">
        <v>6.71516</v>
      </c>
      <c r="ET263">
        <v>5.51874</v>
      </c>
      <c r="EU263">
        <v>1799.9</v>
      </c>
      <c r="EV263">
        <v>0.978004</v>
      </c>
      <c r="EW263">
        <v>0.0219962</v>
      </c>
      <c r="EX263">
        <v>0</v>
      </c>
      <c r="EY263">
        <v>381.6855</v>
      </c>
      <c r="EZ263">
        <v>4.99951</v>
      </c>
      <c r="FA263">
        <v>6928.65</v>
      </c>
      <c r="FB263">
        <v>14716.15</v>
      </c>
      <c r="FC263">
        <v>43.062</v>
      </c>
      <c r="FD263">
        <v>44.875</v>
      </c>
      <c r="FE263">
        <v>44.625</v>
      </c>
      <c r="FF263">
        <v>43.875</v>
      </c>
      <c r="FG263">
        <v>44.5</v>
      </c>
      <c r="FH263">
        <v>1755.42</v>
      </c>
      <c r="FI263">
        <v>39.48</v>
      </c>
      <c r="FJ263">
        <v>0</v>
      </c>
      <c r="FK263">
        <v>1701978905.1</v>
      </c>
      <c r="FL263">
        <v>0</v>
      </c>
      <c r="FM263">
        <v>381.84496</v>
      </c>
      <c r="FN263">
        <v>-0.0163076861107975</v>
      </c>
      <c r="FO263">
        <v>-6.75230771025397</v>
      </c>
      <c r="FP263">
        <v>6929.5936</v>
      </c>
      <c r="FQ263">
        <v>15</v>
      </c>
      <c r="FR263">
        <v>1701977635</v>
      </c>
      <c r="FS263" t="s">
        <v>438</v>
      </c>
      <c r="FT263">
        <v>1701977633</v>
      </c>
      <c r="FU263">
        <v>1701977635</v>
      </c>
      <c r="FV263">
        <v>4</v>
      </c>
      <c r="FW263">
        <v>-0.012</v>
      </c>
      <c r="FX263">
        <v>0.003</v>
      </c>
      <c r="FY263">
        <v>-0.515</v>
      </c>
      <c r="FZ263">
        <v>0.012</v>
      </c>
      <c r="GA263">
        <v>420</v>
      </c>
      <c r="GB263">
        <v>11</v>
      </c>
      <c r="GC263">
        <v>0.38</v>
      </c>
      <c r="GD263">
        <v>0.07</v>
      </c>
      <c r="GE263">
        <v>-2.9636365</v>
      </c>
      <c r="GF263">
        <v>0.0349673684210568</v>
      </c>
      <c r="GG263">
        <v>0.0276533266127242</v>
      </c>
      <c r="GH263">
        <v>1</v>
      </c>
      <c r="GI263">
        <v>381.872</v>
      </c>
      <c r="GJ263">
        <v>-0.448708933585315</v>
      </c>
      <c r="GK263">
        <v>0.146830434415307</v>
      </c>
      <c r="GL263">
        <v>1</v>
      </c>
      <c r="GM263">
        <v>0.99255385</v>
      </c>
      <c r="GN263">
        <v>0.00573072180451189</v>
      </c>
      <c r="GO263">
        <v>0.0020454320637704</v>
      </c>
      <c r="GP263">
        <v>1</v>
      </c>
      <c r="GQ263">
        <v>3</v>
      </c>
      <c r="GR263">
        <v>3</v>
      </c>
      <c r="GS263" t="s">
        <v>439</v>
      </c>
      <c r="GT263">
        <v>3.24998</v>
      </c>
      <c r="GU263">
        <v>2.89224</v>
      </c>
      <c r="GV263">
        <v>0.0826778</v>
      </c>
      <c r="GW263">
        <v>0.082913</v>
      </c>
      <c r="GX263">
        <v>0.0595198</v>
      </c>
      <c r="GY263">
        <v>0.0554668</v>
      </c>
      <c r="GZ263">
        <v>30262</v>
      </c>
      <c r="HA263">
        <v>23314.6</v>
      </c>
      <c r="HB263">
        <v>30711.6</v>
      </c>
      <c r="HC263">
        <v>23893.1</v>
      </c>
      <c r="HD263">
        <v>38257.4</v>
      </c>
      <c r="HE263">
        <v>31500.3</v>
      </c>
      <c r="HF263">
        <v>43456.5</v>
      </c>
      <c r="HG263">
        <v>36058.8</v>
      </c>
      <c r="HH263">
        <v>2.35228</v>
      </c>
      <c r="HI263">
        <v>2.25495</v>
      </c>
      <c r="HJ263">
        <v>0.150185</v>
      </c>
      <c r="HK263">
        <v>0</v>
      </c>
      <c r="HL263">
        <v>20.6209</v>
      </c>
      <c r="HM263">
        <v>999.9</v>
      </c>
      <c r="HN263">
        <v>45.251</v>
      </c>
      <c r="HO263">
        <v>27.1</v>
      </c>
      <c r="HP263">
        <v>20.6468</v>
      </c>
      <c r="HQ263">
        <v>54.382</v>
      </c>
      <c r="HR263">
        <v>21.4663</v>
      </c>
      <c r="HS263">
        <v>2</v>
      </c>
      <c r="HT263">
        <v>-0.301362</v>
      </c>
      <c r="HU263">
        <v>0.739578</v>
      </c>
      <c r="HV263">
        <v>20.3421</v>
      </c>
      <c r="HW263">
        <v>5.24694</v>
      </c>
      <c r="HX263">
        <v>11.921</v>
      </c>
      <c r="HY263">
        <v>4.9696</v>
      </c>
      <c r="HZ263">
        <v>3.29003</v>
      </c>
      <c r="IA263">
        <v>9999</v>
      </c>
      <c r="IB263">
        <v>999.9</v>
      </c>
      <c r="IC263">
        <v>9999</v>
      </c>
      <c r="ID263">
        <v>9999</v>
      </c>
      <c r="IE263">
        <v>4.97212</v>
      </c>
      <c r="IF263">
        <v>1.87349</v>
      </c>
      <c r="IG263">
        <v>1.88035</v>
      </c>
      <c r="IH263">
        <v>1.87653</v>
      </c>
      <c r="II263">
        <v>1.8761</v>
      </c>
      <c r="IJ263">
        <v>1.87607</v>
      </c>
      <c r="IK263">
        <v>1.87503</v>
      </c>
      <c r="IL263">
        <v>1.87545</v>
      </c>
      <c r="IM263">
        <v>0</v>
      </c>
      <c r="IN263">
        <v>0</v>
      </c>
      <c r="IO263">
        <v>0</v>
      </c>
      <c r="IP263">
        <v>0</v>
      </c>
      <c r="IQ263" t="s">
        <v>440</v>
      </c>
      <c r="IR263" t="s">
        <v>441</v>
      </c>
      <c r="IS263" t="s">
        <v>442</v>
      </c>
      <c r="IT263" t="s">
        <v>442</v>
      </c>
      <c r="IU263" t="s">
        <v>442</v>
      </c>
      <c r="IV263" t="s">
        <v>442</v>
      </c>
      <c r="IW263">
        <v>0</v>
      </c>
      <c r="IX263">
        <v>100</v>
      </c>
      <c r="IY263">
        <v>100</v>
      </c>
      <c r="IZ263">
        <v>-0.514</v>
      </c>
      <c r="JA263">
        <v>0.0315</v>
      </c>
      <c r="JB263">
        <v>-0.436505064677801</v>
      </c>
      <c r="JC263">
        <v>-0.000204251658391556</v>
      </c>
      <c r="JD263">
        <v>8.11882707142039e-08</v>
      </c>
      <c r="JE263">
        <v>-8.824596126216e-11</v>
      </c>
      <c r="JF263">
        <v>-0.0823044458403542</v>
      </c>
      <c r="JG263">
        <v>6.98166786572007e-05</v>
      </c>
      <c r="JH263">
        <v>0.00104944809816257</v>
      </c>
      <c r="JI263">
        <v>-2.5878658862803e-05</v>
      </c>
      <c r="JJ263">
        <v>28</v>
      </c>
      <c r="JK263">
        <v>2090</v>
      </c>
      <c r="JL263">
        <v>2</v>
      </c>
      <c r="JM263">
        <v>19</v>
      </c>
      <c r="JN263">
        <v>21.2</v>
      </c>
      <c r="JO263">
        <v>21.2</v>
      </c>
      <c r="JP263">
        <v>1.36108</v>
      </c>
      <c r="JQ263">
        <v>2.55371</v>
      </c>
      <c r="JR263">
        <v>2.24365</v>
      </c>
      <c r="JS263">
        <v>2.84912</v>
      </c>
      <c r="JT263">
        <v>2.49756</v>
      </c>
      <c r="JU263">
        <v>2.37061</v>
      </c>
      <c r="JV263">
        <v>31.3244</v>
      </c>
      <c r="JW263">
        <v>24.07</v>
      </c>
      <c r="JX263">
        <v>18</v>
      </c>
      <c r="JY263">
        <v>633.425</v>
      </c>
      <c r="JZ263">
        <v>657.708</v>
      </c>
      <c r="KA263">
        <v>19.9997</v>
      </c>
      <c r="KB263">
        <v>23.3569</v>
      </c>
      <c r="KC263">
        <v>30.0003</v>
      </c>
      <c r="KD263">
        <v>23.5249</v>
      </c>
      <c r="KE263">
        <v>23.5065</v>
      </c>
      <c r="KF263">
        <v>27.2875</v>
      </c>
      <c r="KG263">
        <v>36.4437</v>
      </c>
      <c r="KH263">
        <v>0</v>
      </c>
      <c r="KI263">
        <v>20</v>
      </c>
      <c r="KJ263">
        <v>420</v>
      </c>
      <c r="KK263">
        <v>11.5341</v>
      </c>
      <c r="KL263">
        <v>101.973</v>
      </c>
      <c r="KM263">
        <v>101.017</v>
      </c>
    </row>
    <row r="264" spans="1:299">
      <c r="A264">
        <v>248</v>
      </c>
      <c r="B264">
        <v>1701978909.1</v>
      </c>
      <c r="C264">
        <v>1235.09999990463</v>
      </c>
      <c r="D264" t="s">
        <v>937</v>
      </c>
      <c r="E264" t="s">
        <v>938</v>
      </c>
      <c r="F264">
        <v>15</v>
      </c>
      <c r="H264" t="s">
        <v>435</v>
      </c>
      <c r="K264">
        <v>1701978907.6</v>
      </c>
      <c r="L264">
        <f>(M264)/1000</f>
        <v>0</v>
      </c>
      <c r="M264">
        <f>IF(DR264, AP264, AJ264)</f>
        <v>0</v>
      </c>
      <c r="N264">
        <f>IF(DR264, AK264, AI264)</f>
        <v>0</v>
      </c>
      <c r="O264">
        <f>DT264 - IF(AW264&gt;1, N264*DN264*100.0/(AY264*EH264), 0)</f>
        <v>0</v>
      </c>
      <c r="P264">
        <f>((V264-L264/2)*O264-N264)/(V264+L264/2)</f>
        <v>0</v>
      </c>
      <c r="Q264">
        <f>P264*(EA264+EB264)/1000.0</f>
        <v>0</v>
      </c>
      <c r="R264">
        <f>(DT264 - IF(AW264&gt;1, N264*DN264*100.0/(AY264*EH264), 0))*(EA264+EB264)/1000.0</f>
        <v>0</v>
      </c>
      <c r="S264">
        <f>2.0/((1/U264-1/T264)+SIGN(U264)*SQRT((1/U264-1/T264)*(1/U264-1/T264) + 4*DO264/((DO264+1)*(DO264+1))*(2*1/U264*1/T264-1/T264*1/T264)))</f>
        <v>0</v>
      </c>
      <c r="T264">
        <f>IF(LEFT(DP264,1)&lt;&gt;"0",IF(LEFT(DP264,1)="1",3.0,DQ264),$D$5+$E$5*(EH264*EA264/($K$5*1000))+$F$5*(EH264*EA264/($K$5*1000))*MAX(MIN(DN264,$J$5),$I$5)*MAX(MIN(DN264,$J$5),$I$5)+$G$5*MAX(MIN(DN264,$J$5),$I$5)*(EH264*EA264/($K$5*1000))+$H$5*(EH264*EA264/($K$5*1000))*(EH264*EA264/($K$5*1000)))</f>
        <v>0</v>
      </c>
      <c r="U264">
        <f>L264*(1000-(1000*0.61365*exp(17.502*Y264/(240.97+Y264))/(EA264+EB264)+DV264)/2)/(1000*0.61365*exp(17.502*Y264/(240.97+Y264))/(EA264+EB264)-DV264)</f>
        <v>0</v>
      </c>
      <c r="V264">
        <f>1/((DO264+1)/(S264/1.6)+1/(T264/1.37)) + DO264/((DO264+1)/(S264/1.6) + DO264/(T264/1.37))</f>
        <v>0</v>
      </c>
      <c r="W264">
        <f>(DJ264*DM264)</f>
        <v>0</v>
      </c>
      <c r="X264">
        <f>(EC264+(W264+2*0.95*5.67E-8*(((EC264+$B$7)+273)^4-(EC264+273)^4)-44100*L264)/(1.84*29.3*T264+8*0.95*5.67E-8*(EC264+273)^3))</f>
        <v>0</v>
      </c>
      <c r="Y264">
        <f>($C$7*ED264+$D$7*EE264+$E$7*X264)</f>
        <v>0</v>
      </c>
      <c r="Z264">
        <f>0.61365*exp(17.502*Y264/(240.97+Y264))</f>
        <v>0</v>
      </c>
      <c r="AA264">
        <f>(AB264/AC264*100)</f>
        <v>0</v>
      </c>
      <c r="AB264">
        <f>DV264*(EA264+EB264)/1000</f>
        <v>0</v>
      </c>
      <c r="AC264">
        <f>0.61365*exp(17.502*EC264/(240.97+EC264))</f>
        <v>0</v>
      </c>
      <c r="AD264">
        <f>(Z264-DV264*(EA264+EB264)/1000)</f>
        <v>0</v>
      </c>
      <c r="AE264">
        <f>(-L264*44100)</f>
        <v>0</v>
      </c>
      <c r="AF264">
        <f>2*29.3*T264*0.92*(EC264-Y264)</f>
        <v>0</v>
      </c>
      <c r="AG264">
        <f>2*0.95*5.67E-8*(((EC264+$B$7)+273)^4-(Y264+273)^4)</f>
        <v>0</v>
      </c>
      <c r="AH264">
        <f>W264+AG264+AE264+AF264</f>
        <v>0</v>
      </c>
      <c r="AI264">
        <f>DZ264*AW264*(DU264-DT264*(1000-AW264*DW264)/(1000-AW264*DV264))/(100*DN264)</f>
        <v>0</v>
      </c>
      <c r="AJ264">
        <f>1000*DZ264*AW264*(DV264-DW264)/(100*DN264*(1000-AW264*DV264))</f>
        <v>0</v>
      </c>
      <c r="AK264">
        <f>(AL264 - AM264 - EA264*1E3/(8.314*(EC264+273.15)) * AO264/DZ264 * AN264) * DZ264/(100*DN264) * (1000 - DW264)/1000</f>
        <v>0</v>
      </c>
      <c r="AL264">
        <v>424.891046384918</v>
      </c>
      <c r="AM264">
        <v>422.369406060606</v>
      </c>
      <c r="AN264">
        <v>-0.000302990009145871</v>
      </c>
      <c r="AO264">
        <v>66.111918729525</v>
      </c>
      <c r="AP264">
        <f>(AR264 - AQ264 + EA264*1E3/(8.314*(EC264+273.15)) * AT264/DZ264 * AS264) * DZ264/(100*DN264) * 1000/(1000 - AR264)</f>
        <v>0</v>
      </c>
      <c r="AQ264">
        <v>11.5077566419551</v>
      </c>
      <c r="AR264">
        <v>12.5019791208791</v>
      </c>
      <c r="AS264">
        <v>5.14300963394523e-07</v>
      </c>
      <c r="AT264">
        <v>85.4368916189537</v>
      </c>
      <c r="AU264">
        <v>0</v>
      </c>
      <c r="AV264">
        <v>0</v>
      </c>
      <c r="AW264">
        <f>IF(AU264*$H$13&gt;=AY264,1.0,(AY264/(AY264-AU264*$H$13)))</f>
        <v>0</v>
      </c>
      <c r="AX264">
        <f>(AW264-1)*100</f>
        <v>0</v>
      </c>
      <c r="AY264">
        <f>MAX(0,($B$13+$C$13*EH264)/(1+$D$13*EH264)*EA264/(EC264+273)*$E$13)</f>
        <v>0</v>
      </c>
      <c r="AZ264" t="s">
        <v>436</v>
      </c>
      <c r="BA264" t="s">
        <v>436</v>
      </c>
      <c r="BB264">
        <v>0</v>
      </c>
      <c r="BC264">
        <v>0</v>
      </c>
      <c r="BD264">
        <f>1-BB264/BC264</f>
        <v>0</v>
      </c>
      <c r="BE264">
        <v>0</v>
      </c>
      <c r="BF264" t="s">
        <v>436</v>
      </c>
      <c r="BG264" t="s">
        <v>436</v>
      </c>
      <c r="BH264">
        <v>0</v>
      </c>
      <c r="BI264">
        <v>0</v>
      </c>
      <c r="BJ264">
        <f>1-BH264/BI264</f>
        <v>0</v>
      </c>
      <c r="BK264">
        <v>0.5</v>
      </c>
      <c r="BL264">
        <f>DK264</f>
        <v>0</v>
      </c>
      <c r="BM264">
        <f>N264</f>
        <v>0</v>
      </c>
      <c r="BN264">
        <f>BJ264*BK264*BL264</f>
        <v>0</v>
      </c>
      <c r="BO264">
        <f>(BM264-BE264)/BL264</f>
        <v>0</v>
      </c>
      <c r="BP264">
        <f>(BC264-BI264)/BI264</f>
        <v>0</v>
      </c>
      <c r="BQ264">
        <f>BB264/(BD264+BB264/BI264)</f>
        <v>0</v>
      </c>
      <c r="BR264" t="s">
        <v>436</v>
      </c>
      <c r="BS264">
        <v>0</v>
      </c>
      <c r="BT264">
        <f>IF(BS264&lt;&gt;0, BS264, BQ264)</f>
        <v>0</v>
      </c>
      <c r="BU264">
        <f>1-BT264/BI264</f>
        <v>0</v>
      </c>
      <c r="BV264">
        <f>(BI264-BH264)/(BI264-BT264)</f>
        <v>0</v>
      </c>
      <c r="BW264">
        <f>(BC264-BI264)/(BC264-BT264)</f>
        <v>0</v>
      </c>
      <c r="BX264">
        <f>(BI264-BH264)/(BI264-BB264)</f>
        <v>0</v>
      </c>
      <c r="BY264">
        <f>(BC264-BI264)/(BC264-BB264)</f>
        <v>0</v>
      </c>
      <c r="BZ264">
        <f>(BV264*BT264/BH264)</f>
        <v>0</v>
      </c>
      <c r="CA264">
        <f>(1-BZ264)</f>
        <v>0</v>
      </c>
      <c r="DJ264">
        <f>$B$11*EI264+$C$11*EJ264+$F$11*EU264*(1-EX264)</f>
        <v>0</v>
      </c>
      <c r="DK264">
        <f>DJ264*DL264</f>
        <v>0</v>
      </c>
      <c r="DL264">
        <f>($B$11*$D$9+$C$11*$D$9+$F$11*((FH264+EZ264)/MAX(FH264+EZ264+FI264, 0.1)*$I$9+FI264/MAX(FH264+EZ264+FI264, 0.1)*$J$9))/($B$11+$C$11+$F$11)</f>
        <v>0</v>
      </c>
      <c r="DM264">
        <f>($B$11*$K$9+$C$11*$K$9+$F$11*((FH264+EZ264)/MAX(FH264+EZ264+FI264, 0.1)*$P$9+FI264/MAX(FH264+EZ264+FI264, 0.1)*$Q$9))/($B$11+$C$11+$F$11)</f>
        <v>0</v>
      </c>
      <c r="DN264">
        <v>6</v>
      </c>
      <c r="DO264">
        <v>0.5</v>
      </c>
      <c r="DP264" t="s">
        <v>437</v>
      </c>
      <c r="DQ264">
        <v>2</v>
      </c>
      <c r="DR264" t="b">
        <v>1</v>
      </c>
      <c r="DS264">
        <v>1701978907.6</v>
      </c>
      <c r="DT264">
        <v>417.085</v>
      </c>
      <c r="DU264">
        <v>420.012</v>
      </c>
      <c r="DV264">
        <v>12.50155</v>
      </c>
      <c r="DW264">
        <v>11.50755</v>
      </c>
      <c r="DX264">
        <v>417.599</v>
      </c>
      <c r="DY264">
        <v>12.46995</v>
      </c>
      <c r="DZ264">
        <v>599.994</v>
      </c>
      <c r="EA264">
        <v>78.90425</v>
      </c>
      <c r="EB264">
        <v>0.09991685</v>
      </c>
      <c r="EC264">
        <v>23.0512</v>
      </c>
      <c r="ED264">
        <v>23.09655</v>
      </c>
      <c r="EE264">
        <v>999.9</v>
      </c>
      <c r="EF264">
        <v>0</v>
      </c>
      <c r="EG264">
        <v>0</v>
      </c>
      <c r="EH264">
        <v>9989.975</v>
      </c>
      <c r="EI264">
        <v>0</v>
      </c>
      <c r="EJ264">
        <v>0.848101</v>
      </c>
      <c r="EK264">
        <v>-2.926495</v>
      </c>
      <c r="EL264">
        <v>422.365</v>
      </c>
      <c r="EM264">
        <v>424.901</v>
      </c>
      <c r="EN264">
        <v>0.9940235</v>
      </c>
      <c r="EO264">
        <v>420.012</v>
      </c>
      <c r="EP264">
        <v>11.50755</v>
      </c>
      <c r="EQ264">
        <v>0.9864245</v>
      </c>
      <c r="ER264">
        <v>0.907992</v>
      </c>
      <c r="ES264">
        <v>6.717395</v>
      </c>
      <c r="ET264">
        <v>5.51804</v>
      </c>
      <c r="EU264">
        <v>1800.065</v>
      </c>
      <c r="EV264">
        <v>0.978006</v>
      </c>
      <c r="EW264">
        <v>0.0219943</v>
      </c>
      <c r="EX264">
        <v>0</v>
      </c>
      <c r="EY264">
        <v>381.912</v>
      </c>
      <c r="EZ264">
        <v>4.99951</v>
      </c>
      <c r="FA264">
        <v>6929.195</v>
      </c>
      <c r="FB264">
        <v>14717.55</v>
      </c>
      <c r="FC264">
        <v>43.062</v>
      </c>
      <c r="FD264">
        <v>44.875</v>
      </c>
      <c r="FE264">
        <v>44.625</v>
      </c>
      <c r="FF264">
        <v>43.906</v>
      </c>
      <c r="FG264">
        <v>44.5</v>
      </c>
      <c r="FH264">
        <v>1755.585</v>
      </c>
      <c r="FI264">
        <v>39.48</v>
      </c>
      <c r="FJ264">
        <v>0</v>
      </c>
      <c r="FK264">
        <v>1701978910.5</v>
      </c>
      <c r="FL264">
        <v>0</v>
      </c>
      <c r="FM264">
        <v>381.861692307692</v>
      </c>
      <c r="FN264">
        <v>0.630837613997186</v>
      </c>
      <c r="FO264">
        <v>-4.22905980805365</v>
      </c>
      <c r="FP264">
        <v>6929.15461538462</v>
      </c>
      <c r="FQ264">
        <v>15</v>
      </c>
      <c r="FR264">
        <v>1701977635</v>
      </c>
      <c r="FS264" t="s">
        <v>438</v>
      </c>
      <c r="FT264">
        <v>1701977633</v>
      </c>
      <c r="FU264">
        <v>1701977635</v>
      </c>
      <c r="FV264">
        <v>4</v>
      </c>
      <c r="FW264">
        <v>-0.012</v>
      </c>
      <c r="FX264">
        <v>0.003</v>
      </c>
      <c r="FY264">
        <v>-0.515</v>
      </c>
      <c r="FZ264">
        <v>0.012</v>
      </c>
      <c r="GA264">
        <v>420</v>
      </c>
      <c r="GB264">
        <v>11</v>
      </c>
      <c r="GC264">
        <v>0.38</v>
      </c>
      <c r="GD264">
        <v>0.07</v>
      </c>
      <c r="GE264">
        <v>-2.9477</v>
      </c>
      <c r="GF264">
        <v>0.212231278195482</v>
      </c>
      <c r="GG264">
        <v>0.0354725526287579</v>
      </c>
      <c r="GH264">
        <v>1</v>
      </c>
      <c r="GI264">
        <v>381.856470588235</v>
      </c>
      <c r="GJ264">
        <v>0.0629793758518278</v>
      </c>
      <c r="GK264">
        <v>0.154745756435992</v>
      </c>
      <c r="GL264">
        <v>1</v>
      </c>
      <c r="GM264">
        <v>0.9933137</v>
      </c>
      <c r="GN264">
        <v>-0.00486821052631387</v>
      </c>
      <c r="GO264">
        <v>0.00111160213655787</v>
      </c>
      <c r="GP264">
        <v>1</v>
      </c>
      <c r="GQ264">
        <v>3</v>
      </c>
      <c r="GR264">
        <v>3</v>
      </c>
      <c r="GS264" t="s">
        <v>439</v>
      </c>
      <c r="GT264">
        <v>3.25003</v>
      </c>
      <c r="GU264">
        <v>2.8922</v>
      </c>
      <c r="GV264">
        <v>0.0826753</v>
      </c>
      <c r="GW264">
        <v>0.0829196</v>
      </c>
      <c r="GX264">
        <v>0.0595157</v>
      </c>
      <c r="GY264">
        <v>0.0554651</v>
      </c>
      <c r="GZ264">
        <v>30262</v>
      </c>
      <c r="HA264">
        <v>23314</v>
      </c>
      <c r="HB264">
        <v>30711.5</v>
      </c>
      <c r="HC264">
        <v>23892.7</v>
      </c>
      <c r="HD264">
        <v>38257.8</v>
      </c>
      <c r="HE264">
        <v>31499.7</v>
      </c>
      <c r="HF264">
        <v>43456.8</v>
      </c>
      <c r="HG264">
        <v>36058.1</v>
      </c>
      <c r="HH264">
        <v>2.35225</v>
      </c>
      <c r="HI264">
        <v>2.25475</v>
      </c>
      <c r="HJ264">
        <v>0.15017</v>
      </c>
      <c r="HK264">
        <v>0</v>
      </c>
      <c r="HL264">
        <v>20.6222</v>
      </c>
      <c r="HM264">
        <v>999.9</v>
      </c>
      <c r="HN264">
        <v>45.251</v>
      </c>
      <c r="HO264">
        <v>27.11</v>
      </c>
      <c r="HP264">
        <v>20.6585</v>
      </c>
      <c r="HQ264">
        <v>54.662</v>
      </c>
      <c r="HR264">
        <v>21.4423</v>
      </c>
      <c r="HS264">
        <v>2</v>
      </c>
      <c r="HT264">
        <v>-0.301468</v>
      </c>
      <c r="HU264">
        <v>0.73884</v>
      </c>
      <c r="HV264">
        <v>20.3422</v>
      </c>
      <c r="HW264">
        <v>5.24604</v>
      </c>
      <c r="HX264">
        <v>11.921</v>
      </c>
      <c r="HY264">
        <v>4.9696</v>
      </c>
      <c r="HZ264">
        <v>3.29005</v>
      </c>
      <c r="IA264">
        <v>9999</v>
      </c>
      <c r="IB264">
        <v>999.9</v>
      </c>
      <c r="IC264">
        <v>9999</v>
      </c>
      <c r="ID264">
        <v>9999</v>
      </c>
      <c r="IE264">
        <v>4.97211</v>
      </c>
      <c r="IF264">
        <v>1.87348</v>
      </c>
      <c r="IG264">
        <v>1.88034</v>
      </c>
      <c r="IH264">
        <v>1.87652</v>
      </c>
      <c r="II264">
        <v>1.8761</v>
      </c>
      <c r="IJ264">
        <v>1.87607</v>
      </c>
      <c r="IK264">
        <v>1.87503</v>
      </c>
      <c r="IL264">
        <v>1.87546</v>
      </c>
      <c r="IM264">
        <v>0</v>
      </c>
      <c r="IN264">
        <v>0</v>
      </c>
      <c r="IO264">
        <v>0</v>
      </c>
      <c r="IP264">
        <v>0</v>
      </c>
      <c r="IQ264" t="s">
        <v>440</v>
      </c>
      <c r="IR264" t="s">
        <v>441</v>
      </c>
      <c r="IS264" t="s">
        <v>442</v>
      </c>
      <c r="IT264" t="s">
        <v>442</v>
      </c>
      <c r="IU264" t="s">
        <v>442</v>
      </c>
      <c r="IV264" t="s">
        <v>442</v>
      </c>
      <c r="IW264">
        <v>0</v>
      </c>
      <c r="IX264">
        <v>100</v>
      </c>
      <c r="IY264">
        <v>100</v>
      </c>
      <c r="IZ264">
        <v>-0.514</v>
      </c>
      <c r="JA264">
        <v>0.0315</v>
      </c>
      <c r="JB264">
        <v>-0.436505064677801</v>
      </c>
      <c r="JC264">
        <v>-0.000204251658391556</v>
      </c>
      <c r="JD264">
        <v>8.11882707142039e-08</v>
      </c>
      <c r="JE264">
        <v>-8.824596126216e-11</v>
      </c>
      <c r="JF264">
        <v>-0.0823044458403542</v>
      </c>
      <c r="JG264">
        <v>6.98166786572007e-05</v>
      </c>
      <c r="JH264">
        <v>0.00104944809816257</v>
      </c>
      <c r="JI264">
        <v>-2.5878658862803e-05</v>
      </c>
      <c r="JJ264">
        <v>28</v>
      </c>
      <c r="JK264">
        <v>2090</v>
      </c>
      <c r="JL264">
        <v>2</v>
      </c>
      <c r="JM264">
        <v>19</v>
      </c>
      <c r="JN264">
        <v>21.3</v>
      </c>
      <c r="JO264">
        <v>21.2</v>
      </c>
      <c r="JP264">
        <v>1.36108</v>
      </c>
      <c r="JQ264">
        <v>2.55859</v>
      </c>
      <c r="JR264">
        <v>2.24365</v>
      </c>
      <c r="JS264">
        <v>2.84912</v>
      </c>
      <c r="JT264">
        <v>2.49756</v>
      </c>
      <c r="JU264">
        <v>2.3645</v>
      </c>
      <c r="JV264">
        <v>31.3244</v>
      </c>
      <c r="JW264">
        <v>24.0612</v>
      </c>
      <c r="JX264">
        <v>18</v>
      </c>
      <c r="JY264">
        <v>633.417</v>
      </c>
      <c r="JZ264">
        <v>657.541</v>
      </c>
      <c r="KA264">
        <v>19.9998</v>
      </c>
      <c r="KB264">
        <v>23.358</v>
      </c>
      <c r="KC264">
        <v>30.0002</v>
      </c>
      <c r="KD264">
        <v>23.5258</v>
      </c>
      <c r="KE264">
        <v>23.5069</v>
      </c>
      <c r="KF264">
        <v>27.2859</v>
      </c>
      <c r="KG264">
        <v>36.4437</v>
      </c>
      <c r="KH264">
        <v>0</v>
      </c>
      <c r="KI264">
        <v>20</v>
      </c>
      <c r="KJ264">
        <v>420</v>
      </c>
      <c r="KK264">
        <v>11.5341</v>
      </c>
      <c r="KL264">
        <v>101.973</v>
      </c>
      <c r="KM264">
        <v>101.015</v>
      </c>
    </row>
    <row r="265" spans="1:299">
      <c r="A265">
        <v>249</v>
      </c>
      <c r="B265">
        <v>1701978914.1</v>
      </c>
      <c r="C265">
        <v>1240.09999990463</v>
      </c>
      <c r="D265" t="s">
        <v>939</v>
      </c>
      <c r="E265" t="s">
        <v>940</v>
      </c>
      <c r="F265">
        <v>15</v>
      </c>
      <c r="H265" t="s">
        <v>435</v>
      </c>
      <c r="K265">
        <v>1701978912.6</v>
      </c>
      <c r="L265">
        <f>(M265)/1000</f>
        <v>0</v>
      </c>
      <c r="M265">
        <f>IF(DR265, AP265, AJ265)</f>
        <v>0</v>
      </c>
      <c r="N265">
        <f>IF(DR265, AK265, AI265)</f>
        <v>0</v>
      </c>
      <c r="O265">
        <f>DT265 - IF(AW265&gt;1, N265*DN265*100.0/(AY265*EH265), 0)</f>
        <v>0</v>
      </c>
      <c r="P265">
        <f>((V265-L265/2)*O265-N265)/(V265+L265/2)</f>
        <v>0</v>
      </c>
      <c r="Q265">
        <f>P265*(EA265+EB265)/1000.0</f>
        <v>0</v>
      </c>
      <c r="R265">
        <f>(DT265 - IF(AW265&gt;1, N265*DN265*100.0/(AY265*EH265), 0))*(EA265+EB265)/1000.0</f>
        <v>0</v>
      </c>
      <c r="S265">
        <f>2.0/((1/U265-1/T265)+SIGN(U265)*SQRT((1/U265-1/T265)*(1/U265-1/T265) + 4*DO265/((DO265+1)*(DO265+1))*(2*1/U265*1/T265-1/T265*1/T265)))</f>
        <v>0</v>
      </c>
      <c r="T265">
        <f>IF(LEFT(DP265,1)&lt;&gt;"0",IF(LEFT(DP265,1)="1",3.0,DQ265),$D$5+$E$5*(EH265*EA265/($K$5*1000))+$F$5*(EH265*EA265/($K$5*1000))*MAX(MIN(DN265,$J$5),$I$5)*MAX(MIN(DN265,$J$5),$I$5)+$G$5*MAX(MIN(DN265,$J$5),$I$5)*(EH265*EA265/($K$5*1000))+$H$5*(EH265*EA265/($K$5*1000))*(EH265*EA265/($K$5*1000)))</f>
        <v>0</v>
      </c>
      <c r="U265">
        <f>L265*(1000-(1000*0.61365*exp(17.502*Y265/(240.97+Y265))/(EA265+EB265)+DV265)/2)/(1000*0.61365*exp(17.502*Y265/(240.97+Y265))/(EA265+EB265)-DV265)</f>
        <v>0</v>
      </c>
      <c r="V265">
        <f>1/((DO265+1)/(S265/1.6)+1/(T265/1.37)) + DO265/((DO265+1)/(S265/1.6) + DO265/(T265/1.37))</f>
        <v>0</v>
      </c>
      <c r="W265">
        <f>(DJ265*DM265)</f>
        <v>0</v>
      </c>
      <c r="X265">
        <f>(EC265+(W265+2*0.95*5.67E-8*(((EC265+$B$7)+273)^4-(EC265+273)^4)-44100*L265)/(1.84*29.3*T265+8*0.95*5.67E-8*(EC265+273)^3))</f>
        <v>0</v>
      </c>
      <c r="Y265">
        <f>($C$7*ED265+$D$7*EE265+$E$7*X265)</f>
        <v>0</v>
      </c>
      <c r="Z265">
        <f>0.61365*exp(17.502*Y265/(240.97+Y265))</f>
        <v>0</v>
      </c>
      <c r="AA265">
        <f>(AB265/AC265*100)</f>
        <v>0</v>
      </c>
      <c r="AB265">
        <f>DV265*(EA265+EB265)/1000</f>
        <v>0</v>
      </c>
      <c r="AC265">
        <f>0.61365*exp(17.502*EC265/(240.97+EC265))</f>
        <v>0</v>
      </c>
      <c r="AD265">
        <f>(Z265-DV265*(EA265+EB265)/1000)</f>
        <v>0</v>
      </c>
      <c r="AE265">
        <f>(-L265*44100)</f>
        <v>0</v>
      </c>
      <c r="AF265">
        <f>2*29.3*T265*0.92*(EC265-Y265)</f>
        <v>0</v>
      </c>
      <c r="AG265">
        <f>2*0.95*5.67E-8*(((EC265+$B$7)+273)^4-(Y265+273)^4)</f>
        <v>0</v>
      </c>
      <c r="AH265">
        <f>W265+AG265+AE265+AF265</f>
        <v>0</v>
      </c>
      <c r="AI265">
        <f>DZ265*AW265*(DU265-DT265*(1000-AW265*DW265)/(1000-AW265*DV265))/(100*DN265)</f>
        <v>0</v>
      </c>
      <c r="AJ265">
        <f>1000*DZ265*AW265*(DV265-DW265)/(100*DN265*(1000-AW265*DV265))</f>
        <v>0</v>
      </c>
      <c r="AK265">
        <f>(AL265 - AM265 - EA265*1E3/(8.314*(EC265+273.15)) * AO265/DZ265 * AN265) * DZ265/(100*DN265) * (1000 - DW265)/1000</f>
        <v>0</v>
      </c>
      <c r="AL265">
        <v>424.886508913236</v>
      </c>
      <c r="AM265">
        <v>422.365642424242</v>
      </c>
      <c r="AN265">
        <v>0.00164889783177408</v>
      </c>
      <c r="AO265">
        <v>66.111918729525</v>
      </c>
      <c r="AP265">
        <f>(AR265 - AQ265 + EA265*1E3/(8.314*(EC265+273.15)) * AT265/DZ265 * AS265) * DZ265/(100*DN265) * 1000/(1000 - AR265)</f>
        <v>0</v>
      </c>
      <c r="AQ265">
        <v>11.5072693534289</v>
      </c>
      <c r="AR265">
        <v>12.4983912087912</v>
      </c>
      <c r="AS265">
        <v>-3.66758638243497e-07</v>
      </c>
      <c r="AT265">
        <v>85.4368916189537</v>
      </c>
      <c r="AU265">
        <v>0</v>
      </c>
      <c r="AV265">
        <v>0</v>
      </c>
      <c r="AW265">
        <f>IF(AU265*$H$13&gt;=AY265,1.0,(AY265/(AY265-AU265*$H$13)))</f>
        <v>0</v>
      </c>
      <c r="AX265">
        <f>(AW265-1)*100</f>
        <v>0</v>
      </c>
      <c r="AY265">
        <f>MAX(0,($B$13+$C$13*EH265)/(1+$D$13*EH265)*EA265/(EC265+273)*$E$13)</f>
        <v>0</v>
      </c>
      <c r="AZ265" t="s">
        <v>436</v>
      </c>
      <c r="BA265" t="s">
        <v>436</v>
      </c>
      <c r="BB265">
        <v>0</v>
      </c>
      <c r="BC265">
        <v>0</v>
      </c>
      <c r="BD265">
        <f>1-BB265/BC265</f>
        <v>0</v>
      </c>
      <c r="BE265">
        <v>0</v>
      </c>
      <c r="BF265" t="s">
        <v>436</v>
      </c>
      <c r="BG265" t="s">
        <v>436</v>
      </c>
      <c r="BH265">
        <v>0</v>
      </c>
      <c r="BI265">
        <v>0</v>
      </c>
      <c r="BJ265">
        <f>1-BH265/BI265</f>
        <v>0</v>
      </c>
      <c r="BK265">
        <v>0.5</v>
      </c>
      <c r="BL265">
        <f>DK265</f>
        <v>0</v>
      </c>
      <c r="BM265">
        <f>N265</f>
        <v>0</v>
      </c>
      <c r="BN265">
        <f>BJ265*BK265*BL265</f>
        <v>0</v>
      </c>
      <c r="BO265">
        <f>(BM265-BE265)/BL265</f>
        <v>0</v>
      </c>
      <c r="BP265">
        <f>(BC265-BI265)/BI265</f>
        <v>0</v>
      </c>
      <c r="BQ265">
        <f>BB265/(BD265+BB265/BI265)</f>
        <v>0</v>
      </c>
      <c r="BR265" t="s">
        <v>436</v>
      </c>
      <c r="BS265">
        <v>0</v>
      </c>
      <c r="BT265">
        <f>IF(BS265&lt;&gt;0, BS265, BQ265)</f>
        <v>0</v>
      </c>
      <c r="BU265">
        <f>1-BT265/BI265</f>
        <v>0</v>
      </c>
      <c r="BV265">
        <f>(BI265-BH265)/(BI265-BT265)</f>
        <v>0</v>
      </c>
      <c r="BW265">
        <f>(BC265-BI265)/(BC265-BT265)</f>
        <v>0</v>
      </c>
      <c r="BX265">
        <f>(BI265-BH265)/(BI265-BB265)</f>
        <v>0</v>
      </c>
      <c r="BY265">
        <f>(BC265-BI265)/(BC265-BB265)</f>
        <v>0</v>
      </c>
      <c r="BZ265">
        <f>(BV265*BT265/BH265)</f>
        <v>0</v>
      </c>
      <c r="CA265">
        <f>(1-BZ265)</f>
        <v>0</v>
      </c>
      <c r="DJ265">
        <f>$B$11*EI265+$C$11*EJ265+$F$11*EU265*(1-EX265)</f>
        <v>0</v>
      </c>
      <c r="DK265">
        <f>DJ265*DL265</f>
        <v>0</v>
      </c>
      <c r="DL265">
        <f>($B$11*$D$9+$C$11*$D$9+$F$11*((FH265+EZ265)/MAX(FH265+EZ265+FI265, 0.1)*$I$9+FI265/MAX(FH265+EZ265+FI265, 0.1)*$J$9))/($B$11+$C$11+$F$11)</f>
        <v>0</v>
      </c>
      <c r="DM265">
        <f>($B$11*$K$9+$C$11*$K$9+$F$11*((FH265+EZ265)/MAX(FH265+EZ265+FI265, 0.1)*$P$9+FI265/MAX(FH265+EZ265+FI265, 0.1)*$Q$9))/($B$11+$C$11+$F$11)</f>
        <v>0</v>
      </c>
      <c r="DN265">
        <v>6</v>
      </c>
      <c r="DO265">
        <v>0.5</v>
      </c>
      <c r="DP265" t="s">
        <v>437</v>
      </c>
      <c r="DQ265">
        <v>2</v>
      </c>
      <c r="DR265" t="b">
        <v>1</v>
      </c>
      <c r="DS265">
        <v>1701978912.6</v>
      </c>
      <c r="DT265">
        <v>417.088</v>
      </c>
      <c r="DU265">
        <v>419.989</v>
      </c>
      <c r="DV265">
        <v>12.49905</v>
      </c>
      <c r="DW265">
        <v>11.5073</v>
      </c>
      <c r="DX265">
        <v>417.602</v>
      </c>
      <c r="DY265">
        <v>12.4675</v>
      </c>
      <c r="DZ265">
        <v>599.976</v>
      </c>
      <c r="EA265">
        <v>78.90585</v>
      </c>
      <c r="EB265">
        <v>0.09999365</v>
      </c>
      <c r="EC265">
        <v>23.0482</v>
      </c>
      <c r="ED265">
        <v>23.10485</v>
      </c>
      <c r="EE265">
        <v>999.9</v>
      </c>
      <c r="EF265">
        <v>0</v>
      </c>
      <c r="EG265">
        <v>0</v>
      </c>
      <c r="EH265">
        <v>9985.625</v>
      </c>
      <c r="EI265">
        <v>0</v>
      </c>
      <c r="EJ265">
        <v>0.848101</v>
      </c>
      <c r="EK265">
        <v>-2.90138</v>
      </c>
      <c r="EL265">
        <v>422.367</v>
      </c>
      <c r="EM265">
        <v>424.878</v>
      </c>
      <c r="EN265">
        <v>0.991713</v>
      </c>
      <c r="EO265">
        <v>419.989</v>
      </c>
      <c r="EP265">
        <v>11.5073</v>
      </c>
      <c r="EQ265">
        <v>0.9862465</v>
      </c>
      <c r="ER265">
        <v>0.907995</v>
      </c>
      <c r="ES265">
        <v>6.71477</v>
      </c>
      <c r="ET265">
        <v>5.51808</v>
      </c>
      <c r="EU265">
        <v>1799.91</v>
      </c>
      <c r="EV265">
        <v>0.978004</v>
      </c>
      <c r="EW265">
        <v>0.0219962</v>
      </c>
      <c r="EX265">
        <v>0</v>
      </c>
      <c r="EY265">
        <v>381.7925</v>
      </c>
      <c r="EZ265">
        <v>4.99951</v>
      </c>
      <c r="FA265">
        <v>6928.445</v>
      </c>
      <c r="FB265">
        <v>14716.2</v>
      </c>
      <c r="FC265">
        <v>43.062</v>
      </c>
      <c r="FD265">
        <v>44.875</v>
      </c>
      <c r="FE265">
        <v>44.625</v>
      </c>
      <c r="FF265">
        <v>43.906</v>
      </c>
      <c r="FG265">
        <v>44.5</v>
      </c>
      <c r="FH265">
        <v>1755.43</v>
      </c>
      <c r="FI265">
        <v>39.48</v>
      </c>
      <c r="FJ265">
        <v>0</v>
      </c>
      <c r="FK265">
        <v>1701978915.3</v>
      </c>
      <c r="FL265">
        <v>0</v>
      </c>
      <c r="FM265">
        <v>381.844384615385</v>
      </c>
      <c r="FN265">
        <v>0.167452995251159</v>
      </c>
      <c r="FO265">
        <v>0.267692342168214</v>
      </c>
      <c r="FP265">
        <v>6929.01961538461</v>
      </c>
      <c r="FQ265">
        <v>15</v>
      </c>
      <c r="FR265">
        <v>1701977635</v>
      </c>
      <c r="FS265" t="s">
        <v>438</v>
      </c>
      <c r="FT265">
        <v>1701977633</v>
      </c>
      <c r="FU265">
        <v>1701977635</v>
      </c>
      <c r="FV265">
        <v>4</v>
      </c>
      <c r="FW265">
        <v>-0.012</v>
      </c>
      <c r="FX265">
        <v>0.003</v>
      </c>
      <c r="FY265">
        <v>-0.515</v>
      </c>
      <c r="FZ265">
        <v>0.012</v>
      </c>
      <c r="GA265">
        <v>420</v>
      </c>
      <c r="GB265">
        <v>11</v>
      </c>
      <c r="GC265">
        <v>0.38</v>
      </c>
      <c r="GD265">
        <v>0.07</v>
      </c>
      <c r="GE265">
        <v>-2.94001523809524</v>
      </c>
      <c r="GF265">
        <v>0.211256883116877</v>
      </c>
      <c r="GG265">
        <v>0.0354086756411136</v>
      </c>
      <c r="GH265">
        <v>1</v>
      </c>
      <c r="GI265">
        <v>381.853323529412</v>
      </c>
      <c r="GJ265">
        <v>-0.00475171557771488</v>
      </c>
      <c r="GK265">
        <v>0.16004700055778</v>
      </c>
      <c r="GL265">
        <v>1</v>
      </c>
      <c r="GM265">
        <v>0.992743</v>
      </c>
      <c r="GN265">
        <v>-0.0032671168831165</v>
      </c>
      <c r="GO265">
        <v>0.000972337732820592</v>
      </c>
      <c r="GP265">
        <v>1</v>
      </c>
      <c r="GQ265">
        <v>3</v>
      </c>
      <c r="GR265">
        <v>3</v>
      </c>
      <c r="GS265" t="s">
        <v>439</v>
      </c>
      <c r="GT265">
        <v>3.24997</v>
      </c>
      <c r="GU265">
        <v>2.89209</v>
      </c>
      <c r="GV265">
        <v>0.0826777</v>
      </c>
      <c r="GW265">
        <v>0.0829121</v>
      </c>
      <c r="GX265">
        <v>0.0595155</v>
      </c>
      <c r="GY265">
        <v>0.0554641</v>
      </c>
      <c r="GZ265">
        <v>30262.1</v>
      </c>
      <c r="HA265">
        <v>23314.2</v>
      </c>
      <c r="HB265">
        <v>30711.7</v>
      </c>
      <c r="HC265">
        <v>23892.8</v>
      </c>
      <c r="HD265">
        <v>38257.6</v>
      </c>
      <c r="HE265">
        <v>31499.9</v>
      </c>
      <c r="HF265">
        <v>43456.5</v>
      </c>
      <c r="HG265">
        <v>36058.2</v>
      </c>
      <c r="HH265">
        <v>2.35232</v>
      </c>
      <c r="HI265">
        <v>2.2548</v>
      </c>
      <c r="HJ265">
        <v>0.14995</v>
      </c>
      <c r="HK265">
        <v>0</v>
      </c>
      <c r="HL265">
        <v>20.6222</v>
      </c>
      <c r="HM265">
        <v>999.9</v>
      </c>
      <c r="HN265">
        <v>45.251</v>
      </c>
      <c r="HO265">
        <v>27.1</v>
      </c>
      <c r="HP265">
        <v>20.6464</v>
      </c>
      <c r="HQ265">
        <v>53.862</v>
      </c>
      <c r="HR265">
        <v>21.4623</v>
      </c>
      <c r="HS265">
        <v>2</v>
      </c>
      <c r="HT265">
        <v>-0.301126</v>
      </c>
      <c r="HU265">
        <v>0.739352</v>
      </c>
      <c r="HV265">
        <v>20.3421</v>
      </c>
      <c r="HW265">
        <v>5.24574</v>
      </c>
      <c r="HX265">
        <v>11.921</v>
      </c>
      <c r="HY265">
        <v>4.9697</v>
      </c>
      <c r="HZ265">
        <v>3.29005</v>
      </c>
      <c r="IA265">
        <v>9999</v>
      </c>
      <c r="IB265">
        <v>999.9</v>
      </c>
      <c r="IC265">
        <v>9999</v>
      </c>
      <c r="ID265">
        <v>9999</v>
      </c>
      <c r="IE265">
        <v>4.97213</v>
      </c>
      <c r="IF265">
        <v>1.87348</v>
      </c>
      <c r="IG265">
        <v>1.88034</v>
      </c>
      <c r="IH265">
        <v>1.87652</v>
      </c>
      <c r="II265">
        <v>1.8761</v>
      </c>
      <c r="IJ265">
        <v>1.87607</v>
      </c>
      <c r="IK265">
        <v>1.87502</v>
      </c>
      <c r="IL265">
        <v>1.87546</v>
      </c>
      <c r="IM265">
        <v>0</v>
      </c>
      <c r="IN265">
        <v>0</v>
      </c>
      <c r="IO265">
        <v>0</v>
      </c>
      <c r="IP265">
        <v>0</v>
      </c>
      <c r="IQ265" t="s">
        <v>440</v>
      </c>
      <c r="IR265" t="s">
        <v>441</v>
      </c>
      <c r="IS265" t="s">
        <v>442</v>
      </c>
      <c r="IT265" t="s">
        <v>442</v>
      </c>
      <c r="IU265" t="s">
        <v>442</v>
      </c>
      <c r="IV265" t="s">
        <v>442</v>
      </c>
      <c r="IW265">
        <v>0</v>
      </c>
      <c r="IX265">
        <v>100</v>
      </c>
      <c r="IY265">
        <v>100</v>
      </c>
      <c r="IZ265">
        <v>-0.514</v>
      </c>
      <c r="JA265">
        <v>0.0315</v>
      </c>
      <c r="JB265">
        <v>-0.436505064677801</v>
      </c>
      <c r="JC265">
        <v>-0.000204251658391556</v>
      </c>
      <c r="JD265">
        <v>8.11882707142039e-08</v>
      </c>
      <c r="JE265">
        <v>-8.824596126216e-11</v>
      </c>
      <c r="JF265">
        <v>-0.0823044458403542</v>
      </c>
      <c r="JG265">
        <v>6.98166786572007e-05</v>
      </c>
      <c r="JH265">
        <v>0.00104944809816257</v>
      </c>
      <c r="JI265">
        <v>-2.5878658862803e-05</v>
      </c>
      <c r="JJ265">
        <v>28</v>
      </c>
      <c r="JK265">
        <v>2090</v>
      </c>
      <c r="JL265">
        <v>2</v>
      </c>
      <c r="JM265">
        <v>19</v>
      </c>
      <c r="JN265">
        <v>21.4</v>
      </c>
      <c r="JO265">
        <v>21.3</v>
      </c>
      <c r="JP265">
        <v>1.36108</v>
      </c>
      <c r="JQ265">
        <v>2.55493</v>
      </c>
      <c r="JR265">
        <v>2.24365</v>
      </c>
      <c r="JS265">
        <v>2.84912</v>
      </c>
      <c r="JT265">
        <v>2.49756</v>
      </c>
      <c r="JU265">
        <v>2.36084</v>
      </c>
      <c r="JV265">
        <v>31.3244</v>
      </c>
      <c r="JW265">
        <v>24.0612</v>
      </c>
      <c r="JX265">
        <v>18</v>
      </c>
      <c r="JY265">
        <v>633.485</v>
      </c>
      <c r="JZ265">
        <v>657.606</v>
      </c>
      <c r="KA265">
        <v>19.9999</v>
      </c>
      <c r="KB265">
        <v>23.3589</v>
      </c>
      <c r="KC265">
        <v>30.0001</v>
      </c>
      <c r="KD265">
        <v>23.5269</v>
      </c>
      <c r="KE265">
        <v>23.5085</v>
      </c>
      <c r="KF265">
        <v>27.2872</v>
      </c>
      <c r="KG265">
        <v>36.4437</v>
      </c>
      <c r="KH265">
        <v>0</v>
      </c>
      <c r="KI265">
        <v>20</v>
      </c>
      <c r="KJ265">
        <v>420</v>
      </c>
      <c r="KK265">
        <v>11.5341</v>
      </c>
      <c r="KL265">
        <v>101.973</v>
      </c>
      <c r="KM265">
        <v>101.016</v>
      </c>
    </row>
    <row r="266" spans="1:299">
      <c r="A266">
        <v>250</v>
      </c>
      <c r="B266">
        <v>1701978919.1</v>
      </c>
      <c r="C266">
        <v>1245.09999990463</v>
      </c>
      <c r="D266" t="s">
        <v>941</v>
      </c>
      <c r="E266" t="s">
        <v>942</v>
      </c>
      <c r="F266">
        <v>15</v>
      </c>
      <c r="H266" t="s">
        <v>435</v>
      </c>
      <c r="K266">
        <v>1701978917.6</v>
      </c>
      <c r="L266">
        <f>(M266)/1000</f>
        <v>0</v>
      </c>
      <c r="M266">
        <f>IF(DR266, AP266, AJ266)</f>
        <v>0</v>
      </c>
      <c r="N266">
        <f>IF(DR266, AK266, AI266)</f>
        <v>0</v>
      </c>
      <c r="O266">
        <f>DT266 - IF(AW266&gt;1, N266*DN266*100.0/(AY266*EH266), 0)</f>
        <v>0</v>
      </c>
      <c r="P266">
        <f>((V266-L266/2)*O266-N266)/(V266+L266/2)</f>
        <v>0</v>
      </c>
      <c r="Q266">
        <f>P266*(EA266+EB266)/1000.0</f>
        <v>0</v>
      </c>
      <c r="R266">
        <f>(DT266 - IF(AW266&gt;1, N266*DN266*100.0/(AY266*EH266), 0))*(EA266+EB266)/1000.0</f>
        <v>0</v>
      </c>
      <c r="S266">
        <f>2.0/((1/U266-1/T266)+SIGN(U266)*SQRT((1/U266-1/T266)*(1/U266-1/T266) + 4*DO266/((DO266+1)*(DO266+1))*(2*1/U266*1/T266-1/T266*1/T266)))</f>
        <v>0</v>
      </c>
      <c r="T266">
        <f>IF(LEFT(DP266,1)&lt;&gt;"0",IF(LEFT(DP266,1)="1",3.0,DQ266),$D$5+$E$5*(EH266*EA266/($K$5*1000))+$F$5*(EH266*EA266/($K$5*1000))*MAX(MIN(DN266,$J$5),$I$5)*MAX(MIN(DN266,$J$5),$I$5)+$G$5*MAX(MIN(DN266,$J$5),$I$5)*(EH266*EA266/($K$5*1000))+$H$5*(EH266*EA266/($K$5*1000))*(EH266*EA266/($K$5*1000)))</f>
        <v>0</v>
      </c>
      <c r="U266">
        <f>L266*(1000-(1000*0.61365*exp(17.502*Y266/(240.97+Y266))/(EA266+EB266)+DV266)/2)/(1000*0.61365*exp(17.502*Y266/(240.97+Y266))/(EA266+EB266)-DV266)</f>
        <v>0</v>
      </c>
      <c r="V266">
        <f>1/((DO266+1)/(S266/1.6)+1/(T266/1.37)) + DO266/((DO266+1)/(S266/1.6) + DO266/(T266/1.37))</f>
        <v>0</v>
      </c>
      <c r="W266">
        <f>(DJ266*DM266)</f>
        <v>0</v>
      </c>
      <c r="X266">
        <f>(EC266+(W266+2*0.95*5.67E-8*(((EC266+$B$7)+273)^4-(EC266+273)^4)-44100*L266)/(1.84*29.3*T266+8*0.95*5.67E-8*(EC266+273)^3))</f>
        <v>0</v>
      </c>
      <c r="Y266">
        <f>($C$7*ED266+$D$7*EE266+$E$7*X266)</f>
        <v>0</v>
      </c>
      <c r="Z266">
        <f>0.61365*exp(17.502*Y266/(240.97+Y266))</f>
        <v>0</v>
      </c>
      <c r="AA266">
        <f>(AB266/AC266*100)</f>
        <v>0</v>
      </c>
      <c r="AB266">
        <f>DV266*(EA266+EB266)/1000</f>
        <v>0</v>
      </c>
      <c r="AC266">
        <f>0.61365*exp(17.502*EC266/(240.97+EC266))</f>
        <v>0</v>
      </c>
      <c r="AD266">
        <f>(Z266-DV266*(EA266+EB266)/1000)</f>
        <v>0</v>
      </c>
      <c r="AE266">
        <f>(-L266*44100)</f>
        <v>0</v>
      </c>
      <c r="AF266">
        <f>2*29.3*T266*0.92*(EC266-Y266)</f>
        <v>0</v>
      </c>
      <c r="AG266">
        <f>2*0.95*5.67E-8*(((EC266+$B$7)+273)^4-(Y266+273)^4)</f>
        <v>0</v>
      </c>
      <c r="AH266">
        <f>W266+AG266+AE266+AF266</f>
        <v>0</v>
      </c>
      <c r="AI266">
        <f>DZ266*AW266*(DU266-DT266*(1000-AW266*DW266)/(1000-AW266*DV266))/(100*DN266)</f>
        <v>0</v>
      </c>
      <c r="AJ266">
        <f>1000*DZ266*AW266*(DV266-DW266)/(100*DN266*(1000-AW266*DV266))</f>
        <v>0</v>
      </c>
      <c r="AK266">
        <f>(AL266 - AM266 - EA266*1E3/(8.314*(EC266+273.15)) * AO266/DZ266 * AN266) * DZ266/(100*DN266) * (1000 - DW266)/1000</f>
        <v>0</v>
      </c>
      <c r="AL266">
        <v>424.893420808088</v>
      </c>
      <c r="AM266">
        <v>422.361381818182</v>
      </c>
      <c r="AN266">
        <v>-0.00063997241939846</v>
      </c>
      <c r="AO266">
        <v>66.111918729525</v>
      </c>
      <c r="AP266">
        <f>(AR266 - AQ266 + EA266*1E3/(8.314*(EC266+273.15)) * AT266/DZ266 * AS266) * DZ266/(100*DN266) * 1000/(1000 - AR266)</f>
        <v>0</v>
      </c>
      <c r="AQ266">
        <v>11.5067237323446</v>
      </c>
      <c r="AR266">
        <v>12.4994593406593</v>
      </c>
      <c r="AS266">
        <v>-5.83350559690935e-07</v>
      </c>
      <c r="AT266">
        <v>85.4368916189537</v>
      </c>
      <c r="AU266">
        <v>0</v>
      </c>
      <c r="AV266">
        <v>0</v>
      </c>
      <c r="AW266">
        <f>IF(AU266*$H$13&gt;=AY266,1.0,(AY266/(AY266-AU266*$H$13)))</f>
        <v>0</v>
      </c>
      <c r="AX266">
        <f>(AW266-1)*100</f>
        <v>0</v>
      </c>
      <c r="AY266">
        <f>MAX(0,($B$13+$C$13*EH266)/(1+$D$13*EH266)*EA266/(EC266+273)*$E$13)</f>
        <v>0</v>
      </c>
      <c r="AZ266" t="s">
        <v>436</v>
      </c>
      <c r="BA266" t="s">
        <v>436</v>
      </c>
      <c r="BB266">
        <v>0</v>
      </c>
      <c r="BC266">
        <v>0</v>
      </c>
      <c r="BD266">
        <f>1-BB266/BC266</f>
        <v>0</v>
      </c>
      <c r="BE266">
        <v>0</v>
      </c>
      <c r="BF266" t="s">
        <v>436</v>
      </c>
      <c r="BG266" t="s">
        <v>436</v>
      </c>
      <c r="BH266">
        <v>0</v>
      </c>
      <c r="BI266">
        <v>0</v>
      </c>
      <c r="BJ266">
        <f>1-BH266/BI266</f>
        <v>0</v>
      </c>
      <c r="BK266">
        <v>0.5</v>
      </c>
      <c r="BL266">
        <f>DK266</f>
        <v>0</v>
      </c>
      <c r="BM266">
        <f>N266</f>
        <v>0</v>
      </c>
      <c r="BN266">
        <f>BJ266*BK266*BL266</f>
        <v>0</v>
      </c>
      <c r="BO266">
        <f>(BM266-BE266)/BL266</f>
        <v>0</v>
      </c>
      <c r="BP266">
        <f>(BC266-BI266)/BI266</f>
        <v>0</v>
      </c>
      <c r="BQ266">
        <f>BB266/(BD266+BB266/BI266)</f>
        <v>0</v>
      </c>
      <c r="BR266" t="s">
        <v>436</v>
      </c>
      <c r="BS266">
        <v>0</v>
      </c>
      <c r="BT266">
        <f>IF(BS266&lt;&gt;0, BS266, BQ266)</f>
        <v>0</v>
      </c>
      <c r="BU266">
        <f>1-BT266/BI266</f>
        <v>0</v>
      </c>
      <c r="BV266">
        <f>(BI266-BH266)/(BI266-BT266)</f>
        <v>0</v>
      </c>
      <c r="BW266">
        <f>(BC266-BI266)/(BC266-BT266)</f>
        <v>0</v>
      </c>
      <c r="BX266">
        <f>(BI266-BH266)/(BI266-BB266)</f>
        <v>0</v>
      </c>
      <c r="BY266">
        <f>(BC266-BI266)/(BC266-BB266)</f>
        <v>0</v>
      </c>
      <c r="BZ266">
        <f>(BV266*BT266/BH266)</f>
        <v>0</v>
      </c>
      <c r="CA266">
        <f>(1-BZ266)</f>
        <v>0</v>
      </c>
      <c r="DJ266">
        <f>$B$11*EI266+$C$11*EJ266+$F$11*EU266*(1-EX266)</f>
        <v>0</v>
      </c>
      <c r="DK266">
        <f>DJ266*DL266</f>
        <v>0</v>
      </c>
      <c r="DL266">
        <f>($B$11*$D$9+$C$11*$D$9+$F$11*((FH266+EZ266)/MAX(FH266+EZ266+FI266, 0.1)*$I$9+FI266/MAX(FH266+EZ266+FI266, 0.1)*$J$9))/($B$11+$C$11+$F$11)</f>
        <v>0</v>
      </c>
      <c r="DM266">
        <f>($B$11*$K$9+$C$11*$K$9+$F$11*((FH266+EZ266)/MAX(FH266+EZ266+FI266, 0.1)*$P$9+FI266/MAX(FH266+EZ266+FI266, 0.1)*$Q$9))/($B$11+$C$11+$F$11)</f>
        <v>0</v>
      </c>
      <c r="DN266">
        <v>6</v>
      </c>
      <c r="DO266">
        <v>0.5</v>
      </c>
      <c r="DP266" t="s">
        <v>437</v>
      </c>
      <c r="DQ266">
        <v>2</v>
      </c>
      <c r="DR266" t="b">
        <v>1</v>
      </c>
      <c r="DS266">
        <v>1701978917.6</v>
      </c>
      <c r="DT266">
        <v>417.089</v>
      </c>
      <c r="DU266">
        <v>419.993</v>
      </c>
      <c r="DV266">
        <v>12.4994</v>
      </c>
      <c r="DW266">
        <v>11.50765</v>
      </c>
      <c r="DX266">
        <v>417.603</v>
      </c>
      <c r="DY266">
        <v>12.4679</v>
      </c>
      <c r="DZ266">
        <v>600.0205</v>
      </c>
      <c r="EA266">
        <v>78.90545</v>
      </c>
      <c r="EB266">
        <v>0.10006375</v>
      </c>
      <c r="EC266">
        <v>23.04615</v>
      </c>
      <c r="ED266">
        <v>23.1037</v>
      </c>
      <c r="EE266">
        <v>999.9</v>
      </c>
      <c r="EF266">
        <v>0</v>
      </c>
      <c r="EG266">
        <v>0</v>
      </c>
      <c r="EH266">
        <v>9998.74</v>
      </c>
      <c r="EI266">
        <v>0</v>
      </c>
      <c r="EJ266">
        <v>0.848101</v>
      </c>
      <c r="EK266">
        <v>-2.903775</v>
      </c>
      <c r="EL266">
        <v>422.368</v>
      </c>
      <c r="EM266">
        <v>424.882</v>
      </c>
      <c r="EN266">
        <v>0.991823</v>
      </c>
      <c r="EO266">
        <v>419.993</v>
      </c>
      <c r="EP266">
        <v>11.50765</v>
      </c>
      <c r="EQ266">
        <v>0.9862735</v>
      </c>
      <c r="ER266">
        <v>0.908013</v>
      </c>
      <c r="ES266">
        <v>6.71516</v>
      </c>
      <c r="ET266">
        <v>5.51837</v>
      </c>
      <c r="EU266">
        <v>1800.075</v>
      </c>
      <c r="EV266">
        <v>0.978006</v>
      </c>
      <c r="EW266">
        <v>0.0219943</v>
      </c>
      <c r="EX266">
        <v>0</v>
      </c>
      <c r="EY266">
        <v>381.7605</v>
      </c>
      <c r="EZ266">
        <v>4.99951</v>
      </c>
      <c r="FA266">
        <v>6928.71</v>
      </c>
      <c r="FB266">
        <v>14717.6</v>
      </c>
      <c r="FC266">
        <v>43.062</v>
      </c>
      <c r="FD266">
        <v>44.875</v>
      </c>
      <c r="FE266">
        <v>44.625</v>
      </c>
      <c r="FF266">
        <v>43.875</v>
      </c>
      <c r="FG266">
        <v>44.5</v>
      </c>
      <c r="FH266">
        <v>1755.595</v>
      </c>
      <c r="FI266">
        <v>39.48</v>
      </c>
      <c r="FJ266">
        <v>0</v>
      </c>
      <c r="FK266">
        <v>1701978920.1</v>
      </c>
      <c r="FL266">
        <v>0</v>
      </c>
      <c r="FM266">
        <v>381.815730769231</v>
      </c>
      <c r="FN266">
        <v>-1.02095725693434</v>
      </c>
      <c r="FO266">
        <v>-1.21128204445889</v>
      </c>
      <c r="FP266">
        <v>6928.85038461538</v>
      </c>
      <c r="FQ266">
        <v>15</v>
      </c>
      <c r="FR266">
        <v>1701977635</v>
      </c>
      <c r="FS266" t="s">
        <v>438</v>
      </c>
      <c r="FT266">
        <v>1701977633</v>
      </c>
      <c r="FU266">
        <v>1701977635</v>
      </c>
      <c r="FV266">
        <v>4</v>
      </c>
      <c r="FW266">
        <v>-0.012</v>
      </c>
      <c r="FX266">
        <v>0.003</v>
      </c>
      <c r="FY266">
        <v>-0.515</v>
      </c>
      <c r="FZ266">
        <v>0.012</v>
      </c>
      <c r="GA266">
        <v>420</v>
      </c>
      <c r="GB266">
        <v>11</v>
      </c>
      <c r="GC266">
        <v>0.38</v>
      </c>
      <c r="GD266">
        <v>0.07</v>
      </c>
      <c r="GE266">
        <v>-2.9268335</v>
      </c>
      <c r="GF266">
        <v>0.0926999999999976</v>
      </c>
      <c r="GG266">
        <v>0.0289538614480003</v>
      </c>
      <c r="GH266">
        <v>1</v>
      </c>
      <c r="GI266">
        <v>381.818147058824</v>
      </c>
      <c r="GJ266">
        <v>-0.235889988137304</v>
      </c>
      <c r="GK266">
        <v>0.176198940430969</v>
      </c>
      <c r="GL266">
        <v>1</v>
      </c>
      <c r="GM266">
        <v>0.99236205</v>
      </c>
      <c r="GN266">
        <v>-0.000418691729322406</v>
      </c>
      <c r="GO266">
        <v>0.000845300566366782</v>
      </c>
      <c r="GP266">
        <v>1</v>
      </c>
      <c r="GQ266">
        <v>3</v>
      </c>
      <c r="GR266">
        <v>3</v>
      </c>
      <c r="GS266" t="s">
        <v>439</v>
      </c>
      <c r="GT266">
        <v>3.25006</v>
      </c>
      <c r="GU266">
        <v>2.89233</v>
      </c>
      <c r="GV266">
        <v>0.0826755</v>
      </c>
      <c r="GW266">
        <v>0.082906</v>
      </c>
      <c r="GX266">
        <v>0.0595181</v>
      </c>
      <c r="GY266">
        <v>0.0554704</v>
      </c>
      <c r="GZ266">
        <v>30261.7</v>
      </c>
      <c r="HA266">
        <v>23314.2</v>
      </c>
      <c r="HB266">
        <v>30711.2</v>
      </c>
      <c r="HC266">
        <v>23892.6</v>
      </c>
      <c r="HD266">
        <v>38257</v>
      </c>
      <c r="HE266">
        <v>31499.6</v>
      </c>
      <c r="HF266">
        <v>43456</v>
      </c>
      <c r="HG266">
        <v>36058.2</v>
      </c>
      <c r="HH266">
        <v>2.35228</v>
      </c>
      <c r="HI266">
        <v>2.25463</v>
      </c>
      <c r="HJ266">
        <v>0.150338</v>
      </c>
      <c r="HK266">
        <v>0</v>
      </c>
      <c r="HL266">
        <v>20.6213</v>
      </c>
      <c r="HM266">
        <v>999.9</v>
      </c>
      <c r="HN266">
        <v>45.226</v>
      </c>
      <c r="HO266">
        <v>27.11</v>
      </c>
      <c r="HP266">
        <v>20.648</v>
      </c>
      <c r="HQ266">
        <v>54.922</v>
      </c>
      <c r="HR266">
        <v>21.4623</v>
      </c>
      <c r="HS266">
        <v>2</v>
      </c>
      <c r="HT266">
        <v>-0.301341</v>
      </c>
      <c r="HU266">
        <v>0.73817</v>
      </c>
      <c r="HV266">
        <v>20.3423</v>
      </c>
      <c r="HW266">
        <v>5.24574</v>
      </c>
      <c r="HX266">
        <v>11.9213</v>
      </c>
      <c r="HY266">
        <v>4.9697</v>
      </c>
      <c r="HZ266">
        <v>3.29005</v>
      </c>
      <c r="IA266">
        <v>9999</v>
      </c>
      <c r="IB266">
        <v>999.9</v>
      </c>
      <c r="IC266">
        <v>9999</v>
      </c>
      <c r="ID266">
        <v>9999</v>
      </c>
      <c r="IE266">
        <v>4.97213</v>
      </c>
      <c r="IF266">
        <v>1.87348</v>
      </c>
      <c r="IG266">
        <v>1.88034</v>
      </c>
      <c r="IH266">
        <v>1.87653</v>
      </c>
      <c r="II266">
        <v>1.87611</v>
      </c>
      <c r="IJ266">
        <v>1.87607</v>
      </c>
      <c r="IK266">
        <v>1.87502</v>
      </c>
      <c r="IL266">
        <v>1.87545</v>
      </c>
      <c r="IM266">
        <v>0</v>
      </c>
      <c r="IN266">
        <v>0</v>
      </c>
      <c r="IO266">
        <v>0</v>
      </c>
      <c r="IP266">
        <v>0</v>
      </c>
      <c r="IQ266" t="s">
        <v>440</v>
      </c>
      <c r="IR266" t="s">
        <v>441</v>
      </c>
      <c r="IS266" t="s">
        <v>442</v>
      </c>
      <c r="IT266" t="s">
        <v>442</v>
      </c>
      <c r="IU266" t="s">
        <v>442</v>
      </c>
      <c r="IV266" t="s">
        <v>442</v>
      </c>
      <c r="IW266">
        <v>0</v>
      </c>
      <c r="IX266">
        <v>100</v>
      </c>
      <c r="IY266">
        <v>100</v>
      </c>
      <c r="IZ266">
        <v>-0.514</v>
      </c>
      <c r="JA266">
        <v>0.0315</v>
      </c>
      <c r="JB266">
        <v>-0.436505064677801</v>
      </c>
      <c r="JC266">
        <v>-0.000204251658391556</v>
      </c>
      <c r="JD266">
        <v>8.11882707142039e-08</v>
      </c>
      <c r="JE266">
        <v>-8.824596126216e-11</v>
      </c>
      <c r="JF266">
        <v>-0.0823044458403542</v>
      </c>
      <c r="JG266">
        <v>6.98166786572007e-05</v>
      </c>
      <c r="JH266">
        <v>0.00104944809816257</v>
      </c>
      <c r="JI266">
        <v>-2.5878658862803e-05</v>
      </c>
      <c r="JJ266">
        <v>28</v>
      </c>
      <c r="JK266">
        <v>2090</v>
      </c>
      <c r="JL266">
        <v>2</v>
      </c>
      <c r="JM266">
        <v>19</v>
      </c>
      <c r="JN266">
        <v>21.4</v>
      </c>
      <c r="JO266">
        <v>21.4</v>
      </c>
      <c r="JP266">
        <v>1.36108</v>
      </c>
      <c r="JQ266">
        <v>2.55127</v>
      </c>
      <c r="JR266">
        <v>2.24365</v>
      </c>
      <c r="JS266">
        <v>2.84912</v>
      </c>
      <c r="JT266">
        <v>2.49756</v>
      </c>
      <c r="JU266">
        <v>2.35718</v>
      </c>
      <c r="JV266">
        <v>31.3244</v>
      </c>
      <c r="JW266">
        <v>24.07</v>
      </c>
      <c r="JX266">
        <v>18</v>
      </c>
      <c r="JY266">
        <v>633.454</v>
      </c>
      <c r="JZ266">
        <v>657.457</v>
      </c>
      <c r="KA266">
        <v>19.9998</v>
      </c>
      <c r="KB266">
        <v>23.3599</v>
      </c>
      <c r="KC266">
        <v>30.0001</v>
      </c>
      <c r="KD266">
        <v>23.5273</v>
      </c>
      <c r="KE266">
        <v>23.5085</v>
      </c>
      <c r="KF266">
        <v>27.2885</v>
      </c>
      <c r="KG266">
        <v>36.4437</v>
      </c>
      <c r="KH266">
        <v>0</v>
      </c>
      <c r="KI266">
        <v>20</v>
      </c>
      <c r="KJ266">
        <v>420</v>
      </c>
      <c r="KK266">
        <v>11.5341</v>
      </c>
      <c r="KL266">
        <v>101.972</v>
      </c>
      <c r="KM266">
        <v>101.015</v>
      </c>
    </row>
    <row r="267" spans="1:299">
      <c r="A267">
        <v>251</v>
      </c>
      <c r="B267">
        <v>1701978924.1</v>
      </c>
      <c r="C267">
        <v>1250.09999990463</v>
      </c>
      <c r="D267" t="s">
        <v>943</v>
      </c>
      <c r="E267" t="s">
        <v>944</v>
      </c>
      <c r="F267">
        <v>15</v>
      </c>
      <c r="H267" t="s">
        <v>435</v>
      </c>
      <c r="K267">
        <v>1701978922.6</v>
      </c>
      <c r="L267">
        <f>(M267)/1000</f>
        <v>0</v>
      </c>
      <c r="M267">
        <f>IF(DR267, AP267, AJ267)</f>
        <v>0</v>
      </c>
      <c r="N267">
        <f>IF(DR267, AK267, AI267)</f>
        <v>0</v>
      </c>
      <c r="O267">
        <f>DT267 - IF(AW267&gt;1, N267*DN267*100.0/(AY267*EH267), 0)</f>
        <v>0</v>
      </c>
      <c r="P267">
        <f>((V267-L267/2)*O267-N267)/(V267+L267/2)</f>
        <v>0</v>
      </c>
      <c r="Q267">
        <f>P267*(EA267+EB267)/1000.0</f>
        <v>0</v>
      </c>
      <c r="R267">
        <f>(DT267 - IF(AW267&gt;1, N267*DN267*100.0/(AY267*EH267), 0))*(EA267+EB267)/1000.0</f>
        <v>0</v>
      </c>
      <c r="S267">
        <f>2.0/((1/U267-1/T267)+SIGN(U267)*SQRT((1/U267-1/T267)*(1/U267-1/T267) + 4*DO267/((DO267+1)*(DO267+1))*(2*1/U267*1/T267-1/T267*1/T267)))</f>
        <v>0</v>
      </c>
      <c r="T267">
        <f>IF(LEFT(DP267,1)&lt;&gt;"0",IF(LEFT(DP267,1)="1",3.0,DQ267),$D$5+$E$5*(EH267*EA267/($K$5*1000))+$F$5*(EH267*EA267/($K$5*1000))*MAX(MIN(DN267,$J$5),$I$5)*MAX(MIN(DN267,$J$5),$I$5)+$G$5*MAX(MIN(DN267,$J$5),$I$5)*(EH267*EA267/($K$5*1000))+$H$5*(EH267*EA267/($K$5*1000))*(EH267*EA267/($K$5*1000)))</f>
        <v>0</v>
      </c>
      <c r="U267">
        <f>L267*(1000-(1000*0.61365*exp(17.502*Y267/(240.97+Y267))/(EA267+EB267)+DV267)/2)/(1000*0.61365*exp(17.502*Y267/(240.97+Y267))/(EA267+EB267)-DV267)</f>
        <v>0</v>
      </c>
      <c r="V267">
        <f>1/((DO267+1)/(S267/1.6)+1/(T267/1.37)) + DO267/((DO267+1)/(S267/1.6) + DO267/(T267/1.37))</f>
        <v>0</v>
      </c>
      <c r="W267">
        <f>(DJ267*DM267)</f>
        <v>0</v>
      </c>
      <c r="X267">
        <f>(EC267+(W267+2*0.95*5.67E-8*(((EC267+$B$7)+273)^4-(EC267+273)^4)-44100*L267)/(1.84*29.3*T267+8*0.95*5.67E-8*(EC267+273)^3))</f>
        <v>0</v>
      </c>
      <c r="Y267">
        <f>($C$7*ED267+$D$7*EE267+$E$7*X267)</f>
        <v>0</v>
      </c>
      <c r="Z267">
        <f>0.61365*exp(17.502*Y267/(240.97+Y267))</f>
        <v>0</v>
      </c>
      <c r="AA267">
        <f>(AB267/AC267*100)</f>
        <v>0</v>
      </c>
      <c r="AB267">
        <f>DV267*(EA267+EB267)/1000</f>
        <v>0</v>
      </c>
      <c r="AC267">
        <f>0.61365*exp(17.502*EC267/(240.97+EC267))</f>
        <v>0</v>
      </c>
      <c r="AD267">
        <f>(Z267-DV267*(EA267+EB267)/1000)</f>
        <v>0</v>
      </c>
      <c r="AE267">
        <f>(-L267*44100)</f>
        <v>0</v>
      </c>
      <c r="AF267">
        <f>2*29.3*T267*0.92*(EC267-Y267)</f>
        <v>0</v>
      </c>
      <c r="AG267">
        <f>2*0.95*5.67E-8*(((EC267+$B$7)+273)^4-(Y267+273)^4)</f>
        <v>0</v>
      </c>
      <c r="AH267">
        <f>W267+AG267+AE267+AF267</f>
        <v>0</v>
      </c>
      <c r="AI267">
        <f>DZ267*AW267*(DU267-DT267*(1000-AW267*DW267)/(1000-AW267*DV267))/(100*DN267)</f>
        <v>0</v>
      </c>
      <c r="AJ267">
        <f>1000*DZ267*AW267*(DV267-DW267)/(100*DN267*(1000-AW267*DV267))</f>
        <v>0</v>
      </c>
      <c r="AK267">
        <f>(AL267 - AM267 - EA267*1E3/(8.314*(EC267+273.15)) * AO267/DZ267 * AN267) * DZ267/(100*DN267) * (1000 - DW267)/1000</f>
        <v>0</v>
      </c>
      <c r="AL267">
        <v>424.868193115325</v>
      </c>
      <c r="AM267">
        <v>422.332733333333</v>
      </c>
      <c r="AN267">
        <v>-0.000737973475052579</v>
      </c>
      <c r="AO267">
        <v>66.111918729525</v>
      </c>
      <c r="AP267">
        <f>(AR267 - AQ267 + EA267*1E3/(8.314*(EC267+273.15)) * AT267/DZ267 * AS267) * DZ267/(100*DN267) * 1000/(1000 - AR267)</f>
        <v>0</v>
      </c>
      <c r="AQ267">
        <v>11.5086601351185</v>
      </c>
      <c r="AR267">
        <v>12.4989868131868</v>
      </c>
      <c r="AS267">
        <v>-3.26148552203531e-08</v>
      </c>
      <c r="AT267">
        <v>85.4368916189537</v>
      </c>
      <c r="AU267">
        <v>0</v>
      </c>
      <c r="AV267">
        <v>0</v>
      </c>
      <c r="AW267">
        <f>IF(AU267*$H$13&gt;=AY267,1.0,(AY267/(AY267-AU267*$H$13)))</f>
        <v>0</v>
      </c>
      <c r="AX267">
        <f>(AW267-1)*100</f>
        <v>0</v>
      </c>
      <c r="AY267">
        <f>MAX(0,($B$13+$C$13*EH267)/(1+$D$13*EH267)*EA267/(EC267+273)*$E$13)</f>
        <v>0</v>
      </c>
      <c r="AZ267" t="s">
        <v>436</v>
      </c>
      <c r="BA267" t="s">
        <v>436</v>
      </c>
      <c r="BB267">
        <v>0</v>
      </c>
      <c r="BC267">
        <v>0</v>
      </c>
      <c r="BD267">
        <f>1-BB267/BC267</f>
        <v>0</v>
      </c>
      <c r="BE267">
        <v>0</v>
      </c>
      <c r="BF267" t="s">
        <v>436</v>
      </c>
      <c r="BG267" t="s">
        <v>436</v>
      </c>
      <c r="BH267">
        <v>0</v>
      </c>
      <c r="BI267">
        <v>0</v>
      </c>
      <c r="BJ267">
        <f>1-BH267/BI267</f>
        <v>0</v>
      </c>
      <c r="BK267">
        <v>0.5</v>
      </c>
      <c r="BL267">
        <f>DK267</f>
        <v>0</v>
      </c>
      <c r="BM267">
        <f>N267</f>
        <v>0</v>
      </c>
      <c r="BN267">
        <f>BJ267*BK267*BL267</f>
        <v>0</v>
      </c>
      <c r="BO267">
        <f>(BM267-BE267)/BL267</f>
        <v>0</v>
      </c>
      <c r="BP267">
        <f>(BC267-BI267)/BI267</f>
        <v>0</v>
      </c>
      <c r="BQ267">
        <f>BB267/(BD267+BB267/BI267)</f>
        <v>0</v>
      </c>
      <c r="BR267" t="s">
        <v>436</v>
      </c>
      <c r="BS267">
        <v>0</v>
      </c>
      <c r="BT267">
        <f>IF(BS267&lt;&gt;0, BS267, BQ267)</f>
        <v>0</v>
      </c>
      <c r="BU267">
        <f>1-BT267/BI267</f>
        <v>0</v>
      </c>
      <c r="BV267">
        <f>(BI267-BH267)/(BI267-BT267)</f>
        <v>0</v>
      </c>
      <c r="BW267">
        <f>(BC267-BI267)/(BC267-BT267)</f>
        <v>0</v>
      </c>
      <c r="BX267">
        <f>(BI267-BH267)/(BI267-BB267)</f>
        <v>0</v>
      </c>
      <c r="BY267">
        <f>(BC267-BI267)/(BC267-BB267)</f>
        <v>0</v>
      </c>
      <c r="BZ267">
        <f>(BV267*BT267/BH267)</f>
        <v>0</v>
      </c>
      <c r="CA267">
        <f>(1-BZ267)</f>
        <v>0</v>
      </c>
      <c r="DJ267">
        <f>$B$11*EI267+$C$11*EJ267+$F$11*EU267*(1-EX267)</f>
        <v>0</v>
      </c>
      <c r="DK267">
        <f>DJ267*DL267</f>
        <v>0</v>
      </c>
      <c r="DL267">
        <f>($B$11*$D$9+$C$11*$D$9+$F$11*((FH267+EZ267)/MAX(FH267+EZ267+FI267, 0.1)*$I$9+FI267/MAX(FH267+EZ267+FI267, 0.1)*$J$9))/($B$11+$C$11+$F$11)</f>
        <v>0</v>
      </c>
      <c r="DM267">
        <f>($B$11*$K$9+$C$11*$K$9+$F$11*((FH267+EZ267)/MAX(FH267+EZ267+FI267, 0.1)*$P$9+FI267/MAX(FH267+EZ267+FI267, 0.1)*$Q$9))/($B$11+$C$11+$F$11)</f>
        <v>0</v>
      </c>
      <c r="DN267">
        <v>6</v>
      </c>
      <c r="DO267">
        <v>0.5</v>
      </c>
      <c r="DP267" t="s">
        <v>437</v>
      </c>
      <c r="DQ267">
        <v>2</v>
      </c>
      <c r="DR267" t="b">
        <v>1</v>
      </c>
      <c r="DS267">
        <v>1701978922.6</v>
      </c>
      <c r="DT267">
        <v>417.059</v>
      </c>
      <c r="DU267">
        <v>420.002</v>
      </c>
      <c r="DV267">
        <v>12.4986</v>
      </c>
      <c r="DW267">
        <v>11.50905</v>
      </c>
      <c r="DX267">
        <v>417.573</v>
      </c>
      <c r="DY267">
        <v>12.467</v>
      </c>
      <c r="DZ267">
        <v>599.9645</v>
      </c>
      <c r="EA267">
        <v>78.9058</v>
      </c>
      <c r="EB267">
        <v>0.09985095</v>
      </c>
      <c r="EC267">
        <v>23.0462</v>
      </c>
      <c r="ED267">
        <v>23.0896</v>
      </c>
      <c r="EE267">
        <v>999.9</v>
      </c>
      <c r="EF267">
        <v>0</v>
      </c>
      <c r="EG267">
        <v>0</v>
      </c>
      <c r="EH267">
        <v>9999.375</v>
      </c>
      <c r="EI267">
        <v>0</v>
      </c>
      <c r="EJ267">
        <v>0.848101</v>
      </c>
      <c r="EK267">
        <v>-2.94345</v>
      </c>
      <c r="EL267">
        <v>422.337</v>
      </c>
      <c r="EM267">
        <v>424.892</v>
      </c>
      <c r="EN267">
        <v>0.9895695</v>
      </c>
      <c r="EO267">
        <v>420.002</v>
      </c>
      <c r="EP267">
        <v>11.50905</v>
      </c>
      <c r="EQ267">
        <v>0.98621</v>
      </c>
      <c r="ER267">
        <v>0.9081275</v>
      </c>
      <c r="ES267">
        <v>6.71423</v>
      </c>
      <c r="ET267">
        <v>5.520185</v>
      </c>
      <c r="EU267">
        <v>1799.915</v>
      </c>
      <c r="EV267">
        <v>0.978004</v>
      </c>
      <c r="EW267">
        <v>0.0219962</v>
      </c>
      <c r="EX267">
        <v>0</v>
      </c>
      <c r="EY267">
        <v>381.758</v>
      </c>
      <c r="EZ267">
        <v>4.99951</v>
      </c>
      <c r="FA267">
        <v>6927.84</v>
      </c>
      <c r="FB267">
        <v>14716.3</v>
      </c>
      <c r="FC267">
        <v>43.062</v>
      </c>
      <c r="FD267">
        <v>44.875</v>
      </c>
      <c r="FE267">
        <v>44.625</v>
      </c>
      <c r="FF267">
        <v>43.875</v>
      </c>
      <c r="FG267">
        <v>44.5</v>
      </c>
      <c r="FH267">
        <v>1755.435</v>
      </c>
      <c r="FI267">
        <v>39.48</v>
      </c>
      <c r="FJ267">
        <v>0</v>
      </c>
      <c r="FK267">
        <v>1701978925.5</v>
      </c>
      <c r="FL267">
        <v>0</v>
      </c>
      <c r="FM267">
        <v>381.77172</v>
      </c>
      <c r="FN267">
        <v>0.306000008606416</v>
      </c>
      <c r="FO267">
        <v>-5.23769228371491</v>
      </c>
      <c r="FP267">
        <v>6928.6328</v>
      </c>
      <c r="FQ267">
        <v>15</v>
      </c>
      <c r="FR267">
        <v>1701977635</v>
      </c>
      <c r="FS267" t="s">
        <v>438</v>
      </c>
      <c r="FT267">
        <v>1701977633</v>
      </c>
      <c r="FU267">
        <v>1701977635</v>
      </c>
      <c r="FV267">
        <v>4</v>
      </c>
      <c r="FW267">
        <v>-0.012</v>
      </c>
      <c r="FX267">
        <v>0.003</v>
      </c>
      <c r="FY267">
        <v>-0.515</v>
      </c>
      <c r="FZ267">
        <v>0.012</v>
      </c>
      <c r="GA267">
        <v>420</v>
      </c>
      <c r="GB267">
        <v>11</v>
      </c>
      <c r="GC267">
        <v>0.38</v>
      </c>
      <c r="GD267">
        <v>0.07</v>
      </c>
      <c r="GE267">
        <v>-2.91815285714286</v>
      </c>
      <c r="GF267">
        <v>-0.00536181818182103</v>
      </c>
      <c r="GG267">
        <v>0.0257281371159239</v>
      </c>
      <c r="GH267">
        <v>1</v>
      </c>
      <c r="GI267">
        <v>381.805411764706</v>
      </c>
      <c r="GJ267">
        <v>-0.621023678970998</v>
      </c>
      <c r="GK267">
        <v>0.169401041327284</v>
      </c>
      <c r="GL267">
        <v>1</v>
      </c>
      <c r="GM267">
        <v>0.99203580952381</v>
      </c>
      <c r="GN267">
        <v>-0.00977236363636158</v>
      </c>
      <c r="GO267">
        <v>0.00126224979110611</v>
      </c>
      <c r="GP267">
        <v>1</v>
      </c>
      <c r="GQ267">
        <v>3</v>
      </c>
      <c r="GR267">
        <v>3</v>
      </c>
      <c r="GS267" t="s">
        <v>439</v>
      </c>
      <c r="GT267">
        <v>3.24996</v>
      </c>
      <c r="GU267">
        <v>2.89208</v>
      </c>
      <c r="GV267">
        <v>0.0826752</v>
      </c>
      <c r="GW267">
        <v>0.0829132</v>
      </c>
      <c r="GX267">
        <v>0.0595133</v>
      </c>
      <c r="GY267">
        <v>0.0554739</v>
      </c>
      <c r="GZ267">
        <v>30261.6</v>
      </c>
      <c r="HA267">
        <v>23313.8</v>
      </c>
      <c r="HB267">
        <v>30711.1</v>
      </c>
      <c r="HC267">
        <v>23892.4</v>
      </c>
      <c r="HD267">
        <v>38257</v>
      </c>
      <c r="HE267">
        <v>31499.1</v>
      </c>
      <c r="HF267">
        <v>43455.8</v>
      </c>
      <c r="HG267">
        <v>36057.7</v>
      </c>
      <c r="HH267">
        <v>2.35235</v>
      </c>
      <c r="HI267">
        <v>2.2547</v>
      </c>
      <c r="HJ267">
        <v>0.150159</v>
      </c>
      <c r="HK267">
        <v>0</v>
      </c>
      <c r="HL267">
        <v>20.6204</v>
      </c>
      <c r="HM267">
        <v>999.9</v>
      </c>
      <c r="HN267">
        <v>45.226</v>
      </c>
      <c r="HO267">
        <v>27.1</v>
      </c>
      <c r="HP267">
        <v>20.6342</v>
      </c>
      <c r="HQ267">
        <v>54.062</v>
      </c>
      <c r="HR267">
        <v>21.4663</v>
      </c>
      <c r="HS267">
        <v>2</v>
      </c>
      <c r="HT267">
        <v>-0.301082</v>
      </c>
      <c r="HU267">
        <v>0.73829</v>
      </c>
      <c r="HV267">
        <v>20.3423</v>
      </c>
      <c r="HW267">
        <v>5.2435</v>
      </c>
      <c r="HX267">
        <v>11.9208</v>
      </c>
      <c r="HY267">
        <v>4.96965</v>
      </c>
      <c r="HZ267">
        <v>3.2901</v>
      </c>
      <c r="IA267">
        <v>9999</v>
      </c>
      <c r="IB267">
        <v>999.9</v>
      </c>
      <c r="IC267">
        <v>9999</v>
      </c>
      <c r="ID267">
        <v>9999</v>
      </c>
      <c r="IE267">
        <v>4.97213</v>
      </c>
      <c r="IF267">
        <v>1.87348</v>
      </c>
      <c r="IG267">
        <v>1.88034</v>
      </c>
      <c r="IH267">
        <v>1.87652</v>
      </c>
      <c r="II267">
        <v>1.8761</v>
      </c>
      <c r="IJ267">
        <v>1.87607</v>
      </c>
      <c r="IK267">
        <v>1.87503</v>
      </c>
      <c r="IL267">
        <v>1.87545</v>
      </c>
      <c r="IM267">
        <v>0</v>
      </c>
      <c r="IN267">
        <v>0</v>
      </c>
      <c r="IO267">
        <v>0</v>
      </c>
      <c r="IP267">
        <v>0</v>
      </c>
      <c r="IQ267" t="s">
        <v>440</v>
      </c>
      <c r="IR267" t="s">
        <v>441</v>
      </c>
      <c r="IS267" t="s">
        <v>442</v>
      </c>
      <c r="IT267" t="s">
        <v>442</v>
      </c>
      <c r="IU267" t="s">
        <v>442</v>
      </c>
      <c r="IV267" t="s">
        <v>442</v>
      </c>
      <c r="IW267">
        <v>0</v>
      </c>
      <c r="IX267">
        <v>100</v>
      </c>
      <c r="IY267">
        <v>100</v>
      </c>
      <c r="IZ267">
        <v>-0.514</v>
      </c>
      <c r="JA267">
        <v>0.0316</v>
      </c>
      <c r="JB267">
        <v>-0.436505064677801</v>
      </c>
      <c r="JC267">
        <v>-0.000204251658391556</v>
      </c>
      <c r="JD267">
        <v>8.11882707142039e-08</v>
      </c>
      <c r="JE267">
        <v>-8.824596126216e-11</v>
      </c>
      <c r="JF267">
        <v>-0.0823044458403542</v>
      </c>
      <c r="JG267">
        <v>6.98166786572007e-05</v>
      </c>
      <c r="JH267">
        <v>0.00104944809816257</v>
      </c>
      <c r="JI267">
        <v>-2.5878658862803e-05</v>
      </c>
      <c r="JJ267">
        <v>28</v>
      </c>
      <c r="JK267">
        <v>2090</v>
      </c>
      <c r="JL267">
        <v>2</v>
      </c>
      <c r="JM267">
        <v>19</v>
      </c>
      <c r="JN267">
        <v>21.5</v>
      </c>
      <c r="JO267">
        <v>21.5</v>
      </c>
      <c r="JP267">
        <v>1.36108</v>
      </c>
      <c r="JQ267">
        <v>2.55127</v>
      </c>
      <c r="JR267">
        <v>2.24365</v>
      </c>
      <c r="JS267">
        <v>2.85034</v>
      </c>
      <c r="JT267">
        <v>2.49756</v>
      </c>
      <c r="JU267">
        <v>2.38159</v>
      </c>
      <c r="JV267">
        <v>31.3244</v>
      </c>
      <c r="JW267">
        <v>24.0612</v>
      </c>
      <c r="JX267">
        <v>18</v>
      </c>
      <c r="JY267">
        <v>633.527</v>
      </c>
      <c r="JZ267">
        <v>657.543</v>
      </c>
      <c r="KA267">
        <v>20</v>
      </c>
      <c r="KB267">
        <v>23.3608</v>
      </c>
      <c r="KC267">
        <v>30.0001</v>
      </c>
      <c r="KD267">
        <v>23.5288</v>
      </c>
      <c r="KE267">
        <v>23.5103</v>
      </c>
      <c r="KF267">
        <v>27.2889</v>
      </c>
      <c r="KG267">
        <v>36.4437</v>
      </c>
      <c r="KH267">
        <v>0</v>
      </c>
      <c r="KI267">
        <v>20</v>
      </c>
      <c r="KJ267">
        <v>420</v>
      </c>
      <c r="KK267">
        <v>11.5341</v>
      </c>
      <c r="KL267">
        <v>101.971</v>
      </c>
      <c r="KM267">
        <v>101.014</v>
      </c>
    </row>
    <row r="268" spans="1:299">
      <c r="A268">
        <v>252</v>
      </c>
      <c r="B268">
        <v>1701978929.1</v>
      </c>
      <c r="C268">
        <v>1255.09999990463</v>
      </c>
      <c r="D268" t="s">
        <v>945</v>
      </c>
      <c r="E268" t="s">
        <v>946</v>
      </c>
      <c r="F268">
        <v>15</v>
      </c>
      <c r="H268" t="s">
        <v>435</v>
      </c>
      <c r="K268">
        <v>1701978927.6</v>
      </c>
      <c r="L268">
        <f>(M268)/1000</f>
        <v>0</v>
      </c>
      <c r="M268">
        <f>IF(DR268, AP268, AJ268)</f>
        <v>0</v>
      </c>
      <c r="N268">
        <f>IF(DR268, AK268, AI268)</f>
        <v>0</v>
      </c>
      <c r="O268">
        <f>DT268 - IF(AW268&gt;1, N268*DN268*100.0/(AY268*EH268), 0)</f>
        <v>0</v>
      </c>
      <c r="P268">
        <f>((V268-L268/2)*O268-N268)/(V268+L268/2)</f>
        <v>0</v>
      </c>
      <c r="Q268">
        <f>P268*(EA268+EB268)/1000.0</f>
        <v>0</v>
      </c>
      <c r="R268">
        <f>(DT268 - IF(AW268&gt;1, N268*DN268*100.0/(AY268*EH268), 0))*(EA268+EB268)/1000.0</f>
        <v>0</v>
      </c>
      <c r="S268">
        <f>2.0/((1/U268-1/T268)+SIGN(U268)*SQRT((1/U268-1/T268)*(1/U268-1/T268) + 4*DO268/((DO268+1)*(DO268+1))*(2*1/U268*1/T268-1/T268*1/T268)))</f>
        <v>0</v>
      </c>
      <c r="T268">
        <f>IF(LEFT(DP268,1)&lt;&gt;"0",IF(LEFT(DP268,1)="1",3.0,DQ268),$D$5+$E$5*(EH268*EA268/($K$5*1000))+$F$5*(EH268*EA268/($K$5*1000))*MAX(MIN(DN268,$J$5),$I$5)*MAX(MIN(DN268,$J$5),$I$5)+$G$5*MAX(MIN(DN268,$J$5),$I$5)*(EH268*EA268/($K$5*1000))+$H$5*(EH268*EA268/($K$5*1000))*(EH268*EA268/($K$5*1000)))</f>
        <v>0</v>
      </c>
      <c r="U268">
        <f>L268*(1000-(1000*0.61365*exp(17.502*Y268/(240.97+Y268))/(EA268+EB268)+DV268)/2)/(1000*0.61365*exp(17.502*Y268/(240.97+Y268))/(EA268+EB268)-DV268)</f>
        <v>0</v>
      </c>
      <c r="V268">
        <f>1/((DO268+1)/(S268/1.6)+1/(T268/1.37)) + DO268/((DO268+1)/(S268/1.6) + DO268/(T268/1.37))</f>
        <v>0</v>
      </c>
      <c r="W268">
        <f>(DJ268*DM268)</f>
        <v>0</v>
      </c>
      <c r="X268">
        <f>(EC268+(W268+2*0.95*5.67E-8*(((EC268+$B$7)+273)^4-(EC268+273)^4)-44100*L268)/(1.84*29.3*T268+8*0.95*5.67E-8*(EC268+273)^3))</f>
        <v>0</v>
      </c>
      <c r="Y268">
        <f>($C$7*ED268+$D$7*EE268+$E$7*X268)</f>
        <v>0</v>
      </c>
      <c r="Z268">
        <f>0.61365*exp(17.502*Y268/(240.97+Y268))</f>
        <v>0</v>
      </c>
      <c r="AA268">
        <f>(AB268/AC268*100)</f>
        <v>0</v>
      </c>
      <c r="AB268">
        <f>DV268*(EA268+EB268)/1000</f>
        <v>0</v>
      </c>
      <c r="AC268">
        <f>0.61365*exp(17.502*EC268/(240.97+EC268))</f>
        <v>0</v>
      </c>
      <c r="AD268">
        <f>(Z268-DV268*(EA268+EB268)/1000)</f>
        <v>0</v>
      </c>
      <c r="AE268">
        <f>(-L268*44100)</f>
        <v>0</v>
      </c>
      <c r="AF268">
        <f>2*29.3*T268*0.92*(EC268-Y268)</f>
        <v>0</v>
      </c>
      <c r="AG268">
        <f>2*0.95*5.67E-8*(((EC268+$B$7)+273)^4-(Y268+273)^4)</f>
        <v>0</v>
      </c>
      <c r="AH268">
        <f>W268+AG268+AE268+AF268</f>
        <v>0</v>
      </c>
      <c r="AI268">
        <f>DZ268*AW268*(DU268-DT268*(1000-AW268*DW268)/(1000-AW268*DV268))/(100*DN268)</f>
        <v>0</v>
      </c>
      <c r="AJ268">
        <f>1000*DZ268*AW268*(DV268-DW268)/(100*DN268*(1000-AW268*DV268))</f>
        <v>0</v>
      </c>
      <c r="AK268">
        <f>(AL268 - AM268 - EA268*1E3/(8.314*(EC268+273.15)) * AO268/DZ268 * AN268) * DZ268/(100*DN268) * (1000 - DW268)/1000</f>
        <v>0</v>
      </c>
      <c r="AL268">
        <v>424.880972471296</v>
      </c>
      <c r="AM268">
        <v>422.362951515151</v>
      </c>
      <c r="AN268">
        <v>0.000741388526877049</v>
      </c>
      <c r="AO268">
        <v>66.111918729525</v>
      </c>
      <c r="AP268">
        <f>(AR268 - AQ268 + EA268*1E3/(8.314*(EC268+273.15)) * AT268/DZ268 * AS268) * DZ268/(100*DN268) * 1000/(1000 - AR268)</f>
        <v>0</v>
      </c>
      <c r="AQ268">
        <v>11.5092975594361</v>
      </c>
      <c r="AR268">
        <v>12.4983648351648</v>
      </c>
      <c r="AS268">
        <v>-1.90990917859803e-07</v>
      </c>
      <c r="AT268">
        <v>85.4368916189537</v>
      </c>
      <c r="AU268">
        <v>0</v>
      </c>
      <c r="AV268">
        <v>0</v>
      </c>
      <c r="AW268">
        <f>IF(AU268*$H$13&gt;=AY268,1.0,(AY268/(AY268-AU268*$H$13)))</f>
        <v>0</v>
      </c>
      <c r="AX268">
        <f>(AW268-1)*100</f>
        <v>0</v>
      </c>
      <c r="AY268">
        <f>MAX(0,($B$13+$C$13*EH268)/(1+$D$13*EH268)*EA268/(EC268+273)*$E$13)</f>
        <v>0</v>
      </c>
      <c r="AZ268" t="s">
        <v>436</v>
      </c>
      <c r="BA268" t="s">
        <v>436</v>
      </c>
      <c r="BB268">
        <v>0</v>
      </c>
      <c r="BC268">
        <v>0</v>
      </c>
      <c r="BD268">
        <f>1-BB268/BC268</f>
        <v>0</v>
      </c>
      <c r="BE268">
        <v>0</v>
      </c>
      <c r="BF268" t="s">
        <v>436</v>
      </c>
      <c r="BG268" t="s">
        <v>436</v>
      </c>
      <c r="BH268">
        <v>0</v>
      </c>
      <c r="BI268">
        <v>0</v>
      </c>
      <c r="BJ268">
        <f>1-BH268/BI268</f>
        <v>0</v>
      </c>
      <c r="BK268">
        <v>0.5</v>
      </c>
      <c r="BL268">
        <f>DK268</f>
        <v>0</v>
      </c>
      <c r="BM268">
        <f>N268</f>
        <v>0</v>
      </c>
      <c r="BN268">
        <f>BJ268*BK268*BL268</f>
        <v>0</v>
      </c>
      <c r="BO268">
        <f>(BM268-BE268)/BL268</f>
        <v>0</v>
      </c>
      <c r="BP268">
        <f>(BC268-BI268)/BI268</f>
        <v>0</v>
      </c>
      <c r="BQ268">
        <f>BB268/(BD268+BB268/BI268)</f>
        <v>0</v>
      </c>
      <c r="BR268" t="s">
        <v>436</v>
      </c>
      <c r="BS268">
        <v>0</v>
      </c>
      <c r="BT268">
        <f>IF(BS268&lt;&gt;0, BS268, BQ268)</f>
        <v>0</v>
      </c>
      <c r="BU268">
        <f>1-BT268/BI268</f>
        <v>0</v>
      </c>
      <c r="BV268">
        <f>(BI268-BH268)/(BI268-BT268)</f>
        <v>0</v>
      </c>
      <c r="BW268">
        <f>(BC268-BI268)/(BC268-BT268)</f>
        <v>0</v>
      </c>
      <c r="BX268">
        <f>(BI268-BH268)/(BI268-BB268)</f>
        <v>0</v>
      </c>
      <c r="BY268">
        <f>(BC268-BI268)/(BC268-BB268)</f>
        <v>0</v>
      </c>
      <c r="BZ268">
        <f>(BV268*BT268/BH268)</f>
        <v>0</v>
      </c>
      <c r="CA268">
        <f>(1-BZ268)</f>
        <v>0</v>
      </c>
      <c r="DJ268">
        <f>$B$11*EI268+$C$11*EJ268+$F$11*EU268*(1-EX268)</f>
        <v>0</v>
      </c>
      <c r="DK268">
        <f>DJ268*DL268</f>
        <v>0</v>
      </c>
      <c r="DL268">
        <f>($B$11*$D$9+$C$11*$D$9+$F$11*((FH268+EZ268)/MAX(FH268+EZ268+FI268, 0.1)*$I$9+FI268/MAX(FH268+EZ268+FI268, 0.1)*$J$9))/($B$11+$C$11+$F$11)</f>
        <v>0</v>
      </c>
      <c r="DM268">
        <f>($B$11*$K$9+$C$11*$K$9+$F$11*((FH268+EZ268)/MAX(FH268+EZ268+FI268, 0.1)*$P$9+FI268/MAX(FH268+EZ268+FI268, 0.1)*$Q$9))/($B$11+$C$11+$F$11)</f>
        <v>0</v>
      </c>
      <c r="DN268">
        <v>6</v>
      </c>
      <c r="DO268">
        <v>0.5</v>
      </c>
      <c r="DP268" t="s">
        <v>437</v>
      </c>
      <c r="DQ268">
        <v>2</v>
      </c>
      <c r="DR268" t="b">
        <v>1</v>
      </c>
      <c r="DS268">
        <v>1701978927.6</v>
      </c>
      <c r="DT268">
        <v>417.079</v>
      </c>
      <c r="DU268">
        <v>419.987</v>
      </c>
      <c r="DV268">
        <v>12.4982</v>
      </c>
      <c r="DW268">
        <v>11.50915</v>
      </c>
      <c r="DX268">
        <v>417.5935</v>
      </c>
      <c r="DY268">
        <v>12.4667</v>
      </c>
      <c r="DZ268">
        <v>600.0365</v>
      </c>
      <c r="EA268">
        <v>78.9065</v>
      </c>
      <c r="EB268">
        <v>0.1001071</v>
      </c>
      <c r="EC268">
        <v>23.04345</v>
      </c>
      <c r="ED268">
        <v>23.0986</v>
      </c>
      <c r="EE268">
        <v>999.9</v>
      </c>
      <c r="EF268">
        <v>0</v>
      </c>
      <c r="EG268">
        <v>0</v>
      </c>
      <c r="EH268">
        <v>10006.55</v>
      </c>
      <c r="EI268">
        <v>0</v>
      </c>
      <c r="EJ268">
        <v>0.848101</v>
      </c>
      <c r="EK268">
        <v>-2.907595</v>
      </c>
      <c r="EL268">
        <v>422.358</v>
      </c>
      <c r="EM268">
        <v>424.877</v>
      </c>
      <c r="EN268">
        <v>0.9890365</v>
      </c>
      <c r="EO268">
        <v>419.987</v>
      </c>
      <c r="EP268">
        <v>11.50915</v>
      </c>
      <c r="EQ268">
        <v>0.98619</v>
      </c>
      <c r="ER268">
        <v>0.9081485</v>
      </c>
      <c r="ES268">
        <v>6.71393</v>
      </c>
      <c r="ET268">
        <v>5.52052</v>
      </c>
      <c r="EU268">
        <v>1800.075</v>
      </c>
      <c r="EV268">
        <v>0.978006</v>
      </c>
      <c r="EW268">
        <v>0.0219943</v>
      </c>
      <c r="EX268">
        <v>0</v>
      </c>
      <c r="EY268">
        <v>381.651</v>
      </c>
      <c r="EZ268">
        <v>4.99951</v>
      </c>
      <c r="FA268">
        <v>6928.915</v>
      </c>
      <c r="FB268">
        <v>14717.65</v>
      </c>
      <c r="FC268">
        <v>43.062</v>
      </c>
      <c r="FD268">
        <v>44.875</v>
      </c>
      <c r="FE268">
        <v>44.625</v>
      </c>
      <c r="FF268">
        <v>43.937</v>
      </c>
      <c r="FG268">
        <v>44.5</v>
      </c>
      <c r="FH268">
        <v>1755.595</v>
      </c>
      <c r="FI268">
        <v>39.48</v>
      </c>
      <c r="FJ268">
        <v>0</v>
      </c>
      <c r="FK268">
        <v>1701978930.3</v>
      </c>
      <c r="FL268">
        <v>0</v>
      </c>
      <c r="FM268">
        <v>381.75416</v>
      </c>
      <c r="FN268">
        <v>0.112076936949167</v>
      </c>
      <c r="FO268">
        <v>1.19769229197154</v>
      </c>
      <c r="FP268">
        <v>6928.5456</v>
      </c>
      <c r="FQ268">
        <v>15</v>
      </c>
      <c r="FR268">
        <v>1701977635</v>
      </c>
      <c r="FS268" t="s">
        <v>438</v>
      </c>
      <c r="FT268">
        <v>1701977633</v>
      </c>
      <c r="FU268">
        <v>1701977635</v>
      </c>
      <c r="FV268">
        <v>4</v>
      </c>
      <c r="FW268">
        <v>-0.012</v>
      </c>
      <c r="FX268">
        <v>0.003</v>
      </c>
      <c r="FY268">
        <v>-0.515</v>
      </c>
      <c r="FZ268">
        <v>0.012</v>
      </c>
      <c r="GA268">
        <v>420</v>
      </c>
      <c r="GB268">
        <v>11</v>
      </c>
      <c r="GC268">
        <v>0.38</v>
      </c>
      <c r="GD268">
        <v>0.07</v>
      </c>
      <c r="GE268">
        <v>-2.9186395</v>
      </c>
      <c r="GF268">
        <v>0.0598218045112783</v>
      </c>
      <c r="GG268">
        <v>0.0240891291820606</v>
      </c>
      <c r="GH268">
        <v>1</v>
      </c>
      <c r="GI268">
        <v>381.794088235294</v>
      </c>
      <c r="GJ268">
        <v>-0.153384257652471</v>
      </c>
      <c r="GK268">
        <v>0.187733285093983</v>
      </c>
      <c r="GL268">
        <v>1</v>
      </c>
      <c r="GM268">
        <v>0.99105465</v>
      </c>
      <c r="GN268">
        <v>-0.010554812030074</v>
      </c>
      <c r="GO268">
        <v>0.00122309273054009</v>
      </c>
      <c r="GP268">
        <v>1</v>
      </c>
      <c r="GQ268">
        <v>3</v>
      </c>
      <c r="GR268">
        <v>3</v>
      </c>
      <c r="GS268" t="s">
        <v>439</v>
      </c>
      <c r="GT268">
        <v>3.25009</v>
      </c>
      <c r="GU268">
        <v>2.89232</v>
      </c>
      <c r="GV268">
        <v>0.0826773</v>
      </c>
      <c r="GW268">
        <v>0.0829131</v>
      </c>
      <c r="GX268">
        <v>0.059507</v>
      </c>
      <c r="GY268">
        <v>0.0554734</v>
      </c>
      <c r="GZ268">
        <v>30261.6</v>
      </c>
      <c r="HA268">
        <v>23313.7</v>
      </c>
      <c r="HB268">
        <v>30711.2</v>
      </c>
      <c r="HC268">
        <v>23892.3</v>
      </c>
      <c r="HD268">
        <v>38257.4</v>
      </c>
      <c r="HE268">
        <v>31499</v>
      </c>
      <c r="HF268">
        <v>43455.9</v>
      </c>
      <c r="HG268">
        <v>36057.6</v>
      </c>
      <c r="HH268">
        <v>2.35245</v>
      </c>
      <c r="HI268">
        <v>2.25465</v>
      </c>
      <c r="HJ268">
        <v>0.150368</v>
      </c>
      <c r="HK268">
        <v>0</v>
      </c>
      <c r="HL268">
        <v>20.6191</v>
      </c>
      <c r="HM268">
        <v>999.9</v>
      </c>
      <c r="HN268">
        <v>45.226</v>
      </c>
      <c r="HO268">
        <v>27.1</v>
      </c>
      <c r="HP268">
        <v>20.6352</v>
      </c>
      <c r="HQ268">
        <v>54.612</v>
      </c>
      <c r="HR268">
        <v>21.4423</v>
      </c>
      <c r="HS268">
        <v>2</v>
      </c>
      <c r="HT268">
        <v>-0.301052</v>
      </c>
      <c r="HU268">
        <v>0.738154</v>
      </c>
      <c r="HV268">
        <v>20.3423</v>
      </c>
      <c r="HW268">
        <v>5.2432</v>
      </c>
      <c r="HX268">
        <v>11.9205</v>
      </c>
      <c r="HY268">
        <v>4.9698</v>
      </c>
      <c r="HZ268">
        <v>3.29</v>
      </c>
      <c r="IA268">
        <v>9999</v>
      </c>
      <c r="IB268">
        <v>999.9</v>
      </c>
      <c r="IC268">
        <v>9999</v>
      </c>
      <c r="ID268">
        <v>9999</v>
      </c>
      <c r="IE268">
        <v>4.97213</v>
      </c>
      <c r="IF268">
        <v>1.87348</v>
      </c>
      <c r="IG268">
        <v>1.88034</v>
      </c>
      <c r="IH268">
        <v>1.87651</v>
      </c>
      <c r="II268">
        <v>1.8761</v>
      </c>
      <c r="IJ268">
        <v>1.87607</v>
      </c>
      <c r="IK268">
        <v>1.87503</v>
      </c>
      <c r="IL268">
        <v>1.87545</v>
      </c>
      <c r="IM268">
        <v>0</v>
      </c>
      <c r="IN268">
        <v>0</v>
      </c>
      <c r="IO268">
        <v>0</v>
      </c>
      <c r="IP268">
        <v>0</v>
      </c>
      <c r="IQ268" t="s">
        <v>440</v>
      </c>
      <c r="IR268" t="s">
        <v>441</v>
      </c>
      <c r="IS268" t="s">
        <v>442</v>
      </c>
      <c r="IT268" t="s">
        <v>442</v>
      </c>
      <c r="IU268" t="s">
        <v>442</v>
      </c>
      <c r="IV268" t="s">
        <v>442</v>
      </c>
      <c r="IW268">
        <v>0</v>
      </c>
      <c r="IX268">
        <v>100</v>
      </c>
      <c r="IY268">
        <v>100</v>
      </c>
      <c r="IZ268">
        <v>-0.514</v>
      </c>
      <c r="JA268">
        <v>0.0315</v>
      </c>
      <c r="JB268">
        <v>-0.436505064677801</v>
      </c>
      <c r="JC268">
        <v>-0.000204251658391556</v>
      </c>
      <c r="JD268">
        <v>8.11882707142039e-08</v>
      </c>
      <c r="JE268">
        <v>-8.824596126216e-11</v>
      </c>
      <c r="JF268">
        <v>-0.0823044458403542</v>
      </c>
      <c r="JG268">
        <v>6.98166786572007e-05</v>
      </c>
      <c r="JH268">
        <v>0.00104944809816257</v>
      </c>
      <c r="JI268">
        <v>-2.5878658862803e-05</v>
      </c>
      <c r="JJ268">
        <v>28</v>
      </c>
      <c r="JK268">
        <v>2090</v>
      </c>
      <c r="JL268">
        <v>2</v>
      </c>
      <c r="JM268">
        <v>19</v>
      </c>
      <c r="JN268">
        <v>21.6</v>
      </c>
      <c r="JO268">
        <v>21.6</v>
      </c>
      <c r="JP268">
        <v>1.36108</v>
      </c>
      <c r="JQ268">
        <v>2.55859</v>
      </c>
      <c r="JR268">
        <v>2.24365</v>
      </c>
      <c r="JS268">
        <v>2.85034</v>
      </c>
      <c r="JT268">
        <v>2.49756</v>
      </c>
      <c r="JU268">
        <v>2.33643</v>
      </c>
      <c r="JV268">
        <v>31.3244</v>
      </c>
      <c r="JW268">
        <v>24.0612</v>
      </c>
      <c r="JX268">
        <v>18</v>
      </c>
      <c r="JY268">
        <v>633.6</v>
      </c>
      <c r="JZ268">
        <v>657.503</v>
      </c>
      <c r="KA268">
        <v>19.9999</v>
      </c>
      <c r="KB268">
        <v>23.3623</v>
      </c>
      <c r="KC268">
        <v>30.0001</v>
      </c>
      <c r="KD268">
        <v>23.5288</v>
      </c>
      <c r="KE268">
        <v>23.5104</v>
      </c>
      <c r="KF268">
        <v>27.289</v>
      </c>
      <c r="KG268">
        <v>36.4437</v>
      </c>
      <c r="KH268">
        <v>0</v>
      </c>
      <c r="KI268">
        <v>20</v>
      </c>
      <c r="KJ268">
        <v>420</v>
      </c>
      <c r="KK268">
        <v>11.5341</v>
      </c>
      <c r="KL268">
        <v>101.972</v>
      </c>
      <c r="KM268">
        <v>101.014</v>
      </c>
    </row>
    <row r="269" spans="1:299">
      <c r="A269">
        <v>253</v>
      </c>
      <c r="B269">
        <v>1701978934.1</v>
      </c>
      <c r="C269">
        <v>1260.09999990463</v>
      </c>
      <c r="D269" t="s">
        <v>947</v>
      </c>
      <c r="E269" t="s">
        <v>948</v>
      </c>
      <c r="F269">
        <v>15</v>
      </c>
      <c r="H269" t="s">
        <v>435</v>
      </c>
      <c r="K269">
        <v>1701978932.6</v>
      </c>
      <c r="L269">
        <f>(M269)/1000</f>
        <v>0</v>
      </c>
      <c r="M269">
        <f>IF(DR269, AP269, AJ269)</f>
        <v>0</v>
      </c>
      <c r="N269">
        <f>IF(DR269, AK269, AI269)</f>
        <v>0</v>
      </c>
      <c r="O269">
        <f>DT269 - IF(AW269&gt;1, N269*DN269*100.0/(AY269*EH269), 0)</f>
        <v>0</v>
      </c>
      <c r="P269">
        <f>((V269-L269/2)*O269-N269)/(V269+L269/2)</f>
        <v>0</v>
      </c>
      <c r="Q269">
        <f>P269*(EA269+EB269)/1000.0</f>
        <v>0</v>
      </c>
      <c r="R269">
        <f>(DT269 - IF(AW269&gt;1, N269*DN269*100.0/(AY269*EH269), 0))*(EA269+EB269)/1000.0</f>
        <v>0</v>
      </c>
      <c r="S269">
        <f>2.0/((1/U269-1/T269)+SIGN(U269)*SQRT((1/U269-1/T269)*(1/U269-1/T269) + 4*DO269/((DO269+1)*(DO269+1))*(2*1/U269*1/T269-1/T269*1/T269)))</f>
        <v>0</v>
      </c>
      <c r="T269">
        <f>IF(LEFT(DP269,1)&lt;&gt;"0",IF(LEFT(DP269,1)="1",3.0,DQ269),$D$5+$E$5*(EH269*EA269/($K$5*1000))+$F$5*(EH269*EA269/($K$5*1000))*MAX(MIN(DN269,$J$5),$I$5)*MAX(MIN(DN269,$J$5),$I$5)+$G$5*MAX(MIN(DN269,$J$5),$I$5)*(EH269*EA269/($K$5*1000))+$H$5*(EH269*EA269/($K$5*1000))*(EH269*EA269/($K$5*1000)))</f>
        <v>0</v>
      </c>
      <c r="U269">
        <f>L269*(1000-(1000*0.61365*exp(17.502*Y269/(240.97+Y269))/(EA269+EB269)+DV269)/2)/(1000*0.61365*exp(17.502*Y269/(240.97+Y269))/(EA269+EB269)-DV269)</f>
        <v>0</v>
      </c>
      <c r="V269">
        <f>1/((DO269+1)/(S269/1.6)+1/(T269/1.37)) + DO269/((DO269+1)/(S269/1.6) + DO269/(T269/1.37))</f>
        <v>0</v>
      </c>
      <c r="W269">
        <f>(DJ269*DM269)</f>
        <v>0</v>
      </c>
      <c r="X269">
        <f>(EC269+(W269+2*0.95*5.67E-8*(((EC269+$B$7)+273)^4-(EC269+273)^4)-44100*L269)/(1.84*29.3*T269+8*0.95*5.67E-8*(EC269+273)^3))</f>
        <v>0</v>
      </c>
      <c r="Y269">
        <f>($C$7*ED269+$D$7*EE269+$E$7*X269)</f>
        <v>0</v>
      </c>
      <c r="Z269">
        <f>0.61365*exp(17.502*Y269/(240.97+Y269))</f>
        <v>0</v>
      </c>
      <c r="AA269">
        <f>(AB269/AC269*100)</f>
        <v>0</v>
      </c>
      <c r="AB269">
        <f>DV269*(EA269+EB269)/1000</f>
        <v>0</v>
      </c>
      <c r="AC269">
        <f>0.61365*exp(17.502*EC269/(240.97+EC269))</f>
        <v>0</v>
      </c>
      <c r="AD269">
        <f>(Z269-DV269*(EA269+EB269)/1000)</f>
        <v>0</v>
      </c>
      <c r="AE269">
        <f>(-L269*44100)</f>
        <v>0</v>
      </c>
      <c r="AF269">
        <f>2*29.3*T269*0.92*(EC269-Y269)</f>
        <v>0</v>
      </c>
      <c r="AG269">
        <f>2*0.95*5.67E-8*(((EC269+$B$7)+273)^4-(Y269+273)^4)</f>
        <v>0</v>
      </c>
      <c r="AH269">
        <f>W269+AG269+AE269+AF269</f>
        <v>0</v>
      </c>
      <c r="AI269">
        <f>DZ269*AW269*(DU269-DT269*(1000-AW269*DW269)/(1000-AW269*DV269))/(100*DN269)</f>
        <v>0</v>
      </c>
      <c r="AJ269">
        <f>1000*DZ269*AW269*(DV269-DW269)/(100*DN269*(1000-AW269*DV269))</f>
        <v>0</v>
      </c>
      <c r="AK269">
        <f>(AL269 - AM269 - EA269*1E3/(8.314*(EC269+273.15)) * AO269/DZ269 * AN269) * DZ269/(100*DN269) * (1000 - DW269)/1000</f>
        <v>0</v>
      </c>
      <c r="AL269">
        <v>424.89654637118</v>
      </c>
      <c r="AM269">
        <v>422.375412121212</v>
      </c>
      <c r="AN269">
        <v>0.000374518768545972</v>
      </c>
      <c r="AO269">
        <v>66.111918729525</v>
      </c>
      <c r="AP269">
        <f>(AR269 - AQ269 + EA269*1E3/(8.314*(EC269+273.15)) * AT269/DZ269 * AS269) * DZ269/(100*DN269) * 1000/(1000 - AR269)</f>
        <v>0</v>
      </c>
      <c r="AQ269">
        <v>11.5090837224584</v>
      </c>
      <c r="AR269">
        <v>12.4987989010989</v>
      </c>
      <c r="AS269">
        <v>-1.01854511836955e-07</v>
      </c>
      <c r="AT269">
        <v>85.4368916189537</v>
      </c>
      <c r="AU269">
        <v>0</v>
      </c>
      <c r="AV269">
        <v>0</v>
      </c>
      <c r="AW269">
        <f>IF(AU269*$H$13&gt;=AY269,1.0,(AY269/(AY269-AU269*$H$13)))</f>
        <v>0</v>
      </c>
      <c r="AX269">
        <f>(AW269-1)*100</f>
        <v>0</v>
      </c>
      <c r="AY269">
        <f>MAX(0,($B$13+$C$13*EH269)/(1+$D$13*EH269)*EA269/(EC269+273)*$E$13)</f>
        <v>0</v>
      </c>
      <c r="AZ269" t="s">
        <v>436</v>
      </c>
      <c r="BA269" t="s">
        <v>436</v>
      </c>
      <c r="BB269">
        <v>0</v>
      </c>
      <c r="BC269">
        <v>0</v>
      </c>
      <c r="BD269">
        <f>1-BB269/BC269</f>
        <v>0</v>
      </c>
      <c r="BE269">
        <v>0</v>
      </c>
      <c r="BF269" t="s">
        <v>436</v>
      </c>
      <c r="BG269" t="s">
        <v>436</v>
      </c>
      <c r="BH269">
        <v>0</v>
      </c>
      <c r="BI269">
        <v>0</v>
      </c>
      <c r="BJ269">
        <f>1-BH269/BI269</f>
        <v>0</v>
      </c>
      <c r="BK269">
        <v>0.5</v>
      </c>
      <c r="BL269">
        <f>DK269</f>
        <v>0</v>
      </c>
      <c r="BM269">
        <f>N269</f>
        <v>0</v>
      </c>
      <c r="BN269">
        <f>BJ269*BK269*BL269</f>
        <v>0</v>
      </c>
      <c r="BO269">
        <f>(BM269-BE269)/BL269</f>
        <v>0</v>
      </c>
      <c r="BP269">
        <f>(BC269-BI269)/BI269</f>
        <v>0</v>
      </c>
      <c r="BQ269">
        <f>BB269/(BD269+BB269/BI269)</f>
        <v>0</v>
      </c>
      <c r="BR269" t="s">
        <v>436</v>
      </c>
      <c r="BS269">
        <v>0</v>
      </c>
      <c r="BT269">
        <f>IF(BS269&lt;&gt;0, BS269, BQ269)</f>
        <v>0</v>
      </c>
      <c r="BU269">
        <f>1-BT269/BI269</f>
        <v>0</v>
      </c>
      <c r="BV269">
        <f>(BI269-BH269)/(BI269-BT269)</f>
        <v>0</v>
      </c>
      <c r="BW269">
        <f>(BC269-BI269)/(BC269-BT269)</f>
        <v>0</v>
      </c>
      <c r="BX269">
        <f>(BI269-BH269)/(BI269-BB269)</f>
        <v>0</v>
      </c>
      <c r="BY269">
        <f>(BC269-BI269)/(BC269-BB269)</f>
        <v>0</v>
      </c>
      <c r="BZ269">
        <f>(BV269*BT269/BH269)</f>
        <v>0</v>
      </c>
      <c r="CA269">
        <f>(1-BZ269)</f>
        <v>0</v>
      </c>
      <c r="DJ269">
        <f>$B$11*EI269+$C$11*EJ269+$F$11*EU269*(1-EX269)</f>
        <v>0</v>
      </c>
      <c r="DK269">
        <f>DJ269*DL269</f>
        <v>0</v>
      </c>
      <c r="DL269">
        <f>($B$11*$D$9+$C$11*$D$9+$F$11*((FH269+EZ269)/MAX(FH269+EZ269+FI269, 0.1)*$I$9+FI269/MAX(FH269+EZ269+FI269, 0.1)*$J$9))/($B$11+$C$11+$F$11)</f>
        <v>0</v>
      </c>
      <c r="DM269">
        <f>($B$11*$K$9+$C$11*$K$9+$F$11*((FH269+EZ269)/MAX(FH269+EZ269+FI269, 0.1)*$P$9+FI269/MAX(FH269+EZ269+FI269, 0.1)*$Q$9))/($B$11+$C$11+$F$11)</f>
        <v>0</v>
      </c>
      <c r="DN269">
        <v>6</v>
      </c>
      <c r="DO269">
        <v>0.5</v>
      </c>
      <c r="DP269" t="s">
        <v>437</v>
      </c>
      <c r="DQ269">
        <v>2</v>
      </c>
      <c r="DR269" t="b">
        <v>1</v>
      </c>
      <c r="DS269">
        <v>1701978932.6</v>
      </c>
      <c r="DT269">
        <v>417.095</v>
      </c>
      <c r="DU269">
        <v>420.0055</v>
      </c>
      <c r="DV269">
        <v>12.49935</v>
      </c>
      <c r="DW269">
        <v>11.5091</v>
      </c>
      <c r="DX269">
        <v>417.609</v>
      </c>
      <c r="DY269">
        <v>12.46785</v>
      </c>
      <c r="DZ269">
        <v>599.9725</v>
      </c>
      <c r="EA269">
        <v>78.9041</v>
      </c>
      <c r="EB269">
        <v>0.09996775</v>
      </c>
      <c r="EC269">
        <v>23.04495</v>
      </c>
      <c r="ED269">
        <v>23.1051</v>
      </c>
      <c r="EE269">
        <v>999.9</v>
      </c>
      <c r="EF269">
        <v>0</v>
      </c>
      <c r="EG269">
        <v>0</v>
      </c>
      <c r="EH269">
        <v>10008.7</v>
      </c>
      <c r="EI269">
        <v>0</v>
      </c>
      <c r="EJ269">
        <v>0.848101</v>
      </c>
      <c r="EK269">
        <v>-2.91019</v>
      </c>
      <c r="EL269">
        <v>422.3745</v>
      </c>
      <c r="EM269">
        <v>424.8955</v>
      </c>
      <c r="EN269">
        <v>0.9903</v>
      </c>
      <c r="EO269">
        <v>420.0055</v>
      </c>
      <c r="EP269">
        <v>11.5091</v>
      </c>
      <c r="EQ269">
        <v>0.986252</v>
      </c>
      <c r="ER269">
        <v>0.9081135</v>
      </c>
      <c r="ES269">
        <v>6.71485</v>
      </c>
      <c r="ET269">
        <v>5.519965</v>
      </c>
      <c r="EU269">
        <v>1799.905</v>
      </c>
      <c r="EV269">
        <v>0.978004</v>
      </c>
      <c r="EW269">
        <v>0.0219962</v>
      </c>
      <c r="EX269">
        <v>0</v>
      </c>
      <c r="EY269">
        <v>381.725</v>
      </c>
      <c r="EZ269">
        <v>4.99951</v>
      </c>
      <c r="FA269">
        <v>6927.83</v>
      </c>
      <c r="FB269">
        <v>14716.2</v>
      </c>
      <c r="FC269">
        <v>43.062</v>
      </c>
      <c r="FD269">
        <v>44.875</v>
      </c>
      <c r="FE269">
        <v>44.625</v>
      </c>
      <c r="FF269">
        <v>43.906</v>
      </c>
      <c r="FG269">
        <v>44.5</v>
      </c>
      <c r="FH269">
        <v>1755.425</v>
      </c>
      <c r="FI269">
        <v>39.48</v>
      </c>
      <c r="FJ269">
        <v>0</v>
      </c>
      <c r="FK269">
        <v>1701978935.1</v>
      </c>
      <c r="FL269">
        <v>0</v>
      </c>
      <c r="FM269">
        <v>381.76608</v>
      </c>
      <c r="FN269">
        <v>-0.589461532958518</v>
      </c>
      <c r="FO269">
        <v>-1.94384617248964</v>
      </c>
      <c r="FP269">
        <v>6928.2896</v>
      </c>
      <c r="FQ269">
        <v>15</v>
      </c>
      <c r="FR269">
        <v>1701977635</v>
      </c>
      <c r="FS269" t="s">
        <v>438</v>
      </c>
      <c r="FT269">
        <v>1701977633</v>
      </c>
      <c r="FU269">
        <v>1701977635</v>
      </c>
      <c r="FV269">
        <v>4</v>
      </c>
      <c r="FW269">
        <v>-0.012</v>
      </c>
      <c r="FX269">
        <v>0.003</v>
      </c>
      <c r="FY269">
        <v>-0.515</v>
      </c>
      <c r="FZ269">
        <v>0.012</v>
      </c>
      <c r="GA269">
        <v>420</v>
      </c>
      <c r="GB269">
        <v>11</v>
      </c>
      <c r="GC269">
        <v>0.38</v>
      </c>
      <c r="GD269">
        <v>0.07</v>
      </c>
      <c r="GE269">
        <v>-2.91536428571429</v>
      </c>
      <c r="GF269">
        <v>-0.0121644155844143</v>
      </c>
      <c r="GG269">
        <v>0.0209194667990478</v>
      </c>
      <c r="GH269">
        <v>1</v>
      </c>
      <c r="GI269">
        <v>381.759617647059</v>
      </c>
      <c r="GJ269">
        <v>-0.0118410947525695</v>
      </c>
      <c r="GK269">
        <v>0.199643949939395</v>
      </c>
      <c r="GL269">
        <v>1</v>
      </c>
      <c r="GM269">
        <v>0.990422238095238</v>
      </c>
      <c r="GN269">
        <v>-0.0108984155844156</v>
      </c>
      <c r="GO269">
        <v>0.00144022712840923</v>
      </c>
      <c r="GP269">
        <v>1</v>
      </c>
      <c r="GQ269">
        <v>3</v>
      </c>
      <c r="GR269">
        <v>3</v>
      </c>
      <c r="GS269" t="s">
        <v>439</v>
      </c>
      <c r="GT269">
        <v>3.25002</v>
      </c>
      <c r="GU269">
        <v>2.89225</v>
      </c>
      <c r="GV269">
        <v>0.0826833</v>
      </c>
      <c r="GW269">
        <v>0.0829133</v>
      </c>
      <c r="GX269">
        <v>0.0595165</v>
      </c>
      <c r="GY269">
        <v>0.055475</v>
      </c>
      <c r="GZ269">
        <v>30260.9</v>
      </c>
      <c r="HA269">
        <v>23314</v>
      </c>
      <c r="HB269">
        <v>30710.7</v>
      </c>
      <c r="HC269">
        <v>23892.6</v>
      </c>
      <c r="HD269">
        <v>38256.4</v>
      </c>
      <c r="HE269">
        <v>31499.2</v>
      </c>
      <c r="HF269">
        <v>43455.2</v>
      </c>
      <c r="HG269">
        <v>36057.9</v>
      </c>
      <c r="HH269">
        <v>2.35232</v>
      </c>
      <c r="HI269">
        <v>2.25493</v>
      </c>
      <c r="HJ269">
        <v>0.150267</v>
      </c>
      <c r="HK269">
        <v>0</v>
      </c>
      <c r="HL269">
        <v>20.6161</v>
      </c>
      <c r="HM269">
        <v>999.9</v>
      </c>
      <c r="HN269">
        <v>45.226</v>
      </c>
      <c r="HO269">
        <v>27.1</v>
      </c>
      <c r="HP269">
        <v>20.6349</v>
      </c>
      <c r="HQ269">
        <v>54.622</v>
      </c>
      <c r="HR269">
        <v>21.4463</v>
      </c>
      <c r="HS269">
        <v>2</v>
      </c>
      <c r="HT269">
        <v>-0.300993</v>
      </c>
      <c r="HU269">
        <v>0.738235</v>
      </c>
      <c r="HV269">
        <v>20.3422</v>
      </c>
      <c r="HW269">
        <v>5.2426</v>
      </c>
      <c r="HX269">
        <v>11.9204</v>
      </c>
      <c r="HY269">
        <v>4.96975</v>
      </c>
      <c r="HZ269">
        <v>3.29</v>
      </c>
      <c r="IA269">
        <v>9999</v>
      </c>
      <c r="IB269">
        <v>999.9</v>
      </c>
      <c r="IC269">
        <v>9999</v>
      </c>
      <c r="ID269">
        <v>9999</v>
      </c>
      <c r="IE269">
        <v>4.97212</v>
      </c>
      <c r="IF269">
        <v>1.87347</v>
      </c>
      <c r="IG269">
        <v>1.88034</v>
      </c>
      <c r="IH269">
        <v>1.87653</v>
      </c>
      <c r="II269">
        <v>1.8761</v>
      </c>
      <c r="IJ269">
        <v>1.87607</v>
      </c>
      <c r="IK269">
        <v>1.87503</v>
      </c>
      <c r="IL269">
        <v>1.87546</v>
      </c>
      <c r="IM269">
        <v>0</v>
      </c>
      <c r="IN269">
        <v>0</v>
      </c>
      <c r="IO269">
        <v>0</v>
      </c>
      <c r="IP269">
        <v>0</v>
      </c>
      <c r="IQ269" t="s">
        <v>440</v>
      </c>
      <c r="IR269" t="s">
        <v>441</v>
      </c>
      <c r="IS269" t="s">
        <v>442</v>
      </c>
      <c r="IT269" t="s">
        <v>442</v>
      </c>
      <c r="IU269" t="s">
        <v>442</v>
      </c>
      <c r="IV269" t="s">
        <v>442</v>
      </c>
      <c r="IW269">
        <v>0</v>
      </c>
      <c r="IX269">
        <v>100</v>
      </c>
      <c r="IY269">
        <v>100</v>
      </c>
      <c r="IZ269">
        <v>-0.514</v>
      </c>
      <c r="JA269">
        <v>0.0316</v>
      </c>
      <c r="JB269">
        <v>-0.436505064677801</v>
      </c>
      <c r="JC269">
        <v>-0.000204251658391556</v>
      </c>
      <c r="JD269">
        <v>8.11882707142039e-08</v>
      </c>
      <c r="JE269">
        <v>-8.824596126216e-11</v>
      </c>
      <c r="JF269">
        <v>-0.0823044458403542</v>
      </c>
      <c r="JG269">
        <v>6.98166786572007e-05</v>
      </c>
      <c r="JH269">
        <v>0.00104944809816257</v>
      </c>
      <c r="JI269">
        <v>-2.5878658862803e-05</v>
      </c>
      <c r="JJ269">
        <v>28</v>
      </c>
      <c r="JK269">
        <v>2090</v>
      </c>
      <c r="JL269">
        <v>2</v>
      </c>
      <c r="JM269">
        <v>19</v>
      </c>
      <c r="JN269">
        <v>21.7</v>
      </c>
      <c r="JO269">
        <v>21.7</v>
      </c>
      <c r="JP269">
        <v>1.36108</v>
      </c>
      <c r="JQ269">
        <v>2.55493</v>
      </c>
      <c r="JR269">
        <v>2.24365</v>
      </c>
      <c r="JS269">
        <v>2.84912</v>
      </c>
      <c r="JT269">
        <v>2.49756</v>
      </c>
      <c r="JU269">
        <v>2.37427</v>
      </c>
      <c r="JV269">
        <v>31.3244</v>
      </c>
      <c r="JW269">
        <v>24.0612</v>
      </c>
      <c r="JX269">
        <v>18</v>
      </c>
      <c r="JY269">
        <v>633.531</v>
      </c>
      <c r="JZ269">
        <v>657.748</v>
      </c>
      <c r="KA269">
        <v>20</v>
      </c>
      <c r="KB269">
        <v>23.3628</v>
      </c>
      <c r="KC269">
        <v>30.0002</v>
      </c>
      <c r="KD269">
        <v>23.5307</v>
      </c>
      <c r="KE269">
        <v>23.5113</v>
      </c>
      <c r="KF269">
        <v>27.2876</v>
      </c>
      <c r="KG269">
        <v>36.4437</v>
      </c>
      <c r="KH269">
        <v>0</v>
      </c>
      <c r="KI269">
        <v>20</v>
      </c>
      <c r="KJ269">
        <v>420</v>
      </c>
      <c r="KK269">
        <v>11.5341</v>
      </c>
      <c r="KL269">
        <v>101.97</v>
      </c>
      <c r="KM269">
        <v>101.015</v>
      </c>
    </row>
    <row r="270" spans="1:299">
      <c r="A270">
        <v>254</v>
      </c>
      <c r="B270">
        <v>1701978939.1</v>
      </c>
      <c r="C270">
        <v>1265.09999990463</v>
      </c>
      <c r="D270" t="s">
        <v>949</v>
      </c>
      <c r="E270" t="s">
        <v>950</v>
      </c>
      <c r="F270">
        <v>15</v>
      </c>
      <c r="H270" t="s">
        <v>435</v>
      </c>
      <c r="K270">
        <v>1701978937.6</v>
      </c>
      <c r="L270">
        <f>(M270)/1000</f>
        <v>0</v>
      </c>
      <c r="M270">
        <f>IF(DR270, AP270, AJ270)</f>
        <v>0</v>
      </c>
      <c r="N270">
        <f>IF(DR270, AK270, AI270)</f>
        <v>0</v>
      </c>
      <c r="O270">
        <f>DT270 - IF(AW270&gt;1, N270*DN270*100.0/(AY270*EH270), 0)</f>
        <v>0</v>
      </c>
      <c r="P270">
        <f>((V270-L270/2)*O270-N270)/(V270+L270/2)</f>
        <v>0</v>
      </c>
      <c r="Q270">
        <f>P270*(EA270+EB270)/1000.0</f>
        <v>0</v>
      </c>
      <c r="R270">
        <f>(DT270 - IF(AW270&gt;1, N270*DN270*100.0/(AY270*EH270), 0))*(EA270+EB270)/1000.0</f>
        <v>0</v>
      </c>
      <c r="S270">
        <f>2.0/((1/U270-1/T270)+SIGN(U270)*SQRT((1/U270-1/T270)*(1/U270-1/T270) + 4*DO270/((DO270+1)*(DO270+1))*(2*1/U270*1/T270-1/T270*1/T270)))</f>
        <v>0</v>
      </c>
      <c r="T270">
        <f>IF(LEFT(DP270,1)&lt;&gt;"0",IF(LEFT(DP270,1)="1",3.0,DQ270),$D$5+$E$5*(EH270*EA270/($K$5*1000))+$F$5*(EH270*EA270/($K$5*1000))*MAX(MIN(DN270,$J$5),$I$5)*MAX(MIN(DN270,$J$5),$I$5)+$G$5*MAX(MIN(DN270,$J$5),$I$5)*(EH270*EA270/($K$5*1000))+$H$5*(EH270*EA270/($K$5*1000))*(EH270*EA270/($K$5*1000)))</f>
        <v>0</v>
      </c>
      <c r="U270">
        <f>L270*(1000-(1000*0.61365*exp(17.502*Y270/(240.97+Y270))/(EA270+EB270)+DV270)/2)/(1000*0.61365*exp(17.502*Y270/(240.97+Y270))/(EA270+EB270)-DV270)</f>
        <v>0</v>
      </c>
      <c r="V270">
        <f>1/((DO270+1)/(S270/1.6)+1/(T270/1.37)) + DO270/((DO270+1)/(S270/1.6) + DO270/(T270/1.37))</f>
        <v>0</v>
      </c>
      <c r="W270">
        <f>(DJ270*DM270)</f>
        <v>0</v>
      </c>
      <c r="X270">
        <f>(EC270+(W270+2*0.95*5.67E-8*(((EC270+$B$7)+273)^4-(EC270+273)^4)-44100*L270)/(1.84*29.3*T270+8*0.95*5.67E-8*(EC270+273)^3))</f>
        <v>0</v>
      </c>
      <c r="Y270">
        <f>($C$7*ED270+$D$7*EE270+$E$7*X270)</f>
        <v>0</v>
      </c>
      <c r="Z270">
        <f>0.61365*exp(17.502*Y270/(240.97+Y270))</f>
        <v>0</v>
      </c>
      <c r="AA270">
        <f>(AB270/AC270*100)</f>
        <v>0</v>
      </c>
      <c r="AB270">
        <f>DV270*(EA270+EB270)/1000</f>
        <v>0</v>
      </c>
      <c r="AC270">
        <f>0.61365*exp(17.502*EC270/(240.97+EC270))</f>
        <v>0</v>
      </c>
      <c r="AD270">
        <f>(Z270-DV270*(EA270+EB270)/1000)</f>
        <v>0</v>
      </c>
      <c r="AE270">
        <f>(-L270*44100)</f>
        <v>0</v>
      </c>
      <c r="AF270">
        <f>2*29.3*T270*0.92*(EC270-Y270)</f>
        <v>0</v>
      </c>
      <c r="AG270">
        <f>2*0.95*5.67E-8*(((EC270+$B$7)+273)^4-(Y270+273)^4)</f>
        <v>0</v>
      </c>
      <c r="AH270">
        <f>W270+AG270+AE270+AF270</f>
        <v>0</v>
      </c>
      <c r="AI270">
        <f>DZ270*AW270*(DU270-DT270*(1000-AW270*DW270)/(1000-AW270*DV270))/(100*DN270)</f>
        <v>0</v>
      </c>
      <c r="AJ270">
        <f>1000*DZ270*AW270*(DV270-DW270)/(100*DN270*(1000-AW270*DV270))</f>
        <v>0</v>
      </c>
      <c r="AK270">
        <f>(AL270 - AM270 - EA270*1E3/(8.314*(EC270+273.15)) * AO270/DZ270 * AN270) * DZ270/(100*DN270) * (1000 - DW270)/1000</f>
        <v>0</v>
      </c>
      <c r="AL270">
        <v>424.888522810934</v>
      </c>
      <c r="AM270">
        <v>422.390472727272</v>
      </c>
      <c r="AN270">
        <v>-0.000682238465952547</v>
      </c>
      <c r="AO270">
        <v>66.111918729525</v>
      </c>
      <c r="AP270">
        <f>(AR270 - AQ270 + EA270*1E3/(8.314*(EC270+273.15)) * AT270/DZ270 * AS270) * DZ270/(100*DN270) * 1000/(1000 - AR270)</f>
        <v>0</v>
      </c>
      <c r="AQ270">
        <v>11.5100487208593</v>
      </c>
      <c r="AR270">
        <v>12.4980043956044</v>
      </c>
      <c r="AS270">
        <v>-1.61507392861908e-07</v>
      </c>
      <c r="AT270">
        <v>85.4368916189537</v>
      </c>
      <c r="AU270">
        <v>0</v>
      </c>
      <c r="AV270">
        <v>0</v>
      </c>
      <c r="AW270">
        <f>IF(AU270*$H$13&gt;=AY270,1.0,(AY270/(AY270-AU270*$H$13)))</f>
        <v>0</v>
      </c>
      <c r="AX270">
        <f>(AW270-1)*100</f>
        <v>0</v>
      </c>
      <c r="AY270">
        <f>MAX(0,($B$13+$C$13*EH270)/(1+$D$13*EH270)*EA270/(EC270+273)*$E$13)</f>
        <v>0</v>
      </c>
      <c r="AZ270" t="s">
        <v>436</v>
      </c>
      <c r="BA270" t="s">
        <v>436</v>
      </c>
      <c r="BB270">
        <v>0</v>
      </c>
      <c r="BC270">
        <v>0</v>
      </c>
      <c r="BD270">
        <f>1-BB270/BC270</f>
        <v>0</v>
      </c>
      <c r="BE270">
        <v>0</v>
      </c>
      <c r="BF270" t="s">
        <v>436</v>
      </c>
      <c r="BG270" t="s">
        <v>436</v>
      </c>
      <c r="BH270">
        <v>0</v>
      </c>
      <c r="BI270">
        <v>0</v>
      </c>
      <c r="BJ270">
        <f>1-BH270/BI270</f>
        <v>0</v>
      </c>
      <c r="BK270">
        <v>0.5</v>
      </c>
      <c r="BL270">
        <f>DK270</f>
        <v>0</v>
      </c>
      <c r="BM270">
        <f>N270</f>
        <v>0</v>
      </c>
      <c r="BN270">
        <f>BJ270*BK270*BL270</f>
        <v>0</v>
      </c>
      <c r="BO270">
        <f>(BM270-BE270)/BL270</f>
        <v>0</v>
      </c>
      <c r="BP270">
        <f>(BC270-BI270)/BI270</f>
        <v>0</v>
      </c>
      <c r="BQ270">
        <f>BB270/(BD270+BB270/BI270)</f>
        <v>0</v>
      </c>
      <c r="BR270" t="s">
        <v>436</v>
      </c>
      <c r="BS270">
        <v>0</v>
      </c>
      <c r="BT270">
        <f>IF(BS270&lt;&gt;0, BS270, BQ270)</f>
        <v>0</v>
      </c>
      <c r="BU270">
        <f>1-BT270/BI270</f>
        <v>0</v>
      </c>
      <c r="BV270">
        <f>(BI270-BH270)/(BI270-BT270)</f>
        <v>0</v>
      </c>
      <c r="BW270">
        <f>(BC270-BI270)/(BC270-BT270)</f>
        <v>0</v>
      </c>
      <c r="BX270">
        <f>(BI270-BH270)/(BI270-BB270)</f>
        <v>0</v>
      </c>
      <c r="BY270">
        <f>(BC270-BI270)/(BC270-BB270)</f>
        <v>0</v>
      </c>
      <c r="BZ270">
        <f>(BV270*BT270/BH270)</f>
        <v>0</v>
      </c>
      <c r="CA270">
        <f>(1-BZ270)</f>
        <v>0</v>
      </c>
      <c r="DJ270">
        <f>$B$11*EI270+$C$11*EJ270+$F$11*EU270*(1-EX270)</f>
        <v>0</v>
      </c>
      <c r="DK270">
        <f>DJ270*DL270</f>
        <v>0</v>
      </c>
      <c r="DL270">
        <f>($B$11*$D$9+$C$11*$D$9+$F$11*((FH270+EZ270)/MAX(FH270+EZ270+FI270, 0.1)*$I$9+FI270/MAX(FH270+EZ270+FI270, 0.1)*$J$9))/($B$11+$C$11+$F$11)</f>
        <v>0</v>
      </c>
      <c r="DM270">
        <f>($B$11*$K$9+$C$11*$K$9+$F$11*((FH270+EZ270)/MAX(FH270+EZ270+FI270, 0.1)*$P$9+FI270/MAX(FH270+EZ270+FI270, 0.1)*$Q$9))/($B$11+$C$11+$F$11)</f>
        <v>0</v>
      </c>
      <c r="DN270">
        <v>6</v>
      </c>
      <c r="DO270">
        <v>0.5</v>
      </c>
      <c r="DP270" t="s">
        <v>437</v>
      </c>
      <c r="DQ270">
        <v>2</v>
      </c>
      <c r="DR270" t="b">
        <v>1</v>
      </c>
      <c r="DS270">
        <v>1701978937.6</v>
      </c>
      <c r="DT270">
        <v>417.1095</v>
      </c>
      <c r="DU270">
        <v>419.999</v>
      </c>
      <c r="DV270">
        <v>12.49765</v>
      </c>
      <c r="DW270">
        <v>11.5106</v>
      </c>
      <c r="DX270">
        <v>417.6235</v>
      </c>
      <c r="DY270">
        <v>12.46615</v>
      </c>
      <c r="DZ270">
        <v>600.02</v>
      </c>
      <c r="EA270">
        <v>78.90565</v>
      </c>
      <c r="EB270">
        <v>0.10002425</v>
      </c>
      <c r="EC270">
        <v>23.0451</v>
      </c>
      <c r="ED270">
        <v>23.0971</v>
      </c>
      <c r="EE270">
        <v>999.9</v>
      </c>
      <c r="EF270">
        <v>0</v>
      </c>
      <c r="EG270">
        <v>0</v>
      </c>
      <c r="EH270">
        <v>10003.15</v>
      </c>
      <c r="EI270">
        <v>0</v>
      </c>
      <c r="EJ270">
        <v>0.848101</v>
      </c>
      <c r="EK270">
        <v>-2.889935</v>
      </c>
      <c r="EL270">
        <v>422.388</v>
      </c>
      <c r="EM270">
        <v>424.89</v>
      </c>
      <c r="EN270">
        <v>0.987064</v>
      </c>
      <c r="EO270">
        <v>419.999</v>
      </c>
      <c r="EP270">
        <v>11.5106</v>
      </c>
      <c r="EQ270">
        <v>0.9861355</v>
      </c>
      <c r="ER270">
        <v>0.908251</v>
      </c>
      <c r="ES270">
        <v>6.71313</v>
      </c>
      <c r="ET270">
        <v>5.522135</v>
      </c>
      <c r="EU270">
        <v>1800.06</v>
      </c>
      <c r="EV270">
        <v>0.978006</v>
      </c>
      <c r="EW270">
        <v>0.0219943</v>
      </c>
      <c r="EX270">
        <v>0</v>
      </c>
      <c r="EY270">
        <v>381.7325</v>
      </c>
      <c r="EZ270">
        <v>4.99951</v>
      </c>
      <c r="FA270">
        <v>6928.65</v>
      </c>
      <c r="FB270">
        <v>14717.5</v>
      </c>
      <c r="FC270">
        <v>43.062</v>
      </c>
      <c r="FD270">
        <v>44.875</v>
      </c>
      <c r="FE270">
        <v>44.625</v>
      </c>
      <c r="FF270">
        <v>43.906</v>
      </c>
      <c r="FG270">
        <v>44.5</v>
      </c>
      <c r="FH270">
        <v>1755.58</v>
      </c>
      <c r="FI270">
        <v>39.48</v>
      </c>
      <c r="FJ270">
        <v>0</v>
      </c>
      <c r="FK270">
        <v>1701978940.5</v>
      </c>
      <c r="FL270">
        <v>0</v>
      </c>
      <c r="FM270">
        <v>381.762807692308</v>
      </c>
      <c r="FN270">
        <v>-0.31135041589633</v>
      </c>
      <c r="FO270">
        <v>-2.30393166389314</v>
      </c>
      <c r="FP270">
        <v>6928.27269230769</v>
      </c>
      <c r="FQ270">
        <v>15</v>
      </c>
      <c r="FR270">
        <v>1701977635</v>
      </c>
      <c r="FS270" t="s">
        <v>438</v>
      </c>
      <c r="FT270">
        <v>1701977633</v>
      </c>
      <c r="FU270">
        <v>1701977635</v>
      </c>
      <c r="FV270">
        <v>4</v>
      </c>
      <c r="FW270">
        <v>-0.012</v>
      </c>
      <c r="FX270">
        <v>0.003</v>
      </c>
      <c r="FY270">
        <v>-0.515</v>
      </c>
      <c r="FZ270">
        <v>0.012</v>
      </c>
      <c r="GA270">
        <v>420</v>
      </c>
      <c r="GB270">
        <v>11</v>
      </c>
      <c r="GC270">
        <v>0.38</v>
      </c>
      <c r="GD270">
        <v>0.07</v>
      </c>
      <c r="GE270">
        <v>-2.9044</v>
      </c>
      <c r="GF270">
        <v>0.115157593984964</v>
      </c>
      <c r="GG270">
        <v>0.0264696463897801</v>
      </c>
      <c r="GH270">
        <v>1</v>
      </c>
      <c r="GI270">
        <v>381.773235294118</v>
      </c>
      <c r="GJ270">
        <v>-0.184812828511252</v>
      </c>
      <c r="GK270">
        <v>0.193964226359567</v>
      </c>
      <c r="GL270">
        <v>1</v>
      </c>
      <c r="GM270">
        <v>0.98922455</v>
      </c>
      <c r="GN270">
        <v>-0.0103167969924817</v>
      </c>
      <c r="GO270">
        <v>0.00144406542355255</v>
      </c>
      <c r="GP270">
        <v>1</v>
      </c>
      <c r="GQ270">
        <v>3</v>
      </c>
      <c r="GR270">
        <v>3</v>
      </c>
      <c r="GS270" t="s">
        <v>439</v>
      </c>
      <c r="GT270">
        <v>3.25003</v>
      </c>
      <c r="GU270">
        <v>2.89229</v>
      </c>
      <c r="GV270">
        <v>0.0826833</v>
      </c>
      <c r="GW270">
        <v>0.0829109</v>
      </c>
      <c r="GX270">
        <v>0.0595115</v>
      </c>
      <c r="GY270">
        <v>0.0554795</v>
      </c>
      <c r="GZ270">
        <v>30260.8</v>
      </c>
      <c r="HA270">
        <v>23314.4</v>
      </c>
      <c r="HB270">
        <v>30710.5</v>
      </c>
      <c r="HC270">
        <v>23893</v>
      </c>
      <c r="HD270">
        <v>38256.4</v>
      </c>
      <c r="HE270">
        <v>31499.6</v>
      </c>
      <c r="HF270">
        <v>43455</v>
      </c>
      <c r="HG270">
        <v>36058.5</v>
      </c>
      <c r="HH270">
        <v>2.35232</v>
      </c>
      <c r="HI270">
        <v>2.25463</v>
      </c>
      <c r="HJ270">
        <v>0.150733</v>
      </c>
      <c r="HK270">
        <v>0</v>
      </c>
      <c r="HL270">
        <v>20.6113</v>
      </c>
      <c r="HM270">
        <v>999.9</v>
      </c>
      <c r="HN270">
        <v>45.226</v>
      </c>
      <c r="HO270">
        <v>27.11</v>
      </c>
      <c r="HP270">
        <v>20.6472</v>
      </c>
      <c r="HQ270">
        <v>54.662</v>
      </c>
      <c r="HR270">
        <v>21.4744</v>
      </c>
      <c r="HS270">
        <v>2</v>
      </c>
      <c r="HT270">
        <v>-0.300877</v>
      </c>
      <c r="HU270">
        <v>0.739134</v>
      </c>
      <c r="HV270">
        <v>20.342</v>
      </c>
      <c r="HW270">
        <v>5.24275</v>
      </c>
      <c r="HX270">
        <v>11.9202</v>
      </c>
      <c r="HY270">
        <v>4.9696</v>
      </c>
      <c r="HZ270">
        <v>3.29</v>
      </c>
      <c r="IA270">
        <v>9999</v>
      </c>
      <c r="IB270">
        <v>999.9</v>
      </c>
      <c r="IC270">
        <v>9999</v>
      </c>
      <c r="ID270">
        <v>9999</v>
      </c>
      <c r="IE270">
        <v>4.97211</v>
      </c>
      <c r="IF270">
        <v>1.87347</v>
      </c>
      <c r="IG270">
        <v>1.88034</v>
      </c>
      <c r="IH270">
        <v>1.87653</v>
      </c>
      <c r="II270">
        <v>1.87609</v>
      </c>
      <c r="IJ270">
        <v>1.87607</v>
      </c>
      <c r="IK270">
        <v>1.87502</v>
      </c>
      <c r="IL270">
        <v>1.87546</v>
      </c>
      <c r="IM270">
        <v>0</v>
      </c>
      <c r="IN270">
        <v>0</v>
      </c>
      <c r="IO270">
        <v>0</v>
      </c>
      <c r="IP270">
        <v>0</v>
      </c>
      <c r="IQ270" t="s">
        <v>440</v>
      </c>
      <c r="IR270" t="s">
        <v>441</v>
      </c>
      <c r="IS270" t="s">
        <v>442</v>
      </c>
      <c r="IT270" t="s">
        <v>442</v>
      </c>
      <c r="IU270" t="s">
        <v>442</v>
      </c>
      <c r="IV270" t="s">
        <v>442</v>
      </c>
      <c r="IW270">
        <v>0</v>
      </c>
      <c r="IX270">
        <v>100</v>
      </c>
      <c r="IY270">
        <v>100</v>
      </c>
      <c r="IZ270">
        <v>-0.514</v>
      </c>
      <c r="JA270">
        <v>0.0316</v>
      </c>
      <c r="JB270">
        <v>-0.436505064677801</v>
      </c>
      <c r="JC270">
        <v>-0.000204251658391556</v>
      </c>
      <c r="JD270">
        <v>8.11882707142039e-08</v>
      </c>
      <c r="JE270">
        <v>-8.824596126216e-11</v>
      </c>
      <c r="JF270">
        <v>-0.0823044458403542</v>
      </c>
      <c r="JG270">
        <v>6.98166786572007e-05</v>
      </c>
      <c r="JH270">
        <v>0.00104944809816257</v>
      </c>
      <c r="JI270">
        <v>-2.5878658862803e-05</v>
      </c>
      <c r="JJ270">
        <v>28</v>
      </c>
      <c r="JK270">
        <v>2090</v>
      </c>
      <c r="JL270">
        <v>2</v>
      </c>
      <c r="JM270">
        <v>19</v>
      </c>
      <c r="JN270">
        <v>21.8</v>
      </c>
      <c r="JO270">
        <v>21.7</v>
      </c>
      <c r="JP270">
        <v>1.36108</v>
      </c>
      <c r="JQ270">
        <v>2.55249</v>
      </c>
      <c r="JR270">
        <v>2.24365</v>
      </c>
      <c r="JS270">
        <v>2.84912</v>
      </c>
      <c r="JT270">
        <v>2.49756</v>
      </c>
      <c r="JU270">
        <v>2.36206</v>
      </c>
      <c r="JV270">
        <v>31.3462</v>
      </c>
      <c r="JW270">
        <v>24.07</v>
      </c>
      <c r="JX270">
        <v>18</v>
      </c>
      <c r="JY270">
        <v>633.533</v>
      </c>
      <c r="JZ270">
        <v>657.508</v>
      </c>
      <c r="KA270">
        <v>20</v>
      </c>
      <c r="KB270">
        <v>23.3647</v>
      </c>
      <c r="KC270">
        <v>30.0003</v>
      </c>
      <c r="KD270">
        <v>23.5308</v>
      </c>
      <c r="KE270">
        <v>23.5124</v>
      </c>
      <c r="KF270">
        <v>27.2873</v>
      </c>
      <c r="KG270">
        <v>36.4437</v>
      </c>
      <c r="KH270">
        <v>0</v>
      </c>
      <c r="KI270">
        <v>20</v>
      </c>
      <c r="KJ270">
        <v>420</v>
      </c>
      <c r="KK270">
        <v>11.5341</v>
      </c>
      <c r="KL270">
        <v>101.97</v>
      </c>
      <c r="KM270">
        <v>101.017</v>
      </c>
    </row>
    <row r="271" spans="1:299">
      <c r="A271">
        <v>255</v>
      </c>
      <c r="B271">
        <v>1701978944.1</v>
      </c>
      <c r="C271">
        <v>1270.09999990463</v>
      </c>
      <c r="D271" t="s">
        <v>951</v>
      </c>
      <c r="E271" t="s">
        <v>952</v>
      </c>
      <c r="F271">
        <v>15</v>
      </c>
      <c r="H271" t="s">
        <v>435</v>
      </c>
      <c r="K271">
        <v>1701978942.6</v>
      </c>
      <c r="L271">
        <f>(M271)/1000</f>
        <v>0</v>
      </c>
      <c r="M271">
        <f>IF(DR271, AP271, AJ271)</f>
        <v>0</v>
      </c>
      <c r="N271">
        <f>IF(DR271, AK271, AI271)</f>
        <v>0</v>
      </c>
      <c r="O271">
        <f>DT271 - IF(AW271&gt;1, N271*DN271*100.0/(AY271*EH271), 0)</f>
        <v>0</v>
      </c>
      <c r="P271">
        <f>((V271-L271/2)*O271-N271)/(V271+L271/2)</f>
        <v>0</v>
      </c>
      <c r="Q271">
        <f>P271*(EA271+EB271)/1000.0</f>
        <v>0</v>
      </c>
      <c r="R271">
        <f>(DT271 - IF(AW271&gt;1, N271*DN271*100.0/(AY271*EH271), 0))*(EA271+EB271)/1000.0</f>
        <v>0</v>
      </c>
      <c r="S271">
        <f>2.0/((1/U271-1/T271)+SIGN(U271)*SQRT((1/U271-1/T271)*(1/U271-1/T271) + 4*DO271/((DO271+1)*(DO271+1))*(2*1/U271*1/T271-1/T271*1/T271)))</f>
        <v>0</v>
      </c>
      <c r="T271">
        <f>IF(LEFT(DP271,1)&lt;&gt;"0",IF(LEFT(DP271,1)="1",3.0,DQ271),$D$5+$E$5*(EH271*EA271/($K$5*1000))+$F$5*(EH271*EA271/($K$5*1000))*MAX(MIN(DN271,$J$5),$I$5)*MAX(MIN(DN271,$J$5),$I$5)+$G$5*MAX(MIN(DN271,$J$5),$I$5)*(EH271*EA271/($K$5*1000))+$H$5*(EH271*EA271/($K$5*1000))*(EH271*EA271/($K$5*1000)))</f>
        <v>0</v>
      </c>
      <c r="U271">
        <f>L271*(1000-(1000*0.61365*exp(17.502*Y271/(240.97+Y271))/(EA271+EB271)+DV271)/2)/(1000*0.61365*exp(17.502*Y271/(240.97+Y271))/(EA271+EB271)-DV271)</f>
        <v>0</v>
      </c>
      <c r="V271">
        <f>1/((DO271+1)/(S271/1.6)+1/(T271/1.37)) + DO271/((DO271+1)/(S271/1.6) + DO271/(T271/1.37))</f>
        <v>0</v>
      </c>
      <c r="W271">
        <f>(DJ271*DM271)</f>
        <v>0</v>
      </c>
      <c r="X271">
        <f>(EC271+(W271+2*0.95*5.67E-8*(((EC271+$B$7)+273)^4-(EC271+273)^4)-44100*L271)/(1.84*29.3*T271+8*0.95*5.67E-8*(EC271+273)^3))</f>
        <v>0</v>
      </c>
      <c r="Y271">
        <f>($C$7*ED271+$D$7*EE271+$E$7*X271)</f>
        <v>0</v>
      </c>
      <c r="Z271">
        <f>0.61365*exp(17.502*Y271/(240.97+Y271))</f>
        <v>0</v>
      </c>
      <c r="AA271">
        <f>(AB271/AC271*100)</f>
        <v>0</v>
      </c>
      <c r="AB271">
        <f>DV271*(EA271+EB271)/1000</f>
        <v>0</v>
      </c>
      <c r="AC271">
        <f>0.61365*exp(17.502*EC271/(240.97+EC271))</f>
        <v>0</v>
      </c>
      <c r="AD271">
        <f>(Z271-DV271*(EA271+EB271)/1000)</f>
        <v>0</v>
      </c>
      <c r="AE271">
        <f>(-L271*44100)</f>
        <v>0</v>
      </c>
      <c r="AF271">
        <f>2*29.3*T271*0.92*(EC271-Y271)</f>
        <v>0</v>
      </c>
      <c r="AG271">
        <f>2*0.95*5.67E-8*(((EC271+$B$7)+273)^4-(Y271+273)^4)</f>
        <v>0</v>
      </c>
      <c r="AH271">
        <f>W271+AG271+AE271+AF271</f>
        <v>0</v>
      </c>
      <c r="AI271">
        <f>DZ271*AW271*(DU271-DT271*(1000-AW271*DW271)/(1000-AW271*DV271))/(100*DN271)</f>
        <v>0</v>
      </c>
      <c r="AJ271">
        <f>1000*DZ271*AW271*(DV271-DW271)/(100*DN271*(1000-AW271*DV271))</f>
        <v>0</v>
      </c>
      <c r="AK271">
        <f>(AL271 - AM271 - EA271*1E3/(8.314*(EC271+273.15)) * AO271/DZ271 * AN271) * DZ271/(100*DN271) * (1000 - DW271)/1000</f>
        <v>0</v>
      </c>
      <c r="AL271">
        <v>424.902385284569</v>
      </c>
      <c r="AM271">
        <v>422.406745454545</v>
      </c>
      <c r="AN271">
        <v>5.80000360411026e-05</v>
      </c>
      <c r="AO271">
        <v>66.111918729525</v>
      </c>
      <c r="AP271">
        <f>(AR271 - AQ271 + EA271*1E3/(8.314*(EC271+273.15)) * AT271/DZ271 * AS271) * DZ271/(100*DN271) * 1000/(1000 - AR271)</f>
        <v>0</v>
      </c>
      <c r="AQ271">
        <v>11.511161937817</v>
      </c>
      <c r="AR271">
        <v>12.4976263736264</v>
      </c>
      <c r="AS271">
        <v>-3.92889861604436e-07</v>
      </c>
      <c r="AT271">
        <v>85.4368916189537</v>
      </c>
      <c r="AU271">
        <v>0</v>
      </c>
      <c r="AV271">
        <v>0</v>
      </c>
      <c r="AW271">
        <f>IF(AU271*$H$13&gt;=AY271,1.0,(AY271/(AY271-AU271*$H$13)))</f>
        <v>0</v>
      </c>
      <c r="AX271">
        <f>(AW271-1)*100</f>
        <v>0</v>
      </c>
      <c r="AY271">
        <f>MAX(0,($B$13+$C$13*EH271)/(1+$D$13*EH271)*EA271/(EC271+273)*$E$13)</f>
        <v>0</v>
      </c>
      <c r="AZ271" t="s">
        <v>436</v>
      </c>
      <c r="BA271" t="s">
        <v>436</v>
      </c>
      <c r="BB271">
        <v>0</v>
      </c>
      <c r="BC271">
        <v>0</v>
      </c>
      <c r="BD271">
        <f>1-BB271/BC271</f>
        <v>0</v>
      </c>
      <c r="BE271">
        <v>0</v>
      </c>
      <c r="BF271" t="s">
        <v>436</v>
      </c>
      <c r="BG271" t="s">
        <v>436</v>
      </c>
      <c r="BH271">
        <v>0</v>
      </c>
      <c r="BI271">
        <v>0</v>
      </c>
      <c r="BJ271">
        <f>1-BH271/BI271</f>
        <v>0</v>
      </c>
      <c r="BK271">
        <v>0.5</v>
      </c>
      <c r="BL271">
        <f>DK271</f>
        <v>0</v>
      </c>
      <c r="BM271">
        <f>N271</f>
        <v>0</v>
      </c>
      <c r="BN271">
        <f>BJ271*BK271*BL271</f>
        <v>0</v>
      </c>
      <c r="BO271">
        <f>(BM271-BE271)/BL271</f>
        <v>0</v>
      </c>
      <c r="BP271">
        <f>(BC271-BI271)/BI271</f>
        <v>0</v>
      </c>
      <c r="BQ271">
        <f>BB271/(BD271+BB271/BI271)</f>
        <v>0</v>
      </c>
      <c r="BR271" t="s">
        <v>436</v>
      </c>
      <c r="BS271">
        <v>0</v>
      </c>
      <c r="BT271">
        <f>IF(BS271&lt;&gt;0, BS271, BQ271)</f>
        <v>0</v>
      </c>
      <c r="BU271">
        <f>1-BT271/BI271</f>
        <v>0</v>
      </c>
      <c r="BV271">
        <f>(BI271-BH271)/(BI271-BT271)</f>
        <v>0</v>
      </c>
      <c r="BW271">
        <f>(BC271-BI271)/(BC271-BT271)</f>
        <v>0</v>
      </c>
      <c r="BX271">
        <f>(BI271-BH271)/(BI271-BB271)</f>
        <v>0</v>
      </c>
      <c r="BY271">
        <f>(BC271-BI271)/(BC271-BB271)</f>
        <v>0</v>
      </c>
      <c r="BZ271">
        <f>(BV271*BT271/BH271)</f>
        <v>0</v>
      </c>
      <c r="CA271">
        <f>(1-BZ271)</f>
        <v>0</v>
      </c>
      <c r="DJ271">
        <f>$B$11*EI271+$C$11*EJ271+$F$11*EU271*(1-EX271)</f>
        <v>0</v>
      </c>
      <c r="DK271">
        <f>DJ271*DL271</f>
        <v>0</v>
      </c>
      <c r="DL271">
        <f>($B$11*$D$9+$C$11*$D$9+$F$11*((FH271+EZ271)/MAX(FH271+EZ271+FI271, 0.1)*$I$9+FI271/MAX(FH271+EZ271+FI271, 0.1)*$J$9))/($B$11+$C$11+$F$11)</f>
        <v>0</v>
      </c>
      <c r="DM271">
        <f>($B$11*$K$9+$C$11*$K$9+$F$11*((FH271+EZ271)/MAX(FH271+EZ271+FI271, 0.1)*$P$9+FI271/MAX(FH271+EZ271+FI271, 0.1)*$Q$9))/($B$11+$C$11+$F$11)</f>
        <v>0</v>
      </c>
      <c r="DN271">
        <v>6</v>
      </c>
      <c r="DO271">
        <v>0.5</v>
      </c>
      <c r="DP271" t="s">
        <v>437</v>
      </c>
      <c r="DQ271">
        <v>2</v>
      </c>
      <c r="DR271" t="b">
        <v>1</v>
      </c>
      <c r="DS271">
        <v>1701978942.6</v>
      </c>
      <c r="DT271">
        <v>417.1225</v>
      </c>
      <c r="DU271">
        <v>420.023</v>
      </c>
      <c r="DV271">
        <v>12.4976</v>
      </c>
      <c r="DW271">
        <v>11.51125</v>
      </c>
      <c r="DX271">
        <v>417.6365</v>
      </c>
      <c r="DY271">
        <v>12.4661</v>
      </c>
      <c r="DZ271">
        <v>600.0055</v>
      </c>
      <c r="EA271">
        <v>78.90455</v>
      </c>
      <c r="EB271">
        <v>0.10004</v>
      </c>
      <c r="EC271">
        <v>23.0458</v>
      </c>
      <c r="ED271">
        <v>23.1071</v>
      </c>
      <c r="EE271">
        <v>999.9</v>
      </c>
      <c r="EF271">
        <v>0</v>
      </c>
      <c r="EG271">
        <v>0</v>
      </c>
      <c r="EH271">
        <v>9982.5</v>
      </c>
      <c r="EI271">
        <v>0</v>
      </c>
      <c r="EJ271">
        <v>0.848101</v>
      </c>
      <c r="EK271">
        <v>-2.900755</v>
      </c>
      <c r="EL271">
        <v>422.4015</v>
      </c>
      <c r="EM271">
        <v>424.9145</v>
      </c>
      <c r="EN271">
        <v>0.986332</v>
      </c>
      <c r="EO271">
        <v>420.023</v>
      </c>
      <c r="EP271">
        <v>11.51125</v>
      </c>
      <c r="EQ271">
        <v>0.9861175</v>
      </c>
      <c r="ER271">
        <v>0.9082915</v>
      </c>
      <c r="ES271">
        <v>6.71287</v>
      </c>
      <c r="ET271">
        <v>5.52279</v>
      </c>
      <c r="EU271">
        <v>1799.905</v>
      </c>
      <c r="EV271">
        <v>0.978004</v>
      </c>
      <c r="EW271">
        <v>0.0219962</v>
      </c>
      <c r="EX271">
        <v>0</v>
      </c>
      <c r="EY271">
        <v>381.701</v>
      </c>
      <c r="EZ271">
        <v>4.99951</v>
      </c>
      <c r="FA271">
        <v>6927.355</v>
      </c>
      <c r="FB271">
        <v>14716.15</v>
      </c>
      <c r="FC271">
        <v>43.062</v>
      </c>
      <c r="FD271">
        <v>44.875</v>
      </c>
      <c r="FE271">
        <v>44.625</v>
      </c>
      <c r="FF271">
        <v>43.937</v>
      </c>
      <c r="FG271">
        <v>44.5</v>
      </c>
      <c r="FH271">
        <v>1755.425</v>
      </c>
      <c r="FI271">
        <v>39.48</v>
      </c>
      <c r="FJ271">
        <v>0</v>
      </c>
      <c r="FK271">
        <v>1701978945.3</v>
      </c>
      <c r="FL271">
        <v>0</v>
      </c>
      <c r="FM271">
        <v>381.723615384615</v>
      </c>
      <c r="FN271">
        <v>-0.269333318987448</v>
      </c>
      <c r="FO271">
        <v>-2.44547010124114</v>
      </c>
      <c r="FP271">
        <v>6927.92884615385</v>
      </c>
      <c r="FQ271">
        <v>15</v>
      </c>
      <c r="FR271">
        <v>1701977635</v>
      </c>
      <c r="FS271" t="s">
        <v>438</v>
      </c>
      <c r="FT271">
        <v>1701977633</v>
      </c>
      <c r="FU271">
        <v>1701977635</v>
      </c>
      <c r="FV271">
        <v>4</v>
      </c>
      <c r="FW271">
        <v>-0.012</v>
      </c>
      <c r="FX271">
        <v>0.003</v>
      </c>
      <c r="FY271">
        <v>-0.515</v>
      </c>
      <c r="FZ271">
        <v>0.012</v>
      </c>
      <c r="GA271">
        <v>420</v>
      </c>
      <c r="GB271">
        <v>11</v>
      </c>
      <c r="GC271">
        <v>0.38</v>
      </c>
      <c r="GD271">
        <v>0.07</v>
      </c>
      <c r="GE271">
        <v>-2.89846285714286</v>
      </c>
      <c r="GF271">
        <v>0.177734025974019</v>
      </c>
      <c r="GG271">
        <v>0.028639267106687</v>
      </c>
      <c r="GH271">
        <v>1</v>
      </c>
      <c r="GI271">
        <v>381.752558823529</v>
      </c>
      <c r="GJ271">
        <v>-0.476165003694494</v>
      </c>
      <c r="GK271">
        <v>0.210193634981771</v>
      </c>
      <c r="GL271">
        <v>1</v>
      </c>
      <c r="GM271">
        <v>0.98836</v>
      </c>
      <c r="GN271">
        <v>-0.0121711948051948</v>
      </c>
      <c r="GO271">
        <v>0.00155964504508773</v>
      </c>
      <c r="GP271">
        <v>1</v>
      </c>
      <c r="GQ271">
        <v>3</v>
      </c>
      <c r="GR271">
        <v>3</v>
      </c>
      <c r="GS271" t="s">
        <v>439</v>
      </c>
      <c r="GT271">
        <v>3.25</v>
      </c>
      <c r="GU271">
        <v>2.89213</v>
      </c>
      <c r="GV271">
        <v>0.0826834</v>
      </c>
      <c r="GW271">
        <v>0.0829112</v>
      </c>
      <c r="GX271">
        <v>0.0595066</v>
      </c>
      <c r="GY271">
        <v>0.0554788</v>
      </c>
      <c r="GZ271">
        <v>30260.7</v>
      </c>
      <c r="HA271">
        <v>23314.2</v>
      </c>
      <c r="HB271">
        <v>30710.5</v>
      </c>
      <c r="HC271">
        <v>23892.8</v>
      </c>
      <c r="HD271">
        <v>38256.5</v>
      </c>
      <c r="HE271">
        <v>31499.3</v>
      </c>
      <c r="HF271">
        <v>43454.9</v>
      </c>
      <c r="HG271">
        <v>36058.1</v>
      </c>
      <c r="HH271">
        <v>2.3522</v>
      </c>
      <c r="HI271">
        <v>2.25475</v>
      </c>
      <c r="HJ271">
        <v>0.151683</v>
      </c>
      <c r="HK271">
        <v>0</v>
      </c>
      <c r="HL271">
        <v>20.6065</v>
      </c>
      <c r="HM271">
        <v>999.9</v>
      </c>
      <c r="HN271">
        <v>45.226</v>
      </c>
      <c r="HO271">
        <v>27.11</v>
      </c>
      <c r="HP271">
        <v>20.6472</v>
      </c>
      <c r="HQ271">
        <v>54.432</v>
      </c>
      <c r="HR271">
        <v>21.4503</v>
      </c>
      <c r="HS271">
        <v>2</v>
      </c>
      <c r="HT271">
        <v>-0.300434</v>
      </c>
      <c r="HU271">
        <v>0.739341</v>
      </c>
      <c r="HV271">
        <v>20.3422</v>
      </c>
      <c r="HW271">
        <v>5.2414</v>
      </c>
      <c r="HX271">
        <v>11.9208</v>
      </c>
      <c r="HY271">
        <v>4.96965</v>
      </c>
      <c r="HZ271">
        <v>3.29003</v>
      </c>
      <c r="IA271">
        <v>9999</v>
      </c>
      <c r="IB271">
        <v>999.9</v>
      </c>
      <c r="IC271">
        <v>9999</v>
      </c>
      <c r="ID271">
        <v>9999</v>
      </c>
      <c r="IE271">
        <v>4.97213</v>
      </c>
      <c r="IF271">
        <v>1.87349</v>
      </c>
      <c r="IG271">
        <v>1.88034</v>
      </c>
      <c r="IH271">
        <v>1.87653</v>
      </c>
      <c r="II271">
        <v>1.87609</v>
      </c>
      <c r="IJ271">
        <v>1.87607</v>
      </c>
      <c r="IK271">
        <v>1.87504</v>
      </c>
      <c r="IL271">
        <v>1.87545</v>
      </c>
      <c r="IM271">
        <v>0</v>
      </c>
      <c r="IN271">
        <v>0</v>
      </c>
      <c r="IO271">
        <v>0</v>
      </c>
      <c r="IP271">
        <v>0</v>
      </c>
      <c r="IQ271" t="s">
        <v>440</v>
      </c>
      <c r="IR271" t="s">
        <v>441</v>
      </c>
      <c r="IS271" t="s">
        <v>442</v>
      </c>
      <c r="IT271" t="s">
        <v>442</v>
      </c>
      <c r="IU271" t="s">
        <v>442</v>
      </c>
      <c r="IV271" t="s">
        <v>442</v>
      </c>
      <c r="IW271">
        <v>0</v>
      </c>
      <c r="IX271">
        <v>100</v>
      </c>
      <c r="IY271">
        <v>100</v>
      </c>
      <c r="IZ271">
        <v>-0.514</v>
      </c>
      <c r="JA271">
        <v>0.0316</v>
      </c>
      <c r="JB271">
        <v>-0.436505064677801</v>
      </c>
      <c r="JC271">
        <v>-0.000204251658391556</v>
      </c>
      <c r="JD271">
        <v>8.11882707142039e-08</v>
      </c>
      <c r="JE271">
        <v>-8.824596126216e-11</v>
      </c>
      <c r="JF271">
        <v>-0.0823044458403542</v>
      </c>
      <c r="JG271">
        <v>6.98166786572007e-05</v>
      </c>
      <c r="JH271">
        <v>0.00104944809816257</v>
      </c>
      <c r="JI271">
        <v>-2.5878658862803e-05</v>
      </c>
      <c r="JJ271">
        <v>28</v>
      </c>
      <c r="JK271">
        <v>2090</v>
      </c>
      <c r="JL271">
        <v>2</v>
      </c>
      <c r="JM271">
        <v>19</v>
      </c>
      <c r="JN271">
        <v>21.9</v>
      </c>
      <c r="JO271">
        <v>21.8</v>
      </c>
      <c r="JP271">
        <v>1.36108</v>
      </c>
      <c r="JQ271">
        <v>2.55371</v>
      </c>
      <c r="JR271">
        <v>2.24365</v>
      </c>
      <c r="JS271">
        <v>2.84912</v>
      </c>
      <c r="JT271">
        <v>2.49756</v>
      </c>
      <c r="JU271">
        <v>2.37183</v>
      </c>
      <c r="JV271">
        <v>31.3462</v>
      </c>
      <c r="JW271">
        <v>24.0612</v>
      </c>
      <c r="JX271">
        <v>18</v>
      </c>
      <c r="JY271">
        <v>633.452</v>
      </c>
      <c r="JZ271">
        <v>657.614</v>
      </c>
      <c r="KA271">
        <v>20</v>
      </c>
      <c r="KB271">
        <v>23.3648</v>
      </c>
      <c r="KC271">
        <v>30.0004</v>
      </c>
      <c r="KD271">
        <v>23.5317</v>
      </c>
      <c r="KE271">
        <v>23.5124</v>
      </c>
      <c r="KF271">
        <v>27.2896</v>
      </c>
      <c r="KG271">
        <v>36.4437</v>
      </c>
      <c r="KH271">
        <v>0</v>
      </c>
      <c r="KI271">
        <v>20</v>
      </c>
      <c r="KJ271">
        <v>420</v>
      </c>
      <c r="KK271">
        <v>11.5341</v>
      </c>
      <c r="KL271">
        <v>101.969</v>
      </c>
      <c r="KM271">
        <v>101.016</v>
      </c>
    </row>
    <row r="272" spans="1:299">
      <c r="A272">
        <v>256</v>
      </c>
      <c r="B272">
        <v>1701978949.1</v>
      </c>
      <c r="C272">
        <v>1275.09999990463</v>
      </c>
      <c r="D272" t="s">
        <v>953</v>
      </c>
      <c r="E272" t="s">
        <v>954</v>
      </c>
      <c r="F272">
        <v>15</v>
      </c>
      <c r="H272" t="s">
        <v>435</v>
      </c>
      <c r="K272">
        <v>1701978947.6</v>
      </c>
      <c r="L272">
        <f>(M272)/1000</f>
        <v>0</v>
      </c>
      <c r="M272">
        <f>IF(DR272, AP272, AJ272)</f>
        <v>0</v>
      </c>
      <c r="N272">
        <f>IF(DR272, AK272, AI272)</f>
        <v>0</v>
      </c>
      <c r="O272">
        <f>DT272 - IF(AW272&gt;1, N272*DN272*100.0/(AY272*EH272), 0)</f>
        <v>0</v>
      </c>
      <c r="P272">
        <f>((V272-L272/2)*O272-N272)/(V272+L272/2)</f>
        <v>0</v>
      </c>
      <c r="Q272">
        <f>P272*(EA272+EB272)/1000.0</f>
        <v>0</v>
      </c>
      <c r="R272">
        <f>(DT272 - IF(AW272&gt;1, N272*DN272*100.0/(AY272*EH272), 0))*(EA272+EB272)/1000.0</f>
        <v>0</v>
      </c>
      <c r="S272">
        <f>2.0/((1/U272-1/T272)+SIGN(U272)*SQRT((1/U272-1/T272)*(1/U272-1/T272) + 4*DO272/((DO272+1)*(DO272+1))*(2*1/U272*1/T272-1/T272*1/T272)))</f>
        <v>0</v>
      </c>
      <c r="T272">
        <f>IF(LEFT(DP272,1)&lt;&gt;"0",IF(LEFT(DP272,1)="1",3.0,DQ272),$D$5+$E$5*(EH272*EA272/($K$5*1000))+$F$5*(EH272*EA272/($K$5*1000))*MAX(MIN(DN272,$J$5),$I$5)*MAX(MIN(DN272,$J$5),$I$5)+$G$5*MAX(MIN(DN272,$J$5),$I$5)*(EH272*EA272/($K$5*1000))+$H$5*(EH272*EA272/($K$5*1000))*(EH272*EA272/($K$5*1000)))</f>
        <v>0</v>
      </c>
      <c r="U272">
        <f>L272*(1000-(1000*0.61365*exp(17.502*Y272/(240.97+Y272))/(EA272+EB272)+DV272)/2)/(1000*0.61365*exp(17.502*Y272/(240.97+Y272))/(EA272+EB272)-DV272)</f>
        <v>0</v>
      </c>
      <c r="V272">
        <f>1/((DO272+1)/(S272/1.6)+1/(T272/1.37)) + DO272/((DO272+1)/(S272/1.6) + DO272/(T272/1.37))</f>
        <v>0</v>
      </c>
      <c r="W272">
        <f>(DJ272*DM272)</f>
        <v>0</v>
      </c>
      <c r="X272">
        <f>(EC272+(W272+2*0.95*5.67E-8*(((EC272+$B$7)+273)^4-(EC272+273)^4)-44100*L272)/(1.84*29.3*T272+8*0.95*5.67E-8*(EC272+273)^3))</f>
        <v>0</v>
      </c>
      <c r="Y272">
        <f>($C$7*ED272+$D$7*EE272+$E$7*X272)</f>
        <v>0</v>
      </c>
      <c r="Z272">
        <f>0.61365*exp(17.502*Y272/(240.97+Y272))</f>
        <v>0</v>
      </c>
      <c r="AA272">
        <f>(AB272/AC272*100)</f>
        <v>0</v>
      </c>
      <c r="AB272">
        <f>DV272*(EA272+EB272)/1000</f>
        <v>0</v>
      </c>
      <c r="AC272">
        <f>0.61365*exp(17.502*EC272/(240.97+EC272))</f>
        <v>0</v>
      </c>
      <c r="AD272">
        <f>(Z272-DV272*(EA272+EB272)/1000)</f>
        <v>0</v>
      </c>
      <c r="AE272">
        <f>(-L272*44100)</f>
        <v>0</v>
      </c>
      <c r="AF272">
        <f>2*29.3*T272*0.92*(EC272-Y272)</f>
        <v>0</v>
      </c>
      <c r="AG272">
        <f>2*0.95*5.67E-8*(((EC272+$B$7)+273)^4-(Y272+273)^4)</f>
        <v>0</v>
      </c>
      <c r="AH272">
        <f>W272+AG272+AE272+AF272</f>
        <v>0</v>
      </c>
      <c r="AI272">
        <f>DZ272*AW272*(DU272-DT272*(1000-AW272*DW272)/(1000-AW272*DV272))/(100*DN272)</f>
        <v>0</v>
      </c>
      <c r="AJ272">
        <f>1000*DZ272*AW272*(DV272-DW272)/(100*DN272*(1000-AW272*DV272))</f>
        <v>0</v>
      </c>
      <c r="AK272">
        <f>(AL272 - AM272 - EA272*1E3/(8.314*(EC272+273.15)) * AO272/DZ272 * AN272) * DZ272/(100*DN272) * (1000 - DW272)/1000</f>
        <v>0</v>
      </c>
      <c r="AL272">
        <v>424.908909751974</v>
      </c>
      <c r="AM272">
        <v>422.409993939394</v>
      </c>
      <c r="AN272">
        <v>-0.000239052627411902</v>
      </c>
      <c r="AO272">
        <v>66.111918729525</v>
      </c>
      <c r="AP272">
        <f>(AR272 - AQ272 + EA272*1E3/(8.314*(EC272+273.15)) * AT272/DZ272 * AS272) * DZ272/(100*DN272) * 1000/(1000 - AR272)</f>
        <v>0</v>
      </c>
      <c r="AQ272">
        <v>11.511443691684</v>
      </c>
      <c r="AR272">
        <v>12.4962065934066</v>
      </c>
      <c r="AS272">
        <v>-4.07335096768897e-07</v>
      </c>
      <c r="AT272">
        <v>85.4368916189537</v>
      </c>
      <c r="AU272">
        <v>0</v>
      </c>
      <c r="AV272">
        <v>0</v>
      </c>
      <c r="AW272">
        <f>IF(AU272*$H$13&gt;=AY272,1.0,(AY272/(AY272-AU272*$H$13)))</f>
        <v>0</v>
      </c>
      <c r="AX272">
        <f>(AW272-1)*100</f>
        <v>0</v>
      </c>
      <c r="AY272">
        <f>MAX(0,($B$13+$C$13*EH272)/(1+$D$13*EH272)*EA272/(EC272+273)*$E$13)</f>
        <v>0</v>
      </c>
      <c r="AZ272" t="s">
        <v>436</v>
      </c>
      <c r="BA272" t="s">
        <v>436</v>
      </c>
      <c r="BB272">
        <v>0</v>
      </c>
      <c r="BC272">
        <v>0</v>
      </c>
      <c r="BD272">
        <f>1-BB272/BC272</f>
        <v>0</v>
      </c>
      <c r="BE272">
        <v>0</v>
      </c>
      <c r="BF272" t="s">
        <v>436</v>
      </c>
      <c r="BG272" t="s">
        <v>436</v>
      </c>
      <c r="BH272">
        <v>0</v>
      </c>
      <c r="BI272">
        <v>0</v>
      </c>
      <c r="BJ272">
        <f>1-BH272/BI272</f>
        <v>0</v>
      </c>
      <c r="BK272">
        <v>0.5</v>
      </c>
      <c r="BL272">
        <f>DK272</f>
        <v>0</v>
      </c>
      <c r="BM272">
        <f>N272</f>
        <v>0</v>
      </c>
      <c r="BN272">
        <f>BJ272*BK272*BL272</f>
        <v>0</v>
      </c>
      <c r="BO272">
        <f>(BM272-BE272)/BL272</f>
        <v>0</v>
      </c>
      <c r="BP272">
        <f>(BC272-BI272)/BI272</f>
        <v>0</v>
      </c>
      <c r="BQ272">
        <f>BB272/(BD272+BB272/BI272)</f>
        <v>0</v>
      </c>
      <c r="BR272" t="s">
        <v>436</v>
      </c>
      <c r="BS272">
        <v>0</v>
      </c>
      <c r="BT272">
        <f>IF(BS272&lt;&gt;0, BS272, BQ272)</f>
        <v>0</v>
      </c>
      <c r="BU272">
        <f>1-BT272/BI272</f>
        <v>0</v>
      </c>
      <c r="BV272">
        <f>(BI272-BH272)/(BI272-BT272)</f>
        <v>0</v>
      </c>
      <c r="BW272">
        <f>(BC272-BI272)/(BC272-BT272)</f>
        <v>0</v>
      </c>
      <c r="BX272">
        <f>(BI272-BH272)/(BI272-BB272)</f>
        <v>0</v>
      </c>
      <c r="BY272">
        <f>(BC272-BI272)/(BC272-BB272)</f>
        <v>0</v>
      </c>
      <c r="BZ272">
        <f>(BV272*BT272/BH272)</f>
        <v>0</v>
      </c>
      <c r="CA272">
        <f>(1-BZ272)</f>
        <v>0</v>
      </c>
      <c r="DJ272">
        <f>$B$11*EI272+$C$11*EJ272+$F$11*EU272*(1-EX272)</f>
        <v>0</v>
      </c>
      <c r="DK272">
        <f>DJ272*DL272</f>
        <v>0</v>
      </c>
      <c r="DL272">
        <f>($B$11*$D$9+$C$11*$D$9+$F$11*((FH272+EZ272)/MAX(FH272+EZ272+FI272, 0.1)*$I$9+FI272/MAX(FH272+EZ272+FI272, 0.1)*$J$9))/($B$11+$C$11+$F$11)</f>
        <v>0</v>
      </c>
      <c r="DM272">
        <f>($B$11*$K$9+$C$11*$K$9+$F$11*((FH272+EZ272)/MAX(FH272+EZ272+FI272, 0.1)*$P$9+FI272/MAX(FH272+EZ272+FI272, 0.1)*$Q$9))/($B$11+$C$11+$F$11)</f>
        <v>0</v>
      </c>
      <c r="DN272">
        <v>6</v>
      </c>
      <c r="DO272">
        <v>0.5</v>
      </c>
      <c r="DP272" t="s">
        <v>437</v>
      </c>
      <c r="DQ272">
        <v>2</v>
      </c>
      <c r="DR272" t="b">
        <v>1</v>
      </c>
      <c r="DS272">
        <v>1701978947.6</v>
      </c>
      <c r="DT272">
        <v>417.1335</v>
      </c>
      <c r="DU272">
        <v>420.0235</v>
      </c>
      <c r="DV272">
        <v>12.4967</v>
      </c>
      <c r="DW272">
        <v>11.5118</v>
      </c>
      <c r="DX272">
        <v>417.6475</v>
      </c>
      <c r="DY272">
        <v>12.4652</v>
      </c>
      <c r="DZ272">
        <v>599.993</v>
      </c>
      <c r="EA272">
        <v>78.90525</v>
      </c>
      <c r="EB272">
        <v>0.100054</v>
      </c>
      <c r="EC272">
        <v>23.04585</v>
      </c>
      <c r="ED272">
        <v>23.1071</v>
      </c>
      <c r="EE272">
        <v>999.9</v>
      </c>
      <c r="EF272">
        <v>0</v>
      </c>
      <c r="EG272">
        <v>0</v>
      </c>
      <c r="EH272">
        <v>10001.55</v>
      </c>
      <c r="EI272">
        <v>0</v>
      </c>
      <c r="EJ272">
        <v>0.848101</v>
      </c>
      <c r="EK272">
        <v>-2.8902</v>
      </c>
      <c r="EL272">
        <v>422.412</v>
      </c>
      <c r="EM272">
        <v>424.9155</v>
      </c>
      <c r="EN272">
        <v>0.984877</v>
      </c>
      <c r="EO272">
        <v>420.0235</v>
      </c>
      <c r="EP272">
        <v>11.5118</v>
      </c>
      <c r="EQ272">
        <v>0.986055</v>
      </c>
      <c r="ER272">
        <v>0.908343</v>
      </c>
      <c r="ES272">
        <v>6.71194</v>
      </c>
      <c r="ET272">
        <v>5.5236</v>
      </c>
      <c r="EU272">
        <v>1800.06</v>
      </c>
      <c r="EV272">
        <v>0.978006</v>
      </c>
      <c r="EW272">
        <v>0.0219943</v>
      </c>
      <c r="EX272">
        <v>0</v>
      </c>
      <c r="EY272">
        <v>381.733</v>
      </c>
      <c r="EZ272">
        <v>4.99951</v>
      </c>
      <c r="FA272">
        <v>6927.86</v>
      </c>
      <c r="FB272">
        <v>14717.5</v>
      </c>
      <c r="FC272">
        <v>43.062</v>
      </c>
      <c r="FD272">
        <v>44.875</v>
      </c>
      <c r="FE272">
        <v>44.625</v>
      </c>
      <c r="FF272">
        <v>43.937</v>
      </c>
      <c r="FG272">
        <v>44.5</v>
      </c>
      <c r="FH272">
        <v>1755.58</v>
      </c>
      <c r="FI272">
        <v>39.48</v>
      </c>
      <c r="FJ272">
        <v>0</v>
      </c>
      <c r="FK272">
        <v>1701978950.1</v>
      </c>
      <c r="FL272">
        <v>0</v>
      </c>
      <c r="FM272">
        <v>381.717653846154</v>
      </c>
      <c r="FN272">
        <v>-0.41569229154708</v>
      </c>
      <c r="FO272">
        <v>-2.31145299916409</v>
      </c>
      <c r="FP272">
        <v>6927.86653846154</v>
      </c>
      <c r="FQ272">
        <v>15</v>
      </c>
      <c r="FR272">
        <v>1701977635</v>
      </c>
      <c r="FS272" t="s">
        <v>438</v>
      </c>
      <c r="FT272">
        <v>1701977633</v>
      </c>
      <c r="FU272">
        <v>1701977635</v>
      </c>
      <c r="FV272">
        <v>4</v>
      </c>
      <c r="FW272">
        <v>-0.012</v>
      </c>
      <c r="FX272">
        <v>0.003</v>
      </c>
      <c r="FY272">
        <v>-0.515</v>
      </c>
      <c r="FZ272">
        <v>0.012</v>
      </c>
      <c r="GA272">
        <v>420</v>
      </c>
      <c r="GB272">
        <v>11</v>
      </c>
      <c r="GC272">
        <v>0.38</v>
      </c>
      <c r="GD272">
        <v>0.07</v>
      </c>
      <c r="GE272">
        <v>-2.8858535</v>
      </c>
      <c r="GF272">
        <v>0.118599248120295</v>
      </c>
      <c r="GG272">
        <v>0.028419108936594</v>
      </c>
      <c r="GH272">
        <v>1</v>
      </c>
      <c r="GI272">
        <v>381.725235294118</v>
      </c>
      <c r="GJ272">
        <v>-0.0207486561511347</v>
      </c>
      <c r="GK272">
        <v>0.193756982238292</v>
      </c>
      <c r="GL272">
        <v>1</v>
      </c>
      <c r="GM272">
        <v>0.9871276</v>
      </c>
      <c r="GN272">
        <v>-0.0149288120300754</v>
      </c>
      <c r="GO272">
        <v>0.00171195447953502</v>
      </c>
      <c r="GP272">
        <v>1</v>
      </c>
      <c r="GQ272">
        <v>3</v>
      </c>
      <c r="GR272">
        <v>3</v>
      </c>
      <c r="GS272" t="s">
        <v>439</v>
      </c>
      <c r="GT272">
        <v>3.25008</v>
      </c>
      <c r="GU272">
        <v>2.8923</v>
      </c>
      <c r="GV272">
        <v>0.0826832</v>
      </c>
      <c r="GW272">
        <v>0.0829139</v>
      </c>
      <c r="GX272">
        <v>0.0595043</v>
      </c>
      <c r="GY272">
        <v>0.0554804</v>
      </c>
      <c r="GZ272">
        <v>30260.4</v>
      </c>
      <c r="HA272">
        <v>23314.3</v>
      </c>
      <c r="HB272">
        <v>30710.2</v>
      </c>
      <c r="HC272">
        <v>23893</v>
      </c>
      <c r="HD272">
        <v>38256.1</v>
      </c>
      <c r="HE272">
        <v>31499.5</v>
      </c>
      <c r="HF272">
        <v>43454.3</v>
      </c>
      <c r="HG272">
        <v>36058.5</v>
      </c>
      <c r="HH272">
        <v>2.35228</v>
      </c>
      <c r="HI272">
        <v>2.25465</v>
      </c>
      <c r="HJ272">
        <v>0.151131</v>
      </c>
      <c r="HK272">
        <v>0</v>
      </c>
      <c r="HL272">
        <v>20.6021</v>
      </c>
      <c r="HM272">
        <v>999.9</v>
      </c>
      <c r="HN272">
        <v>45.226</v>
      </c>
      <c r="HO272">
        <v>27.11</v>
      </c>
      <c r="HP272">
        <v>20.6468</v>
      </c>
      <c r="HQ272">
        <v>54.622</v>
      </c>
      <c r="HR272">
        <v>21.4062</v>
      </c>
      <c r="HS272">
        <v>2</v>
      </c>
      <c r="HT272">
        <v>-0.300973</v>
      </c>
      <c r="HU272">
        <v>0.738513</v>
      </c>
      <c r="HV272">
        <v>20.3423</v>
      </c>
      <c r="HW272">
        <v>5.24215</v>
      </c>
      <c r="HX272">
        <v>11.9222</v>
      </c>
      <c r="HY272">
        <v>4.96965</v>
      </c>
      <c r="HZ272">
        <v>3.29013</v>
      </c>
      <c r="IA272">
        <v>9999</v>
      </c>
      <c r="IB272">
        <v>999.9</v>
      </c>
      <c r="IC272">
        <v>9999</v>
      </c>
      <c r="ID272">
        <v>9999</v>
      </c>
      <c r="IE272">
        <v>4.97213</v>
      </c>
      <c r="IF272">
        <v>1.87348</v>
      </c>
      <c r="IG272">
        <v>1.88034</v>
      </c>
      <c r="IH272">
        <v>1.87651</v>
      </c>
      <c r="II272">
        <v>1.87612</v>
      </c>
      <c r="IJ272">
        <v>1.87607</v>
      </c>
      <c r="IK272">
        <v>1.87506</v>
      </c>
      <c r="IL272">
        <v>1.87545</v>
      </c>
      <c r="IM272">
        <v>0</v>
      </c>
      <c r="IN272">
        <v>0</v>
      </c>
      <c r="IO272">
        <v>0</v>
      </c>
      <c r="IP272">
        <v>0</v>
      </c>
      <c r="IQ272" t="s">
        <v>440</v>
      </c>
      <c r="IR272" t="s">
        <v>441</v>
      </c>
      <c r="IS272" t="s">
        <v>442</v>
      </c>
      <c r="IT272" t="s">
        <v>442</v>
      </c>
      <c r="IU272" t="s">
        <v>442</v>
      </c>
      <c r="IV272" t="s">
        <v>442</v>
      </c>
      <c r="IW272">
        <v>0</v>
      </c>
      <c r="IX272">
        <v>100</v>
      </c>
      <c r="IY272">
        <v>100</v>
      </c>
      <c r="IZ272">
        <v>-0.514</v>
      </c>
      <c r="JA272">
        <v>0.0315</v>
      </c>
      <c r="JB272">
        <v>-0.436505064677801</v>
      </c>
      <c r="JC272">
        <v>-0.000204251658391556</v>
      </c>
      <c r="JD272">
        <v>8.11882707142039e-08</v>
      </c>
      <c r="JE272">
        <v>-8.824596126216e-11</v>
      </c>
      <c r="JF272">
        <v>-0.0823044458403542</v>
      </c>
      <c r="JG272">
        <v>6.98166786572007e-05</v>
      </c>
      <c r="JH272">
        <v>0.00104944809816257</v>
      </c>
      <c r="JI272">
        <v>-2.5878658862803e-05</v>
      </c>
      <c r="JJ272">
        <v>28</v>
      </c>
      <c r="JK272">
        <v>2090</v>
      </c>
      <c r="JL272">
        <v>2</v>
      </c>
      <c r="JM272">
        <v>19</v>
      </c>
      <c r="JN272">
        <v>21.9</v>
      </c>
      <c r="JO272">
        <v>21.9</v>
      </c>
      <c r="JP272">
        <v>1.36108</v>
      </c>
      <c r="JQ272">
        <v>2.55493</v>
      </c>
      <c r="JR272">
        <v>2.24365</v>
      </c>
      <c r="JS272">
        <v>2.85034</v>
      </c>
      <c r="JT272">
        <v>2.49756</v>
      </c>
      <c r="JU272">
        <v>2.37305</v>
      </c>
      <c r="JV272">
        <v>31.3462</v>
      </c>
      <c r="JW272">
        <v>24.0612</v>
      </c>
      <c r="JX272">
        <v>18</v>
      </c>
      <c r="JY272">
        <v>633.52</v>
      </c>
      <c r="JZ272">
        <v>657.555</v>
      </c>
      <c r="KA272">
        <v>19.9998</v>
      </c>
      <c r="KB272">
        <v>23.3667</v>
      </c>
      <c r="KC272">
        <v>30.0001</v>
      </c>
      <c r="KD272">
        <v>23.5328</v>
      </c>
      <c r="KE272">
        <v>23.5144</v>
      </c>
      <c r="KF272">
        <v>27.2882</v>
      </c>
      <c r="KG272">
        <v>36.4437</v>
      </c>
      <c r="KH272">
        <v>0</v>
      </c>
      <c r="KI272">
        <v>20</v>
      </c>
      <c r="KJ272">
        <v>420</v>
      </c>
      <c r="KK272">
        <v>11.5341</v>
      </c>
      <c r="KL272">
        <v>101.968</v>
      </c>
      <c r="KM272">
        <v>101.016</v>
      </c>
    </row>
    <row r="273" spans="1:299">
      <c r="A273">
        <v>257</v>
      </c>
      <c r="B273">
        <v>1701978954.1</v>
      </c>
      <c r="C273">
        <v>1280.09999990463</v>
      </c>
      <c r="D273" t="s">
        <v>955</v>
      </c>
      <c r="E273" t="s">
        <v>956</v>
      </c>
      <c r="F273">
        <v>15</v>
      </c>
      <c r="H273" t="s">
        <v>435</v>
      </c>
      <c r="K273">
        <v>1701978952.6</v>
      </c>
      <c r="L273">
        <f>(M273)/1000</f>
        <v>0</v>
      </c>
      <c r="M273">
        <f>IF(DR273, AP273, AJ273)</f>
        <v>0</v>
      </c>
      <c r="N273">
        <f>IF(DR273, AK273, AI273)</f>
        <v>0</v>
      </c>
      <c r="O273">
        <f>DT273 - IF(AW273&gt;1, N273*DN273*100.0/(AY273*EH273), 0)</f>
        <v>0</v>
      </c>
      <c r="P273">
        <f>((V273-L273/2)*O273-N273)/(V273+L273/2)</f>
        <v>0</v>
      </c>
      <c r="Q273">
        <f>P273*(EA273+EB273)/1000.0</f>
        <v>0</v>
      </c>
      <c r="R273">
        <f>(DT273 - IF(AW273&gt;1, N273*DN273*100.0/(AY273*EH273), 0))*(EA273+EB273)/1000.0</f>
        <v>0</v>
      </c>
      <c r="S273">
        <f>2.0/((1/U273-1/T273)+SIGN(U273)*SQRT((1/U273-1/T273)*(1/U273-1/T273) + 4*DO273/((DO273+1)*(DO273+1))*(2*1/U273*1/T273-1/T273*1/T273)))</f>
        <v>0</v>
      </c>
      <c r="T273">
        <f>IF(LEFT(DP273,1)&lt;&gt;"0",IF(LEFT(DP273,1)="1",3.0,DQ273),$D$5+$E$5*(EH273*EA273/($K$5*1000))+$F$5*(EH273*EA273/($K$5*1000))*MAX(MIN(DN273,$J$5),$I$5)*MAX(MIN(DN273,$J$5),$I$5)+$G$5*MAX(MIN(DN273,$J$5),$I$5)*(EH273*EA273/($K$5*1000))+$H$5*(EH273*EA273/($K$5*1000))*(EH273*EA273/($K$5*1000)))</f>
        <v>0</v>
      </c>
      <c r="U273">
        <f>L273*(1000-(1000*0.61365*exp(17.502*Y273/(240.97+Y273))/(EA273+EB273)+DV273)/2)/(1000*0.61365*exp(17.502*Y273/(240.97+Y273))/(EA273+EB273)-DV273)</f>
        <v>0</v>
      </c>
      <c r="V273">
        <f>1/((DO273+1)/(S273/1.6)+1/(T273/1.37)) + DO273/((DO273+1)/(S273/1.6) + DO273/(T273/1.37))</f>
        <v>0</v>
      </c>
      <c r="W273">
        <f>(DJ273*DM273)</f>
        <v>0</v>
      </c>
      <c r="X273">
        <f>(EC273+(W273+2*0.95*5.67E-8*(((EC273+$B$7)+273)^4-(EC273+273)^4)-44100*L273)/(1.84*29.3*T273+8*0.95*5.67E-8*(EC273+273)^3))</f>
        <v>0</v>
      </c>
      <c r="Y273">
        <f>($C$7*ED273+$D$7*EE273+$E$7*X273)</f>
        <v>0</v>
      </c>
      <c r="Z273">
        <f>0.61365*exp(17.502*Y273/(240.97+Y273))</f>
        <v>0</v>
      </c>
      <c r="AA273">
        <f>(AB273/AC273*100)</f>
        <v>0</v>
      </c>
      <c r="AB273">
        <f>DV273*(EA273+EB273)/1000</f>
        <v>0</v>
      </c>
      <c r="AC273">
        <f>0.61365*exp(17.502*EC273/(240.97+EC273))</f>
        <v>0</v>
      </c>
      <c r="AD273">
        <f>(Z273-DV273*(EA273+EB273)/1000)</f>
        <v>0</v>
      </c>
      <c r="AE273">
        <f>(-L273*44100)</f>
        <v>0</v>
      </c>
      <c r="AF273">
        <f>2*29.3*T273*0.92*(EC273-Y273)</f>
        <v>0</v>
      </c>
      <c r="AG273">
        <f>2*0.95*5.67E-8*(((EC273+$B$7)+273)^4-(Y273+273)^4)</f>
        <v>0</v>
      </c>
      <c r="AH273">
        <f>W273+AG273+AE273+AF273</f>
        <v>0</v>
      </c>
      <c r="AI273">
        <f>DZ273*AW273*(DU273-DT273*(1000-AW273*DW273)/(1000-AW273*DV273))/(100*DN273)</f>
        <v>0</v>
      </c>
      <c r="AJ273">
        <f>1000*DZ273*AW273*(DV273-DW273)/(100*DN273*(1000-AW273*DV273))</f>
        <v>0</v>
      </c>
      <c r="AK273">
        <f>(AL273 - AM273 - EA273*1E3/(8.314*(EC273+273.15)) * AO273/DZ273 * AN273) * DZ273/(100*DN273) * (1000 - DW273)/1000</f>
        <v>0</v>
      </c>
      <c r="AL273">
        <v>424.903557772466</v>
      </c>
      <c r="AM273">
        <v>422.328127272727</v>
      </c>
      <c r="AN273">
        <v>-0.0127154169316475</v>
      </c>
      <c r="AO273">
        <v>66.111918729525</v>
      </c>
      <c r="AP273">
        <f>(AR273 - AQ273 + EA273*1E3/(8.314*(EC273+273.15)) * AT273/DZ273 * AS273) * DZ273/(100*DN273) * 1000/(1000 - AR273)</f>
        <v>0</v>
      </c>
      <c r="AQ273">
        <v>11.51117297429</v>
      </c>
      <c r="AR273">
        <v>12.4944318681319</v>
      </c>
      <c r="AS273">
        <v>-9.18792699934218e-07</v>
      </c>
      <c r="AT273">
        <v>85.4368916189537</v>
      </c>
      <c r="AU273">
        <v>0</v>
      </c>
      <c r="AV273">
        <v>0</v>
      </c>
      <c r="AW273">
        <f>IF(AU273*$H$13&gt;=AY273,1.0,(AY273/(AY273-AU273*$H$13)))</f>
        <v>0</v>
      </c>
      <c r="AX273">
        <f>(AW273-1)*100</f>
        <v>0</v>
      </c>
      <c r="AY273">
        <f>MAX(0,($B$13+$C$13*EH273)/(1+$D$13*EH273)*EA273/(EC273+273)*$E$13)</f>
        <v>0</v>
      </c>
      <c r="AZ273" t="s">
        <v>436</v>
      </c>
      <c r="BA273" t="s">
        <v>436</v>
      </c>
      <c r="BB273">
        <v>0</v>
      </c>
      <c r="BC273">
        <v>0</v>
      </c>
      <c r="BD273">
        <f>1-BB273/BC273</f>
        <v>0</v>
      </c>
      <c r="BE273">
        <v>0</v>
      </c>
      <c r="BF273" t="s">
        <v>436</v>
      </c>
      <c r="BG273" t="s">
        <v>436</v>
      </c>
      <c r="BH273">
        <v>0</v>
      </c>
      <c r="BI273">
        <v>0</v>
      </c>
      <c r="BJ273">
        <f>1-BH273/BI273</f>
        <v>0</v>
      </c>
      <c r="BK273">
        <v>0.5</v>
      </c>
      <c r="BL273">
        <f>DK273</f>
        <v>0</v>
      </c>
      <c r="BM273">
        <f>N273</f>
        <v>0</v>
      </c>
      <c r="BN273">
        <f>BJ273*BK273*BL273</f>
        <v>0</v>
      </c>
      <c r="BO273">
        <f>(BM273-BE273)/BL273</f>
        <v>0</v>
      </c>
      <c r="BP273">
        <f>(BC273-BI273)/BI273</f>
        <v>0</v>
      </c>
      <c r="BQ273">
        <f>BB273/(BD273+BB273/BI273)</f>
        <v>0</v>
      </c>
      <c r="BR273" t="s">
        <v>436</v>
      </c>
      <c r="BS273">
        <v>0</v>
      </c>
      <c r="BT273">
        <f>IF(BS273&lt;&gt;0, BS273, BQ273)</f>
        <v>0</v>
      </c>
      <c r="BU273">
        <f>1-BT273/BI273</f>
        <v>0</v>
      </c>
      <c r="BV273">
        <f>(BI273-BH273)/(BI273-BT273)</f>
        <v>0</v>
      </c>
      <c r="BW273">
        <f>(BC273-BI273)/(BC273-BT273)</f>
        <v>0</v>
      </c>
      <c r="BX273">
        <f>(BI273-BH273)/(BI273-BB273)</f>
        <v>0</v>
      </c>
      <c r="BY273">
        <f>(BC273-BI273)/(BC273-BB273)</f>
        <v>0</v>
      </c>
      <c r="BZ273">
        <f>(BV273*BT273/BH273)</f>
        <v>0</v>
      </c>
      <c r="CA273">
        <f>(1-BZ273)</f>
        <v>0</v>
      </c>
      <c r="DJ273">
        <f>$B$11*EI273+$C$11*EJ273+$F$11*EU273*(1-EX273)</f>
        <v>0</v>
      </c>
      <c r="DK273">
        <f>DJ273*DL273</f>
        <v>0</v>
      </c>
      <c r="DL273">
        <f>($B$11*$D$9+$C$11*$D$9+$F$11*((FH273+EZ273)/MAX(FH273+EZ273+FI273, 0.1)*$I$9+FI273/MAX(FH273+EZ273+FI273, 0.1)*$J$9))/($B$11+$C$11+$F$11)</f>
        <v>0</v>
      </c>
      <c r="DM273">
        <f>($B$11*$K$9+$C$11*$K$9+$F$11*((FH273+EZ273)/MAX(FH273+EZ273+FI273, 0.1)*$P$9+FI273/MAX(FH273+EZ273+FI273, 0.1)*$Q$9))/($B$11+$C$11+$F$11)</f>
        <v>0</v>
      </c>
      <c r="DN273">
        <v>6</v>
      </c>
      <c r="DO273">
        <v>0.5</v>
      </c>
      <c r="DP273" t="s">
        <v>437</v>
      </c>
      <c r="DQ273">
        <v>2</v>
      </c>
      <c r="DR273" t="b">
        <v>1</v>
      </c>
      <c r="DS273">
        <v>1701978952.6</v>
      </c>
      <c r="DT273">
        <v>417.0655</v>
      </c>
      <c r="DU273">
        <v>420.018</v>
      </c>
      <c r="DV273">
        <v>12.49485</v>
      </c>
      <c r="DW273">
        <v>11.5105</v>
      </c>
      <c r="DX273">
        <v>417.5795</v>
      </c>
      <c r="DY273">
        <v>12.46335</v>
      </c>
      <c r="DZ273">
        <v>599.986</v>
      </c>
      <c r="EA273">
        <v>78.90525</v>
      </c>
      <c r="EB273">
        <v>0.0998654</v>
      </c>
      <c r="EC273">
        <v>23.0445</v>
      </c>
      <c r="ED273">
        <v>23.09275</v>
      </c>
      <c r="EE273">
        <v>999.9</v>
      </c>
      <c r="EF273">
        <v>0</v>
      </c>
      <c r="EG273">
        <v>0</v>
      </c>
      <c r="EH273">
        <v>10011.26</v>
      </c>
      <c r="EI273">
        <v>0</v>
      </c>
      <c r="EJ273">
        <v>0.848101</v>
      </c>
      <c r="EK273">
        <v>-2.952055</v>
      </c>
      <c r="EL273">
        <v>422.3425</v>
      </c>
      <c r="EM273">
        <v>424.9085</v>
      </c>
      <c r="EN273">
        <v>0.984364</v>
      </c>
      <c r="EO273">
        <v>420.018</v>
      </c>
      <c r="EP273">
        <v>11.5105</v>
      </c>
      <c r="EQ273">
        <v>0.9859105</v>
      </c>
      <c r="ER273">
        <v>0.908239</v>
      </c>
      <c r="ES273">
        <v>6.709815</v>
      </c>
      <c r="ET273">
        <v>5.52196</v>
      </c>
      <c r="EU273">
        <v>1800.065</v>
      </c>
      <c r="EV273">
        <v>0.978006</v>
      </c>
      <c r="EW273">
        <v>0.0219943</v>
      </c>
      <c r="EX273">
        <v>0</v>
      </c>
      <c r="EY273">
        <v>381.74</v>
      </c>
      <c r="EZ273">
        <v>4.99951</v>
      </c>
      <c r="FA273">
        <v>6927.535</v>
      </c>
      <c r="FB273">
        <v>14717.5</v>
      </c>
      <c r="FC273">
        <v>43.062</v>
      </c>
      <c r="FD273">
        <v>44.875</v>
      </c>
      <c r="FE273">
        <v>44.625</v>
      </c>
      <c r="FF273">
        <v>43.937</v>
      </c>
      <c r="FG273">
        <v>44.5</v>
      </c>
      <c r="FH273">
        <v>1755.585</v>
      </c>
      <c r="FI273">
        <v>39.48</v>
      </c>
      <c r="FJ273">
        <v>0</v>
      </c>
      <c r="FK273">
        <v>1701978955.5</v>
      </c>
      <c r="FL273">
        <v>0</v>
      </c>
      <c r="FM273">
        <v>381.69204</v>
      </c>
      <c r="FN273">
        <v>0.0680769338033968</v>
      </c>
      <c r="FO273">
        <v>-1.95538461536837</v>
      </c>
      <c r="FP273">
        <v>6927.5564</v>
      </c>
      <c r="FQ273">
        <v>15</v>
      </c>
      <c r="FR273">
        <v>1701977635</v>
      </c>
      <c r="FS273" t="s">
        <v>438</v>
      </c>
      <c r="FT273">
        <v>1701977633</v>
      </c>
      <c r="FU273">
        <v>1701977635</v>
      </c>
      <c r="FV273">
        <v>4</v>
      </c>
      <c r="FW273">
        <v>-0.012</v>
      </c>
      <c r="FX273">
        <v>0.003</v>
      </c>
      <c r="FY273">
        <v>-0.515</v>
      </c>
      <c r="FZ273">
        <v>0.012</v>
      </c>
      <c r="GA273">
        <v>420</v>
      </c>
      <c r="GB273">
        <v>11</v>
      </c>
      <c r="GC273">
        <v>0.38</v>
      </c>
      <c r="GD273">
        <v>0.07</v>
      </c>
      <c r="GE273">
        <v>-2.88743333333333</v>
      </c>
      <c r="GF273">
        <v>-0.169593506493507</v>
      </c>
      <c r="GG273">
        <v>0.0323749643623019</v>
      </c>
      <c r="GH273">
        <v>1</v>
      </c>
      <c r="GI273">
        <v>381.708058823529</v>
      </c>
      <c r="GJ273">
        <v>-0.0408861649280742</v>
      </c>
      <c r="GK273">
        <v>0.197955274386513</v>
      </c>
      <c r="GL273">
        <v>1</v>
      </c>
      <c r="GM273">
        <v>0.986169571428571</v>
      </c>
      <c r="GN273">
        <v>-0.0159257922077904</v>
      </c>
      <c r="GO273">
        <v>0.00177442850817166</v>
      </c>
      <c r="GP273">
        <v>1</v>
      </c>
      <c r="GQ273">
        <v>3</v>
      </c>
      <c r="GR273">
        <v>3</v>
      </c>
      <c r="GS273" t="s">
        <v>439</v>
      </c>
      <c r="GT273">
        <v>3.25</v>
      </c>
      <c r="GU273">
        <v>2.89213</v>
      </c>
      <c r="GV273">
        <v>0.082672</v>
      </c>
      <c r="GW273">
        <v>0.0829155</v>
      </c>
      <c r="GX273">
        <v>0.0594998</v>
      </c>
      <c r="GY273">
        <v>0.0554772</v>
      </c>
      <c r="GZ273">
        <v>30260.5</v>
      </c>
      <c r="HA273">
        <v>23314.3</v>
      </c>
      <c r="HB273">
        <v>30709.9</v>
      </c>
      <c r="HC273">
        <v>23892.9</v>
      </c>
      <c r="HD273">
        <v>38256.1</v>
      </c>
      <c r="HE273">
        <v>31499.3</v>
      </c>
      <c r="HF273">
        <v>43454.1</v>
      </c>
      <c r="HG273">
        <v>36058.1</v>
      </c>
      <c r="HH273">
        <v>2.35197</v>
      </c>
      <c r="HI273">
        <v>2.25472</v>
      </c>
      <c r="HJ273">
        <v>0.151515</v>
      </c>
      <c r="HK273">
        <v>0</v>
      </c>
      <c r="HL273">
        <v>20.5986</v>
      </c>
      <c r="HM273">
        <v>999.9</v>
      </c>
      <c r="HN273">
        <v>45.226</v>
      </c>
      <c r="HO273">
        <v>27.11</v>
      </c>
      <c r="HP273">
        <v>20.649</v>
      </c>
      <c r="HQ273">
        <v>54.512</v>
      </c>
      <c r="HR273">
        <v>21.4343</v>
      </c>
      <c r="HS273">
        <v>2</v>
      </c>
      <c r="HT273">
        <v>-0.300501</v>
      </c>
      <c r="HU273">
        <v>0.736264</v>
      </c>
      <c r="HV273">
        <v>20.3421</v>
      </c>
      <c r="HW273">
        <v>5.2423</v>
      </c>
      <c r="HX273">
        <v>11.9211</v>
      </c>
      <c r="HY273">
        <v>4.9697</v>
      </c>
      <c r="HZ273">
        <v>3.29005</v>
      </c>
      <c r="IA273">
        <v>9999</v>
      </c>
      <c r="IB273">
        <v>999.9</v>
      </c>
      <c r="IC273">
        <v>9999</v>
      </c>
      <c r="ID273">
        <v>9999</v>
      </c>
      <c r="IE273">
        <v>4.97216</v>
      </c>
      <c r="IF273">
        <v>1.87349</v>
      </c>
      <c r="IG273">
        <v>1.88034</v>
      </c>
      <c r="IH273">
        <v>1.87652</v>
      </c>
      <c r="II273">
        <v>1.87613</v>
      </c>
      <c r="IJ273">
        <v>1.87607</v>
      </c>
      <c r="IK273">
        <v>1.87505</v>
      </c>
      <c r="IL273">
        <v>1.87546</v>
      </c>
      <c r="IM273">
        <v>0</v>
      </c>
      <c r="IN273">
        <v>0</v>
      </c>
      <c r="IO273">
        <v>0</v>
      </c>
      <c r="IP273">
        <v>0</v>
      </c>
      <c r="IQ273" t="s">
        <v>440</v>
      </c>
      <c r="IR273" t="s">
        <v>441</v>
      </c>
      <c r="IS273" t="s">
        <v>442</v>
      </c>
      <c r="IT273" t="s">
        <v>442</v>
      </c>
      <c r="IU273" t="s">
        <v>442</v>
      </c>
      <c r="IV273" t="s">
        <v>442</v>
      </c>
      <c r="IW273">
        <v>0</v>
      </c>
      <c r="IX273">
        <v>100</v>
      </c>
      <c r="IY273">
        <v>100</v>
      </c>
      <c r="IZ273">
        <v>-0.514</v>
      </c>
      <c r="JA273">
        <v>0.0315</v>
      </c>
      <c r="JB273">
        <v>-0.436505064677801</v>
      </c>
      <c r="JC273">
        <v>-0.000204251658391556</v>
      </c>
      <c r="JD273">
        <v>8.11882707142039e-08</v>
      </c>
      <c r="JE273">
        <v>-8.824596126216e-11</v>
      </c>
      <c r="JF273">
        <v>-0.0823044458403542</v>
      </c>
      <c r="JG273">
        <v>6.98166786572007e-05</v>
      </c>
      <c r="JH273">
        <v>0.00104944809816257</v>
      </c>
      <c r="JI273">
        <v>-2.5878658862803e-05</v>
      </c>
      <c r="JJ273">
        <v>28</v>
      </c>
      <c r="JK273">
        <v>2090</v>
      </c>
      <c r="JL273">
        <v>2</v>
      </c>
      <c r="JM273">
        <v>19</v>
      </c>
      <c r="JN273">
        <v>22</v>
      </c>
      <c r="JO273">
        <v>22</v>
      </c>
      <c r="JP273">
        <v>1.36108</v>
      </c>
      <c r="JQ273">
        <v>2.55371</v>
      </c>
      <c r="JR273">
        <v>2.24365</v>
      </c>
      <c r="JS273">
        <v>2.84912</v>
      </c>
      <c r="JT273">
        <v>2.49756</v>
      </c>
      <c r="JU273">
        <v>2.40112</v>
      </c>
      <c r="JV273">
        <v>31.3462</v>
      </c>
      <c r="JW273">
        <v>24.07</v>
      </c>
      <c r="JX273">
        <v>18</v>
      </c>
      <c r="JY273">
        <v>633.306</v>
      </c>
      <c r="JZ273">
        <v>657.618</v>
      </c>
      <c r="KA273">
        <v>19.9996</v>
      </c>
      <c r="KB273">
        <v>23.3668</v>
      </c>
      <c r="KC273">
        <v>30</v>
      </c>
      <c r="KD273">
        <v>23.5332</v>
      </c>
      <c r="KE273">
        <v>23.5144</v>
      </c>
      <c r="KF273">
        <v>27.2871</v>
      </c>
      <c r="KG273">
        <v>36.4437</v>
      </c>
      <c r="KH273">
        <v>0</v>
      </c>
      <c r="KI273">
        <v>20</v>
      </c>
      <c r="KJ273">
        <v>420</v>
      </c>
      <c r="KK273">
        <v>11.5341</v>
      </c>
      <c r="KL273">
        <v>101.967</v>
      </c>
      <c r="KM273">
        <v>101.016</v>
      </c>
    </row>
    <row r="274" spans="1:299">
      <c r="A274">
        <v>258</v>
      </c>
      <c r="B274">
        <v>1701978959.1</v>
      </c>
      <c r="C274">
        <v>1285.09999990463</v>
      </c>
      <c r="D274" t="s">
        <v>957</v>
      </c>
      <c r="E274" t="s">
        <v>958</v>
      </c>
      <c r="F274">
        <v>15</v>
      </c>
      <c r="H274" t="s">
        <v>435</v>
      </c>
      <c r="K274">
        <v>1701978957.6</v>
      </c>
      <c r="L274">
        <f>(M274)/1000</f>
        <v>0</v>
      </c>
      <c r="M274">
        <f>IF(DR274, AP274, AJ274)</f>
        <v>0</v>
      </c>
      <c r="N274">
        <f>IF(DR274, AK274, AI274)</f>
        <v>0</v>
      </c>
      <c r="O274">
        <f>DT274 - IF(AW274&gt;1, N274*DN274*100.0/(AY274*EH274), 0)</f>
        <v>0</v>
      </c>
      <c r="P274">
        <f>((V274-L274/2)*O274-N274)/(V274+L274/2)</f>
        <v>0</v>
      </c>
      <c r="Q274">
        <f>P274*(EA274+EB274)/1000.0</f>
        <v>0</v>
      </c>
      <c r="R274">
        <f>(DT274 - IF(AW274&gt;1, N274*DN274*100.0/(AY274*EH274), 0))*(EA274+EB274)/1000.0</f>
        <v>0</v>
      </c>
      <c r="S274">
        <f>2.0/((1/U274-1/T274)+SIGN(U274)*SQRT((1/U274-1/T274)*(1/U274-1/T274) + 4*DO274/((DO274+1)*(DO274+1))*(2*1/U274*1/T274-1/T274*1/T274)))</f>
        <v>0</v>
      </c>
      <c r="T274">
        <f>IF(LEFT(DP274,1)&lt;&gt;"0",IF(LEFT(DP274,1)="1",3.0,DQ274),$D$5+$E$5*(EH274*EA274/($K$5*1000))+$F$5*(EH274*EA274/($K$5*1000))*MAX(MIN(DN274,$J$5),$I$5)*MAX(MIN(DN274,$J$5),$I$5)+$G$5*MAX(MIN(DN274,$J$5),$I$5)*(EH274*EA274/($K$5*1000))+$H$5*(EH274*EA274/($K$5*1000))*(EH274*EA274/($K$5*1000)))</f>
        <v>0</v>
      </c>
      <c r="U274">
        <f>L274*(1000-(1000*0.61365*exp(17.502*Y274/(240.97+Y274))/(EA274+EB274)+DV274)/2)/(1000*0.61365*exp(17.502*Y274/(240.97+Y274))/(EA274+EB274)-DV274)</f>
        <v>0</v>
      </c>
      <c r="V274">
        <f>1/((DO274+1)/(S274/1.6)+1/(T274/1.37)) + DO274/((DO274+1)/(S274/1.6) + DO274/(T274/1.37))</f>
        <v>0</v>
      </c>
      <c r="W274">
        <f>(DJ274*DM274)</f>
        <v>0</v>
      </c>
      <c r="X274">
        <f>(EC274+(W274+2*0.95*5.67E-8*(((EC274+$B$7)+273)^4-(EC274+273)^4)-44100*L274)/(1.84*29.3*T274+8*0.95*5.67E-8*(EC274+273)^3))</f>
        <v>0</v>
      </c>
      <c r="Y274">
        <f>($C$7*ED274+$D$7*EE274+$E$7*X274)</f>
        <v>0</v>
      </c>
      <c r="Z274">
        <f>0.61365*exp(17.502*Y274/(240.97+Y274))</f>
        <v>0</v>
      </c>
      <c r="AA274">
        <f>(AB274/AC274*100)</f>
        <v>0</v>
      </c>
      <c r="AB274">
        <f>DV274*(EA274+EB274)/1000</f>
        <v>0</v>
      </c>
      <c r="AC274">
        <f>0.61365*exp(17.502*EC274/(240.97+EC274))</f>
        <v>0</v>
      </c>
      <c r="AD274">
        <f>(Z274-DV274*(EA274+EB274)/1000)</f>
        <v>0</v>
      </c>
      <c r="AE274">
        <f>(-L274*44100)</f>
        <v>0</v>
      </c>
      <c r="AF274">
        <f>2*29.3*T274*0.92*(EC274-Y274)</f>
        <v>0</v>
      </c>
      <c r="AG274">
        <f>2*0.95*5.67E-8*(((EC274+$B$7)+273)^4-(Y274+273)^4)</f>
        <v>0</v>
      </c>
      <c r="AH274">
        <f>W274+AG274+AE274+AF274</f>
        <v>0</v>
      </c>
      <c r="AI274">
        <f>DZ274*AW274*(DU274-DT274*(1000-AW274*DW274)/(1000-AW274*DV274))/(100*DN274)</f>
        <v>0</v>
      </c>
      <c r="AJ274">
        <f>1000*DZ274*AW274*(DV274-DW274)/(100*DN274*(1000-AW274*DV274))</f>
        <v>0</v>
      </c>
      <c r="AK274">
        <f>(AL274 - AM274 - EA274*1E3/(8.314*(EC274+273.15)) * AO274/DZ274 * AN274) * DZ274/(100*DN274) * (1000 - DW274)/1000</f>
        <v>0</v>
      </c>
      <c r="AL274">
        <v>424.867757699447</v>
      </c>
      <c r="AM274">
        <v>422.365751515151</v>
      </c>
      <c r="AN274">
        <v>0.00390819663219242</v>
      </c>
      <c r="AO274">
        <v>66.111918729525</v>
      </c>
      <c r="AP274">
        <f>(AR274 - AQ274 + EA274*1E3/(8.314*(EC274+273.15)) * AT274/DZ274 * AS274) * DZ274/(100*DN274) * 1000/(1000 - AR274)</f>
        <v>0</v>
      </c>
      <c r="AQ274">
        <v>11.5109746949615</v>
      </c>
      <c r="AR274">
        <v>12.4960637362637</v>
      </c>
      <c r="AS274">
        <v>-1.8655917162666e-07</v>
      </c>
      <c r="AT274">
        <v>85.4368916189537</v>
      </c>
      <c r="AU274">
        <v>0</v>
      </c>
      <c r="AV274">
        <v>0</v>
      </c>
      <c r="AW274">
        <f>IF(AU274*$H$13&gt;=AY274,1.0,(AY274/(AY274-AU274*$H$13)))</f>
        <v>0</v>
      </c>
      <c r="AX274">
        <f>(AW274-1)*100</f>
        <v>0</v>
      </c>
      <c r="AY274">
        <f>MAX(0,($B$13+$C$13*EH274)/(1+$D$13*EH274)*EA274/(EC274+273)*$E$13)</f>
        <v>0</v>
      </c>
      <c r="AZ274" t="s">
        <v>436</v>
      </c>
      <c r="BA274" t="s">
        <v>436</v>
      </c>
      <c r="BB274">
        <v>0</v>
      </c>
      <c r="BC274">
        <v>0</v>
      </c>
      <c r="BD274">
        <f>1-BB274/BC274</f>
        <v>0</v>
      </c>
      <c r="BE274">
        <v>0</v>
      </c>
      <c r="BF274" t="s">
        <v>436</v>
      </c>
      <c r="BG274" t="s">
        <v>436</v>
      </c>
      <c r="BH274">
        <v>0</v>
      </c>
      <c r="BI274">
        <v>0</v>
      </c>
      <c r="BJ274">
        <f>1-BH274/BI274</f>
        <v>0</v>
      </c>
      <c r="BK274">
        <v>0.5</v>
      </c>
      <c r="BL274">
        <f>DK274</f>
        <v>0</v>
      </c>
      <c r="BM274">
        <f>N274</f>
        <v>0</v>
      </c>
      <c r="BN274">
        <f>BJ274*BK274*BL274</f>
        <v>0</v>
      </c>
      <c r="BO274">
        <f>(BM274-BE274)/BL274</f>
        <v>0</v>
      </c>
      <c r="BP274">
        <f>(BC274-BI274)/BI274</f>
        <v>0</v>
      </c>
      <c r="BQ274">
        <f>BB274/(BD274+BB274/BI274)</f>
        <v>0</v>
      </c>
      <c r="BR274" t="s">
        <v>436</v>
      </c>
      <c r="BS274">
        <v>0</v>
      </c>
      <c r="BT274">
        <f>IF(BS274&lt;&gt;0, BS274, BQ274)</f>
        <v>0</v>
      </c>
      <c r="BU274">
        <f>1-BT274/BI274</f>
        <v>0</v>
      </c>
      <c r="BV274">
        <f>(BI274-BH274)/(BI274-BT274)</f>
        <v>0</v>
      </c>
      <c r="BW274">
        <f>(BC274-BI274)/(BC274-BT274)</f>
        <v>0</v>
      </c>
      <c r="BX274">
        <f>(BI274-BH274)/(BI274-BB274)</f>
        <v>0</v>
      </c>
      <c r="BY274">
        <f>(BC274-BI274)/(BC274-BB274)</f>
        <v>0</v>
      </c>
      <c r="BZ274">
        <f>(BV274*BT274/BH274)</f>
        <v>0</v>
      </c>
      <c r="CA274">
        <f>(1-BZ274)</f>
        <v>0</v>
      </c>
      <c r="DJ274">
        <f>$B$11*EI274+$C$11*EJ274+$F$11*EU274*(1-EX274)</f>
        <v>0</v>
      </c>
      <c r="DK274">
        <f>DJ274*DL274</f>
        <v>0</v>
      </c>
      <c r="DL274">
        <f>($B$11*$D$9+$C$11*$D$9+$F$11*((FH274+EZ274)/MAX(FH274+EZ274+FI274, 0.1)*$I$9+FI274/MAX(FH274+EZ274+FI274, 0.1)*$J$9))/($B$11+$C$11+$F$11)</f>
        <v>0</v>
      </c>
      <c r="DM274">
        <f>($B$11*$K$9+$C$11*$K$9+$F$11*((FH274+EZ274)/MAX(FH274+EZ274+FI274, 0.1)*$P$9+FI274/MAX(FH274+EZ274+FI274, 0.1)*$Q$9))/($B$11+$C$11+$F$11)</f>
        <v>0</v>
      </c>
      <c r="DN274">
        <v>6</v>
      </c>
      <c r="DO274">
        <v>0.5</v>
      </c>
      <c r="DP274" t="s">
        <v>437</v>
      </c>
      <c r="DQ274">
        <v>2</v>
      </c>
      <c r="DR274" t="b">
        <v>1</v>
      </c>
      <c r="DS274">
        <v>1701978957.6</v>
      </c>
      <c r="DT274">
        <v>417.081</v>
      </c>
      <c r="DU274">
        <v>419.9695</v>
      </c>
      <c r="DV274">
        <v>12.49585</v>
      </c>
      <c r="DW274">
        <v>11.5111</v>
      </c>
      <c r="DX274">
        <v>417.595</v>
      </c>
      <c r="DY274">
        <v>12.46435</v>
      </c>
      <c r="DZ274">
        <v>599.9885</v>
      </c>
      <c r="EA274">
        <v>78.9058</v>
      </c>
      <c r="EB274">
        <v>0.1000735</v>
      </c>
      <c r="EC274">
        <v>23.0439</v>
      </c>
      <c r="ED274">
        <v>23.0886</v>
      </c>
      <c r="EE274">
        <v>999.9</v>
      </c>
      <c r="EF274">
        <v>0</v>
      </c>
      <c r="EG274">
        <v>0</v>
      </c>
      <c r="EH274">
        <v>10000.3</v>
      </c>
      <c r="EI274">
        <v>0</v>
      </c>
      <c r="EJ274">
        <v>0.848101</v>
      </c>
      <c r="EK274">
        <v>-2.888765</v>
      </c>
      <c r="EL274">
        <v>422.358</v>
      </c>
      <c r="EM274">
        <v>424.86</v>
      </c>
      <c r="EN274">
        <v>0.9847215</v>
      </c>
      <c r="EO274">
        <v>419.9695</v>
      </c>
      <c r="EP274">
        <v>11.5111</v>
      </c>
      <c r="EQ274">
        <v>0.985992</v>
      </c>
      <c r="ER274">
        <v>0.908292</v>
      </c>
      <c r="ES274">
        <v>6.71101</v>
      </c>
      <c r="ET274">
        <v>5.52279</v>
      </c>
      <c r="EU274">
        <v>1800.055</v>
      </c>
      <c r="EV274">
        <v>0.978006</v>
      </c>
      <c r="EW274">
        <v>0.0219943</v>
      </c>
      <c r="EX274">
        <v>0</v>
      </c>
      <c r="EY274">
        <v>381.669</v>
      </c>
      <c r="EZ274">
        <v>4.99951</v>
      </c>
      <c r="FA274">
        <v>6927.1</v>
      </c>
      <c r="FB274">
        <v>14717.5</v>
      </c>
      <c r="FC274">
        <v>43.062</v>
      </c>
      <c r="FD274">
        <v>44.875</v>
      </c>
      <c r="FE274">
        <v>44.625</v>
      </c>
      <c r="FF274">
        <v>43.906</v>
      </c>
      <c r="FG274">
        <v>44.5</v>
      </c>
      <c r="FH274">
        <v>1755.575</v>
      </c>
      <c r="FI274">
        <v>39.48</v>
      </c>
      <c r="FJ274">
        <v>0</v>
      </c>
      <c r="FK274">
        <v>1701978960.3</v>
      </c>
      <c r="FL274">
        <v>0</v>
      </c>
      <c r="FM274">
        <v>381.714</v>
      </c>
      <c r="FN274">
        <v>0.152846166179014</v>
      </c>
      <c r="FO274">
        <v>-5.42076927240269</v>
      </c>
      <c r="FP274">
        <v>6927.3448</v>
      </c>
      <c r="FQ274">
        <v>15</v>
      </c>
      <c r="FR274">
        <v>1701977635</v>
      </c>
      <c r="FS274" t="s">
        <v>438</v>
      </c>
      <c r="FT274">
        <v>1701977633</v>
      </c>
      <c r="FU274">
        <v>1701977635</v>
      </c>
      <c r="FV274">
        <v>4</v>
      </c>
      <c r="FW274">
        <v>-0.012</v>
      </c>
      <c r="FX274">
        <v>0.003</v>
      </c>
      <c r="FY274">
        <v>-0.515</v>
      </c>
      <c r="FZ274">
        <v>0.012</v>
      </c>
      <c r="GA274">
        <v>420</v>
      </c>
      <c r="GB274">
        <v>11</v>
      </c>
      <c r="GC274">
        <v>0.38</v>
      </c>
      <c r="GD274">
        <v>0.07</v>
      </c>
      <c r="GE274">
        <v>-2.8951155</v>
      </c>
      <c r="GF274">
        <v>-0.173621503759397</v>
      </c>
      <c r="GG274">
        <v>0.0342018400784227</v>
      </c>
      <c r="GH274">
        <v>1</v>
      </c>
      <c r="GI274">
        <v>381.693676470588</v>
      </c>
      <c r="GJ274">
        <v>-0.010496554911031</v>
      </c>
      <c r="GK274">
        <v>0.189739871556116</v>
      </c>
      <c r="GL274">
        <v>1</v>
      </c>
      <c r="GM274">
        <v>0.98510765</v>
      </c>
      <c r="GN274">
        <v>-0.00896061654135517</v>
      </c>
      <c r="GO274">
        <v>0.00102239054548641</v>
      </c>
      <c r="GP274">
        <v>1</v>
      </c>
      <c r="GQ274">
        <v>3</v>
      </c>
      <c r="GR274">
        <v>3</v>
      </c>
      <c r="GS274" t="s">
        <v>439</v>
      </c>
      <c r="GT274">
        <v>3.25001</v>
      </c>
      <c r="GU274">
        <v>2.89228</v>
      </c>
      <c r="GV274">
        <v>0.0826781</v>
      </c>
      <c r="GW274">
        <v>0.0829101</v>
      </c>
      <c r="GX274">
        <v>0.0594999</v>
      </c>
      <c r="GY274">
        <v>0.0554797</v>
      </c>
      <c r="GZ274">
        <v>30260.7</v>
      </c>
      <c r="HA274">
        <v>23313.8</v>
      </c>
      <c r="HB274">
        <v>30710.3</v>
      </c>
      <c r="HC274">
        <v>23892.3</v>
      </c>
      <c r="HD274">
        <v>38256.6</v>
      </c>
      <c r="HE274">
        <v>31498.7</v>
      </c>
      <c r="HF274">
        <v>43454.7</v>
      </c>
      <c r="HG274">
        <v>36057.5</v>
      </c>
      <c r="HH274">
        <v>2.35243</v>
      </c>
      <c r="HI274">
        <v>2.2547</v>
      </c>
      <c r="HJ274">
        <v>0.151061</v>
      </c>
      <c r="HK274">
        <v>0</v>
      </c>
      <c r="HL274">
        <v>20.5946</v>
      </c>
      <c r="HM274">
        <v>999.9</v>
      </c>
      <c r="HN274">
        <v>45.226</v>
      </c>
      <c r="HO274">
        <v>27.11</v>
      </c>
      <c r="HP274">
        <v>20.6482</v>
      </c>
      <c r="HQ274">
        <v>54.342</v>
      </c>
      <c r="HR274">
        <v>21.4503</v>
      </c>
      <c r="HS274">
        <v>2</v>
      </c>
      <c r="HT274">
        <v>-0.300605</v>
      </c>
      <c r="HU274">
        <v>0.733478</v>
      </c>
      <c r="HV274">
        <v>20.3421</v>
      </c>
      <c r="HW274">
        <v>5.2438</v>
      </c>
      <c r="HX274">
        <v>11.9207</v>
      </c>
      <c r="HY274">
        <v>4.96965</v>
      </c>
      <c r="HZ274">
        <v>3.29008</v>
      </c>
      <c r="IA274">
        <v>9999</v>
      </c>
      <c r="IB274">
        <v>999.9</v>
      </c>
      <c r="IC274">
        <v>9999</v>
      </c>
      <c r="ID274">
        <v>9999</v>
      </c>
      <c r="IE274">
        <v>4.97215</v>
      </c>
      <c r="IF274">
        <v>1.87349</v>
      </c>
      <c r="IG274">
        <v>1.88034</v>
      </c>
      <c r="IH274">
        <v>1.87653</v>
      </c>
      <c r="II274">
        <v>1.87611</v>
      </c>
      <c r="IJ274">
        <v>1.87607</v>
      </c>
      <c r="IK274">
        <v>1.87505</v>
      </c>
      <c r="IL274">
        <v>1.87545</v>
      </c>
      <c r="IM274">
        <v>0</v>
      </c>
      <c r="IN274">
        <v>0</v>
      </c>
      <c r="IO274">
        <v>0</v>
      </c>
      <c r="IP274">
        <v>0</v>
      </c>
      <c r="IQ274" t="s">
        <v>440</v>
      </c>
      <c r="IR274" t="s">
        <v>441</v>
      </c>
      <c r="IS274" t="s">
        <v>442</v>
      </c>
      <c r="IT274" t="s">
        <v>442</v>
      </c>
      <c r="IU274" t="s">
        <v>442</v>
      </c>
      <c r="IV274" t="s">
        <v>442</v>
      </c>
      <c r="IW274">
        <v>0</v>
      </c>
      <c r="IX274">
        <v>100</v>
      </c>
      <c r="IY274">
        <v>100</v>
      </c>
      <c r="IZ274">
        <v>-0.514</v>
      </c>
      <c r="JA274">
        <v>0.0315</v>
      </c>
      <c r="JB274">
        <v>-0.436505064677801</v>
      </c>
      <c r="JC274">
        <v>-0.000204251658391556</v>
      </c>
      <c r="JD274">
        <v>8.11882707142039e-08</v>
      </c>
      <c r="JE274">
        <v>-8.824596126216e-11</v>
      </c>
      <c r="JF274">
        <v>-0.0823044458403542</v>
      </c>
      <c r="JG274">
        <v>6.98166786572007e-05</v>
      </c>
      <c r="JH274">
        <v>0.00104944809816257</v>
      </c>
      <c r="JI274">
        <v>-2.5878658862803e-05</v>
      </c>
      <c r="JJ274">
        <v>28</v>
      </c>
      <c r="JK274">
        <v>2090</v>
      </c>
      <c r="JL274">
        <v>2</v>
      </c>
      <c r="JM274">
        <v>19</v>
      </c>
      <c r="JN274">
        <v>22.1</v>
      </c>
      <c r="JO274">
        <v>22.1</v>
      </c>
      <c r="JP274">
        <v>1.36108</v>
      </c>
      <c r="JQ274">
        <v>2.55005</v>
      </c>
      <c r="JR274">
        <v>2.24365</v>
      </c>
      <c r="JS274">
        <v>2.85034</v>
      </c>
      <c r="JT274">
        <v>2.49756</v>
      </c>
      <c r="JU274">
        <v>2.3877</v>
      </c>
      <c r="JV274">
        <v>31.3462</v>
      </c>
      <c r="JW274">
        <v>24.07</v>
      </c>
      <c r="JX274">
        <v>18</v>
      </c>
      <c r="JY274">
        <v>633.653</v>
      </c>
      <c r="JZ274">
        <v>657.614</v>
      </c>
      <c r="KA274">
        <v>19.9995</v>
      </c>
      <c r="KB274">
        <v>23.3687</v>
      </c>
      <c r="KC274">
        <v>30.0003</v>
      </c>
      <c r="KD274">
        <v>23.5347</v>
      </c>
      <c r="KE274">
        <v>23.5157</v>
      </c>
      <c r="KF274">
        <v>27.2887</v>
      </c>
      <c r="KG274">
        <v>36.4437</v>
      </c>
      <c r="KH274">
        <v>0</v>
      </c>
      <c r="KI274">
        <v>20</v>
      </c>
      <c r="KJ274">
        <v>420</v>
      </c>
      <c r="KK274">
        <v>11.5341</v>
      </c>
      <c r="KL274">
        <v>101.969</v>
      </c>
      <c r="KM274">
        <v>101.014</v>
      </c>
    </row>
    <row r="275" spans="1:299">
      <c r="A275">
        <v>259</v>
      </c>
      <c r="B275">
        <v>1701978964.1</v>
      </c>
      <c r="C275">
        <v>1290.09999990463</v>
      </c>
      <c r="D275" t="s">
        <v>959</v>
      </c>
      <c r="E275" t="s">
        <v>960</v>
      </c>
      <c r="F275">
        <v>15</v>
      </c>
      <c r="H275" t="s">
        <v>435</v>
      </c>
      <c r="K275">
        <v>1701978962.6</v>
      </c>
      <c r="L275">
        <f>(M275)/1000</f>
        <v>0</v>
      </c>
      <c r="M275">
        <f>IF(DR275, AP275, AJ275)</f>
        <v>0</v>
      </c>
      <c r="N275">
        <f>IF(DR275, AK275, AI275)</f>
        <v>0</v>
      </c>
      <c r="O275">
        <f>DT275 - IF(AW275&gt;1, N275*DN275*100.0/(AY275*EH275), 0)</f>
        <v>0</v>
      </c>
      <c r="P275">
        <f>((V275-L275/2)*O275-N275)/(V275+L275/2)</f>
        <v>0</v>
      </c>
      <c r="Q275">
        <f>P275*(EA275+EB275)/1000.0</f>
        <v>0</v>
      </c>
      <c r="R275">
        <f>(DT275 - IF(AW275&gt;1, N275*DN275*100.0/(AY275*EH275), 0))*(EA275+EB275)/1000.0</f>
        <v>0</v>
      </c>
      <c r="S275">
        <f>2.0/((1/U275-1/T275)+SIGN(U275)*SQRT((1/U275-1/T275)*(1/U275-1/T275) + 4*DO275/((DO275+1)*(DO275+1))*(2*1/U275*1/T275-1/T275*1/T275)))</f>
        <v>0</v>
      </c>
      <c r="T275">
        <f>IF(LEFT(DP275,1)&lt;&gt;"0",IF(LEFT(DP275,1)="1",3.0,DQ275),$D$5+$E$5*(EH275*EA275/($K$5*1000))+$F$5*(EH275*EA275/($K$5*1000))*MAX(MIN(DN275,$J$5),$I$5)*MAX(MIN(DN275,$J$5),$I$5)+$G$5*MAX(MIN(DN275,$J$5),$I$5)*(EH275*EA275/($K$5*1000))+$H$5*(EH275*EA275/($K$5*1000))*(EH275*EA275/($K$5*1000)))</f>
        <v>0</v>
      </c>
      <c r="U275">
        <f>L275*(1000-(1000*0.61365*exp(17.502*Y275/(240.97+Y275))/(EA275+EB275)+DV275)/2)/(1000*0.61365*exp(17.502*Y275/(240.97+Y275))/(EA275+EB275)-DV275)</f>
        <v>0</v>
      </c>
      <c r="V275">
        <f>1/((DO275+1)/(S275/1.6)+1/(T275/1.37)) + DO275/((DO275+1)/(S275/1.6) + DO275/(T275/1.37))</f>
        <v>0</v>
      </c>
      <c r="W275">
        <f>(DJ275*DM275)</f>
        <v>0</v>
      </c>
      <c r="X275">
        <f>(EC275+(W275+2*0.95*5.67E-8*(((EC275+$B$7)+273)^4-(EC275+273)^4)-44100*L275)/(1.84*29.3*T275+8*0.95*5.67E-8*(EC275+273)^3))</f>
        <v>0</v>
      </c>
      <c r="Y275">
        <f>($C$7*ED275+$D$7*EE275+$E$7*X275)</f>
        <v>0</v>
      </c>
      <c r="Z275">
        <f>0.61365*exp(17.502*Y275/(240.97+Y275))</f>
        <v>0</v>
      </c>
      <c r="AA275">
        <f>(AB275/AC275*100)</f>
        <v>0</v>
      </c>
      <c r="AB275">
        <f>DV275*(EA275+EB275)/1000</f>
        <v>0</v>
      </c>
      <c r="AC275">
        <f>0.61365*exp(17.502*EC275/(240.97+EC275))</f>
        <v>0</v>
      </c>
      <c r="AD275">
        <f>(Z275-DV275*(EA275+EB275)/1000)</f>
        <v>0</v>
      </c>
      <c r="AE275">
        <f>(-L275*44100)</f>
        <v>0</v>
      </c>
      <c r="AF275">
        <f>2*29.3*T275*0.92*(EC275-Y275)</f>
        <v>0</v>
      </c>
      <c r="AG275">
        <f>2*0.95*5.67E-8*(((EC275+$B$7)+273)^4-(Y275+273)^4)</f>
        <v>0</v>
      </c>
      <c r="AH275">
        <f>W275+AG275+AE275+AF275</f>
        <v>0</v>
      </c>
      <c r="AI275">
        <f>DZ275*AW275*(DU275-DT275*(1000-AW275*DW275)/(1000-AW275*DV275))/(100*DN275)</f>
        <v>0</v>
      </c>
      <c r="AJ275">
        <f>1000*DZ275*AW275*(DV275-DW275)/(100*DN275*(1000-AW275*DV275))</f>
        <v>0</v>
      </c>
      <c r="AK275">
        <f>(AL275 - AM275 - EA275*1E3/(8.314*(EC275+273.15)) * AO275/DZ275 * AN275) * DZ275/(100*DN275) * (1000 - DW275)/1000</f>
        <v>0</v>
      </c>
      <c r="AL275">
        <v>424.891977044897</v>
      </c>
      <c r="AM275">
        <v>422.380248484848</v>
      </c>
      <c r="AN275">
        <v>-0.000598255132070168</v>
      </c>
      <c r="AO275">
        <v>66.111918729525</v>
      </c>
      <c r="AP275">
        <f>(AR275 - AQ275 + EA275*1E3/(8.314*(EC275+273.15)) * AT275/DZ275 * AS275) * DZ275/(100*DN275) * 1000/(1000 - AR275)</f>
        <v>0</v>
      </c>
      <c r="AQ275">
        <v>11.511308737807</v>
      </c>
      <c r="AR275">
        <v>12.4936549450549</v>
      </c>
      <c r="AS275">
        <v>-2.12050866428743e-07</v>
      </c>
      <c r="AT275">
        <v>85.4368916189537</v>
      </c>
      <c r="AU275">
        <v>0</v>
      </c>
      <c r="AV275">
        <v>0</v>
      </c>
      <c r="AW275">
        <f>IF(AU275*$H$13&gt;=AY275,1.0,(AY275/(AY275-AU275*$H$13)))</f>
        <v>0</v>
      </c>
      <c r="AX275">
        <f>(AW275-1)*100</f>
        <v>0</v>
      </c>
      <c r="AY275">
        <f>MAX(0,($B$13+$C$13*EH275)/(1+$D$13*EH275)*EA275/(EC275+273)*$E$13)</f>
        <v>0</v>
      </c>
      <c r="AZ275" t="s">
        <v>436</v>
      </c>
      <c r="BA275" t="s">
        <v>436</v>
      </c>
      <c r="BB275">
        <v>0</v>
      </c>
      <c r="BC275">
        <v>0</v>
      </c>
      <c r="BD275">
        <f>1-BB275/BC275</f>
        <v>0</v>
      </c>
      <c r="BE275">
        <v>0</v>
      </c>
      <c r="BF275" t="s">
        <v>436</v>
      </c>
      <c r="BG275" t="s">
        <v>436</v>
      </c>
      <c r="BH275">
        <v>0</v>
      </c>
      <c r="BI275">
        <v>0</v>
      </c>
      <c r="BJ275">
        <f>1-BH275/BI275</f>
        <v>0</v>
      </c>
      <c r="BK275">
        <v>0.5</v>
      </c>
      <c r="BL275">
        <f>DK275</f>
        <v>0</v>
      </c>
      <c r="BM275">
        <f>N275</f>
        <v>0</v>
      </c>
      <c r="BN275">
        <f>BJ275*BK275*BL275</f>
        <v>0</v>
      </c>
      <c r="BO275">
        <f>(BM275-BE275)/BL275</f>
        <v>0</v>
      </c>
      <c r="BP275">
        <f>(BC275-BI275)/BI275</f>
        <v>0</v>
      </c>
      <c r="BQ275">
        <f>BB275/(BD275+BB275/BI275)</f>
        <v>0</v>
      </c>
      <c r="BR275" t="s">
        <v>436</v>
      </c>
      <c r="BS275">
        <v>0</v>
      </c>
      <c r="BT275">
        <f>IF(BS275&lt;&gt;0, BS275, BQ275)</f>
        <v>0</v>
      </c>
      <c r="BU275">
        <f>1-BT275/BI275</f>
        <v>0</v>
      </c>
      <c r="BV275">
        <f>(BI275-BH275)/(BI275-BT275)</f>
        <v>0</v>
      </c>
      <c r="BW275">
        <f>(BC275-BI275)/(BC275-BT275)</f>
        <v>0</v>
      </c>
      <c r="BX275">
        <f>(BI275-BH275)/(BI275-BB275)</f>
        <v>0</v>
      </c>
      <c r="BY275">
        <f>(BC275-BI275)/(BC275-BB275)</f>
        <v>0</v>
      </c>
      <c r="BZ275">
        <f>(BV275*BT275/BH275)</f>
        <v>0</v>
      </c>
      <c r="CA275">
        <f>(1-BZ275)</f>
        <v>0</v>
      </c>
      <c r="DJ275">
        <f>$B$11*EI275+$C$11*EJ275+$F$11*EU275*(1-EX275)</f>
        <v>0</v>
      </c>
      <c r="DK275">
        <f>DJ275*DL275</f>
        <v>0</v>
      </c>
      <c r="DL275">
        <f>($B$11*$D$9+$C$11*$D$9+$F$11*((FH275+EZ275)/MAX(FH275+EZ275+FI275, 0.1)*$I$9+FI275/MAX(FH275+EZ275+FI275, 0.1)*$J$9))/($B$11+$C$11+$F$11)</f>
        <v>0</v>
      </c>
      <c r="DM275">
        <f>($B$11*$K$9+$C$11*$K$9+$F$11*((FH275+EZ275)/MAX(FH275+EZ275+FI275, 0.1)*$P$9+FI275/MAX(FH275+EZ275+FI275, 0.1)*$Q$9))/($B$11+$C$11+$F$11)</f>
        <v>0</v>
      </c>
      <c r="DN275">
        <v>6</v>
      </c>
      <c r="DO275">
        <v>0.5</v>
      </c>
      <c r="DP275" t="s">
        <v>437</v>
      </c>
      <c r="DQ275">
        <v>2</v>
      </c>
      <c r="DR275" t="b">
        <v>1</v>
      </c>
      <c r="DS275">
        <v>1701978962.6</v>
      </c>
      <c r="DT275">
        <v>417.1015</v>
      </c>
      <c r="DU275">
        <v>420.011</v>
      </c>
      <c r="DV275">
        <v>12.49385</v>
      </c>
      <c r="DW275">
        <v>11.512</v>
      </c>
      <c r="DX275">
        <v>417.6155</v>
      </c>
      <c r="DY275">
        <v>12.46245</v>
      </c>
      <c r="DZ275">
        <v>599.9755</v>
      </c>
      <c r="EA275">
        <v>78.90505</v>
      </c>
      <c r="EB275">
        <v>0.0999403</v>
      </c>
      <c r="EC275">
        <v>23.0429</v>
      </c>
      <c r="ED275">
        <v>23.09625</v>
      </c>
      <c r="EE275">
        <v>999.9</v>
      </c>
      <c r="EF275">
        <v>0</v>
      </c>
      <c r="EG275">
        <v>0</v>
      </c>
      <c r="EH275">
        <v>9997.475</v>
      </c>
      <c r="EI275">
        <v>0</v>
      </c>
      <c r="EJ275">
        <v>0.848101</v>
      </c>
      <c r="EK275">
        <v>-2.909255</v>
      </c>
      <c r="EL275">
        <v>422.3785</v>
      </c>
      <c r="EM275">
        <v>424.902</v>
      </c>
      <c r="EN275">
        <v>0.9818795</v>
      </c>
      <c r="EO275">
        <v>420.011</v>
      </c>
      <c r="EP275">
        <v>11.512</v>
      </c>
      <c r="EQ275">
        <v>0.9858295</v>
      </c>
      <c r="ER275">
        <v>0.9083545</v>
      </c>
      <c r="ES275">
        <v>6.708615</v>
      </c>
      <c r="ET275">
        <v>5.523785</v>
      </c>
      <c r="EU275">
        <v>1800.06</v>
      </c>
      <c r="EV275">
        <v>0.978006</v>
      </c>
      <c r="EW275">
        <v>0.0219943</v>
      </c>
      <c r="EX275">
        <v>0</v>
      </c>
      <c r="EY275">
        <v>381.7615</v>
      </c>
      <c r="EZ275">
        <v>4.99951</v>
      </c>
      <c r="FA275">
        <v>6926.95</v>
      </c>
      <c r="FB275">
        <v>14717.5</v>
      </c>
      <c r="FC275">
        <v>43.062</v>
      </c>
      <c r="FD275">
        <v>44.875</v>
      </c>
      <c r="FE275">
        <v>44.625</v>
      </c>
      <c r="FF275">
        <v>43.906</v>
      </c>
      <c r="FG275">
        <v>44.5</v>
      </c>
      <c r="FH275">
        <v>1755.58</v>
      </c>
      <c r="FI275">
        <v>39.48</v>
      </c>
      <c r="FJ275">
        <v>0</v>
      </c>
      <c r="FK275">
        <v>1701978965.1</v>
      </c>
      <c r="FL275">
        <v>0</v>
      </c>
      <c r="FM275">
        <v>381.746</v>
      </c>
      <c r="FN275">
        <v>0.698615393695459</v>
      </c>
      <c r="FO275">
        <v>-4.61846157169547</v>
      </c>
      <c r="FP275">
        <v>6926.9928</v>
      </c>
      <c r="FQ275">
        <v>15</v>
      </c>
      <c r="FR275">
        <v>1701977635</v>
      </c>
      <c r="FS275" t="s">
        <v>438</v>
      </c>
      <c r="FT275">
        <v>1701977633</v>
      </c>
      <c r="FU275">
        <v>1701977635</v>
      </c>
      <c r="FV275">
        <v>4</v>
      </c>
      <c r="FW275">
        <v>-0.012</v>
      </c>
      <c r="FX275">
        <v>0.003</v>
      </c>
      <c r="FY275">
        <v>-0.515</v>
      </c>
      <c r="FZ275">
        <v>0.012</v>
      </c>
      <c r="GA275">
        <v>420</v>
      </c>
      <c r="GB275">
        <v>11</v>
      </c>
      <c r="GC275">
        <v>0.38</v>
      </c>
      <c r="GD275">
        <v>0.07</v>
      </c>
      <c r="GE275">
        <v>-2.8993180952381</v>
      </c>
      <c r="GF275">
        <v>-0.0453007792207849</v>
      </c>
      <c r="GG275">
        <v>0.0310342737751802</v>
      </c>
      <c r="GH275">
        <v>1</v>
      </c>
      <c r="GI275">
        <v>381.737117647059</v>
      </c>
      <c r="GJ275">
        <v>0.455126054290872</v>
      </c>
      <c r="GK275">
        <v>0.184222973068584</v>
      </c>
      <c r="GL275">
        <v>1</v>
      </c>
      <c r="GM275">
        <v>0.984300190476191</v>
      </c>
      <c r="GN275">
        <v>-0.00841948051948065</v>
      </c>
      <c r="GO275">
        <v>0.00104815137124948</v>
      </c>
      <c r="GP275">
        <v>1</v>
      </c>
      <c r="GQ275">
        <v>3</v>
      </c>
      <c r="GR275">
        <v>3</v>
      </c>
      <c r="GS275" t="s">
        <v>439</v>
      </c>
      <c r="GT275">
        <v>3.25</v>
      </c>
      <c r="GU275">
        <v>2.89224</v>
      </c>
      <c r="GV275">
        <v>0.0826773</v>
      </c>
      <c r="GW275">
        <v>0.0829162</v>
      </c>
      <c r="GX275">
        <v>0.0594928</v>
      </c>
      <c r="GY275">
        <v>0.0554825</v>
      </c>
      <c r="GZ275">
        <v>30261.7</v>
      </c>
      <c r="HA275">
        <v>23313.7</v>
      </c>
      <c r="HB275">
        <v>30711.3</v>
      </c>
      <c r="HC275">
        <v>23892.3</v>
      </c>
      <c r="HD275">
        <v>38258.2</v>
      </c>
      <c r="HE275">
        <v>31498.5</v>
      </c>
      <c r="HF275">
        <v>43456.1</v>
      </c>
      <c r="HG275">
        <v>36057.4</v>
      </c>
      <c r="HH275">
        <v>2.35222</v>
      </c>
      <c r="HI275">
        <v>2.25465</v>
      </c>
      <c r="HJ275">
        <v>0.15188</v>
      </c>
      <c r="HK275">
        <v>0</v>
      </c>
      <c r="HL275">
        <v>20.5923</v>
      </c>
      <c r="HM275">
        <v>999.9</v>
      </c>
      <c r="HN275">
        <v>45.226</v>
      </c>
      <c r="HO275">
        <v>27.11</v>
      </c>
      <c r="HP275">
        <v>20.647</v>
      </c>
      <c r="HQ275">
        <v>54.562</v>
      </c>
      <c r="HR275">
        <v>21.4463</v>
      </c>
      <c r="HS275">
        <v>2</v>
      </c>
      <c r="HT275">
        <v>-0.300389</v>
      </c>
      <c r="HU275">
        <v>0.732552</v>
      </c>
      <c r="HV275">
        <v>20.3423</v>
      </c>
      <c r="HW275">
        <v>5.24529</v>
      </c>
      <c r="HX275">
        <v>11.9213</v>
      </c>
      <c r="HY275">
        <v>4.96975</v>
      </c>
      <c r="HZ275">
        <v>3.29008</v>
      </c>
      <c r="IA275">
        <v>9999</v>
      </c>
      <c r="IB275">
        <v>999.9</v>
      </c>
      <c r="IC275">
        <v>9999</v>
      </c>
      <c r="ID275">
        <v>9999</v>
      </c>
      <c r="IE275">
        <v>4.97213</v>
      </c>
      <c r="IF275">
        <v>1.8735</v>
      </c>
      <c r="IG275">
        <v>1.88034</v>
      </c>
      <c r="IH275">
        <v>1.87653</v>
      </c>
      <c r="II275">
        <v>1.87612</v>
      </c>
      <c r="IJ275">
        <v>1.87607</v>
      </c>
      <c r="IK275">
        <v>1.87505</v>
      </c>
      <c r="IL275">
        <v>1.87545</v>
      </c>
      <c r="IM275">
        <v>0</v>
      </c>
      <c r="IN275">
        <v>0</v>
      </c>
      <c r="IO275">
        <v>0</v>
      </c>
      <c r="IP275">
        <v>0</v>
      </c>
      <c r="IQ275" t="s">
        <v>440</v>
      </c>
      <c r="IR275" t="s">
        <v>441</v>
      </c>
      <c r="IS275" t="s">
        <v>442</v>
      </c>
      <c r="IT275" t="s">
        <v>442</v>
      </c>
      <c r="IU275" t="s">
        <v>442</v>
      </c>
      <c r="IV275" t="s">
        <v>442</v>
      </c>
      <c r="IW275">
        <v>0</v>
      </c>
      <c r="IX275">
        <v>100</v>
      </c>
      <c r="IY275">
        <v>100</v>
      </c>
      <c r="IZ275">
        <v>-0.514</v>
      </c>
      <c r="JA275">
        <v>0.0315</v>
      </c>
      <c r="JB275">
        <v>-0.436505064677801</v>
      </c>
      <c r="JC275">
        <v>-0.000204251658391556</v>
      </c>
      <c r="JD275">
        <v>8.11882707142039e-08</v>
      </c>
      <c r="JE275">
        <v>-8.824596126216e-11</v>
      </c>
      <c r="JF275">
        <v>-0.0823044458403542</v>
      </c>
      <c r="JG275">
        <v>6.98166786572007e-05</v>
      </c>
      <c r="JH275">
        <v>0.00104944809816257</v>
      </c>
      <c r="JI275">
        <v>-2.5878658862803e-05</v>
      </c>
      <c r="JJ275">
        <v>28</v>
      </c>
      <c r="JK275">
        <v>2090</v>
      </c>
      <c r="JL275">
        <v>2</v>
      </c>
      <c r="JM275">
        <v>19</v>
      </c>
      <c r="JN275">
        <v>22.2</v>
      </c>
      <c r="JO275">
        <v>22.2</v>
      </c>
      <c r="JP275">
        <v>1.36108</v>
      </c>
      <c r="JQ275">
        <v>2.54883</v>
      </c>
      <c r="JR275">
        <v>2.24365</v>
      </c>
      <c r="JS275">
        <v>2.84912</v>
      </c>
      <c r="JT275">
        <v>2.49756</v>
      </c>
      <c r="JU275">
        <v>2.40234</v>
      </c>
      <c r="JV275">
        <v>31.3462</v>
      </c>
      <c r="JW275">
        <v>24.0612</v>
      </c>
      <c r="JX275">
        <v>18</v>
      </c>
      <c r="JY275">
        <v>633.507</v>
      </c>
      <c r="JZ275">
        <v>657.58</v>
      </c>
      <c r="KA275">
        <v>19.9997</v>
      </c>
      <c r="KB275">
        <v>23.3687</v>
      </c>
      <c r="KC275">
        <v>30.0002</v>
      </c>
      <c r="KD275">
        <v>23.5347</v>
      </c>
      <c r="KE275">
        <v>23.5163</v>
      </c>
      <c r="KF275">
        <v>27.287</v>
      </c>
      <c r="KG275">
        <v>36.4437</v>
      </c>
      <c r="KH275">
        <v>0</v>
      </c>
      <c r="KI275">
        <v>20</v>
      </c>
      <c r="KJ275">
        <v>420</v>
      </c>
      <c r="KK275">
        <v>11.5341</v>
      </c>
      <c r="KL275">
        <v>101.972</v>
      </c>
      <c r="KM275">
        <v>101.014</v>
      </c>
    </row>
    <row r="276" spans="1:299">
      <c r="A276">
        <v>260</v>
      </c>
      <c r="B276">
        <v>1701978969.1</v>
      </c>
      <c r="C276">
        <v>1295.09999990463</v>
      </c>
      <c r="D276" t="s">
        <v>961</v>
      </c>
      <c r="E276" t="s">
        <v>962</v>
      </c>
      <c r="F276">
        <v>15</v>
      </c>
      <c r="H276" t="s">
        <v>435</v>
      </c>
      <c r="K276">
        <v>1701978967.6</v>
      </c>
      <c r="L276">
        <f>(M276)/1000</f>
        <v>0</v>
      </c>
      <c r="M276">
        <f>IF(DR276, AP276, AJ276)</f>
        <v>0</v>
      </c>
      <c r="N276">
        <f>IF(DR276, AK276, AI276)</f>
        <v>0</v>
      </c>
      <c r="O276">
        <f>DT276 - IF(AW276&gt;1, N276*DN276*100.0/(AY276*EH276), 0)</f>
        <v>0</v>
      </c>
      <c r="P276">
        <f>((V276-L276/2)*O276-N276)/(V276+L276/2)</f>
        <v>0</v>
      </c>
      <c r="Q276">
        <f>P276*(EA276+EB276)/1000.0</f>
        <v>0</v>
      </c>
      <c r="R276">
        <f>(DT276 - IF(AW276&gt;1, N276*DN276*100.0/(AY276*EH276), 0))*(EA276+EB276)/1000.0</f>
        <v>0</v>
      </c>
      <c r="S276">
        <f>2.0/((1/U276-1/T276)+SIGN(U276)*SQRT((1/U276-1/T276)*(1/U276-1/T276) + 4*DO276/((DO276+1)*(DO276+1))*(2*1/U276*1/T276-1/T276*1/T276)))</f>
        <v>0</v>
      </c>
      <c r="T276">
        <f>IF(LEFT(DP276,1)&lt;&gt;"0",IF(LEFT(DP276,1)="1",3.0,DQ276),$D$5+$E$5*(EH276*EA276/($K$5*1000))+$F$5*(EH276*EA276/($K$5*1000))*MAX(MIN(DN276,$J$5),$I$5)*MAX(MIN(DN276,$J$5),$I$5)+$G$5*MAX(MIN(DN276,$J$5),$I$5)*(EH276*EA276/($K$5*1000))+$H$5*(EH276*EA276/($K$5*1000))*(EH276*EA276/($K$5*1000)))</f>
        <v>0</v>
      </c>
      <c r="U276">
        <f>L276*(1000-(1000*0.61365*exp(17.502*Y276/(240.97+Y276))/(EA276+EB276)+DV276)/2)/(1000*0.61365*exp(17.502*Y276/(240.97+Y276))/(EA276+EB276)-DV276)</f>
        <v>0</v>
      </c>
      <c r="V276">
        <f>1/((DO276+1)/(S276/1.6)+1/(T276/1.37)) + DO276/((DO276+1)/(S276/1.6) + DO276/(T276/1.37))</f>
        <v>0</v>
      </c>
      <c r="W276">
        <f>(DJ276*DM276)</f>
        <v>0</v>
      </c>
      <c r="X276">
        <f>(EC276+(W276+2*0.95*5.67E-8*(((EC276+$B$7)+273)^4-(EC276+273)^4)-44100*L276)/(1.84*29.3*T276+8*0.95*5.67E-8*(EC276+273)^3))</f>
        <v>0</v>
      </c>
      <c r="Y276">
        <f>($C$7*ED276+$D$7*EE276+$E$7*X276)</f>
        <v>0</v>
      </c>
      <c r="Z276">
        <f>0.61365*exp(17.502*Y276/(240.97+Y276))</f>
        <v>0</v>
      </c>
      <c r="AA276">
        <f>(AB276/AC276*100)</f>
        <v>0</v>
      </c>
      <c r="AB276">
        <f>DV276*(EA276+EB276)/1000</f>
        <v>0</v>
      </c>
      <c r="AC276">
        <f>0.61365*exp(17.502*EC276/(240.97+EC276))</f>
        <v>0</v>
      </c>
      <c r="AD276">
        <f>(Z276-DV276*(EA276+EB276)/1000)</f>
        <v>0</v>
      </c>
      <c r="AE276">
        <f>(-L276*44100)</f>
        <v>0</v>
      </c>
      <c r="AF276">
        <f>2*29.3*T276*0.92*(EC276-Y276)</f>
        <v>0</v>
      </c>
      <c r="AG276">
        <f>2*0.95*5.67E-8*(((EC276+$B$7)+273)^4-(Y276+273)^4)</f>
        <v>0</v>
      </c>
      <c r="AH276">
        <f>W276+AG276+AE276+AF276</f>
        <v>0</v>
      </c>
      <c r="AI276">
        <f>DZ276*AW276*(DU276-DT276*(1000-AW276*DW276)/(1000-AW276*DV276))/(100*DN276)</f>
        <v>0</v>
      </c>
      <c r="AJ276">
        <f>1000*DZ276*AW276*(DV276-DW276)/(100*DN276*(1000-AW276*DV276))</f>
        <v>0</v>
      </c>
      <c r="AK276">
        <f>(AL276 - AM276 - EA276*1E3/(8.314*(EC276+273.15)) * AO276/DZ276 * AN276) * DZ276/(100*DN276) * (1000 - DW276)/1000</f>
        <v>0</v>
      </c>
      <c r="AL276">
        <v>424.916804887429</v>
      </c>
      <c r="AM276">
        <v>422.400818181818</v>
      </c>
      <c r="AN276">
        <v>0.00164663606158628</v>
      </c>
      <c r="AO276">
        <v>66.111918729525</v>
      </c>
      <c r="AP276">
        <f>(AR276 - AQ276 + EA276*1E3/(8.314*(EC276+273.15)) * AT276/DZ276 * AS276) * DZ276/(100*DN276) * 1000/(1000 - AR276)</f>
        <v>0</v>
      </c>
      <c r="AQ276">
        <v>11.5123718506991</v>
      </c>
      <c r="AR276">
        <v>12.4919098901099</v>
      </c>
      <c r="AS276">
        <v>-1.05219326276247e-06</v>
      </c>
      <c r="AT276">
        <v>85.4368916189537</v>
      </c>
      <c r="AU276">
        <v>0</v>
      </c>
      <c r="AV276">
        <v>0</v>
      </c>
      <c r="AW276">
        <f>IF(AU276*$H$13&gt;=AY276,1.0,(AY276/(AY276-AU276*$H$13)))</f>
        <v>0</v>
      </c>
      <c r="AX276">
        <f>(AW276-1)*100</f>
        <v>0</v>
      </c>
      <c r="AY276">
        <f>MAX(0,($B$13+$C$13*EH276)/(1+$D$13*EH276)*EA276/(EC276+273)*$E$13)</f>
        <v>0</v>
      </c>
      <c r="AZ276" t="s">
        <v>436</v>
      </c>
      <c r="BA276" t="s">
        <v>436</v>
      </c>
      <c r="BB276">
        <v>0</v>
      </c>
      <c r="BC276">
        <v>0</v>
      </c>
      <c r="BD276">
        <f>1-BB276/BC276</f>
        <v>0</v>
      </c>
      <c r="BE276">
        <v>0</v>
      </c>
      <c r="BF276" t="s">
        <v>436</v>
      </c>
      <c r="BG276" t="s">
        <v>436</v>
      </c>
      <c r="BH276">
        <v>0</v>
      </c>
      <c r="BI276">
        <v>0</v>
      </c>
      <c r="BJ276">
        <f>1-BH276/BI276</f>
        <v>0</v>
      </c>
      <c r="BK276">
        <v>0.5</v>
      </c>
      <c r="BL276">
        <f>DK276</f>
        <v>0</v>
      </c>
      <c r="BM276">
        <f>N276</f>
        <v>0</v>
      </c>
      <c r="BN276">
        <f>BJ276*BK276*BL276</f>
        <v>0</v>
      </c>
      <c r="BO276">
        <f>(BM276-BE276)/BL276</f>
        <v>0</v>
      </c>
      <c r="BP276">
        <f>(BC276-BI276)/BI276</f>
        <v>0</v>
      </c>
      <c r="BQ276">
        <f>BB276/(BD276+BB276/BI276)</f>
        <v>0</v>
      </c>
      <c r="BR276" t="s">
        <v>436</v>
      </c>
      <c r="BS276">
        <v>0</v>
      </c>
      <c r="BT276">
        <f>IF(BS276&lt;&gt;0, BS276, BQ276)</f>
        <v>0</v>
      </c>
      <c r="BU276">
        <f>1-BT276/BI276</f>
        <v>0</v>
      </c>
      <c r="BV276">
        <f>(BI276-BH276)/(BI276-BT276)</f>
        <v>0</v>
      </c>
      <c r="BW276">
        <f>(BC276-BI276)/(BC276-BT276)</f>
        <v>0</v>
      </c>
      <c r="BX276">
        <f>(BI276-BH276)/(BI276-BB276)</f>
        <v>0</v>
      </c>
      <c r="BY276">
        <f>(BC276-BI276)/(BC276-BB276)</f>
        <v>0</v>
      </c>
      <c r="BZ276">
        <f>(BV276*BT276/BH276)</f>
        <v>0</v>
      </c>
      <c r="CA276">
        <f>(1-BZ276)</f>
        <v>0</v>
      </c>
      <c r="DJ276">
        <f>$B$11*EI276+$C$11*EJ276+$F$11*EU276*(1-EX276)</f>
        <v>0</v>
      </c>
      <c r="DK276">
        <f>DJ276*DL276</f>
        <v>0</v>
      </c>
      <c r="DL276">
        <f>($B$11*$D$9+$C$11*$D$9+$F$11*((FH276+EZ276)/MAX(FH276+EZ276+FI276, 0.1)*$I$9+FI276/MAX(FH276+EZ276+FI276, 0.1)*$J$9))/($B$11+$C$11+$F$11)</f>
        <v>0</v>
      </c>
      <c r="DM276">
        <f>($B$11*$K$9+$C$11*$K$9+$F$11*((FH276+EZ276)/MAX(FH276+EZ276+FI276, 0.1)*$P$9+FI276/MAX(FH276+EZ276+FI276, 0.1)*$Q$9))/($B$11+$C$11+$F$11)</f>
        <v>0</v>
      </c>
      <c r="DN276">
        <v>6</v>
      </c>
      <c r="DO276">
        <v>0.5</v>
      </c>
      <c r="DP276" t="s">
        <v>437</v>
      </c>
      <c r="DQ276">
        <v>2</v>
      </c>
      <c r="DR276" t="b">
        <v>1</v>
      </c>
      <c r="DS276">
        <v>1701978967.6</v>
      </c>
      <c r="DT276">
        <v>417.1215</v>
      </c>
      <c r="DU276">
        <v>420.0245</v>
      </c>
      <c r="DV276">
        <v>12.4924</v>
      </c>
      <c r="DW276">
        <v>11.51245</v>
      </c>
      <c r="DX276">
        <v>417.6355</v>
      </c>
      <c r="DY276">
        <v>12.46095</v>
      </c>
      <c r="DZ276">
        <v>600.042</v>
      </c>
      <c r="EA276">
        <v>78.9041</v>
      </c>
      <c r="EB276">
        <v>0.1000169</v>
      </c>
      <c r="EC276">
        <v>23.0447</v>
      </c>
      <c r="ED276">
        <v>23.0985</v>
      </c>
      <c r="EE276">
        <v>999.9</v>
      </c>
      <c r="EF276">
        <v>0</v>
      </c>
      <c r="EG276">
        <v>0</v>
      </c>
      <c r="EH276">
        <v>9993.13</v>
      </c>
      <c r="EI276">
        <v>0</v>
      </c>
      <c r="EJ276">
        <v>0.848101</v>
      </c>
      <c r="EK276">
        <v>-2.90318</v>
      </c>
      <c r="EL276">
        <v>422.3985</v>
      </c>
      <c r="EM276">
        <v>424.9165</v>
      </c>
      <c r="EN276">
        <v>0.979922</v>
      </c>
      <c r="EO276">
        <v>420.0245</v>
      </c>
      <c r="EP276">
        <v>11.51245</v>
      </c>
      <c r="EQ276">
        <v>0.985702</v>
      </c>
      <c r="ER276">
        <v>0.908382</v>
      </c>
      <c r="ES276">
        <v>6.70673</v>
      </c>
      <c r="ET276">
        <v>5.52422</v>
      </c>
      <c r="EU276">
        <v>1799.91</v>
      </c>
      <c r="EV276">
        <v>0.978004</v>
      </c>
      <c r="EW276">
        <v>0.0219962</v>
      </c>
      <c r="EX276">
        <v>0</v>
      </c>
      <c r="EY276">
        <v>381.7785</v>
      </c>
      <c r="EZ276">
        <v>4.99951</v>
      </c>
      <c r="FA276">
        <v>6925.925</v>
      </c>
      <c r="FB276">
        <v>14716.25</v>
      </c>
      <c r="FC276">
        <v>43.062</v>
      </c>
      <c r="FD276">
        <v>44.875</v>
      </c>
      <c r="FE276">
        <v>44.625</v>
      </c>
      <c r="FF276">
        <v>43.906</v>
      </c>
      <c r="FG276">
        <v>44.5</v>
      </c>
      <c r="FH276">
        <v>1755.43</v>
      </c>
      <c r="FI276">
        <v>39.48</v>
      </c>
      <c r="FJ276">
        <v>0</v>
      </c>
      <c r="FK276">
        <v>1701978970.5</v>
      </c>
      <c r="FL276">
        <v>0</v>
      </c>
      <c r="FM276">
        <v>381.733807692308</v>
      </c>
      <c r="FN276">
        <v>0.0770256406654248</v>
      </c>
      <c r="FO276">
        <v>-1.86700852937194</v>
      </c>
      <c r="FP276">
        <v>6926.72038461538</v>
      </c>
      <c r="FQ276">
        <v>15</v>
      </c>
      <c r="FR276">
        <v>1701977635</v>
      </c>
      <c r="FS276" t="s">
        <v>438</v>
      </c>
      <c r="FT276">
        <v>1701977633</v>
      </c>
      <c r="FU276">
        <v>1701977635</v>
      </c>
      <c r="FV276">
        <v>4</v>
      </c>
      <c r="FW276">
        <v>-0.012</v>
      </c>
      <c r="FX276">
        <v>0.003</v>
      </c>
      <c r="FY276">
        <v>-0.515</v>
      </c>
      <c r="FZ276">
        <v>0.012</v>
      </c>
      <c r="GA276">
        <v>420</v>
      </c>
      <c r="GB276">
        <v>11</v>
      </c>
      <c r="GC276">
        <v>0.38</v>
      </c>
      <c r="GD276">
        <v>0.07</v>
      </c>
      <c r="GE276">
        <v>-2.9088235</v>
      </c>
      <c r="GF276">
        <v>0.0318780451127787</v>
      </c>
      <c r="GG276">
        <v>0.0261107229457554</v>
      </c>
      <c r="GH276">
        <v>1</v>
      </c>
      <c r="GI276">
        <v>381.724676470588</v>
      </c>
      <c r="GJ276">
        <v>0.109625669825975</v>
      </c>
      <c r="GK276">
        <v>0.18715277191269</v>
      </c>
      <c r="GL276">
        <v>1</v>
      </c>
      <c r="GM276">
        <v>0.98294305</v>
      </c>
      <c r="GN276">
        <v>-0.0168416390977454</v>
      </c>
      <c r="GO276">
        <v>0.0018635906330254</v>
      </c>
      <c r="GP276">
        <v>1</v>
      </c>
      <c r="GQ276">
        <v>3</v>
      </c>
      <c r="GR276">
        <v>3</v>
      </c>
      <c r="GS276" t="s">
        <v>439</v>
      </c>
      <c r="GT276">
        <v>3.24998</v>
      </c>
      <c r="GU276">
        <v>2.89211</v>
      </c>
      <c r="GV276">
        <v>0.0826829</v>
      </c>
      <c r="GW276">
        <v>0.082909</v>
      </c>
      <c r="GX276">
        <v>0.0594936</v>
      </c>
      <c r="GY276">
        <v>0.0554827</v>
      </c>
      <c r="GZ276">
        <v>30261</v>
      </c>
      <c r="HA276">
        <v>23313.6</v>
      </c>
      <c r="HB276">
        <v>30710.8</v>
      </c>
      <c r="HC276">
        <v>23892.1</v>
      </c>
      <c r="HD276">
        <v>38257.4</v>
      </c>
      <c r="HE276">
        <v>31498.2</v>
      </c>
      <c r="HF276">
        <v>43455.3</v>
      </c>
      <c r="HG276">
        <v>36057</v>
      </c>
      <c r="HH276">
        <v>2.35235</v>
      </c>
      <c r="HI276">
        <v>2.2546</v>
      </c>
      <c r="HJ276">
        <v>0.151638</v>
      </c>
      <c r="HK276">
        <v>0</v>
      </c>
      <c r="HL276">
        <v>20.5941</v>
      </c>
      <c r="HM276">
        <v>999.9</v>
      </c>
      <c r="HN276">
        <v>45.226</v>
      </c>
      <c r="HO276">
        <v>27.11</v>
      </c>
      <c r="HP276">
        <v>20.6486</v>
      </c>
      <c r="HQ276">
        <v>54.302</v>
      </c>
      <c r="HR276">
        <v>21.4423</v>
      </c>
      <c r="HS276">
        <v>2</v>
      </c>
      <c r="HT276">
        <v>-0.300564</v>
      </c>
      <c r="HU276">
        <v>0.732386</v>
      </c>
      <c r="HV276">
        <v>20.3423</v>
      </c>
      <c r="HW276">
        <v>5.24499</v>
      </c>
      <c r="HX276">
        <v>11.921</v>
      </c>
      <c r="HY276">
        <v>4.9698</v>
      </c>
      <c r="HZ276">
        <v>3.29003</v>
      </c>
      <c r="IA276">
        <v>9999</v>
      </c>
      <c r="IB276">
        <v>999.9</v>
      </c>
      <c r="IC276">
        <v>9999</v>
      </c>
      <c r="ID276">
        <v>9999</v>
      </c>
      <c r="IE276">
        <v>4.97213</v>
      </c>
      <c r="IF276">
        <v>1.87348</v>
      </c>
      <c r="IG276">
        <v>1.88034</v>
      </c>
      <c r="IH276">
        <v>1.87653</v>
      </c>
      <c r="II276">
        <v>1.87611</v>
      </c>
      <c r="IJ276">
        <v>1.87607</v>
      </c>
      <c r="IK276">
        <v>1.87504</v>
      </c>
      <c r="IL276">
        <v>1.87545</v>
      </c>
      <c r="IM276">
        <v>0</v>
      </c>
      <c r="IN276">
        <v>0</v>
      </c>
      <c r="IO276">
        <v>0</v>
      </c>
      <c r="IP276">
        <v>0</v>
      </c>
      <c r="IQ276" t="s">
        <v>440</v>
      </c>
      <c r="IR276" t="s">
        <v>441</v>
      </c>
      <c r="IS276" t="s">
        <v>442</v>
      </c>
      <c r="IT276" t="s">
        <v>442</v>
      </c>
      <c r="IU276" t="s">
        <v>442</v>
      </c>
      <c r="IV276" t="s">
        <v>442</v>
      </c>
      <c r="IW276">
        <v>0</v>
      </c>
      <c r="IX276">
        <v>100</v>
      </c>
      <c r="IY276">
        <v>100</v>
      </c>
      <c r="IZ276">
        <v>-0.514</v>
      </c>
      <c r="JA276">
        <v>0.0315</v>
      </c>
      <c r="JB276">
        <v>-0.436505064677801</v>
      </c>
      <c r="JC276">
        <v>-0.000204251658391556</v>
      </c>
      <c r="JD276">
        <v>8.11882707142039e-08</v>
      </c>
      <c r="JE276">
        <v>-8.824596126216e-11</v>
      </c>
      <c r="JF276">
        <v>-0.0823044458403542</v>
      </c>
      <c r="JG276">
        <v>6.98166786572007e-05</v>
      </c>
      <c r="JH276">
        <v>0.00104944809816257</v>
      </c>
      <c r="JI276">
        <v>-2.5878658862803e-05</v>
      </c>
      <c r="JJ276">
        <v>28</v>
      </c>
      <c r="JK276">
        <v>2090</v>
      </c>
      <c r="JL276">
        <v>2</v>
      </c>
      <c r="JM276">
        <v>19</v>
      </c>
      <c r="JN276">
        <v>22.3</v>
      </c>
      <c r="JO276">
        <v>22.2</v>
      </c>
      <c r="JP276">
        <v>1.36108</v>
      </c>
      <c r="JQ276">
        <v>2.55615</v>
      </c>
      <c r="JR276">
        <v>2.24365</v>
      </c>
      <c r="JS276">
        <v>2.85034</v>
      </c>
      <c r="JT276">
        <v>2.49756</v>
      </c>
      <c r="JU276">
        <v>2.32788</v>
      </c>
      <c r="JV276">
        <v>31.3244</v>
      </c>
      <c r="JW276">
        <v>24.0525</v>
      </c>
      <c r="JX276">
        <v>18</v>
      </c>
      <c r="JY276">
        <v>633.609</v>
      </c>
      <c r="JZ276">
        <v>657.541</v>
      </c>
      <c r="KA276">
        <v>19.9998</v>
      </c>
      <c r="KB276">
        <v>23.3692</v>
      </c>
      <c r="KC276">
        <v>30</v>
      </c>
      <c r="KD276">
        <v>23.5357</v>
      </c>
      <c r="KE276">
        <v>23.5167</v>
      </c>
      <c r="KF276">
        <v>27.2874</v>
      </c>
      <c r="KG276">
        <v>36.4437</v>
      </c>
      <c r="KH276">
        <v>0</v>
      </c>
      <c r="KI276">
        <v>20</v>
      </c>
      <c r="KJ276">
        <v>420</v>
      </c>
      <c r="KK276">
        <v>11.5341</v>
      </c>
      <c r="KL276">
        <v>101.97</v>
      </c>
      <c r="KM276">
        <v>101.012</v>
      </c>
    </row>
    <row r="277" spans="1:299">
      <c r="A277">
        <v>261</v>
      </c>
      <c r="B277">
        <v>1701978974.1</v>
      </c>
      <c r="C277">
        <v>1300.09999990463</v>
      </c>
      <c r="D277" t="s">
        <v>963</v>
      </c>
      <c r="E277" t="s">
        <v>964</v>
      </c>
      <c r="F277">
        <v>15</v>
      </c>
      <c r="H277" t="s">
        <v>435</v>
      </c>
      <c r="K277">
        <v>1701978972.6</v>
      </c>
      <c r="L277">
        <f>(M277)/1000</f>
        <v>0</v>
      </c>
      <c r="M277">
        <f>IF(DR277, AP277, AJ277)</f>
        <v>0</v>
      </c>
      <c r="N277">
        <f>IF(DR277, AK277, AI277)</f>
        <v>0</v>
      </c>
      <c r="O277">
        <f>DT277 - IF(AW277&gt;1, N277*DN277*100.0/(AY277*EH277), 0)</f>
        <v>0</v>
      </c>
      <c r="P277">
        <f>((V277-L277/2)*O277-N277)/(V277+L277/2)</f>
        <v>0</v>
      </c>
      <c r="Q277">
        <f>P277*(EA277+EB277)/1000.0</f>
        <v>0</v>
      </c>
      <c r="R277">
        <f>(DT277 - IF(AW277&gt;1, N277*DN277*100.0/(AY277*EH277), 0))*(EA277+EB277)/1000.0</f>
        <v>0</v>
      </c>
      <c r="S277">
        <f>2.0/((1/U277-1/T277)+SIGN(U277)*SQRT((1/U277-1/T277)*(1/U277-1/T277) + 4*DO277/((DO277+1)*(DO277+1))*(2*1/U277*1/T277-1/T277*1/T277)))</f>
        <v>0</v>
      </c>
      <c r="T277">
        <f>IF(LEFT(DP277,1)&lt;&gt;"0",IF(LEFT(DP277,1)="1",3.0,DQ277),$D$5+$E$5*(EH277*EA277/($K$5*1000))+$F$5*(EH277*EA277/($K$5*1000))*MAX(MIN(DN277,$J$5),$I$5)*MAX(MIN(DN277,$J$5),$I$5)+$G$5*MAX(MIN(DN277,$J$5),$I$5)*(EH277*EA277/($K$5*1000))+$H$5*(EH277*EA277/($K$5*1000))*(EH277*EA277/($K$5*1000)))</f>
        <v>0</v>
      </c>
      <c r="U277">
        <f>L277*(1000-(1000*0.61365*exp(17.502*Y277/(240.97+Y277))/(EA277+EB277)+DV277)/2)/(1000*0.61365*exp(17.502*Y277/(240.97+Y277))/(EA277+EB277)-DV277)</f>
        <v>0</v>
      </c>
      <c r="V277">
        <f>1/((DO277+1)/(S277/1.6)+1/(T277/1.37)) + DO277/((DO277+1)/(S277/1.6) + DO277/(T277/1.37))</f>
        <v>0</v>
      </c>
      <c r="W277">
        <f>(DJ277*DM277)</f>
        <v>0</v>
      </c>
      <c r="X277">
        <f>(EC277+(W277+2*0.95*5.67E-8*(((EC277+$B$7)+273)^4-(EC277+273)^4)-44100*L277)/(1.84*29.3*T277+8*0.95*5.67E-8*(EC277+273)^3))</f>
        <v>0</v>
      </c>
      <c r="Y277">
        <f>($C$7*ED277+$D$7*EE277+$E$7*X277)</f>
        <v>0</v>
      </c>
      <c r="Z277">
        <f>0.61365*exp(17.502*Y277/(240.97+Y277))</f>
        <v>0</v>
      </c>
      <c r="AA277">
        <f>(AB277/AC277*100)</f>
        <v>0</v>
      </c>
      <c r="AB277">
        <f>DV277*(EA277+EB277)/1000</f>
        <v>0</v>
      </c>
      <c r="AC277">
        <f>0.61365*exp(17.502*EC277/(240.97+EC277))</f>
        <v>0</v>
      </c>
      <c r="AD277">
        <f>(Z277-DV277*(EA277+EB277)/1000)</f>
        <v>0</v>
      </c>
      <c r="AE277">
        <f>(-L277*44100)</f>
        <v>0</v>
      </c>
      <c r="AF277">
        <f>2*29.3*T277*0.92*(EC277-Y277)</f>
        <v>0</v>
      </c>
      <c r="AG277">
        <f>2*0.95*5.67E-8*(((EC277+$B$7)+273)^4-(Y277+273)^4)</f>
        <v>0</v>
      </c>
      <c r="AH277">
        <f>W277+AG277+AE277+AF277</f>
        <v>0</v>
      </c>
      <c r="AI277">
        <f>DZ277*AW277*(DU277-DT277*(1000-AW277*DW277)/(1000-AW277*DV277))/(100*DN277)</f>
        <v>0</v>
      </c>
      <c r="AJ277">
        <f>1000*DZ277*AW277*(DV277-DW277)/(100*DN277*(1000-AW277*DV277))</f>
        <v>0</v>
      </c>
      <c r="AK277">
        <f>(AL277 - AM277 - EA277*1E3/(8.314*(EC277+273.15)) * AO277/DZ277 * AN277) * DZ277/(100*DN277) * (1000 - DW277)/1000</f>
        <v>0</v>
      </c>
      <c r="AL277">
        <v>424.878429470538</v>
      </c>
      <c r="AM277">
        <v>422.402254545455</v>
      </c>
      <c r="AN277">
        <v>-0.00131173809283701</v>
      </c>
      <c r="AO277">
        <v>66.111918729525</v>
      </c>
      <c r="AP277">
        <f>(AR277 - AQ277 + EA277*1E3/(8.314*(EC277+273.15)) * AT277/DZ277 * AS277) * DZ277/(100*DN277) * 1000/(1000 - AR277)</f>
        <v>0</v>
      </c>
      <c r="AQ277">
        <v>11.5122826226646</v>
      </c>
      <c r="AR277">
        <v>12.4956</v>
      </c>
      <c r="AS277">
        <v>3.73362436048178e-07</v>
      </c>
      <c r="AT277">
        <v>85.4368916189537</v>
      </c>
      <c r="AU277">
        <v>0</v>
      </c>
      <c r="AV277">
        <v>0</v>
      </c>
      <c r="AW277">
        <f>IF(AU277*$H$13&gt;=AY277,1.0,(AY277/(AY277-AU277*$H$13)))</f>
        <v>0</v>
      </c>
      <c r="AX277">
        <f>(AW277-1)*100</f>
        <v>0</v>
      </c>
      <c r="AY277">
        <f>MAX(0,($B$13+$C$13*EH277)/(1+$D$13*EH277)*EA277/(EC277+273)*$E$13)</f>
        <v>0</v>
      </c>
      <c r="AZ277" t="s">
        <v>436</v>
      </c>
      <c r="BA277" t="s">
        <v>436</v>
      </c>
      <c r="BB277">
        <v>0</v>
      </c>
      <c r="BC277">
        <v>0</v>
      </c>
      <c r="BD277">
        <f>1-BB277/BC277</f>
        <v>0</v>
      </c>
      <c r="BE277">
        <v>0</v>
      </c>
      <c r="BF277" t="s">
        <v>436</v>
      </c>
      <c r="BG277" t="s">
        <v>436</v>
      </c>
      <c r="BH277">
        <v>0</v>
      </c>
      <c r="BI277">
        <v>0</v>
      </c>
      <c r="BJ277">
        <f>1-BH277/BI277</f>
        <v>0</v>
      </c>
      <c r="BK277">
        <v>0.5</v>
      </c>
      <c r="BL277">
        <f>DK277</f>
        <v>0</v>
      </c>
      <c r="BM277">
        <f>N277</f>
        <v>0</v>
      </c>
      <c r="BN277">
        <f>BJ277*BK277*BL277</f>
        <v>0</v>
      </c>
      <c r="BO277">
        <f>(BM277-BE277)/BL277</f>
        <v>0</v>
      </c>
      <c r="BP277">
        <f>(BC277-BI277)/BI277</f>
        <v>0</v>
      </c>
      <c r="BQ277">
        <f>BB277/(BD277+BB277/BI277)</f>
        <v>0</v>
      </c>
      <c r="BR277" t="s">
        <v>436</v>
      </c>
      <c r="BS277">
        <v>0</v>
      </c>
      <c r="BT277">
        <f>IF(BS277&lt;&gt;0, BS277, BQ277)</f>
        <v>0</v>
      </c>
      <c r="BU277">
        <f>1-BT277/BI277</f>
        <v>0</v>
      </c>
      <c r="BV277">
        <f>(BI277-BH277)/(BI277-BT277)</f>
        <v>0</v>
      </c>
      <c r="BW277">
        <f>(BC277-BI277)/(BC277-BT277)</f>
        <v>0</v>
      </c>
      <c r="BX277">
        <f>(BI277-BH277)/(BI277-BB277)</f>
        <v>0</v>
      </c>
      <c r="BY277">
        <f>(BC277-BI277)/(BC277-BB277)</f>
        <v>0</v>
      </c>
      <c r="BZ277">
        <f>(BV277*BT277/BH277)</f>
        <v>0</v>
      </c>
      <c r="CA277">
        <f>(1-BZ277)</f>
        <v>0</v>
      </c>
      <c r="DJ277">
        <f>$B$11*EI277+$C$11*EJ277+$F$11*EU277*(1-EX277)</f>
        <v>0</v>
      </c>
      <c r="DK277">
        <f>DJ277*DL277</f>
        <v>0</v>
      </c>
      <c r="DL277">
        <f>($B$11*$D$9+$C$11*$D$9+$F$11*((FH277+EZ277)/MAX(FH277+EZ277+FI277, 0.1)*$I$9+FI277/MAX(FH277+EZ277+FI277, 0.1)*$J$9))/($B$11+$C$11+$F$11)</f>
        <v>0</v>
      </c>
      <c r="DM277">
        <f>($B$11*$K$9+$C$11*$K$9+$F$11*((FH277+EZ277)/MAX(FH277+EZ277+FI277, 0.1)*$P$9+FI277/MAX(FH277+EZ277+FI277, 0.1)*$Q$9))/($B$11+$C$11+$F$11)</f>
        <v>0</v>
      </c>
      <c r="DN277">
        <v>6</v>
      </c>
      <c r="DO277">
        <v>0.5</v>
      </c>
      <c r="DP277" t="s">
        <v>437</v>
      </c>
      <c r="DQ277">
        <v>2</v>
      </c>
      <c r="DR277" t="b">
        <v>1</v>
      </c>
      <c r="DS277">
        <v>1701978972.6</v>
      </c>
      <c r="DT277">
        <v>417.129</v>
      </c>
      <c r="DU277">
        <v>419.983</v>
      </c>
      <c r="DV277">
        <v>12.49495</v>
      </c>
      <c r="DW277">
        <v>11.5124</v>
      </c>
      <c r="DX277">
        <v>417.643</v>
      </c>
      <c r="DY277">
        <v>12.46345</v>
      </c>
      <c r="DZ277">
        <v>599.986</v>
      </c>
      <c r="EA277">
        <v>78.9036</v>
      </c>
      <c r="EB277">
        <v>0.0997128</v>
      </c>
      <c r="EC277">
        <v>23.0474</v>
      </c>
      <c r="ED277">
        <v>23.09855</v>
      </c>
      <c r="EE277">
        <v>999.9</v>
      </c>
      <c r="EF277">
        <v>0</v>
      </c>
      <c r="EG277">
        <v>0</v>
      </c>
      <c r="EH277">
        <v>10026.85</v>
      </c>
      <c r="EI277">
        <v>0</v>
      </c>
      <c r="EJ277">
        <v>0.848101</v>
      </c>
      <c r="EK277">
        <v>-2.85426</v>
      </c>
      <c r="EL277">
        <v>422.407</v>
      </c>
      <c r="EM277">
        <v>424.8745</v>
      </c>
      <c r="EN277">
        <v>0.9825095</v>
      </c>
      <c r="EO277">
        <v>419.983</v>
      </c>
      <c r="EP277">
        <v>11.5124</v>
      </c>
      <c r="EQ277">
        <v>0.9858935</v>
      </c>
      <c r="ER277">
        <v>0.9083705</v>
      </c>
      <c r="ES277">
        <v>6.70956</v>
      </c>
      <c r="ET277">
        <v>5.524035</v>
      </c>
      <c r="EU277">
        <v>1799.905</v>
      </c>
      <c r="EV277">
        <v>0.978004</v>
      </c>
      <c r="EW277">
        <v>0.0219962</v>
      </c>
      <c r="EX277">
        <v>0</v>
      </c>
      <c r="EY277">
        <v>381.8005</v>
      </c>
      <c r="EZ277">
        <v>4.99951</v>
      </c>
      <c r="FA277">
        <v>6925.945</v>
      </c>
      <c r="FB277">
        <v>14716.2</v>
      </c>
      <c r="FC277">
        <v>43.0935</v>
      </c>
      <c r="FD277">
        <v>44.875</v>
      </c>
      <c r="FE277">
        <v>44.625</v>
      </c>
      <c r="FF277">
        <v>43.906</v>
      </c>
      <c r="FG277">
        <v>44.5</v>
      </c>
      <c r="FH277">
        <v>1755.425</v>
      </c>
      <c r="FI277">
        <v>39.48</v>
      </c>
      <c r="FJ277">
        <v>0</v>
      </c>
      <c r="FK277">
        <v>1701978975.3</v>
      </c>
      <c r="FL277">
        <v>0</v>
      </c>
      <c r="FM277">
        <v>381.731269230769</v>
      </c>
      <c r="FN277">
        <v>-0.703008549941236</v>
      </c>
      <c r="FO277">
        <v>0.24376072119593</v>
      </c>
      <c r="FP277">
        <v>6926.63961538461</v>
      </c>
      <c r="FQ277">
        <v>15</v>
      </c>
      <c r="FR277">
        <v>1701977635</v>
      </c>
      <c r="FS277" t="s">
        <v>438</v>
      </c>
      <c r="FT277">
        <v>1701977633</v>
      </c>
      <c r="FU277">
        <v>1701977635</v>
      </c>
      <c r="FV277">
        <v>4</v>
      </c>
      <c r="FW277">
        <v>-0.012</v>
      </c>
      <c r="FX277">
        <v>0.003</v>
      </c>
      <c r="FY277">
        <v>-0.515</v>
      </c>
      <c r="FZ277">
        <v>0.012</v>
      </c>
      <c r="GA277">
        <v>420</v>
      </c>
      <c r="GB277">
        <v>11</v>
      </c>
      <c r="GC277">
        <v>0.38</v>
      </c>
      <c r="GD277">
        <v>0.07</v>
      </c>
      <c r="GE277">
        <v>-2.89418666666667</v>
      </c>
      <c r="GF277">
        <v>0.218388311688312</v>
      </c>
      <c r="GG277">
        <v>0.0348661245519177</v>
      </c>
      <c r="GH277">
        <v>1</v>
      </c>
      <c r="GI277">
        <v>381.735970588235</v>
      </c>
      <c r="GJ277">
        <v>0.10253628816194</v>
      </c>
      <c r="GK277">
        <v>0.165949050525284</v>
      </c>
      <c r="GL277">
        <v>1</v>
      </c>
      <c r="GM277">
        <v>0.982486095238095</v>
      </c>
      <c r="GN277">
        <v>-0.0105297662337652</v>
      </c>
      <c r="GO277">
        <v>0.00167270428049233</v>
      </c>
      <c r="GP277">
        <v>1</v>
      </c>
      <c r="GQ277">
        <v>3</v>
      </c>
      <c r="GR277">
        <v>3</v>
      </c>
      <c r="GS277" t="s">
        <v>439</v>
      </c>
      <c r="GT277">
        <v>3.25006</v>
      </c>
      <c r="GU277">
        <v>2.8922</v>
      </c>
      <c r="GV277">
        <v>0.0826762</v>
      </c>
      <c r="GW277">
        <v>0.0829028</v>
      </c>
      <c r="GX277">
        <v>0.0594966</v>
      </c>
      <c r="GY277">
        <v>0.0554813</v>
      </c>
      <c r="GZ277">
        <v>30261.4</v>
      </c>
      <c r="HA277">
        <v>23314.2</v>
      </c>
      <c r="HB277">
        <v>30711</v>
      </c>
      <c r="HC277">
        <v>23892.5</v>
      </c>
      <c r="HD277">
        <v>38257.7</v>
      </c>
      <c r="HE277">
        <v>31498.9</v>
      </c>
      <c r="HF277">
        <v>43455.7</v>
      </c>
      <c r="HG277">
        <v>36057.8</v>
      </c>
      <c r="HH277">
        <v>2.3523</v>
      </c>
      <c r="HI277">
        <v>2.2544</v>
      </c>
      <c r="HJ277">
        <v>0.152096</v>
      </c>
      <c r="HK277">
        <v>0</v>
      </c>
      <c r="HL277">
        <v>20.5941</v>
      </c>
      <c r="HM277">
        <v>999.9</v>
      </c>
      <c r="HN277">
        <v>45.226</v>
      </c>
      <c r="HO277">
        <v>27.11</v>
      </c>
      <c r="HP277">
        <v>20.6486</v>
      </c>
      <c r="HQ277">
        <v>54.192</v>
      </c>
      <c r="HR277">
        <v>21.4263</v>
      </c>
      <c r="HS277">
        <v>2</v>
      </c>
      <c r="HT277">
        <v>-0.300498</v>
      </c>
      <c r="HU277">
        <v>0.733418</v>
      </c>
      <c r="HV277">
        <v>20.3423</v>
      </c>
      <c r="HW277">
        <v>5.24574</v>
      </c>
      <c r="HX277">
        <v>11.9219</v>
      </c>
      <c r="HY277">
        <v>4.9698</v>
      </c>
      <c r="HZ277">
        <v>3.29003</v>
      </c>
      <c r="IA277">
        <v>9999</v>
      </c>
      <c r="IB277">
        <v>999.9</v>
      </c>
      <c r="IC277">
        <v>9999</v>
      </c>
      <c r="ID277">
        <v>9999</v>
      </c>
      <c r="IE277">
        <v>4.97212</v>
      </c>
      <c r="IF277">
        <v>1.87348</v>
      </c>
      <c r="IG277">
        <v>1.88034</v>
      </c>
      <c r="IH277">
        <v>1.87653</v>
      </c>
      <c r="II277">
        <v>1.87613</v>
      </c>
      <c r="IJ277">
        <v>1.87607</v>
      </c>
      <c r="IK277">
        <v>1.87505</v>
      </c>
      <c r="IL277">
        <v>1.87545</v>
      </c>
      <c r="IM277">
        <v>0</v>
      </c>
      <c r="IN277">
        <v>0</v>
      </c>
      <c r="IO277">
        <v>0</v>
      </c>
      <c r="IP277">
        <v>0</v>
      </c>
      <c r="IQ277" t="s">
        <v>440</v>
      </c>
      <c r="IR277" t="s">
        <v>441</v>
      </c>
      <c r="IS277" t="s">
        <v>442</v>
      </c>
      <c r="IT277" t="s">
        <v>442</v>
      </c>
      <c r="IU277" t="s">
        <v>442</v>
      </c>
      <c r="IV277" t="s">
        <v>442</v>
      </c>
      <c r="IW277">
        <v>0</v>
      </c>
      <c r="IX277">
        <v>100</v>
      </c>
      <c r="IY277">
        <v>100</v>
      </c>
      <c r="IZ277">
        <v>-0.514</v>
      </c>
      <c r="JA277">
        <v>0.0315</v>
      </c>
      <c r="JB277">
        <v>-0.436505064677801</v>
      </c>
      <c r="JC277">
        <v>-0.000204251658391556</v>
      </c>
      <c r="JD277">
        <v>8.11882707142039e-08</v>
      </c>
      <c r="JE277">
        <v>-8.824596126216e-11</v>
      </c>
      <c r="JF277">
        <v>-0.0823044458403542</v>
      </c>
      <c r="JG277">
        <v>6.98166786572007e-05</v>
      </c>
      <c r="JH277">
        <v>0.00104944809816257</v>
      </c>
      <c r="JI277">
        <v>-2.5878658862803e-05</v>
      </c>
      <c r="JJ277">
        <v>28</v>
      </c>
      <c r="JK277">
        <v>2090</v>
      </c>
      <c r="JL277">
        <v>2</v>
      </c>
      <c r="JM277">
        <v>19</v>
      </c>
      <c r="JN277">
        <v>22.4</v>
      </c>
      <c r="JO277">
        <v>22.3</v>
      </c>
      <c r="JP277">
        <v>1.36108</v>
      </c>
      <c r="JQ277">
        <v>2.55859</v>
      </c>
      <c r="JR277">
        <v>2.24365</v>
      </c>
      <c r="JS277">
        <v>2.84912</v>
      </c>
      <c r="JT277">
        <v>2.49756</v>
      </c>
      <c r="JU277">
        <v>2.36816</v>
      </c>
      <c r="JV277">
        <v>31.3462</v>
      </c>
      <c r="JW277">
        <v>24.0612</v>
      </c>
      <c r="JX277">
        <v>18</v>
      </c>
      <c r="JY277">
        <v>633.586</v>
      </c>
      <c r="JZ277">
        <v>657.393</v>
      </c>
      <c r="KA277">
        <v>20</v>
      </c>
      <c r="KB277">
        <v>23.3706</v>
      </c>
      <c r="KC277">
        <v>30</v>
      </c>
      <c r="KD277">
        <v>23.5367</v>
      </c>
      <c r="KE277">
        <v>23.5183</v>
      </c>
      <c r="KF277">
        <v>27.29</v>
      </c>
      <c r="KG277">
        <v>36.4437</v>
      </c>
      <c r="KH277">
        <v>0</v>
      </c>
      <c r="KI277">
        <v>20</v>
      </c>
      <c r="KJ277">
        <v>420</v>
      </c>
      <c r="KK277">
        <v>11.5341</v>
      </c>
      <c r="KL277">
        <v>101.971</v>
      </c>
      <c r="KM277">
        <v>101.015</v>
      </c>
    </row>
    <row r="278" spans="1:299">
      <c r="A278">
        <v>262</v>
      </c>
      <c r="B278">
        <v>1701978979.1</v>
      </c>
      <c r="C278">
        <v>1305.09999990463</v>
      </c>
      <c r="D278" t="s">
        <v>965</v>
      </c>
      <c r="E278" t="s">
        <v>966</v>
      </c>
      <c r="F278">
        <v>15</v>
      </c>
      <c r="H278" t="s">
        <v>435</v>
      </c>
      <c r="K278">
        <v>1701978977.6</v>
      </c>
      <c r="L278">
        <f>(M278)/1000</f>
        <v>0</v>
      </c>
      <c r="M278">
        <f>IF(DR278, AP278, AJ278)</f>
        <v>0</v>
      </c>
      <c r="N278">
        <f>IF(DR278, AK278, AI278)</f>
        <v>0</v>
      </c>
      <c r="O278">
        <f>DT278 - IF(AW278&gt;1, N278*DN278*100.0/(AY278*EH278), 0)</f>
        <v>0</v>
      </c>
      <c r="P278">
        <f>((V278-L278/2)*O278-N278)/(V278+L278/2)</f>
        <v>0</v>
      </c>
      <c r="Q278">
        <f>P278*(EA278+EB278)/1000.0</f>
        <v>0</v>
      </c>
      <c r="R278">
        <f>(DT278 - IF(AW278&gt;1, N278*DN278*100.0/(AY278*EH278), 0))*(EA278+EB278)/1000.0</f>
        <v>0</v>
      </c>
      <c r="S278">
        <f>2.0/((1/U278-1/T278)+SIGN(U278)*SQRT((1/U278-1/T278)*(1/U278-1/T278) + 4*DO278/((DO278+1)*(DO278+1))*(2*1/U278*1/T278-1/T278*1/T278)))</f>
        <v>0</v>
      </c>
      <c r="T278">
        <f>IF(LEFT(DP278,1)&lt;&gt;"0",IF(LEFT(DP278,1)="1",3.0,DQ278),$D$5+$E$5*(EH278*EA278/($K$5*1000))+$F$5*(EH278*EA278/($K$5*1000))*MAX(MIN(DN278,$J$5),$I$5)*MAX(MIN(DN278,$J$5),$I$5)+$G$5*MAX(MIN(DN278,$J$5),$I$5)*(EH278*EA278/($K$5*1000))+$H$5*(EH278*EA278/($K$5*1000))*(EH278*EA278/($K$5*1000)))</f>
        <v>0</v>
      </c>
      <c r="U278">
        <f>L278*(1000-(1000*0.61365*exp(17.502*Y278/(240.97+Y278))/(EA278+EB278)+DV278)/2)/(1000*0.61365*exp(17.502*Y278/(240.97+Y278))/(EA278+EB278)-DV278)</f>
        <v>0</v>
      </c>
      <c r="V278">
        <f>1/((DO278+1)/(S278/1.6)+1/(T278/1.37)) + DO278/((DO278+1)/(S278/1.6) + DO278/(T278/1.37))</f>
        <v>0</v>
      </c>
      <c r="W278">
        <f>(DJ278*DM278)</f>
        <v>0</v>
      </c>
      <c r="X278">
        <f>(EC278+(W278+2*0.95*5.67E-8*(((EC278+$B$7)+273)^4-(EC278+273)^4)-44100*L278)/(1.84*29.3*T278+8*0.95*5.67E-8*(EC278+273)^3))</f>
        <v>0</v>
      </c>
      <c r="Y278">
        <f>($C$7*ED278+$D$7*EE278+$E$7*X278)</f>
        <v>0</v>
      </c>
      <c r="Z278">
        <f>0.61365*exp(17.502*Y278/(240.97+Y278))</f>
        <v>0</v>
      </c>
      <c r="AA278">
        <f>(AB278/AC278*100)</f>
        <v>0</v>
      </c>
      <c r="AB278">
        <f>DV278*(EA278+EB278)/1000</f>
        <v>0</v>
      </c>
      <c r="AC278">
        <f>0.61365*exp(17.502*EC278/(240.97+EC278))</f>
        <v>0</v>
      </c>
      <c r="AD278">
        <f>(Z278-DV278*(EA278+EB278)/1000)</f>
        <v>0</v>
      </c>
      <c r="AE278">
        <f>(-L278*44100)</f>
        <v>0</v>
      </c>
      <c r="AF278">
        <f>2*29.3*T278*0.92*(EC278-Y278)</f>
        <v>0</v>
      </c>
      <c r="AG278">
        <f>2*0.95*5.67E-8*(((EC278+$B$7)+273)^4-(Y278+273)^4)</f>
        <v>0</v>
      </c>
      <c r="AH278">
        <f>W278+AG278+AE278+AF278</f>
        <v>0</v>
      </c>
      <c r="AI278">
        <f>DZ278*AW278*(DU278-DT278*(1000-AW278*DW278)/(1000-AW278*DV278))/(100*DN278)</f>
        <v>0</v>
      </c>
      <c r="AJ278">
        <f>1000*DZ278*AW278*(DV278-DW278)/(100*DN278*(1000-AW278*DV278))</f>
        <v>0</v>
      </c>
      <c r="AK278">
        <f>(AL278 - AM278 - EA278*1E3/(8.314*(EC278+273.15)) * AO278/DZ278 * AN278) * DZ278/(100*DN278) * (1000 - DW278)/1000</f>
        <v>0</v>
      </c>
      <c r="AL278">
        <v>424.894721314373</v>
      </c>
      <c r="AM278">
        <v>422.441345454545</v>
      </c>
      <c r="AN278">
        <v>0.00225128832006182</v>
      </c>
      <c r="AO278">
        <v>66.111918729525</v>
      </c>
      <c r="AP278">
        <f>(AR278 - AQ278 + EA278*1E3/(8.314*(EC278+273.15)) * AT278/DZ278 * AS278) * DZ278/(100*DN278) * 1000/(1000 - AR278)</f>
        <v>0</v>
      </c>
      <c r="AQ278">
        <v>11.5124023414215</v>
      </c>
      <c r="AR278">
        <v>12.494110989011</v>
      </c>
      <c r="AS278">
        <v>4.67328925845883e-07</v>
      </c>
      <c r="AT278">
        <v>85.4368916189537</v>
      </c>
      <c r="AU278">
        <v>0</v>
      </c>
      <c r="AV278">
        <v>0</v>
      </c>
      <c r="AW278">
        <f>IF(AU278*$H$13&gt;=AY278,1.0,(AY278/(AY278-AU278*$H$13)))</f>
        <v>0</v>
      </c>
      <c r="AX278">
        <f>(AW278-1)*100</f>
        <v>0</v>
      </c>
      <c r="AY278">
        <f>MAX(0,($B$13+$C$13*EH278)/(1+$D$13*EH278)*EA278/(EC278+273)*$E$13)</f>
        <v>0</v>
      </c>
      <c r="AZ278" t="s">
        <v>436</v>
      </c>
      <c r="BA278" t="s">
        <v>436</v>
      </c>
      <c r="BB278">
        <v>0</v>
      </c>
      <c r="BC278">
        <v>0</v>
      </c>
      <c r="BD278">
        <f>1-BB278/BC278</f>
        <v>0</v>
      </c>
      <c r="BE278">
        <v>0</v>
      </c>
      <c r="BF278" t="s">
        <v>436</v>
      </c>
      <c r="BG278" t="s">
        <v>436</v>
      </c>
      <c r="BH278">
        <v>0</v>
      </c>
      <c r="BI278">
        <v>0</v>
      </c>
      <c r="BJ278">
        <f>1-BH278/BI278</f>
        <v>0</v>
      </c>
      <c r="BK278">
        <v>0.5</v>
      </c>
      <c r="BL278">
        <f>DK278</f>
        <v>0</v>
      </c>
      <c r="BM278">
        <f>N278</f>
        <v>0</v>
      </c>
      <c r="BN278">
        <f>BJ278*BK278*BL278</f>
        <v>0</v>
      </c>
      <c r="BO278">
        <f>(BM278-BE278)/BL278</f>
        <v>0</v>
      </c>
      <c r="BP278">
        <f>(BC278-BI278)/BI278</f>
        <v>0</v>
      </c>
      <c r="BQ278">
        <f>BB278/(BD278+BB278/BI278)</f>
        <v>0</v>
      </c>
      <c r="BR278" t="s">
        <v>436</v>
      </c>
      <c r="BS278">
        <v>0</v>
      </c>
      <c r="BT278">
        <f>IF(BS278&lt;&gt;0, BS278, BQ278)</f>
        <v>0</v>
      </c>
      <c r="BU278">
        <f>1-BT278/BI278</f>
        <v>0</v>
      </c>
      <c r="BV278">
        <f>(BI278-BH278)/(BI278-BT278)</f>
        <v>0</v>
      </c>
      <c r="BW278">
        <f>(BC278-BI278)/(BC278-BT278)</f>
        <v>0</v>
      </c>
      <c r="BX278">
        <f>(BI278-BH278)/(BI278-BB278)</f>
        <v>0</v>
      </c>
      <c r="BY278">
        <f>(BC278-BI278)/(BC278-BB278)</f>
        <v>0</v>
      </c>
      <c r="BZ278">
        <f>(BV278*BT278/BH278)</f>
        <v>0</v>
      </c>
      <c r="CA278">
        <f>(1-BZ278)</f>
        <v>0</v>
      </c>
      <c r="DJ278">
        <f>$B$11*EI278+$C$11*EJ278+$F$11*EU278*(1-EX278)</f>
        <v>0</v>
      </c>
      <c r="DK278">
        <f>DJ278*DL278</f>
        <v>0</v>
      </c>
      <c r="DL278">
        <f>($B$11*$D$9+$C$11*$D$9+$F$11*((FH278+EZ278)/MAX(FH278+EZ278+FI278, 0.1)*$I$9+FI278/MAX(FH278+EZ278+FI278, 0.1)*$J$9))/($B$11+$C$11+$F$11)</f>
        <v>0</v>
      </c>
      <c r="DM278">
        <f>($B$11*$K$9+$C$11*$K$9+$F$11*((FH278+EZ278)/MAX(FH278+EZ278+FI278, 0.1)*$P$9+FI278/MAX(FH278+EZ278+FI278, 0.1)*$Q$9))/($B$11+$C$11+$F$11)</f>
        <v>0</v>
      </c>
      <c r="DN278">
        <v>6</v>
      </c>
      <c r="DO278">
        <v>0.5</v>
      </c>
      <c r="DP278" t="s">
        <v>437</v>
      </c>
      <c r="DQ278">
        <v>2</v>
      </c>
      <c r="DR278" t="b">
        <v>1</v>
      </c>
      <c r="DS278">
        <v>1701978977.6</v>
      </c>
      <c r="DT278">
        <v>417.1535</v>
      </c>
      <c r="DU278">
        <v>420.032</v>
      </c>
      <c r="DV278">
        <v>12.49445</v>
      </c>
      <c r="DW278">
        <v>11.51325</v>
      </c>
      <c r="DX278">
        <v>417.6675</v>
      </c>
      <c r="DY278">
        <v>12.463</v>
      </c>
      <c r="DZ278">
        <v>599.983</v>
      </c>
      <c r="EA278">
        <v>78.90395</v>
      </c>
      <c r="EB278">
        <v>0.10014</v>
      </c>
      <c r="EC278">
        <v>23.05065</v>
      </c>
      <c r="ED278">
        <v>23.1007</v>
      </c>
      <c r="EE278">
        <v>999.9</v>
      </c>
      <c r="EF278">
        <v>0</v>
      </c>
      <c r="EG278">
        <v>0</v>
      </c>
      <c r="EH278">
        <v>9970.625</v>
      </c>
      <c r="EI278">
        <v>0</v>
      </c>
      <c r="EJ278">
        <v>0.848101</v>
      </c>
      <c r="EK278">
        <v>-2.878355</v>
      </c>
      <c r="EL278">
        <v>422.4315</v>
      </c>
      <c r="EM278">
        <v>424.9245</v>
      </c>
      <c r="EN278">
        <v>0.9812055</v>
      </c>
      <c r="EO278">
        <v>420.032</v>
      </c>
      <c r="EP278">
        <v>11.51325</v>
      </c>
      <c r="EQ278">
        <v>0.985863</v>
      </c>
      <c r="ER278">
        <v>0.908442</v>
      </c>
      <c r="ES278">
        <v>6.709105</v>
      </c>
      <c r="ET278">
        <v>5.52517</v>
      </c>
      <c r="EU278">
        <v>1800.065</v>
      </c>
      <c r="EV278">
        <v>0.978006</v>
      </c>
      <c r="EW278">
        <v>0.0219943</v>
      </c>
      <c r="EX278">
        <v>0</v>
      </c>
      <c r="EY278">
        <v>381.8245</v>
      </c>
      <c r="EZ278">
        <v>4.99951</v>
      </c>
      <c r="FA278">
        <v>6925.78</v>
      </c>
      <c r="FB278">
        <v>14717.55</v>
      </c>
      <c r="FC278">
        <v>43.062</v>
      </c>
      <c r="FD278">
        <v>44.875</v>
      </c>
      <c r="FE278">
        <v>44.625</v>
      </c>
      <c r="FF278">
        <v>43.875</v>
      </c>
      <c r="FG278">
        <v>44.5</v>
      </c>
      <c r="FH278">
        <v>1755.585</v>
      </c>
      <c r="FI278">
        <v>39.48</v>
      </c>
      <c r="FJ278">
        <v>0</v>
      </c>
      <c r="FK278">
        <v>1701978980.1</v>
      </c>
      <c r="FL278">
        <v>0</v>
      </c>
      <c r="FM278">
        <v>381.658692307692</v>
      </c>
      <c r="FN278">
        <v>-0.209777784888865</v>
      </c>
      <c r="FO278">
        <v>-4.15794867978457</v>
      </c>
      <c r="FP278">
        <v>6926.30692307692</v>
      </c>
      <c r="FQ278">
        <v>15</v>
      </c>
      <c r="FR278">
        <v>1701977635</v>
      </c>
      <c r="FS278" t="s">
        <v>438</v>
      </c>
      <c r="FT278">
        <v>1701977633</v>
      </c>
      <c r="FU278">
        <v>1701977635</v>
      </c>
      <c r="FV278">
        <v>4</v>
      </c>
      <c r="FW278">
        <v>-0.012</v>
      </c>
      <c r="FX278">
        <v>0.003</v>
      </c>
      <c r="FY278">
        <v>-0.515</v>
      </c>
      <c r="FZ278">
        <v>0.012</v>
      </c>
      <c r="GA278">
        <v>420</v>
      </c>
      <c r="GB278">
        <v>11</v>
      </c>
      <c r="GC278">
        <v>0.38</v>
      </c>
      <c r="GD278">
        <v>0.07</v>
      </c>
      <c r="GE278">
        <v>-2.879941</v>
      </c>
      <c r="GF278">
        <v>0.157648421052628</v>
      </c>
      <c r="GG278">
        <v>0.0291855536010541</v>
      </c>
      <c r="GH278">
        <v>1</v>
      </c>
      <c r="GI278">
        <v>381.711264705882</v>
      </c>
      <c r="GJ278">
        <v>-0.757906802830764</v>
      </c>
      <c r="GK278">
        <v>0.186026296184094</v>
      </c>
      <c r="GL278">
        <v>1</v>
      </c>
      <c r="GM278">
        <v>0.98175315</v>
      </c>
      <c r="GN278">
        <v>-0.00283935338346039</v>
      </c>
      <c r="GO278">
        <v>0.0012888888344229</v>
      </c>
      <c r="GP278">
        <v>1</v>
      </c>
      <c r="GQ278">
        <v>3</v>
      </c>
      <c r="GR278">
        <v>3</v>
      </c>
      <c r="GS278" t="s">
        <v>439</v>
      </c>
      <c r="GT278">
        <v>3.25002</v>
      </c>
      <c r="GU278">
        <v>2.89217</v>
      </c>
      <c r="GV278">
        <v>0.0826904</v>
      </c>
      <c r="GW278">
        <v>0.0829145</v>
      </c>
      <c r="GX278">
        <v>0.0594953</v>
      </c>
      <c r="GY278">
        <v>0.0554897</v>
      </c>
      <c r="GZ278">
        <v>30260.8</v>
      </c>
      <c r="HA278">
        <v>23314</v>
      </c>
      <c r="HB278">
        <v>30710.9</v>
      </c>
      <c r="HC278">
        <v>23892.7</v>
      </c>
      <c r="HD278">
        <v>38257.3</v>
      </c>
      <c r="HE278">
        <v>31499</v>
      </c>
      <c r="HF278">
        <v>43455.2</v>
      </c>
      <c r="HG278">
        <v>36058.2</v>
      </c>
      <c r="HH278">
        <v>2.35215</v>
      </c>
      <c r="HI278">
        <v>2.25472</v>
      </c>
      <c r="HJ278">
        <v>0.152394</v>
      </c>
      <c r="HK278">
        <v>0</v>
      </c>
      <c r="HL278">
        <v>20.5941</v>
      </c>
      <c r="HM278">
        <v>999.9</v>
      </c>
      <c r="HN278">
        <v>45.202</v>
      </c>
      <c r="HO278">
        <v>27.11</v>
      </c>
      <c r="HP278">
        <v>20.6376</v>
      </c>
      <c r="HQ278">
        <v>54.112</v>
      </c>
      <c r="HR278">
        <v>21.4263</v>
      </c>
      <c r="HS278">
        <v>2</v>
      </c>
      <c r="HT278">
        <v>-0.300386</v>
      </c>
      <c r="HU278">
        <v>0.737051</v>
      </c>
      <c r="HV278">
        <v>20.3422</v>
      </c>
      <c r="HW278">
        <v>5.24499</v>
      </c>
      <c r="HX278">
        <v>11.921</v>
      </c>
      <c r="HY278">
        <v>4.9693</v>
      </c>
      <c r="HZ278">
        <v>3.29008</v>
      </c>
      <c r="IA278">
        <v>9999</v>
      </c>
      <c r="IB278">
        <v>999.9</v>
      </c>
      <c r="IC278">
        <v>9999</v>
      </c>
      <c r="ID278">
        <v>9999</v>
      </c>
      <c r="IE278">
        <v>4.97212</v>
      </c>
      <c r="IF278">
        <v>1.87347</v>
      </c>
      <c r="IG278">
        <v>1.88034</v>
      </c>
      <c r="IH278">
        <v>1.87653</v>
      </c>
      <c r="II278">
        <v>1.87615</v>
      </c>
      <c r="IJ278">
        <v>1.87607</v>
      </c>
      <c r="IK278">
        <v>1.87503</v>
      </c>
      <c r="IL278">
        <v>1.87545</v>
      </c>
      <c r="IM278">
        <v>0</v>
      </c>
      <c r="IN278">
        <v>0</v>
      </c>
      <c r="IO278">
        <v>0</v>
      </c>
      <c r="IP278">
        <v>0</v>
      </c>
      <c r="IQ278" t="s">
        <v>440</v>
      </c>
      <c r="IR278" t="s">
        <v>441</v>
      </c>
      <c r="IS278" t="s">
        <v>442</v>
      </c>
      <c r="IT278" t="s">
        <v>442</v>
      </c>
      <c r="IU278" t="s">
        <v>442</v>
      </c>
      <c r="IV278" t="s">
        <v>442</v>
      </c>
      <c r="IW278">
        <v>0</v>
      </c>
      <c r="IX278">
        <v>100</v>
      </c>
      <c r="IY278">
        <v>100</v>
      </c>
      <c r="IZ278">
        <v>-0.514</v>
      </c>
      <c r="JA278">
        <v>0.0314</v>
      </c>
      <c r="JB278">
        <v>-0.436505064677801</v>
      </c>
      <c r="JC278">
        <v>-0.000204251658391556</v>
      </c>
      <c r="JD278">
        <v>8.11882707142039e-08</v>
      </c>
      <c r="JE278">
        <v>-8.824596126216e-11</v>
      </c>
      <c r="JF278">
        <v>-0.0823044458403542</v>
      </c>
      <c r="JG278">
        <v>6.98166786572007e-05</v>
      </c>
      <c r="JH278">
        <v>0.00104944809816257</v>
      </c>
      <c r="JI278">
        <v>-2.5878658862803e-05</v>
      </c>
      <c r="JJ278">
        <v>28</v>
      </c>
      <c r="JK278">
        <v>2090</v>
      </c>
      <c r="JL278">
        <v>2</v>
      </c>
      <c r="JM278">
        <v>19</v>
      </c>
      <c r="JN278">
        <v>22.4</v>
      </c>
      <c r="JO278">
        <v>22.4</v>
      </c>
      <c r="JP278">
        <v>1.36108</v>
      </c>
      <c r="JQ278">
        <v>2.55249</v>
      </c>
      <c r="JR278">
        <v>2.24365</v>
      </c>
      <c r="JS278">
        <v>2.85034</v>
      </c>
      <c r="JT278">
        <v>2.49756</v>
      </c>
      <c r="JU278">
        <v>2.36694</v>
      </c>
      <c r="JV278">
        <v>31.3462</v>
      </c>
      <c r="JW278">
        <v>24.07</v>
      </c>
      <c r="JX278">
        <v>18</v>
      </c>
      <c r="JY278">
        <v>633.476</v>
      </c>
      <c r="JZ278">
        <v>657.669</v>
      </c>
      <c r="KA278">
        <v>20.0005</v>
      </c>
      <c r="KB278">
        <v>23.3707</v>
      </c>
      <c r="KC278">
        <v>30.0002</v>
      </c>
      <c r="KD278">
        <v>23.5367</v>
      </c>
      <c r="KE278">
        <v>23.5183</v>
      </c>
      <c r="KF278">
        <v>27.2874</v>
      </c>
      <c r="KG278">
        <v>36.4437</v>
      </c>
      <c r="KH278">
        <v>0</v>
      </c>
      <c r="KI278">
        <v>20</v>
      </c>
      <c r="KJ278">
        <v>420</v>
      </c>
      <c r="KK278">
        <v>11.5341</v>
      </c>
      <c r="KL278">
        <v>101.97</v>
      </c>
      <c r="KM278">
        <v>101.016</v>
      </c>
    </row>
    <row r="279" spans="1:299">
      <c r="A279">
        <v>263</v>
      </c>
      <c r="B279">
        <v>1701978984.1</v>
      </c>
      <c r="C279">
        <v>1310.09999990463</v>
      </c>
      <c r="D279" t="s">
        <v>967</v>
      </c>
      <c r="E279" t="s">
        <v>968</v>
      </c>
      <c r="F279">
        <v>15</v>
      </c>
      <c r="H279" t="s">
        <v>435</v>
      </c>
      <c r="K279">
        <v>1701978982.6</v>
      </c>
      <c r="L279">
        <f>(M279)/1000</f>
        <v>0</v>
      </c>
      <c r="M279">
        <f>IF(DR279, AP279, AJ279)</f>
        <v>0</v>
      </c>
      <c r="N279">
        <f>IF(DR279, AK279, AI279)</f>
        <v>0</v>
      </c>
      <c r="O279">
        <f>DT279 - IF(AW279&gt;1, N279*DN279*100.0/(AY279*EH279), 0)</f>
        <v>0</v>
      </c>
      <c r="P279">
        <f>((V279-L279/2)*O279-N279)/(V279+L279/2)</f>
        <v>0</v>
      </c>
      <c r="Q279">
        <f>P279*(EA279+EB279)/1000.0</f>
        <v>0</v>
      </c>
      <c r="R279">
        <f>(DT279 - IF(AW279&gt;1, N279*DN279*100.0/(AY279*EH279), 0))*(EA279+EB279)/1000.0</f>
        <v>0</v>
      </c>
      <c r="S279">
        <f>2.0/((1/U279-1/T279)+SIGN(U279)*SQRT((1/U279-1/T279)*(1/U279-1/T279) + 4*DO279/((DO279+1)*(DO279+1))*(2*1/U279*1/T279-1/T279*1/T279)))</f>
        <v>0</v>
      </c>
      <c r="T279">
        <f>IF(LEFT(DP279,1)&lt;&gt;"0",IF(LEFT(DP279,1)="1",3.0,DQ279),$D$5+$E$5*(EH279*EA279/($K$5*1000))+$F$5*(EH279*EA279/($K$5*1000))*MAX(MIN(DN279,$J$5),$I$5)*MAX(MIN(DN279,$J$5),$I$5)+$G$5*MAX(MIN(DN279,$J$5),$I$5)*(EH279*EA279/($K$5*1000))+$H$5*(EH279*EA279/($K$5*1000))*(EH279*EA279/($K$5*1000)))</f>
        <v>0</v>
      </c>
      <c r="U279">
        <f>L279*(1000-(1000*0.61365*exp(17.502*Y279/(240.97+Y279))/(EA279+EB279)+DV279)/2)/(1000*0.61365*exp(17.502*Y279/(240.97+Y279))/(EA279+EB279)-DV279)</f>
        <v>0</v>
      </c>
      <c r="V279">
        <f>1/((DO279+1)/(S279/1.6)+1/(T279/1.37)) + DO279/((DO279+1)/(S279/1.6) + DO279/(T279/1.37))</f>
        <v>0</v>
      </c>
      <c r="W279">
        <f>(DJ279*DM279)</f>
        <v>0</v>
      </c>
      <c r="X279">
        <f>(EC279+(W279+2*0.95*5.67E-8*(((EC279+$B$7)+273)^4-(EC279+273)^4)-44100*L279)/(1.84*29.3*T279+8*0.95*5.67E-8*(EC279+273)^3))</f>
        <v>0</v>
      </c>
      <c r="Y279">
        <f>($C$7*ED279+$D$7*EE279+$E$7*X279)</f>
        <v>0</v>
      </c>
      <c r="Z279">
        <f>0.61365*exp(17.502*Y279/(240.97+Y279))</f>
        <v>0</v>
      </c>
      <c r="AA279">
        <f>(AB279/AC279*100)</f>
        <v>0</v>
      </c>
      <c r="AB279">
        <f>DV279*(EA279+EB279)/1000</f>
        <v>0</v>
      </c>
      <c r="AC279">
        <f>0.61365*exp(17.502*EC279/(240.97+EC279))</f>
        <v>0</v>
      </c>
      <c r="AD279">
        <f>(Z279-DV279*(EA279+EB279)/1000)</f>
        <v>0</v>
      </c>
      <c r="AE279">
        <f>(-L279*44100)</f>
        <v>0</v>
      </c>
      <c r="AF279">
        <f>2*29.3*T279*0.92*(EC279-Y279)</f>
        <v>0</v>
      </c>
      <c r="AG279">
        <f>2*0.95*5.67E-8*(((EC279+$B$7)+273)^4-(Y279+273)^4)</f>
        <v>0</v>
      </c>
      <c r="AH279">
        <f>W279+AG279+AE279+AF279</f>
        <v>0</v>
      </c>
      <c r="AI279">
        <f>DZ279*AW279*(DU279-DT279*(1000-AW279*DW279)/(1000-AW279*DV279))/(100*DN279)</f>
        <v>0</v>
      </c>
      <c r="AJ279">
        <f>1000*DZ279*AW279*(DV279-DW279)/(100*DN279*(1000-AW279*DV279))</f>
        <v>0</v>
      </c>
      <c r="AK279">
        <f>(AL279 - AM279 - EA279*1E3/(8.314*(EC279+273.15)) * AO279/DZ279 * AN279) * DZ279/(100*DN279) * (1000 - DW279)/1000</f>
        <v>0</v>
      </c>
      <c r="AL279">
        <v>424.875948532974</v>
      </c>
      <c r="AM279">
        <v>422.448896969697</v>
      </c>
      <c r="AN279">
        <v>-0.00576234585119329</v>
      </c>
      <c r="AO279">
        <v>66.111918729525</v>
      </c>
      <c r="AP279">
        <f>(AR279 - AQ279 + EA279*1E3/(8.314*(EC279+273.15)) * AT279/DZ279 * AS279) * DZ279/(100*DN279) * 1000/(1000 - AR279)</f>
        <v>0</v>
      </c>
      <c r="AQ279">
        <v>11.5145824966884</v>
      </c>
      <c r="AR279">
        <v>12.4932791208791</v>
      </c>
      <c r="AS279">
        <v>-3.75811546405541e-07</v>
      </c>
      <c r="AT279">
        <v>85.4368916189537</v>
      </c>
      <c r="AU279">
        <v>0</v>
      </c>
      <c r="AV279">
        <v>0</v>
      </c>
      <c r="AW279">
        <f>IF(AU279*$H$13&gt;=AY279,1.0,(AY279/(AY279-AU279*$H$13)))</f>
        <v>0</v>
      </c>
      <c r="AX279">
        <f>(AW279-1)*100</f>
        <v>0</v>
      </c>
      <c r="AY279">
        <f>MAX(0,($B$13+$C$13*EH279)/(1+$D$13*EH279)*EA279/(EC279+273)*$E$13)</f>
        <v>0</v>
      </c>
      <c r="AZ279" t="s">
        <v>436</v>
      </c>
      <c r="BA279" t="s">
        <v>436</v>
      </c>
      <c r="BB279">
        <v>0</v>
      </c>
      <c r="BC279">
        <v>0</v>
      </c>
      <c r="BD279">
        <f>1-BB279/BC279</f>
        <v>0</v>
      </c>
      <c r="BE279">
        <v>0</v>
      </c>
      <c r="BF279" t="s">
        <v>436</v>
      </c>
      <c r="BG279" t="s">
        <v>436</v>
      </c>
      <c r="BH279">
        <v>0</v>
      </c>
      <c r="BI279">
        <v>0</v>
      </c>
      <c r="BJ279">
        <f>1-BH279/BI279</f>
        <v>0</v>
      </c>
      <c r="BK279">
        <v>0.5</v>
      </c>
      <c r="BL279">
        <f>DK279</f>
        <v>0</v>
      </c>
      <c r="BM279">
        <f>N279</f>
        <v>0</v>
      </c>
      <c r="BN279">
        <f>BJ279*BK279*BL279</f>
        <v>0</v>
      </c>
      <c r="BO279">
        <f>(BM279-BE279)/BL279</f>
        <v>0</v>
      </c>
      <c r="BP279">
        <f>(BC279-BI279)/BI279</f>
        <v>0</v>
      </c>
      <c r="BQ279">
        <f>BB279/(BD279+BB279/BI279)</f>
        <v>0</v>
      </c>
      <c r="BR279" t="s">
        <v>436</v>
      </c>
      <c r="BS279">
        <v>0</v>
      </c>
      <c r="BT279">
        <f>IF(BS279&lt;&gt;0, BS279, BQ279)</f>
        <v>0</v>
      </c>
      <c r="BU279">
        <f>1-BT279/BI279</f>
        <v>0</v>
      </c>
      <c r="BV279">
        <f>(BI279-BH279)/(BI279-BT279)</f>
        <v>0</v>
      </c>
      <c r="BW279">
        <f>(BC279-BI279)/(BC279-BT279)</f>
        <v>0</v>
      </c>
      <c r="BX279">
        <f>(BI279-BH279)/(BI279-BB279)</f>
        <v>0</v>
      </c>
      <c r="BY279">
        <f>(BC279-BI279)/(BC279-BB279)</f>
        <v>0</v>
      </c>
      <c r="BZ279">
        <f>(BV279*BT279/BH279)</f>
        <v>0</v>
      </c>
      <c r="CA279">
        <f>(1-BZ279)</f>
        <v>0</v>
      </c>
      <c r="DJ279">
        <f>$B$11*EI279+$C$11*EJ279+$F$11*EU279*(1-EX279)</f>
        <v>0</v>
      </c>
      <c r="DK279">
        <f>DJ279*DL279</f>
        <v>0</v>
      </c>
      <c r="DL279">
        <f>($B$11*$D$9+$C$11*$D$9+$F$11*((FH279+EZ279)/MAX(FH279+EZ279+FI279, 0.1)*$I$9+FI279/MAX(FH279+EZ279+FI279, 0.1)*$J$9))/($B$11+$C$11+$F$11)</f>
        <v>0</v>
      </c>
      <c r="DM279">
        <f>($B$11*$K$9+$C$11*$K$9+$F$11*((FH279+EZ279)/MAX(FH279+EZ279+FI279, 0.1)*$P$9+FI279/MAX(FH279+EZ279+FI279, 0.1)*$Q$9))/($B$11+$C$11+$F$11)</f>
        <v>0</v>
      </c>
      <c r="DN279">
        <v>6</v>
      </c>
      <c r="DO279">
        <v>0.5</v>
      </c>
      <c r="DP279" t="s">
        <v>437</v>
      </c>
      <c r="DQ279">
        <v>2</v>
      </c>
      <c r="DR279" t="b">
        <v>1</v>
      </c>
      <c r="DS279">
        <v>1701978982.6</v>
      </c>
      <c r="DT279">
        <v>417.178</v>
      </c>
      <c r="DU279">
        <v>419.952</v>
      </c>
      <c r="DV279">
        <v>12.4932</v>
      </c>
      <c r="DW279">
        <v>11.51445</v>
      </c>
      <c r="DX279">
        <v>417.692</v>
      </c>
      <c r="DY279">
        <v>12.46175</v>
      </c>
      <c r="DZ279">
        <v>599.9635</v>
      </c>
      <c r="EA279">
        <v>78.90465</v>
      </c>
      <c r="EB279">
        <v>0.1000245</v>
      </c>
      <c r="EC279">
        <v>23.0475</v>
      </c>
      <c r="ED279">
        <v>23.10855</v>
      </c>
      <c r="EE279">
        <v>999.9</v>
      </c>
      <c r="EF279">
        <v>0</v>
      </c>
      <c r="EG279">
        <v>0</v>
      </c>
      <c r="EH279">
        <v>9991.86</v>
      </c>
      <c r="EI279">
        <v>0</v>
      </c>
      <c r="EJ279">
        <v>0.848101</v>
      </c>
      <c r="EK279">
        <v>-2.77359</v>
      </c>
      <c r="EL279">
        <v>422.456</v>
      </c>
      <c r="EM279">
        <v>424.8435</v>
      </c>
      <c r="EN279">
        <v>0.978745</v>
      </c>
      <c r="EO279">
        <v>419.952</v>
      </c>
      <c r="EP279">
        <v>11.51445</v>
      </c>
      <c r="EQ279">
        <v>0.9857715</v>
      </c>
      <c r="ER279">
        <v>0.908544</v>
      </c>
      <c r="ES279">
        <v>6.70776</v>
      </c>
      <c r="ET279">
        <v>5.52679</v>
      </c>
      <c r="EU279">
        <v>1800.055</v>
      </c>
      <c r="EV279">
        <v>0.978006</v>
      </c>
      <c r="EW279">
        <v>0.0219943</v>
      </c>
      <c r="EX279">
        <v>0</v>
      </c>
      <c r="EY279">
        <v>381.8105</v>
      </c>
      <c r="EZ279">
        <v>4.99951</v>
      </c>
      <c r="FA279">
        <v>6925.89</v>
      </c>
      <c r="FB279">
        <v>14717.45</v>
      </c>
      <c r="FC279">
        <v>43.062</v>
      </c>
      <c r="FD279">
        <v>44.875</v>
      </c>
      <c r="FE279">
        <v>44.625</v>
      </c>
      <c r="FF279">
        <v>43.937</v>
      </c>
      <c r="FG279">
        <v>44.5</v>
      </c>
      <c r="FH279">
        <v>1755.575</v>
      </c>
      <c r="FI279">
        <v>39.48</v>
      </c>
      <c r="FJ279">
        <v>0</v>
      </c>
      <c r="FK279">
        <v>1701978985.5</v>
      </c>
      <c r="FL279">
        <v>0</v>
      </c>
      <c r="FM279">
        <v>381.64188</v>
      </c>
      <c r="FN279">
        <v>-0.413000008453457</v>
      </c>
      <c r="FO279">
        <v>-4.44692307087089</v>
      </c>
      <c r="FP279">
        <v>6926.048</v>
      </c>
      <c r="FQ279">
        <v>15</v>
      </c>
      <c r="FR279">
        <v>1701977635</v>
      </c>
      <c r="FS279" t="s">
        <v>438</v>
      </c>
      <c r="FT279">
        <v>1701977633</v>
      </c>
      <c r="FU279">
        <v>1701977635</v>
      </c>
      <c r="FV279">
        <v>4</v>
      </c>
      <c r="FW279">
        <v>-0.012</v>
      </c>
      <c r="FX279">
        <v>0.003</v>
      </c>
      <c r="FY279">
        <v>-0.515</v>
      </c>
      <c r="FZ279">
        <v>0.012</v>
      </c>
      <c r="GA279">
        <v>420</v>
      </c>
      <c r="GB279">
        <v>11</v>
      </c>
      <c r="GC279">
        <v>0.38</v>
      </c>
      <c r="GD279">
        <v>0.07</v>
      </c>
      <c r="GE279">
        <v>-2.85867904761905</v>
      </c>
      <c r="GF279">
        <v>0.386902597402604</v>
      </c>
      <c r="GG279">
        <v>0.0464030618760651</v>
      </c>
      <c r="GH279">
        <v>1</v>
      </c>
      <c r="GI279">
        <v>381.663323529412</v>
      </c>
      <c r="GJ279">
        <v>-0.109900691347025</v>
      </c>
      <c r="GK279">
        <v>0.173035141039623</v>
      </c>
      <c r="GL279">
        <v>1</v>
      </c>
      <c r="GM279">
        <v>0.980837619047619</v>
      </c>
      <c r="GN279">
        <v>-0.00470579220779111</v>
      </c>
      <c r="GO279">
        <v>0.00138179884402595</v>
      </c>
      <c r="GP279">
        <v>1</v>
      </c>
      <c r="GQ279">
        <v>3</v>
      </c>
      <c r="GR279">
        <v>3</v>
      </c>
      <c r="GS279" t="s">
        <v>439</v>
      </c>
      <c r="GT279">
        <v>3.25001</v>
      </c>
      <c r="GU279">
        <v>2.89226</v>
      </c>
      <c r="GV279">
        <v>0.0826853</v>
      </c>
      <c r="GW279">
        <v>0.082907</v>
      </c>
      <c r="GX279">
        <v>0.0594881</v>
      </c>
      <c r="GY279">
        <v>0.0554877</v>
      </c>
      <c r="GZ279">
        <v>30261</v>
      </c>
      <c r="HA279">
        <v>23313.5</v>
      </c>
      <c r="HB279">
        <v>30710.9</v>
      </c>
      <c r="HC279">
        <v>23892</v>
      </c>
      <c r="HD279">
        <v>38257.7</v>
      </c>
      <c r="HE279">
        <v>31498.1</v>
      </c>
      <c r="HF279">
        <v>43455.3</v>
      </c>
      <c r="HG279">
        <v>36057.1</v>
      </c>
      <c r="HH279">
        <v>2.35212</v>
      </c>
      <c r="HI279">
        <v>2.25463</v>
      </c>
      <c r="HJ279">
        <v>0.152271</v>
      </c>
      <c r="HK279">
        <v>0</v>
      </c>
      <c r="HL279">
        <v>20.5941</v>
      </c>
      <c r="HM279">
        <v>999.9</v>
      </c>
      <c r="HN279">
        <v>45.226</v>
      </c>
      <c r="HO279">
        <v>27.11</v>
      </c>
      <c r="HP279">
        <v>20.6483</v>
      </c>
      <c r="HQ279">
        <v>54.752</v>
      </c>
      <c r="HR279">
        <v>21.4543</v>
      </c>
      <c r="HS279">
        <v>2</v>
      </c>
      <c r="HT279">
        <v>-0.300351</v>
      </c>
      <c r="HU279">
        <v>0.740722</v>
      </c>
      <c r="HV279">
        <v>20.3422</v>
      </c>
      <c r="HW279">
        <v>5.24544</v>
      </c>
      <c r="HX279">
        <v>11.9205</v>
      </c>
      <c r="HY279">
        <v>4.96975</v>
      </c>
      <c r="HZ279">
        <v>3.29</v>
      </c>
      <c r="IA279">
        <v>9999</v>
      </c>
      <c r="IB279">
        <v>999.9</v>
      </c>
      <c r="IC279">
        <v>9999</v>
      </c>
      <c r="ID279">
        <v>9999</v>
      </c>
      <c r="IE279">
        <v>4.97211</v>
      </c>
      <c r="IF279">
        <v>1.87348</v>
      </c>
      <c r="IG279">
        <v>1.88034</v>
      </c>
      <c r="IH279">
        <v>1.87653</v>
      </c>
      <c r="II279">
        <v>1.87612</v>
      </c>
      <c r="IJ279">
        <v>1.87607</v>
      </c>
      <c r="IK279">
        <v>1.87501</v>
      </c>
      <c r="IL279">
        <v>1.87544</v>
      </c>
      <c r="IM279">
        <v>0</v>
      </c>
      <c r="IN279">
        <v>0</v>
      </c>
      <c r="IO279">
        <v>0</v>
      </c>
      <c r="IP279">
        <v>0</v>
      </c>
      <c r="IQ279" t="s">
        <v>440</v>
      </c>
      <c r="IR279" t="s">
        <v>441</v>
      </c>
      <c r="IS279" t="s">
        <v>442</v>
      </c>
      <c r="IT279" t="s">
        <v>442</v>
      </c>
      <c r="IU279" t="s">
        <v>442</v>
      </c>
      <c r="IV279" t="s">
        <v>442</v>
      </c>
      <c r="IW279">
        <v>0</v>
      </c>
      <c r="IX279">
        <v>100</v>
      </c>
      <c r="IY279">
        <v>100</v>
      </c>
      <c r="IZ279">
        <v>-0.514</v>
      </c>
      <c r="JA279">
        <v>0.0314</v>
      </c>
      <c r="JB279">
        <v>-0.436505064677801</v>
      </c>
      <c r="JC279">
        <v>-0.000204251658391556</v>
      </c>
      <c r="JD279">
        <v>8.11882707142039e-08</v>
      </c>
      <c r="JE279">
        <v>-8.824596126216e-11</v>
      </c>
      <c r="JF279">
        <v>-0.0823044458403542</v>
      </c>
      <c r="JG279">
        <v>6.98166786572007e-05</v>
      </c>
      <c r="JH279">
        <v>0.00104944809816257</v>
      </c>
      <c r="JI279">
        <v>-2.5878658862803e-05</v>
      </c>
      <c r="JJ279">
        <v>28</v>
      </c>
      <c r="JK279">
        <v>2090</v>
      </c>
      <c r="JL279">
        <v>2</v>
      </c>
      <c r="JM279">
        <v>19</v>
      </c>
      <c r="JN279">
        <v>22.5</v>
      </c>
      <c r="JO279">
        <v>22.5</v>
      </c>
      <c r="JP279">
        <v>1.36108</v>
      </c>
      <c r="JQ279">
        <v>2.55249</v>
      </c>
      <c r="JR279">
        <v>2.24365</v>
      </c>
      <c r="JS279">
        <v>2.84912</v>
      </c>
      <c r="JT279">
        <v>2.49756</v>
      </c>
      <c r="JU279">
        <v>2.38647</v>
      </c>
      <c r="JV279">
        <v>31.3462</v>
      </c>
      <c r="JW279">
        <v>24.07</v>
      </c>
      <c r="JX279">
        <v>18</v>
      </c>
      <c r="JY279">
        <v>633.481</v>
      </c>
      <c r="JZ279">
        <v>657.594</v>
      </c>
      <c r="KA279">
        <v>20.0006</v>
      </c>
      <c r="KB279">
        <v>23.3726</v>
      </c>
      <c r="KC279">
        <v>30.0002</v>
      </c>
      <c r="KD279">
        <v>23.5386</v>
      </c>
      <c r="KE279">
        <v>23.5191</v>
      </c>
      <c r="KF279">
        <v>27.2883</v>
      </c>
      <c r="KG279">
        <v>36.4437</v>
      </c>
      <c r="KH279">
        <v>0</v>
      </c>
      <c r="KI279">
        <v>20</v>
      </c>
      <c r="KJ279">
        <v>420</v>
      </c>
      <c r="KK279">
        <v>11.5341</v>
      </c>
      <c r="KL279">
        <v>101.971</v>
      </c>
      <c r="KM279">
        <v>101.012</v>
      </c>
    </row>
    <row r="280" spans="1:299">
      <c r="A280">
        <v>264</v>
      </c>
      <c r="B280">
        <v>1701978989.1</v>
      </c>
      <c r="C280">
        <v>1315.09999990463</v>
      </c>
      <c r="D280" t="s">
        <v>969</v>
      </c>
      <c r="E280" t="s">
        <v>970</v>
      </c>
      <c r="F280">
        <v>15</v>
      </c>
      <c r="H280" t="s">
        <v>435</v>
      </c>
      <c r="K280">
        <v>1701978987.6</v>
      </c>
      <c r="L280">
        <f>(M280)/1000</f>
        <v>0</v>
      </c>
      <c r="M280">
        <f>IF(DR280, AP280, AJ280)</f>
        <v>0</v>
      </c>
      <c r="N280">
        <f>IF(DR280, AK280, AI280)</f>
        <v>0</v>
      </c>
      <c r="O280">
        <f>DT280 - IF(AW280&gt;1, N280*DN280*100.0/(AY280*EH280), 0)</f>
        <v>0</v>
      </c>
      <c r="P280">
        <f>((V280-L280/2)*O280-N280)/(V280+L280/2)</f>
        <v>0</v>
      </c>
      <c r="Q280">
        <f>P280*(EA280+EB280)/1000.0</f>
        <v>0</v>
      </c>
      <c r="R280">
        <f>(DT280 - IF(AW280&gt;1, N280*DN280*100.0/(AY280*EH280), 0))*(EA280+EB280)/1000.0</f>
        <v>0</v>
      </c>
      <c r="S280">
        <f>2.0/((1/U280-1/T280)+SIGN(U280)*SQRT((1/U280-1/T280)*(1/U280-1/T280) + 4*DO280/((DO280+1)*(DO280+1))*(2*1/U280*1/T280-1/T280*1/T280)))</f>
        <v>0</v>
      </c>
      <c r="T280">
        <f>IF(LEFT(DP280,1)&lt;&gt;"0",IF(LEFT(DP280,1)="1",3.0,DQ280),$D$5+$E$5*(EH280*EA280/($K$5*1000))+$F$5*(EH280*EA280/($K$5*1000))*MAX(MIN(DN280,$J$5),$I$5)*MAX(MIN(DN280,$J$5),$I$5)+$G$5*MAX(MIN(DN280,$J$5),$I$5)*(EH280*EA280/($K$5*1000))+$H$5*(EH280*EA280/($K$5*1000))*(EH280*EA280/($K$5*1000)))</f>
        <v>0</v>
      </c>
      <c r="U280">
        <f>L280*(1000-(1000*0.61365*exp(17.502*Y280/(240.97+Y280))/(EA280+EB280)+DV280)/2)/(1000*0.61365*exp(17.502*Y280/(240.97+Y280))/(EA280+EB280)-DV280)</f>
        <v>0</v>
      </c>
      <c r="V280">
        <f>1/((DO280+1)/(S280/1.6)+1/(T280/1.37)) + DO280/((DO280+1)/(S280/1.6) + DO280/(T280/1.37))</f>
        <v>0</v>
      </c>
      <c r="W280">
        <f>(DJ280*DM280)</f>
        <v>0</v>
      </c>
      <c r="X280">
        <f>(EC280+(W280+2*0.95*5.67E-8*(((EC280+$B$7)+273)^4-(EC280+273)^4)-44100*L280)/(1.84*29.3*T280+8*0.95*5.67E-8*(EC280+273)^3))</f>
        <v>0</v>
      </c>
      <c r="Y280">
        <f>($C$7*ED280+$D$7*EE280+$E$7*X280)</f>
        <v>0</v>
      </c>
      <c r="Z280">
        <f>0.61365*exp(17.502*Y280/(240.97+Y280))</f>
        <v>0</v>
      </c>
      <c r="AA280">
        <f>(AB280/AC280*100)</f>
        <v>0</v>
      </c>
      <c r="AB280">
        <f>DV280*(EA280+EB280)/1000</f>
        <v>0</v>
      </c>
      <c r="AC280">
        <f>0.61365*exp(17.502*EC280/(240.97+EC280))</f>
        <v>0</v>
      </c>
      <c r="AD280">
        <f>(Z280-DV280*(EA280+EB280)/1000)</f>
        <v>0</v>
      </c>
      <c r="AE280">
        <f>(-L280*44100)</f>
        <v>0</v>
      </c>
      <c r="AF280">
        <f>2*29.3*T280*0.92*(EC280-Y280)</f>
        <v>0</v>
      </c>
      <c r="AG280">
        <f>2*0.95*5.67E-8*(((EC280+$B$7)+273)^4-(Y280+273)^4)</f>
        <v>0</v>
      </c>
      <c r="AH280">
        <f>W280+AG280+AE280+AF280</f>
        <v>0</v>
      </c>
      <c r="AI280">
        <f>DZ280*AW280*(DU280-DT280*(1000-AW280*DW280)/(1000-AW280*DV280))/(100*DN280)</f>
        <v>0</v>
      </c>
      <c r="AJ280">
        <f>1000*DZ280*AW280*(DV280-DW280)/(100*DN280*(1000-AW280*DV280))</f>
        <v>0</v>
      </c>
      <c r="AK280">
        <f>(AL280 - AM280 - EA280*1E3/(8.314*(EC280+273.15)) * AO280/DZ280 * AN280) * DZ280/(100*DN280) * (1000 - DW280)/1000</f>
        <v>0</v>
      </c>
      <c r="AL280">
        <v>424.891897799844</v>
      </c>
      <c r="AM280">
        <v>422.443951515151</v>
      </c>
      <c r="AN280">
        <v>8.34709101296889e-05</v>
      </c>
      <c r="AO280">
        <v>66.111918729525</v>
      </c>
      <c r="AP280">
        <f>(AR280 - AQ280 + EA280*1E3/(8.314*(EC280+273.15)) * AT280/DZ280 * AS280) * DZ280/(100*DN280) * 1000/(1000 - AR280)</f>
        <v>0</v>
      </c>
      <c r="AQ280">
        <v>11.5140034537106</v>
      </c>
      <c r="AR280">
        <v>12.4924351648352</v>
      </c>
      <c r="AS280">
        <v>-5.36912902271891e-07</v>
      </c>
      <c r="AT280">
        <v>85.4368916189537</v>
      </c>
      <c r="AU280">
        <v>0</v>
      </c>
      <c r="AV280">
        <v>0</v>
      </c>
      <c r="AW280">
        <f>IF(AU280*$H$13&gt;=AY280,1.0,(AY280/(AY280-AU280*$H$13)))</f>
        <v>0</v>
      </c>
      <c r="AX280">
        <f>(AW280-1)*100</f>
        <v>0</v>
      </c>
      <c r="AY280">
        <f>MAX(0,($B$13+$C$13*EH280)/(1+$D$13*EH280)*EA280/(EC280+273)*$E$13)</f>
        <v>0</v>
      </c>
      <c r="AZ280" t="s">
        <v>436</v>
      </c>
      <c r="BA280" t="s">
        <v>436</v>
      </c>
      <c r="BB280">
        <v>0</v>
      </c>
      <c r="BC280">
        <v>0</v>
      </c>
      <c r="BD280">
        <f>1-BB280/BC280</f>
        <v>0</v>
      </c>
      <c r="BE280">
        <v>0</v>
      </c>
      <c r="BF280" t="s">
        <v>436</v>
      </c>
      <c r="BG280" t="s">
        <v>436</v>
      </c>
      <c r="BH280">
        <v>0</v>
      </c>
      <c r="BI280">
        <v>0</v>
      </c>
      <c r="BJ280">
        <f>1-BH280/BI280</f>
        <v>0</v>
      </c>
      <c r="BK280">
        <v>0.5</v>
      </c>
      <c r="BL280">
        <f>DK280</f>
        <v>0</v>
      </c>
      <c r="BM280">
        <f>N280</f>
        <v>0</v>
      </c>
      <c r="BN280">
        <f>BJ280*BK280*BL280</f>
        <v>0</v>
      </c>
      <c r="BO280">
        <f>(BM280-BE280)/BL280</f>
        <v>0</v>
      </c>
      <c r="BP280">
        <f>(BC280-BI280)/BI280</f>
        <v>0</v>
      </c>
      <c r="BQ280">
        <f>BB280/(BD280+BB280/BI280)</f>
        <v>0</v>
      </c>
      <c r="BR280" t="s">
        <v>436</v>
      </c>
      <c r="BS280">
        <v>0</v>
      </c>
      <c r="BT280">
        <f>IF(BS280&lt;&gt;0, BS280, BQ280)</f>
        <v>0</v>
      </c>
      <c r="BU280">
        <f>1-BT280/BI280</f>
        <v>0</v>
      </c>
      <c r="BV280">
        <f>(BI280-BH280)/(BI280-BT280)</f>
        <v>0</v>
      </c>
      <c r="BW280">
        <f>(BC280-BI280)/(BC280-BT280)</f>
        <v>0</v>
      </c>
      <c r="BX280">
        <f>(BI280-BH280)/(BI280-BB280)</f>
        <v>0</v>
      </c>
      <c r="BY280">
        <f>(BC280-BI280)/(BC280-BB280)</f>
        <v>0</v>
      </c>
      <c r="BZ280">
        <f>(BV280*BT280/BH280)</f>
        <v>0</v>
      </c>
      <c r="CA280">
        <f>(1-BZ280)</f>
        <v>0</v>
      </c>
      <c r="DJ280">
        <f>$B$11*EI280+$C$11*EJ280+$F$11*EU280*(1-EX280)</f>
        <v>0</v>
      </c>
      <c r="DK280">
        <f>DJ280*DL280</f>
        <v>0</v>
      </c>
      <c r="DL280">
        <f>($B$11*$D$9+$C$11*$D$9+$F$11*((FH280+EZ280)/MAX(FH280+EZ280+FI280, 0.1)*$I$9+FI280/MAX(FH280+EZ280+FI280, 0.1)*$J$9))/($B$11+$C$11+$F$11)</f>
        <v>0</v>
      </c>
      <c r="DM280">
        <f>($B$11*$K$9+$C$11*$K$9+$F$11*((FH280+EZ280)/MAX(FH280+EZ280+FI280, 0.1)*$P$9+FI280/MAX(FH280+EZ280+FI280, 0.1)*$Q$9))/($B$11+$C$11+$F$11)</f>
        <v>0</v>
      </c>
      <c r="DN280">
        <v>6</v>
      </c>
      <c r="DO280">
        <v>0.5</v>
      </c>
      <c r="DP280" t="s">
        <v>437</v>
      </c>
      <c r="DQ280">
        <v>2</v>
      </c>
      <c r="DR280" t="b">
        <v>1</v>
      </c>
      <c r="DS280">
        <v>1701978987.6</v>
      </c>
      <c r="DT280">
        <v>417.165</v>
      </c>
      <c r="DU280">
        <v>420.006</v>
      </c>
      <c r="DV280">
        <v>12.49265</v>
      </c>
      <c r="DW280">
        <v>11.5138</v>
      </c>
      <c r="DX280">
        <v>417.679</v>
      </c>
      <c r="DY280">
        <v>12.4612</v>
      </c>
      <c r="DZ280">
        <v>600.0345</v>
      </c>
      <c r="EA280">
        <v>78.9039</v>
      </c>
      <c r="EB280">
        <v>0.0997109</v>
      </c>
      <c r="EC280">
        <v>23.0472</v>
      </c>
      <c r="ED280">
        <v>23.1133</v>
      </c>
      <c r="EE280">
        <v>999.9</v>
      </c>
      <c r="EF280">
        <v>0</v>
      </c>
      <c r="EG280">
        <v>0</v>
      </c>
      <c r="EH280">
        <v>10028.15</v>
      </c>
      <c r="EI280">
        <v>0</v>
      </c>
      <c r="EJ280">
        <v>0.848101</v>
      </c>
      <c r="EK280">
        <v>-2.841555</v>
      </c>
      <c r="EL280">
        <v>422.442</v>
      </c>
      <c r="EM280">
        <v>424.8985</v>
      </c>
      <c r="EN280">
        <v>0.97883</v>
      </c>
      <c r="EO280">
        <v>420.006</v>
      </c>
      <c r="EP280">
        <v>11.5138</v>
      </c>
      <c r="EQ280">
        <v>0.985719</v>
      </c>
      <c r="ER280">
        <v>0.9084855</v>
      </c>
      <c r="ES280">
        <v>6.706985</v>
      </c>
      <c r="ET280">
        <v>5.52586</v>
      </c>
      <c r="EU280">
        <v>1799.89</v>
      </c>
      <c r="EV280">
        <v>0.978004</v>
      </c>
      <c r="EW280">
        <v>0.0219962</v>
      </c>
      <c r="EX280">
        <v>0</v>
      </c>
      <c r="EY280">
        <v>381.6725</v>
      </c>
      <c r="EZ280">
        <v>4.99951</v>
      </c>
      <c r="FA280">
        <v>6925.09</v>
      </c>
      <c r="FB280">
        <v>14716.1</v>
      </c>
      <c r="FC280">
        <v>43.0935</v>
      </c>
      <c r="FD280">
        <v>44.875</v>
      </c>
      <c r="FE280">
        <v>44.625</v>
      </c>
      <c r="FF280">
        <v>43.906</v>
      </c>
      <c r="FG280">
        <v>44.5</v>
      </c>
      <c r="FH280">
        <v>1755.41</v>
      </c>
      <c r="FI280">
        <v>39.48</v>
      </c>
      <c r="FJ280">
        <v>0</v>
      </c>
      <c r="FK280">
        <v>1701978990.3</v>
      </c>
      <c r="FL280">
        <v>0</v>
      </c>
      <c r="FM280">
        <v>381.63132</v>
      </c>
      <c r="FN280">
        <v>0.391538445795239</v>
      </c>
      <c r="FO280">
        <v>-1.26769230858296</v>
      </c>
      <c r="FP280">
        <v>6925.6504</v>
      </c>
      <c r="FQ280">
        <v>15</v>
      </c>
      <c r="FR280">
        <v>1701977635</v>
      </c>
      <c r="FS280" t="s">
        <v>438</v>
      </c>
      <c r="FT280">
        <v>1701977633</v>
      </c>
      <c r="FU280">
        <v>1701977635</v>
      </c>
      <c r="FV280">
        <v>4</v>
      </c>
      <c r="FW280">
        <v>-0.012</v>
      </c>
      <c r="FX280">
        <v>0.003</v>
      </c>
      <c r="FY280">
        <v>-0.515</v>
      </c>
      <c r="FZ280">
        <v>0.012</v>
      </c>
      <c r="GA280">
        <v>420</v>
      </c>
      <c r="GB280">
        <v>11</v>
      </c>
      <c r="GC280">
        <v>0.38</v>
      </c>
      <c r="GD280">
        <v>0.07</v>
      </c>
      <c r="GE280">
        <v>-2.836326</v>
      </c>
      <c r="GF280">
        <v>0.11152421052631</v>
      </c>
      <c r="GG280">
        <v>0.0305914405348947</v>
      </c>
      <c r="GH280">
        <v>1</v>
      </c>
      <c r="GI280">
        <v>381.651823529412</v>
      </c>
      <c r="GJ280">
        <v>-0.536745612529011</v>
      </c>
      <c r="GK280">
        <v>0.167874335106779</v>
      </c>
      <c r="GL280">
        <v>1</v>
      </c>
      <c r="GM280">
        <v>0.9804835</v>
      </c>
      <c r="GN280">
        <v>-0.014728781954886</v>
      </c>
      <c r="GO280">
        <v>0.00161562190812081</v>
      </c>
      <c r="GP280">
        <v>1</v>
      </c>
      <c r="GQ280">
        <v>3</v>
      </c>
      <c r="GR280">
        <v>3</v>
      </c>
      <c r="GS280" t="s">
        <v>439</v>
      </c>
      <c r="GT280">
        <v>3.24994</v>
      </c>
      <c r="GU280">
        <v>2.89216</v>
      </c>
      <c r="GV280">
        <v>0.0826864</v>
      </c>
      <c r="GW280">
        <v>0.0829063</v>
      </c>
      <c r="GX280">
        <v>0.0594907</v>
      </c>
      <c r="GY280">
        <v>0.0554899</v>
      </c>
      <c r="GZ280">
        <v>30260.9</v>
      </c>
      <c r="HA280">
        <v>23313.1</v>
      </c>
      <c r="HB280">
        <v>30710.9</v>
      </c>
      <c r="HC280">
        <v>23891.5</v>
      </c>
      <c r="HD280">
        <v>38257.7</v>
      </c>
      <c r="HE280">
        <v>31497.5</v>
      </c>
      <c r="HF280">
        <v>43455.5</v>
      </c>
      <c r="HG280">
        <v>36056.6</v>
      </c>
      <c r="HH280">
        <v>2.35193</v>
      </c>
      <c r="HI280">
        <v>2.2547</v>
      </c>
      <c r="HJ280">
        <v>0.153154</v>
      </c>
      <c r="HK280">
        <v>0</v>
      </c>
      <c r="HL280">
        <v>20.5954</v>
      </c>
      <c r="HM280">
        <v>999.9</v>
      </c>
      <c r="HN280">
        <v>45.202</v>
      </c>
      <c r="HO280">
        <v>27.11</v>
      </c>
      <c r="HP280">
        <v>20.6379</v>
      </c>
      <c r="HQ280">
        <v>54.642</v>
      </c>
      <c r="HR280">
        <v>21.5064</v>
      </c>
      <c r="HS280">
        <v>2</v>
      </c>
      <c r="HT280">
        <v>-0.300279</v>
      </c>
      <c r="HU280">
        <v>0.743742</v>
      </c>
      <c r="HV280">
        <v>20.3421</v>
      </c>
      <c r="HW280">
        <v>5.24514</v>
      </c>
      <c r="HX280">
        <v>11.9211</v>
      </c>
      <c r="HY280">
        <v>4.9695</v>
      </c>
      <c r="HZ280">
        <v>3.29005</v>
      </c>
      <c r="IA280">
        <v>9999</v>
      </c>
      <c r="IB280">
        <v>999.9</v>
      </c>
      <c r="IC280">
        <v>9999</v>
      </c>
      <c r="ID280">
        <v>9999</v>
      </c>
      <c r="IE280">
        <v>4.97214</v>
      </c>
      <c r="IF280">
        <v>1.87348</v>
      </c>
      <c r="IG280">
        <v>1.88035</v>
      </c>
      <c r="IH280">
        <v>1.87653</v>
      </c>
      <c r="II280">
        <v>1.8761</v>
      </c>
      <c r="IJ280">
        <v>1.87607</v>
      </c>
      <c r="IK280">
        <v>1.87503</v>
      </c>
      <c r="IL280">
        <v>1.87544</v>
      </c>
      <c r="IM280">
        <v>0</v>
      </c>
      <c r="IN280">
        <v>0</v>
      </c>
      <c r="IO280">
        <v>0</v>
      </c>
      <c r="IP280">
        <v>0</v>
      </c>
      <c r="IQ280" t="s">
        <v>440</v>
      </c>
      <c r="IR280" t="s">
        <v>441</v>
      </c>
      <c r="IS280" t="s">
        <v>442</v>
      </c>
      <c r="IT280" t="s">
        <v>442</v>
      </c>
      <c r="IU280" t="s">
        <v>442</v>
      </c>
      <c r="IV280" t="s">
        <v>442</v>
      </c>
      <c r="IW280">
        <v>0</v>
      </c>
      <c r="IX280">
        <v>100</v>
      </c>
      <c r="IY280">
        <v>100</v>
      </c>
      <c r="IZ280">
        <v>-0.514</v>
      </c>
      <c r="JA280">
        <v>0.0314</v>
      </c>
      <c r="JB280">
        <v>-0.436505064677801</v>
      </c>
      <c r="JC280">
        <v>-0.000204251658391556</v>
      </c>
      <c r="JD280">
        <v>8.11882707142039e-08</v>
      </c>
      <c r="JE280">
        <v>-8.824596126216e-11</v>
      </c>
      <c r="JF280">
        <v>-0.0823044458403542</v>
      </c>
      <c r="JG280">
        <v>6.98166786572007e-05</v>
      </c>
      <c r="JH280">
        <v>0.00104944809816257</v>
      </c>
      <c r="JI280">
        <v>-2.5878658862803e-05</v>
      </c>
      <c r="JJ280">
        <v>28</v>
      </c>
      <c r="JK280">
        <v>2090</v>
      </c>
      <c r="JL280">
        <v>2</v>
      </c>
      <c r="JM280">
        <v>19</v>
      </c>
      <c r="JN280">
        <v>22.6</v>
      </c>
      <c r="JO280">
        <v>22.6</v>
      </c>
      <c r="JP280">
        <v>1.36108</v>
      </c>
      <c r="JQ280">
        <v>2.55127</v>
      </c>
      <c r="JR280">
        <v>2.24365</v>
      </c>
      <c r="JS280">
        <v>2.84912</v>
      </c>
      <c r="JT280">
        <v>2.49756</v>
      </c>
      <c r="JU280">
        <v>2.39624</v>
      </c>
      <c r="JV280">
        <v>31.3462</v>
      </c>
      <c r="JW280">
        <v>24.0612</v>
      </c>
      <c r="JX280">
        <v>18</v>
      </c>
      <c r="JY280">
        <v>633.335</v>
      </c>
      <c r="JZ280">
        <v>657.673</v>
      </c>
      <c r="KA280">
        <v>20.0006</v>
      </c>
      <c r="KB280">
        <v>23.3726</v>
      </c>
      <c r="KC280">
        <v>30.0002</v>
      </c>
      <c r="KD280">
        <v>23.5386</v>
      </c>
      <c r="KE280">
        <v>23.5202</v>
      </c>
      <c r="KF280">
        <v>27.2881</v>
      </c>
      <c r="KG280">
        <v>36.4437</v>
      </c>
      <c r="KH280">
        <v>0</v>
      </c>
      <c r="KI280">
        <v>20</v>
      </c>
      <c r="KJ280">
        <v>420</v>
      </c>
      <c r="KK280">
        <v>11.5341</v>
      </c>
      <c r="KL280">
        <v>101.971</v>
      </c>
      <c r="KM280">
        <v>101.011</v>
      </c>
    </row>
    <row r="281" spans="1:299">
      <c r="A281">
        <v>265</v>
      </c>
      <c r="B281">
        <v>1701978994.1</v>
      </c>
      <c r="C281">
        <v>1320.09999990463</v>
      </c>
      <c r="D281" t="s">
        <v>971</v>
      </c>
      <c r="E281" t="s">
        <v>972</v>
      </c>
      <c r="F281">
        <v>15</v>
      </c>
      <c r="H281" t="s">
        <v>435</v>
      </c>
      <c r="K281">
        <v>1701978992.6</v>
      </c>
      <c r="L281">
        <f>(M281)/1000</f>
        <v>0</v>
      </c>
      <c r="M281">
        <f>IF(DR281, AP281, AJ281)</f>
        <v>0</v>
      </c>
      <c r="N281">
        <f>IF(DR281, AK281, AI281)</f>
        <v>0</v>
      </c>
      <c r="O281">
        <f>DT281 - IF(AW281&gt;1, N281*DN281*100.0/(AY281*EH281), 0)</f>
        <v>0</v>
      </c>
      <c r="P281">
        <f>((V281-L281/2)*O281-N281)/(V281+L281/2)</f>
        <v>0</v>
      </c>
      <c r="Q281">
        <f>P281*(EA281+EB281)/1000.0</f>
        <v>0</v>
      </c>
      <c r="R281">
        <f>(DT281 - IF(AW281&gt;1, N281*DN281*100.0/(AY281*EH281), 0))*(EA281+EB281)/1000.0</f>
        <v>0</v>
      </c>
      <c r="S281">
        <f>2.0/((1/U281-1/T281)+SIGN(U281)*SQRT((1/U281-1/T281)*(1/U281-1/T281) + 4*DO281/((DO281+1)*(DO281+1))*(2*1/U281*1/T281-1/T281*1/T281)))</f>
        <v>0</v>
      </c>
      <c r="T281">
        <f>IF(LEFT(DP281,1)&lt;&gt;"0",IF(LEFT(DP281,1)="1",3.0,DQ281),$D$5+$E$5*(EH281*EA281/($K$5*1000))+$F$5*(EH281*EA281/($K$5*1000))*MAX(MIN(DN281,$J$5),$I$5)*MAX(MIN(DN281,$J$5),$I$5)+$G$5*MAX(MIN(DN281,$J$5),$I$5)*(EH281*EA281/($K$5*1000))+$H$5*(EH281*EA281/($K$5*1000))*(EH281*EA281/($K$5*1000)))</f>
        <v>0</v>
      </c>
      <c r="U281">
        <f>L281*(1000-(1000*0.61365*exp(17.502*Y281/(240.97+Y281))/(EA281+EB281)+DV281)/2)/(1000*0.61365*exp(17.502*Y281/(240.97+Y281))/(EA281+EB281)-DV281)</f>
        <v>0</v>
      </c>
      <c r="V281">
        <f>1/((DO281+1)/(S281/1.6)+1/(T281/1.37)) + DO281/((DO281+1)/(S281/1.6) + DO281/(T281/1.37))</f>
        <v>0</v>
      </c>
      <c r="W281">
        <f>(DJ281*DM281)</f>
        <v>0</v>
      </c>
      <c r="X281">
        <f>(EC281+(W281+2*0.95*5.67E-8*(((EC281+$B$7)+273)^4-(EC281+273)^4)-44100*L281)/(1.84*29.3*T281+8*0.95*5.67E-8*(EC281+273)^3))</f>
        <v>0</v>
      </c>
      <c r="Y281">
        <f>($C$7*ED281+$D$7*EE281+$E$7*X281)</f>
        <v>0</v>
      </c>
      <c r="Z281">
        <f>0.61365*exp(17.502*Y281/(240.97+Y281))</f>
        <v>0</v>
      </c>
      <c r="AA281">
        <f>(AB281/AC281*100)</f>
        <v>0</v>
      </c>
      <c r="AB281">
        <f>DV281*(EA281+EB281)/1000</f>
        <v>0</v>
      </c>
      <c r="AC281">
        <f>0.61365*exp(17.502*EC281/(240.97+EC281))</f>
        <v>0</v>
      </c>
      <c r="AD281">
        <f>(Z281-DV281*(EA281+EB281)/1000)</f>
        <v>0</v>
      </c>
      <c r="AE281">
        <f>(-L281*44100)</f>
        <v>0</v>
      </c>
      <c r="AF281">
        <f>2*29.3*T281*0.92*(EC281-Y281)</f>
        <v>0</v>
      </c>
      <c r="AG281">
        <f>2*0.95*5.67E-8*(((EC281+$B$7)+273)^4-(Y281+273)^4)</f>
        <v>0</v>
      </c>
      <c r="AH281">
        <f>W281+AG281+AE281+AF281</f>
        <v>0</v>
      </c>
      <c r="AI281">
        <f>DZ281*AW281*(DU281-DT281*(1000-AW281*DW281)/(1000-AW281*DV281))/(100*DN281)</f>
        <v>0</v>
      </c>
      <c r="AJ281">
        <f>1000*DZ281*AW281*(DV281-DW281)/(100*DN281*(1000-AW281*DV281))</f>
        <v>0</v>
      </c>
      <c r="AK281">
        <f>(AL281 - AM281 - EA281*1E3/(8.314*(EC281+273.15)) * AO281/DZ281 * AN281) * DZ281/(100*DN281) * (1000 - DW281)/1000</f>
        <v>0</v>
      </c>
      <c r="AL281">
        <v>424.890645636135</v>
      </c>
      <c r="AM281">
        <v>422.44036969697</v>
      </c>
      <c r="AN281">
        <v>-0.000854667599028945</v>
      </c>
      <c r="AO281">
        <v>66.111918729525</v>
      </c>
      <c r="AP281">
        <f>(AR281 - AQ281 + EA281*1E3/(8.314*(EC281+273.15)) * AT281/DZ281 * AS281) * DZ281/(100*DN281) * 1000/(1000 - AR281)</f>
        <v>0</v>
      </c>
      <c r="AQ281">
        <v>11.5144497114027</v>
      </c>
      <c r="AR281">
        <v>12.4935802197802</v>
      </c>
      <c r="AS281">
        <v>3.01189113418188e-08</v>
      </c>
      <c r="AT281">
        <v>85.4368916189537</v>
      </c>
      <c r="AU281">
        <v>0</v>
      </c>
      <c r="AV281">
        <v>0</v>
      </c>
      <c r="AW281">
        <f>IF(AU281*$H$13&gt;=AY281,1.0,(AY281/(AY281-AU281*$H$13)))</f>
        <v>0</v>
      </c>
      <c r="AX281">
        <f>(AW281-1)*100</f>
        <v>0</v>
      </c>
      <c r="AY281">
        <f>MAX(0,($B$13+$C$13*EH281)/(1+$D$13*EH281)*EA281/(EC281+273)*$E$13)</f>
        <v>0</v>
      </c>
      <c r="AZ281" t="s">
        <v>436</v>
      </c>
      <c r="BA281" t="s">
        <v>436</v>
      </c>
      <c r="BB281">
        <v>0</v>
      </c>
      <c r="BC281">
        <v>0</v>
      </c>
      <c r="BD281">
        <f>1-BB281/BC281</f>
        <v>0</v>
      </c>
      <c r="BE281">
        <v>0</v>
      </c>
      <c r="BF281" t="s">
        <v>436</v>
      </c>
      <c r="BG281" t="s">
        <v>436</v>
      </c>
      <c r="BH281">
        <v>0</v>
      </c>
      <c r="BI281">
        <v>0</v>
      </c>
      <c r="BJ281">
        <f>1-BH281/BI281</f>
        <v>0</v>
      </c>
      <c r="BK281">
        <v>0.5</v>
      </c>
      <c r="BL281">
        <f>DK281</f>
        <v>0</v>
      </c>
      <c r="BM281">
        <f>N281</f>
        <v>0</v>
      </c>
      <c r="BN281">
        <f>BJ281*BK281*BL281</f>
        <v>0</v>
      </c>
      <c r="BO281">
        <f>(BM281-BE281)/BL281</f>
        <v>0</v>
      </c>
      <c r="BP281">
        <f>(BC281-BI281)/BI281</f>
        <v>0</v>
      </c>
      <c r="BQ281">
        <f>BB281/(BD281+BB281/BI281)</f>
        <v>0</v>
      </c>
      <c r="BR281" t="s">
        <v>436</v>
      </c>
      <c r="BS281">
        <v>0</v>
      </c>
      <c r="BT281">
        <f>IF(BS281&lt;&gt;0, BS281, BQ281)</f>
        <v>0</v>
      </c>
      <c r="BU281">
        <f>1-BT281/BI281</f>
        <v>0</v>
      </c>
      <c r="BV281">
        <f>(BI281-BH281)/(BI281-BT281)</f>
        <v>0</v>
      </c>
      <c r="BW281">
        <f>(BC281-BI281)/(BC281-BT281)</f>
        <v>0</v>
      </c>
      <c r="BX281">
        <f>(BI281-BH281)/(BI281-BB281)</f>
        <v>0</v>
      </c>
      <c r="BY281">
        <f>(BC281-BI281)/(BC281-BB281)</f>
        <v>0</v>
      </c>
      <c r="BZ281">
        <f>(BV281*BT281/BH281)</f>
        <v>0</v>
      </c>
      <c r="CA281">
        <f>(1-BZ281)</f>
        <v>0</v>
      </c>
      <c r="DJ281">
        <f>$B$11*EI281+$C$11*EJ281+$F$11*EU281*(1-EX281)</f>
        <v>0</v>
      </c>
      <c r="DK281">
        <f>DJ281*DL281</f>
        <v>0</v>
      </c>
      <c r="DL281">
        <f>($B$11*$D$9+$C$11*$D$9+$F$11*((FH281+EZ281)/MAX(FH281+EZ281+FI281, 0.1)*$I$9+FI281/MAX(FH281+EZ281+FI281, 0.1)*$J$9))/($B$11+$C$11+$F$11)</f>
        <v>0</v>
      </c>
      <c r="DM281">
        <f>($B$11*$K$9+$C$11*$K$9+$F$11*((FH281+EZ281)/MAX(FH281+EZ281+FI281, 0.1)*$P$9+FI281/MAX(FH281+EZ281+FI281, 0.1)*$Q$9))/($B$11+$C$11+$F$11)</f>
        <v>0</v>
      </c>
      <c r="DN281">
        <v>6</v>
      </c>
      <c r="DO281">
        <v>0.5</v>
      </c>
      <c r="DP281" t="s">
        <v>437</v>
      </c>
      <c r="DQ281">
        <v>2</v>
      </c>
      <c r="DR281" t="b">
        <v>1</v>
      </c>
      <c r="DS281">
        <v>1701978992.6</v>
      </c>
      <c r="DT281">
        <v>417.1595</v>
      </c>
      <c r="DU281">
        <v>420.0115</v>
      </c>
      <c r="DV281">
        <v>12.4936</v>
      </c>
      <c r="DW281">
        <v>11.51445</v>
      </c>
      <c r="DX281">
        <v>417.6735</v>
      </c>
      <c r="DY281">
        <v>12.4621</v>
      </c>
      <c r="DZ281">
        <v>600.006</v>
      </c>
      <c r="EA281">
        <v>78.905</v>
      </c>
      <c r="EB281">
        <v>0.1000971</v>
      </c>
      <c r="EC281">
        <v>23.0502</v>
      </c>
      <c r="ED281">
        <v>23.1307</v>
      </c>
      <c r="EE281">
        <v>999.9</v>
      </c>
      <c r="EF281">
        <v>0</v>
      </c>
      <c r="EG281">
        <v>0</v>
      </c>
      <c r="EH281">
        <v>9996.575</v>
      </c>
      <c r="EI281">
        <v>0</v>
      </c>
      <c r="EJ281">
        <v>0.848101</v>
      </c>
      <c r="EK281">
        <v>-2.852005</v>
      </c>
      <c r="EL281">
        <v>422.4375</v>
      </c>
      <c r="EM281">
        <v>424.904</v>
      </c>
      <c r="EN281">
        <v>0.9791345</v>
      </c>
      <c r="EO281">
        <v>420.0115</v>
      </c>
      <c r="EP281">
        <v>11.51445</v>
      </c>
      <c r="EQ281">
        <v>0.985804</v>
      </c>
      <c r="ER281">
        <v>0.908546</v>
      </c>
      <c r="ES281">
        <v>6.708245</v>
      </c>
      <c r="ET281">
        <v>5.52682</v>
      </c>
      <c r="EU281">
        <v>1799.89</v>
      </c>
      <c r="EV281">
        <v>0.978004</v>
      </c>
      <c r="EW281">
        <v>0.0219962</v>
      </c>
      <c r="EX281">
        <v>0</v>
      </c>
      <c r="EY281">
        <v>381.5425</v>
      </c>
      <c r="EZ281">
        <v>4.99951</v>
      </c>
      <c r="FA281">
        <v>6924.57</v>
      </c>
      <c r="FB281">
        <v>14716.1</v>
      </c>
      <c r="FC281">
        <v>43.125</v>
      </c>
      <c r="FD281">
        <v>44.875</v>
      </c>
      <c r="FE281">
        <v>44.625</v>
      </c>
      <c r="FF281">
        <v>43.906</v>
      </c>
      <c r="FG281">
        <v>44.5</v>
      </c>
      <c r="FH281">
        <v>1755.41</v>
      </c>
      <c r="FI281">
        <v>39.48</v>
      </c>
      <c r="FJ281">
        <v>0</v>
      </c>
      <c r="FK281">
        <v>1701978995.1</v>
      </c>
      <c r="FL281">
        <v>0</v>
      </c>
      <c r="FM281">
        <v>381.6358</v>
      </c>
      <c r="FN281">
        <v>0.0439999954026755</v>
      </c>
      <c r="FO281">
        <v>-5.35230770965721</v>
      </c>
      <c r="FP281">
        <v>6925.3976</v>
      </c>
      <c r="FQ281">
        <v>15</v>
      </c>
      <c r="FR281">
        <v>1701977635</v>
      </c>
      <c r="FS281" t="s">
        <v>438</v>
      </c>
      <c r="FT281">
        <v>1701977633</v>
      </c>
      <c r="FU281">
        <v>1701977635</v>
      </c>
      <c r="FV281">
        <v>4</v>
      </c>
      <c r="FW281">
        <v>-0.012</v>
      </c>
      <c r="FX281">
        <v>0.003</v>
      </c>
      <c r="FY281">
        <v>-0.515</v>
      </c>
      <c r="FZ281">
        <v>0.012</v>
      </c>
      <c r="GA281">
        <v>420</v>
      </c>
      <c r="GB281">
        <v>11</v>
      </c>
      <c r="GC281">
        <v>0.38</v>
      </c>
      <c r="GD281">
        <v>0.07</v>
      </c>
      <c r="GE281">
        <v>-2.83235</v>
      </c>
      <c r="GF281">
        <v>0.0866197402597437</v>
      </c>
      <c r="GG281">
        <v>0.0316422893639268</v>
      </c>
      <c r="GH281">
        <v>1</v>
      </c>
      <c r="GI281">
        <v>381.622441176471</v>
      </c>
      <c r="GJ281">
        <v>0.256424747801097</v>
      </c>
      <c r="GK281">
        <v>0.173206301878371</v>
      </c>
      <c r="GL281">
        <v>1</v>
      </c>
      <c r="GM281">
        <v>0.979679238095238</v>
      </c>
      <c r="GN281">
        <v>-0.0119805194805176</v>
      </c>
      <c r="GO281">
        <v>0.00148411666544243</v>
      </c>
      <c r="GP281">
        <v>1</v>
      </c>
      <c r="GQ281">
        <v>3</v>
      </c>
      <c r="GR281">
        <v>3</v>
      </c>
      <c r="GS281" t="s">
        <v>439</v>
      </c>
      <c r="GT281">
        <v>3.25009</v>
      </c>
      <c r="GU281">
        <v>2.89221</v>
      </c>
      <c r="GV281">
        <v>0.0826866</v>
      </c>
      <c r="GW281">
        <v>0.0829151</v>
      </c>
      <c r="GX281">
        <v>0.0594933</v>
      </c>
      <c r="GY281">
        <v>0.0554912</v>
      </c>
      <c r="GZ281">
        <v>30260.2</v>
      </c>
      <c r="HA281">
        <v>23314</v>
      </c>
      <c r="HB281">
        <v>30710.1</v>
      </c>
      <c r="HC281">
        <v>23892.6</v>
      </c>
      <c r="HD281">
        <v>38256.6</v>
      </c>
      <c r="HE281">
        <v>31498.6</v>
      </c>
      <c r="HF281">
        <v>43454.4</v>
      </c>
      <c r="HG281">
        <v>36057.8</v>
      </c>
      <c r="HH281">
        <v>2.35217</v>
      </c>
      <c r="HI281">
        <v>2.25445</v>
      </c>
      <c r="HJ281">
        <v>0.153217</v>
      </c>
      <c r="HK281">
        <v>0</v>
      </c>
      <c r="HL281">
        <v>20.5984</v>
      </c>
      <c r="HM281">
        <v>999.9</v>
      </c>
      <c r="HN281">
        <v>45.202</v>
      </c>
      <c r="HO281">
        <v>27.12</v>
      </c>
      <c r="HP281">
        <v>20.6514</v>
      </c>
      <c r="HQ281">
        <v>54.622</v>
      </c>
      <c r="HR281">
        <v>21.4343</v>
      </c>
      <c r="HS281">
        <v>2</v>
      </c>
      <c r="HT281">
        <v>-0.30032</v>
      </c>
      <c r="HU281">
        <v>0.745817</v>
      </c>
      <c r="HV281">
        <v>20.3421</v>
      </c>
      <c r="HW281">
        <v>5.24574</v>
      </c>
      <c r="HX281">
        <v>11.9208</v>
      </c>
      <c r="HY281">
        <v>4.96975</v>
      </c>
      <c r="HZ281">
        <v>3.29008</v>
      </c>
      <c r="IA281">
        <v>9999</v>
      </c>
      <c r="IB281">
        <v>999.9</v>
      </c>
      <c r="IC281">
        <v>9999</v>
      </c>
      <c r="ID281">
        <v>9999</v>
      </c>
      <c r="IE281">
        <v>4.97212</v>
      </c>
      <c r="IF281">
        <v>1.87348</v>
      </c>
      <c r="IG281">
        <v>1.88034</v>
      </c>
      <c r="IH281">
        <v>1.87653</v>
      </c>
      <c r="II281">
        <v>1.87612</v>
      </c>
      <c r="IJ281">
        <v>1.87607</v>
      </c>
      <c r="IK281">
        <v>1.87503</v>
      </c>
      <c r="IL281">
        <v>1.87545</v>
      </c>
      <c r="IM281">
        <v>0</v>
      </c>
      <c r="IN281">
        <v>0</v>
      </c>
      <c r="IO281">
        <v>0</v>
      </c>
      <c r="IP281">
        <v>0</v>
      </c>
      <c r="IQ281" t="s">
        <v>440</v>
      </c>
      <c r="IR281" t="s">
        <v>441</v>
      </c>
      <c r="IS281" t="s">
        <v>442</v>
      </c>
      <c r="IT281" t="s">
        <v>442</v>
      </c>
      <c r="IU281" t="s">
        <v>442</v>
      </c>
      <c r="IV281" t="s">
        <v>442</v>
      </c>
      <c r="IW281">
        <v>0</v>
      </c>
      <c r="IX281">
        <v>100</v>
      </c>
      <c r="IY281">
        <v>100</v>
      </c>
      <c r="IZ281">
        <v>-0.514</v>
      </c>
      <c r="JA281">
        <v>0.0314</v>
      </c>
      <c r="JB281">
        <v>-0.436505064677801</v>
      </c>
      <c r="JC281">
        <v>-0.000204251658391556</v>
      </c>
      <c r="JD281">
        <v>8.11882707142039e-08</v>
      </c>
      <c r="JE281">
        <v>-8.824596126216e-11</v>
      </c>
      <c r="JF281">
        <v>-0.0823044458403542</v>
      </c>
      <c r="JG281">
        <v>6.98166786572007e-05</v>
      </c>
      <c r="JH281">
        <v>0.00104944809816257</v>
      </c>
      <c r="JI281">
        <v>-2.5878658862803e-05</v>
      </c>
      <c r="JJ281">
        <v>28</v>
      </c>
      <c r="JK281">
        <v>2090</v>
      </c>
      <c r="JL281">
        <v>2</v>
      </c>
      <c r="JM281">
        <v>19</v>
      </c>
      <c r="JN281">
        <v>22.7</v>
      </c>
      <c r="JO281">
        <v>22.7</v>
      </c>
      <c r="JP281">
        <v>1.36108</v>
      </c>
      <c r="JQ281">
        <v>2.55615</v>
      </c>
      <c r="JR281">
        <v>2.24365</v>
      </c>
      <c r="JS281">
        <v>2.85034</v>
      </c>
      <c r="JT281">
        <v>2.49756</v>
      </c>
      <c r="JU281">
        <v>2.35352</v>
      </c>
      <c r="JV281">
        <v>31.3462</v>
      </c>
      <c r="JW281">
        <v>24.0612</v>
      </c>
      <c r="JX281">
        <v>18</v>
      </c>
      <c r="JY281">
        <v>633.523</v>
      </c>
      <c r="JZ281">
        <v>657.461</v>
      </c>
      <c r="KA281">
        <v>20.0004</v>
      </c>
      <c r="KB281">
        <v>23.3736</v>
      </c>
      <c r="KC281">
        <v>30.0001</v>
      </c>
      <c r="KD281">
        <v>23.5391</v>
      </c>
      <c r="KE281">
        <v>23.5202</v>
      </c>
      <c r="KF281">
        <v>27.2865</v>
      </c>
      <c r="KG281">
        <v>36.4437</v>
      </c>
      <c r="KH281">
        <v>0</v>
      </c>
      <c r="KI281">
        <v>20</v>
      </c>
      <c r="KJ281">
        <v>420</v>
      </c>
      <c r="KK281">
        <v>11.5341</v>
      </c>
      <c r="KL281">
        <v>101.968</v>
      </c>
      <c r="KM281">
        <v>101.015</v>
      </c>
    </row>
    <row r="282" spans="1:299">
      <c r="A282">
        <v>266</v>
      </c>
      <c r="B282">
        <v>1701978999.1</v>
      </c>
      <c r="C282">
        <v>1325.09999990463</v>
      </c>
      <c r="D282" t="s">
        <v>973</v>
      </c>
      <c r="E282" t="s">
        <v>974</v>
      </c>
      <c r="F282">
        <v>15</v>
      </c>
      <c r="H282" t="s">
        <v>435</v>
      </c>
      <c r="K282">
        <v>1701978997.6</v>
      </c>
      <c r="L282">
        <f>(M282)/1000</f>
        <v>0</v>
      </c>
      <c r="M282">
        <f>IF(DR282, AP282, AJ282)</f>
        <v>0</v>
      </c>
      <c r="N282">
        <f>IF(DR282, AK282, AI282)</f>
        <v>0</v>
      </c>
      <c r="O282">
        <f>DT282 - IF(AW282&gt;1, N282*DN282*100.0/(AY282*EH282), 0)</f>
        <v>0</v>
      </c>
      <c r="P282">
        <f>((V282-L282/2)*O282-N282)/(V282+L282/2)</f>
        <v>0</v>
      </c>
      <c r="Q282">
        <f>P282*(EA282+EB282)/1000.0</f>
        <v>0</v>
      </c>
      <c r="R282">
        <f>(DT282 - IF(AW282&gt;1, N282*DN282*100.0/(AY282*EH282), 0))*(EA282+EB282)/1000.0</f>
        <v>0</v>
      </c>
      <c r="S282">
        <f>2.0/((1/U282-1/T282)+SIGN(U282)*SQRT((1/U282-1/T282)*(1/U282-1/T282) + 4*DO282/((DO282+1)*(DO282+1))*(2*1/U282*1/T282-1/T282*1/T282)))</f>
        <v>0</v>
      </c>
      <c r="T282">
        <f>IF(LEFT(DP282,1)&lt;&gt;"0",IF(LEFT(DP282,1)="1",3.0,DQ282),$D$5+$E$5*(EH282*EA282/($K$5*1000))+$F$5*(EH282*EA282/($K$5*1000))*MAX(MIN(DN282,$J$5),$I$5)*MAX(MIN(DN282,$J$5),$I$5)+$G$5*MAX(MIN(DN282,$J$5),$I$5)*(EH282*EA282/($K$5*1000))+$H$5*(EH282*EA282/($K$5*1000))*(EH282*EA282/($K$5*1000)))</f>
        <v>0</v>
      </c>
      <c r="U282">
        <f>L282*(1000-(1000*0.61365*exp(17.502*Y282/(240.97+Y282))/(EA282+EB282)+DV282)/2)/(1000*0.61365*exp(17.502*Y282/(240.97+Y282))/(EA282+EB282)-DV282)</f>
        <v>0</v>
      </c>
      <c r="V282">
        <f>1/((DO282+1)/(S282/1.6)+1/(T282/1.37)) + DO282/((DO282+1)/(S282/1.6) + DO282/(T282/1.37))</f>
        <v>0</v>
      </c>
      <c r="W282">
        <f>(DJ282*DM282)</f>
        <v>0</v>
      </c>
      <c r="X282">
        <f>(EC282+(W282+2*0.95*5.67E-8*(((EC282+$B$7)+273)^4-(EC282+273)^4)-44100*L282)/(1.84*29.3*T282+8*0.95*5.67E-8*(EC282+273)^3))</f>
        <v>0</v>
      </c>
      <c r="Y282">
        <f>($C$7*ED282+$D$7*EE282+$E$7*X282)</f>
        <v>0</v>
      </c>
      <c r="Z282">
        <f>0.61365*exp(17.502*Y282/(240.97+Y282))</f>
        <v>0</v>
      </c>
      <c r="AA282">
        <f>(AB282/AC282*100)</f>
        <v>0</v>
      </c>
      <c r="AB282">
        <f>DV282*(EA282+EB282)/1000</f>
        <v>0</v>
      </c>
      <c r="AC282">
        <f>0.61365*exp(17.502*EC282/(240.97+EC282))</f>
        <v>0</v>
      </c>
      <c r="AD282">
        <f>(Z282-DV282*(EA282+EB282)/1000)</f>
        <v>0</v>
      </c>
      <c r="AE282">
        <f>(-L282*44100)</f>
        <v>0</v>
      </c>
      <c r="AF282">
        <f>2*29.3*T282*0.92*(EC282-Y282)</f>
        <v>0</v>
      </c>
      <c r="AG282">
        <f>2*0.95*5.67E-8*(((EC282+$B$7)+273)^4-(Y282+273)^4)</f>
        <v>0</v>
      </c>
      <c r="AH282">
        <f>W282+AG282+AE282+AF282</f>
        <v>0</v>
      </c>
      <c r="AI282">
        <f>DZ282*AW282*(DU282-DT282*(1000-AW282*DW282)/(1000-AW282*DV282))/(100*DN282)</f>
        <v>0</v>
      </c>
      <c r="AJ282">
        <f>1000*DZ282*AW282*(DV282-DW282)/(100*DN282*(1000-AW282*DV282))</f>
        <v>0</v>
      </c>
      <c r="AK282">
        <f>(AL282 - AM282 - EA282*1E3/(8.314*(EC282+273.15)) * AO282/DZ282 * AN282) * DZ282/(100*DN282) * (1000 - DW282)/1000</f>
        <v>0</v>
      </c>
      <c r="AL282">
        <v>424.922786771861</v>
      </c>
      <c r="AM282">
        <v>422.433212121212</v>
      </c>
      <c r="AN282">
        <v>-0.000544803721852591</v>
      </c>
      <c r="AO282">
        <v>66.111918729525</v>
      </c>
      <c r="AP282">
        <f>(AR282 - AQ282 + EA282*1E3/(8.314*(EC282+273.15)) * AT282/DZ282 * AS282) * DZ282/(100*DN282) * 1000/(1000 - AR282)</f>
        <v>0</v>
      </c>
      <c r="AQ282">
        <v>11.514725716202</v>
      </c>
      <c r="AR282">
        <v>12.4918263736264</v>
      </c>
      <c r="AS282">
        <v>-2.68148407515854e-07</v>
      </c>
      <c r="AT282">
        <v>85.4368916189537</v>
      </c>
      <c r="AU282">
        <v>0</v>
      </c>
      <c r="AV282">
        <v>0</v>
      </c>
      <c r="AW282">
        <f>IF(AU282*$H$13&gt;=AY282,1.0,(AY282/(AY282-AU282*$H$13)))</f>
        <v>0</v>
      </c>
      <c r="AX282">
        <f>(AW282-1)*100</f>
        <v>0</v>
      </c>
      <c r="AY282">
        <f>MAX(0,($B$13+$C$13*EH282)/(1+$D$13*EH282)*EA282/(EC282+273)*$E$13)</f>
        <v>0</v>
      </c>
      <c r="AZ282" t="s">
        <v>436</v>
      </c>
      <c r="BA282" t="s">
        <v>436</v>
      </c>
      <c r="BB282">
        <v>0</v>
      </c>
      <c r="BC282">
        <v>0</v>
      </c>
      <c r="BD282">
        <f>1-BB282/BC282</f>
        <v>0</v>
      </c>
      <c r="BE282">
        <v>0</v>
      </c>
      <c r="BF282" t="s">
        <v>436</v>
      </c>
      <c r="BG282" t="s">
        <v>436</v>
      </c>
      <c r="BH282">
        <v>0</v>
      </c>
      <c r="BI282">
        <v>0</v>
      </c>
      <c r="BJ282">
        <f>1-BH282/BI282</f>
        <v>0</v>
      </c>
      <c r="BK282">
        <v>0.5</v>
      </c>
      <c r="BL282">
        <f>DK282</f>
        <v>0</v>
      </c>
      <c r="BM282">
        <f>N282</f>
        <v>0</v>
      </c>
      <c r="BN282">
        <f>BJ282*BK282*BL282</f>
        <v>0</v>
      </c>
      <c r="BO282">
        <f>(BM282-BE282)/BL282</f>
        <v>0</v>
      </c>
      <c r="BP282">
        <f>(BC282-BI282)/BI282</f>
        <v>0</v>
      </c>
      <c r="BQ282">
        <f>BB282/(BD282+BB282/BI282)</f>
        <v>0</v>
      </c>
      <c r="BR282" t="s">
        <v>436</v>
      </c>
      <c r="BS282">
        <v>0</v>
      </c>
      <c r="BT282">
        <f>IF(BS282&lt;&gt;0, BS282, BQ282)</f>
        <v>0</v>
      </c>
      <c r="BU282">
        <f>1-BT282/BI282</f>
        <v>0</v>
      </c>
      <c r="BV282">
        <f>(BI282-BH282)/(BI282-BT282)</f>
        <v>0</v>
      </c>
      <c r="BW282">
        <f>(BC282-BI282)/(BC282-BT282)</f>
        <v>0</v>
      </c>
      <c r="BX282">
        <f>(BI282-BH282)/(BI282-BB282)</f>
        <v>0</v>
      </c>
      <c r="BY282">
        <f>(BC282-BI282)/(BC282-BB282)</f>
        <v>0</v>
      </c>
      <c r="BZ282">
        <f>(BV282*BT282/BH282)</f>
        <v>0</v>
      </c>
      <c r="CA282">
        <f>(1-BZ282)</f>
        <v>0</v>
      </c>
      <c r="DJ282">
        <f>$B$11*EI282+$C$11*EJ282+$F$11*EU282*(1-EX282)</f>
        <v>0</v>
      </c>
      <c r="DK282">
        <f>DJ282*DL282</f>
        <v>0</v>
      </c>
      <c r="DL282">
        <f>($B$11*$D$9+$C$11*$D$9+$F$11*((FH282+EZ282)/MAX(FH282+EZ282+FI282, 0.1)*$I$9+FI282/MAX(FH282+EZ282+FI282, 0.1)*$J$9))/($B$11+$C$11+$F$11)</f>
        <v>0</v>
      </c>
      <c r="DM282">
        <f>($B$11*$K$9+$C$11*$K$9+$F$11*((FH282+EZ282)/MAX(FH282+EZ282+FI282, 0.1)*$P$9+FI282/MAX(FH282+EZ282+FI282, 0.1)*$Q$9))/($B$11+$C$11+$F$11)</f>
        <v>0</v>
      </c>
      <c r="DN282">
        <v>6</v>
      </c>
      <c r="DO282">
        <v>0.5</v>
      </c>
      <c r="DP282" t="s">
        <v>437</v>
      </c>
      <c r="DQ282">
        <v>2</v>
      </c>
      <c r="DR282" t="b">
        <v>1</v>
      </c>
      <c r="DS282">
        <v>1701978997.6</v>
      </c>
      <c r="DT282">
        <v>417.154</v>
      </c>
      <c r="DU282">
        <v>420.0345</v>
      </c>
      <c r="DV282">
        <v>12.49175</v>
      </c>
      <c r="DW282">
        <v>11.51575</v>
      </c>
      <c r="DX282">
        <v>417.668</v>
      </c>
      <c r="DY282">
        <v>12.46035</v>
      </c>
      <c r="DZ282">
        <v>600.0075</v>
      </c>
      <c r="EA282">
        <v>78.90585</v>
      </c>
      <c r="EB282">
        <v>0.1000635</v>
      </c>
      <c r="EC282">
        <v>23.05195</v>
      </c>
      <c r="ED282">
        <v>23.13035</v>
      </c>
      <c r="EE282">
        <v>999.9</v>
      </c>
      <c r="EF282">
        <v>0</v>
      </c>
      <c r="EG282">
        <v>0</v>
      </c>
      <c r="EH282">
        <v>9987.81</v>
      </c>
      <c r="EI282">
        <v>0</v>
      </c>
      <c r="EJ282">
        <v>0.848101</v>
      </c>
      <c r="EK282">
        <v>-2.88016</v>
      </c>
      <c r="EL282">
        <v>422.431</v>
      </c>
      <c r="EM282">
        <v>424.9275</v>
      </c>
      <c r="EN282">
        <v>0.976017</v>
      </c>
      <c r="EO282">
        <v>420.0345</v>
      </c>
      <c r="EP282">
        <v>11.51575</v>
      </c>
      <c r="EQ282">
        <v>0.9856745</v>
      </c>
      <c r="ER282">
        <v>0.908661</v>
      </c>
      <c r="ES282">
        <v>6.70633</v>
      </c>
      <c r="ET282">
        <v>5.528645</v>
      </c>
      <c r="EU282">
        <v>1800.04</v>
      </c>
      <c r="EV282">
        <v>0.978006</v>
      </c>
      <c r="EW282">
        <v>0.0219943</v>
      </c>
      <c r="EX282">
        <v>0</v>
      </c>
      <c r="EY282">
        <v>381.8195</v>
      </c>
      <c r="EZ282">
        <v>4.99951</v>
      </c>
      <c r="FA282">
        <v>6924.745</v>
      </c>
      <c r="FB282">
        <v>14717.3</v>
      </c>
      <c r="FC282">
        <v>43.125</v>
      </c>
      <c r="FD282">
        <v>44.875</v>
      </c>
      <c r="FE282">
        <v>44.625</v>
      </c>
      <c r="FF282">
        <v>43.937</v>
      </c>
      <c r="FG282">
        <v>44.5</v>
      </c>
      <c r="FH282">
        <v>1755.56</v>
      </c>
      <c r="FI282">
        <v>39.48</v>
      </c>
      <c r="FJ282">
        <v>0</v>
      </c>
      <c r="FK282">
        <v>1701979000.5</v>
      </c>
      <c r="FL282">
        <v>0</v>
      </c>
      <c r="FM282">
        <v>381.659269230769</v>
      </c>
      <c r="FN282">
        <v>0.338290600796778</v>
      </c>
      <c r="FO282">
        <v>-4.55521366855912</v>
      </c>
      <c r="FP282">
        <v>6925.05923076923</v>
      </c>
      <c r="FQ282">
        <v>15</v>
      </c>
      <c r="FR282">
        <v>1701977635</v>
      </c>
      <c r="FS282" t="s">
        <v>438</v>
      </c>
      <c r="FT282">
        <v>1701977633</v>
      </c>
      <c r="FU282">
        <v>1701977635</v>
      </c>
      <c r="FV282">
        <v>4</v>
      </c>
      <c r="FW282">
        <v>-0.012</v>
      </c>
      <c r="FX282">
        <v>0.003</v>
      </c>
      <c r="FY282">
        <v>-0.515</v>
      </c>
      <c r="FZ282">
        <v>0.012</v>
      </c>
      <c r="GA282">
        <v>420</v>
      </c>
      <c r="GB282">
        <v>11</v>
      </c>
      <c r="GC282">
        <v>0.38</v>
      </c>
      <c r="GD282">
        <v>0.07</v>
      </c>
      <c r="GE282">
        <v>-2.830593</v>
      </c>
      <c r="GF282">
        <v>-0.226907368421055</v>
      </c>
      <c r="GG282">
        <v>0.0313105557440298</v>
      </c>
      <c r="GH282">
        <v>1</v>
      </c>
      <c r="GI282">
        <v>381.645823529412</v>
      </c>
      <c r="GJ282">
        <v>0.147104659012659</v>
      </c>
      <c r="GK282">
        <v>0.176221363228563</v>
      </c>
      <c r="GL282">
        <v>1</v>
      </c>
      <c r="GM282">
        <v>0.97844275</v>
      </c>
      <c r="GN282">
        <v>-0.00728485714285542</v>
      </c>
      <c r="GO282">
        <v>0.00102976472434241</v>
      </c>
      <c r="GP282">
        <v>1</v>
      </c>
      <c r="GQ282">
        <v>3</v>
      </c>
      <c r="GR282">
        <v>3</v>
      </c>
      <c r="GS282" t="s">
        <v>439</v>
      </c>
      <c r="GT282">
        <v>3.24999</v>
      </c>
      <c r="GU282">
        <v>2.89225</v>
      </c>
      <c r="GV282">
        <v>0.0826878</v>
      </c>
      <c r="GW282">
        <v>0.0829177</v>
      </c>
      <c r="GX282">
        <v>0.0594862</v>
      </c>
      <c r="GY282">
        <v>0.0554947</v>
      </c>
      <c r="GZ282">
        <v>30259.3</v>
      </c>
      <c r="HA282">
        <v>23313.9</v>
      </c>
      <c r="HB282">
        <v>30709.3</v>
      </c>
      <c r="HC282">
        <v>23892.7</v>
      </c>
      <c r="HD282">
        <v>38256</v>
      </c>
      <c r="HE282">
        <v>31498.7</v>
      </c>
      <c r="HF282">
        <v>43453.4</v>
      </c>
      <c r="HG282">
        <v>36058</v>
      </c>
      <c r="HH282">
        <v>2.35205</v>
      </c>
      <c r="HI282">
        <v>2.2546</v>
      </c>
      <c r="HJ282">
        <v>0.153184</v>
      </c>
      <c r="HK282">
        <v>0</v>
      </c>
      <c r="HL282">
        <v>20.6036</v>
      </c>
      <c r="HM282">
        <v>999.9</v>
      </c>
      <c r="HN282">
        <v>45.202</v>
      </c>
      <c r="HO282">
        <v>27.11</v>
      </c>
      <c r="HP282">
        <v>20.6381</v>
      </c>
      <c r="HQ282">
        <v>54.242</v>
      </c>
      <c r="HR282">
        <v>21.4343</v>
      </c>
      <c r="HS282">
        <v>2</v>
      </c>
      <c r="HT282">
        <v>-0.300084</v>
      </c>
      <c r="HU282">
        <v>0.750362</v>
      </c>
      <c r="HV282">
        <v>20.3421</v>
      </c>
      <c r="HW282">
        <v>5.24544</v>
      </c>
      <c r="HX282">
        <v>11.9205</v>
      </c>
      <c r="HY282">
        <v>4.9697</v>
      </c>
      <c r="HZ282">
        <v>3.29013</v>
      </c>
      <c r="IA282">
        <v>9999</v>
      </c>
      <c r="IB282">
        <v>999.9</v>
      </c>
      <c r="IC282">
        <v>9999</v>
      </c>
      <c r="ID282">
        <v>9999</v>
      </c>
      <c r="IE282">
        <v>4.97211</v>
      </c>
      <c r="IF282">
        <v>1.87347</v>
      </c>
      <c r="IG282">
        <v>1.88034</v>
      </c>
      <c r="IH282">
        <v>1.87653</v>
      </c>
      <c r="II282">
        <v>1.8761</v>
      </c>
      <c r="IJ282">
        <v>1.87607</v>
      </c>
      <c r="IK282">
        <v>1.87502</v>
      </c>
      <c r="IL282">
        <v>1.87543</v>
      </c>
      <c r="IM282">
        <v>0</v>
      </c>
      <c r="IN282">
        <v>0</v>
      </c>
      <c r="IO282">
        <v>0</v>
      </c>
      <c r="IP282">
        <v>0</v>
      </c>
      <c r="IQ282" t="s">
        <v>440</v>
      </c>
      <c r="IR282" t="s">
        <v>441</v>
      </c>
      <c r="IS282" t="s">
        <v>442</v>
      </c>
      <c r="IT282" t="s">
        <v>442</v>
      </c>
      <c r="IU282" t="s">
        <v>442</v>
      </c>
      <c r="IV282" t="s">
        <v>442</v>
      </c>
      <c r="IW282">
        <v>0</v>
      </c>
      <c r="IX282">
        <v>100</v>
      </c>
      <c r="IY282">
        <v>100</v>
      </c>
      <c r="IZ282">
        <v>-0.514</v>
      </c>
      <c r="JA282">
        <v>0.0314</v>
      </c>
      <c r="JB282">
        <v>-0.436505064677801</v>
      </c>
      <c r="JC282">
        <v>-0.000204251658391556</v>
      </c>
      <c r="JD282">
        <v>8.11882707142039e-08</v>
      </c>
      <c r="JE282">
        <v>-8.824596126216e-11</v>
      </c>
      <c r="JF282">
        <v>-0.0823044458403542</v>
      </c>
      <c r="JG282">
        <v>6.98166786572007e-05</v>
      </c>
      <c r="JH282">
        <v>0.00104944809816257</v>
      </c>
      <c r="JI282">
        <v>-2.5878658862803e-05</v>
      </c>
      <c r="JJ282">
        <v>28</v>
      </c>
      <c r="JK282">
        <v>2090</v>
      </c>
      <c r="JL282">
        <v>2</v>
      </c>
      <c r="JM282">
        <v>19</v>
      </c>
      <c r="JN282">
        <v>22.8</v>
      </c>
      <c r="JO282">
        <v>22.7</v>
      </c>
      <c r="JP282">
        <v>1.36108</v>
      </c>
      <c r="JQ282">
        <v>2.55005</v>
      </c>
      <c r="JR282">
        <v>2.24365</v>
      </c>
      <c r="JS282">
        <v>2.85034</v>
      </c>
      <c r="JT282">
        <v>2.49756</v>
      </c>
      <c r="JU282">
        <v>2.36084</v>
      </c>
      <c r="JV282">
        <v>31.368</v>
      </c>
      <c r="JW282">
        <v>24.0612</v>
      </c>
      <c r="JX282">
        <v>18</v>
      </c>
      <c r="JY282">
        <v>633.451</v>
      </c>
      <c r="JZ282">
        <v>657.599</v>
      </c>
      <c r="KA282">
        <v>20.0008</v>
      </c>
      <c r="KB282">
        <v>23.3746</v>
      </c>
      <c r="KC282">
        <v>30.0003</v>
      </c>
      <c r="KD282">
        <v>23.5406</v>
      </c>
      <c r="KE282">
        <v>23.5211</v>
      </c>
      <c r="KF282">
        <v>27.2866</v>
      </c>
      <c r="KG282">
        <v>36.4437</v>
      </c>
      <c r="KH282">
        <v>0</v>
      </c>
      <c r="KI282">
        <v>20</v>
      </c>
      <c r="KJ282">
        <v>420</v>
      </c>
      <c r="KK282">
        <v>11.5341</v>
      </c>
      <c r="KL282">
        <v>101.966</v>
      </c>
      <c r="KM282">
        <v>101.015</v>
      </c>
    </row>
    <row r="283" spans="1:299">
      <c r="A283">
        <v>267</v>
      </c>
      <c r="B283">
        <v>1701979004.1</v>
      </c>
      <c r="C283">
        <v>1330.09999990463</v>
      </c>
      <c r="D283" t="s">
        <v>975</v>
      </c>
      <c r="E283" t="s">
        <v>976</v>
      </c>
      <c r="F283">
        <v>15</v>
      </c>
      <c r="H283" t="s">
        <v>435</v>
      </c>
      <c r="K283">
        <v>1701979002.6</v>
      </c>
      <c r="L283">
        <f>(M283)/1000</f>
        <v>0</v>
      </c>
      <c r="M283">
        <f>IF(DR283, AP283, AJ283)</f>
        <v>0</v>
      </c>
      <c r="N283">
        <f>IF(DR283, AK283, AI283)</f>
        <v>0</v>
      </c>
      <c r="O283">
        <f>DT283 - IF(AW283&gt;1, N283*DN283*100.0/(AY283*EH283), 0)</f>
        <v>0</v>
      </c>
      <c r="P283">
        <f>((V283-L283/2)*O283-N283)/(V283+L283/2)</f>
        <v>0</v>
      </c>
      <c r="Q283">
        <f>P283*(EA283+EB283)/1000.0</f>
        <v>0</v>
      </c>
      <c r="R283">
        <f>(DT283 - IF(AW283&gt;1, N283*DN283*100.0/(AY283*EH283), 0))*(EA283+EB283)/1000.0</f>
        <v>0</v>
      </c>
      <c r="S283">
        <f>2.0/((1/U283-1/T283)+SIGN(U283)*SQRT((1/U283-1/T283)*(1/U283-1/T283) + 4*DO283/((DO283+1)*(DO283+1))*(2*1/U283*1/T283-1/T283*1/T283)))</f>
        <v>0</v>
      </c>
      <c r="T283">
        <f>IF(LEFT(DP283,1)&lt;&gt;"0",IF(LEFT(DP283,1)="1",3.0,DQ283),$D$5+$E$5*(EH283*EA283/($K$5*1000))+$F$5*(EH283*EA283/($K$5*1000))*MAX(MIN(DN283,$J$5),$I$5)*MAX(MIN(DN283,$J$5),$I$5)+$G$5*MAX(MIN(DN283,$J$5),$I$5)*(EH283*EA283/($K$5*1000))+$H$5*(EH283*EA283/($K$5*1000))*(EH283*EA283/($K$5*1000)))</f>
        <v>0</v>
      </c>
      <c r="U283">
        <f>L283*(1000-(1000*0.61365*exp(17.502*Y283/(240.97+Y283))/(EA283+EB283)+DV283)/2)/(1000*0.61365*exp(17.502*Y283/(240.97+Y283))/(EA283+EB283)-DV283)</f>
        <v>0</v>
      </c>
      <c r="V283">
        <f>1/((DO283+1)/(S283/1.6)+1/(T283/1.37)) + DO283/((DO283+1)/(S283/1.6) + DO283/(T283/1.37))</f>
        <v>0</v>
      </c>
      <c r="W283">
        <f>(DJ283*DM283)</f>
        <v>0</v>
      </c>
      <c r="X283">
        <f>(EC283+(W283+2*0.95*5.67E-8*(((EC283+$B$7)+273)^4-(EC283+273)^4)-44100*L283)/(1.84*29.3*T283+8*0.95*5.67E-8*(EC283+273)^3))</f>
        <v>0</v>
      </c>
      <c r="Y283">
        <f>($C$7*ED283+$D$7*EE283+$E$7*X283)</f>
        <v>0</v>
      </c>
      <c r="Z283">
        <f>0.61365*exp(17.502*Y283/(240.97+Y283))</f>
        <v>0</v>
      </c>
      <c r="AA283">
        <f>(AB283/AC283*100)</f>
        <v>0</v>
      </c>
      <c r="AB283">
        <f>DV283*(EA283+EB283)/1000</f>
        <v>0</v>
      </c>
      <c r="AC283">
        <f>0.61365*exp(17.502*EC283/(240.97+EC283))</f>
        <v>0</v>
      </c>
      <c r="AD283">
        <f>(Z283-DV283*(EA283+EB283)/1000)</f>
        <v>0</v>
      </c>
      <c r="AE283">
        <f>(-L283*44100)</f>
        <v>0</v>
      </c>
      <c r="AF283">
        <f>2*29.3*T283*0.92*(EC283-Y283)</f>
        <v>0</v>
      </c>
      <c r="AG283">
        <f>2*0.95*5.67E-8*(((EC283+$B$7)+273)^4-(Y283+273)^4)</f>
        <v>0</v>
      </c>
      <c r="AH283">
        <f>W283+AG283+AE283+AF283</f>
        <v>0</v>
      </c>
      <c r="AI283">
        <f>DZ283*AW283*(DU283-DT283*(1000-AW283*DW283)/(1000-AW283*DV283))/(100*DN283)</f>
        <v>0</v>
      </c>
      <c r="AJ283">
        <f>1000*DZ283*AW283*(DV283-DW283)/(100*DN283*(1000-AW283*DV283))</f>
        <v>0</v>
      </c>
      <c r="AK283">
        <f>(AL283 - AM283 - EA283*1E3/(8.314*(EC283+273.15)) * AO283/DZ283 * AN283) * DZ283/(100*DN283) * (1000 - DW283)/1000</f>
        <v>0</v>
      </c>
      <c r="AL283">
        <v>424.926843583784</v>
      </c>
      <c r="AM283">
        <v>422.49203030303</v>
      </c>
      <c r="AN283">
        <v>0.00171783205514653</v>
      </c>
      <c r="AO283">
        <v>66.111918729525</v>
      </c>
      <c r="AP283">
        <f>(AR283 - AQ283 + EA283*1E3/(8.314*(EC283+273.15)) * AT283/DZ283 * AS283) * DZ283/(100*DN283) * 1000/(1000 - AR283)</f>
        <v>0</v>
      </c>
      <c r="AQ283">
        <v>11.5157099551161</v>
      </c>
      <c r="AR283">
        <v>12.4922241758242</v>
      </c>
      <c r="AS283">
        <v>-3.80959629808404e-07</v>
      </c>
      <c r="AT283">
        <v>85.4368916189537</v>
      </c>
      <c r="AU283">
        <v>0</v>
      </c>
      <c r="AV283">
        <v>0</v>
      </c>
      <c r="AW283">
        <f>IF(AU283*$H$13&gt;=AY283,1.0,(AY283/(AY283-AU283*$H$13)))</f>
        <v>0</v>
      </c>
      <c r="AX283">
        <f>(AW283-1)*100</f>
        <v>0</v>
      </c>
      <c r="AY283">
        <f>MAX(0,($B$13+$C$13*EH283)/(1+$D$13*EH283)*EA283/(EC283+273)*$E$13)</f>
        <v>0</v>
      </c>
      <c r="AZ283" t="s">
        <v>436</v>
      </c>
      <c r="BA283" t="s">
        <v>436</v>
      </c>
      <c r="BB283">
        <v>0</v>
      </c>
      <c r="BC283">
        <v>0</v>
      </c>
      <c r="BD283">
        <f>1-BB283/BC283</f>
        <v>0</v>
      </c>
      <c r="BE283">
        <v>0</v>
      </c>
      <c r="BF283" t="s">
        <v>436</v>
      </c>
      <c r="BG283" t="s">
        <v>436</v>
      </c>
      <c r="BH283">
        <v>0</v>
      </c>
      <c r="BI283">
        <v>0</v>
      </c>
      <c r="BJ283">
        <f>1-BH283/BI283</f>
        <v>0</v>
      </c>
      <c r="BK283">
        <v>0.5</v>
      </c>
      <c r="BL283">
        <f>DK283</f>
        <v>0</v>
      </c>
      <c r="BM283">
        <f>N283</f>
        <v>0</v>
      </c>
      <c r="BN283">
        <f>BJ283*BK283*BL283</f>
        <v>0</v>
      </c>
      <c r="BO283">
        <f>(BM283-BE283)/BL283</f>
        <v>0</v>
      </c>
      <c r="BP283">
        <f>(BC283-BI283)/BI283</f>
        <v>0</v>
      </c>
      <c r="BQ283">
        <f>BB283/(BD283+BB283/BI283)</f>
        <v>0</v>
      </c>
      <c r="BR283" t="s">
        <v>436</v>
      </c>
      <c r="BS283">
        <v>0</v>
      </c>
      <c r="BT283">
        <f>IF(BS283&lt;&gt;0, BS283, BQ283)</f>
        <v>0</v>
      </c>
      <c r="BU283">
        <f>1-BT283/BI283</f>
        <v>0</v>
      </c>
      <c r="BV283">
        <f>(BI283-BH283)/(BI283-BT283)</f>
        <v>0</v>
      </c>
      <c r="BW283">
        <f>(BC283-BI283)/(BC283-BT283)</f>
        <v>0</v>
      </c>
      <c r="BX283">
        <f>(BI283-BH283)/(BI283-BB283)</f>
        <v>0</v>
      </c>
      <c r="BY283">
        <f>(BC283-BI283)/(BC283-BB283)</f>
        <v>0</v>
      </c>
      <c r="BZ283">
        <f>(BV283*BT283/BH283)</f>
        <v>0</v>
      </c>
      <c r="CA283">
        <f>(1-BZ283)</f>
        <v>0</v>
      </c>
      <c r="DJ283">
        <f>$B$11*EI283+$C$11*EJ283+$F$11*EU283*(1-EX283)</f>
        <v>0</v>
      </c>
      <c r="DK283">
        <f>DJ283*DL283</f>
        <v>0</v>
      </c>
      <c r="DL283">
        <f>($B$11*$D$9+$C$11*$D$9+$F$11*((FH283+EZ283)/MAX(FH283+EZ283+FI283, 0.1)*$I$9+FI283/MAX(FH283+EZ283+FI283, 0.1)*$J$9))/($B$11+$C$11+$F$11)</f>
        <v>0</v>
      </c>
      <c r="DM283">
        <f>($B$11*$K$9+$C$11*$K$9+$F$11*((FH283+EZ283)/MAX(FH283+EZ283+FI283, 0.1)*$P$9+FI283/MAX(FH283+EZ283+FI283, 0.1)*$Q$9))/($B$11+$C$11+$F$11)</f>
        <v>0</v>
      </c>
      <c r="DN283">
        <v>6</v>
      </c>
      <c r="DO283">
        <v>0.5</v>
      </c>
      <c r="DP283" t="s">
        <v>437</v>
      </c>
      <c r="DQ283">
        <v>2</v>
      </c>
      <c r="DR283" t="b">
        <v>1</v>
      </c>
      <c r="DS283">
        <v>1701979002.6</v>
      </c>
      <c r="DT283">
        <v>417.205</v>
      </c>
      <c r="DU283">
        <v>420.037</v>
      </c>
      <c r="DV283">
        <v>12.4923</v>
      </c>
      <c r="DW283">
        <v>11.5155</v>
      </c>
      <c r="DX283">
        <v>417.719</v>
      </c>
      <c r="DY283">
        <v>12.4609</v>
      </c>
      <c r="DZ283">
        <v>599.9605</v>
      </c>
      <c r="EA283">
        <v>78.90585</v>
      </c>
      <c r="EB283">
        <v>0.09986365</v>
      </c>
      <c r="EC283">
        <v>23.0571</v>
      </c>
      <c r="ED283">
        <v>23.1228</v>
      </c>
      <c r="EE283">
        <v>999.9</v>
      </c>
      <c r="EF283">
        <v>0</v>
      </c>
      <c r="EG283">
        <v>0</v>
      </c>
      <c r="EH283">
        <v>10000.31</v>
      </c>
      <c r="EI283">
        <v>0</v>
      </c>
      <c r="EJ283">
        <v>0.848101</v>
      </c>
      <c r="EK283">
        <v>-2.831985</v>
      </c>
      <c r="EL283">
        <v>422.483</v>
      </c>
      <c r="EM283">
        <v>424.9305</v>
      </c>
      <c r="EN283">
        <v>0.976859</v>
      </c>
      <c r="EO283">
        <v>420.037</v>
      </c>
      <c r="EP283">
        <v>11.5155</v>
      </c>
      <c r="EQ283">
        <v>0.9857165</v>
      </c>
      <c r="ER283">
        <v>0.908637</v>
      </c>
      <c r="ES283">
        <v>6.70695</v>
      </c>
      <c r="ET283">
        <v>5.528265</v>
      </c>
      <c r="EU283">
        <v>1800.205</v>
      </c>
      <c r="EV283">
        <v>0.978008</v>
      </c>
      <c r="EW283">
        <v>0.0219924</v>
      </c>
      <c r="EX283">
        <v>0</v>
      </c>
      <c r="EY283">
        <v>381.5115</v>
      </c>
      <c r="EZ283">
        <v>4.99951</v>
      </c>
      <c r="FA283">
        <v>6925.18</v>
      </c>
      <c r="FB283">
        <v>14718.7</v>
      </c>
      <c r="FC283">
        <v>43.125</v>
      </c>
      <c r="FD283">
        <v>44.875</v>
      </c>
      <c r="FE283">
        <v>44.625</v>
      </c>
      <c r="FF283">
        <v>43.937</v>
      </c>
      <c r="FG283">
        <v>44.5</v>
      </c>
      <c r="FH283">
        <v>1755.725</v>
      </c>
      <c r="FI283">
        <v>39.48</v>
      </c>
      <c r="FJ283">
        <v>0</v>
      </c>
      <c r="FK283">
        <v>1701979005.3</v>
      </c>
      <c r="FL283">
        <v>0</v>
      </c>
      <c r="FM283">
        <v>381.643230769231</v>
      </c>
      <c r="FN283">
        <v>-0.36649571819439</v>
      </c>
      <c r="FO283">
        <v>-2.44307695418421</v>
      </c>
      <c r="FP283">
        <v>6924.80076923077</v>
      </c>
      <c r="FQ283">
        <v>15</v>
      </c>
      <c r="FR283">
        <v>1701977635</v>
      </c>
      <c r="FS283" t="s">
        <v>438</v>
      </c>
      <c r="FT283">
        <v>1701977633</v>
      </c>
      <c r="FU283">
        <v>1701977635</v>
      </c>
      <c r="FV283">
        <v>4</v>
      </c>
      <c r="FW283">
        <v>-0.012</v>
      </c>
      <c r="FX283">
        <v>0.003</v>
      </c>
      <c r="FY283">
        <v>-0.515</v>
      </c>
      <c r="FZ283">
        <v>0.012</v>
      </c>
      <c r="GA283">
        <v>420</v>
      </c>
      <c r="GB283">
        <v>11</v>
      </c>
      <c r="GC283">
        <v>0.38</v>
      </c>
      <c r="GD283">
        <v>0.07</v>
      </c>
      <c r="GE283">
        <v>-2.83780380952381</v>
      </c>
      <c r="GF283">
        <v>-0.0909358441558431</v>
      </c>
      <c r="GG283">
        <v>0.0250125449431909</v>
      </c>
      <c r="GH283">
        <v>1</v>
      </c>
      <c r="GI283">
        <v>381.6315</v>
      </c>
      <c r="GJ283">
        <v>-0.11234530067448</v>
      </c>
      <c r="GK283">
        <v>0.171100460686287</v>
      </c>
      <c r="GL283">
        <v>1</v>
      </c>
      <c r="GM283">
        <v>0.977826666666667</v>
      </c>
      <c r="GN283">
        <v>-0.00912755844155741</v>
      </c>
      <c r="GO283">
        <v>0.00119931775579497</v>
      </c>
      <c r="GP283">
        <v>1</v>
      </c>
      <c r="GQ283">
        <v>3</v>
      </c>
      <c r="GR283">
        <v>3</v>
      </c>
      <c r="GS283" t="s">
        <v>439</v>
      </c>
      <c r="GT283">
        <v>3.25002</v>
      </c>
      <c r="GU283">
        <v>2.89208</v>
      </c>
      <c r="GV283">
        <v>0.0826908</v>
      </c>
      <c r="GW283">
        <v>0.0829128</v>
      </c>
      <c r="GX283">
        <v>0.0594909</v>
      </c>
      <c r="GY283">
        <v>0.0554947</v>
      </c>
      <c r="GZ283">
        <v>30259.4</v>
      </c>
      <c r="HA283">
        <v>23313.7</v>
      </c>
      <c r="HB283">
        <v>30709.4</v>
      </c>
      <c r="HC283">
        <v>23892.3</v>
      </c>
      <c r="HD283">
        <v>38256.1</v>
      </c>
      <c r="HE283">
        <v>31498.2</v>
      </c>
      <c r="HF283">
        <v>43453.7</v>
      </c>
      <c r="HG283">
        <v>36057.4</v>
      </c>
      <c r="HH283">
        <v>2.35222</v>
      </c>
      <c r="HI283">
        <v>2.2545</v>
      </c>
      <c r="HJ283">
        <v>0.15242</v>
      </c>
      <c r="HK283">
        <v>0</v>
      </c>
      <c r="HL283">
        <v>20.6106</v>
      </c>
      <c r="HM283">
        <v>999.9</v>
      </c>
      <c r="HN283">
        <v>45.202</v>
      </c>
      <c r="HO283">
        <v>27.11</v>
      </c>
      <c r="HP283">
        <v>20.637</v>
      </c>
      <c r="HQ283">
        <v>54.012</v>
      </c>
      <c r="HR283">
        <v>21.4423</v>
      </c>
      <c r="HS283">
        <v>2</v>
      </c>
      <c r="HT283">
        <v>-0.300018</v>
      </c>
      <c r="HU283">
        <v>0.753698</v>
      </c>
      <c r="HV283">
        <v>20.342</v>
      </c>
      <c r="HW283">
        <v>5.24574</v>
      </c>
      <c r="HX283">
        <v>11.9208</v>
      </c>
      <c r="HY283">
        <v>4.9697</v>
      </c>
      <c r="HZ283">
        <v>3.29005</v>
      </c>
      <c r="IA283">
        <v>9999</v>
      </c>
      <c r="IB283">
        <v>999.9</v>
      </c>
      <c r="IC283">
        <v>9999</v>
      </c>
      <c r="ID283">
        <v>9999</v>
      </c>
      <c r="IE283">
        <v>4.97213</v>
      </c>
      <c r="IF283">
        <v>1.87347</v>
      </c>
      <c r="IG283">
        <v>1.88034</v>
      </c>
      <c r="IH283">
        <v>1.87652</v>
      </c>
      <c r="II283">
        <v>1.87609</v>
      </c>
      <c r="IJ283">
        <v>1.87607</v>
      </c>
      <c r="IK283">
        <v>1.87502</v>
      </c>
      <c r="IL283">
        <v>1.87543</v>
      </c>
      <c r="IM283">
        <v>0</v>
      </c>
      <c r="IN283">
        <v>0</v>
      </c>
      <c r="IO283">
        <v>0</v>
      </c>
      <c r="IP283">
        <v>0</v>
      </c>
      <c r="IQ283" t="s">
        <v>440</v>
      </c>
      <c r="IR283" t="s">
        <v>441</v>
      </c>
      <c r="IS283" t="s">
        <v>442</v>
      </c>
      <c r="IT283" t="s">
        <v>442</v>
      </c>
      <c r="IU283" t="s">
        <v>442</v>
      </c>
      <c r="IV283" t="s">
        <v>442</v>
      </c>
      <c r="IW283">
        <v>0</v>
      </c>
      <c r="IX283">
        <v>100</v>
      </c>
      <c r="IY283">
        <v>100</v>
      </c>
      <c r="IZ283">
        <v>-0.514</v>
      </c>
      <c r="JA283">
        <v>0.0314</v>
      </c>
      <c r="JB283">
        <v>-0.436505064677801</v>
      </c>
      <c r="JC283">
        <v>-0.000204251658391556</v>
      </c>
      <c r="JD283">
        <v>8.11882707142039e-08</v>
      </c>
      <c r="JE283">
        <v>-8.824596126216e-11</v>
      </c>
      <c r="JF283">
        <v>-0.0823044458403542</v>
      </c>
      <c r="JG283">
        <v>6.98166786572007e-05</v>
      </c>
      <c r="JH283">
        <v>0.00104944809816257</v>
      </c>
      <c r="JI283">
        <v>-2.5878658862803e-05</v>
      </c>
      <c r="JJ283">
        <v>28</v>
      </c>
      <c r="JK283">
        <v>2090</v>
      </c>
      <c r="JL283">
        <v>2</v>
      </c>
      <c r="JM283">
        <v>19</v>
      </c>
      <c r="JN283">
        <v>22.9</v>
      </c>
      <c r="JO283">
        <v>22.8</v>
      </c>
      <c r="JP283">
        <v>1.36108</v>
      </c>
      <c r="JQ283">
        <v>2.55371</v>
      </c>
      <c r="JR283">
        <v>2.24365</v>
      </c>
      <c r="JS283">
        <v>2.85034</v>
      </c>
      <c r="JT283">
        <v>2.49756</v>
      </c>
      <c r="JU283">
        <v>2.35962</v>
      </c>
      <c r="JV283">
        <v>31.3462</v>
      </c>
      <c r="JW283">
        <v>24.07</v>
      </c>
      <c r="JX283">
        <v>18</v>
      </c>
      <c r="JY283">
        <v>633.579</v>
      </c>
      <c r="JZ283">
        <v>657.529</v>
      </c>
      <c r="KA283">
        <v>20.0007</v>
      </c>
      <c r="KB283">
        <v>23.3751</v>
      </c>
      <c r="KC283">
        <v>30.0001</v>
      </c>
      <c r="KD283">
        <v>23.5406</v>
      </c>
      <c r="KE283">
        <v>23.5222</v>
      </c>
      <c r="KF283">
        <v>27.2861</v>
      </c>
      <c r="KG283">
        <v>36.4437</v>
      </c>
      <c r="KH283">
        <v>0</v>
      </c>
      <c r="KI283">
        <v>20</v>
      </c>
      <c r="KJ283">
        <v>420</v>
      </c>
      <c r="KK283">
        <v>11.5341</v>
      </c>
      <c r="KL283">
        <v>101.966</v>
      </c>
      <c r="KM283">
        <v>101.014</v>
      </c>
    </row>
    <row r="284" spans="1:299">
      <c r="A284">
        <v>268</v>
      </c>
      <c r="B284">
        <v>1701979009.1</v>
      </c>
      <c r="C284">
        <v>1335.09999990463</v>
      </c>
      <c r="D284" t="s">
        <v>977</v>
      </c>
      <c r="E284" t="s">
        <v>978</v>
      </c>
      <c r="F284">
        <v>15</v>
      </c>
      <c r="H284" t="s">
        <v>435</v>
      </c>
      <c r="K284">
        <v>1701979007.6</v>
      </c>
      <c r="L284">
        <f>(M284)/1000</f>
        <v>0</v>
      </c>
      <c r="M284">
        <f>IF(DR284, AP284, AJ284)</f>
        <v>0</v>
      </c>
      <c r="N284">
        <f>IF(DR284, AK284, AI284)</f>
        <v>0</v>
      </c>
      <c r="O284">
        <f>DT284 - IF(AW284&gt;1, N284*DN284*100.0/(AY284*EH284), 0)</f>
        <v>0</v>
      </c>
      <c r="P284">
        <f>((V284-L284/2)*O284-N284)/(V284+L284/2)</f>
        <v>0</v>
      </c>
      <c r="Q284">
        <f>P284*(EA284+EB284)/1000.0</f>
        <v>0</v>
      </c>
      <c r="R284">
        <f>(DT284 - IF(AW284&gt;1, N284*DN284*100.0/(AY284*EH284), 0))*(EA284+EB284)/1000.0</f>
        <v>0</v>
      </c>
      <c r="S284">
        <f>2.0/((1/U284-1/T284)+SIGN(U284)*SQRT((1/U284-1/T284)*(1/U284-1/T284) + 4*DO284/((DO284+1)*(DO284+1))*(2*1/U284*1/T284-1/T284*1/T284)))</f>
        <v>0</v>
      </c>
      <c r="T284">
        <f>IF(LEFT(DP284,1)&lt;&gt;"0",IF(LEFT(DP284,1)="1",3.0,DQ284),$D$5+$E$5*(EH284*EA284/($K$5*1000))+$F$5*(EH284*EA284/($K$5*1000))*MAX(MIN(DN284,$J$5),$I$5)*MAX(MIN(DN284,$J$5),$I$5)+$G$5*MAX(MIN(DN284,$J$5),$I$5)*(EH284*EA284/($K$5*1000))+$H$5*(EH284*EA284/($K$5*1000))*(EH284*EA284/($K$5*1000)))</f>
        <v>0</v>
      </c>
      <c r="U284">
        <f>L284*(1000-(1000*0.61365*exp(17.502*Y284/(240.97+Y284))/(EA284+EB284)+DV284)/2)/(1000*0.61365*exp(17.502*Y284/(240.97+Y284))/(EA284+EB284)-DV284)</f>
        <v>0</v>
      </c>
      <c r="V284">
        <f>1/((DO284+1)/(S284/1.6)+1/(T284/1.37)) + DO284/((DO284+1)/(S284/1.6) + DO284/(T284/1.37))</f>
        <v>0</v>
      </c>
      <c r="W284">
        <f>(DJ284*DM284)</f>
        <v>0</v>
      </c>
      <c r="X284">
        <f>(EC284+(W284+2*0.95*5.67E-8*(((EC284+$B$7)+273)^4-(EC284+273)^4)-44100*L284)/(1.84*29.3*T284+8*0.95*5.67E-8*(EC284+273)^3))</f>
        <v>0</v>
      </c>
      <c r="Y284">
        <f>($C$7*ED284+$D$7*EE284+$E$7*X284)</f>
        <v>0</v>
      </c>
      <c r="Z284">
        <f>0.61365*exp(17.502*Y284/(240.97+Y284))</f>
        <v>0</v>
      </c>
      <c r="AA284">
        <f>(AB284/AC284*100)</f>
        <v>0</v>
      </c>
      <c r="AB284">
        <f>DV284*(EA284+EB284)/1000</f>
        <v>0</v>
      </c>
      <c r="AC284">
        <f>0.61365*exp(17.502*EC284/(240.97+EC284))</f>
        <v>0</v>
      </c>
      <c r="AD284">
        <f>(Z284-DV284*(EA284+EB284)/1000)</f>
        <v>0</v>
      </c>
      <c r="AE284">
        <f>(-L284*44100)</f>
        <v>0</v>
      </c>
      <c r="AF284">
        <f>2*29.3*T284*0.92*(EC284-Y284)</f>
        <v>0</v>
      </c>
      <c r="AG284">
        <f>2*0.95*5.67E-8*(((EC284+$B$7)+273)^4-(Y284+273)^4)</f>
        <v>0</v>
      </c>
      <c r="AH284">
        <f>W284+AG284+AE284+AF284</f>
        <v>0</v>
      </c>
      <c r="AI284">
        <f>DZ284*AW284*(DU284-DT284*(1000-AW284*DW284)/(1000-AW284*DV284))/(100*DN284)</f>
        <v>0</v>
      </c>
      <c r="AJ284">
        <f>1000*DZ284*AW284*(DV284-DW284)/(100*DN284*(1000-AW284*DV284))</f>
        <v>0</v>
      </c>
      <c r="AK284">
        <f>(AL284 - AM284 - EA284*1E3/(8.314*(EC284+273.15)) * AO284/DZ284 * AN284) * DZ284/(100*DN284) * (1000 - DW284)/1000</f>
        <v>0</v>
      </c>
      <c r="AL284">
        <v>424.868122614707</v>
      </c>
      <c r="AM284">
        <v>422.465751515151</v>
      </c>
      <c r="AN284">
        <v>-0.000655201244755411</v>
      </c>
      <c r="AO284">
        <v>66.111918729525</v>
      </c>
      <c r="AP284">
        <f>(AR284 - AQ284 + EA284*1E3/(8.314*(EC284+273.15)) * AT284/DZ284 * AS284) * DZ284/(100*DN284) * 1000/(1000 - AR284)</f>
        <v>0</v>
      </c>
      <c r="AQ284">
        <v>11.5155402008976</v>
      </c>
      <c r="AR284">
        <v>12.4938538461539</v>
      </c>
      <c r="AS284">
        <v>5.23942017377095e-07</v>
      </c>
      <c r="AT284">
        <v>85.4368916189537</v>
      </c>
      <c r="AU284">
        <v>0</v>
      </c>
      <c r="AV284">
        <v>0</v>
      </c>
      <c r="AW284">
        <f>IF(AU284*$H$13&gt;=AY284,1.0,(AY284/(AY284-AU284*$H$13)))</f>
        <v>0</v>
      </c>
      <c r="AX284">
        <f>(AW284-1)*100</f>
        <v>0</v>
      </c>
      <c r="AY284">
        <f>MAX(0,($B$13+$C$13*EH284)/(1+$D$13*EH284)*EA284/(EC284+273)*$E$13)</f>
        <v>0</v>
      </c>
      <c r="AZ284" t="s">
        <v>436</v>
      </c>
      <c r="BA284" t="s">
        <v>436</v>
      </c>
      <c r="BB284">
        <v>0</v>
      </c>
      <c r="BC284">
        <v>0</v>
      </c>
      <c r="BD284">
        <f>1-BB284/BC284</f>
        <v>0</v>
      </c>
      <c r="BE284">
        <v>0</v>
      </c>
      <c r="BF284" t="s">
        <v>436</v>
      </c>
      <c r="BG284" t="s">
        <v>436</v>
      </c>
      <c r="BH284">
        <v>0</v>
      </c>
      <c r="BI284">
        <v>0</v>
      </c>
      <c r="BJ284">
        <f>1-BH284/BI284</f>
        <v>0</v>
      </c>
      <c r="BK284">
        <v>0.5</v>
      </c>
      <c r="BL284">
        <f>DK284</f>
        <v>0</v>
      </c>
      <c r="BM284">
        <f>N284</f>
        <v>0</v>
      </c>
      <c r="BN284">
        <f>BJ284*BK284*BL284</f>
        <v>0</v>
      </c>
      <c r="BO284">
        <f>(BM284-BE284)/BL284</f>
        <v>0</v>
      </c>
      <c r="BP284">
        <f>(BC284-BI284)/BI284</f>
        <v>0</v>
      </c>
      <c r="BQ284">
        <f>BB284/(BD284+BB284/BI284)</f>
        <v>0</v>
      </c>
      <c r="BR284" t="s">
        <v>436</v>
      </c>
      <c r="BS284">
        <v>0</v>
      </c>
      <c r="BT284">
        <f>IF(BS284&lt;&gt;0, BS284, BQ284)</f>
        <v>0</v>
      </c>
      <c r="BU284">
        <f>1-BT284/BI284</f>
        <v>0</v>
      </c>
      <c r="BV284">
        <f>(BI284-BH284)/(BI284-BT284)</f>
        <v>0</v>
      </c>
      <c r="BW284">
        <f>(BC284-BI284)/(BC284-BT284)</f>
        <v>0</v>
      </c>
      <c r="BX284">
        <f>(BI284-BH284)/(BI284-BB284)</f>
        <v>0</v>
      </c>
      <c r="BY284">
        <f>(BC284-BI284)/(BC284-BB284)</f>
        <v>0</v>
      </c>
      <c r="BZ284">
        <f>(BV284*BT284/BH284)</f>
        <v>0</v>
      </c>
      <c r="CA284">
        <f>(1-BZ284)</f>
        <v>0</v>
      </c>
      <c r="DJ284">
        <f>$B$11*EI284+$C$11*EJ284+$F$11*EU284*(1-EX284)</f>
        <v>0</v>
      </c>
      <c r="DK284">
        <f>DJ284*DL284</f>
        <v>0</v>
      </c>
      <c r="DL284">
        <f>($B$11*$D$9+$C$11*$D$9+$F$11*((FH284+EZ284)/MAX(FH284+EZ284+FI284, 0.1)*$I$9+FI284/MAX(FH284+EZ284+FI284, 0.1)*$J$9))/($B$11+$C$11+$F$11)</f>
        <v>0</v>
      </c>
      <c r="DM284">
        <f>($B$11*$K$9+$C$11*$K$9+$F$11*((FH284+EZ284)/MAX(FH284+EZ284+FI284, 0.1)*$P$9+FI284/MAX(FH284+EZ284+FI284, 0.1)*$Q$9))/($B$11+$C$11+$F$11)</f>
        <v>0</v>
      </c>
      <c r="DN284">
        <v>6</v>
      </c>
      <c r="DO284">
        <v>0.5</v>
      </c>
      <c r="DP284" t="s">
        <v>437</v>
      </c>
      <c r="DQ284">
        <v>2</v>
      </c>
      <c r="DR284" t="b">
        <v>1</v>
      </c>
      <c r="DS284">
        <v>1701979007.6</v>
      </c>
      <c r="DT284">
        <v>417.191</v>
      </c>
      <c r="DU284">
        <v>419.9545</v>
      </c>
      <c r="DV284">
        <v>12.4933</v>
      </c>
      <c r="DW284">
        <v>11.5156</v>
      </c>
      <c r="DX284">
        <v>417.705</v>
      </c>
      <c r="DY284">
        <v>12.4618</v>
      </c>
      <c r="DZ284">
        <v>600.056</v>
      </c>
      <c r="EA284">
        <v>78.9041</v>
      </c>
      <c r="EB284">
        <v>0.10005625</v>
      </c>
      <c r="EC284">
        <v>23.0621</v>
      </c>
      <c r="ED284">
        <v>23.12125</v>
      </c>
      <c r="EE284">
        <v>999.9</v>
      </c>
      <c r="EF284">
        <v>0</v>
      </c>
      <c r="EG284">
        <v>0</v>
      </c>
      <c r="EH284">
        <v>9993.76</v>
      </c>
      <c r="EI284">
        <v>0</v>
      </c>
      <c r="EJ284">
        <v>0.848101</v>
      </c>
      <c r="EK284">
        <v>-2.76387</v>
      </c>
      <c r="EL284">
        <v>422.4685</v>
      </c>
      <c r="EM284">
        <v>424.847</v>
      </c>
      <c r="EN284">
        <v>0.977687</v>
      </c>
      <c r="EO284">
        <v>419.9545</v>
      </c>
      <c r="EP284">
        <v>11.5156</v>
      </c>
      <c r="EQ284">
        <v>0.9857705</v>
      </c>
      <c r="ER284">
        <v>0.9086275</v>
      </c>
      <c r="ES284">
        <v>6.70775</v>
      </c>
      <c r="ET284">
        <v>5.52811</v>
      </c>
      <c r="EU284">
        <v>1800.04</v>
      </c>
      <c r="EV284">
        <v>0.978006</v>
      </c>
      <c r="EW284">
        <v>0.0219943</v>
      </c>
      <c r="EX284">
        <v>0</v>
      </c>
      <c r="EY284">
        <v>381.5695</v>
      </c>
      <c r="EZ284">
        <v>4.99951</v>
      </c>
      <c r="FA284">
        <v>6924.095</v>
      </c>
      <c r="FB284">
        <v>14717.35</v>
      </c>
      <c r="FC284">
        <v>43.125</v>
      </c>
      <c r="FD284">
        <v>44.875</v>
      </c>
      <c r="FE284">
        <v>44.625</v>
      </c>
      <c r="FF284">
        <v>43.937</v>
      </c>
      <c r="FG284">
        <v>44.5</v>
      </c>
      <c r="FH284">
        <v>1755.56</v>
      </c>
      <c r="FI284">
        <v>39.48</v>
      </c>
      <c r="FJ284">
        <v>0</v>
      </c>
      <c r="FK284">
        <v>1701979010.1</v>
      </c>
      <c r="FL284">
        <v>0</v>
      </c>
      <c r="FM284">
        <v>381.616615384615</v>
      </c>
      <c r="FN284">
        <v>-0.406632481142817</v>
      </c>
      <c r="FO284">
        <v>-3.81264958768122</v>
      </c>
      <c r="FP284">
        <v>6924.66076923077</v>
      </c>
      <c r="FQ284">
        <v>15</v>
      </c>
      <c r="FR284">
        <v>1701977635</v>
      </c>
      <c r="FS284" t="s">
        <v>438</v>
      </c>
      <c r="FT284">
        <v>1701977633</v>
      </c>
      <c r="FU284">
        <v>1701977635</v>
      </c>
      <c r="FV284">
        <v>4</v>
      </c>
      <c r="FW284">
        <v>-0.012</v>
      </c>
      <c r="FX284">
        <v>0.003</v>
      </c>
      <c r="FY284">
        <v>-0.515</v>
      </c>
      <c r="FZ284">
        <v>0.012</v>
      </c>
      <c r="GA284">
        <v>420</v>
      </c>
      <c r="GB284">
        <v>11</v>
      </c>
      <c r="GC284">
        <v>0.38</v>
      </c>
      <c r="GD284">
        <v>0.07</v>
      </c>
      <c r="GE284">
        <v>-2.8266545</v>
      </c>
      <c r="GF284">
        <v>0.178431428571426</v>
      </c>
      <c r="GG284">
        <v>0.0365282110806154</v>
      </c>
      <c r="GH284">
        <v>1</v>
      </c>
      <c r="GI284">
        <v>381.623411764706</v>
      </c>
      <c r="GJ284">
        <v>-0.502429334154546</v>
      </c>
      <c r="GK284">
        <v>0.184835557701986</v>
      </c>
      <c r="GL284">
        <v>1</v>
      </c>
      <c r="GM284">
        <v>0.97751795</v>
      </c>
      <c r="GN284">
        <v>-0.00326783458646625</v>
      </c>
      <c r="GO284">
        <v>0.00109704815186025</v>
      </c>
      <c r="GP284">
        <v>1</v>
      </c>
      <c r="GQ284">
        <v>3</v>
      </c>
      <c r="GR284">
        <v>3</v>
      </c>
      <c r="GS284" t="s">
        <v>439</v>
      </c>
      <c r="GT284">
        <v>3.25005</v>
      </c>
      <c r="GU284">
        <v>2.89219</v>
      </c>
      <c r="GV284">
        <v>0.0826917</v>
      </c>
      <c r="GW284">
        <v>0.0829036</v>
      </c>
      <c r="GX284">
        <v>0.0594896</v>
      </c>
      <c r="GY284">
        <v>0.0554942</v>
      </c>
      <c r="GZ284">
        <v>30259.2</v>
      </c>
      <c r="HA284">
        <v>23313.5</v>
      </c>
      <c r="HB284">
        <v>30709.3</v>
      </c>
      <c r="HC284">
        <v>23891.9</v>
      </c>
      <c r="HD284">
        <v>38255.8</v>
      </c>
      <c r="HE284">
        <v>31497.6</v>
      </c>
      <c r="HF284">
        <v>43453.3</v>
      </c>
      <c r="HG284">
        <v>36056.9</v>
      </c>
      <c r="HH284">
        <v>2.352</v>
      </c>
      <c r="HI284">
        <v>2.2545</v>
      </c>
      <c r="HJ284">
        <v>0.151683</v>
      </c>
      <c r="HK284">
        <v>0</v>
      </c>
      <c r="HL284">
        <v>20.6176</v>
      </c>
      <c r="HM284">
        <v>999.9</v>
      </c>
      <c r="HN284">
        <v>45.202</v>
      </c>
      <c r="HO284">
        <v>27.11</v>
      </c>
      <c r="HP284">
        <v>20.6371</v>
      </c>
      <c r="HQ284">
        <v>54.112</v>
      </c>
      <c r="HR284">
        <v>21.4784</v>
      </c>
      <c r="HS284">
        <v>2</v>
      </c>
      <c r="HT284">
        <v>-0.299769</v>
      </c>
      <c r="HU284">
        <v>0.757451</v>
      </c>
      <c r="HV284">
        <v>20.3421</v>
      </c>
      <c r="HW284">
        <v>5.24619</v>
      </c>
      <c r="HX284">
        <v>11.9204</v>
      </c>
      <c r="HY284">
        <v>4.96975</v>
      </c>
      <c r="HZ284">
        <v>3.29008</v>
      </c>
      <c r="IA284">
        <v>9999</v>
      </c>
      <c r="IB284">
        <v>999.9</v>
      </c>
      <c r="IC284">
        <v>9999</v>
      </c>
      <c r="ID284">
        <v>9999</v>
      </c>
      <c r="IE284">
        <v>4.97212</v>
      </c>
      <c r="IF284">
        <v>1.87347</v>
      </c>
      <c r="IG284">
        <v>1.88034</v>
      </c>
      <c r="IH284">
        <v>1.87653</v>
      </c>
      <c r="II284">
        <v>1.87609</v>
      </c>
      <c r="IJ284">
        <v>1.87607</v>
      </c>
      <c r="IK284">
        <v>1.87501</v>
      </c>
      <c r="IL284">
        <v>1.87544</v>
      </c>
      <c r="IM284">
        <v>0</v>
      </c>
      <c r="IN284">
        <v>0</v>
      </c>
      <c r="IO284">
        <v>0</v>
      </c>
      <c r="IP284">
        <v>0</v>
      </c>
      <c r="IQ284" t="s">
        <v>440</v>
      </c>
      <c r="IR284" t="s">
        <v>441</v>
      </c>
      <c r="IS284" t="s">
        <v>442</v>
      </c>
      <c r="IT284" t="s">
        <v>442</v>
      </c>
      <c r="IU284" t="s">
        <v>442</v>
      </c>
      <c r="IV284" t="s">
        <v>442</v>
      </c>
      <c r="IW284">
        <v>0</v>
      </c>
      <c r="IX284">
        <v>100</v>
      </c>
      <c r="IY284">
        <v>100</v>
      </c>
      <c r="IZ284">
        <v>-0.514</v>
      </c>
      <c r="JA284">
        <v>0.0315</v>
      </c>
      <c r="JB284">
        <v>-0.436505064677801</v>
      </c>
      <c r="JC284">
        <v>-0.000204251658391556</v>
      </c>
      <c r="JD284">
        <v>8.11882707142039e-08</v>
      </c>
      <c r="JE284">
        <v>-8.824596126216e-11</v>
      </c>
      <c r="JF284">
        <v>-0.0823044458403542</v>
      </c>
      <c r="JG284">
        <v>6.98166786572007e-05</v>
      </c>
      <c r="JH284">
        <v>0.00104944809816257</v>
      </c>
      <c r="JI284">
        <v>-2.5878658862803e-05</v>
      </c>
      <c r="JJ284">
        <v>28</v>
      </c>
      <c r="JK284">
        <v>2090</v>
      </c>
      <c r="JL284">
        <v>2</v>
      </c>
      <c r="JM284">
        <v>19</v>
      </c>
      <c r="JN284">
        <v>22.9</v>
      </c>
      <c r="JO284">
        <v>22.9</v>
      </c>
      <c r="JP284">
        <v>1.36108</v>
      </c>
      <c r="JQ284">
        <v>2.55493</v>
      </c>
      <c r="JR284">
        <v>2.24365</v>
      </c>
      <c r="JS284">
        <v>2.84912</v>
      </c>
      <c r="JT284">
        <v>2.49756</v>
      </c>
      <c r="JU284">
        <v>2.35229</v>
      </c>
      <c r="JV284">
        <v>31.3462</v>
      </c>
      <c r="JW284">
        <v>24.07</v>
      </c>
      <c r="JX284">
        <v>18</v>
      </c>
      <c r="JY284">
        <v>633.436</v>
      </c>
      <c r="JZ284">
        <v>657.529</v>
      </c>
      <c r="KA284">
        <v>20.0007</v>
      </c>
      <c r="KB284">
        <v>23.3766</v>
      </c>
      <c r="KC284">
        <v>30.0002</v>
      </c>
      <c r="KD284">
        <v>23.5425</v>
      </c>
      <c r="KE284">
        <v>23.5222</v>
      </c>
      <c r="KF284">
        <v>27.2876</v>
      </c>
      <c r="KG284">
        <v>36.4437</v>
      </c>
      <c r="KH284">
        <v>0</v>
      </c>
      <c r="KI284">
        <v>20</v>
      </c>
      <c r="KJ284">
        <v>420</v>
      </c>
      <c r="KK284">
        <v>11.5341</v>
      </c>
      <c r="KL284">
        <v>101.965</v>
      </c>
      <c r="KM284">
        <v>101.012</v>
      </c>
    </row>
    <row r="285" spans="1:299">
      <c r="A285">
        <v>269</v>
      </c>
      <c r="B285">
        <v>1701979014.1</v>
      </c>
      <c r="C285">
        <v>1340.09999990463</v>
      </c>
      <c r="D285" t="s">
        <v>979</v>
      </c>
      <c r="E285" t="s">
        <v>980</v>
      </c>
      <c r="F285">
        <v>15</v>
      </c>
      <c r="H285" t="s">
        <v>435</v>
      </c>
      <c r="K285">
        <v>1701979012.6</v>
      </c>
      <c r="L285">
        <f>(M285)/1000</f>
        <v>0</v>
      </c>
      <c r="M285">
        <f>IF(DR285, AP285, AJ285)</f>
        <v>0</v>
      </c>
      <c r="N285">
        <f>IF(DR285, AK285, AI285)</f>
        <v>0</v>
      </c>
      <c r="O285">
        <f>DT285 - IF(AW285&gt;1, N285*DN285*100.0/(AY285*EH285), 0)</f>
        <v>0</v>
      </c>
      <c r="P285">
        <f>((V285-L285/2)*O285-N285)/(V285+L285/2)</f>
        <v>0</v>
      </c>
      <c r="Q285">
        <f>P285*(EA285+EB285)/1000.0</f>
        <v>0</v>
      </c>
      <c r="R285">
        <f>(DT285 - IF(AW285&gt;1, N285*DN285*100.0/(AY285*EH285), 0))*(EA285+EB285)/1000.0</f>
        <v>0</v>
      </c>
      <c r="S285">
        <f>2.0/((1/U285-1/T285)+SIGN(U285)*SQRT((1/U285-1/T285)*(1/U285-1/T285) + 4*DO285/((DO285+1)*(DO285+1))*(2*1/U285*1/T285-1/T285*1/T285)))</f>
        <v>0</v>
      </c>
      <c r="T285">
        <f>IF(LEFT(DP285,1)&lt;&gt;"0",IF(LEFT(DP285,1)="1",3.0,DQ285),$D$5+$E$5*(EH285*EA285/($K$5*1000))+$F$5*(EH285*EA285/($K$5*1000))*MAX(MIN(DN285,$J$5),$I$5)*MAX(MIN(DN285,$J$5),$I$5)+$G$5*MAX(MIN(DN285,$J$5),$I$5)*(EH285*EA285/($K$5*1000))+$H$5*(EH285*EA285/($K$5*1000))*(EH285*EA285/($K$5*1000)))</f>
        <v>0</v>
      </c>
      <c r="U285">
        <f>L285*(1000-(1000*0.61365*exp(17.502*Y285/(240.97+Y285))/(EA285+EB285)+DV285)/2)/(1000*0.61365*exp(17.502*Y285/(240.97+Y285))/(EA285+EB285)-DV285)</f>
        <v>0</v>
      </c>
      <c r="V285">
        <f>1/((DO285+1)/(S285/1.6)+1/(T285/1.37)) + DO285/((DO285+1)/(S285/1.6) + DO285/(T285/1.37))</f>
        <v>0</v>
      </c>
      <c r="W285">
        <f>(DJ285*DM285)</f>
        <v>0</v>
      </c>
      <c r="X285">
        <f>(EC285+(W285+2*0.95*5.67E-8*(((EC285+$B$7)+273)^4-(EC285+273)^4)-44100*L285)/(1.84*29.3*T285+8*0.95*5.67E-8*(EC285+273)^3))</f>
        <v>0</v>
      </c>
      <c r="Y285">
        <f>($C$7*ED285+$D$7*EE285+$E$7*X285)</f>
        <v>0</v>
      </c>
      <c r="Z285">
        <f>0.61365*exp(17.502*Y285/(240.97+Y285))</f>
        <v>0</v>
      </c>
      <c r="AA285">
        <f>(AB285/AC285*100)</f>
        <v>0</v>
      </c>
      <c r="AB285">
        <f>DV285*(EA285+EB285)/1000</f>
        <v>0</v>
      </c>
      <c r="AC285">
        <f>0.61365*exp(17.502*EC285/(240.97+EC285))</f>
        <v>0</v>
      </c>
      <c r="AD285">
        <f>(Z285-DV285*(EA285+EB285)/1000)</f>
        <v>0</v>
      </c>
      <c r="AE285">
        <f>(-L285*44100)</f>
        <v>0</v>
      </c>
      <c r="AF285">
        <f>2*29.3*T285*0.92*(EC285-Y285)</f>
        <v>0</v>
      </c>
      <c r="AG285">
        <f>2*0.95*5.67E-8*(((EC285+$B$7)+273)^4-(Y285+273)^4)</f>
        <v>0</v>
      </c>
      <c r="AH285">
        <f>W285+AG285+AE285+AF285</f>
        <v>0</v>
      </c>
      <c r="AI285">
        <f>DZ285*AW285*(DU285-DT285*(1000-AW285*DW285)/(1000-AW285*DV285))/(100*DN285)</f>
        <v>0</v>
      </c>
      <c r="AJ285">
        <f>1000*DZ285*AW285*(DV285-DW285)/(100*DN285*(1000-AW285*DV285))</f>
        <v>0</v>
      </c>
      <c r="AK285">
        <f>(AL285 - AM285 - EA285*1E3/(8.314*(EC285+273.15)) * AO285/DZ285 * AN285) * DZ285/(100*DN285) * (1000 - DW285)/1000</f>
        <v>0</v>
      </c>
      <c r="AL285">
        <v>424.88928098604</v>
      </c>
      <c r="AM285">
        <v>422.529284848485</v>
      </c>
      <c r="AN285">
        <v>0.00121626083571515</v>
      </c>
      <c r="AO285">
        <v>66.111918729525</v>
      </c>
      <c r="AP285">
        <f>(AR285 - AQ285 + EA285*1E3/(8.314*(EC285+273.15)) * AT285/DZ285 * AS285) * DZ285/(100*DN285) * 1000/(1000 - AR285)</f>
        <v>0</v>
      </c>
      <c r="AQ285">
        <v>11.5162078060212</v>
      </c>
      <c r="AR285">
        <v>12.4907461538462</v>
      </c>
      <c r="AS285">
        <v>-3.55191874657727e-07</v>
      </c>
      <c r="AT285">
        <v>85.4368916189537</v>
      </c>
      <c r="AU285">
        <v>0</v>
      </c>
      <c r="AV285">
        <v>0</v>
      </c>
      <c r="AW285">
        <f>IF(AU285*$H$13&gt;=AY285,1.0,(AY285/(AY285-AU285*$H$13)))</f>
        <v>0</v>
      </c>
      <c r="AX285">
        <f>(AW285-1)*100</f>
        <v>0</v>
      </c>
      <c r="AY285">
        <f>MAX(0,($B$13+$C$13*EH285)/(1+$D$13*EH285)*EA285/(EC285+273)*$E$13)</f>
        <v>0</v>
      </c>
      <c r="AZ285" t="s">
        <v>436</v>
      </c>
      <c r="BA285" t="s">
        <v>436</v>
      </c>
      <c r="BB285">
        <v>0</v>
      </c>
      <c r="BC285">
        <v>0</v>
      </c>
      <c r="BD285">
        <f>1-BB285/BC285</f>
        <v>0</v>
      </c>
      <c r="BE285">
        <v>0</v>
      </c>
      <c r="BF285" t="s">
        <v>436</v>
      </c>
      <c r="BG285" t="s">
        <v>436</v>
      </c>
      <c r="BH285">
        <v>0</v>
      </c>
      <c r="BI285">
        <v>0</v>
      </c>
      <c r="BJ285">
        <f>1-BH285/BI285</f>
        <v>0</v>
      </c>
      <c r="BK285">
        <v>0.5</v>
      </c>
      <c r="BL285">
        <f>DK285</f>
        <v>0</v>
      </c>
      <c r="BM285">
        <f>N285</f>
        <v>0</v>
      </c>
      <c r="BN285">
        <f>BJ285*BK285*BL285</f>
        <v>0</v>
      </c>
      <c r="BO285">
        <f>(BM285-BE285)/BL285</f>
        <v>0</v>
      </c>
      <c r="BP285">
        <f>(BC285-BI285)/BI285</f>
        <v>0</v>
      </c>
      <c r="BQ285">
        <f>BB285/(BD285+BB285/BI285)</f>
        <v>0</v>
      </c>
      <c r="BR285" t="s">
        <v>436</v>
      </c>
      <c r="BS285">
        <v>0</v>
      </c>
      <c r="BT285">
        <f>IF(BS285&lt;&gt;0, BS285, BQ285)</f>
        <v>0</v>
      </c>
      <c r="BU285">
        <f>1-BT285/BI285</f>
        <v>0</v>
      </c>
      <c r="BV285">
        <f>(BI285-BH285)/(BI285-BT285)</f>
        <v>0</v>
      </c>
      <c r="BW285">
        <f>(BC285-BI285)/(BC285-BT285)</f>
        <v>0</v>
      </c>
      <c r="BX285">
        <f>(BI285-BH285)/(BI285-BB285)</f>
        <v>0</v>
      </c>
      <c r="BY285">
        <f>(BC285-BI285)/(BC285-BB285)</f>
        <v>0</v>
      </c>
      <c r="BZ285">
        <f>(BV285*BT285/BH285)</f>
        <v>0</v>
      </c>
      <c r="CA285">
        <f>(1-BZ285)</f>
        <v>0</v>
      </c>
      <c r="DJ285">
        <f>$B$11*EI285+$C$11*EJ285+$F$11*EU285*(1-EX285)</f>
        <v>0</v>
      </c>
      <c r="DK285">
        <f>DJ285*DL285</f>
        <v>0</v>
      </c>
      <c r="DL285">
        <f>($B$11*$D$9+$C$11*$D$9+$F$11*((FH285+EZ285)/MAX(FH285+EZ285+FI285, 0.1)*$I$9+FI285/MAX(FH285+EZ285+FI285, 0.1)*$J$9))/($B$11+$C$11+$F$11)</f>
        <v>0</v>
      </c>
      <c r="DM285">
        <f>($B$11*$K$9+$C$11*$K$9+$F$11*((FH285+EZ285)/MAX(FH285+EZ285+FI285, 0.1)*$P$9+FI285/MAX(FH285+EZ285+FI285, 0.1)*$Q$9))/($B$11+$C$11+$F$11)</f>
        <v>0</v>
      </c>
      <c r="DN285">
        <v>6</v>
      </c>
      <c r="DO285">
        <v>0.5</v>
      </c>
      <c r="DP285" t="s">
        <v>437</v>
      </c>
      <c r="DQ285">
        <v>2</v>
      </c>
      <c r="DR285" t="b">
        <v>1</v>
      </c>
      <c r="DS285">
        <v>1701979012.6</v>
      </c>
      <c r="DT285">
        <v>417.2455</v>
      </c>
      <c r="DU285">
        <v>420.017</v>
      </c>
      <c r="DV285">
        <v>12.4915</v>
      </c>
      <c r="DW285">
        <v>11.5169</v>
      </c>
      <c r="DX285">
        <v>417.7595</v>
      </c>
      <c r="DY285">
        <v>12.46</v>
      </c>
      <c r="DZ285">
        <v>600.017</v>
      </c>
      <c r="EA285">
        <v>78.90545</v>
      </c>
      <c r="EB285">
        <v>0.1001315</v>
      </c>
      <c r="EC285">
        <v>23.06215</v>
      </c>
      <c r="ED285">
        <v>23.11545</v>
      </c>
      <c r="EE285">
        <v>999.9</v>
      </c>
      <c r="EF285">
        <v>0</v>
      </c>
      <c r="EG285">
        <v>0</v>
      </c>
      <c r="EH285">
        <v>9997.84</v>
      </c>
      <c r="EI285">
        <v>0</v>
      </c>
      <c r="EJ285">
        <v>0.848101</v>
      </c>
      <c r="EK285">
        <v>-2.7719</v>
      </c>
      <c r="EL285">
        <v>422.523</v>
      </c>
      <c r="EM285">
        <v>424.9105</v>
      </c>
      <c r="EN285">
        <v>0.974581</v>
      </c>
      <c r="EO285">
        <v>420.017</v>
      </c>
      <c r="EP285">
        <v>11.5169</v>
      </c>
      <c r="EQ285">
        <v>0.9856445</v>
      </c>
      <c r="ER285">
        <v>0.9087445</v>
      </c>
      <c r="ES285">
        <v>6.70588</v>
      </c>
      <c r="ET285">
        <v>5.529975</v>
      </c>
      <c r="EU285">
        <v>1799.88</v>
      </c>
      <c r="EV285">
        <v>0.978004</v>
      </c>
      <c r="EW285">
        <v>0.0219962</v>
      </c>
      <c r="EX285">
        <v>0</v>
      </c>
      <c r="EY285">
        <v>381.289</v>
      </c>
      <c r="EZ285">
        <v>4.99951</v>
      </c>
      <c r="FA285">
        <v>6923.095</v>
      </c>
      <c r="FB285">
        <v>14716</v>
      </c>
      <c r="FC285">
        <v>43.125</v>
      </c>
      <c r="FD285">
        <v>44.875</v>
      </c>
      <c r="FE285">
        <v>44.625</v>
      </c>
      <c r="FF285">
        <v>43.937</v>
      </c>
      <c r="FG285">
        <v>44.5</v>
      </c>
      <c r="FH285">
        <v>1755.4</v>
      </c>
      <c r="FI285">
        <v>39.48</v>
      </c>
      <c r="FJ285">
        <v>0</v>
      </c>
      <c r="FK285">
        <v>1701979015.5</v>
      </c>
      <c r="FL285">
        <v>0</v>
      </c>
      <c r="FM285">
        <v>381.56068</v>
      </c>
      <c r="FN285">
        <v>-0.100461541394561</v>
      </c>
      <c r="FO285">
        <v>-7.67923074467733</v>
      </c>
      <c r="FP285">
        <v>6924.1572</v>
      </c>
      <c r="FQ285">
        <v>15</v>
      </c>
      <c r="FR285">
        <v>1701977635</v>
      </c>
      <c r="FS285" t="s">
        <v>438</v>
      </c>
      <c r="FT285">
        <v>1701977633</v>
      </c>
      <c r="FU285">
        <v>1701977635</v>
      </c>
      <c r="FV285">
        <v>4</v>
      </c>
      <c r="FW285">
        <v>-0.012</v>
      </c>
      <c r="FX285">
        <v>0.003</v>
      </c>
      <c r="FY285">
        <v>-0.515</v>
      </c>
      <c r="FZ285">
        <v>0.012</v>
      </c>
      <c r="GA285">
        <v>420</v>
      </c>
      <c r="GB285">
        <v>11</v>
      </c>
      <c r="GC285">
        <v>0.38</v>
      </c>
      <c r="GD285">
        <v>0.07</v>
      </c>
      <c r="GE285">
        <v>-2.81250238095238</v>
      </c>
      <c r="GF285">
        <v>0.377350909090909</v>
      </c>
      <c r="GG285">
        <v>0.0445926507830031</v>
      </c>
      <c r="GH285">
        <v>1</v>
      </c>
      <c r="GI285">
        <v>381.596647058824</v>
      </c>
      <c r="GJ285">
        <v>-0.642719631471052</v>
      </c>
      <c r="GK285">
        <v>0.183651185091376</v>
      </c>
      <c r="GL285">
        <v>1</v>
      </c>
      <c r="GM285">
        <v>0.976825285714286</v>
      </c>
      <c r="GN285">
        <v>-0.0077651688311686</v>
      </c>
      <c r="GO285">
        <v>0.00144704401956465</v>
      </c>
      <c r="GP285">
        <v>1</v>
      </c>
      <c r="GQ285">
        <v>3</v>
      </c>
      <c r="GR285">
        <v>3</v>
      </c>
      <c r="GS285" t="s">
        <v>439</v>
      </c>
      <c r="GT285">
        <v>3.25002</v>
      </c>
      <c r="GU285">
        <v>2.89218</v>
      </c>
      <c r="GV285">
        <v>0.0826953</v>
      </c>
      <c r="GW285">
        <v>0.082913</v>
      </c>
      <c r="GX285">
        <v>0.0594833</v>
      </c>
      <c r="GY285">
        <v>0.0554967</v>
      </c>
      <c r="GZ285">
        <v>30258.6</v>
      </c>
      <c r="HA285">
        <v>23313.3</v>
      </c>
      <c r="HB285">
        <v>30708.8</v>
      </c>
      <c r="HC285">
        <v>23891.9</v>
      </c>
      <c r="HD285">
        <v>38255.3</v>
      </c>
      <c r="HE285">
        <v>31497.5</v>
      </c>
      <c r="HF285">
        <v>43452.4</v>
      </c>
      <c r="HG285">
        <v>36056.8</v>
      </c>
      <c r="HH285">
        <v>2.35203</v>
      </c>
      <c r="HI285">
        <v>2.25468</v>
      </c>
      <c r="HJ285">
        <v>0.151087</v>
      </c>
      <c r="HK285">
        <v>0</v>
      </c>
      <c r="HL285">
        <v>20.6238</v>
      </c>
      <c r="HM285">
        <v>999.9</v>
      </c>
      <c r="HN285">
        <v>45.202</v>
      </c>
      <c r="HO285">
        <v>27.12</v>
      </c>
      <c r="HP285">
        <v>20.6499</v>
      </c>
      <c r="HQ285">
        <v>54.722</v>
      </c>
      <c r="HR285">
        <v>21.4744</v>
      </c>
      <c r="HS285">
        <v>2</v>
      </c>
      <c r="HT285">
        <v>-0.299921</v>
      </c>
      <c r="HU285">
        <v>0.761658</v>
      </c>
      <c r="HV285">
        <v>20.3421</v>
      </c>
      <c r="HW285">
        <v>5.24589</v>
      </c>
      <c r="HX285">
        <v>11.9223</v>
      </c>
      <c r="HY285">
        <v>4.9696</v>
      </c>
      <c r="HZ285">
        <v>3.29003</v>
      </c>
      <c r="IA285">
        <v>9999</v>
      </c>
      <c r="IB285">
        <v>999.9</v>
      </c>
      <c r="IC285">
        <v>9999</v>
      </c>
      <c r="ID285">
        <v>9999</v>
      </c>
      <c r="IE285">
        <v>4.97214</v>
      </c>
      <c r="IF285">
        <v>1.87347</v>
      </c>
      <c r="IG285">
        <v>1.88034</v>
      </c>
      <c r="IH285">
        <v>1.87653</v>
      </c>
      <c r="II285">
        <v>1.8761</v>
      </c>
      <c r="IJ285">
        <v>1.87607</v>
      </c>
      <c r="IK285">
        <v>1.87501</v>
      </c>
      <c r="IL285">
        <v>1.87542</v>
      </c>
      <c r="IM285">
        <v>0</v>
      </c>
      <c r="IN285">
        <v>0</v>
      </c>
      <c r="IO285">
        <v>0</v>
      </c>
      <c r="IP285">
        <v>0</v>
      </c>
      <c r="IQ285" t="s">
        <v>440</v>
      </c>
      <c r="IR285" t="s">
        <v>441</v>
      </c>
      <c r="IS285" t="s">
        <v>442</v>
      </c>
      <c r="IT285" t="s">
        <v>442</v>
      </c>
      <c r="IU285" t="s">
        <v>442</v>
      </c>
      <c r="IV285" t="s">
        <v>442</v>
      </c>
      <c r="IW285">
        <v>0</v>
      </c>
      <c r="IX285">
        <v>100</v>
      </c>
      <c r="IY285">
        <v>100</v>
      </c>
      <c r="IZ285">
        <v>-0.514</v>
      </c>
      <c r="JA285">
        <v>0.0314</v>
      </c>
      <c r="JB285">
        <v>-0.436505064677801</v>
      </c>
      <c r="JC285">
        <v>-0.000204251658391556</v>
      </c>
      <c r="JD285">
        <v>8.11882707142039e-08</v>
      </c>
      <c r="JE285">
        <v>-8.824596126216e-11</v>
      </c>
      <c r="JF285">
        <v>-0.0823044458403542</v>
      </c>
      <c r="JG285">
        <v>6.98166786572007e-05</v>
      </c>
      <c r="JH285">
        <v>0.00104944809816257</v>
      </c>
      <c r="JI285">
        <v>-2.5878658862803e-05</v>
      </c>
      <c r="JJ285">
        <v>28</v>
      </c>
      <c r="JK285">
        <v>2090</v>
      </c>
      <c r="JL285">
        <v>2</v>
      </c>
      <c r="JM285">
        <v>19</v>
      </c>
      <c r="JN285">
        <v>23</v>
      </c>
      <c r="JO285">
        <v>23</v>
      </c>
      <c r="JP285">
        <v>1.36108</v>
      </c>
      <c r="JQ285">
        <v>2.55005</v>
      </c>
      <c r="JR285">
        <v>2.24365</v>
      </c>
      <c r="JS285">
        <v>2.85034</v>
      </c>
      <c r="JT285">
        <v>2.49756</v>
      </c>
      <c r="JU285">
        <v>2.37427</v>
      </c>
      <c r="JV285">
        <v>31.3462</v>
      </c>
      <c r="JW285">
        <v>24.0612</v>
      </c>
      <c r="JX285">
        <v>18</v>
      </c>
      <c r="JY285">
        <v>633.456</v>
      </c>
      <c r="JZ285">
        <v>657.703</v>
      </c>
      <c r="KA285">
        <v>20.0008</v>
      </c>
      <c r="KB285">
        <v>23.3766</v>
      </c>
      <c r="KC285">
        <v>30</v>
      </c>
      <c r="KD285">
        <v>23.5426</v>
      </c>
      <c r="KE285">
        <v>23.5241</v>
      </c>
      <c r="KF285">
        <v>27.287</v>
      </c>
      <c r="KG285">
        <v>36.4437</v>
      </c>
      <c r="KH285">
        <v>0</v>
      </c>
      <c r="KI285">
        <v>20</v>
      </c>
      <c r="KJ285">
        <v>420</v>
      </c>
      <c r="KK285">
        <v>11.5341</v>
      </c>
      <c r="KL285">
        <v>101.964</v>
      </c>
      <c r="KM285">
        <v>101.012</v>
      </c>
    </row>
    <row r="286" spans="1:299">
      <c r="A286">
        <v>270</v>
      </c>
      <c r="B286">
        <v>1701979019.1</v>
      </c>
      <c r="C286">
        <v>1345.09999990463</v>
      </c>
      <c r="D286" t="s">
        <v>981</v>
      </c>
      <c r="E286" t="s">
        <v>982</v>
      </c>
      <c r="F286">
        <v>15</v>
      </c>
      <c r="H286" t="s">
        <v>435</v>
      </c>
      <c r="K286">
        <v>1701979017.6</v>
      </c>
      <c r="L286">
        <f>(M286)/1000</f>
        <v>0</v>
      </c>
      <c r="M286">
        <f>IF(DR286, AP286, AJ286)</f>
        <v>0</v>
      </c>
      <c r="N286">
        <f>IF(DR286, AK286, AI286)</f>
        <v>0</v>
      </c>
      <c r="O286">
        <f>DT286 - IF(AW286&gt;1, N286*DN286*100.0/(AY286*EH286), 0)</f>
        <v>0</v>
      </c>
      <c r="P286">
        <f>((V286-L286/2)*O286-N286)/(V286+L286/2)</f>
        <v>0</v>
      </c>
      <c r="Q286">
        <f>P286*(EA286+EB286)/1000.0</f>
        <v>0</v>
      </c>
      <c r="R286">
        <f>(DT286 - IF(AW286&gt;1, N286*DN286*100.0/(AY286*EH286), 0))*(EA286+EB286)/1000.0</f>
        <v>0</v>
      </c>
      <c r="S286">
        <f>2.0/((1/U286-1/T286)+SIGN(U286)*SQRT((1/U286-1/T286)*(1/U286-1/T286) + 4*DO286/((DO286+1)*(DO286+1))*(2*1/U286*1/T286-1/T286*1/T286)))</f>
        <v>0</v>
      </c>
      <c r="T286">
        <f>IF(LEFT(DP286,1)&lt;&gt;"0",IF(LEFT(DP286,1)="1",3.0,DQ286),$D$5+$E$5*(EH286*EA286/($K$5*1000))+$F$5*(EH286*EA286/($K$5*1000))*MAX(MIN(DN286,$J$5),$I$5)*MAX(MIN(DN286,$J$5),$I$5)+$G$5*MAX(MIN(DN286,$J$5),$I$5)*(EH286*EA286/($K$5*1000))+$H$5*(EH286*EA286/($K$5*1000))*(EH286*EA286/($K$5*1000)))</f>
        <v>0</v>
      </c>
      <c r="U286">
        <f>L286*(1000-(1000*0.61365*exp(17.502*Y286/(240.97+Y286))/(EA286+EB286)+DV286)/2)/(1000*0.61365*exp(17.502*Y286/(240.97+Y286))/(EA286+EB286)-DV286)</f>
        <v>0</v>
      </c>
      <c r="V286">
        <f>1/((DO286+1)/(S286/1.6)+1/(T286/1.37)) + DO286/((DO286+1)/(S286/1.6) + DO286/(T286/1.37))</f>
        <v>0</v>
      </c>
      <c r="W286">
        <f>(DJ286*DM286)</f>
        <v>0</v>
      </c>
      <c r="X286">
        <f>(EC286+(W286+2*0.95*5.67E-8*(((EC286+$B$7)+273)^4-(EC286+273)^4)-44100*L286)/(1.84*29.3*T286+8*0.95*5.67E-8*(EC286+273)^3))</f>
        <v>0</v>
      </c>
      <c r="Y286">
        <f>($C$7*ED286+$D$7*EE286+$E$7*X286)</f>
        <v>0</v>
      </c>
      <c r="Z286">
        <f>0.61365*exp(17.502*Y286/(240.97+Y286))</f>
        <v>0</v>
      </c>
      <c r="AA286">
        <f>(AB286/AC286*100)</f>
        <v>0</v>
      </c>
      <c r="AB286">
        <f>DV286*(EA286+EB286)/1000</f>
        <v>0</v>
      </c>
      <c r="AC286">
        <f>0.61365*exp(17.502*EC286/(240.97+EC286))</f>
        <v>0</v>
      </c>
      <c r="AD286">
        <f>(Z286-DV286*(EA286+EB286)/1000)</f>
        <v>0</v>
      </c>
      <c r="AE286">
        <f>(-L286*44100)</f>
        <v>0</v>
      </c>
      <c r="AF286">
        <f>2*29.3*T286*0.92*(EC286-Y286)</f>
        <v>0</v>
      </c>
      <c r="AG286">
        <f>2*0.95*5.67E-8*(((EC286+$B$7)+273)^4-(Y286+273)^4)</f>
        <v>0</v>
      </c>
      <c r="AH286">
        <f>W286+AG286+AE286+AF286</f>
        <v>0</v>
      </c>
      <c r="AI286">
        <f>DZ286*AW286*(DU286-DT286*(1000-AW286*DW286)/(1000-AW286*DV286))/(100*DN286)</f>
        <v>0</v>
      </c>
      <c r="AJ286">
        <f>1000*DZ286*AW286*(DV286-DW286)/(100*DN286*(1000-AW286*DV286))</f>
        <v>0</v>
      </c>
      <c r="AK286">
        <f>(AL286 - AM286 - EA286*1E3/(8.314*(EC286+273.15)) * AO286/DZ286 * AN286) * DZ286/(100*DN286) * (1000 - DW286)/1000</f>
        <v>0</v>
      </c>
      <c r="AL286">
        <v>424.918126842432</v>
      </c>
      <c r="AM286">
        <v>422.481587878788</v>
      </c>
      <c r="AN286">
        <v>-0.000895953774371881</v>
      </c>
      <c r="AO286">
        <v>66.111918729525</v>
      </c>
      <c r="AP286">
        <f>(AR286 - AQ286 + EA286*1E3/(8.314*(EC286+273.15)) * AT286/DZ286 * AS286) * DZ286/(100*DN286) * 1000/(1000 - AR286)</f>
        <v>0</v>
      </c>
      <c r="AQ286">
        <v>11.5165841005105</v>
      </c>
      <c r="AR286">
        <v>12.4903802197802</v>
      </c>
      <c r="AS286">
        <v>-8.95818884947417e-07</v>
      </c>
      <c r="AT286">
        <v>85.4368916189537</v>
      </c>
      <c r="AU286">
        <v>0</v>
      </c>
      <c r="AV286">
        <v>0</v>
      </c>
      <c r="AW286">
        <f>IF(AU286*$H$13&gt;=AY286,1.0,(AY286/(AY286-AU286*$H$13)))</f>
        <v>0</v>
      </c>
      <c r="AX286">
        <f>(AW286-1)*100</f>
        <v>0</v>
      </c>
      <c r="AY286">
        <f>MAX(0,($B$13+$C$13*EH286)/(1+$D$13*EH286)*EA286/(EC286+273)*$E$13)</f>
        <v>0</v>
      </c>
      <c r="AZ286" t="s">
        <v>436</v>
      </c>
      <c r="BA286" t="s">
        <v>436</v>
      </c>
      <c r="BB286">
        <v>0</v>
      </c>
      <c r="BC286">
        <v>0</v>
      </c>
      <c r="BD286">
        <f>1-BB286/BC286</f>
        <v>0</v>
      </c>
      <c r="BE286">
        <v>0</v>
      </c>
      <c r="BF286" t="s">
        <v>436</v>
      </c>
      <c r="BG286" t="s">
        <v>436</v>
      </c>
      <c r="BH286">
        <v>0</v>
      </c>
      <c r="BI286">
        <v>0</v>
      </c>
      <c r="BJ286">
        <f>1-BH286/BI286</f>
        <v>0</v>
      </c>
      <c r="BK286">
        <v>0.5</v>
      </c>
      <c r="BL286">
        <f>DK286</f>
        <v>0</v>
      </c>
      <c r="BM286">
        <f>N286</f>
        <v>0</v>
      </c>
      <c r="BN286">
        <f>BJ286*BK286*BL286</f>
        <v>0</v>
      </c>
      <c r="BO286">
        <f>(BM286-BE286)/BL286</f>
        <v>0</v>
      </c>
      <c r="BP286">
        <f>(BC286-BI286)/BI286</f>
        <v>0</v>
      </c>
      <c r="BQ286">
        <f>BB286/(BD286+BB286/BI286)</f>
        <v>0</v>
      </c>
      <c r="BR286" t="s">
        <v>436</v>
      </c>
      <c r="BS286">
        <v>0</v>
      </c>
      <c r="BT286">
        <f>IF(BS286&lt;&gt;0, BS286, BQ286)</f>
        <v>0</v>
      </c>
      <c r="BU286">
        <f>1-BT286/BI286</f>
        <v>0</v>
      </c>
      <c r="BV286">
        <f>(BI286-BH286)/(BI286-BT286)</f>
        <v>0</v>
      </c>
      <c r="BW286">
        <f>(BC286-BI286)/(BC286-BT286)</f>
        <v>0</v>
      </c>
      <c r="BX286">
        <f>(BI286-BH286)/(BI286-BB286)</f>
        <v>0</v>
      </c>
      <c r="BY286">
        <f>(BC286-BI286)/(BC286-BB286)</f>
        <v>0</v>
      </c>
      <c r="BZ286">
        <f>(BV286*BT286/BH286)</f>
        <v>0</v>
      </c>
      <c r="CA286">
        <f>(1-BZ286)</f>
        <v>0</v>
      </c>
      <c r="DJ286">
        <f>$B$11*EI286+$C$11*EJ286+$F$11*EU286*(1-EX286)</f>
        <v>0</v>
      </c>
      <c r="DK286">
        <f>DJ286*DL286</f>
        <v>0</v>
      </c>
      <c r="DL286">
        <f>($B$11*$D$9+$C$11*$D$9+$F$11*((FH286+EZ286)/MAX(FH286+EZ286+FI286, 0.1)*$I$9+FI286/MAX(FH286+EZ286+FI286, 0.1)*$J$9))/($B$11+$C$11+$F$11)</f>
        <v>0</v>
      </c>
      <c r="DM286">
        <f>($B$11*$K$9+$C$11*$K$9+$F$11*((FH286+EZ286)/MAX(FH286+EZ286+FI286, 0.1)*$P$9+FI286/MAX(FH286+EZ286+FI286, 0.1)*$Q$9))/($B$11+$C$11+$F$11)</f>
        <v>0</v>
      </c>
      <c r="DN286">
        <v>6</v>
      </c>
      <c r="DO286">
        <v>0.5</v>
      </c>
      <c r="DP286" t="s">
        <v>437</v>
      </c>
      <c r="DQ286">
        <v>2</v>
      </c>
      <c r="DR286" t="b">
        <v>1</v>
      </c>
      <c r="DS286">
        <v>1701979017.6</v>
      </c>
      <c r="DT286">
        <v>417.2125</v>
      </c>
      <c r="DU286">
        <v>420.008</v>
      </c>
      <c r="DV286">
        <v>12.4903</v>
      </c>
      <c r="DW286">
        <v>11.51745</v>
      </c>
      <c r="DX286">
        <v>417.7265</v>
      </c>
      <c r="DY286">
        <v>12.4589</v>
      </c>
      <c r="DZ286">
        <v>599.996</v>
      </c>
      <c r="EA286">
        <v>78.90345</v>
      </c>
      <c r="EB286">
        <v>0.09973095</v>
      </c>
      <c r="EC286">
        <v>23.06385</v>
      </c>
      <c r="ED286">
        <v>23.1245</v>
      </c>
      <c r="EE286">
        <v>999.9</v>
      </c>
      <c r="EF286">
        <v>0</v>
      </c>
      <c r="EG286">
        <v>0</v>
      </c>
      <c r="EH286">
        <v>10009.075</v>
      </c>
      <c r="EI286">
        <v>0</v>
      </c>
      <c r="EJ286">
        <v>0.848101</v>
      </c>
      <c r="EK286">
        <v>-2.79582</v>
      </c>
      <c r="EL286">
        <v>422.4895</v>
      </c>
      <c r="EM286">
        <v>424.902</v>
      </c>
      <c r="EN286">
        <v>0.9728945</v>
      </c>
      <c r="EO286">
        <v>420.008</v>
      </c>
      <c r="EP286">
        <v>11.51745</v>
      </c>
      <c r="EQ286">
        <v>0.9855295</v>
      </c>
      <c r="ER286">
        <v>0.908765</v>
      </c>
      <c r="ES286">
        <v>6.70419</v>
      </c>
      <c r="ET286">
        <v>5.53029</v>
      </c>
      <c r="EU286">
        <v>1800.035</v>
      </c>
      <c r="EV286">
        <v>0.978006</v>
      </c>
      <c r="EW286">
        <v>0.0219943</v>
      </c>
      <c r="EX286">
        <v>0</v>
      </c>
      <c r="EY286">
        <v>381.5755</v>
      </c>
      <c r="EZ286">
        <v>4.99951</v>
      </c>
      <c r="FA286">
        <v>6923.31</v>
      </c>
      <c r="FB286">
        <v>14717.3</v>
      </c>
      <c r="FC286">
        <v>43.125</v>
      </c>
      <c r="FD286">
        <v>44.875</v>
      </c>
      <c r="FE286">
        <v>44.625</v>
      </c>
      <c r="FF286">
        <v>43.937</v>
      </c>
      <c r="FG286">
        <v>44.5</v>
      </c>
      <c r="FH286">
        <v>1755.555</v>
      </c>
      <c r="FI286">
        <v>39.48</v>
      </c>
      <c r="FJ286">
        <v>0</v>
      </c>
      <c r="FK286">
        <v>1701979020.3</v>
      </c>
      <c r="FL286">
        <v>0</v>
      </c>
      <c r="FM286">
        <v>381.54304</v>
      </c>
      <c r="FN286">
        <v>-0.284153850042479</v>
      </c>
      <c r="FO286">
        <v>-4.96307688684342</v>
      </c>
      <c r="FP286">
        <v>6923.8036</v>
      </c>
      <c r="FQ286">
        <v>15</v>
      </c>
      <c r="FR286">
        <v>1701977635</v>
      </c>
      <c r="FS286" t="s">
        <v>438</v>
      </c>
      <c r="FT286">
        <v>1701977633</v>
      </c>
      <c r="FU286">
        <v>1701977635</v>
      </c>
      <c r="FV286">
        <v>4</v>
      </c>
      <c r="FW286">
        <v>-0.012</v>
      </c>
      <c r="FX286">
        <v>0.003</v>
      </c>
      <c r="FY286">
        <v>-0.515</v>
      </c>
      <c r="FZ286">
        <v>0.012</v>
      </c>
      <c r="GA286">
        <v>420</v>
      </c>
      <c r="GB286">
        <v>11</v>
      </c>
      <c r="GC286">
        <v>0.38</v>
      </c>
      <c r="GD286">
        <v>0.07</v>
      </c>
      <c r="GE286">
        <v>-2.795908</v>
      </c>
      <c r="GF286">
        <v>0.139034887218045</v>
      </c>
      <c r="GG286">
        <v>0.0334704820102728</v>
      </c>
      <c r="GH286">
        <v>1</v>
      </c>
      <c r="GI286">
        <v>381.576970588235</v>
      </c>
      <c r="GJ286">
        <v>-0.497585945237349</v>
      </c>
      <c r="GK286">
        <v>0.209082376855194</v>
      </c>
      <c r="GL286">
        <v>1</v>
      </c>
      <c r="GM286">
        <v>0.97582315</v>
      </c>
      <c r="GN286">
        <v>-0.0126044661654127</v>
      </c>
      <c r="GO286">
        <v>0.00170678417718821</v>
      </c>
      <c r="GP286">
        <v>1</v>
      </c>
      <c r="GQ286">
        <v>3</v>
      </c>
      <c r="GR286">
        <v>3</v>
      </c>
      <c r="GS286" t="s">
        <v>439</v>
      </c>
      <c r="GT286">
        <v>3.25005</v>
      </c>
      <c r="GU286">
        <v>2.89216</v>
      </c>
      <c r="GV286">
        <v>0.0826909</v>
      </c>
      <c r="GW286">
        <v>0.0829067</v>
      </c>
      <c r="GX286">
        <v>0.0594804</v>
      </c>
      <c r="GY286">
        <v>0.0555012</v>
      </c>
      <c r="GZ286">
        <v>30258.6</v>
      </c>
      <c r="HA286">
        <v>23313.8</v>
      </c>
      <c r="HB286">
        <v>30708.7</v>
      </c>
      <c r="HC286">
        <v>23892.3</v>
      </c>
      <c r="HD286">
        <v>38255</v>
      </c>
      <c r="HE286">
        <v>31498</v>
      </c>
      <c r="HF286">
        <v>43451.9</v>
      </c>
      <c r="HG286">
        <v>36057.5</v>
      </c>
      <c r="HH286">
        <v>2.35162</v>
      </c>
      <c r="HI286">
        <v>2.25458</v>
      </c>
      <c r="HJ286">
        <v>0.151664</v>
      </c>
      <c r="HK286">
        <v>0</v>
      </c>
      <c r="HL286">
        <v>20.6282</v>
      </c>
      <c r="HM286">
        <v>999.9</v>
      </c>
      <c r="HN286">
        <v>45.202</v>
      </c>
      <c r="HO286">
        <v>27.12</v>
      </c>
      <c r="HP286">
        <v>20.6499</v>
      </c>
      <c r="HQ286">
        <v>54.492</v>
      </c>
      <c r="HR286">
        <v>21.4543</v>
      </c>
      <c r="HS286">
        <v>2</v>
      </c>
      <c r="HT286">
        <v>-0.29968</v>
      </c>
      <c r="HU286">
        <v>0.765703</v>
      </c>
      <c r="HV286">
        <v>20.3421</v>
      </c>
      <c r="HW286">
        <v>5.24574</v>
      </c>
      <c r="HX286">
        <v>11.9232</v>
      </c>
      <c r="HY286">
        <v>4.96955</v>
      </c>
      <c r="HZ286">
        <v>3.29005</v>
      </c>
      <c r="IA286">
        <v>9999</v>
      </c>
      <c r="IB286">
        <v>999.9</v>
      </c>
      <c r="IC286">
        <v>9999</v>
      </c>
      <c r="ID286">
        <v>9999</v>
      </c>
      <c r="IE286">
        <v>4.97213</v>
      </c>
      <c r="IF286">
        <v>1.87347</v>
      </c>
      <c r="IG286">
        <v>1.88035</v>
      </c>
      <c r="IH286">
        <v>1.87651</v>
      </c>
      <c r="II286">
        <v>1.87608</v>
      </c>
      <c r="IJ286">
        <v>1.87607</v>
      </c>
      <c r="IK286">
        <v>1.87504</v>
      </c>
      <c r="IL286">
        <v>1.87541</v>
      </c>
      <c r="IM286">
        <v>0</v>
      </c>
      <c r="IN286">
        <v>0</v>
      </c>
      <c r="IO286">
        <v>0</v>
      </c>
      <c r="IP286">
        <v>0</v>
      </c>
      <c r="IQ286" t="s">
        <v>440</v>
      </c>
      <c r="IR286" t="s">
        <v>441</v>
      </c>
      <c r="IS286" t="s">
        <v>442</v>
      </c>
      <c r="IT286" t="s">
        <v>442</v>
      </c>
      <c r="IU286" t="s">
        <v>442</v>
      </c>
      <c r="IV286" t="s">
        <v>442</v>
      </c>
      <c r="IW286">
        <v>0</v>
      </c>
      <c r="IX286">
        <v>100</v>
      </c>
      <c r="IY286">
        <v>100</v>
      </c>
      <c r="IZ286">
        <v>-0.514</v>
      </c>
      <c r="JA286">
        <v>0.0314</v>
      </c>
      <c r="JB286">
        <v>-0.436505064677801</v>
      </c>
      <c r="JC286">
        <v>-0.000204251658391556</v>
      </c>
      <c r="JD286">
        <v>8.11882707142039e-08</v>
      </c>
      <c r="JE286">
        <v>-8.824596126216e-11</v>
      </c>
      <c r="JF286">
        <v>-0.0823044458403542</v>
      </c>
      <c r="JG286">
        <v>6.98166786572007e-05</v>
      </c>
      <c r="JH286">
        <v>0.00104944809816257</v>
      </c>
      <c r="JI286">
        <v>-2.5878658862803e-05</v>
      </c>
      <c r="JJ286">
        <v>28</v>
      </c>
      <c r="JK286">
        <v>2090</v>
      </c>
      <c r="JL286">
        <v>2</v>
      </c>
      <c r="JM286">
        <v>19</v>
      </c>
      <c r="JN286">
        <v>23.1</v>
      </c>
      <c r="JO286">
        <v>23.1</v>
      </c>
      <c r="JP286">
        <v>1.36108</v>
      </c>
      <c r="JQ286">
        <v>2.55615</v>
      </c>
      <c r="JR286">
        <v>2.24365</v>
      </c>
      <c r="JS286">
        <v>2.84912</v>
      </c>
      <c r="JT286">
        <v>2.49756</v>
      </c>
      <c r="JU286">
        <v>2.35596</v>
      </c>
      <c r="JV286">
        <v>31.3462</v>
      </c>
      <c r="JW286">
        <v>24.0612</v>
      </c>
      <c r="JX286">
        <v>18</v>
      </c>
      <c r="JY286">
        <v>633.18</v>
      </c>
      <c r="JZ286">
        <v>657.618</v>
      </c>
      <c r="KA286">
        <v>20.0008</v>
      </c>
      <c r="KB286">
        <v>23.3785</v>
      </c>
      <c r="KC286">
        <v>30.0003</v>
      </c>
      <c r="KD286">
        <v>23.544</v>
      </c>
      <c r="KE286">
        <v>23.5241</v>
      </c>
      <c r="KF286">
        <v>27.2857</v>
      </c>
      <c r="KG286">
        <v>36.4437</v>
      </c>
      <c r="KH286">
        <v>0</v>
      </c>
      <c r="KI286">
        <v>20</v>
      </c>
      <c r="KJ286">
        <v>420</v>
      </c>
      <c r="KK286">
        <v>11.5341</v>
      </c>
      <c r="KL286">
        <v>101.963</v>
      </c>
      <c r="KM286">
        <v>101.014</v>
      </c>
    </row>
    <row r="287" spans="1:299">
      <c r="A287">
        <v>271</v>
      </c>
      <c r="B287">
        <v>1701979024.1</v>
      </c>
      <c r="C287">
        <v>1350.09999990463</v>
      </c>
      <c r="D287" t="s">
        <v>983</v>
      </c>
      <c r="E287" t="s">
        <v>984</v>
      </c>
      <c r="F287">
        <v>15</v>
      </c>
      <c r="H287" t="s">
        <v>435</v>
      </c>
      <c r="K287">
        <v>1701979022.6</v>
      </c>
      <c r="L287">
        <f>(M287)/1000</f>
        <v>0</v>
      </c>
      <c r="M287">
        <f>IF(DR287, AP287, AJ287)</f>
        <v>0</v>
      </c>
      <c r="N287">
        <f>IF(DR287, AK287, AI287)</f>
        <v>0</v>
      </c>
      <c r="O287">
        <f>DT287 - IF(AW287&gt;1, N287*DN287*100.0/(AY287*EH287), 0)</f>
        <v>0</v>
      </c>
      <c r="P287">
        <f>((V287-L287/2)*O287-N287)/(V287+L287/2)</f>
        <v>0</v>
      </c>
      <c r="Q287">
        <f>P287*(EA287+EB287)/1000.0</f>
        <v>0</v>
      </c>
      <c r="R287">
        <f>(DT287 - IF(AW287&gt;1, N287*DN287*100.0/(AY287*EH287), 0))*(EA287+EB287)/1000.0</f>
        <v>0</v>
      </c>
      <c r="S287">
        <f>2.0/((1/U287-1/T287)+SIGN(U287)*SQRT((1/U287-1/T287)*(1/U287-1/T287) + 4*DO287/((DO287+1)*(DO287+1))*(2*1/U287*1/T287-1/T287*1/T287)))</f>
        <v>0</v>
      </c>
      <c r="T287">
        <f>IF(LEFT(DP287,1)&lt;&gt;"0",IF(LEFT(DP287,1)="1",3.0,DQ287),$D$5+$E$5*(EH287*EA287/($K$5*1000))+$F$5*(EH287*EA287/($K$5*1000))*MAX(MIN(DN287,$J$5),$I$5)*MAX(MIN(DN287,$J$5),$I$5)+$G$5*MAX(MIN(DN287,$J$5),$I$5)*(EH287*EA287/($K$5*1000))+$H$5*(EH287*EA287/($K$5*1000))*(EH287*EA287/($K$5*1000)))</f>
        <v>0</v>
      </c>
      <c r="U287">
        <f>L287*(1000-(1000*0.61365*exp(17.502*Y287/(240.97+Y287))/(EA287+EB287)+DV287)/2)/(1000*0.61365*exp(17.502*Y287/(240.97+Y287))/(EA287+EB287)-DV287)</f>
        <v>0</v>
      </c>
      <c r="V287">
        <f>1/((DO287+1)/(S287/1.6)+1/(T287/1.37)) + DO287/((DO287+1)/(S287/1.6) + DO287/(T287/1.37))</f>
        <v>0</v>
      </c>
      <c r="W287">
        <f>(DJ287*DM287)</f>
        <v>0</v>
      </c>
      <c r="X287">
        <f>(EC287+(W287+2*0.95*5.67E-8*(((EC287+$B$7)+273)^4-(EC287+273)^4)-44100*L287)/(1.84*29.3*T287+8*0.95*5.67E-8*(EC287+273)^3))</f>
        <v>0</v>
      </c>
      <c r="Y287">
        <f>($C$7*ED287+$D$7*EE287+$E$7*X287)</f>
        <v>0</v>
      </c>
      <c r="Z287">
        <f>0.61365*exp(17.502*Y287/(240.97+Y287))</f>
        <v>0</v>
      </c>
      <c r="AA287">
        <f>(AB287/AC287*100)</f>
        <v>0</v>
      </c>
      <c r="AB287">
        <f>DV287*(EA287+EB287)/1000</f>
        <v>0</v>
      </c>
      <c r="AC287">
        <f>0.61365*exp(17.502*EC287/(240.97+EC287))</f>
        <v>0</v>
      </c>
      <c r="AD287">
        <f>(Z287-DV287*(EA287+EB287)/1000)</f>
        <v>0</v>
      </c>
      <c r="AE287">
        <f>(-L287*44100)</f>
        <v>0</v>
      </c>
      <c r="AF287">
        <f>2*29.3*T287*0.92*(EC287-Y287)</f>
        <v>0</v>
      </c>
      <c r="AG287">
        <f>2*0.95*5.67E-8*(((EC287+$B$7)+273)^4-(Y287+273)^4)</f>
        <v>0</v>
      </c>
      <c r="AH287">
        <f>W287+AG287+AE287+AF287</f>
        <v>0</v>
      </c>
      <c r="AI287">
        <f>DZ287*AW287*(DU287-DT287*(1000-AW287*DW287)/(1000-AW287*DV287))/(100*DN287)</f>
        <v>0</v>
      </c>
      <c r="AJ287">
        <f>1000*DZ287*AW287*(DV287-DW287)/(100*DN287*(1000-AW287*DV287))</f>
        <v>0</v>
      </c>
      <c r="AK287">
        <f>(AL287 - AM287 - EA287*1E3/(8.314*(EC287+273.15)) * AO287/DZ287 * AN287) * DZ287/(100*DN287) * (1000 - DW287)/1000</f>
        <v>0</v>
      </c>
      <c r="AL287">
        <v>424.877638656076</v>
      </c>
      <c r="AM287">
        <v>422.473351515152</v>
      </c>
      <c r="AN287">
        <v>0.000112216776736022</v>
      </c>
      <c r="AO287">
        <v>66.111918729525</v>
      </c>
      <c r="AP287">
        <f>(AR287 - AQ287 + EA287*1E3/(8.314*(EC287+273.15)) * AT287/DZ287 * AS287) * DZ287/(100*DN287) * 1000/(1000 - AR287)</f>
        <v>0</v>
      </c>
      <c r="AQ287">
        <v>11.5179915368085</v>
      </c>
      <c r="AR287">
        <v>12.4892967032967</v>
      </c>
      <c r="AS287">
        <v>-4.88123316304212e-07</v>
      </c>
      <c r="AT287">
        <v>85.4368916189537</v>
      </c>
      <c r="AU287">
        <v>0</v>
      </c>
      <c r="AV287">
        <v>0</v>
      </c>
      <c r="AW287">
        <f>IF(AU287*$H$13&gt;=AY287,1.0,(AY287/(AY287-AU287*$H$13)))</f>
        <v>0</v>
      </c>
      <c r="AX287">
        <f>(AW287-1)*100</f>
        <v>0</v>
      </c>
      <c r="AY287">
        <f>MAX(0,($B$13+$C$13*EH287)/(1+$D$13*EH287)*EA287/(EC287+273)*$E$13)</f>
        <v>0</v>
      </c>
      <c r="AZ287" t="s">
        <v>436</v>
      </c>
      <c r="BA287" t="s">
        <v>436</v>
      </c>
      <c r="BB287">
        <v>0</v>
      </c>
      <c r="BC287">
        <v>0</v>
      </c>
      <c r="BD287">
        <f>1-BB287/BC287</f>
        <v>0</v>
      </c>
      <c r="BE287">
        <v>0</v>
      </c>
      <c r="BF287" t="s">
        <v>436</v>
      </c>
      <c r="BG287" t="s">
        <v>436</v>
      </c>
      <c r="BH287">
        <v>0</v>
      </c>
      <c r="BI287">
        <v>0</v>
      </c>
      <c r="BJ287">
        <f>1-BH287/BI287</f>
        <v>0</v>
      </c>
      <c r="BK287">
        <v>0.5</v>
      </c>
      <c r="BL287">
        <f>DK287</f>
        <v>0</v>
      </c>
      <c r="BM287">
        <f>N287</f>
        <v>0</v>
      </c>
      <c r="BN287">
        <f>BJ287*BK287*BL287</f>
        <v>0</v>
      </c>
      <c r="BO287">
        <f>(BM287-BE287)/BL287</f>
        <v>0</v>
      </c>
      <c r="BP287">
        <f>(BC287-BI287)/BI287</f>
        <v>0</v>
      </c>
      <c r="BQ287">
        <f>BB287/(BD287+BB287/BI287)</f>
        <v>0</v>
      </c>
      <c r="BR287" t="s">
        <v>436</v>
      </c>
      <c r="BS287">
        <v>0</v>
      </c>
      <c r="BT287">
        <f>IF(BS287&lt;&gt;0, BS287, BQ287)</f>
        <v>0</v>
      </c>
      <c r="BU287">
        <f>1-BT287/BI287</f>
        <v>0</v>
      </c>
      <c r="BV287">
        <f>(BI287-BH287)/(BI287-BT287)</f>
        <v>0</v>
      </c>
      <c r="BW287">
        <f>(BC287-BI287)/(BC287-BT287)</f>
        <v>0</v>
      </c>
      <c r="BX287">
        <f>(BI287-BH287)/(BI287-BB287)</f>
        <v>0</v>
      </c>
      <c r="BY287">
        <f>(BC287-BI287)/(BC287-BB287)</f>
        <v>0</v>
      </c>
      <c r="BZ287">
        <f>(BV287*BT287/BH287)</f>
        <v>0</v>
      </c>
      <c r="CA287">
        <f>(1-BZ287)</f>
        <v>0</v>
      </c>
      <c r="DJ287">
        <f>$B$11*EI287+$C$11*EJ287+$F$11*EU287*(1-EX287)</f>
        <v>0</v>
      </c>
      <c r="DK287">
        <f>DJ287*DL287</f>
        <v>0</v>
      </c>
      <c r="DL287">
        <f>($B$11*$D$9+$C$11*$D$9+$F$11*((FH287+EZ287)/MAX(FH287+EZ287+FI287, 0.1)*$I$9+FI287/MAX(FH287+EZ287+FI287, 0.1)*$J$9))/($B$11+$C$11+$F$11)</f>
        <v>0</v>
      </c>
      <c r="DM287">
        <f>($B$11*$K$9+$C$11*$K$9+$F$11*((FH287+EZ287)/MAX(FH287+EZ287+FI287, 0.1)*$P$9+FI287/MAX(FH287+EZ287+FI287, 0.1)*$Q$9))/($B$11+$C$11+$F$11)</f>
        <v>0</v>
      </c>
      <c r="DN287">
        <v>6</v>
      </c>
      <c r="DO287">
        <v>0.5</v>
      </c>
      <c r="DP287" t="s">
        <v>437</v>
      </c>
      <c r="DQ287">
        <v>2</v>
      </c>
      <c r="DR287" t="b">
        <v>1</v>
      </c>
      <c r="DS287">
        <v>1701979022.6</v>
      </c>
      <c r="DT287">
        <v>417.1995</v>
      </c>
      <c r="DU287">
        <v>419.993</v>
      </c>
      <c r="DV287">
        <v>12.48905</v>
      </c>
      <c r="DW287">
        <v>11.5179</v>
      </c>
      <c r="DX287">
        <v>417.7135</v>
      </c>
      <c r="DY287">
        <v>12.45765</v>
      </c>
      <c r="DZ287">
        <v>600.0265</v>
      </c>
      <c r="EA287">
        <v>78.903</v>
      </c>
      <c r="EB287">
        <v>0.1002735</v>
      </c>
      <c r="EC287">
        <v>23.05955</v>
      </c>
      <c r="ED287">
        <v>23.11415</v>
      </c>
      <c r="EE287">
        <v>999.9</v>
      </c>
      <c r="EF287">
        <v>0</v>
      </c>
      <c r="EG287">
        <v>0</v>
      </c>
      <c r="EH287">
        <v>9977.19</v>
      </c>
      <c r="EI287">
        <v>0</v>
      </c>
      <c r="EJ287">
        <v>0.848101</v>
      </c>
      <c r="EK287">
        <v>-2.793535</v>
      </c>
      <c r="EL287">
        <v>422.4755</v>
      </c>
      <c r="EM287">
        <v>424.887</v>
      </c>
      <c r="EN287">
        <v>0.971175</v>
      </c>
      <c r="EO287">
        <v>419.993</v>
      </c>
      <c r="EP287">
        <v>11.5179</v>
      </c>
      <c r="EQ287">
        <v>0.9854235</v>
      </c>
      <c r="ER287">
        <v>0.908795</v>
      </c>
      <c r="ES287">
        <v>6.702625</v>
      </c>
      <c r="ET287">
        <v>5.530775</v>
      </c>
      <c r="EU287">
        <v>1800.19</v>
      </c>
      <c r="EV287">
        <v>0.978008</v>
      </c>
      <c r="EW287">
        <v>0.0219924</v>
      </c>
      <c r="EX287">
        <v>0</v>
      </c>
      <c r="EY287">
        <v>381.514</v>
      </c>
      <c r="EZ287">
        <v>4.99951</v>
      </c>
      <c r="FA287">
        <v>6924.125</v>
      </c>
      <c r="FB287">
        <v>14718.55</v>
      </c>
      <c r="FC287">
        <v>43.125</v>
      </c>
      <c r="FD287">
        <v>44.875</v>
      </c>
      <c r="FE287">
        <v>44.656</v>
      </c>
      <c r="FF287">
        <v>43.937</v>
      </c>
      <c r="FG287">
        <v>44.5</v>
      </c>
      <c r="FH287">
        <v>1755.71</v>
      </c>
      <c r="FI287">
        <v>39.48</v>
      </c>
      <c r="FJ287">
        <v>0</v>
      </c>
      <c r="FK287">
        <v>1701979025.1</v>
      </c>
      <c r="FL287">
        <v>0</v>
      </c>
      <c r="FM287">
        <v>381.542</v>
      </c>
      <c r="FN287">
        <v>0.180230766932994</v>
      </c>
      <c r="FO287">
        <v>-0.763076872519891</v>
      </c>
      <c r="FP287">
        <v>6923.4852</v>
      </c>
      <c r="FQ287">
        <v>15</v>
      </c>
      <c r="FR287">
        <v>1701977635</v>
      </c>
      <c r="FS287" t="s">
        <v>438</v>
      </c>
      <c r="FT287">
        <v>1701977633</v>
      </c>
      <c r="FU287">
        <v>1701977635</v>
      </c>
      <c r="FV287">
        <v>4</v>
      </c>
      <c r="FW287">
        <v>-0.012</v>
      </c>
      <c r="FX287">
        <v>0.003</v>
      </c>
      <c r="FY287">
        <v>-0.515</v>
      </c>
      <c r="FZ287">
        <v>0.012</v>
      </c>
      <c r="GA287">
        <v>420</v>
      </c>
      <c r="GB287">
        <v>11</v>
      </c>
      <c r="GC287">
        <v>0.38</v>
      </c>
      <c r="GD287">
        <v>0.07</v>
      </c>
      <c r="GE287">
        <v>-2.78694</v>
      </c>
      <c r="GF287">
        <v>-0.0211714285714311</v>
      </c>
      <c r="GG287">
        <v>0.0265344268738522</v>
      </c>
      <c r="GH287">
        <v>1</v>
      </c>
      <c r="GI287">
        <v>381.555176470588</v>
      </c>
      <c r="GJ287">
        <v>-0.252192517938153</v>
      </c>
      <c r="GK287">
        <v>0.219043437887692</v>
      </c>
      <c r="GL287">
        <v>1</v>
      </c>
      <c r="GM287">
        <v>0.974841523809524</v>
      </c>
      <c r="GN287">
        <v>-0.0217382337662346</v>
      </c>
      <c r="GO287">
        <v>0.00232067105687019</v>
      </c>
      <c r="GP287">
        <v>1</v>
      </c>
      <c r="GQ287">
        <v>3</v>
      </c>
      <c r="GR287">
        <v>3</v>
      </c>
      <c r="GS287" t="s">
        <v>439</v>
      </c>
      <c r="GT287">
        <v>3.25005</v>
      </c>
      <c r="GU287">
        <v>2.89226</v>
      </c>
      <c r="GV287">
        <v>0.0826902</v>
      </c>
      <c r="GW287">
        <v>0.0829091</v>
      </c>
      <c r="GX287">
        <v>0.0594742</v>
      </c>
      <c r="GY287">
        <v>0.0555006</v>
      </c>
      <c r="GZ287">
        <v>30258.7</v>
      </c>
      <c r="HA287">
        <v>23314</v>
      </c>
      <c r="HB287">
        <v>30708.8</v>
      </c>
      <c r="HC287">
        <v>23892.5</v>
      </c>
      <c r="HD287">
        <v>38255.5</v>
      </c>
      <c r="HE287">
        <v>31498.1</v>
      </c>
      <c r="HF287">
        <v>43452.2</v>
      </c>
      <c r="HG287">
        <v>36057.6</v>
      </c>
      <c r="HH287">
        <v>2.35185</v>
      </c>
      <c r="HI287">
        <v>2.25443</v>
      </c>
      <c r="HJ287">
        <v>0.150628</v>
      </c>
      <c r="HK287">
        <v>0</v>
      </c>
      <c r="HL287">
        <v>20.6309</v>
      </c>
      <c r="HM287">
        <v>999.9</v>
      </c>
      <c r="HN287">
        <v>45.202</v>
      </c>
      <c r="HO287">
        <v>27.12</v>
      </c>
      <c r="HP287">
        <v>20.6497</v>
      </c>
      <c r="HQ287">
        <v>54.562</v>
      </c>
      <c r="HR287">
        <v>21.4503</v>
      </c>
      <c r="HS287">
        <v>2</v>
      </c>
      <c r="HT287">
        <v>-0.299263</v>
      </c>
      <c r="HU287">
        <v>0.768437</v>
      </c>
      <c r="HV287">
        <v>20.342</v>
      </c>
      <c r="HW287">
        <v>5.24574</v>
      </c>
      <c r="HX287">
        <v>11.9223</v>
      </c>
      <c r="HY287">
        <v>4.9695</v>
      </c>
      <c r="HZ287">
        <v>3.2901</v>
      </c>
      <c r="IA287">
        <v>9999</v>
      </c>
      <c r="IB287">
        <v>999.9</v>
      </c>
      <c r="IC287">
        <v>9999</v>
      </c>
      <c r="ID287">
        <v>9999</v>
      </c>
      <c r="IE287">
        <v>4.97213</v>
      </c>
      <c r="IF287">
        <v>1.87347</v>
      </c>
      <c r="IG287">
        <v>1.88034</v>
      </c>
      <c r="IH287">
        <v>1.87653</v>
      </c>
      <c r="II287">
        <v>1.87608</v>
      </c>
      <c r="IJ287">
        <v>1.87607</v>
      </c>
      <c r="IK287">
        <v>1.87501</v>
      </c>
      <c r="IL287">
        <v>1.87542</v>
      </c>
      <c r="IM287">
        <v>0</v>
      </c>
      <c r="IN287">
        <v>0</v>
      </c>
      <c r="IO287">
        <v>0</v>
      </c>
      <c r="IP287">
        <v>0</v>
      </c>
      <c r="IQ287" t="s">
        <v>440</v>
      </c>
      <c r="IR287" t="s">
        <v>441</v>
      </c>
      <c r="IS287" t="s">
        <v>442</v>
      </c>
      <c r="IT287" t="s">
        <v>442</v>
      </c>
      <c r="IU287" t="s">
        <v>442</v>
      </c>
      <c r="IV287" t="s">
        <v>442</v>
      </c>
      <c r="IW287">
        <v>0</v>
      </c>
      <c r="IX287">
        <v>100</v>
      </c>
      <c r="IY287">
        <v>100</v>
      </c>
      <c r="IZ287">
        <v>-0.514</v>
      </c>
      <c r="JA287">
        <v>0.0314</v>
      </c>
      <c r="JB287">
        <v>-0.436505064677801</v>
      </c>
      <c r="JC287">
        <v>-0.000204251658391556</v>
      </c>
      <c r="JD287">
        <v>8.11882707142039e-08</v>
      </c>
      <c r="JE287">
        <v>-8.824596126216e-11</v>
      </c>
      <c r="JF287">
        <v>-0.0823044458403542</v>
      </c>
      <c r="JG287">
        <v>6.98166786572007e-05</v>
      </c>
      <c r="JH287">
        <v>0.00104944809816257</v>
      </c>
      <c r="JI287">
        <v>-2.5878658862803e-05</v>
      </c>
      <c r="JJ287">
        <v>28</v>
      </c>
      <c r="JK287">
        <v>2090</v>
      </c>
      <c r="JL287">
        <v>2</v>
      </c>
      <c r="JM287">
        <v>19</v>
      </c>
      <c r="JN287">
        <v>23.2</v>
      </c>
      <c r="JO287">
        <v>23.2</v>
      </c>
      <c r="JP287">
        <v>1.36108</v>
      </c>
      <c r="JQ287">
        <v>2.55249</v>
      </c>
      <c r="JR287">
        <v>2.24365</v>
      </c>
      <c r="JS287">
        <v>2.84912</v>
      </c>
      <c r="JT287">
        <v>2.49756</v>
      </c>
      <c r="JU287">
        <v>2.38159</v>
      </c>
      <c r="JV287">
        <v>31.3462</v>
      </c>
      <c r="JW287">
        <v>24.0612</v>
      </c>
      <c r="JX287">
        <v>18</v>
      </c>
      <c r="JY287">
        <v>633.352</v>
      </c>
      <c r="JZ287">
        <v>657.513</v>
      </c>
      <c r="KA287">
        <v>20.0006</v>
      </c>
      <c r="KB287">
        <v>23.3796</v>
      </c>
      <c r="KC287">
        <v>30.0004</v>
      </c>
      <c r="KD287">
        <v>23.5445</v>
      </c>
      <c r="KE287">
        <v>23.526</v>
      </c>
      <c r="KF287">
        <v>27.2859</v>
      </c>
      <c r="KG287">
        <v>36.4437</v>
      </c>
      <c r="KH287">
        <v>0</v>
      </c>
      <c r="KI287">
        <v>20</v>
      </c>
      <c r="KJ287">
        <v>420</v>
      </c>
      <c r="KK287">
        <v>11.5341</v>
      </c>
      <c r="KL287">
        <v>101.963</v>
      </c>
      <c r="KM287">
        <v>101.014</v>
      </c>
    </row>
    <row r="288" spans="1:299">
      <c r="A288">
        <v>272</v>
      </c>
      <c r="B288">
        <v>1701979029.1</v>
      </c>
      <c r="C288">
        <v>1355.09999990463</v>
      </c>
      <c r="D288" t="s">
        <v>985</v>
      </c>
      <c r="E288" t="s">
        <v>986</v>
      </c>
      <c r="F288">
        <v>15</v>
      </c>
      <c r="H288" t="s">
        <v>435</v>
      </c>
      <c r="K288">
        <v>1701979027.6</v>
      </c>
      <c r="L288">
        <f>(M288)/1000</f>
        <v>0</v>
      </c>
      <c r="M288">
        <f>IF(DR288, AP288, AJ288)</f>
        <v>0</v>
      </c>
      <c r="N288">
        <f>IF(DR288, AK288, AI288)</f>
        <v>0</v>
      </c>
      <c r="O288">
        <f>DT288 - IF(AW288&gt;1, N288*DN288*100.0/(AY288*EH288), 0)</f>
        <v>0</v>
      </c>
      <c r="P288">
        <f>((V288-L288/2)*O288-N288)/(V288+L288/2)</f>
        <v>0</v>
      </c>
      <c r="Q288">
        <f>P288*(EA288+EB288)/1000.0</f>
        <v>0</v>
      </c>
      <c r="R288">
        <f>(DT288 - IF(AW288&gt;1, N288*DN288*100.0/(AY288*EH288), 0))*(EA288+EB288)/1000.0</f>
        <v>0</v>
      </c>
      <c r="S288">
        <f>2.0/((1/U288-1/T288)+SIGN(U288)*SQRT((1/U288-1/T288)*(1/U288-1/T288) + 4*DO288/((DO288+1)*(DO288+1))*(2*1/U288*1/T288-1/T288*1/T288)))</f>
        <v>0</v>
      </c>
      <c r="T288">
        <f>IF(LEFT(DP288,1)&lt;&gt;"0",IF(LEFT(DP288,1)="1",3.0,DQ288),$D$5+$E$5*(EH288*EA288/($K$5*1000))+$F$5*(EH288*EA288/($K$5*1000))*MAX(MIN(DN288,$J$5),$I$5)*MAX(MIN(DN288,$J$5),$I$5)+$G$5*MAX(MIN(DN288,$J$5),$I$5)*(EH288*EA288/($K$5*1000))+$H$5*(EH288*EA288/($K$5*1000))*(EH288*EA288/($K$5*1000)))</f>
        <v>0</v>
      </c>
      <c r="U288">
        <f>L288*(1000-(1000*0.61365*exp(17.502*Y288/(240.97+Y288))/(EA288+EB288)+DV288)/2)/(1000*0.61365*exp(17.502*Y288/(240.97+Y288))/(EA288+EB288)-DV288)</f>
        <v>0</v>
      </c>
      <c r="V288">
        <f>1/((DO288+1)/(S288/1.6)+1/(T288/1.37)) + DO288/((DO288+1)/(S288/1.6) + DO288/(T288/1.37))</f>
        <v>0</v>
      </c>
      <c r="W288">
        <f>(DJ288*DM288)</f>
        <v>0</v>
      </c>
      <c r="X288">
        <f>(EC288+(W288+2*0.95*5.67E-8*(((EC288+$B$7)+273)^4-(EC288+273)^4)-44100*L288)/(1.84*29.3*T288+8*0.95*5.67E-8*(EC288+273)^3))</f>
        <v>0</v>
      </c>
      <c r="Y288">
        <f>($C$7*ED288+$D$7*EE288+$E$7*X288)</f>
        <v>0</v>
      </c>
      <c r="Z288">
        <f>0.61365*exp(17.502*Y288/(240.97+Y288))</f>
        <v>0</v>
      </c>
      <c r="AA288">
        <f>(AB288/AC288*100)</f>
        <v>0</v>
      </c>
      <c r="AB288">
        <f>DV288*(EA288+EB288)/1000</f>
        <v>0</v>
      </c>
      <c r="AC288">
        <f>0.61365*exp(17.502*EC288/(240.97+EC288))</f>
        <v>0</v>
      </c>
      <c r="AD288">
        <f>(Z288-DV288*(EA288+EB288)/1000)</f>
        <v>0</v>
      </c>
      <c r="AE288">
        <f>(-L288*44100)</f>
        <v>0</v>
      </c>
      <c r="AF288">
        <f>2*29.3*T288*0.92*(EC288-Y288)</f>
        <v>0</v>
      </c>
      <c r="AG288">
        <f>2*0.95*5.67E-8*(((EC288+$B$7)+273)^4-(Y288+273)^4)</f>
        <v>0</v>
      </c>
      <c r="AH288">
        <f>W288+AG288+AE288+AF288</f>
        <v>0</v>
      </c>
      <c r="AI288">
        <f>DZ288*AW288*(DU288-DT288*(1000-AW288*DW288)/(1000-AW288*DV288))/(100*DN288)</f>
        <v>0</v>
      </c>
      <c r="AJ288">
        <f>1000*DZ288*AW288*(DV288-DW288)/(100*DN288*(1000-AW288*DV288))</f>
        <v>0</v>
      </c>
      <c r="AK288">
        <f>(AL288 - AM288 - EA288*1E3/(8.314*(EC288+273.15)) * AO288/DZ288 * AN288) * DZ288/(100*DN288) * (1000 - DW288)/1000</f>
        <v>0</v>
      </c>
      <c r="AL288">
        <v>424.888492277096</v>
      </c>
      <c r="AM288">
        <v>422.466121212121</v>
      </c>
      <c r="AN288">
        <v>-0.000573104344028512</v>
      </c>
      <c r="AO288">
        <v>66.111918729525</v>
      </c>
      <c r="AP288">
        <f>(AR288 - AQ288 + EA288*1E3/(8.314*(EC288+273.15)) * AT288/DZ288 * AS288) * DZ288/(100*DN288) * 1000/(1000 - AR288)</f>
        <v>0</v>
      </c>
      <c r="AQ288">
        <v>11.5177301775075</v>
      </c>
      <c r="AR288">
        <v>12.4901065934066</v>
      </c>
      <c r="AS288">
        <v>-1.1281014994135e-07</v>
      </c>
      <c r="AT288">
        <v>85.4368916189537</v>
      </c>
      <c r="AU288">
        <v>0</v>
      </c>
      <c r="AV288">
        <v>0</v>
      </c>
      <c r="AW288">
        <f>IF(AU288*$H$13&gt;=AY288,1.0,(AY288/(AY288-AU288*$H$13)))</f>
        <v>0</v>
      </c>
      <c r="AX288">
        <f>(AW288-1)*100</f>
        <v>0</v>
      </c>
      <c r="AY288">
        <f>MAX(0,($B$13+$C$13*EH288)/(1+$D$13*EH288)*EA288/(EC288+273)*$E$13)</f>
        <v>0</v>
      </c>
      <c r="AZ288" t="s">
        <v>436</v>
      </c>
      <c r="BA288" t="s">
        <v>436</v>
      </c>
      <c r="BB288">
        <v>0</v>
      </c>
      <c r="BC288">
        <v>0</v>
      </c>
      <c r="BD288">
        <f>1-BB288/BC288</f>
        <v>0</v>
      </c>
      <c r="BE288">
        <v>0</v>
      </c>
      <c r="BF288" t="s">
        <v>436</v>
      </c>
      <c r="BG288" t="s">
        <v>436</v>
      </c>
      <c r="BH288">
        <v>0</v>
      </c>
      <c r="BI288">
        <v>0</v>
      </c>
      <c r="BJ288">
        <f>1-BH288/BI288</f>
        <v>0</v>
      </c>
      <c r="BK288">
        <v>0.5</v>
      </c>
      <c r="BL288">
        <f>DK288</f>
        <v>0</v>
      </c>
      <c r="BM288">
        <f>N288</f>
        <v>0</v>
      </c>
      <c r="BN288">
        <f>BJ288*BK288*BL288</f>
        <v>0</v>
      </c>
      <c r="BO288">
        <f>(BM288-BE288)/BL288</f>
        <v>0</v>
      </c>
      <c r="BP288">
        <f>(BC288-BI288)/BI288</f>
        <v>0</v>
      </c>
      <c r="BQ288">
        <f>BB288/(BD288+BB288/BI288)</f>
        <v>0</v>
      </c>
      <c r="BR288" t="s">
        <v>436</v>
      </c>
      <c r="BS288">
        <v>0</v>
      </c>
      <c r="BT288">
        <f>IF(BS288&lt;&gt;0, BS288, BQ288)</f>
        <v>0</v>
      </c>
      <c r="BU288">
        <f>1-BT288/BI288</f>
        <v>0</v>
      </c>
      <c r="BV288">
        <f>(BI288-BH288)/(BI288-BT288)</f>
        <v>0</v>
      </c>
      <c r="BW288">
        <f>(BC288-BI288)/(BC288-BT288)</f>
        <v>0</v>
      </c>
      <c r="BX288">
        <f>(BI288-BH288)/(BI288-BB288)</f>
        <v>0</v>
      </c>
      <c r="BY288">
        <f>(BC288-BI288)/(BC288-BB288)</f>
        <v>0</v>
      </c>
      <c r="BZ288">
        <f>(BV288*BT288/BH288)</f>
        <v>0</v>
      </c>
      <c r="CA288">
        <f>(1-BZ288)</f>
        <v>0</v>
      </c>
      <c r="DJ288">
        <f>$B$11*EI288+$C$11*EJ288+$F$11*EU288*(1-EX288)</f>
        <v>0</v>
      </c>
      <c r="DK288">
        <f>DJ288*DL288</f>
        <v>0</v>
      </c>
      <c r="DL288">
        <f>($B$11*$D$9+$C$11*$D$9+$F$11*((FH288+EZ288)/MAX(FH288+EZ288+FI288, 0.1)*$I$9+FI288/MAX(FH288+EZ288+FI288, 0.1)*$J$9))/($B$11+$C$11+$F$11)</f>
        <v>0</v>
      </c>
      <c r="DM288">
        <f>($B$11*$K$9+$C$11*$K$9+$F$11*((FH288+EZ288)/MAX(FH288+EZ288+FI288, 0.1)*$P$9+FI288/MAX(FH288+EZ288+FI288, 0.1)*$Q$9))/($B$11+$C$11+$F$11)</f>
        <v>0</v>
      </c>
      <c r="DN288">
        <v>6</v>
      </c>
      <c r="DO288">
        <v>0.5</v>
      </c>
      <c r="DP288" t="s">
        <v>437</v>
      </c>
      <c r="DQ288">
        <v>2</v>
      </c>
      <c r="DR288" t="b">
        <v>1</v>
      </c>
      <c r="DS288">
        <v>1701979027.6</v>
      </c>
      <c r="DT288">
        <v>417.19</v>
      </c>
      <c r="DU288">
        <v>419.983</v>
      </c>
      <c r="DV288">
        <v>12.49035</v>
      </c>
      <c r="DW288">
        <v>11.51765</v>
      </c>
      <c r="DX288">
        <v>417.704</v>
      </c>
      <c r="DY288">
        <v>12.45895</v>
      </c>
      <c r="DZ288">
        <v>599.954</v>
      </c>
      <c r="EA288">
        <v>78.90345</v>
      </c>
      <c r="EB288">
        <v>0.0997746</v>
      </c>
      <c r="EC288">
        <v>23.0587</v>
      </c>
      <c r="ED288">
        <v>23.1332</v>
      </c>
      <c r="EE288">
        <v>999.9</v>
      </c>
      <c r="EF288">
        <v>0</v>
      </c>
      <c r="EG288">
        <v>0</v>
      </c>
      <c r="EH288">
        <v>10016.25</v>
      </c>
      <c r="EI288">
        <v>0</v>
      </c>
      <c r="EJ288">
        <v>0.848101</v>
      </c>
      <c r="EK288">
        <v>-2.79283</v>
      </c>
      <c r="EL288">
        <v>422.467</v>
      </c>
      <c r="EM288">
        <v>424.8765</v>
      </c>
      <c r="EN288">
        <v>0.9727315</v>
      </c>
      <c r="EO288">
        <v>419.983</v>
      </c>
      <c r="EP288">
        <v>11.51765</v>
      </c>
      <c r="EQ288">
        <v>0.985535</v>
      </c>
      <c r="ER288">
        <v>0.908783</v>
      </c>
      <c r="ES288">
        <v>6.704265</v>
      </c>
      <c r="ET288">
        <v>5.530575</v>
      </c>
      <c r="EU288">
        <v>1799.87</v>
      </c>
      <c r="EV288">
        <v>0.978004</v>
      </c>
      <c r="EW288">
        <v>0.0219962</v>
      </c>
      <c r="EX288">
        <v>0</v>
      </c>
      <c r="EY288">
        <v>381.4985</v>
      </c>
      <c r="EZ288">
        <v>4.99951</v>
      </c>
      <c r="FA288">
        <v>6922.675</v>
      </c>
      <c r="FB288">
        <v>14715.9</v>
      </c>
      <c r="FC288">
        <v>43.125</v>
      </c>
      <c r="FD288">
        <v>44.875</v>
      </c>
      <c r="FE288">
        <v>44.625</v>
      </c>
      <c r="FF288">
        <v>43.937</v>
      </c>
      <c r="FG288">
        <v>44.5</v>
      </c>
      <c r="FH288">
        <v>1755.39</v>
      </c>
      <c r="FI288">
        <v>39.48</v>
      </c>
      <c r="FJ288">
        <v>0</v>
      </c>
      <c r="FK288">
        <v>1701979030.5</v>
      </c>
      <c r="FL288">
        <v>0</v>
      </c>
      <c r="FM288">
        <v>381.562615384615</v>
      </c>
      <c r="FN288">
        <v>-0.499282058327007</v>
      </c>
      <c r="FO288">
        <v>-0.724102502172888</v>
      </c>
      <c r="FP288">
        <v>6923.36923076923</v>
      </c>
      <c r="FQ288">
        <v>15</v>
      </c>
      <c r="FR288">
        <v>1701977635</v>
      </c>
      <c r="FS288" t="s">
        <v>438</v>
      </c>
      <c r="FT288">
        <v>1701977633</v>
      </c>
      <c r="FU288">
        <v>1701977635</v>
      </c>
      <c r="FV288">
        <v>4</v>
      </c>
      <c r="FW288">
        <v>-0.012</v>
      </c>
      <c r="FX288">
        <v>0.003</v>
      </c>
      <c r="FY288">
        <v>-0.515</v>
      </c>
      <c r="FZ288">
        <v>0.012</v>
      </c>
      <c r="GA288">
        <v>420</v>
      </c>
      <c r="GB288">
        <v>11</v>
      </c>
      <c r="GC288">
        <v>0.38</v>
      </c>
      <c r="GD288">
        <v>0.07</v>
      </c>
      <c r="GE288">
        <v>-2.7869375</v>
      </c>
      <c r="GF288">
        <v>-0.09590751879699</v>
      </c>
      <c r="GG288">
        <v>0.0203528943580514</v>
      </c>
      <c r="GH288">
        <v>1</v>
      </c>
      <c r="GI288">
        <v>381.552617647059</v>
      </c>
      <c r="GJ288">
        <v>0.220855612843339</v>
      </c>
      <c r="GK288">
        <v>0.216386230765848</v>
      </c>
      <c r="GL288">
        <v>1</v>
      </c>
      <c r="GM288">
        <v>0.9732848</v>
      </c>
      <c r="GN288">
        <v>-0.0134601203007514</v>
      </c>
      <c r="GO288">
        <v>0.00158904136510035</v>
      </c>
      <c r="GP288">
        <v>1</v>
      </c>
      <c r="GQ288">
        <v>3</v>
      </c>
      <c r="GR288">
        <v>3</v>
      </c>
      <c r="GS288" t="s">
        <v>439</v>
      </c>
      <c r="GT288">
        <v>3.25002</v>
      </c>
      <c r="GU288">
        <v>2.89219</v>
      </c>
      <c r="GV288">
        <v>0.0826881</v>
      </c>
      <c r="GW288">
        <v>0.0829067</v>
      </c>
      <c r="GX288">
        <v>0.0594751</v>
      </c>
      <c r="GY288">
        <v>0.0554998</v>
      </c>
      <c r="GZ288">
        <v>30258.5</v>
      </c>
      <c r="HA288">
        <v>23313.7</v>
      </c>
      <c r="HB288">
        <v>30708.5</v>
      </c>
      <c r="HC288">
        <v>23892.2</v>
      </c>
      <c r="HD288">
        <v>38255.2</v>
      </c>
      <c r="HE288">
        <v>31497.9</v>
      </c>
      <c r="HF288">
        <v>43452</v>
      </c>
      <c r="HG288">
        <v>36057.4</v>
      </c>
      <c r="HH288">
        <v>2.35175</v>
      </c>
      <c r="HI288">
        <v>2.25435</v>
      </c>
      <c r="HJ288">
        <v>0.152245</v>
      </c>
      <c r="HK288">
        <v>0</v>
      </c>
      <c r="HL288">
        <v>20.6289</v>
      </c>
      <c r="HM288">
        <v>999.9</v>
      </c>
      <c r="HN288">
        <v>45.202</v>
      </c>
      <c r="HO288">
        <v>27.12</v>
      </c>
      <c r="HP288">
        <v>20.6501</v>
      </c>
      <c r="HQ288">
        <v>54.242</v>
      </c>
      <c r="HR288">
        <v>21.4543</v>
      </c>
      <c r="HS288">
        <v>2</v>
      </c>
      <c r="HT288">
        <v>-0.299398</v>
      </c>
      <c r="HU288">
        <v>0.768532</v>
      </c>
      <c r="HV288">
        <v>20.3421</v>
      </c>
      <c r="HW288">
        <v>5.24619</v>
      </c>
      <c r="HX288">
        <v>11.9235</v>
      </c>
      <c r="HY288">
        <v>4.9697</v>
      </c>
      <c r="HZ288">
        <v>3.2901</v>
      </c>
      <c r="IA288">
        <v>9999</v>
      </c>
      <c r="IB288">
        <v>999.9</v>
      </c>
      <c r="IC288">
        <v>9999</v>
      </c>
      <c r="ID288">
        <v>9999</v>
      </c>
      <c r="IE288">
        <v>4.97213</v>
      </c>
      <c r="IF288">
        <v>1.87347</v>
      </c>
      <c r="IG288">
        <v>1.88034</v>
      </c>
      <c r="IH288">
        <v>1.87653</v>
      </c>
      <c r="II288">
        <v>1.87608</v>
      </c>
      <c r="IJ288">
        <v>1.87607</v>
      </c>
      <c r="IK288">
        <v>1.87502</v>
      </c>
      <c r="IL288">
        <v>1.87543</v>
      </c>
      <c r="IM288">
        <v>0</v>
      </c>
      <c r="IN288">
        <v>0</v>
      </c>
      <c r="IO288">
        <v>0</v>
      </c>
      <c r="IP288">
        <v>0</v>
      </c>
      <c r="IQ288" t="s">
        <v>440</v>
      </c>
      <c r="IR288" t="s">
        <v>441</v>
      </c>
      <c r="IS288" t="s">
        <v>442</v>
      </c>
      <c r="IT288" t="s">
        <v>442</v>
      </c>
      <c r="IU288" t="s">
        <v>442</v>
      </c>
      <c r="IV288" t="s">
        <v>442</v>
      </c>
      <c r="IW288">
        <v>0</v>
      </c>
      <c r="IX288">
        <v>100</v>
      </c>
      <c r="IY288">
        <v>100</v>
      </c>
      <c r="IZ288">
        <v>-0.514</v>
      </c>
      <c r="JA288">
        <v>0.0314</v>
      </c>
      <c r="JB288">
        <v>-0.436505064677801</v>
      </c>
      <c r="JC288">
        <v>-0.000204251658391556</v>
      </c>
      <c r="JD288">
        <v>8.11882707142039e-08</v>
      </c>
      <c r="JE288">
        <v>-8.824596126216e-11</v>
      </c>
      <c r="JF288">
        <v>-0.0823044458403542</v>
      </c>
      <c r="JG288">
        <v>6.98166786572007e-05</v>
      </c>
      <c r="JH288">
        <v>0.00104944809816257</v>
      </c>
      <c r="JI288">
        <v>-2.5878658862803e-05</v>
      </c>
      <c r="JJ288">
        <v>28</v>
      </c>
      <c r="JK288">
        <v>2090</v>
      </c>
      <c r="JL288">
        <v>2</v>
      </c>
      <c r="JM288">
        <v>19</v>
      </c>
      <c r="JN288">
        <v>23.3</v>
      </c>
      <c r="JO288">
        <v>23.2</v>
      </c>
      <c r="JP288">
        <v>1.36108</v>
      </c>
      <c r="JQ288">
        <v>2.55127</v>
      </c>
      <c r="JR288">
        <v>2.24365</v>
      </c>
      <c r="JS288">
        <v>2.85034</v>
      </c>
      <c r="JT288">
        <v>2.49756</v>
      </c>
      <c r="JU288">
        <v>2.37427</v>
      </c>
      <c r="JV288">
        <v>31.3462</v>
      </c>
      <c r="JW288">
        <v>24.07</v>
      </c>
      <c r="JX288">
        <v>18</v>
      </c>
      <c r="JY288">
        <v>633.29</v>
      </c>
      <c r="JZ288">
        <v>657.452</v>
      </c>
      <c r="KA288">
        <v>20.0002</v>
      </c>
      <c r="KB288">
        <v>23.3805</v>
      </c>
      <c r="KC288">
        <v>30.0001</v>
      </c>
      <c r="KD288">
        <v>23.5455</v>
      </c>
      <c r="KE288">
        <v>23.5261</v>
      </c>
      <c r="KF288">
        <v>27.2878</v>
      </c>
      <c r="KG288">
        <v>36.4437</v>
      </c>
      <c r="KH288">
        <v>0</v>
      </c>
      <c r="KI288">
        <v>20</v>
      </c>
      <c r="KJ288">
        <v>420</v>
      </c>
      <c r="KK288">
        <v>11.5341</v>
      </c>
      <c r="KL288">
        <v>101.963</v>
      </c>
      <c r="KM288">
        <v>101.013</v>
      </c>
    </row>
    <row r="289" spans="1:299">
      <c r="A289">
        <v>273</v>
      </c>
      <c r="B289">
        <v>1701979034.1</v>
      </c>
      <c r="C289">
        <v>1360.09999990463</v>
      </c>
      <c r="D289" t="s">
        <v>987</v>
      </c>
      <c r="E289" t="s">
        <v>988</v>
      </c>
      <c r="F289">
        <v>15</v>
      </c>
      <c r="H289" t="s">
        <v>435</v>
      </c>
      <c r="K289">
        <v>1701979032.6</v>
      </c>
      <c r="L289">
        <f>(M289)/1000</f>
        <v>0</v>
      </c>
      <c r="M289">
        <f>IF(DR289, AP289, AJ289)</f>
        <v>0</v>
      </c>
      <c r="N289">
        <f>IF(DR289, AK289, AI289)</f>
        <v>0</v>
      </c>
      <c r="O289">
        <f>DT289 - IF(AW289&gt;1, N289*DN289*100.0/(AY289*EH289), 0)</f>
        <v>0</v>
      </c>
      <c r="P289">
        <f>((V289-L289/2)*O289-N289)/(V289+L289/2)</f>
        <v>0</v>
      </c>
      <c r="Q289">
        <f>P289*(EA289+EB289)/1000.0</f>
        <v>0</v>
      </c>
      <c r="R289">
        <f>(DT289 - IF(AW289&gt;1, N289*DN289*100.0/(AY289*EH289), 0))*(EA289+EB289)/1000.0</f>
        <v>0</v>
      </c>
      <c r="S289">
        <f>2.0/((1/U289-1/T289)+SIGN(U289)*SQRT((1/U289-1/T289)*(1/U289-1/T289) + 4*DO289/((DO289+1)*(DO289+1))*(2*1/U289*1/T289-1/T289*1/T289)))</f>
        <v>0</v>
      </c>
      <c r="T289">
        <f>IF(LEFT(DP289,1)&lt;&gt;"0",IF(LEFT(DP289,1)="1",3.0,DQ289),$D$5+$E$5*(EH289*EA289/($K$5*1000))+$F$5*(EH289*EA289/($K$5*1000))*MAX(MIN(DN289,$J$5),$I$5)*MAX(MIN(DN289,$J$5),$I$5)+$G$5*MAX(MIN(DN289,$J$5),$I$5)*(EH289*EA289/($K$5*1000))+$H$5*(EH289*EA289/($K$5*1000))*(EH289*EA289/($K$5*1000)))</f>
        <v>0</v>
      </c>
      <c r="U289">
        <f>L289*(1000-(1000*0.61365*exp(17.502*Y289/(240.97+Y289))/(EA289+EB289)+DV289)/2)/(1000*0.61365*exp(17.502*Y289/(240.97+Y289))/(EA289+EB289)-DV289)</f>
        <v>0</v>
      </c>
      <c r="V289">
        <f>1/((DO289+1)/(S289/1.6)+1/(T289/1.37)) + DO289/((DO289+1)/(S289/1.6) + DO289/(T289/1.37))</f>
        <v>0</v>
      </c>
      <c r="W289">
        <f>(DJ289*DM289)</f>
        <v>0</v>
      </c>
      <c r="X289">
        <f>(EC289+(W289+2*0.95*5.67E-8*(((EC289+$B$7)+273)^4-(EC289+273)^4)-44100*L289)/(1.84*29.3*T289+8*0.95*5.67E-8*(EC289+273)^3))</f>
        <v>0</v>
      </c>
      <c r="Y289">
        <f>($C$7*ED289+$D$7*EE289+$E$7*X289)</f>
        <v>0</v>
      </c>
      <c r="Z289">
        <f>0.61365*exp(17.502*Y289/(240.97+Y289))</f>
        <v>0</v>
      </c>
      <c r="AA289">
        <f>(AB289/AC289*100)</f>
        <v>0</v>
      </c>
      <c r="AB289">
        <f>DV289*(EA289+EB289)/1000</f>
        <v>0</v>
      </c>
      <c r="AC289">
        <f>0.61365*exp(17.502*EC289/(240.97+EC289))</f>
        <v>0</v>
      </c>
      <c r="AD289">
        <f>(Z289-DV289*(EA289+EB289)/1000)</f>
        <v>0</v>
      </c>
      <c r="AE289">
        <f>(-L289*44100)</f>
        <v>0</v>
      </c>
      <c r="AF289">
        <f>2*29.3*T289*0.92*(EC289-Y289)</f>
        <v>0</v>
      </c>
      <c r="AG289">
        <f>2*0.95*5.67E-8*(((EC289+$B$7)+273)^4-(Y289+273)^4)</f>
        <v>0</v>
      </c>
      <c r="AH289">
        <f>W289+AG289+AE289+AF289</f>
        <v>0</v>
      </c>
      <c r="AI289">
        <f>DZ289*AW289*(DU289-DT289*(1000-AW289*DW289)/(1000-AW289*DV289))/(100*DN289)</f>
        <v>0</v>
      </c>
      <c r="AJ289">
        <f>1000*DZ289*AW289*(DV289-DW289)/(100*DN289*(1000-AW289*DV289))</f>
        <v>0</v>
      </c>
      <c r="AK289">
        <f>(AL289 - AM289 - EA289*1E3/(8.314*(EC289+273.15)) * AO289/DZ289 * AN289) * DZ289/(100*DN289) * (1000 - DW289)/1000</f>
        <v>0</v>
      </c>
      <c r="AL289">
        <v>424.887793468259</v>
      </c>
      <c r="AM289">
        <v>422.459787878788</v>
      </c>
      <c r="AN289">
        <v>-5.99249540668938e-05</v>
      </c>
      <c r="AO289">
        <v>66.111918729525</v>
      </c>
      <c r="AP289">
        <f>(AR289 - AQ289 + EA289*1E3/(8.314*(EC289+273.15)) * AT289/DZ289 * AS289) * DZ289/(100*DN289) * 1000/(1000 - AR289)</f>
        <v>0</v>
      </c>
      <c r="AQ289">
        <v>11.5174780473506</v>
      </c>
      <c r="AR289">
        <v>12.4868054945055</v>
      </c>
      <c r="AS289">
        <v>-7.29261537013432e-07</v>
      </c>
      <c r="AT289">
        <v>85.4368916189537</v>
      </c>
      <c r="AU289">
        <v>0</v>
      </c>
      <c r="AV289">
        <v>0</v>
      </c>
      <c r="AW289">
        <f>IF(AU289*$H$13&gt;=AY289,1.0,(AY289/(AY289-AU289*$H$13)))</f>
        <v>0</v>
      </c>
      <c r="AX289">
        <f>(AW289-1)*100</f>
        <v>0</v>
      </c>
      <c r="AY289">
        <f>MAX(0,($B$13+$C$13*EH289)/(1+$D$13*EH289)*EA289/(EC289+273)*$E$13)</f>
        <v>0</v>
      </c>
      <c r="AZ289" t="s">
        <v>436</v>
      </c>
      <c r="BA289" t="s">
        <v>436</v>
      </c>
      <c r="BB289">
        <v>0</v>
      </c>
      <c r="BC289">
        <v>0</v>
      </c>
      <c r="BD289">
        <f>1-BB289/BC289</f>
        <v>0</v>
      </c>
      <c r="BE289">
        <v>0</v>
      </c>
      <c r="BF289" t="s">
        <v>436</v>
      </c>
      <c r="BG289" t="s">
        <v>436</v>
      </c>
      <c r="BH289">
        <v>0</v>
      </c>
      <c r="BI289">
        <v>0</v>
      </c>
      <c r="BJ289">
        <f>1-BH289/BI289</f>
        <v>0</v>
      </c>
      <c r="BK289">
        <v>0.5</v>
      </c>
      <c r="BL289">
        <f>DK289</f>
        <v>0</v>
      </c>
      <c r="BM289">
        <f>N289</f>
        <v>0</v>
      </c>
      <c r="BN289">
        <f>BJ289*BK289*BL289</f>
        <v>0</v>
      </c>
      <c r="BO289">
        <f>(BM289-BE289)/BL289</f>
        <v>0</v>
      </c>
      <c r="BP289">
        <f>(BC289-BI289)/BI289</f>
        <v>0</v>
      </c>
      <c r="BQ289">
        <f>BB289/(BD289+BB289/BI289)</f>
        <v>0</v>
      </c>
      <c r="BR289" t="s">
        <v>436</v>
      </c>
      <c r="BS289">
        <v>0</v>
      </c>
      <c r="BT289">
        <f>IF(BS289&lt;&gt;0, BS289, BQ289)</f>
        <v>0</v>
      </c>
      <c r="BU289">
        <f>1-BT289/BI289</f>
        <v>0</v>
      </c>
      <c r="BV289">
        <f>(BI289-BH289)/(BI289-BT289)</f>
        <v>0</v>
      </c>
      <c r="BW289">
        <f>(BC289-BI289)/(BC289-BT289)</f>
        <v>0</v>
      </c>
      <c r="BX289">
        <f>(BI289-BH289)/(BI289-BB289)</f>
        <v>0</v>
      </c>
      <c r="BY289">
        <f>(BC289-BI289)/(BC289-BB289)</f>
        <v>0</v>
      </c>
      <c r="BZ289">
        <f>(BV289*BT289/BH289)</f>
        <v>0</v>
      </c>
      <c r="CA289">
        <f>(1-BZ289)</f>
        <v>0</v>
      </c>
      <c r="DJ289">
        <f>$B$11*EI289+$C$11*EJ289+$F$11*EU289*(1-EX289)</f>
        <v>0</v>
      </c>
      <c r="DK289">
        <f>DJ289*DL289</f>
        <v>0</v>
      </c>
      <c r="DL289">
        <f>($B$11*$D$9+$C$11*$D$9+$F$11*((FH289+EZ289)/MAX(FH289+EZ289+FI289, 0.1)*$I$9+FI289/MAX(FH289+EZ289+FI289, 0.1)*$J$9))/($B$11+$C$11+$F$11)</f>
        <v>0</v>
      </c>
      <c r="DM289">
        <f>($B$11*$K$9+$C$11*$K$9+$F$11*((FH289+EZ289)/MAX(FH289+EZ289+FI289, 0.1)*$P$9+FI289/MAX(FH289+EZ289+FI289, 0.1)*$Q$9))/($B$11+$C$11+$F$11)</f>
        <v>0</v>
      </c>
      <c r="DN289">
        <v>6</v>
      </c>
      <c r="DO289">
        <v>0.5</v>
      </c>
      <c r="DP289" t="s">
        <v>437</v>
      </c>
      <c r="DQ289">
        <v>2</v>
      </c>
      <c r="DR289" t="b">
        <v>1</v>
      </c>
      <c r="DS289">
        <v>1701979032.6</v>
      </c>
      <c r="DT289">
        <v>417.1795</v>
      </c>
      <c r="DU289">
        <v>420.0035</v>
      </c>
      <c r="DV289">
        <v>12.48745</v>
      </c>
      <c r="DW289">
        <v>11.51755</v>
      </c>
      <c r="DX289">
        <v>417.6935</v>
      </c>
      <c r="DY289">
        <v>12.45615</v>
      </c>
      <c r="DZ289">
        <v>600.026</v>
      </c>
      <c r="EA289">
        <v>78.9063</v>
      </c>
      <c r="EB289">
        <v>0.100279</v>
      </c>
      <c r="EC289">
        <v>23.0599</v>
      </c>
      <c r="ED289">
        <v>23.1185</v>
      </c>
      <c r="EE289">
        <v>999.9</v>
      </c>
      <c r="EF289">
        <v>0</v>
      </c>
      <c r="EG289">
        <v>0</v>
      </c>
      <c r="EH289">
        <v>9967.5</v>
      </c>
      <c r="EI289">
        <v>0</v>
      </c>
      <c r="EJ289">
        <v>0.848101</v>
      </c>
      <c r="EK289">
        <v>-2.824095</v>
      </c>
      <c r="EL289">
        <v>422.4545</v>
      </c>
      <c r="EM289">
        <v>424.897</v>
      </c>
      <c r="EN289">
        <v>0.969942</v>
      </c>
      <c r="EO289">
        <v>420.0035</v>
      </c>
      <c r="EP289">
        <v>11.51755</v>
      </c>
      <c r="EQ289">
        <v>0.9853415</v>
      </c>
      <c r="ER289">
        <v>0.908807</v>
      </c>
      <c r="ES289">
        <v>6.70142</v>
      </c>
      <c r="ET289">
        <v>5.53097</v>
      </c>
      <c r="EU289">
        <v>1800.025</v>
      </c>
      <c r="EV289">
        <v>0.978006</v>
      </c>
      <c r="EW289">
        <v>0.0219943</v>
      </c>
      <c r="EX289">
        <v>0</v>
      </c>
      <c r="EY289">
        <v>381.34</v>
      </c>
      <c r="EZ289">
        <v>4.99951</v>
      </c>
      <c r="FA289">
        <v>6923.325</v>
      </c>
      <c r="FB289">
        <v>14717.2</v>
      </c>
      <c r="FC289">
        <v>43.125</v>
      </c>
      <c r="FD289">
        <v>44.875</v>
      </c>
      <c r="FE289">
        <v>44.625</v>
      </c>
      <c r="FF289">
        <v>43.937</v>
      </c>
      <c r="FG289">
        <v>44.5</v>
      </c>
      <c r="FH289">
        <v>1755.545</v>
      </c>
      <c r="FI289">
        <v>39.48</v>
      </c>
      <c r="FJ289">
        <v>0</v>
      </c>
      <c r="FK289">
        <v>1701979035.3</v>
      </c>
      <c r="FL289">
        <v>0</v>
      </c>
      <c r="FM289">
        <v>381.507730769231</v>
      </c>
      <c r="FN289">
        <v>-0.520102567963057</v>
      </c>
      <c r="FO289">
        <v>-2.56752133108602</v>
      </c>
      <c r="FP289">
        <v>6923.26</v>
      </c>
      <c r="FQ289">
        <v>15</v>
      </c>
      <c r="FR289">
        <v>1701977635</v>
      </c>
      <c r="FS289" t="s">
        <v>438</v>
      </c>
      <c r="FT289">
        <v>1701977633</v>
      </c>
      <c r="FU289">
        <v>1701977635</v>
      </c>
      <c r="FV289">
        <v>4</v>
      </c>
      <c r="FW289">
        <v>-0.012</v>
      </c>
      <c r="FX289">
        <v>0.003</v>
      </c>
      <c r="FY289">
        <v>-0.515</v>
      </c>
      <c r="FZ289">
        <v>0.012</v>
      </c>
      <c r="GA289">
        <v>420</v>
      </c>
      <c r="GB289">
        <v>11</v>
      </c>
      <c r="GC289">
        <v>0.38</v>
      </c>
      <c r="GD289">
        <v>0.07</v>
      </c>
      <c r="GE289">
        <v>-2.79663523809524</v>
      </c>
      <c r="GF289">
        <v>-0.0294054545454527</v>
      </c>
      <c r="GG289">
        <v>0.0172590027905515</v>
      </c>
      <c r="GH289">
        <v>1</v>
      </c>
      <c r="GI289">
        <v>381.516</v>
      </c>
      <c r="GJ289">
        <v>-0.374484342411495</v>
      </c>
      <c r="GK289">
        <v>0.217037947346161</v>
      </c>
      <c r="GL289">
        <v>1</v>
      </c>
      <c r="GM289">
        <v>0.97212719047619</v>
      </c>
      <c r="GN289">
        <v>-0.0129833766233767</v>
      </c>
      <c r="GO289">
        <v>0.00156260501724182</v>
      </c>
      <c r="GP289">
        <v>1</v>
      </c>
      <c r="GQ289">
        <v>3</v>
      </c>
      <c r="GR289">
        <v>3</v>
      </c>
      <c r="GS289" t="s">
        <v>439</v>
      </c>
      <c r="GT289">
        <v>3.2501</v>
      </c>
      <c r="GU289">
        <v>2.89224</v>
      </c>
      <c r="GV289">
        <v>0.0826908</v>
      </c>
      <c r="GW289">
        <v>0.0829152</v>
      </c>
      <c r="GX289">
        <v>0.0594717</v>
      </c>
      <c r="GY289">
        <v>0.0555033</v>
      </c>
      <c r="GZ289">
        <v>30258.5</v>
      </c>
      <c r="HA289">
        <v>23313.6</v>
      </c>
      <c r="HB289">
        <v>30708.6</v>
      </c>
      <c r="HC289">
        <v>23892.3</v>
      </c>
      <c r="HD289">
        <v>38255.6</v>
      </c>
      <c r="HE289">
        <v>31497.7</v>
      </c>
      <c r="HF289">
        <v>43452.3</v>
      </c>
      <c r="HG289">
        <v>36057.3</v>
      </c>
      <c r="HH289">
        <v>2.35203</v>
      </c>
      <c r="HI289">
        <v>2.2543</v>
      </c>
      <c r="HJ289">
        <v>0.15093</v>
      </c>
      <c r="HK289">
        <v>0</v>
      </c>
      <c r="HL289">
        <v>20.6249</v>
      </c>
      <c r="HM289">
        <v>999.9</v>
      </c>
      <c r="HN289">
        <v>45.202</v>
      </c>
      <c r="HO289">
        <v>27.12</v>
      </c>
      <c r="HP289">
        <v>20.6478</v>
      </c>
      <c r="HQ289">
        <v>54.222</v>
      </c>
      <c r="HR289">
        <v>21.4503</v>
      </c>
      <c r="HS289">
        <v>2</v>
      </c>
      <c r="HT289">
        <v>-0.299245</v>
      </c>
      <c r="HU289">
        <v>0.768606</v>
      </c>
      <c r="HV289">
        <v>20.342</v>
      </c>
      <c r="HW289">
        <v>5.24589</v>
      </c>
      <c r="HX289">
        <v>11.9237</v>
      </c>
      <c r="HY289">
        <v>4.96965</v>
      </c>
      <c r="HZ289">
        <v>3.29005</v>
      </c>
      <c r="IA289">
        <v>9999</v>
      </c>
      <c r="IB289">
        <v>999.9</v>
      </c>
      <c r="IC289">
        <v>9999</v>
      </c>
      <c r="ID289">
        <v>9999</v>
      </c>
      <c r="IE289">
        <v>4.97215</v>
      </c>
      <c r="IF289">
        <v>1.87348</v>
      </c>
      <c r="IG289">
        <v>1.88034</v>
      </c>
      <c r="IH289">
        <v>1.87652</v>
      </c>
      <c r="II289">
        <v>1.87609</v>
      </c>
      <c r="IJ289">
        <v>1.87607</v>
      </c>
      <c r="IK289">
        <v>1.87502</v>
      </c>
      <c r="IL289">
        <v>1.87545</v>
      </c>
      <c r="IM289">
        <v>0</v>
      </c>
      <c r="IN289">
        <v>0</v>
      </c>
      <c r="IO289">
        <v>0</v>
      </c>
      <c r="IP289">
        <v>0</v>
      </c>
      <c r="IQ289" t="s">
        <v>440</v>
      </c>
      <c r="IR289" t="s">
        <v>441</v>
      </c>
      <c r="IS289" t="s">
        <v>442</v>
      </c>
      <c r="IT289" t="s">
        <v>442</v>
      </c>
      <c r="IU289" t="s">
        <v>442</v>
      </c>
      <c r="IV289" t="s">
        <v>442</v>
      </c>
      <c r="IW289">
        <v>0</v>
      </c>
      <c r="IX289">
        <v>100</v>
      </c>
      <c r="IY289">
        <v>100</v>
      </c>
      <c r="IZ289">
        <v>-0.514</v>
      </c>
      <c r="JA289">
        <v>0.0314</v>
      </c>
      <c r="JB289">
        <v>-0.436505064677801</v>
      </c>
      <c r="JC289">
        <v>-0.000204251658391556</v>
      </c>
      <c r="JD289">
        <v>8.11882707142039e-08</v>
      </c>
      <c r="JE289">
        <v>-8.824596126216e-11</v>
      </c>
      <c r="JF289">
        <v>-0.0823044458403542</v>
      </c>
      <c r="JG289">
        <v>6.98166786572007e-05</v>
      </c>
      <c r="JH289">
        <v>0.00104944809816257</v>
      </c>
      <c r="JI289">
        <v>-2.5878658862803e-05</v>
      </c>
      <c r="JJ289">
        <v>28</v>
      </c>
      <c r="JK289">
        <v>2090</v>
      </c>
      <c r="JL289">
        <v>2</v>
      </c>
      <c r="JM289">
        <v>19</v>
      </c>
      <c r="JN289">
        <v>23.4</v>
      </c>
      <c r="JO289">
        <v>23.3</v>
      </c>
      <c r="JP289">
        <v>1.36108</v>
      </c>
      <c r="JQ289">
        <v>2.55249</v>
      </c>
      <c r="JR289">
        <v>2.24365</v>
      </c>
      <c r="JS289">
        <v>2.85034</v>
      </c>
      <c r="JT289">
        <v>2.49756</v>
      </c>
      <c r="JU289">
        <v>2.37427</v>
      </c>
      <c r="JV289">
        <v>31.3462</v>
      </c>
      <c r="JW289">
        <v>24.0612</v>
      </c>
      <c r="JX289">
        <v>18</v>
      </c>
      <c r="JY289">
        <v>633.504</v>
      </c>
      <c r="JZ289">
        <v>657.426</v>
      </c>
      <c r="KA289">
        <v>20</v>
      </c>
      <c r="KB289">
        <v>23.382</v>
      </c>
      <c r="KC289">
        <v>30.0003</v>
      </c>
      <c r="KD289">
        <v>23.5465</v>
      </c>
      <c r="KE289">
        <v>23.5274</v>
      </c>
      <c r="KF289">
        <v>27.2875</v>
      </c>
      <c r="KG289">
        <v>36.4437</v>
      </c>
      <c r="KH289">
        <v>0</v>
      </c>
      <c r="KI289">
        <v>20</v>
      </c>
      <c r="KJ289">
        <v>420</v>
      </c>
      <c r="KK289">
        <v>11.5341</v>
      </c>
      <c r="KL289">
        <v>101.963</v>
      </c>
      <c r="KM289">
        <v>101.013</v>
      </c>
    </row>
    <row r="290" spans="1:299">
      <c r="A290">
        <v>274</v>
      </c>
      <c r="B290">
        <v>1701979039.1</v>
      </c>
      <c r="C290">
        <v>1365.09999990463</v>
      </c>
      <c r="D290" t="s">
        <v>989</v>
      </c>
      <c r="E290" t="s">
        <v>990</v>
      </c>
      <c r="F290">
        <v>15</v>
      </c>
      <c r="H290" t="s">
        <v>435</v>
      </c>
      <c r="K290">
        <v>1701979037.6</v>
      </c>
      <c r="L290">
        <f>(M290)/1000</f>
        <v>0</v>
      </c>
      <c r="M290">
        <f>IF(DR290, AP290, AJ290)</f>
        <v>0</v>
      </c>
      <c r="N290">
        <f>IF(DR290, AK290, AI290)</f>
        <v>0</v>
      </c>
      <c r="O290">
        <f>DT290 - IF(AW290&gt;1, N290*DN290*100.0/(AY290*EH290), 0)</f>
        <v>0</v>
      </c>
      <c r="P290">
        <f>((V290-L290/2)*O290-N290)/(V290+L290/2)</f>
        <v>0</v>
      </c>
      <c r="Q290">
        <f>P290*(EA290+EB290)/1000.0</f>
        <v>0</v>
      </c>
      <c r="R290">
        <f>(DT290 - IF(AW290&gt;1, N290*DN290*100.0/(AY290*EH290), 0))*(EA290+EB290)/1000.0</f>
        <v>0</v>
      </c>
      <c r="S290">
        <f>2.0/((1/U290-1/T290)+SIGN(U290)*SQRT((1/U290-1/T290)*(1/U290-1/T290) + 4*DO290/((DO290+1)*(DO290+1))*(2*1/U290*1/T290-1/T290*1/T290)))</f>
        <v>0</v>
      </c>
      <c r="T290">
        <f>IF(LEFT(DP290,1)&lt;&gt;"0",IF(LEFT(DP290,1)="1",3.0,DQ290),$D$5+$E$5*(EH290*EA290/($K$5*1000))+$F$5*(EH290*EA290/($K$5*1000))*MAX(MIN(DN290,$J$5),$I$5)*MAX(MIN(DN290,$J$5),$I$5)+$G$5*MAX(MIN(DN290,$J$5),$I$5)*(EH290*EA290/($K$5*1000))+$H$5*(EH290*EA290/($K$5*1000))*(EH290*EA290/($K$5*1000)))</f>
        <v>0</v>
      </c>
      <c r="U290">
        <f>L290*(1000-(1000*0.61365*exp(17.502*Y290/(240.97+Y290))/(EA290+EB290)+DV290)/2)/(1000*0.61365*exp(17.502*Y290/(240.97+Y290))/(EA290+EB290)-DV290)</f>
        <v>0</v>
      </c>
      <c r="V290">
        <f>1/((DO290+1)/(S290/1.6)+1/(T290/1.37)) + DO290/((DO290+1)/(S290/1.6) + DO290/(T290/1.37))</f>
        <v>0</v>
      </c>
      <c r="W290">
        <f>(DJ290*DM290)</f>
        <v>0</v>
      </c>
      <c r="X290">
        <f>(EC290+(W290+2*0.95*5.67E-8*(((EC290+$B$7)+273)^4-(EC290+273)^4)-44100*L290)/(1.84*29.3*T290+8*0.95*5.67E-8*(EC290+273)^3))</f>
        <v>0</v>
      </c>
      <c r="Y290">
        <f>($C$7*ED290+$D$7*EE290+$E$7*X290)</f>
        <v>0</v>
      </c>
      <c r="Z290">
        <f>0.61365*exp(17.502*Y290/(240.97+Y290))</f>
        <v>0</v>
      </c>
      <c r="AA290">
        <f>(AB290/AC290*100)</f>
        <v>0</v>
      </c>
      <c r="AB290">
        <f>DV290*(EA290+EB290)/1000</f>
        <v>0</v>
      </c>
      <c r="AC290">
        <f>0.61365*exp(17.502*EC290/(240.97+EC290))</f>
        <v>0</v>
      </c>
      <c r="AD290">
        <f>(Z290-DV290*(EA290+EB290)/1000)</f>
        <v>0</v>
      </c>
      <c r="AE290">
        <f>(-L290*44100)</f>
        <v>0</v>
      </c>
      <c r="AF290">
        <f>2*29.3*T290*0.92*(EC290-Y290)</f>
        <v>0</v>
      </c>
      <c r="AG290">
        <f>2*0.95*5.67E-8*(((EC290+$B$7)+273)^4-(Y290+273)^4)</f>
        <v>0</v>
      </c>
      <c r="AH290">
        <f>W290+AG290+AE290+AF290</f>
        <v>0</v>
      </c>
      <c r="AI290">
        <f>DZ290*AW290*(DU290-DT290*(1000-AW290*DW290)/(1000-AW290*DV290))/(100*DN290)</f>
        <v>0</v>
      </c>
      <c r="AJ290">
        <f>1000*DZ290*AW290*(DV290-DW290)/(100*DN290*(1000-AW290*DV290))</f>
        <v>0</v>
      </c>
      <c r="AK290">
        <f>(AL290 - AM290 - EA290*1E3/(8.314*(EC290+273.15)) * AO290/DZ290 * AN290) * DZ290/(100*DN290) * (1000 - DW290)/1000</f>
        <v>0</v>
      </c>
      <c r="AL290">
        <v>424.925020510607</v>
      </c>
      <c r="AM290">
        <v>422.507654545454</v>
      </c>
      <c r="AN290">
        <v>0.00468309898915514</v>
      </c>
      <c r="AO290">
        <v>66.111918729525</v>
      </c>
      <c r="AP290">
        <f>(AR290 - AQ290 + EA290*1E3/(8.314*(EC290+273.15)) * AT290/DZ290 * AS290) * DZ290/(100*DN290) * 1000/(1000 - AR290)</f>
        <v>0</v>
      </c>
      <c r="AQ290">
        <v>11.5178992343731</v>
      </c>
      <c r="AR290">
        <v>12.4859978021978</v>
      </c>
      <c r="AS290">
        <v>-1.11260001689737e-06</v>
      </c>
      <c r="AT290">
        <v>85.4368916189537</v>
      </c>
      <c r="AU290">
        <v>0</v>
      </c>
      <c r="AV290">
        <v>0</v>
      </c>
      <c r="AW290">
        <f>IF(AU290*$H$13&gt;=AY290,1.0,(AY290/(AY290-AU290*$H$13)))</f>
        <v>0</v>
      </c>
      <c r="AX290">
        <f>(AW290-1)*100</f>
        <v>0</v>
      </c>
      <c r="AY290">
        <f>MAX(0,($B$13+$C$13*EH290)/(1+$D$13*EH290)*EA290/(EC290+273)*$E$13)</f>
        <v>0</v>
      </c>
      <c r="AZ290" t="s">
        <v>436</v>
      </c>
      <c r="BA290" t="s">
        <v>436</v>
      </c>
      <c r="BB290">
        <v>0</v>
      </c>
      <c r="BC290">
        <v>0</v>
      </c>
      <c r="BD290">
        <f>1-BB290/BC290</f>
        <v>0</v>
      </c>
      <c r="BE290">
        <v>0</v>
      </c>
      <c r="BF290" t="s">
        <v>436</v>
      </c>
      <c r="BG290" t="s">
        <v>436</v>
      </c>
      <c r="BH290">
        <v>0</v>
      </c>
      <c r="BI290">
        <v>0</v>
      </c>
      <c r="BJ290">
        <f>1-BH290/BI290</f>
        <v>0</v>
      </c>
      <c r="BK290">
        <v>0.5</v>
      </c>
      <c r="BL290">
        <f>DK290</f>
        <v>0</v>
      </c>
      <c r="BM290">
        <f>N290</f>
        <v>0</v>
      </c>
      <c r="BN290">
        <f>BJ290*BK290*BL290</f>
        <v>0</v>
      </c>
      <c r="BO290">
        <f>(BM290-BE290)/BL290</f>
        <v>0</v>
      </c>
      <c r="BP290">
        <f>(BC290-BI290)/BI290</f>
        <v>0</v>
      </c>
      <c r="BQ290">
        <f>BB290/(BD290+BB290/BI290)</f>
        <v>0</v>
      </c>
      <c r="BR290" t="s">
        <v>436</v>
      </c>
      <c r="BS290">
        <v>0</v>
      </c>
      <c r="BT290">
        <f>IF(BS290&lt;&gt;0, BS290, BQ290)</f>
        <v>0</v>
      </c>
      <c r="BU290">
        <f>1-BT290/BI290</f>
        <v>0</v>
      </c>
      <c r="BV290">
        <f>(BI290-BH290)/(BI290-BT290)</f>
        <v>0</v>
      </c>
      <c r="BW290">
        <f>(BC290-BI290)/(BC290-BT290)</f>
        <v>0</v>
      </c>
      <c r="BX290">
        <f>(BI290-BH290)/(BI290-BB290)</f>
        <v>0</v>
      </c>
      <c r="BY290">
        <f>(BC290-BI290)/(BC290-BB290)</f>
        <v>0</v>
      </c>
      <c r="BZ290">
        <f>(BV290*BT290/BH290)</f>
        <v>0</v>
      </c>
      <c r="CA290">
        <f>(1-BZ290)</f>
        <v>0</v>
      </c>
      <c r="DJ290">
        <f>$B$11*EI290+$C$11*EJ290+$F$11*EU290*(1-EX290)</f>
        <v>0</v>
      </c>
      <c r="DK290">
        <f>DJ290*DL290</f>
        <v>0</v>
      </c>
      <c r="DL290">
        <f>($B$11*$D$9+$C$11*$D$9+$F$11*((FH290+EZ290)/MAX(FH290+EZ290+FI290, 0.1)*$I$9+FI290/MAX(FH290+EZ290+FI290, 0.1)*$J$9))/($B$11+$C$11+$F$11)</f>
        <v>0</v>
      </c>
      <c r="DM290">
        <f>($B$11*$K$9+$C$11*$K$9+$F$11*((FH290+EZ290)/MAX(FH290+EZ290+FI290, 0.1)*$P$9+FI290/MAX(FH290+EZ290+FI290, 0.1)*$Q$9))/($B$11+$C$11+$F$11)</f>
        <v>0</v>
      </c>
      <c r="DN290">
        <v>6</v>
      </c>
      <c r="DO290">
        <v>0.5</v>
      </c>
      <c r="DP290" t="s">
        <v>437</v>
      </c>
      <c r="DQ290">
        <v>2</v>
      </c>
      <c r="DR290" t="b">
        <v>1</v>
      </c>
      <c r="DS290">
        <v>1701979037.6</v>
      </c>
      <c r="DT290">
        <v>417.2195</v>
      </c>
      <c r="DU290">
        <v>420.0205</v>
      </c>
      <c r="DV290">
        <v>12.4858</v>
      </c>
      <c r="DW290">
        <v>11.51825</v>
      </c>
      <c r="DX290">
        <v>417.7335</v>
      </c>
      <c r="DY290">
        <v>12.45445</v>
      </c>
      <c r="DZ290">
        <v>599.9735</v>
      </c>
      <c r="EA290">
        <v>78.906</v>
      </c>
      <c r="EB290">
        <v>0.10008175</v>
      </c>
      <c r="EC290">
        <v>23.05455</v>
      </c>
      <c r="ED290">
        <v>23.1208</v>
      </c>
      <c r="EE290">
        <v>999.9</v>
      </c>
      <c r="EF290">
        <v>0</v>
      </c>
      <c r="EG290">
        <v>0</v>
      </c>
      <c r="EH290">
        <v>9991.575</v>
      </c>
      <c r="EI290">
        <v>0</v>
      </c>
      <c r="EJ290">
        <v>0.848101</v>
      </c>
      <c r="EK290">
        <v>-2.801165</v>
      </c>
      <c r="EL290">
        <v>422.4945</v>
      </c>
      <c r="EM290">
        <v>424.915</v>
      </c>
      <c r="EN290">
        <v>0.967569</v>
      </c>
      <c r="EO290">
        <v>420.0205</v>
      </c>
      <c r="EP290">
        <v>11.51825</v>
      </c>
      <c r="EQ290">
        <v>0.985205</v>
      </c>
      <c r="ER290">
        <v>0.908858</v>
      </c>
      <c r="ES290">
        <v>6.6994</v>
      </c>
      <c r="ET290">
        <v>5.53177</v>
      </c>
      <c r="EU290">
        <v>1800.035</v>
      </c>
      <c r="EV290">
        <v>0.978006</v>
      </c>
      <c r="EW290">
        <v>0.0219943</v>
      </c>
      <c r="EX290">
        <v>0</v>
      </c>
      <c r="EY290">
        <v>381.2975</v>
      </c>
      <c r="EZ290">
        <v>4.99951</v>
      </c>
      <c r="FA290">
        <v>6923.135</v>
      </c>
      <c r="FB290">
        <v>14717.25</v>
      </c>
      <c r="FC290">
        <v>43.125</v>
      </c>
      <c r="FD290">
        <v>44.875</v>
      </c>
      <c r="FE290">
        <v>44.625</v>
      </c>
      <c r="FF290">
        <v>43.937</v>
      </c>
      <c r="FG290">
        <v>44.5</v>
      </c>
      <c r="FH290">
        <v>1755.555</v>
      </c>
      <c r="FI290">
        <v>39.48</v>
      </c>
      <c r="FJ290">
        <v>0</v>
      </c>
      <c r="FK290">
        <v>1701979040.1</v>
      </c>
      <c r="FL290">
        <v>0</v>
      </c>
      <c r="FM290">
        <v>381.469423076923</v>
      </c>
      <c r="FN290">
        <v>-1.11798289571408</v>
      </c>
      <c r="FO290">
        <v>-2.01196578837366</v>
      </c>
      <c r="FP290">
        <v>6922.95807692308</v>
      </c>
      <c r="FQ290">
        <v>15</v>
      </c>
      <c r="FR290">
        <v>1701977635</v>
      </c>
      <c r="FS290" t="s">
        <v>438</v>
      </c>
      <c r="FT290">
        <v>1701977633</v>
      </c>
      <c r="FU290">
        <v>1701977635</v>
      </c>
      <c r="FV290">
        <v>4</v>
      </c>
      <c r="FW290">
        <v>-0.012</v>
      </c>
      <c r="FX290">
        <v>0.003</v>
      </c>
      <c r="FY290">
        <v>-0.515</v>
      </c>
      <c r="FZ290">
        <v>0.012</v>
      </c>
      <c r="GA290">
        <v>420</v>
      </c>
      <c r="GB290">
        <v>11</v>
      </c>
      <c r="GC290">
        <v>0.38</v>
      </c>
      <c r="GD290">
        <v>0.07</v>
      </c>
      <c r="GE290">
        <v>-2.7978105</v>
      </c>
      <c r="GF290">
        <v>-0.0831821052631521</v>
      </c>
      <c r="GG290">
        <v>0.0174329643133347</v>
      </c>
      <c r="GH290">
        <v>1</v>
      </c>
      <c r="GI290">
        <v>381.504294117647</v>
      </c>
      <c r="GJ290">
        <v>-0.505912910213754</v>
      </c>
      <c r="GK290">
        <v>0.186389145324532</v>
      </c>
      <c r="GL290">
        <v>1</v>
      </c>
      <c r="GM290">
        <v>0.9706547</v>
      </c>
      <c r="GN290">
        <v>-0.0153503458646607</v>
      </c>
      <c r="GO290">
        <v>0.00172575018759959</v>
      </c>
      <c r="GP290">
        <v>1</v>
      </c>
      <c r="GQ290">
        <v>3</v>
      </c>
      <c r="GR290">
        <v>3</v>
      </c>
      <c r="GS290" t="s">
        <v>439</v>
      </c>
      <c r="GT290">
        <v>3.25006</v>
      </c>
      <c r="GU290">
        <v>2.89235</v>
      </c>
      <c r="GV290">
        <v>0.0826938</v>
      </c>
      <c r="GW290">
        <v>0.0829099</v>
      </c>
      <c r="GX290">
        <v>0.0594707</v>
      </c>
      <c r="GY290">
        <v>0.0555061</v>
      </c>
      <c r="GZ290">
        <v>30258.1</v>
      </c>
      <c r="HA290">
        <v>23313.3</v>
      </c>
      <c r="HB290">
        <v>30708.3</v>
      </c>
      <c r="HC290">
        <v>23891.8</v>
      </c>
      <c r="HD290">
        <v>38255.1</v>
      </c>
      <c r="HE290">
        <v>31497.3</v>
      </c>
      <c r="HF290">
        <v>43451.6</v>
      </c>
      <c r="HG290">
        <v>36056.9</v>
      </c>
      <c r="HH290">
        <v>2.352</v>
      </c>
      <c r="HI290">
        <v>2.2543</v>
      </c>
      <c r="HJ290">
        <v>0.15156</v>
      </c>
      <c r="HK290">
        <v>0</v>
      </c>
      <c r="HL290">
        <v>20.6222</v>
      </c>
      <c r="HM290">
        <v>999.9</v>
      </c>
      <c r="HN290">
        <v>45.202</v>
      </c>
      <c r="HO290">
        <v>27.12</v>
      </c>
      <c r="HP290">
        <v>20.6483</v>
      </c>
      <c r="HQ290">
        <v>54.412</v>
      </c>
      <c r="HR290">
        <v>21.4623</v>
      </c>
      <c r="HS290">
        <v>2</v>
      </c>
      <c r="HT290">
        <v>-0.299113</v>
      </c>
      <c r="HU290">
        <v>0.766294</v>
      </c>
      <c r="HV290">
        <v>20.3421</v>
      </c>
      <c r="HW290">
        <v>5.24559</v>
      </c>
      <c r="HX290">
        <v>11.9238</v>
      </c>
      <c r="HY290">
        <v>4.96955</v>
      </c>
      <c r="HZ290">
        <v>3.29008</v>
      </c>
      <c r="IA290">
        <v>9999</v>
      </c>
      <c r="IB290">
        <v>999.9</v>
      </c>
      <c r="IC290">
        <v>9999</v>
      </c>
      <c r="ID290">
        <v>9999</v>
      </c>
      <c r="IE290">
        <v>4.97213</v>
      </c>
      <c r="IF290">
        <v>1.87348</v>
      </c>
      <c r="IG290">
        <v>1.88034</v>
      </c>
      <c r="IH290">
        <v>1.87652</v>
      </c>
      <c r="II290">
        <v>1.8761</v>
      </c>
      <c r="IJ290">
        <v>1.87607</v>
      </c>
      <c r="IK290">
        <v>1.87503</v>
      </c>
      <c r="IL290">
        <v>1.87543</v>
      </c>
      <c r="IM290">
        <v>0</v>
      </c>
      <c r="IN290">
        <v>0</v>
      </c>
      <c r="IO290">
        <v>0</v>
      </c>
      <c r="IP290">
        <v>0</v>
      </c>
      <c r="IQ290" t="s">
        <v>440</v>
      </c>
      <c r="IR290" t="s">
        <v>441</v>
      </c>
      <c r="IS290" t="s">
        <v>442</v>
      </c>
      <c r="IT290" t="s">
        <v>442</v>
      </c>
      <c r="IU290" t="s">
        <v>442</v>
      </c>
      <c r="IV290" t="s">
        <v>442</v>
      </c>
      <c r="IW290">
        <v>0</v>
      </c>
      <c r="IX290">
        <v>100</v>
      </c>
      <c r="IY290">
        <v>100</v>
      </c>
      <c r="IZ290">
        <v>-0.514</v>
      </c>
      <c r="JA290">
        <v>0.0314</v>
      </c>
      <c r="JB290">
        <v>-0.436505064677801</v>
      </c>
      <c r="JC290">
        <v>-0.000204251658391556</v>
      </c>
      <c r="JD290">
        <v>8.11882707142039e-08</v>
      </c>
      <c r="JE290">
        <v>-8.824596126216e-11</v>
      </c>
      <c r="JF290">
        <v>-0.0823044458403542</v>
      </c>
      <c r="JG290">
        <v>6.98166786572007e-05</v>
      </c>
      <c r="JH290">
        <v>0.00104944809816257</v>
      </c>
      <c r="JI290">
        <v>-2.5878658862803e-05</v>
      </c>
      <c r="JJ290">
        <v>28</v>
      </c>
      <c r="JK290">
        <v>2090</v>
      </c>
      <c r="JL290">
        <v>2</v>
      </c>
      <c r="JM290">
        <v>19</v>
      </c>
      <c r="JN290">
        <v>23.4</v>
      </c>
      <c r="JO290">
        <v>23.4</v>
      </c>
      <c r="JP290">
        <v>1.36108</v>
      </c>
      <c r="JQ290">
        <v>2.55615</v>
      </c>
      <c r="JR290">
        <v>2.24365</v>
      </c>
      <c r="JS290">
        <v>2.85034</v>
      </c>
      <c r="JT290">
        <v>2.49756</v>
      </c>
      <c r="JU290">
        <v>2.35107</v>
      </c>
      <c r="JV290">
        <v>31.3462</v>
      </c>
      <c r="JW290">
        <v>24.0612</v>
      </c>
      <c r="JX290">
        <v>18</v>
      </c>
      <c r="JY290">
        <v>633.485</v>
      </c>
      <c r="JZ290">
        <v>657.435</v>
      </c>
      <c r="KA290">
        <v>19.9996</v>
      </c>
      <c r="KB290">
        <v>23.3824</v>
      </c>
      <c r="KC290">
        <v>30.0002</v>
      </c>
      <c r="KD290">
        <v>23.5465</v>
      </c>
      <c r="KE290">
        <v>23.528</v>
      </c>
      <c r="KF290">
        <v>27.2879</v>
      </c>
      <c r="KG290">
        <v>36.4437</v>
      </c>
      <c r="KH290">
        <v>0</v>
      </c>
      <c r="KI290">
        <v>20</v>
      </c>
      <c r="KJ290">
        <v>420</v>
      </c>
      <c r="KK290">
        <v>11.5341</v>
      </c>
      <c r="KL290">
        <v>101.962</v>
      </c>
      <c r="KM290">
        <v>101.012</v>
      </c>
    </row>
    <row r="291" spans="1:299">
      <c r="A291">
        <v>275</v>
      </c>
      <c r="B291">
        <v>1701979044.1</v>
      </c>
      <c r="C291">
        <v>1370.09999990463</v>
      </c>
      <c r="D291" t="s">
        <v>991</v>
      </c>
      <c r="E291" t="s">
        <v>992</v>
      </c>
      <c r="F291">
        <v>15</v>
      </c>
      <c r="H291" t="s">
        <v>435</v>
      </c>
      <c r="K291">
        <v>1701979042.6</v>
      </c>
      <c r="L291">
        <f>(M291)/1000</f>
        <v>0</v>
      </c>
      <c r="M291">
        <f>IF(DR291, AP291, AJ291)</f>
        <v>0</v>
      </c>
      <c r="N291">
        <f>IF(DR291, AK291, AI291)</f>
        <v>0</v>
      </c>
      <c r="O291">
        <f>DT291 - IF(AW291&gt;1, N291*DN291*100.0/(AY291*EH291), 0)</f>
        <v>0</v>
      </c>
      <c r="P291">
        <f>((V291-L291/2)*O291-N291)/(V291+L291/2)</f>
        <v>0</v>
      </c>
      <c r="Q291">
        <f>P291*(EA291+EB291)/1000.0</f>
        <v>0</v>
      </c>
      <c r="R291">
        <f>(DT291 - IF(AW291&gt;1, N291*DN291*100.0/(AY291*EH291), 0))*(EA291+EB291)/1000.0</f>
        <v>0</v>
      </c>
      <c r="S291">
        <f>2.0/((1/U291-1/T291)+SIGN(U291)*SQRT((1/U291-1/T291)*(1/U291-1/T291) + 4*DO291/((DO291+1)*(DO291+1))*(2*1/U291*1/T291-1/T291*1/T291)))</f>
        <v>0</v>
      </c>
      <c r="T291">
        <f>IF(LEFT(DP291,1)&lt;&gt;"0",IF(LEFT(DP291,1)="1",3.0,DQ291),$D$5+$E$5*(EH291*EA291/($K$5*1000))+$F$5*(EH291*EA291/($K$5*1000))*MAX(MIN(DN291,$J$5),$I$5)*MAX(MIN(DN291,$J$5),$I$5)+$G$5*MAX(MIN(DN291,$J$5),$I$5)*(EH291*EA291/($K$5*1000))+$H$5*(EH291*EA291/($K$5*1000))*(EH291*EA291/($K$5*1000)))</f>
        <v>0</v>
      </c>
      <c r="U291">
        <f>L291*(1000-(1000*0.61365*exp(17.502*Y291/(240.97+Y291))/(EA291+EB291)+DV291)/2)/(1000*0.61365*exp(17.502*Y291/(240.97+Y291))/(EA291+EB291)-DV291)</f>
        <v>0</v>
      </c>
      <c r="V291">
        <f>1/((DO291+1)/(S291/1.6)+1/(T291/1.37)) + DO291/((DO291+1)/(S291/1.6) + DO291/(T291/1.37))</f>
        <v>0</v>
      </c>
      <c r="W291">
        <f>(DJ291*DM291)</f>
        <v>0</v>
      </c>
      <c r="X291">
        <f>(EC291+(W291+2*0.95*5.67E-8*(((EC291+$B$7)+273)^4-(EC291+273)^4)-44100*L291)/(1.84*29.3*T291+8*0.95*5.67E-8*(EC291+273)^3))</f>
        <v>0</v>
      </c>
      <c r="Y291">
        <f>($C$7*ED291+$D$7*EE291+$E$7*X291)</f>
        <v>0</v>
      </c>
      <c r="Z291">
        <f>0.61365*exp(17.502*Y291/(240.97+Y291))</f>
        <v>0</v>
      </c>
      <c r="AA291">
        <f>(AB291/AC291*100)</f>
        <v>0</v>
      </c>
      <c r="AB291">
        <f>DV291*(EA291+EB291)/1000</f>
        <v>0</v>
      </c>
      <c r="AC291">
        <f>0.61365*exp(17.502*EC291/(240.97+EC291))</f>
        <v>0</v>
      </c>
      <c r="AD291">
        <f>(Z291-DV291*(EA291+EB291)/1000)</f>
        <v>0</v>
      </c>
      <c r="AE291">
        <f>(-L291*44100)</f>
        <v>0</v>
      </c>
      <c r="AF291">
        <f>2*29.3*T291*0.92*(EC291-Y291)</f>
        <v>0</v>
      </c>
      <c r="AG291">
        <f>2*0.95*5.67E-8*(((EC291+$B$7)+273)^4-(Y291+273)^4)</f>
        <v>0</v>
      </c>
      <c r="AH291">
        <f>W291+AG291+AE291+AF291</f>
        <v>0</v>
      </c>
      <c r="AI291">
        <f>DZ291*AW291*(DU291-DT291*(1000-AW291*DW291)/(1000-AW291*DV291))/(100*DN291)</f>
        <v>0</v>
      </c>
      <c r="AJ291">
        <f>1000*DZ291*AW291*(DV291-DW291)/(100*DN291*(1000-AW291*DV291))</f>
        <v>0</v>
      </c>
      <c r="AK291">
        <f>(AL291 - AM291 - EA291*1E3/(8.314*(EC291+273.15)) * AO291/DZ291 * AN291) * DZ291/(100*DN291) * (1000 - DW291)/1000</f>
        <v>0</v>
      </c>
      <c r="AL291">
        <v>424.904152264919</v>
      </c>
      <c r="AM291">
        <v>422.587224242424</v>
      </c>
      <c r="AN291">
        <v>0.0246410874146321</v>
      </c>
      <c r="AO291">
        <v>66.111918729525</v>
      </c>
      <c r="AP291">
        <f>(AR291 - AQ291 + EA291*1E3/(8.314*(EC291+273.15)) * AT291/DZ291 * AS291) * DZ291/(100*DN291) * 1000/(1000 - AR291)</f>
        <v>0</v>
      </c>
      <c r="AQ291">
        <v>11.5187217421414</v>
      </c>
      <c r="AR291">
        <v>12.4872384615385</v>
      </c>
      <c r="AS291">
        <v>1.04015342065657e-08</v>
      </c>
      <c r="AT291">
        <v>85.4368916189537</v>
      </c>
      <c r="AU291">
        <v>0</v>
      </c>
      <c r="AV291">
        <v>0</v>
      </c>
      <c r="AW291">
        <f>IF(AU291*$H$13&gt;=AY291,1.0,(AY291/(AY291-AU291*$H$13)))</f>
        <v>0</v>
      </c>
      <c r="AX291">
        <f>(AW291-1)*100</f>
        <v>0</v>
      </c>
      <c r="AY291">
        <f>MAX(0,($B$13+$C$13*EH291)/(1+$D$13*EH291)*EA291/(EC291+273)*$E$13)</f>
        <v>0</v>
      </c>
      <c r="AZ291" t="s">
        <v>436</v>
      </c>
      <c r="BA291" t="s">
        <v>436</v>
      </c>
      <c r="BB291">
        <v>0</v>
      </c>
      <c r="BC291">
        <v>0</v>
      </c>
      <c r="BD291">
        <f>1-BB291/BC291</f>
        <v>0</v>
      </c>
      <c r="BE291">
        <v>0</v>
      </c>
      <c r="BF291" t="s">
        <v>436</v>
      </c>
      <c r="BG291" t="s">
        <v>436</v>
      </c>
      <c r="BH291">
        <v>0</v>
      </c>
      <c r="BI291">
        <v>0</v>
      </c>
      <c r="BJ291">
        <f>1-BH291/BI291</f>
        <v>0</v>
      </c>
      <c r="BK291">
        <v>0.5</v>
      </c>
      <c r="BL291">
        <f>DK291</f>
        <v>0</v>
      </c>
      <c r="BM291">
        <f>N291</f>
        <v>0</v>
      </c>
      <c r="BN291">
        <f>BJ291*BK291*BL291</f>
        <v>0</v>
      </c>
      <c r="BO291">
        <f>(BM291-BE291)/BL291</f>
        <v>0</v>
      </c>
      <c r="BP291">
        <f>(BC291-BI291)/BI291</f>
        <v>0</v>
      </c>
      <c r="BQ291">
        <f>BB291/(BD291+BB291/BI291)</f>
        <v>0</v>
      </c>
      <c r="BR291" t="s">
        <v>436</v>
      </c>
      <c r="BS291">
        <v>0</v>
      </c>
      <c r="BT291">
        <f>IF(BS291&lt;&gt;0, BS291, BQ291)</f>
        <v>0</v>
      </c>
      <c r="BU291">
        <f>1-BT291/BI291</f>
        <v>0</v>
      </c>
      <c r="BV291">
        <f>(BI291-BH291)/(BI291-BT291)</f>
        <v>0</v>
      </c>
      <c r="BW291">
        <f>(BC291-BI291)/(BC291-BT291)</f>
        <v>0</v>
      </c>
      <c r="BX291">
        <f>(BI291-BH291)/(BI291-BB291)</f>
        <v>0</v>
      </c>
      <c r="BY291">
        <f>(BC291-BI291)/(BC291-BB291)</f>
        <v>0</v>
      </c>
      <c r="BZ291">
        <f>(BV291*BT291/BH291)</f>
        <v>0</v>
      </c>
      <c r="CA291">
        <f>(1-BZ291)</f>
        <v>0</v>
      </c>
      <c r="DJ291">
        <f>$B$11*EI291+$C$11*EJ291+$F$11*EU291*(1-EX291)</f>
        <v>0</v>
      </c>
      <c r="DK291">
        <f>DJ291*DL291</f>
        <v>0</v>
      </c>
      <c r="DL291">
        <f>($B$11*$D$9+$C$11*$D$9+$F$11*((FH291+EZ291)/MAX(FH291+EZ291+FI291, 0.1)*$I$9+FI291/MAX(FH291+EZ291+FI291, 0.1)*$J$9))/($B$11+$C$11+$F$11)</f>
        <v>0</v>
      </c>
      <c r="DM291">
        <f>($B$11*$K$9+$C$11*$K$9+$F$11*((FH291+EZ291)/MAX(FH291+EZ291+FI291, 0.1)*$P$9+FI291/MAX(FH291+EZ291+FI291, 0.1)*$Q$9))/($B$11+$C$11+$F$11)</f>
        <v>0</v>
      </c>
      <c r="DN291">
        <v>6</v>
      </c>
      <c r="DO291">
        <v>0.5</v>
      </c>
      <c r="DP291" t="s">
        <v>437</v>
      </c>
      <c r="DQ291">
        <v>2</v>
      </c>
      <c r="DR291" t="b">
        <v>1</v>
      </c>
      <c r="DS291">
        <v>1701979042.6</v>
      </c>
      <c r="DT291">
        <v>417.2925</v>
      </c>
      <c r="DU291">
        <v>420.034</v>
      </c>
      <c r="DV291">
        <v>12.48695</v>
      </c>
      <c r="DW291">
        <v>11.5187</v>
      </c>
      <c r="DX291">
        <v>417.8065</v>
      </c>
      <c r="DY291">
        <v>12.45555</v>
      </c>
      <c r="DZ291">
        <v>599.994</v>
      </c>
      <c r="EA291">
        <v>78.9066</v>
      </c>
      <c r="EB291">
        <v>0.1000605</v>
      </c>
      <c r="EC291">
        <v>23.05435</v>
      </c>
      <c r="ED291">
        <v>23.12605</v>
      </c>
      <c r="EE291">
        <v>999.9</v>
      </c>
      <c r="EF291">
        <v>0</v>
      </c>
      <c r="EG291">
        <v>0</v>
      </c>
      <c r="EH291">
        <v>10002.81</v>
      </c>
      <c r="EI291">
        <v>0</v>
      </c>
      <c r="EJ291">
        <v>0.848101</v>
      </c>
      <c r="EK291">
        <v>-2.741805</v>
      </c>
      <c r="EL291">
        <v>422.569</v>
      </c>
      <c r="EM291">
        <v>424.929</v>
      </c>
      <c r="EN291">
        <v>0.9682705</v>
      </c>
      <c r="EO291">
        <v>420.034</v>
      </c>
      <c r="EP291">
        <v>11.5187</v>
      </c>
      <c r="EQ291">
        <v>0.985302</v>
      </c>
      <c r="ER291">
        <v>0.908899</v>
      </c>
      <c r="ES291">
        <v>6.70083</v>
      </c>
      <c r="ET291">
        <v>5.532425</v>
      </c>
      <c r="EU291">
        <v>1800.045</v>
      </c>
      <c r="EV291">
        <v>0.978006</v>
      </c>
      <c r="EW291">
        <v>0.0219943</v>
      </c>
      <c r="EX291">
        <v>0</v>
      </c>
      <c r="EY291">
        <v>381.228</v>
      </c>
      <c r="EZ291">
        <v>4.99951</v>
      </c>
      <c r="FA291">
        <v>6922.97</v>
      </c>
      <c r="FB291">
        <v>14717.35</v>
      </c>
      <c r="FC291">
        <v>43.125</v>
      </c>
      <c r="FD291">
        <v>44.875</v>
      </c>
      <c r="FE291">
        <v>44.625</v>
      </c>
      <c r="FF291">
        <v>43.937</v>
      </c>
      <c r="FG291">
        <v>44.5</v>
      </c>
      <c r="FH291">
        <v>1755.565</v>
      </c>
      <c r="FI291">
        <v>39.48</v>
      </c>
      <c r="FJ291">
        <v>0</v>
      </c>
      <c r="FK291">
        <v>1701979045.5</v>
      </c>
      <c r="FL291">
        <v>0</v>
      </c>
      <c r="FM291">
        <v>381.392</v>
      </c>
      <c r="FN291">
        <v>-0.699769211950027</v>
      </c>
      <c r="FO291">
        <v>-1.49000002540971</v>
      </c>
      <c r="FP291">
        <v>6922.7916</v>
      </c>
      <c r="FQ291">
        <v>15</v>
      </c>
      <c r="FR291">
        <v>1701977635</v>
      </c>
      <c r="FS291" t="s">
        <v>438</v>
      </c>
      <c r="FT291">
        <v>1701977633</v>
      </c>
      <c r="FU291">
        <v>1701977635</v>
      </c>
      <c r="FV291">
        <v>4</v>
      </c>
      <c r="FW291">
        <v>-0.012</v>
      </c>
      <c r="FX291">
        <v>0.003</v>
      </c>
      <c r="FY291">
        <v>-0.515</v>
      </c>
      <c r="FZ291">
        <v>0.012</v>
      </c>
      <c r="GA291">
        <v>420</v>
      </c>
      <c r="GB291">
        <v>11</v>
      </c>
      <c r="GC291">
        <v>0.38</v>
      </c>
      <c r="GD291">
        <v>0.07</v>
      </c>
      <c r="GE291">
        <v>-2.78473857142857</v>
      </c>
      <c r="GF291">
        <v>0.153674805194807</v>
      </c>
      <c r="GG291">
        <v>0.0332203647073978</v>
      </c>
      <c r="GH291">
        <v>1</v>
      </c>
      <c r="GI291">
        <v>381.448117647059</v>
      </c>
      <c r="GJ291">
        <v>-0.916363630780828</v>
      </c>
      <c r="GK291">
        <v>0.187836562986186</v>
      </c>
      <c r="GL291">
        <v>1</v>
      </c>
      <c r="GM291">
        <v>0.969804809523809</v>
      </c>
      <c r="GN291">
        <v>-0.0136507012987034</v>
      </c>
      <c r="GO291">
        <v>0.00167733341715064</v>
      </c>
      <c r="GP291">
        <v>1</v>
      </c>
      <c r="GQ291">
        <v>3</v>
      </c>
      <c r="GR291">
        <v>3</v>
      </c>
      <c r="GS291" t="s">
        <v>439</v>
      </c>
      <c r="GT291">
        <v>3.25003</v>
      </c>
      <c r="GU291">
        <v>2.89219</v>
      </c>
      <c r="GV291">
        <v>0.0827034</v>
      </c>
      <c r="GW291">
        <v>0.0829198</v>
      </c>
      <c r="GX291">
        <v>0.0594679</v>
      </c>
      <c r="GY291">
        <v>0.0555056</v>
      </c>
      <c r="GZ291">
        <v>30258.1</v>
      </c>
      <c r="HA291">
        <v>23313.2</v>
      </c>
      <c r="HB291">
        <v>30708.6</v>
      </c>
      <c r="HC291">
        <v>23892</v>
      </c>
      <c r="HD291">
        <v>38255.8</v>
      </c>
      <c r="HE291">
        <v>31497.1</v>
      </c>
      <c r="HF291">
        <v>43452.2</v>
      </c>
      <c r="HG291">
        <v>36056.7</v>
      </c>
      <c r="HH291">
        <v>2.35195</v>
      </c>
      <c r="HI291">
        <v>2.25413</v>
      </c>
      <c r="HJ291">
        <v>0.151966</v>
      </c>
      <c r="HK291">
        <v>0</v>
      </c>
      <c r="HL291">
        <v>20.6204</v>
      </c>
      <c r="HM291">
        <v>999.9</v>
      </c>
      <c r="HN291">
        <v>45.178</v>
      </c>
      <c r="HO291">
        <v>27.14</v>
      </c>
      <c r="HP291">
        <v>20.6617</v>
      </c>
      <c r="HQ291">
        <v>54.662</v>
      </c>
      <c r="HR291">
        <v>21.4583</v>
      </c>
      <c r="HS291">
        <v>2</v>
      </c>
      <c r="HT291">
        <v>-0.299187</v>
      </c>
      <c r="HU291">
        <v>0.765193</v>
      </c>
      <c r="HV291">
        <v>20.3422</v>
      </c>
      <c r="HW291">
        <v>5.24649</v>
      </c>
      <c r="HX291">
        <v>11.9216</v>
      </c>
      <c r="HY291">
        <v>4.96955</v>
      </c>
      <c r="HZ291">
        <v>3.29008</v>
      </c>
      <c r="IA291">
        <v>9999</v>
      </c>
      <c r="IB291">
        <v>999.9</v>
      </c>
      <c r="IC291">
        <v>9999</v>
      </c>
      <c r="ID291">
        <v>9999</v>
      </c>
      <c r="IE291">
        <v>4.97213</v>
      </c>
      <c r="IF291">
        <v>1.87347</v>
      </c>
      <c r="IG291">
        <v>1.88034</v>
      </c>
      <c r="IH291">
        <v>1.87652</v>
      </c>
      <c r="II291">
        <v>1.87609</v>
      </c>
      <c r="IJ291">
        <v>1.87607</v>
      </c>
      <c r="IK291">
        <v>1.87502</v>
      </c>
      <c r="IL291">
        <v>1.87544</v>
      </c>
      <c r="IM291">
        <v>0</v>
      </c>
      <c r="IN291">
        <v>0</v>
      </c>
      <c r="IO291">
        <v>0</v>
      </c>
      <c r="IP291">
        <v>0</v>
      </c>
      <c r="IQ291" t="s">
        <v>440</v>
      </c>
      <c r="IR291" t="s">
        <v>441</v>
      </c>
      <c r="IS291" t="s">
        <v>442</v>
      </c>
      <c r="IT291" t="s">
        <v>442</v>
      </c>
      <c r="IU291" t="s">
        <v>442</v>
      </c>
      <c r="IV291" t="s">
        <v>442</v>
      </c>
      <c r="IW291">
        <v>0</v>
      </c>
      <c r="IX291">
        <v>100</v>
      </c>
      <c r="IY291">
        <v>100</v>
      </c>
      <c r="IZ291">
        <v>-0.514</v>
      </c>
      <c r="JA291">
        <v>0.0314</v>
      </c>
      <c r="JB291">
        <v>-0.436505064677801</v>
      </c>
      <c r="JC291">
        <v>-0.000204251658391556</v>
      </c>
      <c r="JD291">
        <v>8.11882707142039e-08</v>
      </c>
      <c r="JE291">
        <v>-8.824596126216e-11</v>
      </c>
      <c r="JF291">
        <v>-0.0823044458403542</v>
      </c>
      <c r="JG291">
        <v>6.98166786572007e-05</v>
      </c>
      <c r="JH291">
        <v>0.00104944809816257</v>
      </c>
      <c r="JI291">
        <v>-2.5878658862803e-05</v>
      </c>
      <c r="JJ291">
        <v>28</v>
      </c>
      <c r="JK291">
        <v>2090</v>
      </c>
      <c r="JL291">
        <v>2</v>
      </c>
      <c r="JM291">
        <v>19</v>
      </c>
      <c r="JN291">
        <v>23.5</v>
      </c>
      <c r="JO291">
        <v>23.5</v>
      </c>
      <c r="JP291">
        <v>1.36108</v>
      </c>
      <c r="JQ291">
        <v>2.55615</v>
      </c>
      <c r="JR291">
        <v>2.24365</v>
      </c>
      <c r="JS291">
        <v>2.84912</v>
      </c>
      <c r="JT291">
        <v>2.49756</v>
      </c>
      <c r="JU291">
        <v>2.36084</v>
      </c>
      <c r="JV291">
        <v>31.3462</v>
      </c>
      <c r="JW291">
        <v>24.0612</v>
      </c>
      <c r="JX291">
        <v>18</v>
      </c>
      <c r="JY291">
        <v>633.471</v>
      </c>
      <c r="JZ291">
        <v>657.29</v>
      </c>
      <c r="KA291">
        <v>19.9997</v>
      </c>
      <c r="KB291">
        <v>23.384</v>
      </c>
      <c r="KC291">
        <v>30.0001</v>
      </c>
      <c r="KD291">
        <v>23.5484</v>
      </c>
      <c r="KE291">
        <v>23.5284</v>
      </c>
      <c r="KF291">
        <v>27.2856</v>
      </c>
      <c r="KG291">
        <v>36.4437</v>
      </c>
      <c r="KH291">
        <v>0</v>
      </c>
      <c r="KI291">
        <v>20</v>
      </c>
      <c r="KJ291">
        <v>420</v>
      </c>
      <c r="KK291">
        <v>11.5341</v>
      </c>
      <c r="KL291">
        <v>101.963</v>
      </c>
      <c r="KM291">
        <v>101.012</v>
      </c>
    </row>
    <row r="292" spans="1:299">
      <c r="A292">
        <v>276</v>
      </c>
      <c r="B292">
        <v>1701979049.1</v>
      </c>
      <c r="C292">
        <v>1375.09999990463</v>
      </c>
      <c r="D292" t="s">
        <v>993</v>
      </c>
      <c r="E292" t="s">
        <v>994</v>
      </c>
      <c r="F292">
        <v>15</v>
      </c>
      <c r="H292" t="s">
        <v>435</v>
      </c>
      <c r="K292">
        <v>1701979047.6</v>
      </c>
      <c r="L292">
        <f>(M292)/1000</f>
        <v>0</v>
      </c>
      <c r="M292">
        <f>IF(DR292, AP292, AJ292)</f>
        <v>0</v>
      </c>
      <c r="N292">
        <f>IF(DR292, AK292, AI292)</f>
        <v>0</v>
      </c>
      <c r="O292">
        <f>DT292 - IF(AW292&gt;1, N292*DN292*100.0/(AY292*EH292), 0)</f>
        <v>0</v>
      </c>
      <c r="P292">
        <f>((V292-L292/2)*O292-N292)/(V292+L292/2)</f>
        <v>0</v>
      </c>
      <c r="Q292">
        <f>P292*(EA292+EB292)/1000.0</f>
        <v>0</v>
      </c>
      <c r="R292">
        <f>(DT292 - IF(AW292&gt;1, N292*DN292*100.0/(AY292*EH292), 0))*(EA292+EB292)/1000.0</f>
        <v>0</v>
      </c>
      <c r="S292">
        <f>2.0/((1/U292-1/T292)+SIGN(U292)*SQRT((1/U292-1/T292)*(1/U292-1/T292) + 4*DO292/((DO292+1)*(DO292+1))*(2*1/U292*1/T292-1/T292*1/T292)))</f>
        <v>0</v>
      </c>
      <c r="T292">
        <f>IF(LEFT(DP292,1)&lt;&gt;"0",IF(LEFT(DP292,1)="1",3.0,DQ292),$D$5+$E$5*(EH292*EA292/($K$5*1000))+$F$5*(EH292*EA292/($K$5*1000))*MAX(MIN(DN292,$J$5),$I$5)*MAX(MIN(DN292,$J$5),$I$5)+$G$5*MAX(MIN(DN292,$J$5),$I$5)*(EH292*EA292/($K$5*1000))+$H$5*(EH292*EA292/($K$5*1000))*(EH292*EA292/($K$5*1000)))</f>
        <v>0</v>
      </c>
      <c r="U292">
        <f>L292*(1000-(1000*0.61365*exp(17.502*Y292/(240.97+Y292))/(EA292+EB292)+DV292)/2)/(1000*0.61365*exp(17.502*Y292/(240.97+Y292))/(EA292+EB292)-DV292)</f>
        <v>0</v>
      </c>
      <c r="V292">
        <f>1/((DO292+1)/(S292/1.6)+1/(T292/1.37)) + DO292/((DO292+1)/(S292/1.6) + DO292/(T292/1.37))</f>
        <v>0</v>
      </c>
      <c r="W292">
        <f>(DJ292*DM292)</f>
        <v>0</v>
      </c>
      <c r="X292">
        <f>(EC292+(W292+2*0.95*5.67E-8*(((EC292+$B$7)+273)^4-(EC292+273)^4)-44100*L292)/(1.84*29.3*T292+8*0.95*5.67E-8*(EC292+273)^3))</f>
        <v>0</v>
      </c>
      <c r="Y292">
        <f>($C$7*ED292+$D$7*EE292+$E$7*X292)</f>
        <v>0</v>
      </c>
      <c r="Z292">
        <f>0.61365*exp(17.502*Y292/(240.97+Y292))</f>
        <v>0</v>
      </c>
      <c r="AA292">
        <f>(AB292/AC292*100)</f>
        <v>0</v>
      </c>
      <c r="AB292">
        <f>DV292*(EA292+EB292)/1000</f>
        <v>0</v>
      </c>
      <c r="AC292">
        <f>0.61365*exp(17.502*EC292/(240.97+EC292))</f>
        <v>0</v>
      </c>
      <c r="AD292">
        <f>(Z292-DV292*(EA292+EB292)/1000)</f>
        <v>0</v>
      </c>
      <c r="AE292">
        <f>(-L292*44100)</f>
        <v>0</v>
      </c>
      <c r="AF292">
        <f>2*29.3*T292*0.92*(EC292-Y292)</f>
        <v>0</v>
      </c>
      <c r="AG292">
        <f>2*0.95*5.67E-8*(((EC292+$B$7)+273)^4-(Y292+273)^4)</f>
        <v>0</v>
      </c>
      <c r="AH292">
        <f>W292+AG292+AE292+AF292</f>
        <v>0</v>
      </c>
      <c r="AI292">
        <f>DZ292*AW292*(DU292-DT292*(1000-AW292*DW292)/(1000-AW292*DV292))/(100*DN292)</f>
        <v>0</v>
      </c>
      <c r="AJ292">
        <f>1000*DZ292*AW292*(DV292-DW292)/(100*DN292*(1000-AW292*DV292))</f>
        <v>0</v>
      </c>
      <c r="AK292">
        <f>(AL292 - AM292 - EA292*1E3/(8.314*(EC292+273.15)) * AO292/DZ292 * AN292) * DZ292/(100*DN292) * (1000 - DW292)/1000</f>
        <v>0</v>
      </c>
      <c r="AL292">
        <v>424.919666718709</v>
      </c>
      <c r="AM292">
        <v>422.5888</v>
      </c>
      <c r="AN292">
        <v>0.00208228983482545</v>
      </c>
      <c r="AO292">
        <v>66.111918729525</v>
      </c>
      <c r="AP292">
        <f>(AR292 - AQ292 + EA292*1E3/(8.314*(EC292+273.15)) * AT292/DZ292 * AS292) * DZ292/(100*DN292) * 1000/(1000 - AR292)</f>
        <v>0</v>
      </c>
      <c r="AQ292">
        <v>11.5189154287683</v>
      </c>
      <c r="AR292">
        <v>12.4860406593407</v>
      </c>
      <c r="AS292">
        <v>-1.30144678201376e-08</v>
      </c>
      <c r="AT292">
        <v>85.4368916189537</v>
      </c>
      <c r="AU292">
        <v>0</v>
      </c>
      <c r="AV292">
        <v>0</v>
      </c>
      <c r="AW292">
        <f>IF(AU292*$H$13&gt;=AY292,1.0,(AY292/(AY292-AU292*$H$13)))</f>
        <v>0</v>
      </c>
      <c r="AX292">
        <f>(AW292-1)*100</f>
        <v>0</v>
      </c>
      <c r="AY292">
        <f>MAX(0,($B$13+$C$13*EH292)/(1+$D$13*EH292)*EA292/(EC292+273)*$E$13)</f>
        <v>0</v>
      </c>
      <c r="AZ292" t="s">
        <v>436</v>
      </c>
      <c r="BA292" t="s">
        <v>436</v>
      </c>
      <c r="BB292">
        <v>0</v>
      </c>
      <c r="BC292">
        <v>0</v>
      </c>
      <c r="BD292">
        <f>1-BB292/BC292</f>
        <v>0</v>
      </c>
      <c r="BE292">
        <v>0</v>
      </c>
      <c r="BF292" t="s">
        <v>436</v>
      </c>
      <c r="BG292" t="s">
        <v>436</v>
      </c>
      <c r="BH292">
        <v>0</v>
      </c>
      <c r="BI292">
        <v>0</v>
      </c>
      <c r="BJ292">
        <f>1-BH292/BI292</f>
        <v>0</v>
      </c>
      <c r="BK292">
        <v>0.5</v>
      </c>
      <c r="BL292">
        <f>DK292</f>
        <v>0</v>
      </c>
      <c r="BM292">
        <f>N292</f>
        <v>0</v>
      </c>
      <c r="BN292">
        <f>BJ292*BK292*BL292</f>
        <v>0</v>
      </c>
      <c r="BO292">
        <f>(BM292-BE292)/BL292</f>
        <v>0</v>
      </c>
      <c r="BP292">
        <f>(BC292-BI292)/BI292</f>
        <v>0</v>
      </c>
      <c r="BQ292">
        <f>BB292/(BD292+BB292/BI292)</f>
        <v>0</v>
      </c>
      <c r="BR292" t="s">
        <v>436</v>
      </c>
      <c r="BS292">
        <v>0</v>
      </c>
      <c r="BT292">
        <f>IF(BS292&lt;&gt;0, BS292, BQ292)</f>
        <v>0</v>
      </c>
      <c r="BU292">
        <f>1-BT292/BI292</f>
        <v>0</v>
      </c>
      <c r="BV292">
        <f>(BI292-BH292)/(BI292-BT292)</f>
        <v>0</v>
      </c>
      <c r="BW292">
        <f>(BC292-BI292)/(BC292-BT292)</f>
        <v>0</v>
      </c>
      <c r="BX292">
        <f>(BI292-BH292)/(BI292-BB292)</f>
        <v>0</v>
      </c>
      <c r="BY292">
        <f>(BC292-BI292)/(BC292-BB292)</f>
        <v>0</v>
      </c>
      <c r="BZ292">
        <f>(BV292*BT292/BH292)</f>
        <v>0</v>
      </c>
      <c r="CA292">
        <f>(1-BZ292)</f>
        <v>0</v>
      </c>
      <c r="DJ292">
        <f>$B$11*EI292+$C$11*EJ292+$F$11*EU292*(1-EX292)</f>
        <v>0</v>
      </c>
      <c r="DK292">
        <f>DJ292*DL292</f>
        <v>0</v>
      </c>
      <c r="DL292">
        <f>($B$11*$D$9+$C$11*$D$9+$F$11*((FH292+EZ292)/MAX(FH292+EZ292+FI292, 0.1)*$I$9+FI292/MAX(FH292+EZ292+FI292, 0.1)*$J$9))/($B$11+$C$11+$F$11)</f>
        <v>0</v>
      </c>
      <c r="DM292">
        <f>($B$11*$K$9+$C$11*$K$9+$F$11*((FH292+EZ292)/MAX(FH292+EZ292+FI292, 0.1)*$P$9+FI292/MAX(FH292+EZ292+FI292, 0.1)*$Q$9))/($B$11+$C$11+$F$11)</f>
        <v>0</v>
      </c>
      <c r="DN292">
        <v>6</v>
      </c>
      <c r="DO292">
        <v>0.5</v>
      </c>
      <c r="DP292" t="s">
        <v>437</v>
      </c>
      <c r="DQ292">
        <v>2</v>
      </c>
      <c r="DR292" t="b">
        <v>1</v>
      </c>
      <c r="DS292">
        <v>1701979047.6</v>
      </c>
      <c r="DT292">
        <v>417.3145</v>
      </c>
      <c r="DU292">
        <v>420.003</v>
      </c>
      <c r="DV292">
        <v>12.4865</v>
      </c>
      <c r="DW292">
        <v>11.51995</v>
      </c>
      <c r="DX292">
        <v>417.829</v>
      </c>
      <c r="DY292">
        <v>12.45515</v>
      </c>
      <c r="DZ292">
        <v>599.9845</v>
      </c>
      <c r="EA292">
        <v>78.90445</v>
      </c>
      <c r="EB292">
        <v>0.09980175</v>
      </c>
      <c r="EC292">
        <v>23.0545</v>
      </c>
      <c r="ED292">
        <v>23.11195</v>
      </c>
      <c r="EE292">
        <v>999.9</v>
      </c>
      <c r="EF292">
        <v>0</v>
      </c>
      <c r="EG292">
        <v>0</v>
      </c>
      <c r="EH292">
        <v>10012.15</v>
      </c>
      <c r="EI292">
        <v>0</v>
      </c>
      <c r="EJ292">
        <v>0.848101</v>
      </c>
      <c r="EK292">
        <v>-2.68837</v>
      </c>
      <c r="EL292">
        <v>422.5915</v>
      </c>
      <c r="EM292">
        <v>424.898</v>
      </c>
      <c r="EN292">
        <v>0.9665465</v>
      </c>
      <c r="EO292">
        <v>420.003</v>
      </c>
      <c r="EP292">
        <v>11.51995</v>
      </c>
      <c r="EQ292">
        <v>0.985241</v>
      </c>
      <c r="ER292">
        <v>0.908976</v>
      </c>
      <c r="ES292">
        <v>6.69993</v>
      </c>
      <c r="ET292">
        <v>5.533645</v>
      </c>
      <c r="EU292">
        <v>1800.045</v>
      </c>
      <c r="EV292">
        <v>0.978006</v>
      </c>
      <c r="EW292">
        <v>0.0219943</v>
      </c>
      <c r="EX292">
        <v>0</v>
      </c>
      <c r="EY292">
        <v>381.3525</v>
      </c>
      <c r="EZ292">
        <v>4.99951</v>
      </c>
      <c r="FA292">
        <v>6922.2</v>
      </c>
      <c r="FB292">
        <v>14717.35</v>
      </c>
      <c r="FC292">
        <v>43.125</v>
      </c>
      <c r="FD292">
        <v>44.875</v>
      </c>
      <c r="FE292">
        <v>44.656</v>
      </c>
      <c r="FF292">
        <v>43.937</v>
      </c>
      <c r="FG292">
        <v>44.5</v>
      </c>
      <c r="FH292">
        <v>1755.565</v>
      </c>
      <c r="FI292">
        <v>39.48</v>
      </c>
      <c r="FJ292">
        <v>0</v>
      </c>
      <c r="FK292">
        <v>1701979050.3</v>
      </c>
      <c r="FL292">
        <v>0</v>
      </c>
      <c r="FM292">
        <v>381.3872</v>
      </c>
      <c r="FN292">
        <v>-0.162307682135905</v>
      </c>
      <c r="FO292">
        <v>-2.01461541064917</v>
      </c>
      <c r="FP292">
        <v>6922.5776</v>
      </c>
      <c r="FQ292">
        <v>15</v>
      </c>
      <c r="FR292">
        <v>1701977635</v>
      </c>
      <c r="FS292" t="s">
        <v>438</v>
      </c>
      <c r="FT292">
        <v>1701977633</v>
      </c>
      <c r="FU292">
        <v>1701977635</v>
      </c>
      <c r="FV292">
        <v>4</v>
      </c>
      <c r="FW292">
        <v>-0.012</v>
      </c>
      <c r="FX292">
        <v>0.003</v>
      </c>
      <c r="FY292">
        <v>-0.515</v>
      </c>
      <c r="FZ292">
        <v>0.012</v>
      </c>
      <c r="GA292">
        <v>420</v>
      </c>
      <c r="GB292">
        <v>11</v>
      </c>
      <c r="GC292">
        <v>0.38</v>
      </c>
      <c r="GD292">
        <v>0.07</v>
      </c>
      <c r="GE292">
        <v>-2.767674</v>
      </c>
      <c r="GF292">
        <v>0.363661353383459</v>
      </c>
      <c r="GG292">
        <v>0.0450958181431494</v>
      </c>
      <c r="GH292">
        <v>1</v>
      </c>
      <c r="GI292">
        <v>381.409529411765</v>
      </c>
      <c r="GJ292">
        <v>-0.103162714535045</v>
      </c>
      <c r="GK292">
        <v>0.168771553794593</v>
      </c>
      <c r="GL292">
        <v>1</v>
      </c>
      <c r="GM292">
        <v>0.96847675</v>
      </c>
      <c r="GN292">
        <v>-0.0115686766917291</v>
      </c>
      <c r="GO292">
        <v>0.00127258779166704</v>
      </c>
      <c r="GP292">
        <v>1</v>
      </c>
      <c r="GQ292">
        <v>3</v>
      </c>
      <c r="GR292">
        <v>3</v>
      </c>
      <c r="GS292" t="s">
        <v>439</v>
      </c>
      <c r="GT292">
        <v>3.25001</v>
      </c>
      <c r="GU292">
        <v>2.89217</v>
      </c>
      <c r="GV292">
        <v>0.0827024</v>
      </c>
      <c r="GW292">
        <v>0.0829128</v>
      </c>
      <c r="GX292">
        <v>0.0594671</v>
      </c>
      <c r="GY292">
        <v>0.0555076</v>
      </c>
      <c r="GZ292">
        <v>30258.8</v>
      </c>
      <c r="HA292">
        <v>23313.9</v>
      </c>
      <c r="HB292">
        <v>30709.2</v>
      </c>
      <c r="HC292">
        <v>23892.5</v>
      </c>
      <c r="HD292">
        <v>38256.3</v>
      </c>
      <c r="HE292">
        <v>31497.9</v>
      </c>
      <c r="HF292">
        <v>43452.8</v>
      </c>
      <c r="HG292">
        <v>36057.7</v>
      </c>
      <c r="HH292">
        <v>2.35182</v>
      </c>
      <c r="HI292">
        <v>2.25433</v>
      </c>
      <c r="HJ292">
        <v>0.1508</v>
      </c>
      <c r="HK292">
        <v>0</v>
      </c>
      <c r="HL292">
        <v>20.6208</v>
      </c>
      <c r="HM292">
        <v>999.9</v>
      </c>
      <c r="HN292">
        <v>45.178</v>
      </c>
      <c r="HO292">
        <v>27.12</v>
      </c>
      <c r="HP292">
        <v>20.6373</v>
      </c>
      <c r="HQ292">
        <v>54.732</v>
      </c>
      <c r="HR292">
        <v>21.4704</v>
      </c>
      <c r="HS292">
        <v>2</v>
      </c>
      <c r="HT292">
        <v>-0.299017</v>
      </c>
      <c r="HU292">
        <v>0.765605</v>
      </c>
      <c r="HV292">
        <v>20.3421</v>
      </c>
      <c r="HW292">
        <v>5.24619</v>
      </c>
      <c r="HX292">
        <v>11.922</v>
      </c>
      <c r="HY292">
        <v>4.9695</v>
      </c>
      <c r="HZ292">
        <v>3.29005</v>
      </c>
      <c r="IA292">
        <v>9999</v>
      </c>
      <c r="IB292">
        <v>999.9</v>
      </c>
      <c r="IC292">
        <v>9999</v>
      </c>
      <c r="ID292">
        <v>9999</v>
      </c>
      <c r="IE292">
        <v>4.97212</v>
      </c>
      <c r="IF292">
        <v>1.87347</v>
      </c>
      <c r="IG292">
        <v>1.88035</v>
      </c>
      <c r="IH292">
        <v>1.87652</v>
      </c>
      <c r="II292">
        <v>1.87611</v>
      </c>
      <c r="IJ292">
        <v>1.87607</v>
      </c>
      <c r="IK292">
        <v>1.87502</v>
      </c>
      <c r="IL292">
        <v>1.87545</v>
      </c>
      <c r="IM292">
        <v>0</v>
      </c>
      <c r="IN292">
        <v>0</v>
      </c>
      <c r="IO292">
        <v>0</v>
      </c>
      <c r="IP292">
        <v>0</v>
      </c>
      <c r="IQ292" t="s">
        <v>440</v>
      </c>
      <c r="IR292" t="s">
        <v>441</v>
      </c>
      <c r="IS292" t="s">
        <v>442</v>
      </c>
      <c r="IT292" t="s">
        <v>442</v>
      </c>
      <c r="IU292" t="s">
        <v>442</v>
      </c>
      <c r="IV292" t="s">
        <v>442</v>
      </c>
      <c r="IW292">
        <v>0</v>
      </c>
      <c r="IX292">
        <v>100</v>
      </c>
      <c r="IY292">
        <v>100</v>
      </c>
      <c r="IZ292">
        <v>-0.515</v>
      </c>
      <c r="JA292">
        <v>0.0314</v>
      </c>
      <c r="JB292">
        <v>-0.436505064677801</v>
      </c>
      <c r="JC292">
        <v>-0.000204251658391556</v>
      </c>
      <c r="JD292">
        <v>8.11882707142039e-08</v>
      </c>
      <c r="JE292">
        <v>-8.824596126216e-11</v>
      </c>
      <c r="JF292">
        <v>-0.0823044458403542</v>
      </c>
      <c r="JG292">
        <v>6.98166786572007e-05</v>
      </c>
      <c r="JH292">
        <v>0.00104944809816257</v>
      </c>
      <c r="JI292">
        <v>-2.5878658862803e-05</v>
      </c>
      <c r="JJ292">
        <v>28</v>
      </c>
      <c r="JK292">
        <v>2090</v>
      </c>
      <c r="JL292">
        <v>2</v>
      </c>
      <c r="JM292">
        <v>19</v>
      </c>
      <c r="JN292">
        <v>23.6</v>
      </c>
      <c r="JO292">
        <v>23.6</v>
      </c>
      <c r="JP292">
        <v>1.36108</v>
      </c>
      <c r="JQ292">
        <v>2.55615</v>
      </c>
      <c r="JR292">
        <v>2.24365</v>
      </c>
      <c r="JS292">
        <v>2.85034</v>
      </c>
      <c r="JT292">
        <v>2.49756</v>
      </c>
      <c r="JU292">
        <v>2.39502</v>
      </c>
      <c r="JV292">
        <v>31.368</v>
      </c>
      <c r="JW292">
        <v>24.07</v>
      </c>
      <c r="JX292">
        <v>18</v>
      </c>
      <c r="JY292">
        <v>633.381</v>
      </c>
      <c r="JZ292">
        <v>657.481</v>
      </c>
      <c r="KA292">
        <v>19.9999</v>
      </c>
      <c r="KB292">
        <v>23.3844</v>
      </c>
      <c r="KC292">
        <v>30.0002</v>
      </c>
      <c r="KD292">
        <v>23.5485</v>
      </c>
      <c r="KE292">
        <v>23.53</v>
      </c>
      <c r="KF292">
        <v>27.2835</v>
      </c>
      <c r="KG292">
        <v>36.4437</v>
      </c>
      <c r="KH292">
        <v>0</v>
      </c>
      <c r="KI292">
        <v>20</v>
      </c>
      <c r="KJ292">
        <v>420</v>
      </c>
      <c r="KK292">
        <v>11.5341</v>
      </c>
      <c r="KL292">
        <v>101.965</v>
      </c>
      <c r="KM292">
        <v>101.014</v>
      </c>
    </row>
    <row r="293" spans="1:299">
      <c r="A293">
        <v>277</v>
      </c>
      <c r="B293">
        <v>1701979054.1</v>
      </c>
      <c r="C293">
        <v>1380.09999990463</v>
      </c>
      <c r="D293" t="s">
        <v>995</v>
      </c>
      <c r="E293" t="s">
        <v>996</v>
      </c>
      <c r="F293">
        <v>15</v>
      </c>
      <c r="H293" t="s">
        <v>435</v>
      </c>
      <c r="K293">
        <v>1701979052.6</v>
      </c>
      <c r="L293">
        <f>(M293)/1000</f>
        <v>0</v>
      </c>
      <c r="M293">
        <f>IF(DR293, AP293, AJ293)</f>
        <v>0</v>
      </c>
      <c r="N293">
        <f>IF(DR293, AK293, AI293)</f>
        <v>0</v>
      </c>
      <c r="O293">
        <f>DT293 - IF(AW293&gt;1, N293*DN293*100.0/(AY293*EH293), 0)</f>
        <v>0</v>
      </c>
      <c r="P293">
        <f>((V293-L293/2)*O293-N293)/(V293+L293/2)</f>
        <v>0</v>
      </c>
      <c r="Q293">
        <f>P293*(EA293+EB293)/1000.0</f>
        <v>0</v>
      </c>
      <c r="R293">
        <f>(DT293 - IF(AW293&gt;1, N293*DN293*100.0/(AY293*EH293), 0))*(EA293+EB293)/1000.0</f>
        <v>0</v>
      </c>
      <c r="S293">
        <f>2.0/((1/U293-1/T293)+SIGN(U293)*SQRT((1/U293-1/T293)*(1/U293-1/T293) + 4*DO293/((DO293+1)*(DO293+1))*(2*1/U293*1/T293-1/T293*1/T293)))</f>
        <v>0</v>
      </c>
      <c r="T293">
        <f>IF(LEFT(DP293,1)&lt;&gt;"0",IF(LEFT(DP293,1)="1",3.0,DQ293),$D$5+$E$5*(EH293*EA293/($K$5*1000))+$F$5*(EH293*EA293/($K$5*1000))*MAX(MIN(DN293,$J$5),$I$5)*MAX(MIN(DN293,$J$5),$I$5)+$G$5*MAX(MIN(DN293,$J$5),$I$5)*(EH293*EA293/($K$5*1000))+$H$5*(EH293*EA293/($K$5*1000))*(EH293*EA293/($K$5*1000)))</f>
        <v>0</v>
      </c>
      <c r="U293">
        <f>L293*(1000-(1000*0.61365*exp(17.502*Y293/(240.97+Y293))/(EA293+EB293)+DV293)/2)/(1000*0.61365*exp(17.502*Y293/(240.97+Y293))/(EA293+EB293)-DV293)</f>
        <v>0</v>
      </c>
      <c r="V293">
        <f>1/((DO293+1)/(S293/1.6)+1/(T293/1.37)) + DO293/((DO293+1)/(S293/1.6) + DO293/(T293/1.37))</f>
        <v>0</v>
      </c>
      <c r="W293">
        <f>(DJ293*DM293)</f>
        <v>0</v>
      </c>
      <c r="X293">
        <f>(EC293+(W293+2*0.95*5.67E-8*(((EC293+$B$7)+273)^4-(EC293+273)^4)-44100*L293)/(1.84*29.3*T293+8*0.95*5.67E-8*(EC293+273)^3))</f>
        <v>0</v>
      </c>
      <c r="Y293">
        <f>($C$7*ED293+$D$7*EE293+$E$7*X293)</f>
        <v>0</v>
      </c>
      <c r="Z293">
        <f>0.61365*exp(17.502*Y293/(240.97+Y293))</f>
        <v>0</v>
      </c>
      <c r="AA293">
        <f>(AB293/AC293*100)</f>
        <v>0</v>
      </c>
      <c r="AB293">
        <f>DV293*(EA293+EB293)/1000</f>
        <v>0</v>
      </c>
      <c r="AC293">
        <f>0.61365*exp(17.502*EC293/(240.97+EC293))</f>
        <v>0</v>
      </c>
      <c r="AD293">
        <f>(Z293-DV293*(EA293+EB293)/1000)</f>
        <v>0</v>
      </c>
      <c r="AE293">
        <f>(-L293*44100)</f>
        <v>0</v>
      </c>
      <c r="AF293">
        <f>2*29.3*T293*0.92*(EC293-Y293)</f>
        <v>0</v>
      </c>
      <c r="AG293">
        <f>2*0.95*5.67E-8*(((EC293+$B$7)+273)^4-(Y293+273)^4)</f>
        <v>0</v>
      </c>
      <c r="AH293">
        <f>W293+AG293+AE293+AF293</f>
        <v>0</v>
      </c>
      <c r="AI293">
        <f>DZ293*AW293*(DU293-DT293*(1000-AW293*DW293)/(1000-AW293*DV293))/(100*DN293)</f>
        <v>0</v>
      </c>
      <c r="AJ293">
        <f>1000*DZ293*AW293*(DV293-DW293)/(100*DN293*(1000-AW293*DV293))</f>
        <v>0</v>
      </c>
      <c r="AK293">
        <f>(AL293 - AM293 - EA293*1E3/(8.314*(EC293+273.15)) * AO293/DZ293 * AN293) * DZ293/(100*DN293) * (1000 - DW293)/1000</f>
        <v>0</v>
      </c>
      <c r="AL293">
        <v>424.878893723427</v>
      </c>
      <c r="AM293">
        <v>422.526454545454</v>
      </c>
      <c r="AN293">
        <v>-0.0047361853340376</v>
      </c>
      <c r="AO293">
        <v>66.111918729525</v>
      </c>
      <c r="AP293">
        <f>(AR293 - AQ293 + EA293*1E3/(8.314*(EC293+273.15)) * AT293/DZ293 * AS293) * DZ293/(100*DN293) * 1000/(1000 - AR293)</f>
        <v>0</v>
      </c>
      <c r="AQ293">
        <v>11.5200316993727</v>
      </c>
      <c r="AR293">
        <v>12.4870098901099</v>
      </c>
      <c r="AS293">
        <v>-1.01123305124778e-07</v>
      </c>
      <c r="AT293">
        <v>85.4368916189537</v>
      </c>
      <c r="AU293">
        <v>0</v>
      </c>
      <c r="AV293">
        <v>0</v>
      </c>
      <c r="AW293">
        <f>IF(AU293*$H$13&gt;=AY293,1.0,(AY293/(AY293-AU293*$H$13)))</f>
        <v>0</v>
      </c>
      <c r="AX293">
        <f>(AW293-1)*100</f>
        <v>0</v>
      </c>
      <c r="AY293">
        <f>MAX(0,($B$13+$C$13*EH293)/(1+$D$13*EH293)*EA293/(EC293+273)*$E$13)</f>
        <v>0</v>
      </c>
      <c r="AZ293" t="s">
        <v>436</v>
      </c>
      <c r="BA293" t="s">
        <v>436</v>
      </c>
      <c r="BB293">
        <v>0</v>
      </c>
      <c r="BC293">
        <v>0</v>
      </c>
      <c r="BD293">
        <f>1-BB293/BC293</f>
        <v>0</v>
      </c>
      <c r="BE293">
        <v>0</v>
      </c>
      <c r="BF293" t="s">
        <v>436</v>
      </c>
      <c r="BG293" t="s">
        <v>436</v>
      </c>
      <c r="BH293">
        <v>0</v>
      </c>
      <c r="BI293">
        <v>0</v>
      </c>
      <c r="BJ293">
        <f>1-BH293/BI293</f>
        <v>0</v>
      </c>
      <c r="BK293">
        <v>0.5</v>
      </c>
      <c r="BL293">
        <f>DK293</f>
        <v>0</v>
      </c>
      <c r="BM293">
        <f>N293</f>
        <v>0</v>
      </c>
      <c r="BN293">
        <f>BJ293*BK293*BL293</f>
        <v>0</v>
      </c>
      <c r="BO293">
        <f>(BM293-BE293)/BL293</f>
        <v>0</v>
      </c>
      <c r="BP293">
        <f>(BC293-BI293)/BI293</f>
        <v>0</v>
      </c>
      <c r="BQ293">
        <f>BB293/(BD293+BB293/BI293)</f>
        <v>0</v>
      </c>
      <c r="BR293" t="s">
        <v>436</v>
      </c>
      <c r="BS293">
        <v>0</v>
      </c>
      <c r="BT293">
        <f>IF(BS293&lt;&gt;0, BS293, BQ293)</f>
        <v>0</v>
      </c>
      <c r="BU293">
        <f>1-BT293/BI293</f>
        <v>0</v>
      </c>
      <c r="BV293">
        <f>(BI293-BH293)/(BI293-BT293)</f>
        <v>0</v>
      </c>
      <c r="BW293">
        <f>(BC293-BI293)/(BC293-BT293)</f>
        <v>0</v>
      </c>
      <c r="BX293">
        <f>(BI293-BH293)/(BI293-BB293)</f>
        <v>0</v>
      </c>
      <c r="BY293">
        <f>(BC293-BI293)/(BC293-BB293)</f>
        <v>0</v>
      </c>
      <c r="BZ293">
        <f>(BV293*BT293/BH293)</f>
        <v>0</v>
      </c>
      <c r="CA293">
        <f>(1-BZ293)</f>
        <v>0</v>
      </c>
      <c r="DJ293">
        <f>$B$11*EI293+$C$11*EJ293+$F$11*EU293*(1-EX293)</f>
        <v>0</v>
      </c>
      <c r="DK293">
        <f>DJ293*DL293</f>
        <v>0</v>
      </c>
      <c r="DL293">
        <f>($B$11*$D$9+$C$11*$D$9+$F$11*((FH293+EZ293)/MAX(FH293+EZ293+FI293, 0.1)*$I$9+FI293/MAX(FH293+EZ293+FI293, 0.1)*$J$9))/($B$11+$C$11+$F$11)</f>
        <v>0</v>
      </c>
      <c r="DM293">
        <f>($B$11*$K$9+$C$11*$K$9+$F$11*((FH293+EZ293)/MAX(FH293+EZ293+FI293, 0.1)*$P$9+FI293/MAX(FH293+EZ293+FI293, 0.1)*$Q$9))/($B$11+$C$11+$F$11)</f>
        <v>0</v>
      </c>
      <c r="DN293">
        <v>6</v>
      </c>
      <c r="DO293">
        <v>0.5</v>
      </c>
      <c r="DP293" t="s">
        <v>437</v>
      </c>
      <c r="DQ293">
        <v>2</v>
      </c>
      <c r="DR293" t="b">
        <v>1</v>
      </c>
      <c r="DS293">
        <v>1701979052.6</v>
      </c>
      <c r="DT293">
        <v>417.258</v>
      </c>
      <c r="DU293">
        <v>419.956</v>
      </c>
      <c r="DV293">
        <v>12.4867</v>
      </c>
      <c r="DW293">
        <v>11.51995</v>
      </c>
      <c r="DX293">
        <v>417.772</v>
      </c>
      <c r="DY293">
        <v>12.4553</v>
      </c>
      <c r="DZ293">
        <v>599.992</v>
      </c>
      <c r="EA293">
        <v>78.90405</v>
      </c>
      <c r="EB293">
        <v>0.09979955</v>
      </c>
      <c r="EC293">
        <v>23.05365</v>
      </c>
      <c r="ED293">
        <v>23.1061</v>
      </c>
      <c r="EE293">
        <v>999.9</v>
      </c>
      <c r="EF293">
        <v>0</v>
      </c>
      <c r="EG293">
        <v>0</v>
      </c>
      <c r="EH293">
        <v>10010.34</v>
      </c>
      <c r="EI293">
        <v>0</v>
      </c>
      <c r="EJ293">
        <v>0.848101</v>
      </c>
      <c r="EK293">
        <v>-2.69768</v>
      </c>
      <c r="EL293">
        <v>422.534</v>
      </c>
      <c r="EM293">
        <v>424.85</v>
      </c>
      <c r="EN293">
        <v>0.966694</v>
      </c>
      <c r="EO293">
        <v>419.956</v>
      </c>
      <c r="EP293">
        <v>11.51995</v>
      </c>
      <c r="EQ293">
        <v>0.985248</v>
      </c>
      <c r="ER293">
        <v>0.908972</v>
      </c>
      <c r="ES293">
        <v>6.70003</v>
      </c>
      <c r="ET293">
        <v>5.533575</v>
      </c>
      <c r="EU293">
        <v>1800.04</v>
      </c>
      <c r="EV293">
        <v>0.978006</v>
      </c>
      <c r="EW293">
        <v>0.0219943</v>
      </c>
      <c r="EX293">
        <v>0</v>
      </c>
      <c r="EY293">
        <v>381.3405</v>
      </c>
      <c r="EZ293">
        <v>4.99951</v>
      </c>
      <c r="FA293">
        <v>6922.395</v>
      </c>
      <c r="FB293">
        <v>14717.35</v>
      </c>
      <c r="FC293">
        <v>43.125</v>
      </c>
      <c r="FD293">
        <v>44.875</v>
      </c>
      <c r="FE293">
        <v>44.625</v>
      </c>
      <c r="FF293">
        <v>43.937</v>
      </c>
      <c r="FG293">
        <v>44.5</v>
      </c>
      <c r="FH293">
        <v>1755.56</v>
      </c>
      <c r="FI293">
        <v>39.48</v>
      </c>
      <c r="FJ293">
        <v>0</v>
      </c>
      <c r="FK293">
        <v>1701979055.1</v>
      </c>
      <c r="FL293">
        <v>0</v>
      </c>
      <c r="FM293">
        <v>381.39224</v>
      </c>
      <c r="FN293">
        <v>0.269153841162122</v>
      </c>
      <c r="FO293">
        <v>-2.63538462784414</v>
      </c>
      <c r="FP293">
        <v>6922.4492</v>
      </c>
      <c r="FQ293">
        <v>15</v>
      </c>
      <c r="FR293">
        <v>1701977635</v>
      </c>
      <c r="FS293" t="s">
        <v>438</v>
      </c>
      <c r="FT293">
        <v>1701977633</v>
      </c>
      <c r="FU293">
        <v>1701977635</v>
      </c>
      <c r="FV293">
        <v>4</v>
      </c>
      <c r="FW293">
        <v>-0.012</v>
      </c>
      <c r="FX293">
        <v>0.003</v>
      </c>
      <c r="FY293">
        <v>-0.515</v>
      </c>
      <c r="FZ293">
        <v>0.012</v>
      </c>
      <c r="GA293">
        <v>420</v>
      </c>
      <c r="GB293">
        <v>11</v>
      </c>
      <c r="GC293">
        <v>0.38</v>
      </c>
      <c r="GD293">
        <v>0.07</v>
      </c>
      <c r="GE293">
        <v>-2.75016571428571</v>
      </c>
      <c r="GF293">
        <v>0.374705454545455</v>
      </c>
      <c r="GG293">
        <v>0.0465250517843604</v>
      </c>
      <c r="GH293">
        <v>1</v>
      </c>
      <c r="GI293">
        <v>381.392617647059</v>
      </c>
      <c r="GJ293">
        <v>-0.34009166857455</v>
      </c>
      <c r="GK293">
        <v>0.165709528766076</v>
      </c>
      <c r="GL293">
        <v>1</v>
      </c>
      <c r="GM293">
        <v>0.967690666666667</v>
      </c>
      <c r="GN293">
        <v>-0.00813397402597457</v>
      </c>
      <c r="GO293">
        <v>0.000998089476537344</v>
      </c>
      <c r="GP293">
        <v>1</v>
      </c>
      <c r="GQ293">
        <v>3</v>
      </c>
      <c r="GR293">
        <v>3</v>
      </c>
      <c r="GS293" t="s">
        <v>439</v>
      </c>
      <c r="GT293">
        <v>3.24996</v>
      </c>
      <c r="GU293">
        <v>2.89215</v>
      </c>
      <c r="GV293">
        <v>0.0826974</v>
      </c>
      <c r="GW293">
        <v>0.082899</v>
      </c>
      <c r="GX293">
        <v>0.0594664</v>
      </c>
      <c r="GY293">
        <v>0.0555074</v>
      </c>
      <c r="GZ293">
        <v>30258.2</v>
      </c>
      <c r="HA293">
        <v>23313.7</v>
      </c>
      <c r="HB293">
        <v>30708.5</v>
      </c>
      <c r="HC293">
        <v>23892</v>
      </c>
      <c r="HD293">
        <v>38255.5</v>
      </c>
      <c r="HE293">
        <v>31497.3</v>
      </c>
      <c r="HF293">
        <v>43451.9</v>
      </c>
      <c r="HG293">
        <v>36057</v>
      </c>
      <c r="HH293">
        <v>2.35185</v>
      </c>
      <c r="HI293">
        <v>2.25417</v>
      </c>
      <c r="HJ293">
        <v>0.150837</v>
      </c>
      <c r="HK293">
        <v>0</v>
      </c>
      <c r="HL293">
        <v>20.623</v>
      </c>
      <c r="HM293">
        <v>999.9</v>
      </c>
      <c r="HN293">
        <v>45.178</v>
      </c>
      <c r="HO293">
        <v>27.12</v>
      </c>
      <c r="HP293">
        <v>20.6366</v>
      </c>
      <c r="HQ293">
        <v>54.712</v>
      </c>
      <c r="HR293">
        <v>21.4784</v>
      </c>
      <c r="HS293">
        <v>2</v>
      </c>
      <c r="HT293">
        <v>-0.298783</v>
      </c>
      <c r="HU293">
        <v>0.765278</v>
      </c>
      <c r="HV293">
        <v>20.3423</v>
      </c>
      <c r="HW293">
        <v>5.24619</v>
      </c>
      <c r="HX293">
        <v>11.922</v>
      </c>
      <c r="HY293">
        <v>4.9695</v>
      </c>
      <c r="HZ293">
        <v>3.29003</v>
      </c>
      <c r="IA293">
        <v>9999</v>
      </c>
      <c r="IB293">
        <v>999.9</v>
      </c>
      <c r="IC293">
        <v>9999</v>
      </c>
      <c r="ID293">
        <v>9999</v>
      </c>
      <c r="IE293">
        <v>4.97211</v>
      </c>
      <c r="IF293">
        <v>1.87347</v>
      </c>
      <c r="IG293">
        <v>1.88034</v>
      </c>
      <c r="IH293">
        <v>1.87652</v>
      </c>
      <c r="II293">
        <v>1.87609</v>
      </c>
      <c r="IJ293">
        <v>1.87607</v>
      </c>
      <c r="IK293">
        <v>1.87501</v>
      </c>
      <c r="IL293">
        <v>1.87544</v>
      </c>
      <c r="IM293">
        <v>0</v>
      </c>
      <c r="IN293">
        <v>0</v>
      </c>
      <c r="IO293">
        <v>0</v>
      </c>
      <c r="IP293">
        <v>0</v>
      </c>
      <c r="IQ293" t="s">
        <v>440</v>
      </c>
      <c r="IR293" t="s">
        <v>441</v>
      </c>
      <c r="IS293" t="s">
        <v>442</v>
      </c>
      <c r="IT293" t="s">
        <v>442</v>
      </c>
      <c r="IU293" t="s">
        <v>442</v>
      </c>
      <c r="IV293" t="s">
        <v>442</v>
      </c>
      <c r="IW293">
        <v>0</v>
      </c>
      <c r="IX293">
        <v>100</v>
      </c>
      <c r="IY293">
        <v>100</v>
      </c>
      <c r="IZ293">
        <v>-0.514</v>
      </c>
      <c r="JA293">
        <v>0.0313</v>
      </c>
      <c r="JB293">
        <v>-0.436505064677801</v>
      </c>
      <c r="JC293">
        <v>-0.000204251658391556</v>
      </c>
      <c r="JD293">
        <v>8.11882707142039e-08</v>
      </c>
      <c r="JE293">
        <v>-8.824596126216e-11</v>
      </c>
      <c r="JF293">
        <v>-0.0823044458403542</v>
      </c>
      <c r="JG293">
        <v>6.98166786572007e-05</v>
      </c>
      <c r="JH293">
        <v>0.00104944809816257</v>
      </c>
      <c r="JI293">
        <v>-2.5878658862803e-05</v>
      </c>
      <c r="JJ293">
        <v>28</v>
      </c>
      <c r="JK293">
        <v>2090</v>
      </c>
      <c r="JL293">
        <v>2</v>
      </c>
      <c r="JM293">
        <v>19</v>
      </c>
      <c r="JN293">
        <v>23.7</v>
      </c>
      <c r="JO293">
        <v>23.7</v>
      </c>
      <c r="JP293">
        <v>1.36108</v>
      </c>
      <c r="JQ293">
        <v>2.55249</v>
      </c>
      <c r="JR293">
        <v>2.24365</v>
      </c>
      <c r="JS293">
        <v>2.85034</v>
      </c>
      <c r="JT293">
        <v>2.49756</v>
      </c>
      <c r="JU293">
        <v>2.37671</v>
      </c>
      <c r="JV293">
        <v>31.3462</v>
      </c>
      <c r="JW293">
        <v>24.07</v>
      </c>
      <c r="JX293">
        <v>18</v>
      </c>
      <c r="JY293">
        <v>633.399</v>
      </c>
      <c r="JZ293">
        <v>657.354</v>
      </c>
      <c r="KA293">
        <v>19.9999</v>
      </c>
      <c r="KB293">
        <v>23.3864</v>
      </c>
      <c r="KC293">
        <v>30.0003</v>
      </c>
      <c r="KD293">
        <v>23.5485</v>
      </c>
      <c r="KE293">
        <v>23.53</v>
      </c>
      <c r="KF293">
        <v>27.2855</v>
      </c>
      <c r="KG293">
        <v>36.4437</v>
      </c>
      <c r="KH293">
        <v>0</v>
      </c>
      <c r="KI293">
        <v>20</v>
      </c>
      <c r="KJ293">
        <v>420</v>
      </c>
      <c r="KK293">
        <v>11.5341</v>
      </c>
      <c r="KL293">
        <v>101.963</v>
      </c>
      <c r="KM293">
        <v>101.012</v>
      </c>
    </row>
    <row r="294" spans="1:299">
      <c r="A294">
        <v>278</v>
      </c>
      <c r="B294">
        <v>1701979059.1</v>
      </c>
      <c r="C294">
        <v>1385.09999990463</v>
      </c>
      <c r="D294" t="s">
        <v>997</v>
      </c>
      <c r="E294" t="s">
        <v>998</v>
      </c>
      <c r="F294">
        <v>15</v>
      </c>
      <c r="H294" t="s">
        <v>435</v>
      </c>
      <c r="K294">
        <v>1701979057.6</v>
      </c>
      <c r="L294">
        <f>(M294)/1000</f>
        <v>0</v>
      </c>
      <c r="M294">
        <f>IF(DR294, AP294, AJ294)</f>
        <v>0</v>
      </c>
      <c r="N294">
        <f>IF(DR294, AK294, AI294)</f>
        <v>0</v>
      </c>
      <c r="O294">
        <f>DT294 - IF(AW294&gt;1, N294*DN294*100.0/(AY294*EH294), 0)</f>
        <v>0</v>
      </c>
      <c r="P294">
        <f>((V294-L294/2)*O294-N294)/(V294+L294/2)</f>
        <v>0</v>
      </c>
      <c r="Q294">
        <f>P294*(EA294+EB294)/1000.0</f>
        <v>0</v>
      </c>
      <c r="R294">
        <f>(DT294 - IF(AW294&gt;1, N294*DN294*100.0/(AY294*EH294), 0))*(EA294+EB294)/1000.0</f>
        <v>0</v>
      </c>
      <c r="S294">
        <f>2.0/((1/U294-1/T294)+SIGN(U294)*SQRT((1/U294-1/T294)*(1/U294-1/T294) + 4*DO294/((DO294+1)*(DO294+1))*(2*1/U294*1/T294-1/T294*1/T294)))</f>
        <v>0</v>
      </c>
      <c r="T294">
        <f>IF(LEFT(DP294,1)&lt;&gt;"0",IF(LEFT(DP294,1)="1",3.0,DQ294),$D$5+$E$5*(EH294*EA294/($K$5*1000))+$F$5*(EH294*EA294/($K$5*1000))*MAX(MIN(DN294,$J$5),$I$5)*MAX(MIN(DN294,$J$5),$I$5)+$G$5*MAX(MIN(DN294,$J$5),$I$5)*(EH294*EA294/($K$5*1000))+$H$5*(EH294*EA294/($K$5*1000))*(EH294*EA294/($K$5*1000)))</f>
        <v>0</v>
      </c>
      <c r="U294">
        <f>L294*(1000-(1000*0.61365*exp(17.502*Y294/(240.97+Y294))/(EA294+EB294)+DV294)/2)/(1000*0.61365*exp(17.502*Y294/(240.97+Y294))/(EA294+EB294)-DV294)</f>
        <v>0</v>
      </c>
      <c r="V294">
        <f>1/((DO294+1)/(S294/1.6)+1/(T294/1.37)) + DO294/((DO294+1)/(S294/1.6) + DO294/(T294/1.37))</f>
        <v>0</v>
      </c>
      <c r="W294">
        <f>(DJ294*DM294)</f>
        <v>0</v>
      </c>
      <c r="X294">
        <f>(EC294+(W294+2*0.95*5.67E-8*(((EC294+$B$7)+273)^4-(EC294+273)^4)-44100*L294)/(1.84*29.3*T294+8*0.95*5.67E-8*(EC294+273)^3))</f>
        <v>0</v>
      </c>
      <c r="Y294">
        <f>($C$7*ED294+$D$7*EE294+$E$7*X294)</f>
        <v>0</v>
      </c>
      <c r="Z294">
        <f>0.61365*exp(17.502*Y294/(240.97+Y294))</f>
        <v>0</v>
      </c>
      <c r="AA294">
        <f>(AB294/AC294*100)</f>
        <v>0</v>
      </c>
      <c r="AB294">
        <f>DV294*(EA294+EB294)/1000</f>
        <v>0</v>
      </c>
      <c r="AC294">
        <f>0.61365*exp(17.502*EC294/(240.97+EC294))</f>
        <v>0</v>
      </c>
      <c r="AD294">
        <f>(Z294-DV294*(EA294+EB294)/1000)</f>
        <v>0</v>
      </c>
      <c r="AE294">
        <f>(-L294*44100)</f>
        <v>0</v>
      </c>
      <c r="AF294">
        <f>2*29.3*T294*0.92*(EC294-Y294)</f>
        <v>0</v>
      </c>
      <c r="AG294">
        <f>2*0.95*5.67E-8*(((EC294+$B$7)+273)^4-(Y294+273)^4)</f>
        <v>0</v>
      </c>
      <c r="AH294">
        <f>W294+AG294+AE294+AF294</f>
        <v>0</v>
      </c>
      <c r="AI294">
        <f>DZ294*AW294*(DU294-DT294*(1000-AW294*DW294)/(1000-AW294*DV294))/(100*DN294)</f>
        <v>0</v>
      </c>
      <c r="AJ294">
        <f>1000*DZ294*AW294*(DV294-DW294)/(100*DN294*(1000-AW294*DV294))</f>
        <v>0</v>
      </c>
      <c r="AK294">
        <f>(AL294 - AM294 - EA294*1E3/(8.314*(EC294+273.15)) * AO294/DZ294 * AN294) * DZ294/(100*DN294) * (1000 - DW294)/1000</f>
        <v>0</v>
      </c>
      <c r="AL294">
        <v>424.88622943495</v>
      </c>
      <c r="AM294">
        <v>422.601666666667</v>
      </c>
      <c r="AN294">
        <v>0.00363991974401201</v>
      </c>
      <c r="AO294">
        <v>66.111918729525</v>
      </c>
      <c r="AP294">
        <f>(AR294 - AQ294 + EA294*1E3/(8.314*(EC294+273.15)) * AT294/DZ294 * AS294) * DZ294/(100*DN294) * 1000/(1000 - AR294)</f>
        <v>0</v>
      </c>
      <c r="AQ294">
        <v>11.5201031440603</v>
      </c>
      <c r="AR294">
        <v>12.4837208791209</v>
      </c>
      <c r="AS294">
        <v>-6.4351029810644e-07</v>
      </c>
      <c r="AT294">
        <v>85.4368916189537</v>
      </c>
      <c r="AU294">
        <v>0</v>
      </c>
      <c r="AV294">
        <v>0</v>
      </c>
      <c r="AW294">
        <f>IF(AU294*$H$13&gt;=AY294,1.0,(AY294/(AY294-AU294*$H$13)))</f>
        <v>0</v>
      </c>
      <c r="AX294">
        <f>(AW294-1)*100</f>
        <v>0</v>
      </c>
      <c r="AY294">
        <f>MAX(0,($B$13+$C$13*EH294)/(1+$D$13*EH294)*EA294/(EC294+273)*$E$13)</f>
        <v>0</v>
      </c>
      <c r="AZ294" t="s">
        <v>436</v>
      </c>
      <c r="BA294" t="s">
        <v>436</v>
      </c>
      <c r="BB294">
        <v>0</v>
      </c>
      <c r="BC294">
        <v>0</v>
      </c>
      <c r="BD294">
        <f>1-BB294/BC294</f>
        <v>0</v>
      </c>
      <c r="BE294">
        <v>0</v>
      </c>
      <c r="BF294" t="s">
        <v>436</v>
      </c>
      <c r="BG294" t="s">
        <v>436</v>
      </c>
      <c r="BH294">
        <v>0</v>
      </c>
      <c r="BI294">
        <v>0</v>
      </c>
      <c r="BJ294">
        <f>1-BH294/BI294</f>
        <v>0</v>
      </c>
      <c r="BK294">
        <v>0.5</v>
      </c>
      <c r="BL294">
        <f>DK294</f>
        <v>0</v>
      </c>
      <c r="BM294">
        <f>N294</f>
        <v>0</v>
      </c>
      <c r="BN294">
        <f>BJ294*BK294*BL294</f>
        <v>0</v>
      </c>
      <c r="BO294">
        <f>(BM294-BE294)/BL294</f>
        <v>0</v>
      </c>
      <c r="BP294">
        <f>(BC294-BI294)/BI294</f>
        <v>0</v>
      </c>
      <c r="BQ294">
        <f>BB294/(BD294+BB294/BI294)</f>
        <v>0</v>
      </c>
      <c r="BR294" t="s">
        <v>436</v>
      </c>
      <c r="BS294">
        <v>0</v>
      </c>
      <c r="BT294">
        <f>IF(BS294&lt;&gt;0, BS294, BQ294)</f>
        <v>0</v>
      </c>
      <c r="BU294">
        <f>1-BT294/BI294</f>
        <v>0</v>
      </c>
      <c r="BV294">
        <f>(BI294-BH294)/(BI294-BT294)</f>
        <v>0</v>
      </c>
      <c r="BW294">
        <f>(BC294-BI294)/(BC294-BT294)</f>
        <v>0</v>
      </c>
      <c r="BX294">
        <f>(BI294-BH294)/(BI294-BB294)</f>
        <v>0</v>
      </c>
      <c r="BY294">
        <f>(BC294-BI294)/(BC294-BB294)</f>
        <v>0</v>
      </c>
      <c r="BZ294">
        <f>(BV294*BT294/BH294)</f>
        <v>0</v>
      </c>
      <c r="CA294">
        <f>(1-BZ294)</f>
        <v>0</v>
      </c>
      <c r="DJ294">
        <f>$B$11*EI294+$C$11*EJ294+$F$11*EU294*(1-EX294)</f>
        <v>0</v>
      </c>
      <c r="DK294">
        <f>DJ294*DL294</f>
        <v>0</v>
      </c>
      <c r="DL294">
        <f>($B$11*$D$9+$C$11*$D$9+$F$11*((FH294+EZ294)/MAX(FH294+EZ294+FI294, 0.1)*$I$9+FI294/MAX(FH294+EZ294+FI294, 0.1)*$J$9))/($B$11+$C$11+$F$11)</f>
        <v>0</v>
      </c>
      <c r="DM294">
        <f>($B$11*$K$9+$C$11*$K$9+$F$11*((FH294+EZ294)/MAX(FH294+EZ294+FI294, 0.1)*$P$9+FI294/MAX(FH294+EZ294+FI294, 0.1)*$Q$9))/($B$11+$C$11+$F$11)</f>
        <v>0</v>
      </c>
      <c r="DN294">
        <v>6</v>
      </c>
      <c r="DO294">
        <v>0.5</v>
      </c>
      <c r="DP294" t="s">
        <v>437</v>
      </c>
      <c r="DQ294">
        <v>2</v>
      </c>
      <c r="DR294" t="b">
        <v>1</v>
      </c>
      <c r="DS294">
        <v>1701979057.6</v>
      </c>
      <c r="DT294">
        <v>417.3065</v>
      </c>
      <c r="DU294">
        <v>420.0215</v>
      </c>
      <c r="DV294">
        <v>12.48395</v>
      </c>
      <c r="DW294">
        <v>11.5207</v>
      </c>
      <c r="DX294">
        <v>417.8205</v>
      </c>
      <c r="DY294">
        <v>12.4526</v>
      </c>
      <c r="DZ294">
        <v>599.985</v>
      </c>
      <c r="EA294">
        <v>78.903</v>
      </c>
      <c r="EB294">
        <v>0.0999182</v>
      </c>
      <c r="EC294">
        <v>23.0526</v>
      </c>
      <c r="ED294">
        <v>23.12045</v>
      </c>
      <c r="EE294">
        <v>999.9</v>
      </c>
      <c r="EF294">
        <v>0</v>
      </c>
      <c r="EG294">
        <v>0</v>
      </c>
      <c r="EH294">
        <v>10010.31</v>
      </c>
      <c r="EI294">
        <v>0</v>
      </c>
      <c r="EJ294">
        <v>0.848101</v>
      </c>
      <c r="EK294">
        <v>-2.71451</v>
      </c>
      <c r="EL294">
        <v>422.582</v>
      </c>
      <c r="EM294">
        <v>424.9165</v>
      </c>
      <c r="EN294">
        <v>0.963255</v>
      </c>
      <c r="EO294">
        <v>420.0215</v>
      </c>
      <c r="EP294">
        <v>11.5207</v>
      </c>
      <c r="EQ294">
        <v>0.985022</v>
      </c>
      <c r="ER294">
        <v>0.909018</v>
      </c>
      <c r="ES294">
        <v>6.696695</v>
      </c>
      <c r="ET294">
        <v>5.534305</v>
      </c>
      <c r="EU294">
        <v>1800.04</v>
      </c>
      <c r="EV294">
        <v>0.978006</v>
      </c>
      <c r="EW294">
        <v>0.0219943</v>
      </c>
      <c r="EX294">
        <v>0</v>
      </c>
      <c r="EY294">
        <v>381.417</v>
      </c>
      <c r="EZ294">
        <v>4.99951</v>
      </c>
      <c r="FA294">
        <v>6922.275</v>
      </c>
      <c r="FB294">
        <v>14717.35</v>
      </c>
      <c r="FC294">
        <v>43.125</v>
      </c>
      <c r="FD294">
        <v>44.875</v>
      </c>
      <c r="FE294">
        <v>44.625</v>
      </c>
      <c r="FF294">
        <v>43.937</v>
      </c>
      <c r="FG294">
        <v>44.5</v>
      </c>
      <c r="FH294">
        <v>1755.56</v>
      </c>
      <c r="FI294">
        <v>39.48</v>
      </c>
      <c r="FJ294">
        <v>0</v>
      </c>
      <c r="FK294">
        <v>1701979060.5</v>
      </c>
      <c r="FL294">
        <v>0</v>
      </c>
      <c r="FM294">
        <v>381.402769230769</v>
      </c>
      <c r="FN294">
        <v>-0.299965819524092</v>
      </c>
      <c r="FO294">
        <v>-1.66529915321652</v>
      </c>
      <c r="FP294">
        <v>6922.32961538462</v>
      </c>
      <c r="FQ294">
        <v>15</v>
      </c>
      <c r="FR294">
        <v>1701977635</v>
      </c>
      <c r="FS294" t="s">
        <v>438</v>
      </c>
      <c r="FT294">
        <v>1701977633</v>
      </c>
      <c r="FU294">
        <v>1701977635</v>
      </c>
      <c r="FV294">
        <v>4</v>
      </c>
      <c r="FW294">
        <v>-0.012</v>
      </c>
      <c r="FX294">
        <v>0.003</v>
      </c>
      <c r="FY294">
        <v>-0.515</v>
      </c>
      <c r="FZ294">
        <v>0.012</v>
      </c>
      <c r="GA294">
        <v>420</v>
      </c>
      <c r="GB294">
        <v>11</v>
      </c>
      <c r="GC294">
        <v>0.38</v>
      </c>
      <c r="GD294">
        <v>0.07</v>
      </c>
      <c r="GE294">
        <v>-2.718041</v>
      </c>
      <c r="GF294">
        <v>0.178884812030082</v>
      </c>
      <c r="GG294">
        <v>0.0302770236152763</v>
      </c>
      <c r="GH294">
        <v>1</v>
      </c>
      <c r="GI294">
        <v>381.373</v>
      </c>
      <c r="GJ294">
        <v>0.345118409705578</v>
      </c>
      <c r="GK294">
        <v>0.158185111220257</v>
      </c>
      <c r="GL294">
        <v>1</v>
      </c>
      <c r="GM294">
        <v>0.96668385</v>
      </c>
      <c r="GN294">
        <v>-0.0141955939849615</v>
      </c>
      <c r="GO294">
        <v>0.00155658216214242</v>
      </c>
      <c r="GP294">
        <v>1</v>
      </c>
      <c r="GQ294">
        <v>3</v>
      </c>
      <c r="GR294">
        <v>3</v>
      </c>
      <c r="GS294" t="s">
        <v>439</v>
      </c>
      <c r="GT294">
        <v>3.25008</v>
      </c>
      <c r="GU294">
        <v>2.89214</v>
      </c>
      <c r="GV294">
        <v>0.0827011</v>
      </c>
      <c r="GW294">
        <v>0.0829115</v>
      </c>
      <c r="GX294">
        <v>0.0594565</v>
      </c>
      <c r="GY294">
        <v>0.0555096</v>
      </c>
      <c r="GZ294">
        <v>30258</v>
      </c>
      <c r="HA294">
        <v>23313</v>
      </c>
      <c r="HB294">
        <v>30708.4</v>
      </c>
      <c r="HC294">
        <v>23891.7</v>
      </c>
      <c r="HD294">
        <v>38256.1</v>
      </c>
      <c r="HE294">
        <v>31496.7</v>
      </c>
      <c r="HF294">
        <v>43452.1</v>
      </c>
      <c r="HG294">
        <v>36056.4</v>
      </c>
      <c r="HH294">
        <v>2.35208</v>
      </c>
      <c r="HI294">
        <v>2.25417</v>
      </c>
      <c r="HJ294">
        <v>0.151012</v>
      </c>
      <c r="HK294">
        <v>0</v>
      </c>
      <c r="HL294">
        <v>20.621</v>
      </c>
      <c r="HM294">
        <v>999.9</v>
      </c>
      <c r="HN294">
        <v>45.178</v>
      </c>
      <c r="HO294">
        <v>27.14</v>
      </c>
      <c r="HP294">
        <v>20.6632</v>
      </c>
      <c r="HQ294">
        <v>54.362</v>
      </c>
      <c r="HR294">
        <v>21.4704</v>
      </c>
      <c r="HS294">
        <v>2</v>
      </c>
      <c r="HT294">
        <v>-0.298839</v>
      </c>
      <c r="HU294">
        <v>0.762228</v>
      </c>
      <c r="HV294">
        <v>20.3422</v>
      </c>
      <c r="HW294">
        <v>5.24589</v>
      </c>
      <c r="HX294">
        <v>11.9226</v>
      </c>
      <c r="HY294">
        <v>4.96955</v>
      </c>
      <c r="HZ294">
        <v>3.29003</v>
      </c>
      <c r="IA294">
        <v>9999</v>
      </c>
      <c r="IB294">
        <v>999.9</v>
      </c>
      <c r="IC294">
        <v>9999</v>
      </c>
      <c r="ID294">
        <v>9999</v>
      </c>
      <c r="IE294">
        <v>4.97213</v>
      </c>
      <c r="IF294">
        <v>1.87347</v>
      </c>
      <c r="IG294">
        <v>1.88034</v>
      </c>
      <c r="IH294">
        <v>1.87652</v>
      </c>
      <c r="II294">
        <v>1.8761</v>
      </c>
      <c r="IJ294">
        <v>1.87607</v>
      </c>
      <c r="IK294">
        <v>1.87502</v>
      </c>
      <c r="IL294">
        <v>1.87545</v>
      </c>
      <c r="IM294">
        <v>0</v>
      </c>
      <c r="IN294">
        <v>0</v>
      </c>
      <c r="IO294">
        <v>0</v>
      </c>
      <c r="IP294">
        <v>0</v>
      </c>
      <c r="IQ294" t="s">
        <v>440</v>
      </c>
      <c r="IR294" t="s">
        <v>441</v>
      </c>
      <c r="IS294" t="s">
        <v>442</v>
      </c>
      <c r="IT294" t="s">
        <v>442</v>
      </c>
      <c r="IU294" t="s">
        <v>442</v>
      </c>
      <c r="IV294" t="s">
        <v>442</v>
      </c>
      <c r="IW294">
        <v>0</v>
      </c>
      <c r="IX294">
        <v>100</v>
      </c>
      <c r="IY294">
        <v>100</v>
      </c>
      <c r="IZ294">
        <v>-0.514</v>
      </c>
      <c r="JA294">
        <v>0.0313</v>
      </c>
      <c r="JB294">
        <v>-0.436505064677801</v>
      </c>
      <c r="JC294">
        <v>-0.000204251658391556</v>
      </c>
      <c r="JD294">
        <v>8.11882707142039e-08</v>
      </c>
      <c r="JE294">
        <v>-8.824596126216e-11</v>
      </c>
      <c r="JF294">
        <v>-0.0823044458403542</v>
      </c>
      <c r="JG294">
        <v>6.98166786572007e-05</v>
      </c>
      <c r="JH294">
        <v>0.00104944809816257</v>
      </c>
      <c r="JI294">
        <v>-2.5878658862803e-05</v>
      </c>
      <c r="JJ294">
        <v>28</v>
      </c>
      <c r="JK294">
        <v>2090</v>
      </c>
      <c r="JL294">
        <v>2</v>
      </c>
      <c r="JM294">
        <v>19</v>
      </c>
      <c r="JN294">
        <v>23.8</v>
      </c>
      <c r="JO294">
        <v>23.7</v>
      </c>
      <c r="JP294">
        <v>1.36108</v>
      </c>
      <c r="JQ294">
        <v>2.55859</v>
      </c>
      <c r="JR294">
        <v>2.24365</v>
      </c>
      <c r="JS294">
        <v>2.84912</v>
      </c>
      <c r="JT294">
        <v>2.49756</v>
      </c>
      <c r="JU294">
        <v>2.33154</v>
      </c>
      <c r="JV294">
        <v>31.3462</v>
      </c>
      <c r="JW294">
        <v>24.0612</v>
      </c>
      <c r="JX294">
        <v>18</v>
      </c>
      <c r="JY294">
        <v>633.588</v>
      </c>
      <c r="JZ294">
        <v>657.358</v>
      </c>
      <c r="KA294">
        <v>19.9994</v>
      </c>
      <c r="KB294">
        <v>23.3864</v>
      </c>
      <c r="KC294">
        <v>30</v>
      </c>
      <c r="KD294">
        <v>23.5505</v>
      </c>
      <c r="KE294">
        <v>23.5303</v>
      </c>
      <c r="KF294">
        <v>27.2849</v>
      </c>
      <c r="KG294">
        <v>36.4437</v>
      </c>
      <c r="KH294">
        <v>0</v>
      </c>
      <c r="KI294">
        <v>20</v>
      </c>
      <c r="KJ294">
        <v>420</v>
      </c>
      <c r="KK294">
        <v>11.5343</v>
      </c>
      <c r="KL294">
        <v>101.963</v>
      </c>
      <c r="KM294">
        <v>101.011</v>
      </c>
    </row>
    <row r="295" spans="1:299">
      <c r="A295">
        <v>279</v>
      </c>
      <c r="B295">
        <v>1701979064.1</v>
      </c>
      <c r="C295">
        <v>1390.09999990463</v>
      </c>
      <c r="D295" t="s">
        <v>999</v>
      </c>
      <c r="E295" t="s">
        <v>1000</v>
      </c>
      <c r="F295">
        <v>15</v>
      </c>
      <c r="H295" t="s">
        <v>435</v>
      </c>
      <c r="K295">
        <v>1701979062.6</v>
      </c>
      <c r="L295">
        <f>(M295)/1000</f>
        <v>0</v>
      </c>
      <c r="M295">
        <f>IF(DR295, AP295, AJ295)</f>
        <v>0</v>
      </c>
      <c r="N295">
        <f>IF(DR295, AK295, AI295)</f>
        <v>0</v>
      </c>
      <c r="O295">
        <f>DT295 - IF(AW295&gt;1, N295*DN295*100.0/(AY295*EH295), 0)</f>
        <v>0</v>
      </c>
      <c r="P295">
        <f>((V295-L295/2)*O295-N295)/(V295+L295/2)</f>
        <v>0</v>
      </c>
      <c r="Q295">
        <f>P295*(EA295+EB295)/1000.0</f>
        <v>0</v>
      </c>
      <c r="R295">
        <f>(DT295 - IF(AW295&gt;1, N295*DN295*100.0/(AY295*EH295), 0))*(EA295+EB295)/1000.0</f>
        <v>0</v>
      </c>
      <c r="S295">
        <f>2.0/((1/U295-1/T295)+SIGN(U295)*SQRT((1/U295-1/T295)*(1/U295-1/T295) + 4*DO295/((DO295+1)*(DO295+1))*(2*1/U295*1/T295-1/T295*1/T295)))</f>
        <v>0</v>
      </c>
      <c r="T295">
        <f>IF(LEFT(DP295,1)&lt;&gt;"0",IF(LEFT(DP295,1)="1",3.0,DQ295),$D$5+$E$5*(EH295*EA295/($K$5*1000))+$F$5*(EH295*EA295/($K$5*1000))*MAX(MIN(DN295,$J$5),$I$5)*MAX(MIN(DN295,$J$5),$I$5)+$G$5*MAX(MIN(DN295,$J$5),$I$5)*(EH295*EA295/($K$5*1000))+$H$5*(EH295*EA295/($K$5*1000))*(EH295*EA295/($K$5*1000)))</f>
        <v>0</v>
      </c>
      <c r="U295">
        <f>L295*(1000-(1000*0.61365*exp(17.502*Y295/(240.97+Y295))/(EA295+EB295)+DV295)/2)/(1000*0.61365*exp(17.502*Y295/(240.97+Y295))/(EA295+EB295)-DV295)</f>
        <v>0</v>
      </c>
      <c r="V295">
        <f>1/((DO295+1)/(S295/1.6)+1/(T295/1.37)) + DO295/((DO295+1)/(S295/1.6) + DO295/(T295/1.37))</f>
        <v>0</v>
      </c>
      <c r="W295">
        <f>(DJ295*DM295)</f>
        <v>0</v>
      </c>
      <c r="X295">
        <f>(EC295+(W295+2*0.95*5.67E-8*(((EC295+$B$7)+273)^4-(EC295+273)^4)-44100*L295)/(1.84*29.3*T295+8*0.95*5.67E-8*(EC295+273)^3))</f>
        <v>0</v>
      </c>
      <c r="Y295">
        <f>($C$7*ED295+$D$7*EE295+$E$7*X295)</f>
        <v>0</v>
      </c>
      <c r="Z295">
        <f>0.61365*exp(17.502*Y295/(240.97+Y295))</f>
        <v>0</v>
      </c>
      <c r="AA295">
        <f>(AB295/AC295*100)</f>
        <v>0</v>
      </c>
      <c r="AB295">
        <f>DV295*(EA295+EB295)/1000</f>
        <v>0</v>
      </c>
      <c r="AC295">
        <f>0.61365*exp(17.502*EC295/(240.97+EC295))</f>
        <v>0</v>
      </c>
      <c r="AD295">
        <f>(Z295-DV295*(EA295+EB295)/1000)</f>
        <v>0</v>
      </c>
      <c r="AE295">
        <f>(-L295*44100)</f>
        <v>0</v>
      </c>
      <c r="AF295">
        <f>2*29.3*T295*0.92*(EC295-Y295)</f>
        <v>0</v>
      </c>
      <c r="AG295">
        <f>2*0.95*5.67E-8*(((EC295+$B$7)+273)^4-(Y295+273)^4)</f>
        <v>0</v>
      </c>
      <c r="AH295">
        <f>W295+AG295+AE295+AF295</f>
        <v>0</v>
      </c>
      <c r="AI295">
        <f>DZ295*AW295*(DU295-DT295*(1000-AW295*DW295)/(1000-AW295*DV295))/(100*DN295)</f>
        <v>0</v>
      </c>
      <c r="AJ295">
        <f>1000*DZ295*AW295*(DV295-DW295)/(100*DN295*(1000-AW295*DV295))</f>
        <v>0</v>
      </c>
      <c r="AK295">
        <f>(AL295 - AM295 - EA295*1E3/(8.314*(EC295+273.15)) * AO295/DZ295 * AN295) * DZ295/(100*DN295) * (1000 - DW295)/1000</f>
        <v>0</v>
      </c>
      <c r="AL295">
        <v>424.875122325394</v>
      </c>
      <c r="AM295">
        <v>422.530793939394</v>
      </c>
      <c r="AN295">
        <v>-0.00175281723565166</v>
      </c>
      <c r="AO295">
        <v>66.111918729525</v>
      </c>
      <c r="AP295">
        <f>(AR295 - AQ295 + EA295*1E3/(8.314*(EC295+273.15)) * AT295/DZ295 * AS295) * DZ295/(100*DN295) * 1000/(1000 - AR295)</f>
        <v>0</v>
      </c>
      <c r="AQ295">
        <v>11.5206310541701</v>
      </c>
      <c r="AR295">
        <v>12.4827340659341</v>
      </c>
      <c r="AS295">
        <v>-1.07785628909103e-06</v>
      </c>
      <c r="AT295">
        <v>85.4368916189537</v>
      </c>
      <c r="AU295">
        <v>0</v>
      </c>
      <c r="AV295">
        <v>0</v>
      </c>
      <c r="AW295">
        <f>IF(AU295*$H$13&gt;=AY295,1.0,(AY295/(AY295-AU295*$H$13)))</f>
        <v>0</v>
      </c>
      <c r="AX295">
        <f>(AW295-1)*100</f>
        <v>0</v>
      </c>
      <c r="AY295">
        <f>MAX(0,($B$13+$C$13*EH295)/(1+$D$13*EH295)*EA295/(EC295+273)*$E$13)</f>
        <v>0</v>
      </c>
      <c r="AZ295" t="s">
        <v>436</v>
      </c>
      <c r="BA295" t="s">
        <v>436</v>
      </c>
      <c r="BB295">
        <v>0</v>
      </c>
      <c r="BC295">
        <v>0</v>
      </c>
      <c r="BD295">
        <f>1-BB295/BC295</f>
        <v>0</v>
      </c>
      <c r="BE295">
        <v>0</v>
      </c>
      <c r="BF295" t="s">
        <v>436</v>
      </c>
      <c r="BG295" t="s">
        <v>436</v>
      </c>
      <c r="BH295">
        <v>0</v>
      </c>
      <c r="BI295">
        <v>0</v>
      </c>
      <c r="BJ295">
        <f>1-BH295/BI295</f>
        <v>0</v>
      </c>
      <c r="BK295">
        <v>0.5</v>
      </c>
      <c r="BL295">
        <f>DK295</f>
        <v>0</v>
      </c>
      <c r="BM295">
        <f>N295</f>
        <v>0</v>
      </c>
      <c r="BN295">
        <f>BJ295*BK295*BL295</f>
        <v>0</v>
      </c>
      <c r="BO295">
        <f>(BM295-BE295)/BL295</f>
        <v>0</v>
      </c>
      <c r="BP295">
        <f>(BC295-BI295)/BI295</f>
        <v>0</v>
      </c>
      <c r="BQ295">
        <f>BB295/(BD295+BB295/BI295)</f>
        <v>0</v>
      </c>
      <c r="BR295" t="s">
        <v>436</v>
      </c>
      <c r="BS295">
        <v>0</v>
      </c>
      <c r="BT295">
        <f>IF(BS295&lt;&gt;0, BS295, BQ295)</f>
        <v>0</v>
      </c>
      <c r="BU295">
        <f>1-BT295/BI295</f>
        <v>0</v>
      </c>
      <c r="BV295">
        <f>(BI295-BH295)/(BI295-BT295)</f>
        <v>0</v>
      </c>
      <c r="BW295">
        <f>(BC295-BI295)/(BC295-BT295)</f>
        <v>0</v>
      </c>
      <c r="BX295">
        <f>(BI295-BH295)/(BI295-BB295)</f>
        <v>0</v>
      </c>
      <c r="BY295">
        <f>(BC295-BI295)/(BC295-BB295)</f>
        <v>0</v>
      </c>
      <c r="BZ295">
        <f>(BV295*BT295/BH295)</f>
        <v>0</v>
      </c>
      <c r="CA295">
        <f>(1-BZ295)</f>
        <v>0</v>
      </c>
      <c r="DJ295">
        <f>$B$11*EI295+$C$11*EJ295+$F$11*EU295*(1-EX295)</f>
        <v>0</v>
      </c>
      <c r="DK295">
        <f>DJ295*DL295</f>
        <v>0</v>
      </c>
      <c r="DL295">
        <f>($B$11*$D$9+$C$11*$D$9+$F$11*((FH295+EZ295)/MAX(FH295+EZ295+FI295, 0.1)*$I$9+FI295/MAX(FH295+EZ295+FI295, 0.1)*$J$9))/($B$11+$C$11+$F$11)</f>
        <v>0</v>
      </c>
      <c r="DM295">
        <f>($B$11*$K$9+$C$11*$K$9+$F$11*((FH295+EZ295)/MAX(FH295+EZ295+FI295, 0.1)*$P$9+FI295/MAX(FH295+EZ295+FI295, 0.1)*$Q$9))/($B$11+$C$11+$F$11)</f>
        <v>0</v>
      </c>
      <c r="DN295">
        <v>6</v>
      </c>
      <c r="DO295">
        <v>0.5</v>
      </c>
      <c r="DP295" t="s">
        <v>437</v>
      </c>
      <c r="DQ295">
        <v>2</v>
      </c>
      <c r="DR295" t="b">
        <v>1</v>
      </c>
      <c r="DS295">
        <v>1701979062.6</v>
      </c>
      <c r="DT295">
        <v>417.2625</v>
      </c>
      <c r="DU295">
        <v>419.954</v>
      </c>
      <c r="DV295">
        <v>12.4828</v>
      </c>
      <c r="DW295">
        <v>11.5203</v>
      </c>
      <c r="DX295">
        <v>417.777</v>
      </c>
      <c r="DY295">
        <v>12.4515</v>
      </c>
      <c r="DZ295">
        <v>599.9635</v>
      </c>
      <c r="EA295">
        <v>78.9044</v>
      </c>
      <c r="EB295">
        <v>0.1001315</v>
      </c>
      <c r="EC295">
        <v>23.04555</v>
      </c>
      <c r="ED295">
        <v>23.10085</v>
      </c>
      <c r="EE295">
        <v>999.9</v>
      </c>
      <c r="EF295">
        <v>0</v>
      </c>
      <c r="EG295">
        <v>0</v>
      </c>
      <c r="EH295">
        <v>9994.39</v>
      </c>
      <c r="EI295">
        <v>0</v>
      </c>
      <c r="EJ295">
        <v>0.848101</v>
      </c>
      <c r="EK295">
        <v>-2.690855</v>
      </c>
      <c r="EL295">
        <v>422.537</v>
      </c>
      <c r="EM295">
        <v>424.848</v>
      </c>
      <c r="EN295">
        <v>0.962526</v>
      </c>
      <c r="EO295">
        <v>419.954</v>
      </c>
      <c r="EP295">
        <v>11.5203</v>
      </c>
      <c r="EQ295">
        <v>0.9849485</v>
      </c>
      <c r="ER295">
        <v>0.909001</v>
      </c>
      <c r="ES295">
        <v>6.695615</v>
      </c>
      <c r="ET295">
        <v>5.534035</v>
      </c>
      <c r="EU295">
        <v>1799.885</v>
      </c>
      <c r="EV295">
        <v>0.978004</v>
      </c>
      <c r="EW295">
        <v>0.0219962</v>
      </c>
      <c r="EX295">
        <v>0</v>
      </c>
      <c r="EY295">
        <v>381.4335</v>
      </c>
      <c r="EZ295">
        <v>4.99951</v>
      </c>
      <c r="FA295">
        <v>6921.43</v>
      </c>
      <c r="FB295">
        <v>14716</v>
      </c>
      <c r="FC295">
        <v>43.125</v>
      </c>
      <c r="FD295">
        <v>44.875</v>
      </c>
      <c r="FE295">
        <v>44.656</v>
      </c>
      <c r="FF295">
        <v>43.937</v>
      </c>
      <c r="FG295">
        <v>44.5</v>
      </c>
      <c r="FH295">
        <v>1755.405</v>
      </c>
      <c r="FI295">
        <v>39.48</v>
      </c>
      <c r="FJ295">
        <v>0</v>
      </c>
      <c r="FK295">
        <v>1701979065.3</v>
      </c>
      <c r="FL295">
        <v>0</v>
      </c>
      <c r="FM295">
        <v>381.411846153846</v>
      </c>
      <c r="FN295">
        <v>0.383452986581373</v>
      </c>
      <c r="FO295">
        <v>-2.25914530074806</v>
      </c>
      <c r="FP295">
        <v>6922.06615384615</v>
      </c>
      <c r="FQ295">
        <v>15</v>
      </c>
      <c r="FR295">
        <v>1701977635</v>
      </c>
      <c r="FS295" t="s">
        <v>438</v>
      </c>
      <c r="FT295">
        <v>1701977633</v>
      </c>
      <c r="FU295">
        <v>1701977635</v>
      </c>
      <c r="FV295">
        <v>4</v>
      </c>
      <c r="FW295">
        <v>-0.012</v>
      </c>
      <c r="FX295">
        <v>0.003</v>
      </c>
      <c r="FY295">
        <v>-0.515</v>
      </c>
      <c r="FZ295">
        <v>0.012</v>
      </c>
      <c r="GA295">
        <v>420</v>
      </c>
      <c r="GB295">
        <v>11</v>
      </c>
      <c r="GC295">
        <v>0.38</v>
      </c>
      <c r="GD295">
        <v>0.07</v>
      </c>
      <c r="GE295">
        <v>-2.71370904761905</v>
      </c>
      <c r="GF295">
        <v>0.135335064935065</v>
      </c>
      <c r="GG295">
        <v>0.0286116063537263</v>
      </c>
      <c r="GH295">
        <v>1</v>
      </c>
      <c r="GI295">
        <v>381.408205882353</v>
      </c>
      <c r="GJ295">
        <v>0.125729561606471</v>
      </c>
      <c r="GK295">
        <v>0.140615616949556</v>
      </c>
      <c r="GL295">
        <v>1</v>
      </c>
      <c r="GM295">
        <v>0.965430619047619</v>
      </c>
      <c r="GN295">
        <v>-0.0167191948051946</v>
      </c>
      <c r="GO295">
        <v>0.00182751388441577</v>
      </c>
      <c r="GP295">
        <v>1</v>
      </c>
      <c r="GQ295">
        <v>3</v>
      </c>
      <c r="GR295">
        <v>3</v>
      </c>
      <c r="GS295" t="s">
        <v>439</v>
      </c>
      <c r="GT295">
        <v>3.25007</v>
      </c>
      <c r="GU295">
        <v>2.89223</v>
      </c>
      <c r="GV295">
        <v>0.0826975</v>
      </c>
      <c r="GW295">
        <v>0.0828988</v>
      </c>
      <c r="GX295">
        <v>0.0594497</v>
      </c>
      <c r="GY295">
        <v>0.0555074</v>
      </c>
      <c r="GZ295">
        <v>30258.3</v>
      </c>
      <c r="HA295">
        <v>23313.2</v>
      </c>
      <c r="HB295">
        <v>30708.7</v>
      </c>
      <c r="HC295">
        <v>23891.4</v>
      </c>
      <c r="HD295">
        <v>38256.4</v>
      </c>
      <c r="HE295">
        <v>31496.7</v>
      </c>
      <c r="HF295">
        <v>43452.1</v>
      </c>
      <c r="HG295">
        <v>36056.3</v>
      </c>
      <c r="HH295">
        <v>2.35203</v>
      </c>
      <c r="HI295">
        <v>2.2541</v>
      </c>
      <c r="HJ295">
        <v>0.150874</v>
      </c>
      <c r="HK295">
        <v>0</v>
      </c>
      <c r="HL295">
        <v>20.6119</v>
      </c>
      <c r="HM295">
        <v>999.9</v>
      </c>
      <c r="HN295">
        <v>45.178</v>
      </c>
      <c r="HO295">
        <v>27.14</v>
      </c>
      <c r="HP295">
        <v>20.661</v>
      </c>
      <c r="HQ295">
        <v>54.522</v>
      </c>
      <c r="HR295">
        <v>21.4583</v>
      </c>
      <c r="HS295">
        <v>2</v>
      </c>
      <c r="HT295">
        <v>-0.298742</v>
      </c>
      <c r="HU295">
        <v>0.758976</v>
      </c>
      <c r="HV295">
        <v>20.3422</v>
      </c>
      <c r="HW295">
        <v>5.24604</v>
      </c>
      <c r="HX295">
        <v>11.9229</v>
      </c>
      <c r="HY295">
        <v>4.9693</v>
      </c>
      <c r="HZ295">
        <v>3.2901</v>
      </c>
      <c r="IA295">
        <v>9999</v>
      </c>
      <c r="IB295">
        <v>999.9</v>
      </c>
      <c r="IC295">
        <v>9999</v>
      </c>
      <c r="ID295">
        <v>9999</v>
      </c>
      <c r="IE295">
        <v>4.97213</v>
      </c>
      <c r="IF295">
        <v>1.87347</v>
      </c>
      <c r="IG295">
        <v>1.88035</v>
      </c>
      <c r="IH295">
        <v>1.87652</v>
      </c>
      <c r="II295">
        <v>1.87608</v>
      </c>
      <c r="IJ295">
        <v>1.87607</v>
      </c>
      <c r="IK295">
        <v>1.87502</v>
      </c>
      <c r="IL295">
        <v>1.87545</v>
      </c>
      <c r="IM295">
        <v>0</v>
      </c>
      <c r="IN295">
        <v>0</v>
      </c>
      <c r="IO295">
        <v>0</v>
      </c>
      <c r="IP295">
        <v>0</v>
      </c>
      <c r="IQ295" t="s">
        <v>440</v>
      </c>
      <c r="IR295" t="s">
        <v>441</v>
      </c>
      <c r="IS295" t="s">
        <v>442</v>
      </c>
      <c r="IT295" t="s">
        <v>442</v>
      </c>
      <c r="IU295" t="s">
        <v>442</v>
      </c>
      <c r="IV295" t="s">
        <v>442</v>
      </c>
      <c r="IW295">
        <v>0</v>
      </c>
      <c r="IX295">
        <v>100</v>
      </c>
      <c r="IY295">
        <v>100</v>
      </c>
      <c r="IZ295">
        <v>-0.515</v>
      </c>
      <c r="JA295">
        <v>0.0313</v>
      </c>
      <c r="JB295">
        <v>-0.436505064677801</v>
      </c>
      <c r="JC295">
        <v>-0.000204251658391556</v>
      </c>
      <c r="JD295">
        <v>8.11882707142039e-08</v>
      </c>
      <c r="JE295">
        <v>-8.824596126216e-11</v>
      </c>
      <c r="JF295">
        <v>-0.0823044458403542</v>
      </c>
      <c r="JG295">
        <v>6.98166786572007e-05</v>
      </c>
      <c r="JH295">
        <v>0.00104944809816257</v>
      </c>
      <c r="JI295">
        <v>-2.5878658862803e-05</v>
      </c>
      <c r="JJ295">
        <v>28</v>
      </c>
      <c r="JK295">
        <v>2090</v>
      </c>
      <c r="JL295">
        <v>2</v>
      </c>
      <c r="JM295">
        <v>19</v>
      </c>
      <c r="JN295">
        <v>23.9</v>
      </c>
      <c r="JO295">
        <v>23.8</v>
      </c>
      <c r="JP295">
        <v>1.36108</v>
      </c>
      <c r="JQ295">
        <v>2.55371</v>
      </c>
      <c r="JR295">
        <v>2.24365</v>
      </c>
      <c r="JS295">
        <v>2.85034</v>
      </c>
      <c r="JT295">
        <v>2.49756</v>
      </c>
      <c r="JU295">
        <v>2.3645</v>
      </c>
      <c r="JV295">
        <v>31.368</v>
      </c>
      <c r="JW295">
        <v>24.0612</v>
      </c>
      <c r="JX295">
        <v>18</v>
      </c>
      <c r="JY295">
        <v>633.551</v>
      </c>
      <c r="JZ295">
        <v>657.316</v>
      </c>
      <c r="KA295">
        <v>19.9993</v>
      </c>
      <c r="KB295">
        <v>23.3879</v>
      </c>
      <c r="KC295">
        <v>30.0001</v>
      </c>
      <c r="KD295">
        <v>23.5505</v>
      </c>
      <c r="KE295">
        <v>23.532</v>
      </c>
      <c r="KF295">
        <v>27.288</v>
      </c>
      <c r="KG295">
        <v>36.4437</v>
      </c>
      <c r="KH295">
        <v>0</v>
      </c>
      <c r="KI295">
        <v>20</v>
      </c>
      <c r="KJ295">
        <v>420</v>
      </c>
      <c r="KK295">
        <v>11.5357</v>
      </c>
      <c r="KL295">
        <v>101.963</v>
      </c>
      <c r="KM295">
        <v>101.01</v>
      </c>
    </row>
    <row r="296" spans="1:299">
      <c r="A296">
        <v>280</v>
      </c>
      <c r="B296">
        <v>1701979069.1</v>
      </c>
      <c r="C296">
        <v>1395.09999990463</v>
      </c>
      <c r="D296" t="s">
        <v>1001</v>
      </c>
      <c r="E296" t="s">
        <v>1002</v>
      </c>
      <c r="F296">
        <v>15</v>
      </c>
      <c r="H296" t="s">
        <v>435</v>
      </c>
      <c r="K296">
        <v>1701979067.6</v>
      </c>
      <c r="L296">
        <f>(M296)/1000</f>
        <v>0</v>
      </c>
      <c r="M296">
        <f>IF(DR296, AP296, AJ296)</f>
        <v>0</v>
      </c>
      <c r="N296">
        <f>IF(DR296, AK296, AI296)</f>
        <v>0</v>
      </c>
      <c r="O296">
        <f>DT296 - IF(AW296&gt;1, N296*DN296*100.0/(AY296*EH296), 0)</f>
        <v>0</v>
      </c>
      <c r="P296">
        <f>((V296-L296/2)*O296-N296)/(V296+L296/2)</f>
        <v>0</v>
      </c>
      <c r="Q296">
        <f>P296*(EA296+EB296)/1000.0</f>
        <v>0</v>
      </c>
      <c r="R296">
        <f>(DT296 - IF(AW296&gt;1, N296*DN296*100.0/(AY296*EH296), 0))*(EA296+EB296)/1000.0</f>
        <v>0</v>
      </c>
      <c r="S296">
        <f>2.0/((1/U296-1/T296)+SIGN(U296)*SQRT((1/U296-1/T296)*(1/U296-1/T296) + 4*DO296/((DO296+1)*(DO296+1))*(2*1/U296*1/T296-1/T296*1/T296)))</f>
        <v>0</v>
      </c>
      <c r="T296">
        <f>IF(LEFT(DP296,1)&lt;&gt;"0",IF(LEFT(DP296,1)="1",3.0,DQ296),$D$5+$E$5*(EH296*EA296/($K$5*1000))+$F$5*(EH296*EA296/($K$5*1000))*MAX(MIN(DN296,$J$5),$I$5)*MAX(MIN(DN296,$J$5),$I$5)+$G$5*MAX(MIN(DN296,$J$5),$I$5)*(EH296*EA296/($K$5*1000))+$H$5*(EH296*EA296/($K$5*1000))*(EH296*EA296/($K$5*1000)))</f>
        <v>0</v>
      </c>
      <c r="U296">
        <f>L296*(1000-(1000*0.61365*exp(17.502*Y296/(240.97+Y296))/(EA296+EB296)+DV296)/2)/(1000*0.61365*exp(17.502*Y296/(240.97+Y296))/(EA296+EB296)-DV296)</f>
        <v>0</v>
      </c>
      <c r="V296">
        <f>1/((DO296+1)/(S296/1.6)+1/(T296/1.37)) + DO296/((DO296+1)/(S296/1.6) + DO296/(T296/1.37))</f>
        <v>0</v>
      </c>
      <c r="W296">
        <f>(DJ296*DM296)</f>
        <v>0</v>
      </c>
      <c r="X296">
        <f>(EC296+(W296+2*0.95*5.67E-8*(((EC296+$B$7)+273)^4-(EC296+273)^4)-44100*L296)/(1.84*29.3*T296+8*0.95*5.67E-8*(EC296+273)^3))</f>
        <v>0</v>
      </c>
      <c r="Y296">
        <f>($C$7*ED296+$D$7*EE296+$E$7*X296)</f>
        <v>0</v>
      </c>
      <c r="Z296">
        <f>0.61365*exp(17.502*Y296/(240.97+Y296))</f>
        <v>0</v>
      </c>
      <c r="AA296">
        <f>(AB296/AC296*100)</f>
        <v>0</v>
      </c>
      <c r="AB296">
        <f>DV296*(EA296+EB296)/1000</f>
        <v>0</v>
      </c>
      <c r="AC296">
        <f>0.61365*exp(17.502*EC296/(240.97+EC296))</f>
        <v>0</v>
      </c>
      <c r="AD296">
        <f>(Z296-DV296*(EA296+EB296)/1000)</f>
        <v>0</v>
      </c>
      <c r="AE296">
        <f>(-L296*44100)</f>
        <v>0</v>
      </c>
      <c r="AF296">
        <f>2*29.3*T296*0.92*(EC296-Y296)</f>
        <v>0</v>
      </c>
      <c r="AG296">
        <f>2*0.95*5.67E-8*(((EC296+$B$7)+273)^4-(Y296+273)^4)</f>
        <v>0</v>
      </c>
      <c r="AH296">
        <f>W296+AG296+AE296+AF296</f>
        <v>0</v>
      </c>
      <c r="AI296">
        <f>DZ296*AW296*(DU296-DT296*(1000-AW296*DW296)/(1000-AW296*DV296))/(100*DN296)</f>
        <v>0</v>
      </c>
      <c r="AJ296">
        <f>1000*DZ296*AW296*(DV296-DW296)/(100*DN296*(1000-AW296*DV296))</f>
        <v>0</v>
      </c>
      <c r="AK296">
        <f>(AL296 - AM296 - EA296*1E3/(8.314*(EC296+273.15)) * AO296/DZ296 * AN296) * DZ296/(100*DN296) * (1000 - DW296)/1000</f>
        <v>0</v>
      </c>
      <c r="AL296">
        <v>424.877890467563</v>
      </c>
      <c r="AM296">
        <v>422.592103030303</v>
      </c>
      <c r="AN296">
        <v>0.00253815049093025</v>
      </c>
      <c r="AO296">
        <v>66.111918729525</v>
      </c>
      <c r="AP296">
        <f>(AR296 - AQ296 + EA296*1E3/(8.314*(EC296+273.15)) * AT296/DZ296 * AS296) * DZ296/(100*DN296) * 1000/(1000 - AR296)</f>
        <v>0</v>
      </c>
      <c r="AQ296">
        <v>11.5198906508955</v>
      </c>
      <c r="AR296">
        <v>12.4802362637363</v>
      </c>
      <c r="AS296">
        <v>-1.07781822314452e-06</v>
      </c>
      <c r="AT296">
        <v>85.4368916189537</v>
      </c>
      <c r="AU296">
        <v>0</v>
      </c>
      <c r="AV296">
        <v>0</v>
      </c>
      <c r="AW296">
        <f>IF(AU296*$H$13&gt;=AY296,1.0,(AY296/(AY296-AU296*$H$13)))</f>
        <v>0</v>
      </c>
      <c r="AX296">
        <f>(AW296-1)*100</f>
        <v>0</v>
      </c>
      <c r="AY296">
        <f>MAX(0,($B$13+$C$13*EH296)/(1+$D$13*EH296)*EA296/(EC296+273)*$E$13)</f>
        <v>0</v>
      </c>
      <c r="AZ296" t="s">
        <v>436</v>
      </c>
      <c r="BA296" t="s">
        <v>436</v>
      </c>
      <c r="BB296">
        <v>0</v>
      </c>
      <c r="BC296">
        <v>0</v>
      </c>
      <c r="BD296">
        <f>1-BB296/BC296</f>
        <v>0</v>
      </c>
      <c r="BE296">
        <v>0</v>
      </c>
      <c r="BF296" t="s">
        <v>436</v>
      </c>
      <c r="BG296" t="s">
        <v>436</v>
      </c>
      <c r="BH296">
        <v>0</v>
      </c>
      <c r="BI296">
        <v>0</v>
      </c>
      <c r="BJ296">
        <f>1-BH296/BI296</f>
        <v>0</v>
      </c>
      <c r="BK296">
        <v>0.5</v>
      </c>
      <c r="BL296">
        <f>DK296</f>
        <v>0</v>
      </c>
      <c r="BM296">
        <f>N296</f>
        <v>0</v>
      </c>
      <c r="BN296">
        <f>BJ296*BK296*BL296</f>
        <v>0</v>
      </c>
      <c r="BO296">
        <f>(BM296-BE296)/BL296</f>
        <v>0</v>
      </c>
      <c r="BP296">
        <f>(BC296-BI296)/BI296</f>
        <v>0</v>
      </c>
      <c r="BQ296">
        <f>BB296/(BD296+BB296/BI296)</f>
        <v>0</v>
      </c>
      <c r="BR296" t="s">
        <v>436</v>
      </c>
      <c r="BS296">
        <v>0</v>
      </c>
      <c r="BT296">
        <f>IF(BS296&lt;&gt;0, BS296, BQ296)</f>
        <v>0</v>
      </c>
      <c r="BU296">
        <f>1-BT296/BI296</f>
        <v>0</v>
      </c>
      <c r="BV296">
        <f>(BI296-BH296)/(BI296-BT296)</f>
        <v>0</v>
      </c>
      <c r="BW296">
        <f>(BC296-BI296)/(BC296-BT296)</f>
        <v>0</v>
      </c>
      <c r="BX296">
        <f>(BI296-BH296)/(BI296-BB296)</f>
        <v>0</v>
      </c>
      <c r="BY296">
        <f>(BC296-BI296)/(BC296-BB296)</f>
        <v>0</v>
      </c>
      <c r="BZ296">
        <f>(BV296*BT296/BH296)</f>
        <v>0</v>
      </c>
      <c r="CA296">
        <f>(1-BZ296)</f>
        <v>0</v>
      </c>
      <c r="DJ296">
        <f>$B$11*EI296+$C$11*EJ296+$F$11*EU296*(1-EX296)</f>
        <v>0</v>
      </c>
      <c r="DK296">
        <f>DJ296*DL296</f>
        <v>0</v>
      </c>
      <c r="DL296">
        <f>($B$11*$D$9+$C$11*$D$9+$F$11*((FH296+EZ296)/MAX(FH296+EZ296+FI296, 0.1)*$I$9+FI296/MAX(FH296+EZ296+FI296, 0.1)*$J$9))/($B$11+$C$11+$F$11)</f>
        <v>0</v>
      </c>
      <c r="DM296">
        <f>($B$11*$K$9+$C$11*$K$9+$F$11*((FH296+EZ296)/MAX(FH296+EZ296+FI296, 0.1)*$P$9+FI296/MAX(FH296+EZ296+FI296, 0.1)*$Q$9))/($B$11+$C$11+$F$11)</f>
        <v>0</v>
      </c>
      <c r="DN296">
        <v>6</v>
      </c>
      <c r="DO296">
        <v>0.5</v>
      </c>
      <c r="DP296" t="s">
        <v>437</v>
      </c>
      <c r="DQ296">
        <v>2</v>
      </c>
      <c r="DR296" t="b">
        <v>1</v>
      </c>
      <c r="DS296">
        <v>1701979067.6</v>
      </c>
      <c r="DT296">
        <v>417.309</v>
      </c>
      <c r="DU296">
        <v>420.0195</v>
      </c>
      <c r="DV296">
        <v>12.4805</v>
      </c>
      <c r="DW296">
        <v>11.5196</v>
      </c>
      <c r="DX296">
        <v>417.823</v>
      </c>
      <c r="DY296">
        <v>12.44925</v>
      </c>
      <c r="DZ296">
        <v>599.9455</v>
      </c>
      <c r="EA296">
        <v>78.90255</v>
      </c>
      <c r="EB296">
        <v>0.09977415</v>
      </c>
      <c r="EC296">
        <v>23.045</v>
      </c>
      <c r="ED296">
        <v>23.0978</v>
      </c>
      <c r="EE296">
        <v>999.9</v>
      </c>
      <c r="EF296">
        <v>0</v>
      </c>
      <c r="EG296">
        <v>0</v>
      </c>
      <c r="EH296">
        <v>10002.8</v>
      </c>
      <c r="EI296">
        <v>0</v>
      </c>
      <c r="EJ296">
        <v>0.848101</v>
      </c>
      <c r="EK296">
        <v>-2.71046</v>
      </c>
      <c r="EL296">
        <v>422.583</v>
      </c>
      <c r="EM296">
        <v>424.914</v>
      </c>
      <c r="EN296">
        <v>0.960911</v>
      </c>
      <c r="EO296">
        <v>420.0195</v>
      </c>
      <c r="EP296">
        <v>11.5196</v>
      </c>
      <c r="EQ296">
        <v>0.984744</v>
      </c>
      <c r="ER296">
        <v>0.9089255</v>
      </c>
      <c r="ES296">
        <v>6.69259</v>
      </c>
      <c r="ET296">
        <v>5.532845</v>
      </c>
      <c r="EU296">
        <v>1800.04</v>
      </c>
      <c r="EV296">
        <v>0.978006</v>
      </c>
      <c r="EW296">
        <v>0.0219943</v>
      </c>
      <c r="EX296">
        <v>0</v>
      </c>
      <c r="EY296">
        <v>381.4755</v>
      </c>
      <c r="EZ296">
        <v>4.99951</v>
      </c>
      <c r="FA296">
        <v>6921.565</v>
      </c>
      <c r="FB296">
        <v>14717.35</v>
      </c>
      <c r="FC296">
        <v>43.125</v>
      </c>
      <c r="FD296">
        <v>44.875</v>
      </c>
      <c r="FE296">
        <v>44.656</v>
      </c>
      <c r="FF296">
        <v>43.937</v>
      </c>
      <c r="FG296">
        <v>44.5</v>
      </c>
      <c r="FH296">
        <v>1755.56</v>
      </c>
      <c r="FI296">
        <v>39.48</v>
      </c>
      <c r="FJ296">
        <v>0</v>
      </c>
      <c r="FK296">
        <v>1701979070.1</v>
      </c>
      <c r="FL296">
        <v>0</v>
      </c>
      <c r="FM296">
        <v>381.409576923077</v>
      </c>
      <c r="FN296">
        <v>-0.56365812108181</v>
      </c>
      <c r="FO296">
        <v>-3.82358975572114</v>
      </c>
      <c r="FP296">
        <v>6921.77230769231</v>
      </c>
      <c r="FQ296">
        <v>15</v>
      </c>
      <c r="FR296">
        <v>1701977635</v>
      </c>
      <c r="FS296" t="s">
        <v>438</v>
      </c>
      <c r="FT296">
        <v>1701977633</v>
      </c>
      <c r="FU296">
        <v>1701977635</v>
      </c>
      <c r="FV296">
        <v>4</v>
      </c>
      <c r="FW296">
        <v>-0.012</v>
      </c>
      <c r="FX296">
        <v>0.003</v>
      </c>
      <c r="FY296">
        <v>-0.515</v>
      </c>
      <c r="FZ296">
        <v>0.012</v>
      </c>
      <c r="GA296">
        <v>420</v>
      </c>
      <c r="GB296">
        <v>11</v>
      </c>
      <c r="GC296">
        <v>0.38</v>
      </c>
      <c r="GD296">
        <v>0.07</v>
      </c>
      <c r="GE296">
        <v>-2.704193</v>
      </c>
      <c r="GF296">
        <v>0.0634159398496258</v>
      </c>
      <c r="GG296">
        <v>0.0216972756584784</v>
      </c>
      <c r="GH296">
        <v>1</v>
      </c>
      <c r="GI296">
        <v>381.395970588235</v>
      </c>
      <c r="GJ296">
        <v>0.0708174156366032</v>
      </c>
      <c r="GK296">
        <v>0.136564461248618</v>
      </c>
      <c r="GL296">
        <v>1</v>
      </c>
      <c r="GM296">
        <v>0.96389895</v>
      </c>
      <c r="GN296">
        <v>-0.0211394436090228</v>
      </c>
      <c r="GO296">
        <v>0.002118794692154</v>
      </c>
      <c r="GP296">
        <v>1</v>
      </c>
      <c r="GQ296">
        <v>3</v>
      </c>
      <c r="GR296">
        <v>3</v>
      </c>
      <c r="GS296" t="s">
        <v>439</v>
      </c>
      <c r="GT296">
        <v>3.24999</v>
      </c>
      <c r="GU296">
        <v>2.89223</v>
      </c>
      <c r="GV296">
        <v>0.0827034</v>
      </c>
      <c r="GW296">
        <v>0.082909</v>
      </c>
      <c r="GX296">
        <v>0.0594464</v>
      </c>
      <c r="GY296">
        <v>0.0555043</v>
      </c>
      <c r="GZ296">
        <v>30258.4</v>
      </c>
      <c r="HA296">
        <v>23313.3</v>
      </c>
      <c r="HB296">
        <v>30709</v>
      </c>
      <c r="HC296">
        <v>23891.8</v>
      </c>
      <c r="HD296">
        <v>38257.1</v>
      </c>
      <c r="HE296">
        <v>31497.1</v>
      </c>
      <c r="HF296">
        <v>43452.8</v>
      </c>
      <c r="HG296">
        <v>36056.6</v>
      </c>
      <c r="HH296">
        <v>2.3518</v>
      </c>
      <c r="HI296">
        <v>2.25423</v>
      </c>
      <c r="HJ296">
        <v>0.151172</v>
      </c>
      <c r="HK296">
        <v>0</v>
      </c>
      <c r="HL296">
        <v>20.6022</v>
      </c>
      <c r="HM296">
        <v>999.9</v>
      </c>
      <c r="HN296">
        <v>45.153</v>
      </c>
      <c r="HO296">
        <v>27.14</v>
      </c>
      <c r="HP296">
        <v>20.6518</v>
      </c>
      <c r="HQ296">
        <v>54.202</v>
      </c>
      <c r="HR296">
        <v>21.4583</v>
      </c>
      <c r="HS296">
        <v>2</v>
      </c>
      <c r="HT296">
        <v>-0.299263</v>
      </c>
      <c r="HU296">
        <v>0.755305</v>
      </c>
      <c r="HV296">
        <v>20.342</v>
      </c>
      <c r="HW296">
        <v>5.24574</v>
      </c>
      <c r="HX296">
        <v>11.9225</v>
      </c>
      <c r="HY296">
        <v>4.9694</v>
      </c>
      <c r="HZ296">
        <v>3.29003</v>
      </c>
      <c r="IA296">
        <v>9999</v>
      </c>
      <c r="IB296">
        <v>999.9</v>
      </c>
      <c r="IC296">
        <v>9999</v>
      </c>
      <c r="ID296">
        <v>9999</v>
      </c>
      <c r="IE296">
        <v>4.97214</v>
      </c>
      <c r="IF296">
        <v>1.87347</v>
      </c>
      <c r="IG296">
        <v>1.88034</v>
      </c>
      <c r="IH296">
        <v>1.87653</v>
      </c>
      <c r="II296">
        <v>1.87609</v>
      </c>
      <c r="IJ296">
        <v>1.87607</v>
      </c>
      <c r="IK296">
        <v>1.87504</v>
      </c>
      <c r="IL296">
        <v>1.87546</v>
      </c>
      <c r="IM296">
        <v>0</v>
      </c>
      <c r="IN296">
        <v>0</v>
      </c>
      <c r="IO296">
        <v>0</v>
      </c>
      <c r="IP296">
        <v>0</v>
      </c>
      <c r="IQ296" t="s">
        <v>440</v>
      </c>
      <c r="IR296" t="s">
        <v>441</v>
      </c>
      <c r="IS296" t="s">
        <v>442</v>
      </c>
      <c r="IT296" t="s">
        <v>442</v>
      </c>
      <c r="IU296" t="s">
        <v>442</v>
      </c>
      <c r="IV296" t="s">
        <v>442</v>
      </c>
      <c r="IW296">
        <v>0</v>
      </c>
      <c r="IX296">
        <v>100</v>
      </c>
      <c r="IY296">
        <v>100</v>
      </c>
      <c r="IZ296">
        <v>-0.514</v>
      </c>
      <c r="JA296">
        <v>0.0313</v>
      </c>
      <c r="JB296">
        <v>-0.436505064677801</v>
      </c>
      <c r="JC296">
        <v>-0.000204251658391556</v>
      </c>
      <c r="JD296">
        <v>8.11882707142039e-08</v>
      </c>
      <c r="JE296">
        <v>-8.824596126216e-11</v>
      </c>
      <c r="JF296">
        <v>-0.0823044458403542</v>
      </c>
      <c r="JG296">
        <v>6.98166786572007e-05</v>
      </c>
      <c r="JH296">
        <v>0.00104944809816257</v>
      </c>
      <c r="JI296">
        <v>-2.5878658862803e-05</v>
      </c>
      <c r="JJ296">
        <v>28</v>
      </c>
      <c r="JK296">
        <v>2090</v>
      </c>
      <c r="JL296">
        <v>2</v>
      </c>
      <c r="JM296">
        <v>19</v>
      </c>
      <c r="JN296">
        <v>23.9</v>
      </c>
      <c r="JO296">
        <v>23.9</v>
      </c>
      <c r="JP296">
        <v>1.36108</v>
      </c>
      <c r="JQ296">
        <v>2.55615</v>
      </c>
      <c r="JR296">
        <v>2.24365</v>
      </c>
      <c r="JS296">
        <v>2.84912</v>
      </c>
      <c r="JT296">
        <v>2.49756</v>
      </c>
      <c r="JU296">
        <v>2.37305</v>
      </c>
      <c r="JV296">
        <v>31.368</v>
      </c>
      <c r="JW296">
        <v>24.07</v>
      </c>
      <c r="JX296">
        <v>18</v>
      </c>
      <c r="JY296">
        <v>633.387</v>
      </c>
      <c r="JZ296">
        <v>657.422</v>
      </c>
      <c r="KA296">
        <v>19.9992</v>
      </c>
      <c r="KB296">
        <v>23.3883</v>
      </c>
      <c r="KC296">
        <v>30</v>
      </c>
      <c r="KD296">
        <v>23.5505</v>
      </c>
      <c r="KE296">
        <v>23.532</v>
      </c>
      <c r="KF296">
        <v>27.2881</v>
      </c>
      <c r="KG296">
        <v>36.4437</v>
      </c>
      <c r="KH296">
        <v>0</v>
      </c>
      <c r="KI296">
        <v>20</v>
      </c>
      <c r="KJ296">
        <v>420</v>
      </c>
      <c r="KK296">
        <v>11.5351</v>
      </c>
      <c r="KL296">
        <v>101.964</v>
      </c>
      <c r="KM296">
        <v>101.011</v>
      </c>
    </row>
    <row r="297" spans="1:299">
      <c r="A297">
        <v>281</v>
      </c>
      <c r="B297">
        <v>1701979074.1</v>
      </c>
      <c r="C297">
        <v>1400.09999990463</v>
      </c>
      <c r="D297" t="s">
        <v>1003</v>
      </c>
      <c r="E297" t="s">
        <v>1004</v>
      </c>
      <c r="F297">
        <v>15</v>
      </c>
      <c r="H297" t="s">
        <v>435</v>
      </c>
      <c r="K297">
        <v>1701979072.6</v>
      </c>
      <c r="L297">
        <f>(M297)/1000</f>
        <v>0</v>
      </c>
      <c r="M297">
        <f>IF(DR297, AP297, AJ297)</f>
        <v>0</v>
      </c>
      <c r="N297">
        <f>IF(DR297, AK297, AI297)</f>
        <v>0</v>
      </c>
      <c r="O297">
        <f>DT297 - IF(AW297&gt;1, N297*DN297*100.0/(AY297*EH297), 0)</f>
        <v>0</v>
      </c>
      <c r="P297">
        <f>((V297-L297/2)*O297-N297)/(V297+L297/2)</f>
        <v>0</v>
      </c>
      <c r="Q297">
        <f>P297*(EA297+EB297)/1000.0</f>
        <v>0</v>
      </c>
      <c r="R297">
        <f>(DT297 - IF(AW297&gt;1, N297*DN297*100.0/(AY297*EH297), 0))*(EA297+EB297)/1000.0</f>
        <v>0</v>
      </c>
      <c r="S297">
        <f>2.0/((1/U297-1/T297)+SIGN(U297)*SQRT((1/U297-1/T297)*(1/U297-1/T297) + 4*DO297/((DO297+1)*(DO297+1))*(2*1/U297*1/T297-1/T297*1/T297)))</f>
        <v>0</v>
      </c>
      <c r="T297">
        <f>IF(LEFT(DP297,1)&lt;&gt;"0",IF(LEFT(DP297,1)="1",3.0,DQ297),$D$5+$E$5*(EH297*EA297/($K$5*1000))+$F$5*(EH297*EA297/($K$5*1000))*MAX(MIN(DN297,$J$5),$I$5)*MAX(MIN(DN297,$J$5),$I$5)+$G$5*MAX(MIN(DN297,$J$5),$I$5)*(EH297*EA297/($K$5*1000))+$H$5*(EH297*EA297/($K$5*1000))*(EH297*EA297/($K$5*1000)))</f>
        <v>0</v>
      </c>
      <c r="U297">
        <f>L297*(1000-(1000*0.61365*exp(17.502*Y297/(240.97+Y297))/(EA297+EB297)+DV297)/2)/(1000*0.61365*exp(17.502*Y297/(240.97+Y297))/(EA297+EB297)-DV297)</f>
        <v>0</v>
      </c>
      <c r="V297">
        <f>1/((DO297+1)/(S297/1.6)+1/(T297/1.37)) + DO297/((DO297+1)/(S297/1.6) + DO297/(T297/1.37))</f>
        <v>0</v>
      </c>
      <c r="W297">
        <f>(DJ297*DM297)</f>
        <v>0</v>
      </c>
      <c r="X297">
        <f>(EC297+(W297+2*0.95*5.67E-8*(((EC297+$B$7)+273)^4-(EC297+273)^4)-44100*L297)/(1.84*29.3*T297+8*0.95*5.67E-8*(EC297+273)^3))</f>
        <v>0</v>
      </c>
      <c r="Y297">
        <f>($C$7*ED297+$D$7*EE297+$E$7*X297)</f>
        <v>0</v>
      </c>
      <c r="Z297">
        <f>0.61365*exp(17.502*Y297/(240.97+Y297))</f>
        <v>0</v>
      </c>
      <c r="AA297">
        <f>(AB297/AC297*100)</f>
        <v>0</v>
      </c>
      <c r="AB297">
        <f>DV297*(EA297+EB297)/1000</f>
        <v>0</v>
      </c>
      <c r="AC297">
        <f>0.61365*exp(17.502*EC297/(240.97+EC297))</f>
        <v>0</v>
      </c>
      <c r="AD297">
        <f>(Z297-DV297*(EA297+EB297)/1000)</f>
        <v>0</v>
      </c>
      <c r="AE297">
        <f>(-L297*44100)</f>
        <v>0</v>
      </c>
      <c r="AF297">
        <f>2*29.3*T297*0.92*(EC297-Y297)</f>
        <v>0</v>
      </c>
      <c r="AG297">
        <f>2*0.95*5.67E-8*(((EC297+$B$7)+273)^4-(Y297+273)^4)</f>
        <v>0</v>
      </c>
      <c r="AH297">
        <f>W297+AG297+AE297+AF297</f>
        <v>0</v>
      </c>
      <c r="AI297">
        <f>DZ297*AW297*(DU297-DT297*(1000-AW297*DW297)/(1000-AW297*DV297))/(100*DN297)</f>
        <v>0</v>
      </c>
      <c r="AJ297">
        <f>1000*DZ297*AW297*(DV297-DW297)/(100*DN297*(1000-AW297*DV297))</f>
        <v>0</v>
      </c>
      <c r="AK297">
        <f>(AL297 - AM297 - EA297*1E3/(8.314*(EC297+273.15)) * AO297/DZ297 * AN297) * DZ297/(100*DN297) * (1000 - DW297)/1000</f>
        <v>0</v>
      </c>
      <c r="AL297">
        <v>424.894548490372</v>
      </c>
      <c r="AM297">
        <v>422.56123030303</v>
      </c>
      <c r="AN297">
        <v>-0.00472840670044434</v>
      </c>
      <c r="AO297">
        <v>66.111918729525</v>
      </c>
      <c r="AP297">
        <f>(AR297 - AQ297 + EA297*1E3/(8.314*(EC297+273.15)) * AT297/DZ297 * AS297) * DZ297/(100*DN297) * 1000/(1000 - AR297)</f>
        <v>0</v>
      </c>
      <c r="AQ297">
        <v>11.519448080351</v>
      </c>
      <c r="AR297">
        <v>12.4824175824176</v>
      </c>
      <c r="AS297">
        <v>-1.90090391825553e-07</v>
      </c>
      <c r="AT297">
        <v>85.4368916189537</v>
      </c>
      <c r="AU297">
        <v>0</v>
      </c>
      <c r="AV297">
        <v>0</v>
      </c>
      <c r="AW297">
        <f>IF(AU297*$H$13&gt;=AY297,1.0,(AY297/(AY297-AU297*$H$13)))</f>
        <v>0</v>
      </c>
      <c r="AX297">
        <f>(AW297-1)*100</f>
        <v>0</v>
      </c>
      <c r="AY297">
        <f>MAX(0,($B$13+$C$13*EH297)/(1+$D$13*EH297)*EA297/(EC297+273)*$E$13)</f>
        <v>0</v>
      </c>
      <c r="AZ297" t="s">
        <v>436</v>
      </c>
      <c r="BA297" t="s">
        <v>436</v>
      </c>
      <c r="BB297">
        <v>0</v>
      </c>
      <c r="BC297">
        <v>0</v>
      </c>
      <c r="BD297">
        <f>1-BB297/BC297</f>
        <v>0</v>
      </c>
      <c r="BE297">
        <v>0</v>
      </c>
      <c r="BF297" t="s">
        <v>436</v>
      </c>
      <c r="BG297" t="s">
        <v>436</v>
      </c>
      <c r="BH297">
        <v>0</v>
      </c>
      <c r="BI297">
        <v>0</v>
      </c>
      <c r="BJ297">
        <f>1-BH297/BI297</f>
        <v>0</v>
      </c>
      <c r="BK297">
        <v>0.5</v>
      </c>
      <c r="BL297">
        <f>DK297</f>
        <v>0</v>
      </c>
      <c r="BM297">
        <f>N297</f>
        <v>0</v>
      </c>
      <c r="BN297">
        <f>BJ297*BK297*BL297</f>
        <v>0</v>
      </c>
      <c r="BO297">
        <f>(BM297-BE297)/BL297</f>
        <v>0</v>
      </c>
      <c r="BP297">
        <f>(BC297-BI297)/BI297</f>
        <v>0</v>
      </c>
      <c r="BQ297">
        <f>BB297/(BD297+BB297/BI297)</f>
        <v>0</v>
      </c>
      <c r="BR297" t="s">
        <v>436</v>
      </c>
      <c r="BS297">
        <v>0</v>
      </c>
      <c r="BT297">
        <f>IF(BS297&lt;&gt;0, BS297, BQ297)</f>
        <v>0</v>
      </c>
      <c r="BU297">
        <f>1-BT297/BI297</f>
        <v>0</v>
      </c>
      <c r="BV297">
        <f>(BI297-BH297)/(BI297-BT297)</f>
        <v>0</v>
      </c>
      <c r="BW297">
        <f>(BC297-BI297)/(BC297-BT297)</f>
        <v>0</v>
      </c>
      <c r="BX297">
        <f>(BI297-BH297)/(BI297-BB297)</f>
        <v>0</v>
      </c>
      <c r="BY297">
        <f>(BC297-BI297)/(BC297-BB297)</f>
        <v>0</v>
      </c>
      <c r="BZ297">
        <f>(BV297*BT297/BH297)</f>
        <v>0</v>
      </c>
      <c r="CA297">
        <f>(1-BZ297)</f>
        <v>0</v>
      </c>
      <c r="DJ297">
        <f>$B$11*EI297+$C$11*EJ297+$F$11*EU297*(1-EX297)</f>
        <v>0</v>
      </c>
      <c r="DK297">
        <f>DJ297*DL297</f>
        <v>0</v>
      </c>
      <c r="DL297">
        <f>($B$11*$D$9+$C$11*$D$9+$F$11*((FH297+EZ297)/MAX(FH297+EZ297+FI297, 0.1)*$I$9+FI297/MAX(FH297+EZ297+FI297, 0.1)*$J$9))/($B$11+$C$11+$F$11)</f>
        <v>0</v>
      </c>
      <c r="DM297">
        <f>($B$11*$K$9+$C$11*$K$9+$F$11*((FH297+EZ297)/MAX(FH297+EZ297+FI297, 0.1)*$P$9+FI297/MAX(FH297+EZ297+FI297, 0.1)*$Q$9))/($B$11+$C$11+$F$11)</f>
        <v>0</v>
      </c>
      <c r="DN297">
        <v>6</v>
      </c>
      <c r="DO297">
        <v>0.5</v>
      </c>
      <c r="DP297" t="s">
        <v>437</v>
      </c>
      <c r="DQ297">
        <v>2</v>
      </c>
      <c r="DR297" t="b">
        <v>1</v>
      </c>
      <c r="DS297">
        <v>1701979072.6</v>
      </c>
      <c r="DT297">
        <v>417.293</v>
      </c>
      <c r="DU297">
        <v>419.9765</v>
      </c>
      <c r="DV297">
        <v>12.48195</v>
      </c>
      <c r="DW297">
        <v>11.51955</v>
      </c>
      <c r="DX297">
        <v>417.807</v>
      </c>
      <c r="DY297">
        <v>12.45065</v>
      </c>
      <c r="DZ297">
        <v>600.0335</v>
      </c>
      <c r="EA297">
        <v>78.90255</v>
      </c>
      <c r="EB297">
        <v>0.0999279</v>
      </c>
      <c r="EC297">
        <v>23.04395</v>
      </c>
      <c r="ED297">
        <v>23.0984</v>
      </c>
      <c r="EE297">
        <v>999.9</v>
      </c>
      <c r="EF297">
        <v>0</v>
      </c>
      <c r="EG297">
        <v>0</v>
      </c>
      <c r="EH297">
        <v>10014.05</v>
      </c>
      <c r="EI297">
        <v>0</v>
      </c>
      <c r="EJ297">
        <v>0.848101</v>
      </c>
      <c r="EK297">
        <v>-2.68379</v>
      </c>
      <c r="EL297">
        <v>422.5675</v>
      </c>
      <c r="EM297">
        <v>424.871</v>
      </c>
      <c r="EN297">
        <v>0.962374</v>
      </c>
      <c r="EO297">
        <v>419.9765</v>
      </c>
      <c r="EP297">
        <v>11.51955</v>
      </c>
      <c r="EQ297">
        <v>0.9848565</v>
      </c>
      <c r="ER297">
        <v>0.908923</v>
      </c>
      <c r="ES297">
        <v>6.694255</v>
      </c>
      <c r="ET297">
        <v>5.5328</v>
      </c>
      <c r="EU297">
        <v>1800.045</v>
      </c>
      <c r="EV297">
        <v>0.978006</v>
      </c>
      <c r="EW297">
        <v>0.0219943</v>
      </c>
      <c r="EX297">
        <v>0</v>
      </c>
      <c r="EY297">
        <v>381.4695</v>
      </c>
      <c r="EZ297">
        <v>4.99951</v>
      </c>
      <c r="FA297">
        <v>6921.415</v>
      </c>
      <c r="FB297">
        <v>14717.4</v>
      </c>
      <c r="FC297">
        <v>43.125</v>
      </c>
      <c r="FD297">
        <v>44.875</v>
      </c>
      <c r="FE297">
        <v>44.625</v>
      </c>
      <c r="FF297">
        <v>43.937</v>
      </c>
      <c r="FG297">
        <v>44.5</v>
      </c>
      <c r="FH297">
        <v>1755.565</v>
      </c>
      <c r="FI297">
        <v>39.48</v>
      </c>
      <c r="FJ297">
        <v>0</v>
      </c>
      <c r="FK297">
        <v>1701979075.5</v>
      </c>
      <c r="FL297">
        <v>0</v>
      </c>
      <c r="FM297">
        <v>381.40276</v>
      </c>
      <c r="FN297">
        <v>-0.427538453038143</v>
      </c>
      <c r="FO297">
        <v>-1.75153846955211</v>
      </c>
      <c r="FP297">
        <v>6921.4448</v>
      </c>
      <c r="FQ297">
        <v>15</v>
      </c>
      <c r="FR297">
        <v>1701977635</v>
      </c>
      <c r="FS297" t="s">
        <v>438</v>
      </c>
      <c r="FT297">
        <v>1701977633</v>
      </c>
      <c r="FU297">
        <v>1701977635</v>
      </c>
      <c r="FV297">
        <v>4</v>
      </c>
      <c r="FW297">
        <v>-0.012</v>
      </c>
      <c r="FX297">
        <v>0.003</v>
      </c>
      <c r="FY297">
        <v>-0.515</v>
      </c>
      <c r="FZ297">
        <v>0.012</v>
      </c>
      <c r="GA297">
        <v>420</v>
      </c>
      <c r="GB297">
        <v>11</v>
      </c>
      <c r="GC297">
        <v>0.38</v>
      </c>
      <c r="GD297">
        <v>0.07</v>
      </c>
      <c r="GE297">
        <v>-2.69795619047619</v>
      </c>
      <c r="GF297">
        <v>-0.0158610389610395</v>
      </c>
      <c r="GG297">
        <v>0.0182215274243957</v>
      </c>
      <c r="GH297">
        <v>1</v>
      </c>
      <c r="GI297">
        <v>381.4055</v>
      </c>
      <c r="GJ297">
        <v>-0.188281131319985</v>
      </c>
      <c r="GK297">
        <v>0.138472178135709</v>
      </c>
      <c r="GL297">
        <v>1</v>
      </c>
      <c r="GM297">
        <v>0.962996238095238</v>
      </c>
      <c r="GN297">
        <v>-0.012432701298701</v>
      </c>
      <c r="GO297">
        <v>0.00160507637868292</v>
      </c>
      <c r="GP297">
        <v>1</v>
      </c>
      <c r="GQ297">
        <v>3</v>
      </c>
      <c r="GR297">
        <v>3</v>
      </c>
      <c r="GS297" t="s">
        <v>439</v>
      </c>
      <c r="GT297">
        <v>3.25003</v>
      </c>
      <c r="GU297">
        <v>2.8922</v>
      </c>
      <c r="GV297">
        <v>0.0826997</v>
      </c>
      <c r="GW297">
        <v>0.0829054</v>
      </c>
      <c r="GX297">
        <v>0.0594436</v>
      </c>
      <c r="GY297">
        <v>0.0555062</v>
      </c>
      <c r="GZ297">
        <v>30258.8</v>
      </c>
      <c r="HA297">
        <v>23313.3</v>
      </c>
      <c r="HB297">
        <v>30709.3</v>
      </c>
      <c r="HC297">
        <v>23891.8</v>
      </c>
      <c r="HD297">
        <v>38257.6</v>
      </c>
      <c r="HE297">
        <v>31497</v>
      </c>
      <c r="HF297">
        <v>43453.2</v>
      </c>
      <c r="HG297">
        <v>36056.6</v>
      </c>
      <c r="HH297">
        <v>2.3519</v>
      </c>
      <c r="HI297">
        <v>2.25425</v>
      </c>
      <c r="HJ297">
        <v>0.151806</v>
      </c>
      <c r="HK297">
        <v>0</v>
      </c>
      <c r="HL297">
        <v>20.5951</v>
      </c>
      <c r="HM297">
        <v>999.9</v>
      </c>
      <c r="HN297">
        <v>45.178</v>
      </c>
      <c r="HO297">
        <v>27.14</v>
      </c>
      <c r="HP297">
        <v>20.6622</v>
      </c>
      <c r="HQ297">
        <v>54.572</v>
      </c>
      <c r="HR297">
        <v>21.4744</v>
      </c>
      <c r="HS297">
        <v>2</v>
      </c>
      <c r="HT297">
        <v>-0.298946</v>
      </c>
      <c r="HU297">
        <v>0.75168</v>
      </c>
      <c r="HV297">
        <v>20.342</v>
      </c>
      <c r="HW297">
        <v>5.24679</v>
      </c>
      <c r="HX297">
        <v>11.922</v>
      </c>
      <c r="HY297">
        <v>4.96975</v>
      </c>
      <c r="HZ297">
        <v>3.29013</v>
      </c>
      <c r="IA297">
        <v>9999</v>
      </c>
      <c r="IB297">
        <v>999.9</v>
      </c>
      <c r="IC297">
        <v>9999</v>
      </c>
      <c r="ID297">
        <v>9999</v>
      </c>
      <c r="IE297">
        <v>4.97215</v>
      </c>
      <c r="IF297">
        <v>1.87347</v>
      </c>
      <c r="IG297">
        <v>1.88035</v>
      </c>
      <c r="IH297">
        <v>1.87653</v>
      </c>
      <c r="II297">
        <v>1.87608</v>
      </c>
      <c r="IJ297">
        <v>1.87607</v>
      </c>
      <c r="IK297">
        <v>1.87503</v>
      </c>
      <c r="IL297">
        <v>1.87545</v>
      </c>
      <c r="IM297">
        <v>0</v>
      </c>
      <c r="IN297">
        <v>0</v>
      </c>
      <c r="IO297">
        <v>0</v>
      </c>
      <c r="IP297">
        <v>0</v>
      </c>
      <c r="IQ297" t="s">
        <v>440</v>
      </c>
      <c r="IR297" t="s">
        <v>441</v>
      </c>
      <c r="IS297" t="s">
        <v>442</v>
      </c>
      <c r="IT297" t="s">
        <v>442</v>
      </c>
      <c r="IU297" t="s">
        <v>442</v>
      </c>
      <c r="IV297" t="s">
        <v>442</v>
      </c>
      <c r="IW297">
        <v>0</v>
      </c>
      <c r="IX297">
        <v>100</v>
      </c>
      <c r="IY297">
        <v>100</v>
      </c>
      <c r="IZ297">
        <v>-0.514</v>
      </c>
      <c r="JA297">
        <v>0.0313</v>
      </c>
      <c r="JB297">
        <v>-0.436505064677801</v>
      </c>
      <c r="JC297">
        <v>-0.000204251658391556</v>
      </c>
      <c r="JD297">
        <v>8.11882707142039e-08</v>
      </c>
      <c r="JE297">
        <v>-8.824596126216e-11</v>
      </c>
      <c r="JF297">
        <v>-0.0823044458403542</v>
      </c>
      <c r="JG297">
        <v>6.98166786572007e-05</v>
      </c>
      <c r="JH297">
        <v>0.00104944809816257</v>
      </c>
      <c r="JI297">
        <v>-2.5878658862803e-05</v>
      </c>
      <c r="JJ297">
        <v>28</v>
      </c>
      <c r="JK297">
        <v>2090</v>
      </c>
      <c r="JL297">
        <v>2</v>
      </c>
      <c r="JM297">
        <v>19</v>
      </c>
      <c r="JN297">
        <v>24</v>
      </c>
      <c r="JO297">
        <v>24</v>
      </c>
      <c r="JP297">
        <v>1.36108</v>
      </c>
      <c r="JQ297">
        <v>2.55249</v>
      </c>
      <c r="JR297">
        <v>2.24365</v>
      </c>
      <c r="JS297">
        <v>2.84912</v>
      </c>
      <c r="JT297">
        <v>2.49756</v>
      </c>
      <c r="JU297">
        <v>2.36694</v>
      </c>
      <c r="JV297">
        <v>31.368</v>
      </c>
      <c r="JW297">
        <v>24.07</v>
      </c>
      <c r="JX297">
        <v>18</v>
      </c>
      <c r="JY297">
        <v>633.482</v>
      </c>
      <c r="JZ297">
        <v>657.443</v>
      </c>
      <c r="KA297">
        <v>19.9992</v>
      </c>
      <c r="KB297">
        <v>23.3883</v>
      </c>
      <c r="KC297">
        <v>30.0002</v>
      </c>
      <c r="KD297">
        <v>23.5523</v>
      </c>
      <c r="KE297">
        <v>23.532</v>
      </c>
      <c r="KF297">
        <v>27.2877</v>
      </c>
      <c r="KG297">
        <v>36.4437</v>
      </c>
      <c r="KH297">
        <v>0</v>
      </c>
      <c r="KI297">
        <v>20</v>
      </c>
      <c r="KJ297">
        <v>420</v>
      </c>
      <c r="KK297">
        <v>11.5375</v>
      </c>
      <c r="KL297">
        <v>101.965</v>
      </c>
      <c r="KM297">
        <v>101.011</v>
      </c>
    </row>
    <row r="298" spans="1:299">
      <c r="A298">
        <v>282</v>
      </c>
      <c r="B298">
        <v>1701979079.1</v>
      </c>
      <c r="C298">
        <v>1405.09999990463</v>
      </c>
      <c r="D298" t="s">
        <v>1005</v>
      </c>
      <c r="E298" t="s">
        <v>1006</v>
      </c>
      <c r="F298">
        <v>15</v>
      </c>
      <c r="H298" t="s">
        <v>435</v>
      </c>
      <c r="K298">
        <v>1701979077.6</v>
      </c>
      <c r="L298">
        <f>(M298)/1000</f>
        <v>0</v>
      </c>
      <c r="M298">
        <f>IF(DR298, AP298, AJ298)</f>
        <v>0</v>
      </c>
      <c r="N298">
        <f>IF(DR298, AK298, AI298)</f>
        <v>0</v>
      </c>
      <c r="O298">
        <f>DT298 - IF(AW298&gt;1, N298*DN298*100.0/(AY298*EH298), 0)</f>
        <v>0</v>
      </c>
      <c r="P298">
        <f>((V298-L298/2)*O298-N298)/(V298+L298/2)</f>
        <v>0</v>
      </c>
      <c r="Q298">
        <f>P298*(EA298+EB298)/1000.0</f>
        <v>0</v>
      </c>
      <c r="R298">
        <f>(DT298 - IF(AW298&gt;1, N298*DN298*100.0/(AY298*EH298), 0))*(EA298+EB298)/1000.0</f>
        <v>0</v>
      </c>
      <c r="S298">
        <f>2.0/((1/U298-1/T298)+SIGN(U298)*SQRT((1/U298-1/T298)*(1/U298-1/T298) + 4*DO298/((DO298+1)*(DO298+1))*(2*1/U298*1/T298-1/T298*1/T298)))</f>
        <v>0</v>
      </c>
      <c r="T298">
        <f>IF(LEFT(DP298,1)&lt;&gt;"0",IF(LEFT(DP298,1)="1",3.0,DQ298),$D$5+$E$5*(EH298*EA298/($K$5*1000))+$F$5*(EH298*EA298/($K$5*1000))*MAX(MIN(DN298,$J$5),$I$5)*MAX(MIN(DN298,$J$5),$I$5)+$G$5*MAX(MIN(DN298,$J$5),$I$5)*(EH298*EA298/($K$5*1000))+$H$5*(EH298*EA298/($K$5*1000))*(EH298*EA298/($K$5*1000)))</f>
        <v>0</v>
      </c>
      <c r="U298">
        <f>L298*(1000-(1000*0.61365*exp(17.502*Y298/(240.97+Y298))/(EA298+EB298)+DV298)/2)/(1000*0.61365*exp(17.502*Y298/(240.97+Y298))/(EA298+EB298)-DV298)</f>
        <v>0</v>
      </c>
      <c r="V298">
        <f>1/((DO298+1)/(S298/1.6)+1/(T298/1.37)) + DO298/((DO298+1)/(S298/1.6) + DO298/(T298/1.37))</f>
        <v>0</v>
      </c>
      <c r="W298">
        <f>(DJ298*DM298)</f>
        <v>0</v>
      </c>
      <c r="X298">
        <f>(EC298+(W298+2*0.95*5.67E-8*(((EC298+$B$7)+273)^4-(EC298+273)^4)-44100*L298)/(1.84*29.3*T298+8*0.95*5.67E-8*(EC298+273)^3))</f>
        <v>0</v>
      </c>
      <c r="Y298">
        <f>($C$7*ED298+$D$7*EE298+$E$7*X298)</f>
        <v>0</v>
      </c>
      <c r="Z298">
        <f>0.61365*exp(17.502*Y298/(240.97+Y298))</f>
        <v>0</v>
      </c>
      <c r="AA298">
        <f>(AB298/AC298*100)</f>
        <v>0</v>
      </c>
      <c r="AB298">
        <f>DV298*(EA298+EB298)/1000</f>
        <v>0</v>
      </c>
      <c r="AC298">
        <f>0.61365*exp(17.502*EC298/(240.97+EC298))</f>
        <v>0</v>
      </c>
      <c r="AD298">
        <f>(Z298-DV298*(EA298+EB298)/1000)</f>
        <v>0</v>
      </c>
      <c r="AE298">
        <f>(-L298*44100)</f>
        <v>0</v>
      </c>
      <c r="AF298">
        <f>2*29.3*T298*0.92*(EC298-Y298)</f>
        <v>0</v>
      </c>
      <c r="AG298">
        <f>2*0.95*5.67E-8*(((EC298+$B$7)+273)^4-(Y298+273)^4)</f>
        <v>0</v>
      </c>
      <c r="AH298">
        <f>W298+AG298+AE298+AF298</f>
        <v>0</v>
      </c>
      <c r="AI298">
        <f>DZ298*AW298*(DU298-DT298*(1000-AW298*DW298)/(1000-AW298*DV298))/(100*DN298)</f>
        <v>0</v>
      </c>
      <c r="AJ298">
        <f>1000*DZ298*AW298*(DV298-DW298)/(100*DN298*(1000-AW298*DV298))</f>
        <v>0</v>
      </c>
      <c r="AK298">
        <f>(AL298 - AM298 - EA298*1E3/(8.314*(EC298+273.15)) * AO298/DZ298 * AN298) * DZ298/(100*DN298) * (1000 - DW298)/1000</f>
        <v>0</v>
      </c>
      <c r="AL298">
        <v>424.885174311184</v>
      </c>
      <c r="AM298">
        <v>422.656672727273</v>
      </c>
      <c r="AN298">
        <v>0.0261583409928783</v>
      </c>
      <c r="AO298">
        <v>66.111918729525</v>
      </c>
      <c r="AP298">
        <f>(AR298 - AQ298 + EA298*1E3/(8.314*(EC298+273.15)) * AT298/DZ298 * AS298) * DZ298/(100*DN298) * 1000/(1000 - AR298)</f>
        <v>0</v>
      </c>
      <c r="AQ298">
        <v>11.5199991417104</v>
      </c>
      <c r="AR298">
        <v>12.4777978021978</v>
      </c>
      <c r="AS298">
        <v>-7.20328073139741e-07</v>
      </c>
      <c r="AT298">
        <v>85.4368916189537</v>
      </c>
      <c r="AU298">
        <v>0</v>
      </c>
      <c r="AV298">
        <v>0</v>
      </c>
      <c r="AW298">
        <f>IF(AU298*$H$13&gt;=AY298,1.0,(AY298/(AY298-AU298*$H$13)))</f>
        <v>0</v>
      </c>
      <c r="AX298">
        <f>(AW298-1)*100</f>
        <v>0</v>
      </c>
      <c r="AY298">
        <f>MAX(0,($B$13+$C$13*EH298)/(1+$D$13*EH298)*EA298/(EC298+273)*$E$13)</f>
        <v>0</v>
      </c>
      <c r="AZ298" t="s">
        <v>436</v>
      </c>
      <c r="BA298" t="s">
        <v>436</v>
      </c>
      <c r="BB298">
        <v>0</v>
      </c>
      <c r="BC298">
        <v>0</v>
      </c>
      <c r="BD298">
        <f>1-BB298/BC298</f>
        <v>0</v>
      </c>
      <c r="BE298">
        <v>0</v>
      </c>
      <c r="BF298" t="s">
        <v>436</v>
      </c>
      <c r="BG298" t="s">
        <v>436</v>
      </c>
      <c r="BH298">
        <v>0</v>
      </c>
      <c r="BI298">
        <v>0</v>
      </c>
      <c r="BJ298">
        <f>1-BH298/BI298</f>
        <v>0</v>
      </c>
      <c r="BK298">
        <v>0.5</v>
      </c>
      <c r="BL298">
        <f>DK298</f>
        <v>0</v>
      </c>
      <c r="BM298">
        <f>N298</f>
        <v>0</v>
      </c>
      <c r="BN298">
        <f>BJ298*BK298*BL298</f>
        <v>0</v>
      </c>
      <c r="BO298">
        <f>(BM298-BE298)/BL298</f>
        <v>0</v>
      </c>
      <c r="BP298">
        <f>(BC298-BI298)/BI298</f>
        <v>0</v>
      </c>
      <c r="BQ298">
        <f>BB298/(BD298+BB298/BI298)</f>
        <v>0</v>
      </c>
      <c r="BR298" t="s">
        <v>436</v>
      </c>
      <c r="BS298">
        <v>0</v>
      </c>
      <c r="BT298">
        <f>IF(BS298&lt;&gt;0, BS298, BQ298)</f>
        <v>0</v>
      </c>
      <c r="BU298">
        <f>1-BT298/BI298</f>
        <v>0</v>
      </c>
      <c r="BV298">
        <f>(BI298-BH298)/(BI298-BT298)</f>
        <v>0</v>
      </c>
      <c r="BW298">
        <f>(BC298-BI298)/(BC298-BT298)</f>
        <v>0</v>
      </c>
      <c r="BX298">
        <f>(BI298-BH298)/(BI298-BB298)</f>
        <v>0</v>
      </c>
      <c r="BY298">
        <f>(BC298-BI298)/(BC298-BB298)</f>
        <v>0</v>
      </c>
      <c r="BZ298">
        <f>(BV298*BT298/BH298)</f>
        <v>0</v>
      </c>
      <c r="CA298">
        <f>(1-BZ298)</f>
        <v>0</v>
      </c>
      <c r="DJ298">
        <f>$B$11*EI298+$C$11*EJ298+$F$11*EU298*(1-EX298)</f>
        <v>0</v>
      </c>
      <c r="DK298">
        <f>DJ298*DL298</f>
        <v>0</v>
      </c>
      <c r="DL298">
        <f>($B$11*$D$9+$C$11*$D$9+$F$11*((FH298+EZ298)/MAX(FH298+EZ298+FI298, 0.1)*$I$9+FI298/MAX(FH298+EZ298+FI298, 0.1)*$J$9))/($B$11+$C$11+$F$11)</f>
        <v>0</v>
      </c>
      <c r="DM298">
        <f>($B$11*$K$9+$C$11*$K$9+$F$11*((FH298+EZ298)/MAX(FH298+EZ298+FI298, 0.1)*$P$9+FI298/MAX(FH298+EZ298+FI298, 0.1)*$Q$9))/($B$11+$C$11+$F$11)</f>
        <v>0</v>
      </c>
      <c r="DN298">
        <v>6</v>
      </c>
      <c r="DO298">
        <v>0.5</v>
      </c>
      <c r="DP298" t="s">
        <v>437</v>
      </c>
      <c r="DQ298">
        <v>2</v>
      </c>
      <c r="DR298" t="b">
        <v>1</v>
      </c>
      <c r="DS298">
        <v>1701979077.6</v>
      </c>
      <c r="DT298">
        <v>417.363</v>
      </c>
      <c r="DU298">
        <v>419.9955</v>
      </c>
      <c r="DV298">
        <v>12.47825</v>
      </c>
      <c r="DW298">
        <v>11.52015</v>
      </c>
      <c r="DX298">
        <v>417.877</v>
      </c>
      <c r="DY298">
        <v>12.447</v>
      </c>
      <c r="DZ298">
        <v>599.9745</v>
      </c>
      <c r="EA298">
        <v>78.90305</v>
      </c>
      <c r="EB298">
        <v>0.1000069</v>
      </c>
      <c r="EC298">
        <v>23.04365</v>
      </c>
      <c r="ED298">
        <v>23.1005</v>
      </c>
      <c r="EE298">
        <v>999.9</v>
      </c>
      <c r="EF298">
        <v>0</v>
      </c>
      <c r="EG298">
        <v>0</v>
      </c>
      <c r="EH298">
        <v>9996.24</v>
      </c>
      <c r="EI298">
        <v>0</v>
      </c>
      <c r="EJ298">
        <v>0.848101</v>
      </c>
      <c r="EK298">
        <v>-2.632155</v>
      </c>
      <c r="EL298">
        <v>422.637</v>
      </c>
      <c r="EM298">
        <v>424.89</v>
      </c>
      <c r="EN298">
        <v>0.958104</v>
      </c>
      <c r="EO298">
        <v>419.9955</v>
      </c>
      <c r="EP298">
        <v>11.52015</v>
      </c>
      <c r="EQ298">
        <v>0.9845715</v>
      </c>
      <c r="ER298">
        <v>0.9089745</v>
      </c>
      <c r="ES298">
        <v>6.69004</v>
      </c>
      <c r="ET298">
        <v>5.533615</v>
      </c>
      <c r="EU298">
        <v>1800.04</v>
      </c>
      <c r="EV298">
        <v>0.978006</v>
      </c>
      <c r="EW298">
        <v>0.0219943</v>
      </c>
      <c r="EX298">
        <v>0</v>
      </c>
      <c r="EY298">
        <v>381.219</v>
      </c>
      <c r="EZ298">
        <v>4.99951</v>
      </c>
      <c r="FA298">
        <v>6921.405</v>
      </c>
      <c r="FB298">
        <v>14717.35</v>
      </c>
      <c r="FC298">
        <v>43.125</v>
      </c>
      <c r="FD298">
        <v>44.875</v>
      </c>
      <c r="FE298">
        <v>44.625</v>
      </c>
      <c r="FF298">
        <v>43.937</v>
      </c>
      <c r="FG298">
        <v>44.5</v>
      </c>
      <c r="FH298">
        <v>1755.56</v>
      </c>
      <c r="FI298">
        <v>39.48</v>
      </c>
      <c r="FJ298">
        <v>0</v>
      </c>
      <c r="FK298">
        <v>1701979080.3</v>
      </c>
      <c r="FL298">
        <v>0</v>
      </c>
      <c r="FM298">
        <v>381.36128</v>
      </c>
      <c r="FN298">
        <v>-0.107461523964866</v>
      </c>
      <c r="FO298">
        <v>0.480769216824768</v>
      </c>
      <c r="FP298">
        <v>6921.3404</v>
      </c>
      <c r="FQ298">
        <v>15</v>
      </c>
      <c r="FR298">
        <v>1701977635</v>
      </c>
      <c r="FS298" t="s">
        <v>438</v>
      </c>
      <c r="FT298">
        <v>1701977633</v>
      </c>
      <c r="FU298">
        <v>1701977635</v>
      </c>
      <c r="FV298">
        <v>4</v>
      </c>
      <c r="FW298">
        <v>-0.012</v>
      </c>
      <c r="FX298">
        <v>0.003</v>
      </c>
      <c r="FY298">
        <v>-0.515</v>
      </c>
      <c r="FZ298">
        <v>0.012</v>
      </c>
      <c r="GA298">
        <v>420</v>
      </c>
      <c r="GB298">
        <v>11</v>
      </c>
      <c r="GC298">
        <v>0.38</v>
      </c>
      <c r="GD298">
        <v>0.07</v>
      </c>
      <c r="GE298">
        <v>-2.6901635</v>
      </c>
      <c r="GF298">
        <v>0.203194736842105</v>
      </c>
      <c r="GG298">
        <v>0.030641099568227</v>
      </c>
      <c r="GH298">
        <v>1</v>
      </c>
      <c r="GI298">
        <v>381.387382352941</v>
      </c>
      <c r="GJ298">
        <v>-0.359679137783443</v>
      </c>
      <c r="GK298">
        <v>0.150320444914087</v>
      </c>
      <c r="GL298">
        <v>1</v>
      </c>
      <c r="GM298">
        <v>0.9614585</v>
      </c>
      <c r="GN298">
        <v>-0.0125195187969923</v>
      </c>
      <c r="GO298">
        <v>0.00154588248259691</v>
      </c>
      <c r="GP298">
        <v>1</v>
      </c>
      <c r="GQ298">
        <v>3</v>
      </c>
      <c r="GR298">
        <v>3</v>
      </c>
      <c r="GS298" t="s">
        <v>439</v>
      </c>
      <c r="GT298">
        <v>3.25</v>
      </c>
      <c r="GU298">
        <v>2.89232</v>
      </c>
      <c r="GV298">
        <v>0.0827144</v>
      </c>
      <c r="GW298">
        <v>0.0829061</v>
      </c>
      <c r="GX298">
        <v>0.0594359</v>
      </c>
      <c r="GY298">
        <v>0.0555064</v>
      </c>
      <c r="GZ298">
        <v>30257.9</v>
      </c>
      <c r="HA298">
        <v>23312.8</v>
      </c>
      <c r="HB298">
        <v>30708.8</v>
      </c>
      <c r="HC298">
        <v>23891.3</v>
      </c>
      <c r="HD298">
        <v>38257</v>
      </c>
      <c r="HE298">
        <v>31496.4</v>
      </c>
      <c r="HF298">
        <v>43452.1</v>
      </c>
      <c r="HG298">
        <v>36056</v>
      </c>
      <c r="HH298">
        <v>2.3518</v>
      </c>
      <c r="HI298">
        <v>2.25408</v>
      </c>
      <c r="HJ298">
        <v>0.152327</v>
      </c>
      <c r="HK298">
        <v>0</v>
      </c>
      <c r="HL298">
        <v>20.5924</v>
      </c>
      <c r="HM298">
        <v>999.9</v>
      </c>
      <c r="HN298">
        <v>45.153</v>
      </c>
      <c r="HO298">
        <v>27.12</v>
      </c>
      <c r="HP298">
        <v>20.6267</v>
      </c>
      <c r="HQ298">
        <v>54.612</v>
      </c>
      <c r="HR298">
        <v>21.4824</v>
      </c>
      <c r="HS298">
        <v>2</v>
      </c>
      <c r="HT298">
        <v>-0.298826</v>
      </c>
      <c r="HU298">
        <v>0.746626</v>
      </c>
      <c r="HV298">
        <v>20.3421</v>
      </c>
      <c r="HW298">
        <v>5.24679</v>
      </c>
      <c r="HX298">
        <v>11.9225</v>
      </c>
      <c r="HY298">
        <v>4.9696</v>
      </c>
      <c r="HZ298">
        <v>3.2901</v>
      </c>
      <c r="IA298">
        <v>9999</v>
      </c>
      <c r="IB298">
        <v>999.9</v>
      </c>
      <c r="IC298">
        <v>9999</v>
      </c>
      <c r="ID298">
        <v>9999</v>
      </c>
      <c r="IE298">
        <v>4.97212</v>
      </c>
      <c r="IF298">
        <v>1.87347</v>
      </c>
      <c r="IG298">
        <v>1.88034</v>
      </c>
      <c r="IH298">
        <v>1.87653</v>
      </c>
      <c r="II298">
        <v>1.87608</v>
      </c>
      <c r="IJ298">
        <v>1.87607</v>
      </c>
      <c r="IK298">
        <v>1.87501</v>
      </c>
      <c r="IL298">
        <v>1.87541</v>
      </c>
      <c r="IM298">
        <v>0</v>
      </c>
      <c r="IN298">
        <v>0</v>
      </c>
      <c r="IO298">
        <v>0</v>
      </c>
      <c r="IP298">
        <v>0</v>
      </c>
      <c r="IQ298" t="s">
        <v>440</v>
      </c>
      <c r="IR298" t="s">
        <v>441</v>
      </c>
      <c r="IS298" t="s">
        <v>442</v>
      </c>
      <c r="IT298" t="s">
        <v>442</v>
      </c>
      <c r="IU298" t="s">
        <v>442</v>
      </c>
      <c r="IV298" t="s">
        <v>442</v>
      </c>
      <c r="IW298">
        <v>0</v>
      </c>
      <c r="IX298">
        <v>100</v>
      </c>
      <c r="IY298">
        <v>100</v>
      </c>
      <c r="IZ298">
        <v>-0.514</v>
      </c>
      <c r="JA298">
        <v>0.0313</v>
      </c>
      <c r="JB298">
        <v>-0.436505064677801</v>
      </c>
      <c r="JC298">
        <v>-0.000204251658391556</v>
      </c>
      <c r="JD298">
        <v>8.11882707142039e-08</v>
      </c>
      <c r="JE298">
        <v>-8.824596126216e-11</v>
      </c>
      <c r="JF298">
        <v>-0.0823044458403542</v>
      </c>
      <c r="JG298">
        <v>6.98166786572007e-05</v>
      </c>
      <c r="JH298">
        <v>0.00104944809816257</v>
      </c>
      <c r="JI298">
        <v>-2.5878658862803e-05</v>
      </c>
      <c r="JJ298">
        <v>28</v>
      </c>
      <c r="JK298">
        <v>2090</v>
      </c>
      <c r="JL298">
        <v>2</v>
      </c>
      <c r="JM298">
        <v>19</v>
      </c>
      <c r="JN298">
        <v>24.1</v>
      </c>
      <c r="JO298">
        <v>24.1</v>
      </c>
      <c r="JP298">
        <v>1.36108</v>
      </c>
      <c r="JQ298">
        <v>2.55615</v>
      </c>
      <c r="JR298">
        <v>2.24365</v>
      </c>
      <c r="JS298">
        <v>2.85034</v>
      </c>
      <c r="JT298">
        <v>2.49756</v>
      </c>
      <c r="JU298">
        <v>2.36206</v>
      </c>
      <c r="JV298">
        <v>31.3462</v>
      </c>
      <c r="JW298">
        <v>24.0612</v>
      </c>
      <c r="JX298">
        <v>18</v>
      </c>
      <c r="JY298">
        <v>633.41</v>
      </c>
      <c r="JZ298">
        <v>657.298</v>
      </c>
      <c r="KA298">
        <v>19.999</v>
      </c>
      <c r="KB298">
        <v>23.3883</v>
      </c>
      <c r="KC298">
        <v>30</v>
      </c>
      <c r="KD298">
        <v>23.5524</v>
      </c>
      <c r="KE298">
        <v>23.5323</v>
      </c>
      <c r="KF298">
        <v>27.2876</v>
      </c>
      <c r="KG298">
        <v>36.4437</v>
      </c>
      <c r="KH298">
        <v>0</v>
      </c>
      <c r="KI298">
        <v>20</v>
      </c>
      <c r="KJ298">
        <v>420</v>
      </c>
      <c r="KK298">
        <v>11.5372</v>
      </c>
      <c r="KL298">
        <v>101.963</v>
      </c>
      <c r="KM298">
        <v>101.009</v>
      </c>
    </row>
    <row r="299" spans="1:299">
      <c r="A299">
        <v>283</v>
      </c>
      <c r="B299">
        <v>1701979084.1</v>
      </c>
      <c r="C299">
        <v>1410.09999990463</v>
      </c>
      <c r="D299" t="s">
        <v>1007</v>
      </c>
      <c r="E299" t="s">
        <v>1008</v>
      </c>
      <c r="F299">
        <v>15</v>
      </c>
      <c r="H299" t="s">
        <v>435</v>
      </c>
      <c r="K299">
        <v>1701979082.6</v>
      </c>
      <c r="L299">
        <f>(M299)/1000</f>
        <v>0</v>
      </c>
      <c r="M299">
        <f>IF(DR299, AP299, AJ299)</f>
        <v>0</v>
      </c>
      <c r="N299">
        <f>IF(DR299, AK299, AI299)</f>
        <v>0</v>
      </c>
      <c r="O299">
        <f>DT299 - IF(AW299&gt;1, N299*DN299*100.0/(AY299*EH299), 0)</f>
        <v>0</v>
      </c>
      <c r="P299">
        <f>((V299-L299/2)*O299-N299)/(V299+L299/2)</f>
        <v>0</v>
      </c>
      <c r="Q299">
        <f>P299*(EA299+EB299)/1000.0</f>
        <v>0</v>
      </c>
      <c r="R299">
        <f>(DT299 - IF(AW299&gt;1, N299*DN299*100.0/(AY299*EH299), 0))*(EA299+EB299)/1000.0</f>
        <v>0</v>
      </c>
      <c r="S299">
        <f>2.0/((1/U299-1/T299)+SIGN(U299)*SQRT((1/U299-1/T299)*(1/U299-1/T299) + 4*DO299/((DO299+1)*(DO299+1))*(2*1/U299*1/T299-1/T299*1/T299)))</f>
        <v>0</v>
      </c>
      <c r="T299">
        <f>IF(LEFT(DP299,1)&lt;&gt;"0",IF(LEFT(DP299,1)="1",3.0,DQ299),$D$5+$E$5*(EH299*EA299/($K$5*1000))+$F$5*(EH299*EA299/($K$5*1000))*MAX(MIN(DN299,$J$5),$I$5)*MAX(MIN(DN299,$J$5),$I$5)+$G$5*MAX(MIN(DN299,$J$5),$I$5)*(EH299*EA299/($K$5*1000))+$H$5*(EH299*EA299/($K$5*1000))*(EH299*EA299/($K$5*1000)))</f>
        <v>0</v>
      </c>
      <c r="U299">
        <f>L299*(1000-(1000*0.61365*exp(17.502*Y299/(240.97+Y299))/(EA299+EB299)+DV299)/2)/(1000*0.61365*exp(17.502*Y299/(240.97+Y299))/(EA299+EB299)-DV299)</f>
        <v>0</v>
      </c>
      <c r="V299">
        <f>1/((DO299+1)/(S299/1.6)+1/(T299/1.37)) + DO299/((DO299+1)/(S299/1.6) + DO299/(T299/1.37))</f>
        <v>0</v>
      </c>
      <c r="W299">
        <f>(DJ299*DM299)</f>
        <v>0</v>
      </c>
      <c r="X299">
        <f>(EC299+(W299+2*0.95*5.67E-8*(((EC299+$B$7)+273)^4-(EC299+273)^4)-44100*L299)/(1.84*29.3*T299+8*0.95*5.67E-8*(EC299+273)^3))</f>
        <v>0</v>
      </c>
      <c r="Y299">
        <f>($C$7*ED299+$D$7*EE299+$E$7*X299)</f>
        <v>0</v>
      </c>
      <c r="Z299">
        <f>0.61365*exp(17.502*Y299/(240.97+Y299))</f>
        <v>0</v>
      </c>
      <c r="AA299">
        <f>(AB299/AC299*100)</f>
        <v>0</v>
      </c>
      <c r="AB299">
        <f>DV299*(EA299+EB299)/1000</f>
        <v>0</v>
      </c>
      <c r="AC299">
        <f>0.61365*exp(17.502*EC299/(240.97+EC299))</f>
        <v>0</v>
      </c>
      <c r="AD299">
        <f>(Z299-DV299*(EA299+EB299)/1000)</f>
        <v>0</v>
      </c>
      <c r="AE299">
        <f>(-L299*44100)</f>
        <v>0</v>
      </c>
      <c r="AF299">
        <f>2*29.3*T299*0.92*(EC299-Y299)</f>
        <v>0</v>
      </c>
      <c r="AG299">
        <f>2*0.95*5.67E-8*(((EC299+$B$7)+273)^4-(Y299+273)^4)</f>
        <v>0</v>
      </c>
      <c r="AH299">
        <f>W299+AG299+AE299+AF299</f>
        <v>0</v>
      </c>
      <c r="AI299">
        <f>DZ299*AW299*(DU299-DT299*(1000-AW299*DW299)/(1000-AW299*DV299))/(100*DN299)</f>
        <v>0</v>
      </c>
      <c r="AJ299">
        <f>1000*DZ299*AW299*(DV299-DW299)/(100*DN299*(1000-AW299*DV299))</f>
        <v>0</v>
      </c>
      <c r="AK299">
        <f>(AL299 - AM299 - EA299*1E3/(8.314*(EC299+273.15)) * AO299/DZ299 * AN299) * DZ299/(100*DN299) * (1000 - DW299)/1000</f>
        <v>0</v>
      </c>
      <c r="AL299">
        <v>424.882743482523</v>
      </c>
      <c r="AM299">
        <v>422.606309090909</v>
      </c>
      <c r="AN299">
        <v>-0.00886265168413401</v>
      </c>
      <c r="AO299">
        <v>66.111918729525</v>
      </c>
      <c r="AP299">
        <f>(AR299 - AQ299 + EA299*1E3/(8.314*(EC299+273.15)) * AT299/DZ299 * AS299) * DZ299/(100*DN299) * 1000/(1000 - AR299)</f>
        <v>0</v>
      </c>
      <c r="AQ299">
        <v>11.5199496778275</v>
      </c>
      <c r="AR299">
        <v>12.4792307692308</v>
      </c>
      <c r="AS299">
        <v>-7.60076436602426e-07</v>
      </c>
      <c r="AT299">
        <v>85.4368916189537</v>
      </c>
      <c r="AU299">
        <v>0</v>
      </c>
      <c r="AV299">
        <v>0</v>
      </c>
      <c r="AW299">
        <f>IF(AU299*$H$13&gt;=AY299,1.0,(AY299/(AY299-AU299*$H$13)))</f>
        <v>0</v>
      </c>
      <c r="AX299">
        <f>(AW299-1)*100</f>
        <v>0</v>
      </c>
      <c r="AY299">
        <f>MAX(0,($B$13+$C$13*EH299)/(1+$D$13*EH299)*EA299/(EC299+273)*$E$13)</f>
        <v>0</v>
      </c>
      <c r="AZ299" t="s">
        <v>436</v>
      </c>
      <c r="BA299" t="s">
        <v>436</v>
      </c>
      <c r="BB299">
        <v>0</v>
      </c>
      <c r="BC299">
        <v>0</v>
      </c>
      <c r="BD299">
        <f>1-BB299/BC299</f>
        <v>0</v>
      </c>
      <c r="BE299">
        <v>0</v>
      </c>
      <c r="BF299" t="s">
        <v>436</v>
      </c>
      <c r="BG299" t="s">
        <v>436</v>
      </c>
      <c r="BH299">
        <v>0</v>
      </c>
      <c r="BI299">
        <v>0</v>
      </c>
      <c r="BJ299">
        <f>1-BH299/BI299</f>
        <v>0</v>
      </c>
      <c r="BK299">
        <v>0.5</v>
      </c>
      <c r="BL299">
        <f>DK299</f>
        <v>0</v>
      </c>
      <c r="BM299">
        <f>N299</f>
        <v>0</v>
      </c>
      <c r="BN299">
        <f>BJ299*BK299*BL299</f>
        <v>0</v>
      </c>
      <c r="BO299">
        <f>(BM299-BE299)/BL299</f>
        <v>0</v>
      </c>
      <c r="BP299">
        <f>(BC299-BI299)/BI299</f>
        <v>0</v>
      </c>
      <c r="BQ299">
        <f>BB299/(BD299+BB299/BI299)</f>
        <v>0</v>
      </c>
      <c r="BR299" t="s">
        <v>436</v>
      </c>
      <c r="BS299">
        <v>0</v>
      </c>
      <c r="BT299">
        <f>IF(BS299&lt;&gt;0, BS299, BQ299)</f>
        <v>0</v>
      </c>
      <c r="BU299">
        <f>1-BT299/BI299</f>
        <v>0</v>
      </c>
      <c r="BV299">
        <f>(BI299-BH299)/(BI299-BT299)</f>
        <v>0</v>
      </c>
      <c r="BW299">
        <f>(BC299-BI299)/(BC299-BT299)</f>
        <v>0</v>
      </c>
      <c r="BX299">
        <f>(BI299-BH299)/(BI299-BB299)</f>
        <v>0</v>
      </c>
      <c r="BY299">
        <f>(BC299-BI299)/(BC299-BB299)</f>
        <v>0</v>
      </c>
      <c r="BZ299">
        <f>(BV299*BT299/BH299)</f>
        <v>0</v>
      </c>
      <c r="CA299">
        <f>(1-BZ299)</f>
        <v>0</v>
      </c>
      <c r="DJ299">
        <f>$B$11*EI299+$C$11*EJ299+$F$11*EU299*(1-EX299)</f>
        <v>0</v>
      </c>
      <c r="DK299">
        <f>DJ299*DL299</f>
        <v>0</v>
      </c>
      <c r="DL299">
        <f>($B$11*$D$9+$C$11*$D$9+$F$11*((FH299+EZ299)/MAX(FH299+EZ299+FI299, 0.1)*$I$9+FI299/MAX(FH299+EZ299+FI299, 0.1)*$J$9))/($B$11+$C$11+$F$11)</f>
        <v>0</v>
      </c>
      <c r="DM299">
        <f>($B$11*$K$9+$C$11*$K$9+$F$11*((FH299+EZ299)/MAX(FH299+EZ299+FI299, 0.1)*$P$9+FI299/MAX(FH299+EZ299+FI299, 0.1)*$Q$9))/($B$11+$C$11+$F$11)</f>
        <v>0</v>
      </c>
      <c r="DN299">
        <v>6</v>
      </c>
      <c r="DO299">
        <v>0.5</v>
      </c>
      <c r="DP299" t="s">
        <v>437</v>
      </c>
      <c r="DQ299">
        <v>2</v>
      </c>
      <c r="DR299" t="b">
        <v>1</v>
      </c>
      <c r="DS299">
        <v>1701979082.6</v>
      </c>
      <c r="DT299">
        <v>417.343</v>
      </c>
      <c r="DU299">
        <v>419.9925</v>
      </c>
      <c r="DV299">
        <v>12.4792</v>
      </c>
      <c r="DW299">
        <v>11.5202</v>
      </c>
      <c r="DX299">
        <v>417.857</v>
      </c>
      <c r="DY299">
        <v>12.44795</v>
      </c>
      <c r="DZ299">
        <v>600.0045</v>
      </c>
      <c r="EA299">
        <v>78.90415</v>
      </c>
      <c r="EB299">
        <v>0.099895</v>
      </c>
      <c r="EC299">
        <v>23.04225</v>
      </c>
      <c r="ED299">
        <v>23.1179</v>
      </c>
      <c r="EE299">
        <v>999.9</v>
      </c>
      <c r="EF299">
        <v>0</v>
      </c>
      <c r="EG299">
        <v>0</v>
      </c>
      <c r="EH299">
        <v>10007.175</v>
      </c>
      <c r="EI299">
        <v>0</v>
      </c>
      <c r="EJ299">
        <v>0.848101</v>
      </c>
      <c r="EK299">
        <v>-2.649395</v>
      </c>
      <c r="EL299">
        <v>422.617</v>
      </c>
      <c r="EM299">
        <v>424.887</v>
      </c>
      <c r="EN299">
        <v>0.959002</v>
      </c>
      <c r="EO299">
        <v>419.9925</v>
      </c>
      <c r="EP299">
        <v>11.5202</v>
      </c>
      <c r="EQ299">
        <v>0.984661</v>
      </c>
      <c r="ER299">
        <v>0.908992</v>
      </c>
      <c r="ES299">
        <v>6.691365</v>
      </c>
      <c r="ET299">
        <v>5.53389</v>
      </c>
      <c r="EU299">
        <v>1800.2</v>
      </c>
      <c r="EV299">
        <v>0.978008</v>
      </c>
      <c r="EW299">
        <v>0.0219924</v>
      </c>
      <c r="EX299">
        <v>0</v>
      </c>
      <c r="EY299">
        <v>381.294</v>
      </c>
      <c r="EZ299">
        <v>4.99951</v>
      </c>
      <c r="FA299">
        <v>6922.01</v>
      </c>
      <c r="FB299">
        <v>14718.65</v>
      </c>
      <c r="FC299">
        <v>43.125</v>
      </c>
      <c r="FD299">
        <v>44.875</v>
      </c>
      <c r="FE299">
        <v>44.625</v>
      </c>
      <c r="FF299">
        <v>43.937</v>
      </c>
      <c r="FG299">
        <v>44.5</v>
      </c>
      <c r="FH299">
        <v>1755.72</v>
      </c>
      <c r="FI299">
        <v>39.48</v>
      </c>
      <c r="FJ299">
        <v>0</v>
      </c>
      <c r="FK299">
        <v>1701979085.1</v>
      </c>
      <c r="FL299">
        <v>0</v>
      </c>
      <c r="FM299">
        <v>381.37848</v>
      </c>
      <c r="FN299">
        <v>-0.0683846038439056</v>
      </c>
      <c r="FO299">
        <v>-0.752307684207679</v>
      </c>
      <c r="FP299">
        <v>6921.2588</v>
      </c>
      <c r="FQ299">
        <v>15</v>
      </c>
      <c r="FR299">
        <v>1701977635</v>
      </c>
      <c r="FS299" t="s">
        <v>438</v>
      </c>
      <c r="FT299">
        <v>1701977633</v>
      </c>
      <c r="FU299">
        <v>1701977635</v>
      </c>
      <c r="FV299">
        <v>4</v>
      </c>
      <c r="FW299">
        <v>-0.012</v>
      </c>
      <c r="FX299">
        <v>0.003</v>
      </c>
      <c r="FY299">
        <v>-0.515</v>
      </c>
      <c r="FZ299">
        <v>0.012</v>
      </c>
      <c r="GA299">
        <v>420</v>
      </c>
      <c r="GB299">
        <v>11</v>
      </c>
      <c r="GC299">
        <v>0.38</v>
      </c>
      <c r="GD299">
        <v>0.07</v>
      </c>
      <c r="GE299">
        <v>-2.67013333333333</v>
      </c>
      <c r="GF299">
        <v>0.256951948051947</v>
      </c>
      <c r="GG299">
        <v>0.0364575629796164</v>
      </c>
      <c r="GH299">
        <v>1</v>
      </c>
      <c r="GI299">
        <v>381.368382352941</v>
      </c>
      <c r="GJ299">
        <v>-0.15167302606149</v>
      </c>
      <c r="GK299">
        <v>0.149215007663805</v>
      </c>
      <c r="GL299">
        <v>1</v>
      </c>
      <c r="GM299">
        <v>0.960502857142857</v>
      </c>
      <c r="GN299">
        <v>-0.0128789610389604</v>
      </c>
      <c r="GO299">
        <v>0.00163460277061037</v>
      </c>
      <c r="GP299">
        <v>1</v>
      </c>
      <c r="GQ299">
        <v>3</v>
      </c>
      <c r="GR299">
        <v>3</v>
      </c>
      <c r="GS299" t="s">
        <v>439</v>
      </c>
      <c r="GT299">
        <v>3.24997</v>
      </c>
      <c r="GU299">
        <v>2.89211</v>
      </c>
      <c r="GV299">
        <v>0.0827069</v>
      </c>
      <c r="GW299">
        <v>0.0829055</v>
      </c>
      <c r="GX299">
        <v>0.0594421</v>
      </c>
      <c r="GY299">
        <v>0.055509</v>
      </c>
      <c r="GZ299">
        <v>30258</v>
      </c>
      <c r="HA299">
        <v>23313.2</v>
      </c>
      <c r="HB299">
        <v>30708.6</v>
      </c>
      <c r="HC299">
        <v>23891.7</v>
      </c>
      <c r="HD299">
        <v>38256.7</v>
      </c>
      <c r="HE299">
        <v>31496.8</v>
      </c>
      <c r="HF299">
        <v>43452.1</v>
      </c>
      <c r="HG299">
        <v>36056.4</v>
      </c>
      <c r="HH299">
        <v>2.35185</v>
      </c>
      <c r="HI299">
        <v>2.254</v>
      </c>
      <c r="HJ299">
        <v>0.153109</v>
      </c>
      <c r="HK299">
        <v>0</v>
      </c>
      <c r="HL299">
        <v>20.5923</v>
      </c>
      <c r="HM299">
        <v>999.9</v>
      </c>
      <c r="HN299">
        <v>45.178</v>
      </c>
      <c r="HO299">
        <v>27.12</v>
      </c>
      <c r="HP299">
        <v>20.6388</v>
      </c>
      <c r="HQ299">
        <v>54.652</v>
      </c>
      <c r="HR299">
        <v>21.5264</v>
      </c>
      <c r="HS299">
        <v>2</v>
      </c>
      <c r="HT299">
        <v>-0.298742</v>
      </c>
      <c r="HU299">
        <v>0.743328</v>
      </c>
      <c r="HV299">
        <v>20.3422</v>
      </c>
      <c r="HW299">
        <v>5.24649</v>
      </c>
      <c r="HX299">
        <v>11.9205</v>
      </c>
      <c r="HY299">
        <v>4.9695</v>
      </c>
      <c r="HZ299">
        <v>3.29003</v>
      </c>
      <c r="IA299">
        <v>9999</v>
      </c>
      <c r="IB299">
        <v>999.9</v>
      </c>
      <c r="IC299">
        <v>9999</v>
      </c>
      <c r="ID299">
        <v>9999</v>
      </c>
      <c r="IE299">
        <v>4.97213</v>
      </c>
      <c r="IF299">
        <v>1.87347</v>
      </c>
      <c r="IG299">
        <v>1.88034</v>
      </c>
      <c r="IH299">
        <v>1.87653</v>
      </c>
      <c r="II299">
        <v>1.8761</v>
      </c>
      <c r="IJ299">
        <v>1.87607</v>
      </c>
      <c r="IK299">
        <v>1.87501</v>
      </c>
      <c r="IL299">
        <v>1.87544</v>
      </c>
      <c r="IM299">
        <v>0</v>
      </c>
      <c r="IN299">
        <v>0</v>
      </c>
      <c r="IO299">
        <v>0</v>
      </c>
      <c r="IP299">
        <v>0</v>
      </c>
      <c r="IQ299" t="s">
        <v>440</v>
      </c>
      <c r="IR299" t="s">
        <v>441</v>
      </c>
      <c r="IS299" t="s">
        <v>442</v>
      </c>
      <c r="IT299" t="s">
        <v>442</v>
      </c>
      <c r="IU299" t="s">
        <v>442</v>
      </c>
      <c r="IV299" t="s">
        <v>442</v>
      </c>
      <c r="IW299">
        <v>0</v>
      </c>
      <c r="IX299">
        <v>100</v>
      </c>
      <c r="IY299">
        <v>100</v>
      </c>
      <c r="IZ299">
        <v>-0.514</v>
      </c>
      <c r="JA299">
        <v>0.0313</v>
      </c>
      <c r="JB299">
        <v>-0.436505064677801</v>
      </c>
      <c r="JC299">
        <v>-0.000204251658391556</v>
      </c>
      <c r="JD299">
        <v>8.11882707142039e-08</v>
      </c>
      <c r="JE299">
        <v>-8.824596126216e-11</v>
      </c>
      <c r="JF299">
        <v>-0.0823044458403542</v>
      </c>
      <c r="JG299">
        <v>6.98166786572007e-05</v>
      </c>
      <c r="JH299">
        <v>0.00104944809816257</v>
      </c>
      <c r="JI299">
        <v>-2.5878658862803e-05</v>
      </c>
      <c r="JJ299">
        <v>28</v>
      </c>
      <c r="JK299">
        <v>2090</v>
      </c>
      <c r="JL299">
        <v>2</v>
      </c>
      <c r="JM299">
        <v>19</v>
      </c>
      <c r="JN299">
        <v>24.2</v>
      </c>
      <c r="JO299">
        <v>24.2</v>
      </c>
      <c r="JP299">
        <v>1.36108</v>
      </c>
      <c r="JQ299">
        <v>2.55737</v>
      </c>
      <c r="JR299">
        <v>2.24365</v>
      </c>
      <c r="JS299">
        <v>2.84912</v>
      </c>
      <c r="JT299">
        <v>2.49756</v>
      </c>
      <c r="JU299">
        <v>2.33887</v>
      </c>
      <c r="JV299">
        <v>31.368</v>
      </c>
      <c r="JW299">
        <v>24.0612</v>
      </c>
      <c r="JX299">
        <v>18</v>
      </c>
      <c r="JY299">
        <v>633.447</v>
      </c>
      <c r="JZ299">
        <v>657.257</v>
      </c>
      <c r="KA299">
        <v>19.9992</v>
      </c>
      <c r="KB299">
        <v>23.3903</v>
      </c>
      <c r="KC299">
        <v>30.0002</v>
      </c>
      <c r="KD299">
        <v>23.5524</v>
      </c>
      <c r="KE299">
        <v>23.534</v>
      </c>
      <c r="KF299">
        <v>27.2877</v>
      </c>
      <c r="KG299">
        <v>36.4437</v>
      </c>
      <c r="KH299">
        <v>0</v>
      </c>
      <c r="KI299">
        <v>20</v>
      </c>
      <c r="KJ299">
        <v>420</v>
      </c>
      <c r="KK299">
        <v>11.5387</v>
      </c>
      <c r="KL299">
        <v>101.963</v>
      </c>
      <c r="KM299">
        <v>101.011</v>
      </c>
    </row>
    <row r="300" spans="1:299">
      <c r="A300">
        <v>284</v>
      </c>
      <c r="B300">
        <v>1701979089.1</v>
      </c>
      <c r="C300">
        <v>1415.09999990463</v>
      </c>
      <c r="D300" t="s">
        <v>1009</v>
      </c>
      <c r="E300" t="s">
        <v>1010</v>
      </c>
      <c r="F300">
        <v>15</v>
      </c>
      <c r="H300" t="s">
        <v>435</v>
      </c>
      <c r="K300">
        <v>1701979087.6</v>
      </c>
      <c r="L300">
        <f>(M300)/1000</f>
        <v>0</v>
      </c>
      <c r="M300">
        <f>IF(DR300, AP300, AJ300)</f>
        <v>0</v>
      </c>
      <c r="N300">
        <f>IF(DR300, AK300, AI300)</f>
        <v>0</v>
      </c>
      <c r="O300">
        <f>DT300 - IF(AW300&gt;1, N300*DN300*100.0/(AY300*EH300), 0)</f>
        <v>0</v>
      </c>
      <c r="P300">
        <f>((V300-L300/2)*O300-N300)/(V300+L300/2)</f>
        <v>0</v>
      </c>
      <c r="Q300">
        <f>P300*(EA300+EB300)/1000.0</f>
        <v>0</v>
      </c>
      <c r="R300">
        <f>(DT300 - IF(AW300&gt;1, N300*DN300*100.0/(AY300*EH300), 0))*(EA300+EB300)/1000.0</f>
        <v>0</v>
      </c>
      <c r="S300">
        <f>2.0/((1/U300-1/T300)+SIGN(U300)*SQRT((1/U300-1/T300)*(1/U300-1/T300) + 4*DO300/((DO300+1)*(DO300+1))*(2*1/U300*1/T300-1/T300*1/T300)))</f>
        <v>0</v>
      </c>
      <c r="T300">
        <f>IF(LEFT(DP300,1)&lt;&gt;"0",IF(LEFT(DP300,1)="1",3.0,DQ300),$D$5+$E$5*(EH300*EA300/($K$5*1000))+$F$5*(EH300*EA300/($K$5*1000))*MAX(MIN(DN300,$J$5),$I$5)*MAX(MIN(DN300,$J$5),$I$5)+$G$5*MAX(MIN(DN300,$J$5),$I$5)*(EH300*EA300/($K$5*1000))+$H$5*(EH300*EA300/($K$5*1000))*(EH300*EA300/($K$5*1000)))</f>
        <v>0</v>
      </c>
      <c r="U300">
        <f>L300*(1000-(1000*0.61365*exp(17.502*Y300/(240.97+Y300))/(EA300+EB300)+DV300)/2)/(1000*0.61365*exp(17.502*Y300/(240.97+Y300))/(EA300+EB300)-DV300)</f>
        <v>0</v>
      </c>
      <c r="V300">
        <f>1/((DO300+1)/(S300/1.6)+1/(T300/1.37)) + DO300/((DO300+1)/(S300/1.6) + DO300/(T300/1.37))</f>
        <v>0</v>
      </c>
      <c r="W300">
        <f>(DJ300*DM300)</f>
        <v>0</v>
      </c>
      <c r="X300">
        <f>(EC300+(W300+2*0.95*5.67E-8*(((EC300+$B$7)+273)^4-(EC300+273)^4)-44100*L300)/(1.84*29.3*T300+8*0.95*5.67E-8*(EC300+273)^3))</f>
        <v>0</v>
      </c>
      <c r="Y300">
        <f>($C$7*ED300+$D$7*EE300+$E$7*X300)</f>
        <v>0</v>
      </c>
      <c r="Z300">
        <f>0.61365*exp(17.502*Y300/(240.97+Y300))</f>
        <v>0</v>
      </c>
      <c r="AA300">
        <f>(AB300/AC300*100)</f>
        <v>0</v>
      </c>
      <c r="AB300">
        <f>DV300*(EA300+EB300)/1000</f>
        <v>0</v>
      </c>
      <c r="AC300">
        <f>0.61365*exp(17.502*EC300/(240.97+EC300))</f>
        <v>0</v>
      </c>
      <c r="AD300">
        <f>(Z300-DV300*(EA300+EB300)/1000)</f>
        <v>0</v>
      </c>
      <c r="AE300">
        <f>(-L300*44100)</f>
        <v>0</v>
      </c>
      <c r="AF300">
        <f>2*29.3*T300*0.92*(EC300-Y300)</f>
        <v>0</v>
      </c>
      <c r="AG300">
        <f>2*0.95*5.67E-8*(((EC300+$B$7)+273)^4-(Y300+273)^4)</f>
        <v>0</v>
      </c>
      <c r="AH300">
        <f>W300+AG300+AE300+AF300</f>
        <v>0</v>
      </c>
      <c r="AI300">
        <f>DZ300*AW300*(DU300-DT300*(1000-AW300*DW300)/(1000-AW300*DV300))/(100*DN300)</f>
        <v>0</v>
      </c>
      <c r="AJ300">
        <f>1000*DZ300*AW300*(DV300-DW300)/(100*DN300*(1000-AW300*DV300))</f>
        <v>0</v>
      </c>
      <c r="AK300">
        <f>(AL300 - AM300 - EA300*1E3/(8.314*(EC300+273.15)) * AO300/DZ300 * AN300) * DZ300/(100*DN300) * (1000 - DW300)/1000</f>
        <v>0</v>
      </c>
      <c r="AL300">
        <v>424.898926640886</v>
      </c>
      <c r="AM300">
        <v>422.561903030303</v>
      </c>
      <c r="AN300">
        <v>-0.00301424693763251</v>
      </c>
      <c r="AO300">
        <v>66.111918729525</v>
      </c>
      <c r="AP300">
        <f>(AR300 - AQ300 + EA300*1E3/(8.314*(EC300+273.15)) * AT300/DZ300 * AS300) * DZ300/(100*DN300) * 1000/(1000 - AR300)</f>
        <v>0</v>
      </c>
      <c r="AQ300">
        <v>11.5204028382466</v>
      </c>
      <c r="AR300">
        <v>12.4785747252747</v>
      </c>
      <c r="AS300">
        <v>5.88371798993803e-08</v>
      </c>
      <c r="AT300">
        <v>85.4368916189537</v>
      </c>
      <c r="AU300">
        <v>0</v>
      </c>
      <c r="AV300">
        <v>0</v>
      </c>
      <c r="AW300">
        <f>IF(AU300*$H$13&gt;=AY300,1.0,(AY300/(AY300-AU300*$H$13)))</f>
        <v>0</v>
      </c>
      <c r="AX300">
        <f>(AW300-1)*100</f>
        <v>0</v>
      </c>
      <c r="AY300">
        <f>MAX(0,($B$13+$C$13*EH300)/(1+$D$13*EH300)*EA300/(EC300+273)*$E$13)</f>
        <v>0</v>
      </c>
      <c r="AZ300" t="s">
        <v>436</v>
      </c>
      <c r="BA300" t="s">
        <v>436</v>
      </c>
      <c r="BB300">
        <v>0</v>
      </c>
      <c r="BC300">
        <v>0</v>
      </c>
      <c r="BD300">
        <f>1-BB300/BC300</f>
        <v>0</v>
      </c>
      <c r="BE300">
        <v>0</v>
      </c>
      <c r="BF300" t="s">
        <v>436</v>
      </c>
      <c r="BG300" t="s">
        <v>436</v>
      </c>
      <c r="BH300">
        <v>0</v>
      </c>
      <c r="BI300">
        <v>0</v>
      </c>
      <c r="BJ300">
        <f>1-BH300/BI300</f>
        <v>0</v>
      </c>
      <c r="BK300">
        <v>0.5</v>
      </c>
      <c r="BL300">
        <f>DK300</f>
        <v>0</v>
      </c>
      <c r="BM300">
        <f>N300</f>
        <v>0</v>
      </c>
      <c r="BN300">
        <f>BJ300*BK300*BL300</f>
        <v>0</v>
      </c>
      <c r="BO300">
        <f>(BM300-BE300)/BL300</f>
        <v>0</v>
      </c>
      <c r="BP300">
        <f>(BC300-BI300)/BI300</f>
        <v>0</v>
      </c>
      <c r="BQ300">
        <f>BB300/(BD300+BB300/BI300)</f>
        <v>0</v>
      </c>
      <c r="BR300" t="s">
        <v>436</v>
      </c>
      <c r="BS300">
        <v>0</v>
      </c>
      <c r="BT300">
        <f>IF(BS300&lt;&gt;0, BS300, BQ300)</f>
        <v>0</v>
      </c>
      <c r="BU300">
        <f>1-BT300/BI300</f>
        <v>0</v>
      </c>
      <c r="BV300">
        <f>(BI300-BH300)/(BI300-BT300)</f>
        <v>0</v>
      </c>
      <c r="BW300">
        <f>(BC300-BI300)/(BC300-BT300)</f>
        <v>0</v>
      </c>
      <c r="BX300">
        <f>(BI300-BH300)/(BI300-BB300)</f>
        <v>0</v>
      </c>
      <c r="BY300">
        <f>(BC300-BI300)/(BC300-BB300)</f>
        <v>0</v>
      </c>
      <c r="BZ300">
        <f>(BV300*BT300/BH300)</f>
        <v>0</v>
      </c>
      <c r="CA300">
        <f>(1-BZ300)</f>
        <v>0</v>
      </c>
      <c r="DJ300">
        <f>$B$11*EI300+$C$11*EJ300+$F$11*EU300*(1-EX300)</f>
        <v>0</v>
      </c>
      <c r="DK300">
        <f>DJ300*DL300</f>
        <v>0</v>
      </c>
      <c r="DL300">
        <f>($B$11*$D$9+$C$11*$D$9+$F$11*((FH300+EZ300)/MAX(FH300+EZ300+FI300, 0.1)*$I$9+FI300/MAX(FH300+EZ300+FI300, 0.1)*$J$9))/($B$11+$C$11+$F$11)</f>
        <v>0</v>
      </c>
      <c r="DM300">
        <f>($B$11*$K$9+$C$11*$K$9+$F$11*((FH300+EZ300)/MAX(FH300+EZ300+FI300, 0.1)*$P$9+FI300/MAX(FH300+EZ300+FI300, 0.1)*$Q$9))/($B$11+$C$11+$F$11)</f>
        <v>0</v>
      </c>
      <c r="DN300">
        <v>6</v>
      </c>
      <c r="DO300">
        <v>0.5</v>
      </c>
      <c r="DP300" t="s">
        <v>437</v>
      </c>
      <c r="DQ300">
        <v>2</v>
      </c>
      <c r="DR300" t="b">
        <v>1</v>
      </c>
      <c r="DS300">
        <v>1701979087.6</v>
      </c>
      <c r="DT300">
        <v>417.295</v>
      </c>
      <c r="DU300">
        <v>420.0085</v>
      </c>
      <c r="DV300">
        <v>12.4782</v>
      </c>
      <c r="DW300">
        <v>11.5208</v>
      </c>
      <c r="DX300">
        <v>417.809</v>
      </c>
      <c r="DY300">
        <v>12.447</v>
      </c>
      <c r="DZ300">
        <v>600.0465</v>
      </c>
      <c r="EA300">
        <v>78.9033</v>
      </c>
      <c r="EB300">
        <v>0.100148</v>
      </c>
      <c r="EC300">
        <v>23.042</v>
      </c>
      <c r="ED300">
        <v>23.1151</v>
      </c>
      <c r="EE300">
        <v>999.9</v>
      </c>
      <c r="EF300">
        <v>0</v>
      </c>
      <c r="EG300">
        <v>0</v>
      </c>
      <c r="EH300">
        <v>9991.88</v>
      </c>
      <c r="EI300">
        <v>0</v>
      </c>
      <c r="EJ300">
        <v>0.848101</v>
      </c>
      <c r="EK300">
        <v>-2.71326</v>
      </c>
      <c r="EL300">
        <v>422.568</v>
      </c>
      <c r="EM300">
        <v>424.9035</v>
      </c>
      <c r="EN300">
        <v>0.957451</v>
      </c>
      <c r="EO300">
        <v>420.0085</v>
      </c>
      <c r="EP300">
        <v>11.5208</v>
      </c>
      <c r="EQ300">
        <v>0.9845735</v>
      </c>
      <c r="ER300">
        <v>0.9090275</v>
      </c>
      <c r="ES300">
        <v>6.69008</v>
      </c>
      <c r="ET300">
        <v>5.53446</v>
      </c>
      <c r="EU300">
        <v>1800.045</v>
      </c>
      <c r="EV300">
        <v>0.978006</v>
      </c>
      <c r="EW300">
        <v>0.0219943</v>
      </c>
      <c r="EX300">
        <v>0</v>
      </c>
      <c r="EY300">
        <v>381.2725</v>
      </c>
      <c r="EZ300">
        <v>4.99951</v>
      </c>
      <c r="FA300">
        <v>6920.965</v>
      </c>
      <c r="FB300">
        <v>14717.35</v>
      </c>
      <c r="FC300">
        <v>43.125</v>
      </c>
      <c r="FD300">
        <v>44.875</v>
      </c>
      <c r="FE300">
        <v>44.687</v>
      </c>
      <c r="FF300">
        <v>43.937</v>
      </c>
      <c r="FG300">
        <v>44.531</v>
      </c>
      <c r="FH300">
        <v>1755.565</v>
      </c>
      <c r="FI300">
        <v>39.48</v>
      </c>
      <c r="FJ300">
        <v>0</v>
      </c>
      <c r="FK300">
        <v>1701979090.5</v>
      </c>
      <c r="FL300">
        <v>0</v>
      </c>
      <c r="FM300">
        <v>381.276153846154</v>
      </c>
      <c r="FN300">
        <v>-0.824888885652241</v>
      </c>
      <c r="FO300">
        <v>-4.47692305850704</v>
      </c>
      <c r="FP300">
        <v>6921.05884615385</v>
      </c>
      <c r="FQ300">
        <v>15</v>
      </c>
      <c r="FR300">
        <v>1701977635</v>
      </c>
      <c r="FS300" t="s">
        <v>438</v>
      </c>
      <c r="FT300">
        <v>1701977633</v>
      </c>
      <c r="FU300">
        <v>1701977635</v>
      </c>
      <c r="FV300">
        <v>4</v>
      </c>
      <c r="FW300">
        <v>-0.012</v>
      </c>
      <c r="FX300">
        <v>0.003</v>
      </c>
      <c r="FY300">
        <v>-0.515</v>
      </c>
      <c r="FZ300">
        <v>0.012</v>
      </c>
      <c r="GA300">
        <v>420</v>
      </c>
      <c r="GB300">
        <v>11</v>
      </c>
      <c r="GC300">
        <v>0.38</v>
      </c>
      <c r="GD300">
        <v>0.07</v>
      </c>
      <c r="GE300">
        <v>-2.668933</v>
      </c>
      <c r="GF300">
        <v>0.0501275187969923</v>
      </c>
      <c r="GG300">
        <v>0.0377573310894719</v>
      </c>
      <c r="GH300">
        <v>1</v>
      </c>
      <c r="GI300">
        <v>381.322911764706</v>
      </c>
      <c r="GJ300">
        <v>-0.752375855727363</v>
      </c>
      <c r="GK300">
        <v>0.193253623000363</v>
      </c>
      <c r="GL300">
        <v>1</v>
      </c>
      <c r="GM300">
        <v>0.95969965</v>
      </c>
      <c r="GN300">
        <v>-0.0144565263157898</v>
      </c>
      <c r="GO300">
        <v>0.00171384504185764</v>
      </c>
      <c r="GP300">
        <v>1</v>
      </c>
      <c r="GQ300">
        <v>3</v>
      </c>
      <c r="GR300">
        <v>3</v>
      </c>
      <c r="GS300" t="s">
        <v>439</v>
      </c>
      <c r="GT300">
        <v>3.2501</v>
      </c>
      <c r="GU300">
        <v>2.89227</v>
      </c>
      <c r="GV300">
        <v>0.0827063</v>
      </c>
      <c r="GW300">
        <v>0.0829109</v>
      </c>
      <c r="GX300">
        <v>0.0594365</v>
      </c>
      <c r="GY300">
        <v>0.0555137</v>
      </c>
      <c r="GZ300">
        <v>30257.8</v>
      </c>
      <c r="HA300">
        <v>23312.7</v>
      </c>
      <c r="HB300">
        <v>30708.4</v>
      </c>
      <c r="HC300">
        <v>23891.3</v>
      </c>
      <c r="HD300">
        <v>38256.6</v>
      </c>
      <c r="HE300">
        <v>31496.2</v>
      </c>
      <c r="HF300">
        <v>43451.8</v>
      </c>
      <c r="HG300">
        <v>36055.9</v>
      </c>
      <c r="HH300">
        <v>2.35215</v>
      </c>
      <c r="HI300">
        <v>2.25388</v>
      </c>
      <c r="HJ300">
        <v>0.152849</v>
      </c>
      <c r="HK300">
        <v>0</v>
      </c>
      <c r="HL300">
        <v>20.5936</v>
      </c>
      <c r="HM300">
        <v>999.9</v>
      </c>
      <c r="HN300">
        <v>45.178</v>
      </c>
      <c r="HO300">
        <v>27.14</v>
      </c>
      <c r="HP300">
        <v>20.6627</v>
      </c>
      <c r="HQ300">
        <v>54.392</v>
      </c>
      <c r="HR300">
        <v>21.4503</v>
      </c>
      <c r="HS300">
        <v>2</v>
      </c>
      <c r="HT300">
        <v>-0.299131</v>
      </c>
      <c r="HU300">
        <v>0.742456</v>
      </c>
      <c r="HV300">
        <v>20.3421</v>
      </c>
      <c r="HW300">
        <v>5.24664</v>
      </c>
      <c r="HX300">
        <v>11.9214</v>
      </c>
      <c r="HY300">
        <v>4.9696</v>
      </c>
      <c r="HZ300">
        <v>3.29008</v>
      </c>
      <c r="IA300">
        <v>9999</v>
      </c>
      <c r="IB300">
        <v>999.9</v>
      </c>
      <c r="IC300">
        <v>9999</v>
      </c>
      <c r="ID300">
        <v>9999</v>
      </c>
      <c r="IE300">
        <v>4.97213</v>
      </c>
      <c r="IF300">
        <v>1.87347</v>
      </c>
      <c r="IG300">
        <v>1.88034</v>
      </c>
      <c r="IH300">
        <v>1.87653</v>
      </c>
      <c r="II300">
        <v>1.87611</v>
      </c>
      <c r="IJ300">
        <v>1.87607</v>
      </c>
      <c r="IK300">
        <v>1.87502</v>
      </c>
      <c r="IL300">
        <v>1.87543</v>
      </c>
      <c r="IM300">
        <v>0</v>
      </c>
      <c r="IN300">
        <v>0</v>
      </c>
      <c r="IO300">
        <v>0</v>
      </c>
      <c r="IP300">
        <v>0</v>
      </c>
      <c r="IQ300" t="s">
        <v>440</v>
      </c>
      <c r="IR300" t="s">
        <v>441</v>
      </c>
      <c r="IS300" t="s">
        <v>442</v>
      </c>
      <c r="IT300" t="s">
        <v>442</v>
      </c>
      <c r="IU300" t="s">
        <v>442</v>
      </c>
      <c r="IV300" t="s">
        <v>442</v>
      </c>
      <c r="IW300">
        <v>0</v>
      </c>
      <c r="IX300">
        <v>100</v>
      </c>
      <c r="IY300">
        <v>100</v>
      </c>
      <c r="IZ300">
        <v>-0.514</v>
      </c>
      <c r="JA300">
        <v>0.0313</v>
      </c>
      <c r="JB300">
        <v>-0.436505064677801</v>
      </c>
      <c r="JC300">
        <v>-0.000204251658391556</v>
      </c>
      <c r="JD300">
        <v>8.11882707142039e-08</v>
      </c>
      <c r="JE300">
        <v>-8.824596126216e-11</v>
      </c>
      <c r="JF300">
        <v>-0.0823044458403542</v>
      </c>
      <c r="JG300">
        <v>6.98166786572007e-05</v>
      </c>
      <c r="JH300">
        <v>0.00104944809816257</v>
      </c>
      <c r="JI300">
        <v>-2.5878658862803e-05</v>
      </c>
      <c r="JJ300">
        <v>28</v>
      </c>
      <c r="JK300">
        <v>2090</v>
      </c>
      <c r="JL300">
        <v>2</v>
      </c>
      <c r="JM300">
        <v>19</v>
      </c>
      <c r="JN300">
        <v>24.3</v>
      </c>
      <c r="JO300">
        <v>24.2</v>
      </c>
      <c r="JP300">
        <v>1.36108</v>
      </c>
      <c r="JQ300">
        <v>2.55493</v>
      </c>
      <c r="JR300">
        <v>2.24365</v>
      </c>
      <c r="JS300">
        <v>2.85034</v>
      </c>
      <c r="JT300">
        <v>2.49756</v>
      </c>
      <c r="JU300">
        <v>2.3938</v>
      </c>
      <c r="JV300">
        <v>31.368</v>
      </c>
      <c r="JW300">
        <v>24.0612</v>
      </c>
      <c r="JX300">
        <v>18</v>
      </c>
      <c r="JY300">
        <v>633.666</v>
      </c>
      <c r="JZ300">
        <v>657.15</v>
      </c>
      <c r="KA300">
        <v>19.9996</v>
      </c>
      <c r="KB300">
        <v>23.3903</v>
      </c>
      <c r="KC300">
        <v>30</v>
      </c>
      <c r="KD300">
        <v>23.5524</v>
      </c>
      <c r="KE300">
        <v>23.534</v>
      </c>
      <c r="KF300">
        <v>27.2872</v>
      </c>
      <c r="KG300">
        <v>36.4437</v>
      </c>
      <c r="KH300">
        <v>0</v>
      </c>
      <c r="KI300">
        <v>20</v>
      </c>
      <c r="KJ300">
        <v>420</v>
      </c>
      <c r="KK300">
        <v>11.5447</v>
      </c>
      <c r="KL300">
        <v>101.962</v>
      </c>
      <c r="KM300">
        <v>101.009</v>
      </c>
    </row>
    <row r="301" spans="1:299">
      <c r="A301">
        <v>285</v>
      </c>
      <c r="B301">
        <v>1701979094.1</v>
      </c>
      <c r="C301">
        <v>1420.09999990463</v>
      </c>
      <c r="D301" t="s">
        <v>1011</v>
      </c>
      <c r="E301" t="s">
        <v>1012</v>
      </c>
      <c r="F301">
        <v>15</v>
      </c>
      <c r="H301" t="s">
        <v>435</v>
      </c>
      <c r="K301">
        <v>1701979092.6</v>
      </c>
      <c r="L301">
        <f>(M301)/1000</f>
        <v>0</v>
      </c>
      <c r="M301">
        <f>IF(DR301, AP301, AJ301)</f>
        <v>0</v>
      </c>
      <c r="N301">
        <f>IF(DR301, AK301, AI301)</f>
        <v>0</v>
      </c>
      <c r="O301">
        <f>DT301 - IF(AW301&gt;1, N301*DN301*100.0/(AY301*EH301), 0)</f>
        <v>0</v>
      </c>
      <c r="P301">
        <f>((V301-L301/2)*O301-N301)/(V301+L301/2)</f>
        <v>0</v>
      </c>
      <c r="Q301">
        <f>P301*(EA301+EB301)/1000.0</f>
        <v>0</v>
      </c>
      <c r="R301">
        <f>(DT301 - IF(AW301&gt;1, N301*DN301*100.0/(AY301*EH301), 0))*(EA301+EB301)/1000.0</f>
        <v>0</v>
      </c>
      <c r="S301">
        <f>2.0/((1/U301-1/T301)+SIGN(U301)*SQRT((1/U301-1/T301)*(1/U301-1/T301) + 4*DO301/((DO301+1)*(DO301+1))*(2*1/U301*1/T301-1/T301*1/T301)))</f>
        <v>0</v>
      </c>
      <c r="T301">
        <f>IF(LEFT(DP301,1)&lt;&gt;"0",IF(LEFT(DP301,1)="1",3.0,DQ301),$D$5+$E$5*(EH301*EA301/($K$5*1000))+$F$5*(EH301*EA301/($K$5*1000))*MAX(MIN(DN301,$J$5),$I$5)*MAX(MIN(DN301,$J$5),$I$5)+$G$5*MAX(MIN(DN301,$J$5),$I$5)*(EH301*EA301/($K$5*1000))+$H$5*(EH301*EA301/($K$5*1000))*(EH301*EA301/($K$5*1000)))</f>
        <v>0</v>
      </c>
      <c r="U301">
        <f>L301*(1000-(1000*0.61365*exp(17.502*Y301/(240.97+Y301))/(EA301+EB301)+DV301)/2)/(1000*0.61365*exp(17.502*Y301/(240.97+Y301))/(EA301+EB301)-DV301)</f>
        <v>0</v>
      </c>
      <c r="V301">
        <f>1/((DO301+1)/(S301/1.6)+1/(T301/1.37)) + DO301/((DO301+1)/(S301/1.6) + DO301/(T301/1.37))</f>
        <v>0</v>
      </c>
      <c r="W301">
        <f>(DJ301*DM301)</f>
        <v>0</v>
      </c>
      <c r="X301">
        <f>(EC301+(W301+2*0.95*5.67E-8*(((EC301+$B$7)+273)^4-(EC301+273)^4)-44100*L301)/(1.84*29.3*T301+8*0.95*5.67E-8*(EC301+273)^3))</f>
        <v>0</v>
      </c>
      <c r="Y301">
        <f>($C$7*ED301+$D$7*EE301+$E$7*X301)</f>
        <v>0</v>
      </c>
      <c r="Z301">
        <f>0.61365*exp(17.502*Y301/(240.97+Y301))</f>
        <v>0</v>
      </c>
      <c r="AA301">
        <f>(AB301/AC301*100)</f>
        <v>0</v>
      </c>
      <c r="AB301">
        <f>DV301*(EA301+EB301)/1000</f>
        <v>0</v>
      </c>
      <c r="AC301">
        <f>0.61365*exp(17.502*EC301/(240.97+EC301))</f>
        <v>0</v>
      </c>
      <c r="AD301">
        <f>(Z301-DV301*(EA301+EB301)/1000)</f>
        <v>0</v>
      </c>
      <c r="AE301">
        <f>(-L301*44100)</f>
        <v>0</v>
      </c>
      <c r="AF301">
        <f>2*29.3*T301*0.92*(EC301-Y301)</f>
        <v>0</v>
      </c>
      <c r="AG301">
        <f>2*0.95*5.67E-8*(((EC301+$B$7)+273)^4-(Y301+273)^4)</f>
        <v>0</v>
      </c>
      <c r="AH301">
        <f>W301+AG301+AE301+AF301</f>
        <v>0</v>
      </c>
      <c r="AI301">
        <f>DZ301*AW301*(DU301-DT301*(1000-AW301*DW301)/(1000-AW301*DV301))/(100*DN301)</f>
        <v>0</v>
      </c>
      <c r="AJ301">
        <f>1000*DZ301*AW301*(DV301-DW301)/(100*DN301*(1000-AW301*DV301))</f>
        <v>0</v>
      </c>
      <c r="AK301">
        <f>(AL301 - AM301 - EA301*1E3/(8.314*(EC301+273.15)) * AO301/DZ301 * AN301) * DZ301/(100*DN301) * (1000 - DW301)/1000</f>
        <v>0</v>
      </c>
      <c r="AL301">
        <v>424.914502153012</v>
      </c>
      <c r="AM301">
        <v>422.638854545455</v>
      </c>
      <c r="AN301">
        <v>0.0119989230383728</v>
      </c>
      <c r="AO301">
        <v>66.111918729525</v>
      </c>
      <c r="AP301">
        <f>(AR301 - AQ301 + EA301*1E3/(8.314*(EC301+273.15)) * AT301/DZ301 * AS301) * DZ301/(100*DN301) * 1000/(1000 - AR301)</f>
        <v>0</v>
      </c>
      <c r="AQ301">
        <v>11.5213376999247</v>
      </c>
      <c r="AR301">
        <v>12.4771637362637</v>
      </c>
      <c r="AS301">
        <v>-5.23635997687107e-07</v>
      </c>
      <c r="AT301">
        <v>85.4368916189537</v>
      </c>
      <c r="AU301">
        <v>0</v>
      </c>
      <c r="AV301">
        <v>0</v>
      </c>
      <c r="AW301">
        <f>IF(AU301*$H$13&gt;=AY301,1.0,(AY301/(AY301-AU301*$H$13)))</f>
        <v>0</v>
      </c>
      <c r="AX301">
        <f>(AW301-1)*100</f>
        <v>0</v>
      </c>
      <c r="AY301">
        <f>MAX(0,($B$13+$C$13*EH301)/(1+$D$13*EH301)*EA301/(EC301+273)*$E$13)</f>
        <v>0</v>
      </c>
      <c r="AZ301" t="s">
        <v>436</v>
      </c>
      <c r="BA301" t="s">
        <v>436</v>
      </c>
      <c r="BB301">
        <v>0</v>
      </c>
      <c r="BC301">
        <v>0</v>
      </c>
      <c r="BD301">
        <f>1-BB301/BC301</f>
        <v>0</v>
      </c>
      <c r="BE301">
        <v>0</v>
      </c>
      <c r="BF301" t="s">
        <v>436</v>
      </c>
      <c r="BG301" t="s">
        <v>436</v>
      </c>
      <c r="BH301">
        <v>0</v>
      </c>
      <c r="BI301">
        <v>0</v>
      </c>
      <c r="BJ301">
        <f>1-BH301/BI301</f>
        <v>0</v>
      </c>
      <c r="BK301">
        <v>0.5</v>
      </c>
      <c r="BL301">
        <f>DK301</f>
        <v>0</v>
      </c>
      <c r="BM301">
        <f>N301</f>
        <v>0</v>
      </c>
      <c r="BN301">
        <f>BJ301*BK301*BL301</f>
        <v>0</v>
      </c>
      <c r="BO301">
        <f>(BM301-BE301)/BL301</f>
        <v>0</v>
      </c>
      <c r="BP301">
        <f>(BC301-BI301)/BI301</f>
        <v>0</v>
      </c>
      <c r="BQ301">
        <f>BB301/(BD301+BB301/BI301)</f>
        <v>0</v>
      </c>
      <c r="BR301" t="s">
        <v>436</v>
      </c>
      <c r="BS301">
        <v>0</v>
      </c>
      <c r="BT301">
        <f>IF(BS301&lt;&gt;0, BS301, BQ301)</f>
        <v>0</v>
      </c>
      <c r="BU301">
        <f>1-BT301/BI301</f>
        <v>0</v>
      </c>
      <c r="BV301">
        <f>(BI301-BH301)/(BI301-BT301)</f>
        <v>0</v>
      </c>
      <c r="BW301">
        <f>(BC301-BI301)/(BC301-BT301)</f>
        <v>0</v>
      </c>
      <c r="BX301">
        <f>(BI301-BH301)/(BI301-BB301)</f>
        <v>0</v>
      </c>
      <c r="BY301">
        <f>(BC301-BI301)/(BC301-BB301)</f>
        <v>0</v>
      </c>
      <c r="BZ301">
        <f>(BV301*BT301/BH301)</f>
        <v>0</v>
      </c>
      <c r="CA301">
        <f>(1-BZ301)</f>
        <v>0</v>
      </c>
      <c r="DJ301">
        <f>$B$11*EI301+$C$11*EJ301+$F$11*EU301*(1-EX301)</f>
        <v>0</v>
      </c>
      <c r="DK301">
        <f>DJ301*DL301</f>
        <v>0</v>
      </c>
      <c r="DL301">
        <f>($B$11*$D$9+$C$11*$D$9+$F$11*((FH301+EZ301)/MAX(FH301+EZ301+FI301, 0.1)*$I$9+FI301/MAX(FH301+EZ301+FI301, 0.1)*$J$9))/($B$11+$C$11+$F$11)</f>
        <v>0</v>
      </c>
      <c r="DM301">
        <f>($B$11*$K$9+$C$11*$K$9+$F$11*((FH301+EZ301)/MAX(FH301+EZ301+FI301, 0.1)*$P$9+FI301/MAX(FH301+EZ301+FI301, 0.1)*$Q$9))/($B$11+$C$11+$F$11)</f>
        <v>0</v>
      </c>
      <c r="DN301">
        <v>6</v>
      </c>
      <c r="DO301">
        <v>0.5</v>
      </c>
      <c r="DP301" t="s">
        <v>437</v>
      </c>
      <c r="DQ301">
        <v>2</v>
      </c>
      <c r="DR301" t="b">
        <v>1</v>
      </c>
      <c r="DS301">
        <v>1701979092.6</v>
      </c>
      <c r="DT301">
        <v>417.355</v>
      </c>
      <c r="DU301">
        <v>420.0145</v>
      </c>
      <c r="DV301">
        <v>12.47755</v>
      </c>
      <c r="DW301">
        <v>11.5208</v>
      </c>
      <c r="DX301">
        <v>417.869</v>
      </c>
      <c r="DY301">
        <v>12.44625</v>
      </c>
      <c r="DZ301">
        <v>599.986</v>
      </c>
      <c r="EA301">
        <v>78.9041</v>
      </c>
      <c r="EB301">
        <v>0.09987505</v>
      </c>
      <c r="EC301">
        <v>23.04515</v>
      </c>
      <c r="ED301">
        <v>23.1027</v>
      </c>
      <c r="EE301">
        <v>999.9</v>
      </c>
      <c r="EF301">
        <v>0</v>
      </c>
      <c r="EG301">
        <v>0</v>
      </c>
      <c r="EH301">
        <v>10004.075</v>
      </c>
      <c r="EI301">
        <v>0</v>
      </c>
      <c r="EJ301">
        <v>0.848101</v>
      </c>
      <c r="EK301">
        <v>-2.66008</v>
      </c>
      <c r="EL301">
        <v>422.628</v>
      </c>
      <c r="EM301">
        <v>424.91</v>
      </c>
      <c r="EN301">
        <v>0.956722</v>
      </c>
      <c r="EO301">
        <v>420.0145</v>
      </c>
      <c r="EP301">
        <v>11.5208</v>
      </c>
      <c r="EQ301">
        <v>0.984526</v>
      </c>
      <c r="ER301">
        <v>0.9090365</v>
      </c>
      <c r="ES301">
        <v>6.689375</v>
      </c>
      <c r="ET301">
        <v>5.534605</v>
      </c>
      <c r="EU301">
        <v>1800.045</v>
      </c>
      <c r="EV301">
        <v>0.978006</v>
      </c>
      <c r="EW301">
        <v>0.0219943</v>
      </c>
      <c r="EX301">
        <v>0</v>
      </c>
      <c r="EY301">
        <v>381.246</v>
      </c>
      <c r="EZ301">
        <v>4.99951</v>
      </c>
      <c r="FA301">
        <v>6920.845</v>
      </c>
      <c r="FB301">
        <v>14717.4</v>
      </c>
      <c r="FC301">
        <v>43.125</v>
      </c>
      <c r="FD301">
        <v>44.875</v>
      </c>
      <c r="FE301">
        <v>44.687</v>
      </c>
      <c r="FF301">
        <v>43.937</v>
      </c>
      <c r="FG301">
        <v>44.531</v>
      </c>
      <c r="FH301">
        <v>1755.565</v>
      </c>
      <c r="FI301">
        <v>39.48</v>
      </c>
      <c r="FJ301">
        <v>0</v>
      </c>
      <c r="FK301">
        <v>1701979095.3</v>
      </c>
      <c r="FL301">
        <v>0</v>
      </c>
      <c r="FM301">
        <v>381.255423076923</v>
      </c>
      <c r="FN301">
        <v>-0.9278974453895</v>
      </c>
      <c r="FO301">
        <v>-3.38324786086076</v>
      </c>
      <c r="FP301">
        <v>6920.82692307692</v>
      </c>
      <c r="FQ301">
        <v>15</v>
      </c>
      <c r="FR301">
        <v>1701977635</v>
      </c>
      <c r="FS301" t="s">
        <v>438</v>
      </c>
      <c r="FT301">
        <v>1701977633</v>
      </c>
      <c r="FU301">
        <v>1701977635</v>
      </c>
      <c r="FV301">
        <v>4</v>
      </c>
      <c r="FW301">
        <v>-0.012</v>
      </c>
      <c r="FX301">
        <v>0.003</v>
      </c>
      <c r="FY301">
        <v>-0.515</v>
      </c>
      <c r="FZ301">
        <v>0.012</v>
      </c>
      <c r="GA301">
        <v>420</v>
      </c>
      <c r="GB301">
        <v>11</v>
      </c>
      <c r="GC301">
        <v>0.38</v>
      </c>
      <c r="GD301">
        <v>0.07</v>
      </c>
      <c r="GE301">
        <v>-2.66456619047619</v>
      </c>
      <c r="GF301">
        <v>-0.103861558441557</v>
      </c>
      <c r="GG301">
        <v>0.0344594347404363</v>
      </c>
      <c r="GH301">
        <v>1</v>
      </c>
      <c r="GI301">
        <v>381.284647058824</v>
      </c>
      <c r="GJ301">
        <v>-0.841252865624517</v>
      </c>
      <c r="GK301">
        <v>0.203215892493514</v>
      </c>
      <c r="GL301">
        <v>1</v>
      </c>
      <c r="GM301">
        <v>0.958463952380952</v>
      </c>
      <c r="GN301">
        <v>-0.0114393506493493</v>
      </c>
      <c r="GO301">
        <v>0.00143051480830505</v>
      </c>
      <c r="GP301">
        <v>1</v>
      </c>
      <c r="GQ301">
        <v>3</v>
      </c>
      <c r="GR301">
        <v>3</v>
      </c>
      <c r="GS301" t="s">
        <v>439</v>
      </c>
      <c r="GT301">
        <v>3.25001</v>
      </c>
      <c r="GU301">
        <v>2.89213</v>
      </c>
      <c r="GV301">
        <v>0.0827074</v>
      </c>
      <c r="GW301">
        <v>0.0829089</v>
      </c>
      <c r="GX301">
        <v>0.0594319</v>
      </c>
      <c r="GY301">
        <v>0.0555096</v>
      </c>
      <c r="GZ301">
        <v>30258.4</v>
      </c>
      <c r="HA301">
        <v>23313.1</v>
      </c>
      <c r="HB301">
        <v>30709.1</v>
      </c>
      <c r="HC301">
        <v>23891.6</v>
      </c>
      <c r="HD301">
        <v>38257.8</v>
      </c>
      <c r="HE301">
        <v>31496.8</v>
      </c>
      <c r="HF301">
        <v>43452.8</v>
      </c>
      <c r="HG301">
        <v>36056.4</v>
      </c>
      <c r="HH301">
        <v>2.35185</v>
      </c>
      <c r="HI301">
        <v>2.25392</v>
      </c>
      <c r="HJ301">
        <v>0.152253</v>
      </c>
      <c r="HK301">
        <v>0</v>
      </c>
      <c r="HL301">
        <v>20.5924</v>
      </c>
      <c r="HM301">
        <v>999.9</v>
      </c>
      <c r="HN301">
        <v>45.153</v>
      </c>
      <c r="HO301">
        <v>27.14</v>
      </c>
      <c r="HP301">
        <v>20.6501</v>
      </c>
      <c r="HQ301">
        <v>54.342</v>
      </c>
      <c r="HR301">
        <v>21.4463</v>
      </c>
      <c r="HS301">
        <v>2</v>
      </c>
      <c r="HT301">
        <v>-0.298709</v>
      </c>
      <c r="HU301">
        <v>0.740256</v>
      </c>
      <c r="HV301">
        <v>20.3421</v>
      </c>
      <c r="HW301">
        <v>5.24649</v>
      </c>
      <c r="HX301">
        <v>11.9214</v>
      </c>
      <c r="HY301">
        <v>4.96955</v>
      </c>
      <c r="HZ301">
        <v>3.2902</v>
      </c>
      <c r="IA301">
        <v>9999</v>
      </c>
      <c r="IB301">
        <v>999.9</v>
      </c>
      <c r="IC301">
        <v>9999</v>
      </c>
      <c r="ID301">
        <v>9999</v>
      </c>
      <c r="IE301">
        <v>4.97214</v>
      </c>
      <c r="IF301">
        <v>1.87347</v>
      </c>
      <c r="IG301">
        <v>1.88034</v>
      </c>
      <c r="IH301">
        <v>1.87653</v>
      </c>
      <c r="II301">
        <v>1.87611</v>
      </c>
      <c r="IJ301">
        <v>1.87607</v>
      </c>
      <c r="IK301">
        <v>1.87505</v>
      </c>
      <c r="IL301">
        <v>1.87539</v>
      </c>
      <c r="IM301">
        <v>0</v>
      </c>
      <c r="IN301">
        <v>0</v>
      </c>
      <c r="IO301">
        <v>0</v>
      </c>
      <c r="IP301">
        <v>0</v>
      </c>
      <c r="IQ301" t="s">
        <v>440</v>
      </c>
      <c r="IR301" t="s">
        <v>441</v>
      </c>
      <c r="IS301" t="s">
        <v>442</v>
      </c>
      <c r="IT301" t="s">
        <v>442</v>
      </c>
      <c r="IU301" t="s">
        <v>442</v>
      </c>
      <c r="IV301" t="s">
        <v>442</v>
      </c>
      <c r="IW301">
        <v>0</v>
      </c>
      <c r="IX301">
        <v>100</v>
      </c>
      <c r="IY301">
        <v>100</v>
      </c>
      <c r="IZ301">
        <v>-0.515</v>
      </c>
      <c r="JA301">
        <v>0.0312</v>
      </c>
      <c r="JB301">
        <v>-0.436505064677801</v>
      </c>
      <c r="JC301">
        <v>-0.000204251658391556</v>
      </c>
      <c r="JD301">
        <v>8.11882707142039e-08</v>
      </c>
      <c r="JE301">
        <v>-8.824596126216e-11</v>
      </c>
      <c r="JF301">
        <v>-0.0823044458403542</v>
      </c>
      <c r="JG301">
        <v>6.98166786572007e-05</v>
      </c>
      <c r="JH301">
        <v>0.00104944809816257</v>
      </c>
      <c r="JI301">
        <v>-2.5878658862803e-05</v>
      </c>
      <c r="JJ301">
        <v>28</v>
      </c>
      <c r="JK301">
        <v>2090</v>
      </c>
      <c r="JL301">
        <v>2</v>
      </c>
      <c r="JM301">
        <v>19</v>
      </c>
      <c r="JN301">
        <v>24.4</v>
      </c>
      <c r="JO301">
        <v>24.3</v>
      </c>
      <c r="JP301">
        <v>1.36108</v>
      </c>
      <c r="JQ301">
        <v>2.55249</v>
      </c>
      <c r="JR301">
        <v>2.24365</v>
      </c>
      <c r="JS301">
        <v>2.84912</v>
      </c>
      <c r="JT301">
        <v>2.49756</v>
      </c>
      <c r="JU301">
        <v>2.34619</v>
      </c>
      <c r="JV301">
        <v>31.368</v>
      </c>
      <c r="JW301">
        <v>24.07</v>
      </c>
      <c r="JX301">
        <v>18</v>
      </c>
      <c r="JY301">
        <v>633.447</v>
      </c>
      <c r="JZ301">
        <v>657.193</v>
      </c>
      <c r="KA301">
        <v>19.9995</v>
      </c>
      <c r="KB301">
        <v>23.3903</v>
      </c>
      <c r="KC301">
        <v>30.0002</v>
      </c>
      <c r="KD301">
        <v>23.5524</v>
      </c>
      <c r="KE301">
        <v>23.534</v>
      </c>
      <c r="KF301">
        <v>27.2889</v>
      </c>
      <c r="KG301">
        <v>36.4437</v>
      </c>
      <c r="KH301">
        <v>0</v>
      </c>
      <c r="KI301">
        <v>20</v>
      </c>
      <c r="KJ301">
        <v>420</v>
      </c>
      <c r="KK301">
        <v>11.5453</v>
      </c>
      <c r="KL301">
        <v>101.965</v>
      </c>
      <c r="KM301">
        <v>101.011</v>
      </c>
    </row>
    <row r="302" spans="1:299">
      <c r="A302">
        <v>286</v>
      </c>
      <c r="B302">
        <v>1701979099.1</v>
      </c>
      <c r="C302">
        <v>1425.09999990463</v>
      </c>
      <c r="D302" t="s">
        <v>1013</v>
      </c>
      <c r="E302" t="s">
        <v>1014</v>
      </c>
      <c r="F302">
        <v>15</v>
      </c>
      <c r="H302" t="s">
        <v>435</v>
      </c>
      <c r="K302">
        <v>1701979097.6</v>
      </c>
      <c r="L302">
        <f>(M302)/1000</f>
        <v>0</v>
      </c>
      <c r="M302">
        <f>IF(DR302, AP302, AJ302)</f>
        <v>0</v>
      </c>
      <c r="N302">
        <f>IF(DR302, AK302, AI302)</f>
        <v>0</v>
      </c>
      <c r="O302">
        <f>DT302 - IF(AW302&gt;1, N302*DN302*100.0/(AY302*EH302), 0)</f>
        <v>0</v>
      </c>
      <c r="P302">
        <f>((V302-L302/2)*O302-N302)/(V302+L302/2)</f>
        <v>0</v>
      </c>
      <c r="Q302">
        <f>P302*(EA302+EB302)/1000.0</f>
        <v>0</v>
      </c>
      <c r="R302">
        <f>(DT302 - IF(AW302&gt;1, N302*DN302*100.0/(AY302*EH302), 0))*(EA302+EB302)/1000.0</f>
        <v>0</v>
      </c>
      <c r="S302">
        <f>2.0/((1/U302-1/T302)+SIGN(U302)*SQRT((1/U302-1/T302)*(1/U302-1/T302) + 4*DO302/((DO302+1)*(DO302+1))*(2*1/U302*1/T302-1/T302*1/T302)))</f>
        <v>0</v>
      </c>
      <c r="T302">
        <f>IF(LEFT(DP302,1)&lt;&gt;"0",IF(LEFT(DP302,1)="1",3.0,DQ302),$D$5+$E$5*(EH302*EA302/($K$5*1000))+$F$5*(EH302*EA302/($K$5*1000))*MAX(MIN(DN302,$J$5),$I$5)*MAX(MIN(DN302,$J$5),$I$5)+$G$5*MAX(MIN(DN302,$J$5),$I$5)*(EH302*EA302/($K$5*1000))+$H$5*(EH302*EA302/($K$5*1000))*(EH302*EA302/($K$5*1000)))</f>
        <v>0</v>
      </c>
      <c r="U302">
        <f>L302*(1000-(1000*0.61365*exp(17.502*Y302/(240.97+Y302))/(EA302+EB302)+DV302)/2)/(1000*0.61365*exp(17.502*Y302/(240.97+Y302))/(EA302+EB302)-DV302)</f>
        <v>0</v>
      </c>
      <c r="V302">
        <f>1/((DO302+1)/(S302/1.6)+1/(T302/1.37)) + DO302/((DO302+1)/(S302/1.6) + DO302/(T302/1.37))</f>
        <v>0</v>
      </c>
      <c r="W302">
        <f>(DJ302*DM302)</f>
        <v>0</v>
      </c>
      <c r="X302">
        <f>(EC302+(W302+2*0.95*5.67E-8*(((EC302+$B$7)+273)^4-(EC302+273)^4)-44100*L302)/(1.84*29.3*T302+8*0.95*5.67E-8*(EC302+273)^3))</f>
        <v>0</v>
      </c>
      <c r="Y302">
        <f>($C$7*ED302+$D$7*EE302+$E$7*X302)</f>
        <v>0</v>
      </c>
      <c r="Z302">
        <f>0.61365*exp(17.502*Y302/(240.97+Y302))</f>
        <v>0</v>
      </c>
      <c r="AA302">
        <f>(AB302/AC302*100)</f>
        <v>0</v>
      </c>
      <c r="AB302">
        <f>DV302*(EA302+EB302)/1000</f>
        <v>0</v>
      </c>
      <c r="AC302">
        <f>0.61365*exp(17.502*EC302/(240.97+EC302))</f>
        <v>0</v>
      </c>
      <c r="AD302">
        <f>(Z302-DV302*(EA302+EB302)/1000)</f>
        <v>0</v>
      </c>
      <c r="AE302">
        <f>(-L302*44100)</f>
        <v>0</v>
      </c>
      <c r="AF302">
        <f>2*29.3*T302*0.92*(EC302-Y302)</f>
        <v>0</v>
      </c>
      <c r="AG302">
        <f>2*0.95*5.67E-8*(((EC302+$B$7)+273)^4-(Y302+273)^4)</f>
        <v>0</v>
      </c>
      <c r="AH302">
        <f>W302+AG302+AE302+AF302</f>
        <v>0</v>
      </c>
      <c r="AI302">
        <f>DZ302*AW302*(DU302-DT302*(1000-AW302*DW302)/(1000-AW302*DV302))/(100*DN302)</f>
        <v>0</v>
      </c>
      <c r="AJ302">
        <f>1000*DZ302*AW302*(DV302-DW302)/(100*DN302*(1000-AW302*DV302))</f>
        <v>0</v>
      </c>
      <c r="AK302">
        <f>(AL302 - AM302 - EA302*1E3/(8.314*(EC302+273.15)) * AO302/DZ302 * AN302) * DZ302/(100*DN302) * (1000 - DW302)/1000</f>
        <v>0</v>
      </c>
      <c r="AL302">
        <v>424.899048118555</v>
      </c>
      <c r="AM302">
        <v>422.579866666667</v>
      </c>
      <c r="AN302">
        <v>-0.00370035304806873</v>
      </c>
      <c r="AO302">
        <v>66.111918729525</v>
      </c>
      <c r="AP302">
        <f>(AR302 - AQ302 + EA302*1E3/(8.314*(EC302+273.15)) * AT302/DZ302 * AS302) * DZ302/(100*DN302) * 1000/(1000 - AR302)</f>
        <v>0</v>
      </c>
      <c r="AQ302">
        <v>11.5206129106801</v>
      </c>
      <c r="AR302">
        <v>12.4775318681319</v>
      </c>
      <c r="AS302">
        <v>-3.27820644670519e-07</v>
      </c>
      <c r="AT302">
        <v>85.4368916189537</v>
      </c>
      <c r="AU302">
        <v>0</v>
      </c>
      <c r="AV302">
        <v>0</v>
      </c>
      <c r="AW302">
        <f>IF(AU302*$H$13&gt;=AY302,1.0,(AY302/(AY302-AU302*$H$13)))</f>
        <v>0</v>
      </c>
      <c r="AX302">
        <f>(AW302-1)*100</f>
        <v>0</v>
      </c>
      <c r="AY302">
        <f>MAX(0,($B$13+$C$13*EH302)/(1+$D$13*EH302)*EA302/(EC302+273)*$E$13)</f>
        <v>0</v>
      </c>
      <c r="AZ302" t="s">
        <v>436</v>
      </c>
      <c r="BA302" t="s">
        <v>436</v>
      </c>
      <c r="BB302">
        <v>0</v>
      </c>
      <c r="BC302">
        <v>0</v>
      </c>
      <c r="BD302">
        <f>1-BB302/BC302</f>
        <v>0</v>
      </c>
      <c r="BE302">
        <v>0</v>
      </c>
      <c r="BF302" t="s">
        <v>436</v>
      </c>
      <c r="BG302" t="s">
        <v>436</v>
      </c>
      <c r="BH302">
        <v>0</v>
      </c>
      <c r="BI302">
        <v>0</v>
      </c>
      <c r="BJ302">
        <f>1-BH302/BI302</f>
        <v>0</v>
      </c>
      <c r="BK302">
        <v>0.5</v>
      </c>
      <c r="BL302">
        <f>DK302</f>
        <v>0</v>
      </c>
      <c r="BM302">
        <f>N302</f>
        <v>0</v>
      </c>
      <c r="BN302">
        <f>BJ302*BK302*BL302</f>
        <v>0</v>
      </c>
      <c r="BO302">
        <f>(BM302-BE302)/BL302</f>
        <v>0</v>
      </c>
      <c r="BP302">
        <f>(BC302-BI302)/BI302</f>
        <v>0</v>
      </c>
      <c r="BQ302">
        <f>BB302/(BD302+BB302/BI302)</f>
        <v>0</v>
      </c>
      <c r="BR302" t="s">
        <v>436</v>
      </c>
      <c r="BS302">
        <v>0</v>
      </c>
      <c r="BT302">
        <f>IF(BS302&lt;&gt;0, BS302, BQ302)</f>
        <v>0</v>
      </c>
      <c r="BU302">
        <f>1-BT302/BI302</f>
        <v>0</v>
      </c>
      <c r="BV302">
        <f>(BI302-BH302)/(BI302-BT302)</f>
        <v>0</v>
      </c>
      <c r="BW302">
        <f>(BC302-BI302)/(BC302-BT302)</f>
        <v>0</v>
      </c>
      <c r="BX302">
        <f>(BI302-BH302)/(BI302-BB302)</f>
        <v>0</v>
      </c>
      <c r="BY302">
        <f>(BC302-BI302)/(BC302-BB302)</f>
        <v>0</v>
      </c>
      <c r="BZ302">
        <f>(BV302*BT302/BH302)</f>
        <v>0</v>
      </c>
      <c r="CA302">
        <f>(1-BZ302)</f>
        <v>0</v>
      </c>
      <c r="DJ302">
        <f>$B$11*EI302+$C$11*EJ302+$F$11*EU302*(1-EX302)</f>
        <v>0</v>
      </c>
      <c r="DK302">
        <f>DJ302*DL302</f>
        <v>0</v>
      </c>
      <c r="DL302">
        <f>($B$11*$D$9+$C$11*$D$9+$F$11*((FH302+EZ302)/MAX(FH302+EZ302+FI302, 0.1)*$I$9+FI302/MAX(FH302+EZ302+FI302, 0.1)*$J$9))/($B$11+$C$11+$F$11)</f>
        <v>0</v>
      </c>
      <c r="DM302">
        <f>($B$11*$K$9+$C$11*$K$9+$F$11*((FH302+EZ302)/MAX(FH302+EZ302+FI302, 0.1)*$P$9+FI302/MAX(FH302+EZ302+FI302, 0.1)*$Q$9))/($B$11+$C$11+$F$11)</f>
        <v>0</v>
      </c>
      <c r="DN302">
        <v>6</v>
      </c>
      <c r="DO302">
        <v>0.5</v>
      </c>
      <c r="DP302" t="s">
        <v>437</v>
      </c>
      <c r="DQ302">
        <v>2</v>
      </c>
      <c r="DR302" t="b">
        <v>1</v>
      </c>
      <c r="DS302">
        <v>1701979097.6</v>
      </c>
      <c r="DT302">
        <v>417.316</v>
      </c>
      <c r="DU302">
        <v>420.007</v>
      </c>
      <c r="DV302">
        <v>12.4775</v>
      </c>
      <c r="DW302">
        <v>11.5206</v>
      </c>
      <c r="DX302">
        <v>417.8305</v>
      </c>
      <c r="DY302">
        <v>12.4463</v>
      </c>
      <c r="DZ302">
        <v>599.9925</v>
      </c>
      <c r="EA302">
        <v>78.9049</v>
      </c>
      <c r="EB302">
        <v>0.0997918</v>
      </c>
      <c r="EC302">
        <v>23.0425</v>
      </c>
      <c r="ED302">
        <v>23.0947</v>
      </c>
      <c r="EE302">
        <v>999.9</v>
      </c>
      <c r="EF302">
        <v>0</v>
      </c>
      <c r="EG302">
        <v>0</v>
      </c>
      <c r="EH302">
        <v>10021.3</v>
      </c>
      <c r="EI302">
        <v>0</v>
      </c>
      <c r="EJ302">
        <v>0.848101</v>
      </c>
      <c r="EK302">
        <v>-2.69095</v>
      </c>
      <c r="EL302">
        <v>422.589</v>
      </c>
      <c r="EM302">
        <v>424.9025</v>
      </c>
      <c r="EN302">
        <v>0.956925</v>
      </c>
      <c r="EO302">
        <v>420.007</v>
      </c>
      <c r="EP302">
        <v>11.5206</v>
      </c>
      <c r="EQ302">
        <v>0.9845375</v>
      </c>
      <c r="ER302">
        <v>0.9090315</v>
      </c>
      <c r="ES302">
        <v>6.689535</v>
      </c>
      <c r="ET302">
        <v>5.534515</v>
      </c>
      <c r="EU302">
        <v>1799.9</v>
      </c>
      <c r="EV302">
        <v>0.978004</v>
      </c>
      <c r="EW302">
        <v>0.0219962</v>
      </c>
      <c r="EX302">
        <v>0</v>
      </c>
      <c r="EY302">
        <v>381.062</v>
      </c>
      <c r="EZ302">
        <v>4.99951</v>
      </c>
      <c r="FA302">
        <v>6920.195</v>
      </c>
      <c r="FB302">
        <v>14716.2</v>
      </c>
      <c r="FC302">
        <v>43.125</v>
      </c>
      <c r="FD302">
        <v>44.875</v>
      </c>
      <c r="FE302">
        <v>44.625</v>
      </c>
      <c r="FF302">
        <v>43.937</v>
      </c>
      <c r="FG302">
        <v>44.5</v>
      </c>
      <c r="FH302">
        <v>1755.42</v>
      </c>
      <c r="FI302">
        <v>39.48</v>
      </c>
      <c r="FJ302">
        <v>0</v>
      </c>
      <c r="FK302">
        <v>1701979100.1</v>
      </c>
      <c r="FL302">
        <v>0</v>
      </c>
      <c r="FM302">
        <v>381.225538461538</v>
      </c>
      <c r="FN302">
        <v>0.329435881632818</v>
      </c>
      <c r="FO302">
        <v>-1.22495723864134</v>
      </c>
      <c r="FP302">
        <v>6920.53269230769</v>
      </c>
      <c r="FQ302">
        <v>15</v>
      </c>
      <c r="FR302">
        <v>1701977635</v>
      </c>
      <c r="FS302" t="s">
        <v>438</v>
      </c>
      <c r="FT302">
        <v>1701977633</v>
      </c>
      <c r="FU302">
        <v>1701977635</v>
      </c>
      <c r="FV302">
        <v>4</v>
      </c>
      <c r="FW302">
        <v>-0.012</v>
      </c>
      <c r="FX302">
        <v>0.003</v>
      </c>
      <c r="FY302">
        <v>-0.515</v>
      </c>
      <c r="FZ302">
        <v>0.012</v>
      </c>
      <c r="GA302">
        <v>420</v>
      </c>
      <c r="GB302">
        <v>11</v>
      </c>
      <c r="GC302">
        <v>0.38</v>
      </c>
      <c r="GD302">
        <v>0.07</v>
      </c>
      <c r="GE302">
        <v>-2.6699955</v>
      </c>
      <c r="GF302">
        <v>-0.189661804511281</v>
      </c>
      <c r="GG302">
        <v>0.0309391295086012</v>
      </c>
      <c r="GH302">
        <v>1</v>
      </c>
      <c r="GI302">
        <v>381.252323529412</v>
      </c>
      <c r="GJ302">
        <v>-0.55307868982864</v>
      </c>
      <c r="GK302">
        <v>0.186085325240587</v>
      </c>
      <c r="GL302">
        <v>1</v>
      </c>
      <c r="GM302">
        <v>0.95766695</v>
      </c>
      <c r="GN302">
        <v>-0.00892840601503758</v>
      </c>
      <c r="GO302">
        <v>0.00109695562695123</v>
      </c>
      <c r="GP302">
        <v>1</v>
      </c>
      <c r="GQ302">
        <v>3</v>
      </c>
      <c r="GR302">
        <v>3</v>
      </c>
      <c r="GS302" t="s">
        <v>439</v>
      </c>
      <c r="GT302">
        <v>3.24999</v>
      </c>
      <c r="GU302">
        <v>2.89227</v>
      </c>
      <c r="GV302">
        <v>0.0827056</v>
      </c>
      <c r="GW302">
        <v>0.0829097</v>
      </c>
      <c r="GX302">
        <v>0.0594347</v>
      </c>
      <c r="GY302">
        <v>0.0555104</v>
      </c>
      <c r="GZ302">
        <v>30258.3</v>
      </c>
      <c r="HA302">
        <v>23313.4</v>
      </c>
      <c r="HB302">
        <v>30708.9</v>
      </c>
      <c r="HC302">
        <v>23892</v>
      </c>
      <c r="HD302">
        <v>38257.8</v>
      </c>
      <c r="HE302">
        <v>31497.2</v>
      </c>
      <c r="HF302">
        <v>43453</v>
      </c>
      <c r="HG302">
        <v>36057</v>
      </c>
      <c r="HH302">
        <v>2.35175</v>
      </c>
      <c r="HI302">
        <v>2.25397</v>
      </c>
      <c r="HJ302">
        <v>0.151545</v>
      </c>
      <c r="HK302">
        <v>0</v>
      </c>
      <c r="HL302">
        <v>20.5916</v>
      </c>
      <c r="HM302">
        <v>999.9</v>
      </c>
      <c r="HN302">
        <v>45.153</v>
      </c>
      <c r="HO302">
        <v>27.14</v>
      </c>
      <c r="HP302">
        <v>20.6514</v>
      </c>
      <c r="HQ302">
        <v>54.532</v>
      </c>
      <c r="HR302">
        <v>21.4704</v>
      </c>
      <c r="HS302">
        <v>2</v>
      </c>
      <c r="HT302">
        <v>-0.299243</v>
      </c>
      <c r="HU302">
        <v>0.73622</v>
      </c>
      <c r="HV302">
        <v>20.3421</v>
      </c>
      <c r="HW302">
        <v>5.24679</v>
      </c>
      <c r="HX302">
        <v>11.922</v>
      </c>
      <c r="HY302">
        <v>4.9696</v>
      </c>
      <c r="HZ302">
        <v>3.29005</v>
      </c>
      <c r="IA302">
        <v>9999</v>
      </c>
      <c r="IB302">
        <v>999.9</v>
      </c>
      <c r="IC302">
        <v>9999</v>
      </c>
      <c r="ID302">
        <v>9999</v>
      </c>
      <c r="IE302">
        <v>4.97213</v>
      </c>
      <c r="IF302">
        <v>1.87347</v>
      </c>
      <c r="IG302">
        <v>1.88034</v>
      </c>
      <c r="IH302">
        <v>1.87652</v>
      </c>
      <c r="II302">
        <v>1.87612</v>
      </c>
      <c r="IJ302">
        <v>1.87607</v>
      </c>
      <c r="IK302">
        <v>1.87504</v>
      </c>
      <c r="IL302">
        <v>1.87538</v>
      </c>
      <c r="IM302">
        <v>0</v>
      </c>
      <c r="IN302">
        <v>0</v>
      </c>
      <c r="IO302">
        <v>0</v>
      </c>
      <c r="IP302">
        <v>0</v>
      </c>
      <c r="IQ302" t="s">
        <v>440</v>
      </c>
      <c r="IR302" t="s">
        <v>441</v>
      </c>
      <c r="IS302" t="s">
        <v>442</v>
      </c>
      <c r="IT302" t="s">
        <v>442</v>
      </c>
      <c r="IU302" t="s">
        <v>442</v>
      </c>
      <c r="IV302" t="s">
        <v>442</v>
      </c>
      <c r="IW302">
        <v>0</v>
      </c>
      <c r="IX302">
        <v>100</v>
      </c>
      <c r="IY302">
        <v>100</v>
      </c>
      <c r="IZ302">
        <v>-0.514</v>
      </c>
      <c r="JA302">
        <v>0.0312</v>
      </c>
      <c r="JB302">
        <v>-0.436505064677801</v>
      </c>
      <c r="JC302">
        <v>-0.000204251658391556</v>
      </c>
      <c r="JD302">
        <v>8.11882707142039e-08</v>
      </c>
      <c r="JE302">
        <v>-8.824596126216e-11</v>
      </c>
      <c r="JF302">
        <v>-0.0823044458403542</v>
      </c>
      <c r="JG302">
        <v>6.98166786572007e-05</v>
      </c>
      <c r="JH302">
        <v>0.00104944809816257</v>
      </c>
      <c r="JI302">
        <v>-2.5878658862803e-05</v>
      </c>
      <c r="JJ302">
        <v>28</v>
      </c>
      <c r="JK302">
        <v>2090</v>
      </c>
      <c r="JL302">
        <v>2</v>
      </c>
      <c r="JM302">
        <v>19</v>
      </c>
      <c r="JN302">
        <v>24.4</v>
      </c>
      <c r="JO302">
        <v>24.4</v>
      </c>
      <c r="JP302">
        <v>1.36108</v>
      </c>
      <c r="JQ302">
        <v>2.55493</v>
      </c>
      <c r="JR302">
        <v>2.24365</v>
      </c>
      <c r="JS302">
        <v>2.84912</v>
      </c>
      <c r="JT302">
        <v>2.49756</v>
      </c>
      <c r="JU302">
        <v>2.36816</v>
      </c>
      <c r="JV302">
        <v>31.368</v>
      </c>
      <c r="JW302">
        <v>24.0612</v>
      </c>
      <c r="JX302">
        <v>18</v>
      </c>
      <c r="JY302">
        <v>633.374</v>
      </c>
      <c r="JZ302">
        <v>657.235</v>
      </c>
      <c r="KA302">
        <v>19.9992</v>
      </c>
      <c r="KB302">
        <v>23.3903</v>
      </c>
      <c r="KC302">
        <v>30</v>
      </c>
      <c r="KD302">
        <v>23.5524</v>
      </c>
      <c r="KE302">
        <v>23.534</v>
      </c>
      <c r="KF302">
        <v>27.2873</v>
      </c>
      <c r="KG302">
        <v>36.4437</v>
      </c>
      <c r="KH302">
        <v>0</v>
      </c>
      <c r="KI302">
        <v>20</v>
      </c>
      <c r="KJ302">
        <v>420</v>
      </c>
      <c r="KK302">
        <v>11.5478</v>
      </c>
      <c r="KL302">
        <v>101.965</v>
      </c>
      <c r="KM302">
        <v>101.012</v>
      </c>
    </row>
    <row r="303" spans="1:299">
      <c r="A303">
        <v>287</v>
      </c>
      <c r="B303">
        <v>1701979104.1</v>
      </c>
      <c r="C303">
        <v>1430.09999990463</v>
      </c>
      <c r="D303" t="s">
        <v>1015</v>
      </c>
      <c r="E303" t="s">
        <v>1016</v>
      </c>
      <c r="F303">
        <v>15</v>
      </c>
      <c r="H303" t="s">
        <v>435</v>
      </c>
      <c r="K303">
        <v>1701979102.6</v>
      </c>
      <c r="L303">
        <f>(M303)/1000</f>
        <v>0</v>
      </c>
      <c r="M303">
        <f>IF(DR303, AP303, AJ303)</f>
        <v>0</v>
      </c>
      <c r="N303">
        <f>IF(DR303, AK303, AI303)</f>
        <v>0</v>
      </c>
      <c r="O303">
        <f>DT303 - IF(AW303&gt;1, N303*DN303*100.0/(AY303*EH303), 0)</f>
        <v>0</v>
      </c>
      <c r="P303">
        <f>((V303-L303/2)*O303-N303)/(V303+L303/2)</f>
        <v>0</v>
      </c>
      <c r="Q303">
        <f>P303*(EA303+EB303)/1000.0</f>
        <v>0</v>
      </c>
      <c r="R303">
        <f>(DT303 - IF(AW303&gt;1, N303*DN303*100.0/(AY303*EH303), 0))*(EA303+EB303)/1000.0</f>
        <v>0</v>
      </c>
      <c r="S303">
        <f>2.0/((1/U303-1/T303)+SIGN(U303)*SQRT((1/U303-1/T303)*(1/U303-1/T303) + 4*DO303/((DO303+1)*(DO303+1))*(2*1/U303*1/T303-1/T303*1/T303)))</f>
        <v>0</v>
      </c>
      <c r="T303">
        <f>IF(LEFT(DP303,1)&lt;&gt;"0",IF(LEFT(DP303,1)="1",3.0,DQ303),$D$5+$E$5*(EH303*EA303/($K$5*1000))+$F$5*(EH303*EA303/($K$5*1000))*MAX(MIN(DN303,$J$5),$I$5)*MAX(MIN(DN303,$J$5),$I$5)+$G$5*MAX(MIN(DN303,$J$5),$I$5)*(EH303*EA303/($K$5*1000))+$H$5*(EH303*EA303/($K$5*1000))*(EH303*EA303/($K$5*1000)))</f>
        <v>0</v>
      </c>
      <c r="U303">
        <f>L303*(1000-(1000*0.61365*exp(17.502*Y303/(240.97+Y303))/(EA303+EB303)+DV303)/2)/(1000*0.61365*exp(17.502*Y303/(240.97+Y303))/(EA303+EB303)-DV303)</f>
        <v>0</v>
      </c>
      <c r="V303">
        <f>1/((DO303+1)/(S303/1.6)+1/(T303/1.37)) + DO303/((DO303+1)/(S303/1.6) + DO303/(T303/1.37))</f>
        <v>0</v>
      </c>
      <c r="W303">
        <f>(DJ303*DM303)</f>
        <v>0</v>
      </c>
      <c r="X303">
        <f>(EC303+(W303+2*0.95*5.67E-8*(((EC303+$B$7)+273)^4-(EC303+273)^4)-44100*L303)/(1.84*29.3*T303+8*0.95*5.67E-8*(EC303+273)^3))</f>
        <v>0</v>
      </c>
      <c r="Y303">
        <f>($C$7*ED303+$D$7*EE303+$E$7*X303)</f>
        <v>0</v>
      </c>
      <c r="Z303">
        <f>0.61365*exp(17.502*Y303/(240.97+Y303))</f>
        <v>0</v>
      </c>
      <c r="AA303">
        <f>(AB303/AC303*100)</f>
        <v>0</v>
      </c>
      <c r="AB303">
        <f>DV303*(EA303+EB303)/1000</f>
        <v>0</v>
      </c>
      <c r="AC303">
        <f>0.61365*exp(17.502*EC303/(240.97+EC303))</f>
        <v>0</v>
      </c>
      <c r="AD303">
        <f>(Z303-DV303*(EA303+EB303)/1000)</f>
        <v>0</v>
      </c>
      <c r="AE303">
        <f>(-L303*44100)</f>
        <v>0</v>
      </c>
      <c r="AF303">
        <f>2*29.3*T303*0.92*(EC303-Y303)</f>
        <v>0</v>
      </c>
      <c r="AG303">
        <f>2*0.95*5.67E-8*(((EC303+$B$7)+273)^4-(Y303+273)^4)</f>
        <v>0</v>
      </c>
      <c r="AH303">
        <f>W303+AG303+AE303+AF303</f>
        <v>0</v>
      </c>
      <c r="AI303">
        <f>DZ303*AW303*(DU303-DT303*(1000-AW303*DW303)/(1000-AW303*DV303))/(100*DN303)</f>
        <v>0</v>
      </c>
      <c r="AJ303">
        <f>1000*DZ303*AW303*(DV303-DW303)/(100*DN303*(1000-AW303*DV303))</f>
        <v>0</v>
      </c>
      <c r="AK303">
        <f>(AL303 - AM303 - EA303*1E3/(8.314*(EC303+273.15)) * AO303/DZ303 * AN303) * DZ303/(100*DN303) * (1000 - DW303)/1000</f>
        <v>0</v>
      </c>
      <c r="AL303">
        <v>424.905429158544</v>
      </c>
      <c r="AM303">
        <v>422.64183030303</v>
      </c>
      <c r="AN303">
        <v>0.00343870195428855</v>
      </c>
      <c r="AO303">
        <v>66.111918729525</v>
      </c>
      <c r="AP303">
        <f>(AR303 - AQ303 + EA303*1E3/(8.314*(EC303+273.15)) * AT303/DZ303 * AS303) * DZ303/(100*DN303) * 1000/(1000 - AR303)</f>
        <v>0</v>
      </c>
      <c r="AQ303">
        <v>11.5207725971593</v>
      </c>
      <c r="AR303">
        <v>12.4743450549451</v>
      </c>
      <c r="AS303">
        <v>-7.13093013689875e-07</v>
      </c>
      <c r="AT303">
        <v>85.4368916189537</v>
      </c>
      <c r="AU303">
        <v>0</v>
      </c>
      <c r="AV303">
        <v>0</v>
      </c>
      <c r="AW303">
        <f>IF(AU303*$H$13&gt;=AY303,1.0,(AY303/(AY303-AU303*$H$13)))</f>
        <v>0</v>
      </c>
      <c r="AX303">
        <f>(AW303-1)*100</f>
        <v>0</v>
      </c>
      <c r="AY303">
        <f>MAX(0,($B$13+$C$13*EH303)/(1+$D$13*EH303)*EA303/(EC303+273)*$E$13)</f>
        <v>0</v>
      </c>
      <c r="AZ303" t="s">
        <v>436</v>
      </c>
      <c r="BA303" t="s">
        <v>436</v>
      </c>
      <c r="BB303">
        <v>0</v>
      </c>
      <c r="BC303">
        <v>0</v>
      </c>
      <c r="BD303">
        <f>1-BB303/BC303</f>
        <v>0</v>
      </c>
      <c r="BE303">
        <v>0</v>
      </c>
      <c r="BF303" t="s">
        <v>436</v>
      </c>
      <c r="BG303" t="s">
        <v>436</v>
      </c>
      <c r="BH303">
        <v>0</v>
      </c>
      <c r="BI303">
        <v>0</v>
      </c>
      <c r="BJ303">
        <f>1-BH303/BI303</f>
        <v>0</v>
      </c>
      <c r="BK303">
        <v>0.5</v>
      </c>
      <c r="BL303">
        <f>DK303</f>
        <v>0</v>
      </c>
      <c r="BM303">
        <f>N303</f>
        <v>0</v>
      </c>
      <c r="BN303">
        <f>BJ303*BK303*BL303</f>
        <v>0</v>
      </c>
      <c r="BO303">
        <f>(BM303-BE303)/BL303</f>
        <v>0</v>
      </c>
      <c r="BP303">
        <f>(BC303-BI303)/BI303</f>
        <v>0</v>
      </c>
      <c r="BQ303">
        <f>BB303/(BD303+BB303/BI303)</f>
        <v>0</v>
      </c>
      <c r="BR303" t="s">
        <v>436</v>
      </c>
      <c r="BS303">
        <v>0</v>
      </c>
      <c r="BT303">
        <f>IF(BS303&lt;&gt;0, BS303, BQ303)</f>
        <v>0</v>
      </c>
      <c r="BU303">
        <f>1-BT303/BI303</f>
        <v>0</v>
      </c>
      <c r="BV303">
        <f>(BI303-BH303)/(BI303-BT303)</f>
        <v>0</v>
      </c>
      <c r="BW303">
        <f>(BC303-BI303)/(BC303-BT303)</f>
        <v>0</v>
      </c>
      <c r="BX303">
        <f>(BI303-BH303)/(BI303-BB303)</f>
        <v>0</v>
      </c>
      <c r="BY303">
        <f>(BC303-BI303)/(BC303-BB303)</f>
        <v>0</v>
      </c>
      <c r="BZ303">
        <f>(BV303*BT303/BH303)</f>
        <v>0</v>
      </c>
      <c r="CA303">
        <f>(1-BZ303)</f>
        <v>0</v>
      </c>
      <c r="DJ303">
        <f>$B$11*EI303+$C$11*EJ303+$F$11*EU303*(1-EX303)</f>
        <v>0</v>
      </c>
      <c r="DK303">
        <f>DJ303*DL303</f>
        <v>0</v>
      </c>
      <c r="DL303">
        <f>($B$11*$D$9+$C$11*$D$9+$F$11*((FH303+EZ303)/MAX(FH303+EZ303+FI303, 0.1)*$I$9+FI303/MAX(FH303+EZ303+FI303, 0.1)*$J$9))/($B$11+$C$11+$F$11)</f>
        <v>0</v>
      </c>
      <c r="DM303">
        <f>($B$11*$K$9+$C$11*$K$9+$F$11*((FH303+EZ303)/MAX(FH303+EZ303+FI303, 0.1)*$P$9+FI303/MAX(FH303+EZ303+FI303, 0.1)*$Q$9))/($B$11+$C$11+$F$11)</f>
        <v>0</v>
      </c>
      <c r="DN303">
        <v>6</v>
      </c>
      <c r="DO303">
        <v>0.5</v>
      </c>
      <c r="DP303" t="s">
        <v>437</v>
      </c>
      <c r="DQ303">
        <v>2</v>
      </c>
      <c r="DR303" t="b">
        <v>1</v>
      </c>
      <c r="DS303">
        <v>1701979102.6</v>
      </c>
      <c r="DT303">
        <v>417.3585</v>
      </c>
      <c r="DU303">
        <v>419.996</v>
      </c>
      <c r="DV303">
        <v>12.47445</v>
      </c>
      <c r="DW303">
        <v>11.52045</v>
      </c>
      <c r="DX303">
        <v>417.873</v>
      </c>
      <c r="DY303">
        <v>12.44325</v>
      </c>
      <c r="DZ303">
        <v>600.0375</v>
      </c>
      <c r="EA303">
        <v>78.90535</v>
      </c>
      <c r="EB303">
        <v>0.100257</v>
      </c>
      <c r="EC303">
        <v>23.0413</v>
      </c>
      <c r="ED303">
        <v>23.092</v>
      </c>
      <c r="EE303">
        <v>999.9</v>
      </c>
      <c r="EF303">
        <v>0</v>
      </c>
      <c r="EG303">
        <v>0</v>
      </c>
      <c r="EH303">
        <v>9972.5</v>
      </c>
      <c r="EI303">
        <v>0</v>
      </c>
      <c r="EJ303">
        <v>0.848101</v>
      </c>
      <c r="EK303">
        <v>-2.637055</v>
      </c>
      <c r="EL303">
        <v>422.6305</v>
      </c>
      <c r="EM303">
        <v>424.891</v>
      </c>
      <c r="EN303">
        <v>0.9539875</v>
      </c>
      <c r="EO303">
        <v>419.996</v>
      </c>
      <c r="EP303">
        <v>11.52045</v>
      </c>
      <c r="EQ303">
        <v>0.984299</v>
      </c>
      <c r="ER303">
        <v>0.9090245</v>
      </c>
      <c r="ES303">
        <v>6.68602</v>
      </c>
      <c r="ET303">
        <v>5.534405</v>
      </c>
      <c r="EU303">
        <v>1799.895</v>
      </c>
      <c r="EV303">
        <v>0.978004</v>
      </c>
      <c r="EW303">
        <v>0.0219962</v>
      </c>
      <c r="EX303">
        <v>0</v>
      </c>
      <c r="EY303">
        <v>381.339</v>
      </c>
      <c r="EZ303">
        <v>4.99951</v>
      </c>
      <c r="FA303">
        <v>6919.665</v>
      </c>
      <c r="FB303">
        <v>14716.15</v>
      </c>
      <c r="FC303">
        <v>43.125</v>
      </c>
      <c r="FD303">
        <v>44.875</v>
      </c>
      <c r="FE303">
        <v>44.625</v>
      </c>
      <c r="FF303">
        <v>43.937</v>
      </c>
      <c r="FG303">
        <v>44.5</v>
      </c>
      <c r="FH303">
        <v>1755.415</v>
      </c>
      <c r="FI303">
        <v>39.48</v>
      </c>
      <c r="FJ303">
        <v>0</v>
      </c>
      <c r="FK303">
        <v>1701979105.5</v>
      </c>
      <c r="FL303">
        <v>0</v>
      </c>
      <c r="FM303">
        <v>381.2722</v>
      </c>
      <c r="FN303">
        <v>0.404461531868076</v>
      </c>
      <c r="FO303">
        <v>-2.94538459966704</v>
      </c>
      <c r="FP303">
        <v>6920.3552</v>
      </c>
      <c r="FQ303">
        <v>15</v>
      </c>
      <c r="FR303">
        <v>1701977635</v>
      </c>
      <c r="FS303" t="s">
        <v>438</v>
      </c>
      <c r="FT303">
        <v>1701977633</v>
      </c>
      <c r="FU303">
        <v>1701977635</v>
      </c>
      <c r="FV303">
        <v>4</v>
      </c>
      <c r="FW303">
        <v>-0.012</v>
      </c>
      <c r="FX303">
        <v>0.003</v>
      </c>
      <c r="FY303">
        <v>-0.515</v>
      </c>
      <c r="FZ303">
        <v>0.012</v>
      </c>
      <c r="GA303">
        <v>420</v>
      </c>
      <c r="GB303">
        <v>11</v>
      </c>
      <c r="GC303">
        <v>0.38</v>
      </c>
      <c r="GD303">
        <v>0.07</v>
      </c>
      <c r="GE303">
        <v>-2.67747904761905</v>
      </c>
      <c r="GF303">
        <v>0.0599353246753237</v>
      </c>
      <c r="GG303">
        <v>0.0233511924656785</v>
      </c>
      <c r="GH303">
        <v>1</v>
      </c>
      <c r="GI303">
        <v>381.250647058824</v>
      </c>
      <c r="GJ303">
        <v>0.247425508826985</v>
      </c>
      <c r="GK303">
        <v>0.185782111839608</v>
      </c>
      <c r="GL303">
        <v>1</v>
      </c>
      <c r="GM303">
        <v>0.956852571428571</v>
      </c>
      <c r="GN303">
        <v>-0.0125700779220783</v>
      </c>
      <c r="GO303">
        <v>0.00147808671604072</v>
      </c>
      <c r="GP303">
        <v>1</v>
      </c>
      <c r="GQ303">
        <v>3</v>
      </c>
      <c r="GR303">
        <v>3</v>
      </c>
      <c r="GS303" t="s">
        <v>439</v>
      </c>
      <c r="GT303">
        <v>3.24999</v>
      </c>
      <c r="GU303">
        <v>2.89218</v>
      </c>
      <c r="GV303">
        <v>0.08271</v>
      </c>
      <c r="GW303">
        <v>0.082905</v>
      </c>
      <c r="GX303">
        <v>0.0594224</v>
      </c>
      <c r="GY303">
        <v>0.0555073</v>
      </c>
      <c r="GZ303">
        <v>30258.6</v>
      </c>
      <c r="HA303">
        <v>23313.4</v>
      </c>
      <c r="HB303">
        <v>30709.4</v>
      </c>
      <c r="HC303">
        <v>23891.9</v>
      </c>
      <c r="HD303">
        <v>38258.5</v>
      </c>
      <c r="HE303">
        <v>31497.1</v>
      </c>
      <c r="HF303">
        <v>43453.2</v>
      </c>
      <c r="HG303">
        <v>36056.8</v>
      </c>
      <c r="HH303">
        <v>2.35185</v>
      </c>
      <c r="HI303">
        <v>2.254</v>
      </c>
      <c r="HJ303">
        <v>0.151806</v>
      </c>
      <c r="HK303">
        <v>0</v>
      </c>
      <c r="HL303">
        <v>20.5894</v>
      </c>
      <c r="HM303">
        <v>999.9</v>
      </c>
      <c r="HN303">
        <v>45.153</v>
      </c>
      <c r="HO303">
        <v>27.14</v>
      </c>
      <c r="HP303">
        <v>20.6514</v>
      </c>
      <c r="HQ303">
        <v>54.512</v>
      </c>
      <c r="HR303">
        <v>21.4784</v>
      </c>
      <c r="HS303">
        <v>2</v>
      </c>
      <c r="HT303">
        <v>-0.299192</v>
      </c>
      <c r="HU303">
        <v>0.732587</v>
      </c>
      <c r="HV303">
        <v>20.3421</v>
      </c>
      <c r="HW303">
        <v>5.24679</v>
      </c>
      <c r="HX303">
        <v>11.922</v>
      </c>
      <c r="HY303">
        <v>4.96965</v>
      </c>
      <c r="HZ303">
        <v>3.29003</v>
      </c>
      <c r="IA303">
        <v>9999</v>
      </c>
      <c r="IB303">
        <v>999.9</v>
      </c>
      <c r="IC303">
        <v>9999</v>
      </c>
      <c r="ID303">
        <v>9999</v>
      </c>
      <c r="IE303">
        <v>4.97212</v>
      </c>
      <c r="IF303">
        <v>1.87347</v>
      </c>
      <c r="IG303">
        <v>1.88034</v>
      </c>
      <c r="IH303">
        <v>1.87653</v>
      </c>
      <c r="II303">
        <v>1.8761</v>
      </c>
      <c r="IJ303">
        <v>1.87607</v>
      </c>
      <c r="IK303">
        <v>1.87503</v>
      </c>
      <c r="IL303">
        <v>1.87543</v>
      </c>
      <c r="IM303">
        <v>0</v>
      </c>
      <c r="IN303">
        <v>0</v>
      </c>
      <c r="IO303">
        <v>0</v>
      </c>
      <c r="IP303">
        <v>0</v>
      </c>
      <c r="IQ303" t="s">
        <v>440</v>
      </c>
      <c r="IR303" t="s">
        <v>441</v>
      </c>
      <c r="IS303" t="s">
        <v>442</v>
      </c>
      <c r="IT303" t="s">
        <v>442</v>
      </c>
      <c r="IU303" t="s">
        <v>442</v>
      </c>
      <c r="IV303" t="s">
        <v>442</v>
      </c>
      <c r="IW303">
        <v>0</v>
      </c>
      <c r="IX303">
        <v>100</v>
      </c>
      <c r="IY303">
        <v>100</v>
      </c>
      <c r="IZ303">
        <v>-0.514</v>
      </c>
      <c r="JA303">
        <v>0.0311</v>
      </c>
      <c r="JB303">
        <v>-0.436505064677801</v>
      </c>
      <c r="JC303">
        <v>-0.000204251658391556</v>
      </c>
      <c r="JD303">
        <v>8.11882707142039e-08</v>
      </c>
      <c r="JE303">
        <v>-8.824596126216e-11</v>
      </c>
      <c r="JF303">
        <v>-0.0823044458403542</v>
      </c>
      <c r="JG303">
        <v>6.98166786572007e-05</v>
      </c>
      <c r="JH303">
        <v>0.00104944809816257</v>
      </c>
      <c r="JI303">
        <v>-2.5878658862803e-05</v>
      </c>
      <c r="JJ303">
        <v>28</v>
      </c>
      <c r="JK303">
        <v>2090</v>
      </c>
      <c r="JL303">
        <v>2</v>
      </c>
      <c r="JM303">
        <v>19</v>
      </c>
      <c r="JN303">
        <v>24.5</v>
      </c>
      <c r="JO303">
        <v>24.5</v>
      </c>
      <c r="JP303">
        <v>1.36108</v>
      </c>
      <c r="JQ303">
        <v>2.55371</v>
      </c>
      <c r="JR303">
        <v>2.24365</v>
      </c>
      <c r="JS303">
        <v>2.85034</v>
      </c>
      <c r="JT303">
        <v>2.49756</v>
      </c>
      <c r="JU303">
        <v>2.35352</v>
      </c>
      <c r="JV303">
        <v>31.368</v>
      </c>
      <c r="JW303">
        <v>24.0612</v>
      </c>
      <c r="JX303">
        <v>18</v>
      </c>
      <c r="JY303">
        <v>633.457</v>
      </c>
      <c r="JZ303">
        <v>657.257</v>
      </c>
      <c r="KA303">
        <v>19.9992</v>
      </c>
      <c r="KB303">
        <v>23.3903</v>
      </c>
      <c r="KC303">
        <v>30.0001</v>
      </c>
      <c r="KD303">
        <v>23.5533</v>
      </c>
      <c r="KE303">
        <v>23.534</v>
      </c>
      <c r="KF303">
        <v>27.2867</v>
      </c>
      <c r="KG303">
        <v>36.4437</v>
      </c>
      <c r="KH303">
        <v>0</v>
      </c>
      <c r="KI303">
        <v>20</v>
      </c>
      <c r="KJ303">
        <v>420</v>
      </c>
      <c r="KK303">
        <v>11.5524</v>
      </c>
      <c r="KL303">
        <v>101.966</v>
      </c>
      <c r="KM303">
        <v>101.012</v>
      </c>
    </row>
    <row r="304" spans="1:299">
      <c r="A304">
        <v>288</v>
      </c>
      <c r="B304">
        <v>1701979109.1</v>
      </c>
      <c r="C304">
        <v>1435.09999990463</v>
      </c>
      <c r="D304" t="s">
        <v>1017</v>
      </c>
      <c r="E304" t="s">
        <v>1018</v>
      </c>
      <c r="F304">
        <v>15</v>
      </c>
      <c r="H304" t="s">
        <v>435</v>
      </c>
      <c r="K304">
        <v>1701979107.6</v>
      </c>
      <c r="L304">
        <f>(M304)/1000</f>
        <v>0</v>
      </c>
      <c r="M304">
        <f>IF(DR304, AP304, AJ304)</f>
        <v>0</v>
      </c>
      <c r="N304">
        <f>IF(DR304, AK304, AI304)</f>
        <v>0</v>
      </c>
      <c r="O304">
        <f>DT304 - IF(AW304&gt;1, N304*DN304*100.0/(AY304*EH304), 0)</f>
        <v>0</v>
      </c>
      <c r="P304">
        <f>((V304-L304/2)*O304-N304)/(V304+L304/2)</f>
        <v>0</v>
      </c>
      <c r="Q304">
        <f>P304*(EA304+EB304)/1000.0</f>
        <v>0</v>
      </c>
      <c r="R304">
        <f>(DT304 - IF(AW304&gt;1, N304*DN304*100.0/(AY304*EH304), 0))*(EA304+EB304)/1000.0</f>
        <v>0</v>
      </c>
      <c r="S304">
        <f>2.0/((1/U304-1/T304)+SIGN(U304)*SQRT((1/U304-1/T304)*(1/U304-1/T304) + 4*DO304/((DO304+1)*(DO304+1))*(2*1/U304*1/T304-1/T304*1/T304)))</f>
        <v>0</v>
      </c>
      <c r="T304">
        <f>IF(LEFT(DP304,1)&lt;&gt;"0",IF(LEFT(DP304,1)="1",3.0,DQ304),$D$5+$E$5*(EH304*EA304/($K$5*1000))+$F$5*(EH304*EA304/($K$5*1000))*MAX(MIN(DN304,$J$5),$I$5)*MAX(MIN(DN304,$J$5),$I$5)+$G$5*MAX(MIN(DN304,$J$5),$I$5)*(EH304*EA304/($K$5*1000))+$H$5*(EH304*EA304/($K$5*1000))*(EH304*EA304/($K$5*1000)))</f>
        <v>0</v>
      </c>
      <c r="U304">
        <f>L304*(1000-(1000*0.61365*exp(17.502*Y304/(240.97+Y304))/(EA304+EB304)+DV304)/2)/(1000*0.61365*exp(17.502*Y304/(240.97+Y304))/(EA304+EB304)-DV304)</f>
        <v>0</v>
      </c>
      <c r="V304">
        <f>1/((DO304+1)/(S304/1.6)+1/(T304/1.37)) + DO304/((DO304+1)/(S304/1.6) + DO304/(T304/1.37))</f>
        <v>0</v>
      </c>
      <c r="W304">
        <f>(DJ304*DM304)</f>
        <v>0</v>
      </c>
      <c r="X304">
        <f>(EC304+(W304+2*0.95*5.67E-8*(((EC304+$B$7)+273)^4-(EC304+273)^4)-44100*L304)/(1.84*29.3*T304+8*0.95*5.67E-8*(EC304+273)^3))</f>
        <v>0</v>
      </c>
      <c r="Y304">
        <f>($C$7*ED304+$D$7*EE304+$E$7*X304)</f>
        <v>0</v>
      </c>
      <c r="Z304">
        <f>0.61365*exp(17.502*Y304/(240.97+Y304))</f>
        <v>0</v>
      </c>
      <c r="AA304">
        <f>(AB304/AC304*100)</f>
        <v>0</v>
      </c>
      <c r="AB304">
        <f>DV304*(EA304+EB304)/1000</f>
        <v>0</v>
      </c>
      <c r="AC304">
        <f>0.61365*exp(17.502*EC304/(240.97+EC304))</f>
        <v>0</v>
      </c>
      <c r="AD304">
        <f>(Z304-DV304*(EA304+EB304)/1000)</f>
        <v>0</v>
      </c>
      <c r="AE304">
        <f>(-L304*44100)</f>
        <v>0</v>
      </c>
      <c r="AF304">
        <f>2*29.3*T304*0.92*(EC304-Y304)</f>
        <v>0</v>
      </c>
      <c r="AG304">
        <f>2*0.95*5.67E-8*(((EC304+$B$7)+273)^4-(Y304+273)^4)</f>
        <v>0</v>
      </c>
      <c r="AH304">
        <f>W304+AG304+AE304+AF304</f>
        <v>0</v>
      </c>
      <c r="AI304">
        <f>DZ304*AW304*(DU304-DT304*(1000-AW304*DW304)/(1000-AW304*DV304))/(100*DN304)</f>
        <v>0</v>
      </c>
      <c r="AJ304">
        <f>1000*DZ304*AW304*(DV304-DW304)/(100*DN304*(1000-AW304*DV304))</f>
        <v>0</v>
      </c>
      <c r="AK304">
        <f>(AL304 - AM304 - EA304*1E3/(8.314*(EC304+273.15)) * AO304/DZ304 * AN304) * DZ304/(100*DN304) * (1000 - DW304)/1000</f>
        <v>0</v>
      </c>
      <c r="AL304">
        <v>424.865056990798</v>
      </c>
      <c r="AM304">
        <v>422.620284848485</v>
      </c>
      <c r="AN304">
        <v>0.000382781978869188</v>
      </c>
      <c r="AO304">
        <v>66.111918729525</v>
      </c>
      <c r="AP304">
        <f>(AR304 - AQ304 + EA304*1E3/(8.314*(EC304+273.15)) * AT304/DZ304 * AS304) * DZ304/(100*DN304) * 1000/(1000 - AR304)</f>
        <v>0</v>
      </c>
      <c r="AQ304">
        <v>11.5195490399622</v>
      </c>
      <c r="AR304">
        <v>12.4742659340659</v>
      </c>
      <c r="AS304">
        <v>-8.65367943102311e-07</v>
      </c>
      <c r="AT304">
        <v>85.4368916189537</v>
      </c>
      <c r="AU304">
        <v>0</v>
      </c>
      <c r="AV304">
        <v>0</v>
      </c>
      <c r="AW304">
        <f>IF(AU304*$H$13&gt;=AY304,1.0,(AY304/(AY304-AU304*$H$13)))</f>
        <v>0</v>
      </c>
      <c r="AX304">
        <f>(AW304-1)*100</f>
        <v>0</v>
      </c>
      <c r="AY304">
        <f>MAX(0,($B$13+$C$13*EH304)/(1+$D$13*EH304)*EA304/(EC304+273)*$E$13)</f>
        <v>0</v>
      </c>
      <c r="AZ304" t="s">
        <v>436</v>
      </c>
      <c r="BA304" t="s">
        <v>436</v>
      </c>
      <c r="BB304">
        <v>0</v>
      </c>
      <c r="BC304">
        <v>0</v>
      </c>
      <c r="BD304">
        <f>1-BB304/BC304</f>
        <v>0</v>
      </c>
      <c r="BE304">
        <v>0</v>
      </c>
      <c r="BF304" t="s">
        <v>436</v>
      </c>
      <c r="BG304" t="s">
        <v>436</v>
      </c>
      <c r="BH304">
        <v>0</v>
      </c>
      <c r="BI304">
        <v>0</v>
      </c>
      <c r="BJ304">
        <f>1-BH304/BI304</f>
        <v>0</v>
      </c>
      <c r="BK304">
        <v>0.5</v>
      </c>
      <c r="BL304">
        <f>DK304</f>
        <v>0</v>
      </c>
      <c r="BM304">
        <f>N304</f>
        <v>0</v>
      </c>
      <c r="BN304">
        <f>BJ304*BK304*BL304</f>
        <v>0</v>
      </c>
      <c r="BO304">
        <f>(BM304-BE304)/BL304</f>
        <v>0</v>
      </c>
      <c r="BP304">
        <f>(BC304-BI304)/BI304</f>
        <v>0</v>
      </c>
      <c r="BQ304">
        <f>BB304/(BD304+BB304/BI304)</f>
        <v>0</v>
      </c>
      <c r="BR304" t="s">
        <v>436</v>
      </c>
      <c r="BS304">
        <v>0</v>
      </c>
      <c r="BT304">
        <f>IF(BS304&lt;&gt;0, BS304, BQ304)</f>
        <v>0</v>
      </c>
      <c r="BU304">
        <f>1-BT304/BI304</f>
        <v>0</v>
      </c>
      <c r="BV304">
        <f>(BI304-BH304)/(BI304-BT304)</f>
        <v>0</v>
      </c>
      <c r="BW304">
        <f>(BC304-BI304)/(BC304-BT304)</f>
        <v>0</v>
      </c>
      <c r="BX304">
        <f>(BI304-BH304)/(BI304-BB304)</f>
        <v>0</v>
      </c>
      <c r="BY304">
        <f>(BC304-BI304)/(BC304-BB304)</f>
        <v>0</v>
      </c>
      <c r="BZ304">
        <f>(BV304*BT304/BH304)</f>
        <v>0</v>
      </c>
      <c r="CA304">
        <f>(1-BZ304)</f>
        <v>0</v>
      </c>
      <c r="DJ304">
        <f>$B$11*EI304+$C$11*EJ304+$F$11*EU304*(1-EX304)</f>
        <v>0</v>
      </c>
      <c r="DK304">
        <f>DJ304*DL304</f>
        <v>0</v>
      </c>
      <c r="DL304">
        <f>($B$11*$D$9+$C$11*$D$9+$F$11*((FH304+EZ304)/MAX(FH304+EZ304+FI304, 0.1)*$I$9+FI304/MAX(FH304+EZ304+FI304, 0.1)*$J$9))/($B$11+$C$11+$F$11)</f>
        <v>0</v>
      </c>
      <c r="DM304">
        <f>($B$11*$K$9+$C$11*$K$9+$F$11*((FH304+EZ304)/MAX(FH304+EZ304+FI304, 0.1)*$P$9+FI304/MAX(FH304+EZ304+FI304, 0.1)*$Q$9))/($B$11+$C$11+$F$11)</f>
        <v>0</v>
      </c>
      <c r="DN304">
        <v>6</v>
      </c>
      <c r="DO304">
        <v>0.5</v>
      </c>
      <c r="DP304" t="s">
        <v>437</v>
      </c>
      <c r="DQ304">
        <v>2</v>
      </c>
      <c r="DR304" t="b">
        <v>1</v>
      </c>
      <c r="DS304">
        <v>1701979107.6</v>
      </c>
      <c r="DT304">
        <v>417.346</v>
      </c>
      <c r="DU304">
        <v>419.988</v>
      </c>
      <c r="DV304">
        <v>12.47465</v>
      </c>
      <c r="DW304">
        <v>11.51945</v>
      </c>
      <c r="DX304">
        <v>417.86</v>
      </c>
      <c r="DY304">
        <v>12.44345</v>
      </c>
      <c r="DZ304">
        <v>600.0225</v>
      </c>
      <c r="EA304">
        <v>78.9039</v>
      </c>
      <c r="EB304">
        <v>0.0998522</v>
      </c>
      <c r="EC304">
        <v>23.03665</v>
      </c>
      <c r="ED304">
        <v>23.08785</v>
      </c>
      <c r="EE304">
        <v>999.9</v>
      </c>
      <c r="EF304">
        <v>0</v>
      </c>
      <c r="EG304">
        <v>0</v>
      </c>
      <c r="EH304">
        <v>10017.2</v>
      </c>
      <c r="EI304">
        <v>0</v>
      </c>
      <c r="EJ304">
        <v>0.848101</v>
      </c>
      <c r="EK304">
        <v>-2.641555</v>
      </c>
      <c r="EL304">
        <v>422.6185</v>
      </c>
      <c r="EM304">
        <v>424.882</v>
      </c>
      <c r="EN304">
        <v>0.9552145</v>
      </c>
      <c r="EO304">
        <v>419.988</v>
      </c>
      <c r="EP304">
        <v>11.51945</v>
      </c>
      <c r="EQ304">
        <v>0.9843</v>
      </c>
      <c r="ER304">
        <v>0.9089295</v>
      </c>
      <c r="ES304">
        <v>6.68603</v>
      </c>
      <c r="ET304">
        <v>5.5329</v>
      </c>
      <c r="EU304">
        <v>1799.9</v>
      </c>
      <c r="EV304">
        <v>0.978004</v>
      </c>
      <c r="EW304">
        <v>0.0219962</v>
      </c>
      <c r="EX304">
        <v>0</v>
      </c>
      <c r="EY304">
        <v>381.205</v>
      </c>
      <c r="EZ304">
        <v>4.99951</v>
      </c>
      <c r="FA304">
        <v>6919.565</v>
      </c>
      <c r="FB304">
        <v>14716.15</v>
      </c>
      <c r="FC304">
        <v>43.125</v>
      </c>
      <c r="FD304">
        <v>44.875</v>
      </c>
      <c r="FE304">
        <v>44.687</v>
      </c>
      <c r="FF304">
        <v>43.937</v>
      </c>
      <c r="FG304">
        <v>44.5</v>
      </c>
      <c r="FH304">
        <v>1755.42</v>
      </c>
      <c r="FI304">
        <v>39.48</v>
      </c>
      <c r="FJ304">
        <v>0</v>
      </c>
      <c r="FK304">
        <v>1701979110.3</v>
      </c>
      <c r="FL304">
        <v>0</v>
      </c>
      <c r="FM304">
        <v>381.29876</v>
      </c>
      <c r="FN304">
        <v>0.298153845965372</v>
      </c>
      <c r="FO304">
        <v>-3.7930768982255</v>
      </c>
      <c r="FP304">
        <v>6920.0452</v>
      </c>
      <c r="FQ304">
        <v>15</v>
      </c>
      <c r="FR304">
        <v>1701977635</v>
      </c>
      <c r="FS304" t="s">
        <v>438</v>
      </c>
      <c r="FT304">
        <v>1701977633</v>
      </c>
      <c r="FU304">
        <v>1701977635</v>
      </c>
      <c r="FV304">
        <v>4</v>
      </c>
      <c r="FW304">
        <v>-0.012</v>
      </c>
      <c r="FX304">
        <v>0.003</v>
      </c>
      <c r="FY304">
        <v>-0.515</v>
      </c>
      <c r="FZ304">
        <v>0.012</v>
      </c>
      <c r="GA304">
        <v>420</v>
      </c>
      <c r="GB304">
        <v>11</v>
      </c>
      <c r="GC304">
        <v>0.38</v>
      </c>
      <c r="GD304">
        <v>0.07</v>
      </c>
      <c r="GE304">
        <v>-2.662558</v>
      </c>
      <c r="GF304">
        <v>0.202965112781954</v>
      </c>
      <c r="GG304">
        <v>0.0290866992971014</v>
      </c>
      <c r="GH304">
        <v>1</v>
      </c>
      <c r="GI304">
        <v>381.271617647059</v>
      </c>
      <c r="GJ304">
        <v>0.349809014026472</v>
      </c>
      <c r="GK304">
        <v>0.155046864775833</v>
      </c>
      <c r="GL304">
        <v>1</v>
      </c>
      <c r="GM304">
        <v>0.95585755</v>
      </c>
      <c r="GN304">
        <v>-0.00810338345864822</v>
      </c>
      <c r="GO304">
        <v>0.00106965697655838</v>
      </c>
      <c r="GP304">
        <v>1</v>
      </c>
      <c r="GQ304">
        <v>3</v>
      </c>
      <c r="GR304">
        <v>3</v>
      </c>
      <c r="GS304" t="s">
        <v>439</v>
      </c>
      <c r="GT304">
        <v>3.25003</v>
      </c>
      <c r="GU304">
        <v>2.89228</v>
      </c>
      <c r="GV304">
        <v>0.0827093</v>
      </c>
      <c r="GW304">
        <v>0.0829059</v>
      </c>
      <c r="GX304">
        <v>0.059422</v>
      </c>
      <c r="GY304">
        <v>0.0555065</v>
      </c>
      <c r="GZ304">
        <v>30258.5</v>
      </c>
      <c r="HA304">
        <v>23313.4</v>
      </c>
      <c r="HB304">
        <v>30709.3</v>
      </c>
      <c r="HC304">
        <v>23891.9</v>
      </c>
      <c r="HD304">
        <v>38258.4</v>
      </c>
      <c r="HE304">
        <v>31497.3</v>
      </c>
      <c r="HF304">
        <v>43453.1</v>
      </c>
      <c r="HG304">
        <v>36056.9</v>
      </c>
      <c r="HH304">
        <v>2.35208</v>
      </c>
      <c r="HI304">
        <v>2.25392</v>
      </c>
      <c r="HJ304">
        <v>0.151619</v>
      </c>
      <c r="HK304">
        <v>0</v>
      </c>
      <c r="HL304">
        <v>20.5855</v>
      </c>
      <c r="HM304">
        <v>999.9</v>
      </c>
      <c r="HN304">
        <v>45.165</v>
      </c>
      <c r="HO304">
        <v>27.15</v>
      </c>
      <c r="HP304">
        <v>20.6669</v>
      </c>
      <c r="HQ304">
        <v>54.342</v>
      </c>
      <c r="HR304">
        <v>21.4303</v>
      </c>
      <c r="HS304">
        <v>2</v>
      </c>
      <c r="HT304">
        <v>-0.299024</v>
      </c>
      <c r="HU304">
        <v>0.727364</v>
      </c>
      <c r="HV304">
        <v>20.3421</v>
      </c>
      <c r="HW304">
        <v>5.24679</v>
      </c>
      <c r="HX304">
        <v>11.9211</v>
      </c>
      <c r="HY304">
        <v>4.96955</v>
      </c>
      <c r="HZ304">
        <v>3.29</v>
      </c>
      <c r="IA304">
        <v>9999</v>
      </c>
      <c r="IB304">
        <v>999.9</v>
      </c>
      <c r="IC304">
        <v>9999</v>
      </c>
      <c r="ID304">
        <v>9999</v>
      </c>
      <c r="IE304">
        <v>4.9721</v>
      </c>
      <c r="IF304">
        <v>1.87347</v>
      </c>
      <c r="IG304">
        <v>1.88034</v>
      </c>
      <c r="IH304">
        <v>1.87653</v>
      </c>
      <c r="II304">
        <v>1.87609</v>
      </c>
      <c r="IJ304">
        <v>1.87607</v>
      </c>
      <c r="IK304">
        <v>1.87502</v>
      </c>
      <c r="IL304">
        <v>1.87543</v>
      </c>
      <c r="IM304">
        <v>0</v>
      </c>
      <c r="IN304">
        <v>0</v>
      </c>
      <c r="IO304">
        <v>0</v>
      </c>
      <c r="IP304">
        <v>0</v>
      </c>
      <c r="IQ304" t="s">
        <v>440</v>
      </c>
      <c r="IR304" t="s">
        <v>441</v>
      </c>
      <c r="IS304" t="s">
        <v>442</v>
      </c>
      <c r="IT304" t="s">
        <v>442</v>
      </c>
      <c r="IU304" t="s">
        <v>442</v>
      </c>
      <c r="IV304" t="s">
        <v>442</v>
      </c>
      <c r="IW304">
        <v>0</v>
      </c>
      <c r="IX304">
        <v>100</v>
      </c>
      <c r="IY304">
        <v>100</v>
      </c>
      <c r="IZ304">
        <v>-0.515</v>
      </c>
      <c r="JA304">
        <v>0.0311</v>
      </c>
      <c r="JB304">
        <v>-0.436505064677801</v>
      </c>
      <c r="JC304">
        <v>-0.000204251658391556</v>
      </c>
      <c r="JD304">
        <v>8.11882707142039e-08</v>
      </c>
      <c r="JE304">
        <v>-8.824596126216e-11</v>
      </c>
      <c r="JF304">
        <v>-0.0823044458403542</v>
      </c>
      <c r="JG304">
        <v>6.98166786572007e-05</v>
      </c>
      <c r="JH304">
        <v>0.00104944809816257</v>
      </c>
      <c r="JI304">
        <v>-2.5878658862803e-05</v>
      </c>
      <c r="JJ304">
        <v>28</v>
      </c>
      <c r="JK304">
        <v>2090</v>
      </c>
      <c r="JL304">
        <v>2</v>
      </c>
      <c r="JM304">
        <v>19</v>
      </c>
      <c r="JN304">
        <v>24.6</v>
      </c>
      <c r="JO304">
        <v>24.6</v>
      </c>
      <c r="JP304">
        <v>1.36108</v>
      </c>
      <c r="JQ304">
        <v>2.55615</v>
      </c>
      <c r="JR304">
        <v>2.24365</v>
      </c>
      <c r="JS304">
        <v>2.84912</v>
      </c>
      <c r="JT304">
        <v>2.49756</v>
      </c>
      <c r="JU304">
        <v>2.35229</v>
      </c>
      <c r="JV304">
        <v>31.368</v>
      </c>
      <c r="JW304">
        <v>24.0612</v>
      </c>
      <c r="JX304">
        <v>18</v>
      </c>
      <c r="JY304">
        <v>633.635</v>
      </c>
      <c r="JZ304">
        <v>657.193</v>
      </c>
      <c r="KA304">
        <v>19.999</v>
      </c>
      <c r="KB304">
        <v>23.3903</v>
      </c>
      <c r="KC304">
        <v>30.0001</v>
      </c>
      <c r="KD304">
        <v>23.5544</v>
      </c>
      <c r="KE304">
        <v>23.534</v>
      </c>
      <c r="KF304">
        <v>27.287</v>
      </c>
      <c r="KG304">
        <v>36.4437</v>
      </c>
      <c r="KH304">
        <v>0</v>
      </c>
      <c r="KI304">
        <v>20</v>
      </c>
      <c r="KJ304">
        <v>420</v>
      </c>
      <c r="KK304">
        <v>11.558</v>
      </c>
      <c r="KL304">
        <v>101.965</v>
      </c>
      <c r="KM304">
        <v>101.012</v>
      </c>
    </row>
    <row r="305" spans="1:299">
      <c r="A305">
        <v>289</v>
      </c>
      <c r="B305">
        <v>1701979114.1</v>
      </c>
      <c r="C305">
        <v>1440.09999990463</v>
      </c>
      <c r="D305" t="s">
        <v>1019</v>
      </c>
      <c r="E305" t="s">
        <v>1020</v>
      </c>
      <c r="F305">
        <v>15</v>
      </c>
      <c r="H305" t="s">
        <v>435</v>
      </c>
      <c r="K305">
        <v>1701979112.6</v>
      </c>
      <c r="L305">
        <f>(M305)/1000</f>
        <v>0</v>
      </c>
      <c r="M305">
        <f>IF(DR305, AP305, AJ305)</f>
        <v>0</v>
      </c>
      <c r="N305">
        <f>IF(DR305, AK305, AI305)</f>
        <v>0</v>
      </c>
      <c r="O305">
        <f>DT305 - IF(AW305&gt;1, N305*DN305*100.0/(AY305*EH305), 0)</f>
        <v>0</v>
      </c>
      <c r="P305">
        <f>((V305-L305/2)*O305-N305)/(V305+L305/2)</f>
        <v>0</v>
      </c>
      <c r="Q305">
        <f>P305*(EA305+EB305)/1000.0</f>
        <v>0</v>
      </c>
      <c r="R305">
        <f>(DT305 - IF(AW305&gt;1, N305*DN305*100.0/(AY305*EH305), 0))*(EA305+EB305)/1000.0</f>
        <v>0</v>
      </c>
      <c r="S305">
        <f>2.0/((1/U305-1/T305)+SIGN(U305)*SQRT((1/U305-1/T305)*(1/U305-1/T305) + 4*DO305/((DO305+1)*(DO305+1))*(2*1/U305*1/T305-1/T305*1/T305)))</f>
        <v>0</v>
      </c>
      <c r="T305">
        <f>IF(LEFT(DP305,1)&lt;&gt;"0",IF(LEFT(DP305,1)="1",3.0,DQ305),$D$5+$E$5*(EH305*EA305/($K$5*1000))+$F$5*(EH305*EA305/($K$5*1000))*MAX(MIN(DN305,$J$5),$I$5)*MAX(MIN(DN305,$J$5),$I$5)+$G$5*MAX(MIN(DN305,$J$5),$I$5)*(EH305*EA305/($K$5*1000))+$H$5*(EH305*EA305/($K$5*1000))*(EH305*EA305/($K$5*1000)))</f>
        <v>0</v>
      </c>
      <c r="U305">
        <f>L305*(1000-(1000*0.61365*exp(17.502*Y305/(240.97+Y305))/(EA305+EB305)+DV305)/2)/(1000*0.61365*exp(17.502*Y305/(240.97+Y305))/(EA305+EB305)-DV305)</f>
        <v>0</v>
      </c>
      <c r="V305">
        <f>1/((DO305+1)/(S305/1.6)+1/(T305/1.37)) + DO305/((DO305+1)/(S305/1.6) + DO305/(T305/1.37))</f>
        <v>0</v>
      </c>
      <c r="W305">
        <f>(DJ305*DM305)</f>
        <v>0</v>
      </c>
      <c r="X305">
        <f>(EC305+(W305+2*0.95*5.67E-8*(((EC305+$B$7)+273)^4-(EC305+273)^4)-44100*L305)/(1.84*29.3*T305+8*0.95*5.67E-8*(EC305+273)^3))</f>
        <v>0</v>
      </c>
      <c r="Y305">
        <f>($C$7*ED305+$D$7*EE305+$E$7*X305)</f>
        <v>0</v>
      </c>
      <c r="Z305">
        <f>0.61365*exp(17.502*Y305/(240.97+Y305))</f>
        <v>0</v>
      </c>
      <c r="AA305">
        <f>(AB305/AC305*100)</f>
        <v>0</v>
      </c>
      <c r="AB305">
        <f>DV305*(EA305+EB305)/1000</f>
        <v>0</v>
      </c>
      <c r="AC305">
        <f>0.61365*exp(17.502*EC305/(240.97+EC305))</f>
        <v>0</v>
      </c>
      <c r="AD305">
        <f>(Z305-DV305*(EA305+EB305)/1000)</f>
        <v>0</v>
      </c>
      <c r="AE305">
        <f>(-L305*44100)</f>
        <v>0</v>
      </c>
      <c r="AF305">
        <f>2*29.3*T305*0.92*(EC305-Y305)</f>
        <v>0</v>
      </c>
      <c r="AG305">
        <f>2*0.95*5.67E-8*(((EC305+$B$7)+273)^4-(Y305+273)^4)</f>
        <v>0</v>
      </c>
      <c r="AH305">
        <f>W305+AG305+AE305+AF305</f>
        <v>0</v>
      </c>
      <c r="AI305">
        <f>DZ305*AW305*(DU305-DT305*(1000-AW305*DW305)/(1000-AW305*DV305))/(100*DN305)</f>
        <v>0</v>
      </c>
      <c r="AJ305">
        <f>1000*DZ305*AW305*(DV305-DW305)/(100*DN305*(1000-AW305*DV305))</f>
        <v>0</v>
      </c>
      <c r="AK305">
        <f>(AL305 - AM305 - EA305*1E3/(8.314*(EC305+273.15)) * AO305/DZ305 * AN305) * DZ305/(100*DN305) * (1000 - DW305)/1000</f>
        <v>0</v>
      </c>
      <c r="AL305">
        <v>424.890981904118</v>
      </c>
      <c r="AM305">
        <v>422.622812121212</v>
      </c>
      <c r="AN305">
        <v>-0.000371596579704656</v>
      </c>
      <c r="AO305">
        <v>66.111918729525</v>
      </c>
      <c r="AP305">
        <f>(AR305 - AQ305 + EA305*1E3/(8.314*(EC305+273.15)) * AT305/DZ305 * AS305) * DZ305/(100*DN305) * 1000/(1000 - AR305)</f>
        <v>0</v>
      </c>
      <c r="AQ305">
        <v>11.5198492907166</v>
      </c>
      <c r="AR305">
        <v>12.4723153846154</v>
      </c>
      <c r="AS305">
        <v>-6.14491794466182e-07</v>
      </c>
      <c r="AT305">
        <v>85.4368916189537</v>
      </c>
      <c r="AU305">
        <v>0</v>
      </c>
      <c r="AV305">
        <v>0</v>
      </c>
      <c r="AW305">
        <f>IF(AU305*$H$13&gt;=AY305,1.0,(AY305/(AY305-AU305*$H$13)))</f>
        <v>0</v>
      </c>
      <c r="AX305">
        <f>(AW305-1)*100</f>
        <v>0</v>
      </c>
      <c r="AY305">
        <f>MAX(0,($B$13+$C$13*EH305)/(1+$D$13*EH305)*EA305/(EC305+273)*$E$13)</f>
        <v>0</v>
      </c>
      <c r="AZ305" t="s">
        <v>436</v>
      </c>
      <c r="BA305" t="s">
        <v>436</v>
      </c>
      <c r="BB305">
        <v>0</v>
      </c>
      <c r="BC305">
        <v>0</v>
      </c>
      <c r="BD305">
        <f>1-BB305/BC305</f>
        <v>0</v>
      </c>
      <c r="BE305">
        <v>0</v>
      </c>
      <c r="BF305" t="s">
        <v>436</v>
      </c>
      <c r="BG305" t="s">
        <v>436</v>
      </c>
      <c r="BH305">
        <v>0</v>
      </c>
      <c r="BI305">
        <v>0</v>
      </c>
      <c r="BJ305">
        <f>1-BH305/BI305</f>
        <v>0</v>
      </c>
      <c r="BK305">
        <v>0.5</v>
      </c>
      <c r="BL305">
        <f>DK305</f>
        <v>0</v>
      </c>
      <c r="BM305">
        <f>N305</f>
        <v>0</v>
      </c>
      <c r="BN305">
        <f>BJ305*BK305*BL305</f>
        <v>0</v>
      </c>
      <c r="BO305">
        <f>(BM305-BE305)/BL305</f>
        <v>0</v>
      </c>
      <c r="BP305">
        <f>(BC305-BI305)/BI305</f>
        <v>0</v>
      </c>
      <c r="BQ305">
        <f>BB305/(BD305+BB305/BI305)</f>
        <v>0</v>
      </c>
      <c r="BR305" t="s">
        <v>436</v>
      </c>
      <c r="BS305">
        <v>0</v>
      </c>
      <c r="BT305">
        <f>IF(BS305&lt;&gt;0, BS305, BQ305)</f>
        <v>0</v>
      </c>
      <c r="BU305">
        <f>1-BT305/BI305</f>
        <v>0</v>
      </c>
      <c r="BV305">
        <f>(BI305-BH305)/(BI305-BT305)</f>
        <v>0</v>
      </c>
      <c r="BW305">
        <f>(BC305-BI305)/(BC305-BT305)</f>
        <v>0</v>
      </c>
      <c r="BX305">
        <f>(BI305-BH305)/(BI305-BB305)</f>
        <v>0</v>
      </c>
      <c r="BY305">
        <f>(BC305-BI305)/(BC305-BB305)</f>
        <v>0</v>
      </c>
      <c r="BZ305">
        <f>(BV305*BT305/BH305)</f>
        <v>0</v>
      </c>
      <c r="CA305">
        <f>(1-BZ305)</f>
        <v>0</v>
      </c>
      <c r="DJ305">
        <f>$B$11*EI305+$C$11*EJ305+$F$11*EU305*(1-EX305)</f>
        <v>0</v>
      </c>
      <c r="DK305">
        <f>DJ305*DL305</f>
        <v>0</v>
      </c>
      <c r="DL305">
        <f>($B$11*$D$9+$C$11*$D$9+$F$11*((FH305+EZ305)/MAX(FH305+EZ305+FI305, 0.1)*$I$9+FI305/MAX(FH305+EZ305+FI305, 0.1)*$J$9))/($B$11+$C$11+$F$11)</f>
        <v>0</v>
      </c>
      <c r="DM305">
        <f>($B$11*$K$9+$C$11*$K$9+$F$11*((FH305+EZ305)/MAX(FH305+EZ305+FI305, 0.1)*$P$9+FI305/MAX(FH305+EZ305+FI305, 0.1)*$Q$9))/($B$11+$C$11+$F$11)</f>
        <v>0</v>
      </c>
      <c r="DN305">
        <v>6</v>
      </c>
      <c r="DO305">
        <v>0.5</v>
      </c>
      <c r="DP305" t="s">
        <v>437</v>
      </c>
      <c r="DQ305">
        <v>2</v>
      </c>
      <c r="DR305" t="b">
        <v>1</v>
      </c>
      <c r="DS305">
        <v>1701979112.6</v>
      </c>
      <c r="DT305">
        <v>417.3515</v>
      </c>
      <c r="DU305">
        <v>419.9955</v>
      </c>
      <c r="DV305">
        <v>12.4723</v>
      </c>
      <c r="DW305">
        <v>11.5206</v>
      </c>
      <c r="DX305">
        <v>417.8655</v>
      </c>
      <c r="DY305">
        <v>12.44115</v>
      </c>
      <c r="DZ305">
        <v>600.029</v>
      </c>
      <c r="EA305">
        <v>78.90355</v>
      </c>
      <c r="EB305">
        <v>0.10001795</v>
      </c>
      <c r="EC305">
        <v>23.03495</v>
      </c>
      <c r="ED305">
        <v>23.08665</v>
      </c>
      <c r="EE305">
        <v>999.9</v>
      </c>
      <c r="EF305">
        <v>0</v>
      </c>
      <c r="EG305">
        <v>0</v>
      </c>
      <c r="EH305">
        <v>9998.14</v>
      </c>
      <c r="EI305">
        <v>0</v>
      </c>
      <c r="EJ305">
        <v>0.848101</v>
      </c>
      <c r="EK305">
        <v>-2.644075</v>
      </c>
      <c r="EL305">
        <v>422.6225</v>
      </c>
      <c r="EM305">
        <v>424.8905</v>
      </c>
      <c r="EN305">
        <v>0.9517205</v>
      </c>
      <c r="EO305">
        <v>419.9955</v>
      </c>
      <c r="EP305">
        <v>11.5206</v>
      </c>
      <c r="EQ305">
        <v>0.984111</v>
      </c>
      <c r="ER305">
        <v>0.909017</v>
      </c>
      <c r="ES305">
        <v>6.68324</v>
      </c>
      <c r="ET305">
        <v>5.53429</v>
      </c>
      <c r="EU305">
        <v>1800.06</v>
      </c>
      <c r="EV305">
        <v>0.978006</v>
      </c>
      <c r="EW305">
        <v>0.0219943</v>
      </c>
      <c r="EX305">
        <v>0</v>
      </c>
      <c r="EY305">
        <v>381.4865</v>
      </c>
      <c r="EZ305">
        <v>4.99951</v>
      </c>
      <c r="FA305">
        <v>6920.225</v>
      </c>
      <c r="FB305">
        <v>14717.45</v>
      </c>
      <c r="FC305">
        <v>43.125</v>
      </c>
      <c r="FD305">
        <v>44.875</v>
      </c>
      <c r="FE305">
        <v>44.625</v>
      </c>
      <c r="FF305">
        <v>43.937</v>
      </c>
      <c r="FG305">
        <v>44.5</v>
      </c>
      <c r="FH305">
        <v>1755.58</v>
      </c>
      <c r="FI305">
        <v>39.48</v>
      </c>
      <c r="FJ305">
        <v>0</v>
      </c>
      <c r="FK305">
        <v>1701979115.1</v>
      </c>
      <c r="FL305">
        <v>0</v>
      </c>
      <c r="FM305">
        <v>381.30396</v>
      </c>
      <c r="FN305">
        <v>0.215307688839794</v>
      </c>
      <c r="FO305">
        <v>-1.799230752351</v>
      </c>
      <c r="FP305">
        <v>6919.8836</v>
      </c>
      <c r="FQ305">
        <v>15</v>
      </c>
      <c r="FR305">
        <v>1701977635</v>
      </c>
      <c r="FS305" t="s">
        <v>438</v>
      </c>
      <c r="FT305">
        <v>1701977633</v>
      </c>
      <c r="FU305">
        <v>1701977635</v>
      </c>
      <c r="FV305">
        <v>4</v>
      </c>
      <c r="FW305">
        <v>-0.012</v>
      </c>
      <c r="FX305">
        <v>0.003</v>
      </c>
      <c r="FY305">
        <v>-0.515</v>
      </c>
      <c r="FZ305">
        <v>0.012</v>
      </c>
      <c r="GA305">
        <v>420</v>
      </c>
      <c r="GB305">
        <v>11</v>
      </c>
      <c r="GC305">
        <v>0.38</v>
      </c>
      <c r="GD305">
        <v>0.07</v>
      </c>
      <c r="GE305">
        <v>-2.65294238095238</v>
      </c>
      <c r="GF305">
        <v>0.173698441558442</v>
      </c>
      <c r="GG305">
        <v>0.0279818134653073</v>
      </c>
      <c r="GH305">
        <v>1</v>
      </c>
      <c r="GI305">
        <v>381.290882352941</v>
      </c>
      <c r="GJ305">
        <v>0.136653932333106</v>
      </c>
      <c r="GK305">
        <v>0.196340005917988</v>
      </c>
      <c r="GL305">
        <v>1</v>
      </c>
      <c r="GM305">
        <v>0.954964285714286</v>
      </c>
      <c r="GN305">
        <v>-0.0142025454545447</v>
      </c>
      <c r="GO305">
        <v>0.00165204422121309</v>
      </c>
      <c r="GP305">
        <v>1</v>
      </c>
      <c r="GQ305">
        <v>3</v>
      </c>
      <c r="GR305">
        <v>3</v>
      </c>
      <c r="GS305" t="s">
        <v>439</v>
      </c>
      <c r="GT305">
        <v>3.25005</v>
      </c>
      <c r="GU305">
        <v>2.89211</v>
      </c>
      <c r="GV305">
        <v>0.0827063</v>
      </c>
      <c r="GW305">
        <v>0.0829039</v>
      </c>
      <c r="GX305">
        <v>0.0594154</v>
      </c>
      <c r="GY305">
        <v>0.0555084</v>
      </c>
      <c r="GZ305">
        <v>30257.8</v>
      </c>
      <c r="HA305">
        <v>23313.2</v>
      </c>
      <c r="HB305">
        <v>30708.5</v>
      </c>
      <c r="HC305">
        <v>23891.6</v>
      </c>
      <c r="HD305">
        <v>38257.8</v>
      </c>
      <c r="HE305">
        <v>31497</v>
      </c>
      <c r="HF305">
        <v>43452</v>
      </c>
      <c r="HG305">
        <v>36056.6</v>
      </c>
      <c r="HH305">
        <v>2.35192</v>
      </c>
      <c r="HI305">
        <v>2.25405</v>
      </c>
      <c r="HJ305">
        <v>0.151843</v>
      </c>
      <c r="HK305">
        <v>0</v>
      </c>
      <c r="HL305">
        <v>20.5778</v>
      </c>
      <c r="HM305">
        <v>999.9</v>
      </c>
      <c r="HN305">
        <v>45.165</v>
      </c>
      <c r="HO305">
        <v>27.15</v>
      </c>
      <c r="HP305">
        <v>20.6688</v>
      </c>
      <c r="HQ305">
        <v>54.382</v>
      </c>
      <c r="HR305">
        <v>21.4103</v>
      </c>
      <c r="HS305">
        <v>2</v>
      </c>
      <c r="HT305">
        <v>-0.298874</v>
      </c>
      <c r="HU305">
        <v>0.721092</v>
      </c>
      <c r="HV305">
        <v>20.3421</v>
      </c>
      <c r="HW305">
        <v>5.24664</v>
      </c>
      <c r="HX305">
        <v>11.9211</v>
      </c>
      <c r="HY305">
        <v>4.96965</v>
      </c>
      <c r="HZ305">
        <v>3.29008</v>
      </c>
      <c r="IA305">
        <v>9999</v>
      </c>
      <c r="IB305">
        <v>999.9</v>
      </c>
      <c r="IC305">
        <v>9999</v>
      </c>
      <c r="ID305">
        <v>9999</v>
      </c>
      <c r="IE305">
        <v>4.9721</v>
      </c>
      <c r="IF305">
        <v>1.87348</v>
      </c>
      <c r="IG305">
        <v>1.88034</v>
      </c>
      <c r="IH305">
        <v>1.87653</v>
      </c>
      <c r="II305">
        <v>1.87612</v>
      </c>
      <c r="IJ305">
        <v>1.87607</v>
      </c>
      <c r="IK305">
        <v>1.87505</v>
      </c>
      <c r="IL305">
        <v>1.8754</v>
      </c>
      <c r="IM305">
        <v>0</v>
      </c>
      <c r="IN305">
        <v>0</v>
      </c>
      <c r="IO305">
        <v>0</v>
      </c>
      <c r="IP305">
        <v>0</v>
      </c>
      <c r="IQ305" t="s">
        <v>440</v>
      </c>
      <c r="IR305" t="s">
        <v>441</v>
      </c>
      <c r="IS305" t="s">
        <v>442</v>
      </c>
      <c r="IT305" t="s">
        <v>442</v>
      </c>
      <c r="IU305" t="s">
        <v>442</v>
      </c>
      <c r="IV305" t="s">
        <v>442</v>
      </c>
      <c r="IW305">
        <v>0</v>
      </c>
      <c r="IX305">
        <v>100</v>
      </c>
      <c r="IY305">
        <v>100</v>
      </c>
      <c r="IZ305">
        <v>-0.514</v>
      </c>
      <c r="JA305">
        <v>0.0312</v>
      </c>
      <c r="JB305">
        <v>-0.436505064677801</v>
      </c>
      <c r="JC305">
        <v>-0.000204251658391556</v>
      </c>
      <c r="JD305">
        <v>8.11882707142039e-08</v>
      </c>
      <c r="JE305">
        <v>-8.824596126216e-11</v>
      </c>
      <c r="JF305">
        <v>-0.0823044458403542</v>
      </c>
      <c r="JG305">
        <v>6.98166786572007e-05</v>
      </c>
      <c r="JH305">
        <v>0.00104944809816257</v>
      </c>
      <c r="JI305">
        <v>-2.5878658862803e-05</v>
      </c>
      <c r="JJ305">
        <v>28</v>
      </c>
      <c r="JK305">
        <v>2090</v>
      </c>
      <c r="JL305">
        <v>2</v>
      </c>
      <c r="JM305">
        <v>19</v>
      </c>
      <c r="JN305">
        <v>24.7</v>
      </c>
      <c r="JO305">
        <v>24.7</v>
      </c>
      <c r="JP305">
        <v>1.36108</v>
      </c>
      <c r="JQ305">
        <v>2.55615</v>
      </c>
      <c r="JR305">
        <v>2.24365</v>
      </c>
      <c r="JS305">
        <v>2.84912</v>
      </c>
      <c r="JT305">
        <v>2.49756</v>
      </c>
      <c r="JU305">
        <v>2.39136</v>
      </c>
      <c r="JV305">
        <v>31.368</v>
      </c>
      <c r="JW305">
        <v>24.07</v>
      </c>
      <c r="JX305">
        <v>18</v>
      </c>
      <c r="JY305">
        <v>633.526</v>
      </c>
      <c r="JZ305">
        <v>657.299</v>
      </c>
      <c r="KA305">
        <v>19.9987</v>
      </c>
      <c r="KB305">
        <v>23.3898</v>
      </c>
      <c r="KC305">
        <v>30.0001</v>
      </c>
      <c r="KD305">
        <v>23.5544</v>
      </c>
      <c r="KE305">
        <v>23.534</v>
      </c>
      <c r="KF305">
        <v>27.2888</v>
      </c>
      <c r="KG305">
        <v>36.4437</v>
      </c>
      <c r="KH305">
        <v>0</v>
      </c>
      <c r="KI305">
        <v>20</v>
      </c>
      <c r="KJ305">
        <v>420</v>
      </c>
      <c r="KK305">
        <v>11.5604</v>
      </c>
      <c r="KL305">
        <v>101.963</v>
      </c>
      <c r="KM305">
        <v>101.011</v>
      </c>
    </row>
    <row r="306" spans="1:299">
      <c r="A306">
        <v>290</v>
      </c>
      <c r="B306">
        <v>1701979119.1</v>
      </c>
      <c r="C306">
        <v>1445.09999990463</v>
      </c>
      <c r="D306" t="s">
        <v>1021</v>
      </c>
      <c r="E306" t="s">
        <v>1022</v>
      </c>
      <c r="F306">
        <v>15</v>
      </c>
      <c r="H306" t="s">
        <v>435</v>
      </c>
      <c r="K306">
        <v>1701979117.6</v>
      </c>
      <c r="L306">
        <f>(M306)/1000</f>
        <v>0</v>
      </c>
      <c r="M306">
        <f>IF(DR306, AP306, AJ306)</f>
        <v>0</v>
      </c>
      <c r="N306">
        <f>IF(DR306, AK306, AI306)</f>
        <v>0</v>
      </c>
      <c r="O306">
        <f>DT306 - IF(AW306&gt;1, N306*DN306*100.0/(AY306*EH306), 0)</f>
        <v>0</v>
      </c>
      <c r="P306">
        <f>((V306-L306/2)*O306-N306)/(V306+L306/2)</f>
        <v>0</v>
      </c>
      <c r="Q306">
        <f>P306*(EA306+EB306)/1000.0</f>
        <v>0</v>
      </c>
      <c r="R306">
        <f>(DT306 - IF(AW306&gt;1, N306*DN306*100.0/(AY306*EH306), 0))*(EA306+EB306)/1000.0</f>
        <v>0</v>
      </c>
      <c r="S306">
        <f>2.0/((1/U306-1/T306)+SIGN(U306)*SQRT((1/U306-1/T306)*(1/U306-1/T306) + 4*DO306/((DO306+1)*(DO306+1))*(2*1/U306*1/T306-1/T306*1/T306)))</f>
        <v>0</v>
      </c>
      <c r="T306">
        <f>IF(LEFT(DP306,1)&lt;&gt;"0",IF(LEFT(DP306,1)="1",3.0,DQ306),$D$5+$E$5*(EH306*EA306/($K$5*1000))+$F$5*(EH306*EA306/($K$5*1000))*MAX(MIN(DN306,$J$5),$I$5)*MAX(MIN(DN306,$J$5),$I$5)+$G$5*MAX(MIN(DN306,$J$5),$I$5)*(EH306*EA306/($K$5*1000))+$H$5*(EH306*EA306/($K$5*1000))*(EH306*EA306/($K$5*1000)))</f>
        <v>0</v>
      </c>
      <c r="U306">
        <f>L306*(1000-(1000*0.61365*exp(17.502*Y306/(240.97+Y306))/(EA306+EB306)+DV306)/2)/(1000*0.61365*exp(17.502*Y306/(240.97+Y306))/(EA306+EB306)-DV306)</f>
        <v>0</v>
      </c>
      <c r="V306">
        <f>1/((DO306+1)/(S306/1.6)+1/(T306/1.37)) + DO306/((DO306+1)/(S306/1.6) + DO306/(T306/1.37))</f>
        <v>0</v>
      </c>
      <c r="W306">
        <f>(DJ306*DM306)</f>
        <v>0</v>
      </c>
      <c r="X306">
        <f>(EC306+(W306+2*0.95*5.67E-8*(((EC306+$B$7)+273)^4-(EC306+273)^4)-44100*L306)/(1.84*29.3*T306+8*0.95*5.67E-8*(EC306+273)^3))</f>
        <v>0</v>
      </c>
      <c r="Y306">
        <f>($C$7*ED306+$D$7*EE306+$E$7*X306)</f>
        <v>0</v>
      </c>
      <c r="Z306">
        <f>0.61365*exp(17.502*Y306/(240.97+Y306))</f>
        <v>0</v>
      </c>
      <c r="AA306">
        <f>(AB306/AC306*100)</f>
        <v>0</v>
      </c>
      <c r="AB306">
        <f>DV306*(EA306+EB306)/1000</f>
        <v>0</v>
      </c>
      <c r="AC306">
        <f>0.61365*exp(17.502*EC306/(240.97+EC306))</f>
        <v>0</v>
      </c>
      <c r="AD306">
        <f>(Z306-DV306*(EA306+EB306)/1000)</f>
        <v>0</v>
      </c>
      <c r="AE306">
        <f>(-L306*44100)</f>
        <v>0</v>
      </c>
      <c r="AF306">
        <f>2*29.3*T306*0.92*(EC306-Y306)</f>
        <v>0</v>
      </c>
      <c r="AG306">
        <f>2*0.95*5.67E-8*(((EC306+$B$7)+273)^4-(Y306+273)^4)</f>
        <v>0</v>
      </c>
      <c r="AH306">
        <f>W306+AG306+AE306+AF306</f>
        <v>0</v>
      </c>
      <c r="AI306">
        <f>DZ306*AW306*(DU306-DT306*(1000-AW306*DW306)/(1000-AW306*DV306))/(100*DN306)</f>
        <v>0</v>
      </c>
      <c r="AJ306">
        <f>1000*DZ306*AW306*(DV306-DW306)/(100*DN306*(1000-AW306*DV306))</f>
        <v>0</v>
      </c>
      <c r="AK306">
        <f>(AL306 - AM306 - EA306*1E3/(8.314*(EC306+273.15)) * AO306/DZ306 * AN306) * DZ306/(100*DN306) * (1000 - DW306)/1000</f>
        <v>0</v>
      </c>
      <c r="AL306">
        <v>424.893081533198</v>
      </c>
      <c r="AM306">
        <v>422.703242424242</v>
      </c>
      <c r="AN306">
        <v>0.0292961373773451</v>
      </c>
      <c r="AO306">
        <v>66.111918729525</v>
      </c>
      <c r="AP306">
        <f>(AR306 - AQ306 + EA306*1E3/(8.314*(EC306+273.15)) * AT306/DZ306 * AS306) * DZ306/(100*DN306) * 1000/(1000 - AR306)</f>
        <v>0</v>
      </c>
      <c r="AQ306">
        <v>11.5203286849232</v>
      </c>
      <c r="AR306">
        <v>12.4722197802198</v>
      </c>
      <c r="AS306">
        <v>-5.85452672221364e-07</v>
      </c>
      <c r="AT306">
        <v>85.4368916189537</v>
      </c>
      <c r="AU306">
        <v>0</v>
      </c>
      <c r="AV306">
        <v>0</v>
      </c>
      <c r="AW306">
        <f>IF(AU306*$H$13&gt;=AY306,1.0,(AY306/(AY306-AU306*$H$13)))</f>
        <v>0</v>
      </c>
      <c r="AX306">
        <f>(AW306-1)*100</f>
        <v>0</v>
      </c>
      <c r="AY306">
        <f>MAX(0,($B$13+$C$13*EH306)/(1+$D$13*EH306)*EA306/(EC306+273)*$E$13)</f>
        <v>0</v>
      </c>
      <c r="AZ306" t="s">
        <v>436</v>
      </c>
      <c r="BA306" t="s">
        <v>436</v>
      </c>
      <c r="BB306">
        <v>0</v>
      </c>
      <c r="BC306">
        <v>0</v>
      </c>
      <c r="BD306">
        <f>1-BB306/BC306</f>
        <v>0</v>
      </c>
      <c r="BE306">
        <v>0</v>
      </c>
      <c r="BF306" t="s">
        <v>436</v>
      </c>
      <c r="BG306" t="s">
        <v>436</v>
      </c>
      <c r="BH306">
        <v>0</v>
      </c>
      <c r="BI306">
        <v>0</v>
      </c>
      <c r="BJ306">
        <f>1-BH306/BI306</f>
        <v>0</v>
      </c>
      <c r="BK306">
        <v>0.5</v>
      </c>
      <c r="BL306">
        <f>DK306</f>
        <v>0</v>
      </c>
      <c r="BM306">
        <f>N306</f>
        <v>0</v>
      </c>
      <c r="BN306">
        <f>BJ306*BK306*BL306</f>
        <v>0</v>
      </c>
      <c r="BO306">
        <f>(BM306-BE306)/BL306</f>
        <v>0</v>
      </c>
      <c r="BP306">
        <f>(BC306-BI306)/BI306</f>
        <v>0</v>
      </c>
      <c r="BQ306">
        <f>BB306/(BD306+BB306/BI306)</f>
        <v>0</v>
      </c>
      <c r="BR306" t="s">
        <v>436</v>
      </c>
      <c r="BS306">
        <v>0</v>
      </c>
      <c r="BT306">
        <f>IF(BS306&lt;&gt;0, BS306, BQ306)</f>
        <v>0</v>
      </c>
      <c r="BU306">
        <f>1-BT306/BI306</f>
        <v>0</v>
      </c>
      <c r="BV306">
        <f>(BI306-BH306)/(BI306-BT306)</f>
        <v>0</v>
      </c>
      <c r="BW306">
        <f>(BC306-BI306)/(BC306-BT306)</f>
        <v>0</v>
      </c>
      <c r="BX306">
        <f>(BI306-BH306)/(BI306-BB306)</f>
        <v>0</v>
      </c>
      <c r="BY306">
        <f>(BC306-BI306)/(BC306-BB306)</f>
        <v>0</v>
      </c>
      <c r="BZ306">
        <f>(BV306*BT306/BH306)</f>
        <v>0</v>
      </c>
      <c r="CA306">
        <f>(1-BZ306)</f>
        <v>0</v>
      </c>
      <c r="DJ306">
        <f>$B$11*EI306+$C$11*EJ306+$F$11*EU306*(1-EX306)</f>
        <v>0</v>
      </c>
      <c r="DK306">
        <f>DJ306*DL306</f>
        <v>0</v>
      </c>
      <c r="DL306">
        <f>($B$11*$D$9+$C$11*$D$9+$F$11*((FH306+EZ306)/MAX(FH306+EZ306+FI306, 0.1)*$I$9+FI306/MAX(FH306+EZ306+FI306, 0.1)*$J$9))/($B$11+$C$11+$F$11)</f>
        <v>0</v>
      </c>
      <c r="DM306">
        <f>($B$11*$K$9+$C$11*$K$9+$F$11*((FH306+EZ306)/MAX(FH306+EZ306+FI306, 0.1)*$P$9+FI306/MAX(FH306+EZ306+FI306, 0.1)*$Q$9))/($B$11+$C$11+$F$11)</f>
        <v>0</v>
      </c>
      <c r="DN306">
        <v>6</v>
      </c>
      <c r="DO306">
        <v>0.5</v>
      </c>
      <c r="DP306" t="s">
        <v>437</v>
      </c>
      <c r="DQ306">
        <v>2</v>
      </c>
      <c r="DR306" t="b">
        <v>1</v>
      </c>
      <c r="DS306">
        <v>1701979117.6</v>
      </c>
      <c r="DT306">
        <v>417.4195</v>
      </c>
      <c r="DU306">
        <v>420.01</v>
      </c>
      <c r="DV306">
        <v>12.472</v>
      </c>
      <c r="DW306">
        <v>11.51905</v>
      </c>
      <c r="DX306">
        <v>417.9335</v>
      </c>
      <c r="DY306">
        <v>12.4408</v>
      </c>
      <c r="DZ306">
        <v>599.973</v>
      </c>
      <c r="EA306">
        <v>78.90195</v>
      </c>
      <c r="EB306">
        <v>0.0998957</v>
      </c>
      <c r="EC306">
        <v>23.0306</v>
      </c>
      <c r="ED306">
        <v>23.0809</v>
      </c>
      <c r="EE306">
        <v>999.9</v>
      </c>
      <c r="EF306">
        <v>0</v>
      </c>
      <c r="EG306">
        <v>0</v>
      </c>
      <c r="EH306">
        <v>10000.61</v>
      </c>
      <c r="EI306">
        <v>0</v>
      </c>
      <c r="EJ306">
        <v>0.848101</v>
      </c>
      <c r="EK306">
        <v>-2.590115</v>
      </c>
      <c r="EL306">
        <v>422.6915</v>
      </c>
      <c r="EM306">
        <v>424.904</v>
      </c>
      <c r="EN306">
        <v>0.9529235</v>
      </c>
      <c r="EO306">
        <v>420.01</v>
      </c>
      <c r="EP306">
        <v>11.51905</v>
      </c>
      <c r="EQ306">
        <v>0.9840625</v>
      </c>
      <c r="ER306">
        <v>0.908875</v>
      </c>
      <c r="ES306">
        <v>6.682525</v>
      </c>
      <c r="ET306">
        <v>5.53204</v>
      </c>
      <c r="EU306">
        <v>1800.065</v>
      </c>
      <c r="EV306">
        <v>0.978006</v>
      </c>
      <c r="EW306">
        <v>0.0219943</v>
      </c>
      <c r="EX306">
        <v>0</v>
      </c>
      <c r="EY306">
        <v>381.392</v>
      </c>
      <c r="EZ306">
        <v>4.99951</v>
      </c>
      <c r="FA306">
        <v>6919.92</v>
      </c>
      <c r="FB306">
        <v>14717.55</v>
      </c>
      <c r="FC306">
        <v>43.125</v>
      </c>
      <c r="FD306">
        <v>44.875</v>
      </c>
      <c r="FE306">
        <v>44.656</v>
      </c>
      <c r="FF306">
        <v>43.937</v>
      </c>
      <c r="FG306">
        <v>44.531</v>
      </c>
      <c r="FH306">
        <v>1755.585</v>
      </c>
      <c r="FI306">
        <v>39.48</v>
      </c>
      <c r="FJ306">
        <v>0</v>
      </c>
      <c r="FK306">
        <v>1701979120.5</v>
      </c>
      <c r="FL306">
        <v>0</v>
      </c>
      <c r="FM306">
        <v>381.279769230769</v>
      </c>
      <c r="FN306">
        <v>0.178871792283431</v>
      </c>
      <c r="FO306">
        <v>-1.85094015589822</v>
      </c>
      <c r="FP306">
        <v>6919.74769230769</v>
      </c>
      <c r="FQ306">
        <v>15</v>
      </c>
      <c r="FR306">
        <v>1701977635</v>
      </c>
      <c r="FS306" t="s">
        <v>438</v>
      </c>
      <c r="FT306">
        <v>1701977633</v>
      </c>
      <c r="FU306">
        <v>1701977635</v>
      </c>
      <c r="FV306">
        <v>4</v>
      </c>
      <c r="FW306">
        <v>-0.012</v>
      </c>
      <c r="FX306">
        <v>0.003</v>
      </c>
      <c r="FY306">
        <v>-0.515</v>
      </c>
      <c r="FZ306">
        <v>0.012</v>
      </c>
      <c r="GA306">
        <v>420</v>
      </c>
      <c r="GB306">
        <v>11</v>
      </c>
      <c r="GC306">
        <v>0.38</v>
      </c>
      <c r="GD306">
        <v>0.07</v>
      </c>
      <c r="GE306">
        <v>-2.6365945</v>
      </c>
      <c r="GF306">
        <v>0.165732180451124</v>
      </c>
      <c r="GG306">
        <v>0.0272320281057067</v>
      </c>
      <c r="GH306">
        <v>1</v>
      </c>
      <c r="GI306">
        <v>381.2825</v>
      </c>
      <c r="GJ306">
        <v>-0.0942551592224996</v>
      </c>
      <c r="GK306">
        <v>0.215723577210991</v>
      </c>
      <c r="GL306">
        <v>1</v>
      </c>
      <c r="GM306">
        <v>0.95384105</v>
      </c>
      <c r="GN306">
        <v>-0.0116687368421062</v>
      </c>
      <c r="GO306">
        <v>0.00143868712634124</v>
      </c>
      <c r="GP306">
        <v>1</v>
      </c>
      <c r="GQ306">
        <v>3</v>
      </c>
      <c r="GR306">
        <v>3</v>
      </c>
      <c r="GS306" t="s">
        <v>439</v>
      </c>
      <c r="GT306">
        <v>3.25006</v>
      </c>
      <c r="GU306">
        <v>2.89214</v>
      </c>
      <c r="GV306">
        <v>0.082719</v>
      </c>
      <c r="GW306">
        <v>0.0829073</v>
      </c>
      <c r="GX306">
        <v>0.0594097</v>
      </c>
      <c r="GY306">
        <v>0.055501</v>
      </c>
      <c r="GZ306">
        <v>30257.7</v>
      </c>
      <c r="HA306">
        <v>23313</v>
      </c>
      <c r="HB306">
        <v>30708.8</v>
      </c>
      <c r="HC306">
        <v>23891.5</v>
      </c>
      <c r="HD306">
        <v>38258.2</v>
      </c>
      <c r="HE306">
        <v>31496.6</v>
      </c>
      <c r="HF306">
        <v>43452.2</v>
      </c>
      <c r="HG306">
        <v>36056</v>
      </c>
      <c r="HH306">
        <v>2.35205</v>
      </c>
      <c r="HI306">
        <v>2.25388</v>
      </c>
      <c r="HJ306">
        <v>0.1527</v>
      </c>
      <c r="HK306">
        <v>0</v>
      </c>
      <c r="HL306">
        <v>20.5724</v>
      </c>
      <c r="HM306">
        <v>999.9</v>
      </c>
      <c r="HN306">
        <v>45.153</v>
      </c>
      <c r="HO306">
        <v>27.14</v>
      </c>
      <c r="HP306">
        <v>20.651</v>
      </c>
      <c r="HQ306">
        <v>54.272</v>
      </c>
      <c r="HR306">
        <v>21.4423</v>
      </c>
      <c r="HS306">
        <v>2</v>
      </c>
      <c r="HT306">
        <v>-0.299355</v>
      </c>
      <c r="HU306">
        <v>0.715112</v>
      </c>
      <c r="HV306">
        <v>20.3422</v>
      </c>
      <c r="HW306">
        <v>5.24679</v>
      </c>
      <c r="HX306">
        <v>11.921</v>
      </c>
      <c r="HY306">
        <v>4.9697</v>
      </c>
      <c r="HZ306">
        <v>3.29003</v>
      </c>
      <c r="IA306">
        <v>9999</v>
      </c>
      <c r="IB306">
        <v>999.9</v>
      </c>
      <c r="IC306">
        <v>9999</v>
      </c>
      <c r="ID306">
        <v>9999</v>
      </c>
      <c r="IE306">
        <v>4.97212</v>
      </c>
      <c r="IF306">
        <v>1.8735</v>
      </c>
      <c r="IG306">
        <v>1.88034</v>
      </c>
      <c r="IH306">
        <v>1.87653</v>
      </c>
      <c r="II306">
        <v>1.8761</v>
      </c>
      <c r="IJ306">
        <v>1.87607</v>
      </c>
      <c r="IK306">
        <v>1.87503</v>
      </c>
      <c r="IL306">
        <v>1.87541</v>
      </c>
      <c r="IM306">
        <v>0</v>
      </c>
      <c r="IN306">
        <v>0</v>
      </c>
      <c r="IO306">
        <v>0</v>
      </c>
      <c r="IP306">
        <v>0</v>
      </c>
      <c r="IQ306" t="s">
        <v>440</v>
      </c>
      <c r="IR306" t="s">
        <v>441</v>
      </c>
      <c r="IS306" t="s">
        <v>442</v>
      </c>
      <c r="IT306" t="s">
        <v>442</v>
      </c>
      <c r="IU306" t="s">
        <v>442</v>
      </c>
      <c r="IV306" t="s">
        <v>442</v>
      </c>
      <c r="IW306">
        <v>0</v>
      </c>
      <c r="IX306">
        <v>100</v>
      </c>
      <c r="IY306">
        <v>100</v>
      </c>
      <c r="IZ306">
        <v>-0.514</v>
      </c>
      <c r="JA306">
        <v>0.0312</v>
      </c>
      <c r="JB306">
        <v>-0.436505064677801</v>
      </c>
      <c r="JC306">
        <v>-0.000204251658391556</v>
      </c>
      <c r="JD306">
        <v>8.11882707142039e-08</v>
      </c>
      <c r="JE306">
        <v>-8.824596126216e-11</v>
      </c>
      <c r="JF306">
        <v>-0.0823044458403542</v>
      </c>
      <c r="JG306">
        <v>6.98166786572007e-05</v>
      </c>
      <c r="JH306">
        <v>0.00104944809816257</v>
      </c>
      <c r="JI306">
        <v>-2.5878658862803e-05</v>
      </c>
      <c r="JJ306">
        <v>28</v>
      </c>
      <c r="JK306">
        <v>2090</v>
      </c>
      <c r="JL306">
        <v>2</v>
      </c>
      <c r="JM306">
        <v>19</v>
      </c>
      <c r="JN306">
        <v>24.8</v>
      </c>
      <c r="JO306">
        <v>24.7</v>
      </c>
      <c r="JP306">
        <v>1.36108</v>
      </c>
      <c r="JQ306">
        <v>2.55127</v>
      </c>
      <c r="JR306">
        <v>2.24365</v>
      </c>
      <c r="JS306">
        <v>2.84912</v>
      </c>
      <c r="JT306">
        <v>2.49756</v>
      </c>
      <c r="JU306">
        <v>2.38037</v>
      </c>
      <c r="JV306">
        <v>31.368</v>
      </c>
      <c r="JW306">
        <v>24.0612</v>
      </c>
      <c r="JX306">
        <v>18</v>
      </c>
      <c r="JY306">
        <v>633.595</v>
      </c>
      <c r="JZ306">
        <v>657.15</v>
      </c>
      <c r="KA306">
        <v>19.9987</v>
      </c>
      <c r="KB306">
        <v>23.3883</v>
      </c>
      <c r="KC306">
        <v>29.9999</v>
      </c>
      <c r="KD306">
        <v>23.5525</v>
      </c>
      <c r="KE306">
        <v>23.534</v>
      </c>
      <c r="KF306">
        <v>27.2879</v>
      </c>
      <c r="KG306">
        <v>36.4437</v>
      </c>
      <c r="KH306">
        <v>0</v>
      </c>
      <c r="KI306">
        <v>20</v>
      </c>
      <c r="KJ306">
        <v>420</v>
      </c>
      <c r="KK306">
        <v>11.5666</v>
      </c>
      <c r="KL306">
        <v>101.963</v>
      </c>
      <c r="KM306">
        <v>101.01</v>
      </c>
    </row>
    <row r="307" spans="1:299">
      <c r="A307">
        <v>291</v>
      </c>
      <c r="B307">
        <v>1701979124.1</v>
      </c>
      <c r="C307">
        <v>1450.09999990463</v>
      </c>
      <c r="D307" t="s">
        <v>1023</v>
      </c>
      <c r="E307" t="s">
        <v>1024</v>
      </c>
      <c r="F307">
        <v>15</v>
      </c>
      <c r="H307" t="s">
        <v>435</v>
      </c>
      <c r="K307">
        <v>1701979122.6</v>
      </c>
      <c r="L307">
        <f>(M307)/1000</f>
        <v>0</v>
      </c>
      <c r="M307">
        <f>IF(DR307, AP307, AJ307)</f>
        <v>0</v>
      </c>
      <c r="N307">
        <f>IF(DR307, AK307, AI307)</f>
        <v>0</v>
      </c>
      <c r="O307">
        <f>DT307 - IF(AW307&gt;1, N307*DN307*100.0/(AY307*EH307), 0)</f>
        <v>0</v>
      </c>
      <c r="P307">
        <f>((V307-L307/2)*O307-N307)/(V307+L307/2)</f>
        <v>0</v>
      </c>
      <c r="Q307">
        <f>P307*(EA307+EB307)/1000.0</f>
        <v>0</v>
      </c>
      <c r="R307">
        <f>(DT307 - IF(AW307&gt;1, N307*DN307*100.0/(AY307*EH307), 0))*(EA307+EB307)/1000.0</f>
        <v>0</v>
      </c>
      <c r="S307">
        <f>2.0/((1/U307-1/T307)+SIGN(U307)*SQRT((1/U307-1/T307)*(1/U307-1/T307) + 4*DO307/((DO307+1)*(DO307+1))*(2*1/U307*1/T307-1/T307*1/T307)))</f>
        <v>0</v>
      </c>
      <c r="T307">
        <f>IF(LEFT(DP307,1)&lt;&gt;"0",IF(LEFT(DP307,1)="1",3.0,DQ307),$D$5+$E$5*(EH307*EA307/($K$5*1000))+$F$5*(EH307*EA307/($K$5*1000))*MAX(MIN(DN307,$J$5),$I$5)*MAX(MIN(DN307,$J$5),$I$5)+$G$5*MAX(MIN(DN307,$J$5),$I$5)*(EH307*EA307/($K$5*1000))+$H$5*(EH307*EA307/($K$5*1000))*(EH307*EA307/($K$5*1000)))</f>
        <v>0</v>
      </c>
      <c r="U307">
        <f>L307*(1000-(1000*0.61365*exp(17.502*Y307/(240.97+Y307))/(EA307+EB307)+DV307)/2)/(1000*0.61365*exp(17.502*Y307/(240.97+Y307))/(EA307+EB307)-DV307)</f>
        <v>0</v>
      </c>
      <c r="V307">
        <f>1/((DO307+1)/(S307/1.6)+1/(T307/1.37)) + DO307/((DO307+1)/(S307/1.6) + DO307/(T307/1.37))</f>
        <v>0</v>
      </c>
      <c r="W307">
        <f>(DJ307*DM307)</f>
        <v>0</v>
      </c>
      <c r="X307">
        <f>(EC307+(W307+2*0.95*5.67E-8*(((EC307+$B$7)+273)^4-(EC307+273)^4)-44100*L307)/(1.84*29.3*T307+8*0.95*5.67E-8*(EC307+273)^3))</f>
        <v>0</v>
      </c>
      <c r="Y307">
        <f>($C$7*ED307+$D$7*EE307+$E$7*X307)</f>
        <v>0</v>
      </c>
      <c r="Z307">
        <f>0.61365*exp(17.502*Y307/(240.97+Y307))</f>
        <v>0</v>
      </c>
      <c r="AA307">
        <f>(AB307/AC307*100)</f>
        <v>0</v>
      </c>
      <c r="AB307">
        <f>DV307*(EA307+EB307)/1000</f>
        <v>0</v>
      </c>
      <c r="AC307">
        <f>0.61365*exp(17.502*EC307/(240.97+EC307))</f>
        <v>0</v>
      </c>
      <c r="AD307">
        <f>(Z307-DV307*(EA307+EB307)/1000)</f>
        <v>0</v>
      </c>
      <c r="AE307">
        <f>(-L307*44100)</f>
        <v>0</v>
      </c>
      <c r="AF307">
        <f>2*29.3*T307*0.92*(EC307-Y307)</f>
        <v>0</v>
      </c>
      <c r="AG307">
        <f>2*0.95*5.67E-8*(((EC307+$B$7)+273)^4-(Y307+273)^4)</f>
        <v>0</v>
      </c>
      <c r="AH307">
        <f>W307+AG307+AE307+AF307</f>
        <v>0</v>
      </c>
      <c r="AI307">
        <f>DZ307*AW307*(DU307-DT307*(1000-AW307*DW307)/(1000-AW307*DV307))/(100*DN307)</f>
        <v>0</v>
      </c>
      <c r="AJ307">
        <f>1000*DZ307*AW307*(DV307-DW307)/(100*DN307*(1000-AW307*DV307))</f>
        <v>0</v>
      </c>
      <c r="AK307">
        <f>(AL307 - AM307 - EA307*1E3/(8.314*(EC307+273.15)) * AO307/DZ307 * AN307) * DZ307/(100*DN307) * (1000 - DW307)/1000</f>
        <v>0</v>
      </c>
      <c r="AL307">
        <v>424.918660534758</v>
      </c>
      <c r="AM307">
        <v>422.701763636364</v>
      </c>
      <c r="AN307">
        <v>-0.00414051464591221</v>
      </c>
      <c r="AO307">
        <v>66.111918729525</v>
      </c>
      <c r="AP307">
        <f>(AR307 - AQ307 + EA307*1E3/(8.314*(EC307+273.15)) * AT307/DZ307 * AS307) * DZ307/(100*DN307) * 1000/(1000 - AR307)</f>
        <v>0</v>
      </c>
      <c r="AQ307">
        <v>11.5188257500432</v>
      </c>
      <c r="AR307">
        <v>12.470467032967</v>
      </c>
      <c r="AS307">
        <v>-5.19835103164097e-07</v>
      </c>
      <c r="AT307">
        <v>85.4368916189537</v>
      </c>
      <c r="AU307">
        <v>0</v>
      </c>
      <c r="AV307">
        <v>0</v>
      </c>
      <c r="AW307">
        <f>IF(AU307*$H$13&gt;=AY307,1.0,(AY307/(AY307-AU307*$H$13)))</f>
        <v>0</v>
      </c>
      <c r="AX307">
        <f>(AW307-1)*100</f>
        <v>0</v>
      </c>
      <c r="AY307">
        <f>MAX(0,($B$13+$C$13*EH307)/(1+$D$13*EH307)*EA307/(EC307+273)*$E$13)</f>
        <v>0</v>
      </c>
      <c r="AZ307" t="s">
        <v>436</v>
      </c>
      <c r="BA307" t="s">
        <v>436</v>
      </c>
      <c r="BB307">
        <v>0</v>
      </c>
      <c r="BC307">
        <v>0</v>
      </c>
      <c r="BD307">
        <f>1-BB307/BC307</f>
        <v>0</v>
      </c>
      <c r="BE307">
        <v>0</v>
      </c>
      <c r="BF307" t="s">
        <v>436</v>
      </c>
      <c r="BG307" t="s">
        <v>436</v>
      </c>
      <c r="BH307">
        <v>0</v>
      </c>
      <c r="BI307">
        <v>0</v>
      </c>
      <c r="BJ307">
        <f>1-BH307/BI307</f>
        <v>0</v>
      </c>
      <c r="BK307">
        <v>0.5</v>
      </c>
      <c r="BL307">
        <f>DK307</f>
        <v>0</v>
      </c>
      <c r="BM307">
        <f>N307</f>
        <v>0</v>
      </c>
      <c r="BN307">
        <f>BJ307*BK307*BL307</f>
        <v>0</v>
      </c>
      <c r="BO307">
        <f>(BM307-BE307)/BL307</f>
        <v>0</v>
      </c>
      <c r="BP307">
        <f>(BC307-BI307)/BI307</f>
        <v>0</v>
      </c>
      <c r="BQ307">
        <f>BB307/(BD307+BB307/BI307)</f>
        <v>0</v>
      </c>
      <c r="BR307" t="s">
        <v>436</v>
      </c>
      <c r="BS307">
        <v>0</v>
      </c>
      <c r="BT307">
        <f>IF(BS307&lt;&gt;0, BS307, BQ307)</f>
        <v>0</v>
      </c>
      <c r="BU307">
        <f>1-BT307/BI307</f>
        <v>0</v>
      </c>
      <c r="BV307">
        <f>(BI307-BH307)/(BI307-BT307)</f>
        <v>0</v>
      </c>
      <c r="BW307">
        <f>(BC307-BI307)/(BC307-BT307)</f>
        <v>0</v>
      </c>
      <c r="BX307">
        <f>(BI307-BH307)/(BI307-BB307)</f>
        <v>0</v>
      </c>
      <c r="BY307">
        <f>(BC307-BI307)/(BC307-BB307)</f>
        <v>0</v>
      </c>
      <c r="BZ307">
        <f>(BV307*BT307/BH307)</f>
        <v>0</v>
      </c>
      <c r="CA307">
        <f>(1-BZ307)</f>
        <v>0</v>
      </c>
      <c r="DJ307">
        <f>$B$11*EI307+$C$11*EJ307+$F$11*EU307*(1-EX307)</f>
        <v>0</v>
      </c>
      <c r="DK307">
        <f>DJ307*DL307</f>
        <v>0</v>
      </c>
      <c r="DL307">
        <f>($B$11*$D$9+$C$11*$D$9+$F$11*((FH307+EZ307)/MAX(FH307+EZ307+FI307, 0.1)*$I$9+FI307/MAX(FH307+EZ307+FI307, 0.1)*$J$9))/($B$11+$C$11+$F$11)</f>
        <v>0</v>
      </c>
      <c r="DM307">
        <f>($B$11*$K$9+$C$11*$K$9+$F$11*((FH307+EZ307)/MAX(FH307+EZ307+FI307, 0.1)*$P$9+FI307/MAX(FH307+EZ307+FI307, 0.1)*$Q$9))/($B$11+$C$11+$F$11)</f>
        <v>0</v>
      </c>
      <c r="DN307">
        <v>6</v>
      </c>
      <c r="DO307">
        <v>0.5</v>
      </c>
      <c r="DP307" t="s">
        <v>437</v>
      </c>
      <c r="DQ307">
        <v>2</v>
      </c>
      <c r="DR307" t="b">
        <v>1</v>
      </c>
      <c r="DS307">
        <v>1701979122.6</v>
      </c>
      <c r="DT307">
        <v>417.432</v>
      </c>
      <c r="DU307">
        <v>420.027</v>
      </c>
      <c r="DV307">
        <v>12.47085</v>
      </c>
      <c r="DW307">
        <v>11.51945</v>
      </c>
      <c r="DX307">
        <v>417.946</v>
      </c>
      <c r="DY307">
        <v>12.43975</v>
      </c>
      <c r="DZ307">
        <v>599.963</v>
      </c>
      <c r="EA307">
        <v>78.90175</v>
      </c>
      <c r="EB307">
        <v>0.1001175</v>
      </c>
      <c r="EC307">
        <v>23.0338</v>
      </c>
      <c r="ED307">
        <v>23.0883</v>
      </c>
      <c r="EE307">
        <v>999.9</v>
      </c>
      <c r="EF307">
        <v>0</v>
      </c>
      <c r="EG307">
        <v>0</v>
      </c>
      <c r="EH307">
        <v>10000.34</v>
      </c>
      <c r="EI307">
        <v>0</v>
      </c>
      <c r="EJ307">
        <v>0.848101</v>
      </c>
      <c r="EK307">
        <v>-2.594725</v>
      </c>
      <c r="EL307">
        <v>422.7035</v>
      </c>
      <c r="EM307">
        <v>424.9215</v>
      </c>
      <c r="EN307">
        <v>0.951403</v>
      </c>
      <c r="EO307">
        <v>420.027</v>
      </c>
      <c r="EP307">
        <v>11.51945</v>
      </c>
      <c r="EQ307">
        <v>0.983974</v>
      </c>
      <c r="ER307">
        <v>0.908907</v>
      </c>
      <c r="ES307">
        <v>6.68122</v>
      </c>
      <c r="ET307">
        <v>5.532545</v>
      </c>
      <c r="EU307">
        <v>1800.215</v>
      </c>
      <c r="EV307">
        <v>0.978008</v>
      </c>
      <c r="EW307">
        <v>0.0219924</v>
      </c>
      <c r="EX307">
        <v>0</v>
      </c>
      <c r="EY307">
        <v>381.099</v>
      </c>
      <c r="EZ307">
        <v>4.99951</v>
      </c>
      <c r="FA307">
        <v>6920.585</v>
      </c>
      <c r="FB307">
        <v>14718.75</v>
      </c>
      <c r="FC307">
        <v>43.125</v>
      </c>
      <c r="FD307">
        <v>44.875</v>
      </c>
      <c r="FE307">
        <v>44.625</v>
      </c>
      <c r="FF307">
        <v>43.937</v>
      </c>
      <c r="FG307">
        <v>44.5</v>
      </c>
      <c r="FH307">
        <v>1755.735</v>
      </c>
      <c r="FI307">
        <v>39.48</v>
      </c>
      <c r="FJ307">
        <v>0</v>
      </c>
      <c r="FK307">
        <v>1701979125.3</v>
      </c>
      <c r="FL307">
        <v>0</v>
      </c>
      <c r="FM307">
        <v>381.248115384615</v>
      </c>
      <c r="FN307">
        <v>-0.688854701242229</v>
      </c>
      <c r="FO307">
        <v>-0.0475213846798205</v>
      </c>
      <c r="FP307">
        <v>6919.80730769231</v>
      </c>
      <c r="FQ307">
        <v>15</v>
      </c>
      <c r="FR307">
        <v>1701977635</v>
      </c>
      <c r="FS307" t="s">
        <v>438</v>
      </c>
      <c r="FT307">
        <v>1701977633</v>
      </c>
      <c r="FU307">
        <v>1701977635</v>
      </c>
      <c r="FV307">
        <v>4</v>
      </c>
      <c r="FW307">
        <v>-0.012</v>
      </c>
      <c r="FX307">
        <v>0.003</v>
      </c>
      <c r="FY307">
        <v>-0.515</v>
      </c>
      <c r="FZ307">
        <v>0.012</v>
      </c>
      <c r="GA307">
        <v>420</v>
      </c>
      <c r="GB307">
        <v>11</v>
      </c>
      <c r="GC307">
        <v>0.38</v>
      </c>
      <c r="GD307">
        <v>0.07</v>
      </c>
      <c r="GE307">
        <v>-2.61673190476191</v>
      </c>
      <c r="GF307">
        <v>0.15220597402597</v>
      </c>
      <c r="GG307">
        <v>0.0260720667197395</v>
      </c>
      <c r="GH307">
        <v>1</v>
      </c>
      <c r="GI307">
        <v>381.274264705882</v>
      </c>
      <c r="GJ307">
        <v>-0.141619555642032</v>
      </c>
      <c r="GK307">
        <v>0.220508010902038</v>
      </c>
      <c r="GL307">
        <v>1</v>
      </c>
      <c r="GM307">
        <v>0.953042238095238</v>
      </c>
      <c r="GN307">
        <v>-0.0102597662337651</v>
      </c>
      <c r="GO307">
        <v>0.0013211678421458</v>
      </c>
      <c r="GP307">
        <v>1</v>
      </c>
      <c r="GQ307">
        <v>3</v>
      </c>
      <c r="GR307">
        <v>3</v>
      </c>
      <c r="GS307" t="s">
        <v>439</v>
      </c>
      <c r="GT307">
        <v>3.25008</v>
      </c>
      <c r="GU307">
        <v>2.89234</v>
      </c>
      <c r="GV307">
        <v>0.0827177</v>
      </c>
      <c r="GW307">
        <v>0.0829081</v>
      </c>
      <c r="GX307">
        <v>0.0594066</v>
      </c>
      <c r="GY307">
        <v>0.0555043</v>
      </c>
      <c r="GZ307">
        <v>30257.9</v>
      </c>
      <c r="HA307">
        <v>23313.6</v>
      </c>
      <c r="HB307">
        <v>30708.9</v>
      </c>
      <c r="HC307">
        <v>23892.2</v>
      </c>
      <c r="HD307">
        <v>38258.6</v>
      </c>
      <c r="HE307">
        <v>31497.6</v>
      </c>
      <c r="HF307">
        <v>43452.6</v>
      </c>
      <c r="HG307">
        <v>36057.2</v>
      </c>
      <c r="HH307">
        <v>2.3519</v>
      </c>
      <c r="HI307">
        <v>2.25378</v>
      </c>
      <c r="HJ307">
        <v>0.152476</v>
      </c>
      <c r="HK307">
        <v>0</v>
      </c>
      <c r="HL307">
        <v>20.5688</v>
      </c>
      <c r="HM307">
        <v>999.9</v>
      </c>
      <c r="HN307">
        <v>45.153</v>
      </c>
      <c r="HO307">
        <v>27.14</v>
      </c>
      <c r="HP307">
        <v>20.6504</v>
      </c>
      <c r="HQ307">
        <v>54.582</v>
      </c>
      <c r="HR307">
        <v>21.4423</v>
      </c>
      <c r="HS307">
        <v>2</v>
      </c>
      <c r="HT307">
        <v>-0.299431</v>
      </c>
      <c r="HU307">
        <v>0.71088</v>
      </c>
      <c r="HV307">
        <v>20.3422</v>
      </c>
      <c r="HW307">
        <v>5.24649</v>
      </c>
      <c r="HX307">
        <v>11.9207</v>
      </c>
      <c r="HY307">
        <v>4.96975</v>
      </c>
      <c r="HZ307">
        <v>3.29008</v>
      </c>
      <c r="IA307">
        <v>9999</v>
      </c>
      <c r="IB307">
        <v>999.9</v>
      </c>
      <c r="IC307">
        <v>9999</v>
      </c>
      <c r="ID307">
        <v>9999</v>
      </c>
      <c r="IE307">
        <v>4.97211</v>
      </c>
      <c r="IF307">
        <v>1.87347</v>
      </c>
      <c r="IG307">
        <v>1.88034</v>
      </c>
      <c r="IH307">
        <v>1.87653</v>
      </c>
      <c r="II307">
        <v>1.87609</v>
      </c>
      <c r="IJ307">
        <v>1.87607</v>
      </c>
      <c r="IK307">
        <v>1.87503</v>
      </c>
      <c r="IL307">
        <v>1.87541</v>
      </c>
      <c r="IM307">
        <v>0</v>
      </c>
      <c r="IN307">
        <v>0</v>
      </c>
      <c r="IO307">
        <v>0</v>
      </c>
      <c r="IP307">
        <v>0</v>
      </c>
      <c r="IQ307" t="s">
        <v>440</v>
      </c>
      <c r="IR307" t="s">
        <v>441</v>
      </c>
      <c r="IS307" t="s">
        <v>442</v>
      </c>
      <c r="IT307" t="s">
        <v>442</v>
      </c>
      <c r="IU307" t="s">
        <v>442</v>
      </c>
      <c r="IV307" t="s">
        <v>442</v>
      </c>
      <c r="IW307">
        <v>0</v>
      </c>
      <c r="IX307">
        <v>100</v>
      </c>
      <c r="IY307">
        <v>100</v>
      </c>
      <c r="IZ307">
        <v>-0.514</v>
      </c>
      <c r="JA307">
        <v>0.0311</v>
      </c>
      <c r="JB307">
        <v>-0.436505064677801</v>
      </c>
      <c r="JC307">
        <v>-0.000204251658391556</v>
      </c>
      <c r="JD307">
        <v>8.11882707142039e-08</v>
      </c>
      <c r="JE307">
        <v>-8.824596126216e-11</v>
      </c>
      <c r="JF307">
        <v>-0.0823044458403542</v>
      </c>
      <c r="JG307">
        <v>6.98166786572007e-05</v>
      </c>
      <c r="JH307">
        <v>0.00104944809816257</v>
      </c>
      <c r="JI307">
        <v>-2.5878658862803e-05</v>
      </c>
      <c r="JJ307">
        <v>28</v>
      </c>
      <c r="JK307">
        <v>2090</v>
      </c>
      <c r="JL307">
        <v>2</v>
      </c>
      <c r="JM307">
        <v>19</v>
      </c>
      <c r="JN307">
        <v>24.9</v>
      </c>
      <c r="JO307">
        <v>24.8</v>
      </c>
      <c r="JP307">
        <v>1.36108</v>
      </c>
      <c r="JQ307">
        <v>2.55859</v>
      </c>
      <c r="JR307">
        <v>2.24365</v>
      </c>
      <c r="JS307">
        <v>2.84912</v>
      </c>
      <c r="JT307">
        <v>2.49756</v>
      </c>
      <c r="JU307">
        <v>2.34863</v>
      </c>
      <c r="JV307">
        <v>31.3898</v>
      </c>
      <c r="JW307">
        <v>24.0612</v>
      </c>
      <c r="JX307">
        <v>18</v>
      </c>
      <c r="JY307">
        <v>633.491</v>
      </c>
      <c r="JZ307">
        <v>657.065</v>
      </c>
      <c r="KA307">
        <v>19.9989</v>
      </c>
      <c r="KB307">
        <v>23.3883</v>
      </c>
      <c r="KC307">
        <v>29.9999</v>
      </c>
      <c r="KD307">
        <v>23.553</v>
      </c>
      <c r="KE307">
        <v>23.534</v>
      </c>
      <c r="KF307">
        <v>27.2872</v>
      </c>
      <c r="KG307">
        <v>36.4437</v>
      </c>
      <c r="KH307">
        <v>0</v>
      </c>
      <c r="KI307">
        <v>20</v>
      </c>
      <c r="KJ307">
        <v>420</v>
      </c>
      <c r="KK307">
        <v>11.5741</v>
      </c>
      <c r="KL307">
        <v>101.964</v>
      </c>
      <c r="KM307">
        <v>101.013</v>
      </c>
    </row>
    <row r="308" spans="1:299">
      <c r="A308">
        <v>292</v>
      </c>
      <c r="B308">
        <v>1701979129.1</v>
      </c>
      <c r="C308">
        <v>1455.09999990463</v>
      </c>
      <c r="D308" t="s">
        <v>1025</v>
      </c>
      <c r="E308" t="s">
        <v>1026</v>
      </c>
      <c r="F308">
        <v>15</v>
      </c>
      <c r="H308" t="s">
        <v>435</v>
      </c>
      <c r="K308">
        <v>1701979127.6</v>
      </c>
      <c r="L308">
        <f>(M308)/1000</f>
        <v>0</v>
      </c>
      <c r="M308">
        <f>IF(DR308, AP308, AJ308)</f>
        <v>0</v>
      </c>
      <c r="N308">
        <f>IF(DR308, AK308, AI308)</f>
        <v>0</v>
      </c>
      <c r="O308">
        <f>DT308 - IF(AW308&gt;1, N308*DN308*100.0/(AY308*EH308), 0)</f>
        <v>0</v>
      </c>
      <c r="P308">
        <f>((V308-L308/2)*O308-N308)/(V308+L308/2)</f>
        <v>0</v>
      </c>
      <c r="Q308">
        <f>P308*(EA308+EB308)/1000.0</f>
        <v>0</v>
      </c>
      <c r="R308">
        <f>(DT308 - IF(AW308&gt;1, N308*DN308*100.0/(AY308*EH308), 0))*(EA308+EB308)/1000.0</f>
        <v>0</v>
      </c>
      <c r="S308">
        <f>2.0/((1/U308-1/T308)+SIGN(U308)*SQRT((1/U308-1/T308)*(1/U308-1/T308) + 4*DO308/((DO308+1)*(DO308+1))*(2*1/U308*1/T308-1/T308*1/T308)))</f>
        <v>0</v>
      </c>
      <c r="T308">
        <f>IF(LEFT(DP308,1)&lt;&gt;"0",IF(LEFT(DP308,1)="1",3.0,DQ308),$D$5+$E$5*(EH308*EA308/($K$5*1000))+$F$5*(EH308*EA308/($K$5*1000))*MAX(MIN(DN308,$J$5),$I$5)*MAX(MIN(DN308,$J$5),$I$5)+$G$5*MAX(MIN(DN308,$J$5),$I$5)*(EH308*EA308/($K$5*1000))+$H$5*(EH308*EA308/($K$5*1000))*(EH308*EA308/($K$5*1000)))</f>
        <v>0</v>
      </c>
      <c r="U308">
        <f>L308*(1000-(1000*0.61365*exp(17.502*Y308/(240.97+Y308))/(EA308+EB308)+DV308)/2)/(1000*0.61365*exp(17.502*Y308/(240.97+Y308))/(EA308+EB308)-DV308)</f>
        <v>0</v>
      </c>
      <c r="V308">
        <f>1/((DO308+1)/(S308/1.6)+1/(T308/1.37)) + DO308/((DO308+1)/(S308/1.6) + DO308/(T308/1.37))</f>
        <v>0</v>
      </c>
      <c r="W308">
        <f>(DJ308*DM308)</f>
        <v>0</v>
      </c>
      <c r="X308">
        <f>(EC308+(W308+2*0.95*5.67E-8*(((EC308+$B$7)+273)^4-(EC308+273)^4)-44100*L308)/(1.84*29.3*T308+8*0.95*5.67E-8*(EC308+273)^3))</f>
        <v>0</v>
      </c>
      <c r="Y308">
        <f>($C$7*ED308+$D$7*EE308+$E$7*X308)</f>
        <v>0</v>
      </c>
      <c r="Z308">
        <f>0.61365*exp(17.502*Y308/(240.97+Y308))</f>
        <v>0</v>
      </c>
      <c r="AA308">
        <f>(AB308/AC308*100)</f>
        <v>0</v>
      </c>
      <c r="AB308">
        <f>DV308*(EA308+EB308)/1000</f>
        <v>0</v>
      </c>
      <c r="AC308">
        <f>0.61365*exp(17.502*EC308/(240.97+EC308))</f>
        <v>0</v>
      </c>
      <c r="AD308">
        <f>(Z308-DV308*(EA308+EB308)/1000)</f>
        <v>0</v>
      </c>
      <c r="AE308">
        <f>(-L308*44100)</f>
        <v>0</v>
      </c>
      <c r="AF308">
        <f>2*29.3*T308*0.92*(EC308-Y308)</f>
        <v>0</v>
      </c>
      <c r="AG308">
        <f>2*0.95*5.67E-8*(((EC308+$B$7)+273)^4-(Y308+273)^4)</f>
        <v>0</v>
      </c>
      <c r="AH308">
        <f>W308+AG308+AE308+AF308</f>
        <v>0</v>
      </c>
      <c r="AI308">
        <f>DZ308*AW308*(DU308-DT308*(1000-AW308*DW308)/(1000-AW308*DV308))/(100*DN308)</f>
        <v>0</v>
      </c>
      <c r="AJ308">
        <f>1000*DZ308*AW308*(DV308-DW308)/(100*DN308*(1000-AW308*DV308))</f>
        <v>0</v>
      </c>
      <c r="AK308">
        <f>(AL308 - AM308 - EA308*1E3/(8.314*(EC308+273.15)) * AO308/DZ308 * AN308) * DZ308/(100*DN308) * (1000 - DW308)/1000</f>
        <v>0</v>
      </c>
      <c r="AL308">
        <v>424.858539502386</v>
      </c>
      <c r="AM308">
        <v>422.645727272727</v>
      </c>
      <c r="AN308">
        <v>-0.00335639676547021</v>
      </c>
      <c r="AO308">
        <v>66.111918729525</v>
      </c>
      <c r="AP308">
        <f>(AR308 - AQ308 + EA308*1E3/(8.314*(EC308+273.15)) * AT308/DZ308 * AS308) * DZ308/(100*DN308) * 1000/(1000 - AR308)</f>
        <v>0</v>
      </c>
      <c r="AQ308">
        <v>11.5192960524434</v>
      </c>
      <c r="AR308">
        <v>12.4694340659341</v>
      </c>
      <c r="AS308">
        <v>-7.11313295837698e-07</v>
      </c>
      <c r="AT308">
        <v>85.4368916189537</v>
      </c>
      <c r="AU308">
        <v>0</v>
      </c>
      <c r="AV308">
        <v>0</v>
      </c>
      <c r="AW308">
        <f>IF(AU308*$H$13&gt;=AY308,1.0,(AY308/(AY308-AU308*$H$13)))</f>
        <v>0</v>
      </c>
      <c r="AX308">
        <f>(AW308-1)*100</f>
        <v>0</v>
      </c>
      <c r="AY308">
        <f>MAX(0,($B$13+$C$13*EH308)/(1+$D$13*EH308)*EA308/(EC308+273)*$E$13)</f>
        <v>0</v>
      </c>
      <c r="AZ308" t="s">
        <v>436</v>
      </c>
      <c r="BA308" t="s">
        <v>436</v>
      </c>
      <c r="BB308">
        <v>0</v>
      </c>
      <c r="BC308">
        <v>0</v>
      </c>
      <c r="BD308">
        <f>1-BB308/BC308</f>
        <v>0</v>
      </c>
      <c r="BE308">
        <v>0</v>
      </c>
      <c r="BF308" t="s">
        <v>436</v>
      </c>
      <c r="BG308" t="s">
        <v>436</v>
      </c>
      <c r="BH308">
        <v>0</v>
      </c>
      <c r="BI308">
        <v>0</v>
      </c>
      <c r="BJ308">
        <f>1-BH308/BI308</f>
        <v>0</v>
      </c>
      <c r="BK308">
        <v>0.5</v>
      </c>
      <c r="BL308">
        <f>DK308</f>
        <v>0</v>
      </c>
      <c r="BM308">
        <f>N308</f>
        <v>0</v>
      </c>
      <c r="BN308">
        <f>BJ308*BK308*BL308</f>
        <v>0</v>
      </c>
      <c r="BO308">
        <f>(BM308-BE308)/BL308</f>
        <v>0</v>
      </c>
      <c r="BP308">
        <f>(BC308-BI308)/BI308</f>
        <v>0</v>
      </c>
      <c r="BQ308">
        <f>BB308/(BD308+BB308/BI308)</f>
        <v>0</v>
      </c>
      <c r="BR308" t="s">
        <v>436</v>
      </c>
      <c r="BS308">
        <v>0</v>
      </c>
      <c r="BT308">
        <f>IF(BS308&lt;&gt;0, BS308, BQ308)</f>
        <v>0</v>
      </c>
      <c r="BU308">
        <f>1-BT308/BI308</f>
        <v>0</v>
      </c>
      <c r="BV308">
        <f>(BI308-BH308)/(BI308-BT308)</f>
        <v>0</v>
      </c>
      <c r="BW308">
        <f>(BC308-BI308)/(BC308-BT308)</f>
        <v>0</v>
      </c>
      <c r="BX308">
        <f>(BI308-BH308)/(BI308-BB308)</f>
        <v>0</v>
      </c>
      <c r="BY308">
        <f>(BC308-BI308)/(BC308-BB308)</f>
        <v>0</v>
      </c>
      <c r="BZ308">
        <f>(BV308*BT308/BH308)</f>
        <v>0</v>
      </c>
      <c r="CA308">
        <f>(1-BZ308)</f>
        <v>0</v>
      </c>
      <c r="DJ308">
        <f>$B$11*EI308+$C$11*EJ308+$F$11*EU308*(1-EX308)</f>
        <v>0</v>
      </c>
      <c r="DK308">
        <f>DJ308*DL308</f>
        <v>0</v>
      </c>
      <c r="DL308">
        <f>($B$11*$D$9+$C$11*$D$9+$F$11*((FH308+EZ308)/MAX(FH308+EZ308+FI308, 0.1)*$I$9+FI308/MAX(FH308+EZ308+FI308, 0.1)*$J$9))/($B$11+$C$11+$F$11)</f>
        <v>0</v>
      </c>
      <c r="DM308">
        <f>($B$11*$K$9+$C$11*$K$9+$F$11*((FH308+EZ308)/MAX(FH308+EZ308+FI308, 0.1)*$P$9+FI308/MAX(FH308+EZ308+FI308, 0.1)*$Q$9))/($B$11+$C$11+$F$11)</f>
        <v>0</v>
      </c>
      <c r="DN308">
        <v>6</v>
      </c>
      <c r="DO308">
        <v>0.5</v>
      </c>
      <c r="DP308" t="s">
        <v>437</v>
      </c>
      <c r="DQ308">
        <v>2</v>
      </c>
      <c r="DR308" t="b">
        <v>1</v>
      </c>
      <c r="DS308">
        <v>1701979127.6</v>
      </c>
      <c r="DT308">
        <v>417.3815</v>
      </c>
      <c r="DU308">
        <v>419.9435</v>
      </c>
      <c r="DV308">
        <v>12.46955</v>
      </c>
      <c r="DW308">
        <v>11.5184</v>
      </c>
      <c r="DX308">
        <v>417.8955</v>
      </c>
      <c r="DY308">
        <v>12.43845</v>
      </c>
      <c r="DZ308">
        <v>600.014</v>
      </c>
      <c r="EA308">
        <v>78.90225</v>
      </c>
      <c r="EB308">
        <v>0.1001435</v>
      </c>
      <c r="EC308">
        <v>23.0303</v>
      </c>
      <c r="ED308">
        <v>23.06575</v>
      </c>
      <c r="EE308">
        <v>999.9</v>
      </c>
      <c r="EF308">
        <v>0</v>
      </c>
      <c r="EG308">
        <v>0</v>
      </c>
      <c r="EH308">
        <v>9983.44</v>
      </c>
      <c r="EI308">
        <v>0</v>
      </c>
      <c r="EJ308">
        <v>0.848101</v>
      </c>
      <c r="EK308">
        <v>-2.562655</v>
      </c>
      <c r="EL308">
        <v>422.6515</v>
      </c>
      <c r="EM308">
        <v>424.8375</v>
      </c>
      <c r="EN308">
        <v>0.9511585</v>
      </c>
      <c r="EO308">
        <v>419.9435</v>
      </c>
      <c r="EP308">
        <v>11.5184</v>
      </c>
      <c r="EQ308">
        <v>0.983876</v>
      </c>
      <c r="ER308">
        <v>0.9088275</v>
      </c>
      <c r="ES308">
        <v>6.679765</v>
      </c>
      <c r="ET308">
        <v>5.531285</v>
      </c>
      <c r="EU308">
        <v>1800.065</v>
      </c>
      <c r="EV308">
        <v>0.978006</v>
      </c>
      <c r="EW308">
        <v>0.0219943</v>
      </c>
      <c r="EX308">
        <v>0</v>
      </c>
      <c r="EY308">
        <v>381.2415</v>
      </c>
      <c r="EZ308">
        <v>4.99951</v>
      </c>
      <c r="FA308">
        <v>6919.68</v>
      </c>
      <c r="FB308">
        <v>14717.5</v>
      </c>
      <c r="FC308">
        <v>43.125</v>
      </c>
      <c r="FD308">
        <v>44.875</v>
      </c>
      <c r="FE308">
        <v>44.656</v>
      </c>
      <c r="FF308">
        <v>43.937</v>
      </c>
      <c r="FG308">
        <v>44.5</v>
      </c>
      <c r="FH308">
        <v>1755.585</v>
      </c>
      <c r="FI308">
        <v>39.48</v>
      </c>
      <c r="FJ308">
        <v>0</v>
      </c>
      <c r="FK308">
        <v>1701979130.1</v>
      </c>
      <c r="FL308">
        <v>0</v>
      </c>
      <c r="FM308">
        <v>381.233</v>
      </c>
      <c r="FN308">
        <v>-0.0731623805838403</v>
      </c>
      <c r="FO308">
        <v>-1.38632480201475</v>
      </c>
      <c r="FP308">
        <v>6919.70269230769</v>
      </c>
      <c r="FQ308">
        <v>15</v>
      </c>
      <c r="FR308">
        <v>1701977635</v>
      </c>
      <c r="FS308" t="s">
        <v>438</v>
      </c>
      <c r="FT308">
        <v>1701977633</v>
      </c>
      <c r="FU308">
        <v>1701977635</v>
      </c>
      <c r="FV308">
        <v>4</v>
      </c>
      <c r="FW308">
        <v>-0.012</v>
      </c>
      <c r="FX308">
        <v>0.003</v>
      </c>
      <c r="FY308">
        <v>-0.515</v>
      </c>
      <c r="FZ308">
        <v>0.012</v>
      </c>
      <c r="GA308">
        <v>420</v>
      </c>
      <c r="GB308">
        <v>11</v>
      </c>
      <c r="GC308">
        <v>0.38</v>
      </c>
      <c r="GD308">
        <v>0.07</v>
      </c>
      <c r="GE308">
        <v>-2.60345</v>
      </c>
      <c r="GF308">
        <v>0.271236090225564</v>
      </c>
      <c r="GG308">
        <v>0.0302865364477353</v>
      </c>
      <c r="GH308">
        <v>1</v>
      </c>
      <c r="GI308">
        <v>381.250852941176</v>
      </c>
      <c r="GJ308">
        <v>-0.091260502941822</v>
      </c>
      <c r="GK308">
        <v>0.232591554693804</v>
      </c>
      <c r="GL308">
        <v>1</v>
      </c>
      <c r="GM308">
        <v>0.9520078</v>
      </c>
      <c r="GN308">
        <v>-0.00761539849624079</v>
      </c>
      <c r="GO308">
        <v>0.000972598046471411</v>
      </c>
      <c r="GP308">
        <v>1</v>
      </c>
      <c r="GQ308">
        <v>3</v>
      </c>
      <c r="GR308">
        <v>3</v>
      </c>
      <c r="GS308" t="s">
        <v>439</v>
      </c>
      <c r="GT308">
        <v>3.25002</v>
      </c>
      <c r="GU308">
        <v>2.89219</v>
      </c>
      <c r="GV308">
        <v>0.0827155</v>
      </c>
      <c r="GW308">
        <v>0.0829007</v>
      </c>
      <c r="GX308">
        <v>0.0594025</v>
      </c>
      <c r="GY308">
        <v>0.0554983</v>
      </c>
      <c r="GZ308">
        <v>30258.7</v>
      </c>
      <c r="HA308">
        <v>23313.4</v>
      </c>
      <c r="HB308">
        <v>30709.6</v>
      </c>
      <c r="HC308">
        <v>23891.8</v>
      </c>
      <c r="HD308">
        <v>38259.4</v>
      </c>
      <c r="HE308">
        <v>31497.4</v>
      </c>
      <c r="HF308">
        <v>43453.3</v>
      </c>
      <c r="HG308">
        <v>36056.7</v>
      </c>
      <c r="HH308">
        <v>2.352</v>
      </c>
      <c r="HI308">
        <v>2.25382</v>
      </c>
      <c r="HJ308">
        <v>0.151694</v>
      </c>
      <c r="HK308">
        <v>0</v>
      </c>
      <c r="HL308">
        <v>20.5661</v>
      </c>
      <c r="HM308">
        <v>999.9</v>
      </c>
      <c r="HN308">
        <v>45.141</v>
      </c>
      <c r="HO308">
        <v>27.15</v>
      </c>
      <c r="HP308">
        <v>20.6579</v>
      </c>
      <c r="HQ308">
        <v>54.142</v>
      </c>
      <c r="HR308">
        <v>21.4503</v>
      </c>
      <c r="HS308">
        <v>2</v>
      </c>
      <c r="HT308">
        <v>-0.299619</v>
      </c>
      <c r="HU308">
        <v>0.707132</v>
      </c>
      <c r="HV308">
        <v>20.3423</v>
      </c>
      <c r="HW308">
        <v>5.24679</v>
      </c>
      <c r="HX308">
        <v>11.922</v>
      </c>
      <c r="HY308">
        <v>4.96955</v>
      </c>
      <c r="HZ308">
        <v>3.29</v>
      </c>
      <c r="IA308">
        <v>9999</v>
      </c>
      <c r="IB308">
        <v>999.9</v>
      </c>
      <c r="IC308">
        <v>9999</v>
      </c>
      <c r="ID308">
        <v>9999</v>
      </c>
      <c r="IE308">
        <v>4.97215</v>
      </c>
      <c r="IF308">
        <v>1.87349</v>
      </c>
      <c r="IG308">
        <v>1.88034</v>
      </c>
      <c r="IH308">
        <v>1.87653</v>
      </c>
      <c r="II308">
        <v>1.8761</v>
      </c>
      <c r="IJ308">
        <v>1.87607</v>
      </c>
      <c r="IK308">
        <v>1.87503</v>
      </c>
      <c r="IL308">
        <v>1.87541</v>
      </c>
      <c r="IM308">
        <v>0</v>
      </c>
      <c r="IN308">
        <v>0</v>
      </c>
      <c r="IO308">
        <v>0</v>
      </c>
      <c r="IP308">
        <v>0</v>
      </c>
      <c r="IQ308" t="s">
        <v>440</v>
      </c>
      <c r="IR308" t="s">
        <v>441</v>
      </c>
      <c r="IS308" t="s">
        <v>442</v>
      </c>
      <c r="IT308" t="s">
        <v>442</v>
      </c>
      <c r="IU308" t="s">
        <v>442</v>
      </c>
      <c r="IV308" t="s">
        <v>442</v>
      </c>
      <c r="IW308">
        <v>0</v>
      </c>
      <c r="IX308">
        <v>100</v>
      </c>
      <c r="IY308">
        <v>100</v>
      </c>
      <c r="IZ308">
        <v>-0.515</v>
      </c>
      <c r="JA308">
        <v>0.0311</v>
      </c>
      <c r="JB308">
        <v>-0.436505064677801</v>
      </c>
      <c r="JC308">
        <v>-0.000204251658391556</v>
      </c>
      <c r="JD308">
        <v>8.11882707142039e-08</v>
      </c>
      <c r="JE308">
        <v>-8.824596126216e-11</v>
      </c>
      <c r="JF308">
        <v>-0.0823044458403542</v>
      </c>
      <c r="JG308">
        <v>6.98166786572007e-05</v>
      </c>
      <c r="JH308">
        <v>0.00104944809816257</v>
      </c>
      <c r="JI308">
        <v>-2.5878658862803e-05</v>
      </c>
      <c r="JJ308">
        <v>28</v>
      </c>
      <c r="JK308">
        <v>2090</v>
      </c>
      <c r="JL308">
        <v>2</v>
      </c>
      <c r="JM308">
        <v>19</v>
      </c>
      <c r="JN308">
        <v>24.9</v>
      </c>
      <c r="JO308">
        <v>24.9</v>
      </c>
      <c r="JP308">
        <v>1.36108</v>
      </c>
      <c r="JQ308">
        <v>2.55493</v>
      </c>
      <c r="JR308">
        <v>2.24365</v>
      </c>
      <c r="JS308">
        <v>2.8479</v>
      </c>
      <c r="JT308">
        <v>2.49756</v>
      </c>
      <c r="JU308">
        <v>2.36816</v>
      </c>
      <c r="JV308">
        <v>31.368</v>
      </c>
      <c r="JW308">
        <v>24.07</v>
      </c>
      <c r="JX308">
        <v>18</v>
      </c>
      <c r="JY308">
        <v>633.556</v>
      </c>
      <c r="JZ308">
        <v>657.108</v>
      </c>
      <c r="KA308">
        <v>19.9991</v>
      </c>
      <c r="KB308">
        <v>23.3869</v>
      </c>
      <c r="KC308">
        <v>29.9999</v>
      </c>
      <c r="KD308">
        <v>23.5524</v>
      </c>
      <c r="KE308">
        <v>23.534</v>
      </c>
      <c r="KF308">
        <v>27.2894</v>
      </c>
      <c r="KG308">
        <v>36.4437</v>
      </c>
      <c r="KH308">
        <v>0</v>
      </c>
      <c r="KI308">
        <v>20</v>
      </c>
      <c r="KJ308">
        <v>420</v>
      </c>
      <c r="KK308">
        <v>11.5774</v>
      </c>
      <c r="KL308">
        <v>101.966</v>
      </c>
      <c r="KM308">
        <v>101.011</v>
      </c>
    </row>
    <row r="309" spans="1:299">
      <c r="A309">
        <v>293</v>
      </c>
      <c r="B309">
        <v>1701979134.1</v>
      </c>
      <c r="C309">
        <v>1460.09999990463</v>
      </c>
      <c r="D309" t="s">
        <v>1027</v>
      </c>
      <c r="E309" t="s">
        <v>1028</v>
      </c>
      <c r="F309">
        <v>15</v>
      </c>
      <c r="H309" t="s">
        <v>435</v>
      </c>
      <c r="K309">
        <v>1701979132.6</v>
      </c>
      <c r="L309">
        <f>(M309)/1000</f>
        <v>0</v>
      </c>
      <c r="M309">
        <f>IF(DR309, AP309, AJ309)</f>
        <v>0</v>
      </c>
      <c r="N309">
        <f>IF(DR309, AK309, AI309)</f>
        <v>0</v>
      </c>
      <c r="O309">
        <f>DT309 - IF(AW309&gt;1, N309*DN309*100.0/(AY309*EH309), 0)</f>
        <v>0</v>
      </c>
      <c r="P309">
        <f>((V309-L309/2)*O309-N309)/(V309+L309/2)</f>
        <v>0</v>
      </c>
      <c r="Q309">
        <f>P309*(EA309+EB309)/1000.0</f>
        <v>0</v>
      </c>
      <c r="R309">
        <f>(DT309 - IF(AW309&gt;1, N309*DN309*100.0/(AY309*EH309), 0))*(EA309+EB309)/1000.0</f>
        <v>0</v>
      </c>
      <c r="S309">
        <f>2.0/((1/U309-1/T309)+SIGN(U309)*SQRT((1/U309-1/T309)*(1/U309-1/T309) + 4*DO309/((DO309+1)*(DO309+1))*(2*1/U309*1/T309-1/T309*1/T309)))</f>
        <v>0</v>
      </c>
      <c r="T309">
        <f>IF(LEFT(DP309,1)&lt;&gt;"0",IF(LEFT(DP309,1)="1",3.0,DQ309),$D$5+$E$5*(EH309*EA309/($K$5*1000))+$F$5*(EH309*EA309/($K$5*1000))*MAX(MIN(DN309,$J$5),$I$5)*MAX(MIN(DN309,$J$5),$I$5)+$G$5*MAX(MIN(DN309,$J$5),$I$5)*(EH309*EA309/($K$5*1000))+$H$5*(EH309*EA309/($K$5*1000))*(EH309*EA309/($K$5*1000)))</f>
        <v>0</v>
      </c>
      <c r="U309">
        <f>L309*(1000-(1000*0.61365*exp(17.502*Y309/(240.97+Y309))/(EA309+EB309)+DV309)/2)/(1000*0.61365*exp(17.502*Y309/(240.97+Y309))/(EA309+EB309)-DV309)</f>
        <v>0</v>
      </c>
      <c r="V309">
        <f>1/((DO309+1)/(S309/1.6)+1/(T309/1.37)) + DO309/((DO309+1)/(S309/1.6) + DO309/(T309/1.37))</f>
        <v>0</v>
      </c>
      <c r="W309">
        <f>(DJ309*DM309)</f>
        <v>0</v>
      </c>
      <c r="X309">
        <f>(EC309+(W309+2*0.95*5.67E-8*(((EC309+$B$7)+273)^4-(EC309+273)^4)-44100*L309)/(1.84*29.3*T309+8*0.95*5.67E-8*(EC309+273)^3))</f>
        <v>0</v>
      </c>
      <c r="Y309">
        <f>($C$7*ED309+$D$7*EE309+$E$7*X309)</f>
        <v>0</v>
      </c>
      <c r="Z309">
        <f>0.61365*exp(17.502*Y309/(240.97+Y309))</f>
        <v>0</v>
      </c>
      <c r="AA309">
        <f>(AB309/AC309*100)</f>
        <v>0</v>
      </c>
      <c r="AB309">
        <f>DV309*(EA309+EB309)/1000</f>
        <v>0</v>
      </c>
      <c r="AC309">
        <f>0.61365*exp(17.502*EC309/(240.97+EC309))</f>
        <v>0</v>
      </c>
      <c r="AD309">
        <f>(Z309-DV309*(EA309+EB309)/1000)</f>
        <v>0</v>
      </c>
      <c r="AE309">
        <f>(-L309*44100)</f>
        <v>0</v>
      </c>
      <c r="AF309">
        <f>2*29.3*T309*0.92*(EC309-Y309)</f>
        <v>0</v>
      </c>
      <c r="AG309">
        <f>2*0.95*5.67E-8*(((EC309+$B$7)+273)^4-(Y309+273)^4)</f>
        <v>0</v>
      </c>
      <c r="AH309">
        <f>W309+AG309+AE309+AF309</f>
        <v>0</v>
      </c>
      <c r="AI309">
        <f>DZ309*AW309*(DU309-DT309*(1000-AW309*DW309)/(1000-AW309*DV309))/(100*DN309)</f>
        <v>0</v>
      </c>
      <c r="AJ309">
        <f>1000*DZ309*AW309*(DV309-DW309)/(100*DN309*(1000-AW309*DV309))</f>
        <v>0</v>
      </c>
      <c r="AK309">
        <f>(AL309 - AM309 - EA309*1E3/(8.314*(EC309+273.15)) * AO309/DZ309 * AN309) * DZ309/(100*DN309) * (1000 - DW309)/1000</f>
        <v>0</v>
      </c>
      <c r="AL309">
        <v>424.876597439527</v>
      </c>
      <c r="AM309">
        <v>422.665303030303</v>
      </c>
      <c r="AN309">
        <v>-7.71891371903546e-06</v>
      </c>
      <c r="AO309">
        <v>66.111918729525</v>
      </c>
      <c r="AP309">
        <f>(AR309 - AQ309 + EA309*1E3/(8.314*(EC309+273.15)) * AT309/DZ309 * AS309) * DZ309/(100*DN309) * 1000/(1000 - AR309)</f>
        <v>0</v>
      </c>
      <c r="AQ309">
        <v>11.5178341546111</v>
      </c>
      <c r="AR309">
        <v>12.4667131868132</v>
      </c>
      <c r="AS309">
        <v>-9.7431074719799e-07</v>
      </c>
      <c r="AT309">
        <v>85.4368916189537</v>
      </c>
      <c r="AU309">
        <v>0</v>
      </c>
      <c r="AV309">
        <v>0</v>
      </c>
      <c r="AW309">
        <f>IF(AU309*$H$13&gt;=AY309,1.0,(AY309/(AY309-AU309*$H$13)))</f>
        <v>0</v>
      </c>
      <c r="AX309">
        <f>(AW309-1)*100</f>
        <v>0</v>
      </c>
      <c r="AY309">
        <f>MAX(0,($B$13+$C$13*EH309)/(1+$D$13*EH309)*EA309/(EC309+273)*$E$13)</f>
        <v>0</v>
      </c>
      <c r="AZ309" t="s">
        <v>436</v>
      </c>
      <c r="BA309" t="s">
        <v>436</v>
      </c>
      <c r="BB309">
        <v>0</v>
      </c>
      <c r="BC309">
        <v>0</v>
      </c>
      <c r="BD309">
        <f>1-BB309/BC309</f>
        <v>0</v>
      </c>
      <c r="BE309">
        <v>0</v>
      </c>
      <c r="BF309" t="s">
        <v>436</v>
      </c>
      <c r="BG309" t="s">
        <v>436</v>
      </c>
      <c r="BH309">
        <v>0</v>
      </c>
      <c r="BI309">
        <v>0</v>
      </c>
      <c r="BJ309">
        <f>1-BH309/BI309</f>
        <v>0</v>
      </c>
      <c r="BK309">
        <v>0.5</v>
      </c>
      <c r="BL309">
        <f>DK309</f>
        <v>0</v>
      </c>
      <c r="BM309">
        <f>N309</f>
        <v>0</v>
      </c>
      <c r="BN309">
        <f>BJ309*BK309*BL309</f>
        <v>0</v>
      </c>
      <c r="BO309">
        <f>(BM309-BE309)/BL309</f>
        <v>0</v>
      </c>
      <c r="BP309">
        <f>(BC309-BI309)/BI309</f>
        <v>0</v>
      </c>
      <c r="BQ309">
        <f>BB309/(BD309+BB309/BI309)</f>
        <v>0</v>
      </c>
      <c r="BR309" t="s">
        <v>436</v>
      </c>
      <c r="BS309">
        <v>0</v>
      </c>
      <c r="BT309">
        <f>IF(BS309&lt;&gt;0, BS309, BQ309)</f>
        <v>0</v>
      </c>
      <c r="BU309">
        <f>1-BT309/BI309</f>
        <v>0</v>
      </c>
      <c r="BV309">
        <f>(BI309-BH309)/(BI309-BT309)</f>
        <v>0</v>
      </c>
      <c r="BW309">
        <f>(BC309-BI309)/(BC309-BT309)</f>
        <v>0</v>
      </c>
      <c r="BX309">
        <f>(BI309-BH309)/(BI309-BB309)</f>
        <v>0</v>
      </c>
      <c r="BY309">
        <f>(BC309-BI309)/(BC309-BB309)</f>
        <v>0</v>
      </c>
      <c r="BZ309">
        <f>(BV309*BT309/BH309)</f>
        <v>0</v>
      </c>
      <c r="CA309">
        <f>(1-BZ309)</f>
        <v>0</v>
      </c>
      <c r="DJ309">
        <f>$B$11*EI309+$C$11*EJ309+$F$11*EU309*(1-EX309)</f>
        <v>0</v>
      </c>
      <c r="DK309">
        <f>DJ309*DL309</f>
        <v>0</v>
      </c>
      <c r="DL309">
        <f>($B$11*$D$9+$C$11*$D$9+$F$11*((FH309+EZ309)/MAX(FH309+EZ309+FI309, 0.1)*$I$9+FI309/MAX(FH309+EZ309+FI309, 0.1)*$J$9))/($B$11+$C$11+$F$11)</f>
        <v>0</v>
      </c>
      <c r="DM309">
        <f>($B$11*$K$9+$C$11*$K$9+$F$11*((FH309+EZ309)/MAX(FH309+EZ309+FI309, 0.1)*$P$9+FI309/MAX(FH309+EZ309+FI309, 0.1)*$Q$9))/($B$11+$C$11+$F$11)</f>
        <v>0</v>
      </c>
      <c r="DN309">
        <v>6</v>
      </c>
      <c r="DO309">
        <v>0.5</v>
      </c>
      <c r="DP309" t="s">
        <v>437</v>
      </c>
      <c r="DQ309">
        <v>2</v>
      </c>
      <c r="DR309" t="b">
        <v>1</v>
      </c>
      <c r="DS309">
        <v>1701979132.6</v>
      </c>
      <c r="DT309">
        <v>417.3955</v>
      </c>
      <c r="DU309">
        <v>419.995</v>
      </c>
      <c r="DV309">
        <v>12.46685</v>
      </c>
      <c r="DW309">
        <v>11.5176</v>
      </c>
      <c r="DX309">
        <v>417.9095</v>
      </c>
      <c r="DY309">
        <v>12.43575</v>
      </c>
      <c r="DZ309">
        <v>599.936</v>
      </c>
      <c r="EA309">
        <v>78.90225</v>
      </c>
      <c r="EB309">
        <v>0.0999583</v>
      </c>
      <c r="EC309">
        <v>23.0275</v>
      </c>
      <c r="ED309">
        <v>23.0827</v>
      </c>
      <c r="EE309">
        <v>999.9</v>
      </c>
      <c r="EF309">
        <v>0</v>
      </c>
      <c r="EG309">
        <v>0</v>
      </c>
      <c r="EH309">
        <v>9999.36</v>
      </c>
      <c r="EI309">
        <v>0</v>
      </c>
      <c r="EJ309">
        <v>0.848101</v>
      </c>
      <c r="EK309">
        <v>-2.599135</v>
      </c>
      <c r="EL309">
        <v>422.6645</v>
      </c>
      <c r="EM309">
        <v>424.888</v>
      </c>
      <c r="EN309">
        <v>0.949292</v>
      </c>
      <c r="EO309">
        <v>419.995</v>
      </c>
      <c r="EP309">
        <v>11.5176</v>
      </c>
      <c r="EQ309">
        <v>0.9836635</v>
      </c>
      <c r="ER309">
        <v>0.908762</v>
      </c>
      <c r="ES309">
        <v>6.676625</v>
      </c>
      <c r="ET309">
        <v>5.53025</v>
      </c>
      <c r="EU309">
        <v>1799.915</v>
      </c>
      <c r="EV309">
        <v>0.978004</v>
      </c>
      <c r="EW309">
        <v>0.0219962</v>
      </c>
      <c r="EX309">
        <v>0</v>
      </c>
      <c r="EY309">
        <v>380.89</v>
      </c>
      <c r="EZ309">
        <v>4.99951</v>
      </c>
      <c r="FA309">
        <v>6918.78</v>
      </c>
      <c r="FB309">
        <v>14716.3</v>
      </c>
      <c r="FC309">
        <v>43.125</v>
      </c>
      <c r="FD309">
        <v>44.875</v>
      </c>
      <c r="FE309">
        <v>44.625</v>
      </c>
      <c r="FF309">
        <v>43.937</v>
      </c>
      <c r="FG309">
        <v>44.5</v>
      </c>
      <c r="FH309">
        <v>1755.435</v>
      </c>
      <c r="FI309">
        <v>39.48</v>
      </c>
      <c r="FJ309">
        <v>0</v>
      </c>
      <c r="FK309">
        <v>1701979135.5</v>
      </c>
      <c r="FL309">
        <v>0</v>
      </c>
      <c r="FM309">
        <v>381.19552</v>
      </c>
      <c r="FN309">
        <v>-0.317461516151454</v>
      </c>
      <c r="FO309">
        <v>-6.38923074293914</v>
      </c>
      <c r="FP309">
        <v>6919.4884</v>
      </c>
      <c r="FQ309">
        <v>15</v>
      </c>
      <c r="FR309">
        <v>1701977635</v>
      </c>
      <c r="FS309" t="s">
        <v>438</v>
      </c>
      <c r="FT309">
        <v>1701977633</v>
      </c>
      <c r="FU309">
        <v>1701977635</v>
      </c>
      <c r="FV309">
        <v>4</v>
      </c>
      <c r="FW309">
        <v>-0.012</v>
      </c>
      <c r="FX309">
        <v>0.003</v>
      </c>
      <c r="FY309">
        <v>-0.515</v>
      </c>
      <c r="FZ309">
        <v>0.012</v>
      </c>
      <c r="GA309">
        <v>420</v>
      </c>
      <c r="GB309">
        <v>11</v>
      </c>
      <c r="GC309">
        <v>0.38</v>
      </c>
      <c r="GD309">
        <v>0.07</v>
      </c>
      <c r="GE309">
        <v>-2.59350380952381</v>
      </c>
      <c r="GF309">
        <v>0.159868831168828</v>
      </c>
      <c r="GG309">
        <v>0.0262596539120904</v>
      </c>
      <c r="GH309">
        <v>1</v>
      </c>
      <c r="GI309">
        <v>381.225794117647</v>
      </c>
      <c r="GJ309">
        <v>-0.616302513450132</v>
      </c>
      <c r="GK309">
        <v>0.226602240190863</v>
      </c>
      <c r="GL309">
        <v>1</v>
      </c>
      <c r="GM309">
        <v>0.951374904761905</v>
      </c>
      <c r="GN309">
        <v>-0.00885833766233722</v>
      </c>
      <c r="GO309">
        <v>0.00105895635526602</v>
      </c>
      <c r="GP309">
        <v>1</v>
      </c>
      <c r="GQ309">
        <v>3</v>
      </c>
      <c r="GR309">
        <v>3</v>
      </c>
      <c r="GS309" t="s">
        <v>439</v>
      </c>
      <c r="GT309">
        <v>3.25</v>
      </c>
      <c r="GU309">
        <v>2.89223</v>
      </c>
      <c r="GV309">
        <v>0.0827146</v>
      </c>
      <c r="GW309">
        <v>0.082908</v>
      </c>
      <c r="GX309">
        <v>0.059393</v>
      </c>
      <c r="GY309">
        <v>0.0555022</v>
      </c>
      <c r="GZ309">
        <v>30258.8</v>
      </c>
      <c r="HA309">
        <v>23313.1</v>
      </c>
      <c r="HB309">
        <v>30709.7</v>
      </c>
      <c r="HC309">
        <v>23891.6</v>
      </c>
      <c r="HD309">
        <v>38259.9</v>
      </c>
      <c r="HE309">
        <v>31497.1</v>
      </c>
      <c r="HF309">
        <v>43453.5</v>
      </c>
      <c r="HG309">
        <v>36056.5</v>
      </c>
      <c r="HH309">
        <v>2.35182</v>
      </c>
      <c r="HI309">
        <v>2.25382</v>
      </c>
      <c r="HJ309">
        <v>0.153072</v>
      </c>
      <c r="HK309">
        <v>0</v>
      </c>
      <c r="HL309">
        <v>20.5644</v>
      </c>
      <c r="HM309">
        <v>999.9</v>
      </c>
      <c r="HN309">
        <v>45.135</v>
      </c>
      <c r="HO309">
        <v>27.14</v>
      </c>
      <c r="HP309">
        <v>20.6413</v>
      </c>
      <c r="HQ309">
        <v>54.632</v>
      </c>
      <c r="HR309">
        <v>21.4543</v>
      </c>
      <c r="HS309">
        <v>2</v>
      </c>
      <c r="HT309">
        <v>-0.29971</v>
      </c>
      <c r="HU309">
        <v>0.701699</v>
      </c>
      <c r="HV309">
        <v>20.3422</v>
      </c>
      <c r="HW309">
        <v>5.24694</v>
      </c>
      <c r="HX309">
        <v>11.922</v>
      </c>
      <c r="HY309">
        <v>4.96965</v>
      </c>
      <c r="HZ309">
        <v>3.2902</v>
      </c>
      <c r="IA309">
        <v>9999</v>
      </c>
      <c r="IB309">
        <v>999.9</v>
      </c>
      <c r="IC309">
        <v>9999</v>
      </c>
      <c r="ID309">
        <v>9999</v>
      </c>
      <c r="IE309">
        <v>4.97212</v>
      </c>
      <c r="IF309">
        <v>1.87349</v>
      </c>
      <c r="IG309">
        <v>1.88035</v>
      </c>
      <c r="IH309">
        <v>1.87652</v>
      </c>
      <c r="II309">
        <v>1.87609</v>
      </c>
      <c r="IJ309">
        <v>1.87607</v>
      </c>
      <c r="IK309">
        <v>1.87502</v>
      </c>
      <c r="IL309">
        <v>1.87542</v>
      </c>
      <c r="IM309">
        <v>0</v>
      </c>
      <c r="IN309">
        <v>0</v>
      </c>
      <c r="IO309">
        <v>0</v>
      </c>
      <c r="IP309">
        <v>0</v>
      </c>
      <c r="IQ309" t="s">
        <v>440</v>
      </c>
      <c r="IR309" t="s">
        <v>441</v>
      </c>
      <c r="IS309" t="s">
        <v>442</v>
      </c>
      <c r="IT309" t="s">
        <v>442</v>
      </c>
      <c r="IU309" t="s">
        <v>442</v>
      </c>
      <c r="IV309" t="s">
        <v>442</v>
      </c>
      <c r="IW309">
        <v>0</v>
      </c>
      <c r="IX309">
        <v>100</v>
      </c>
      <c r="IY309">
        <v>100</v>
      </c>
      <c r="IZ309">
        <v>-0.514</v>
      </c>
      <c r="JA309">
        <v>0.0311</v>
      </c>
      <c r="JB309">
        <v>-0.436505064677801</v>
      </c>
      <c r="JC309">
        <v>-0.000204251658391556</v>
      </c>
      <c r="JD309">
        <v>8.11882707142039e-08</v>
      </c>
      <c r="JE309">
        <v>-8.824596126216e-11</v>
      </c>
      <c r="JF309">
        <v>-0.0823044458403542</v>
      </c>
      <c r="JG309">
        <v>6.98166786572007e-05</v>
      </c>
      <c r="JH309">
        <v>0.00104944809816257</v>
      </c>
      <c r="JI309">
        <v>-2.5878658862803e-05</v>
      </c>
      <c r="JJ309">
        <v>28</v>
      </c>
      <c r="JK309">
        <v>2090</v>
      </c>
      <c r="JL309">
        <v>2</v>
      </c>
      <c r="JM309">
        <v>19</v>
      </c>
      <c r="JN309">
        <v>25</v>
      </c>
      <c r="JO309">
        <v>25</v>
      </c>
      <c r="JP309">
        <v>1.36108</v>
      </c>
      <c r="JQ309">
        <v>2.55493</v>
      </c>
      <c r="JR309">
        <v>2.24365</v>
      </c>
      <c r="JS309">
        <v>2.85034</v>
      </c>
      <c r="JT309">
        <v>2.49756</v>
      </c>
      <c r="JU309">
        <v>2.36938</v>
      </c>
      <c r="JV309">
        <v>31.368</v>
      </c>
      <c r="JW309">
        <v>24.07</v>
      </c>
      <c r="JX309">
        <v>18</v>
      </c>
      <c r="JY309">
        <v>633.428</v>
      </c>
      <c r="JZ309">
        <v>657.082</v>
      </c>
      <c r="KA309">
        <v>19.9989</v>
      </c>
      <c r="KB309">
        <v>23.3864</v>
      </c>
      <c r="KC309">
        <v>30.0001</v>
      </c>
      <c r="KD309">
        <v>23.5524</v>
      </c>
      <c r="KE309">
        <v>23.532</v>
      </c>
      <c r="KF309">
        <v>27.2887</v>
      </c>
      <c r="KG309">
        <v>36.4437</v>
      </c>
      <c r="KH309">
        <v>0</v>
      </c>
      <c r="KI309">
        <v>20</v>
      </c>
      <c r="KJ309">
        <v>420</v>
      </c>
      <c r="KK309">
        <v>11.5866</v>
      </c>
      <c r="KL309">
        <v>101.966</v>
      </c>
      <c r="KM309">
        <v>101.011</v>
      </c>
    </row>
    <row r="310" spans="1:299">
      <c r="A310">
        <v>294</v>
      </c>
      <c r="B310">
        <v>1701979139.1</v>
      </c>
      <c r="C310">
        <v>1465.09999990463</v>
      </c>
      <c r="D310" t="s">
        <v>1029</v>
      </c>
      <c r="E310" t="s">
        <v>1030</v>
      </c>
      <c r="F310">
        <v>15</v>
      </c>
      <c r="H310" t="s">
        <v>435</v>
      </c>
      <c r="K310">
        <v>1701979137.6</v>
      </c>
      <c r="L310">
        <f>(M310)/1000</f>
        <v>0</v>
      </c>
      <c r="M310">
        <f>IF(DR310, AP310, AJ310)</f>
        <v>0</v>
      </c>
      <c r="N310">
        <f>IF(DR310, AK310, AI310)</f>
        <v>0</v>
      </c>
      <c r="O310">
        <f>DT310 - IF(AW310&gt;1, N310*DN310*100.0/(AY310*EH310), 0)</f>
        <v>0</v>
      </c>
      <c r="P310">
        <f>((V310-L310/2)*O310-N310)/(V310+L310/2)</f>
        <v>0</v>
      </c>
      <c r="Q310">
        <f>P310*(EA310+EB310)/1000.0</f>
        <v>0</v>
      </c>
      <c r="R310">
        <f>(DT310 - IF(AW310&gt;1, N310*DN310*100.0/(AY310*EH310), 0))*(EA310+EB310)/1000.0</f>
        <v>0</v>
      </c>
      <c r="S310">
        <f>2.0/((1/U310-1/T310)+SIGN(U310)*SQRT((1/U310-1/T310)*(1/U310-1/T310) + 4*DO310/((DO310+1)*(DO310+1))*(2*1/U310*1/T310-1/T310*1/T310)))</f>
        <v>0</v>
      </c>
      <c r="T310">
        <f>IF(LEFT(DP310,1)&lt;&gt;"0",IF(LEFT(DP310,1)="1",3.0,DQ310),$D$5+$E$5*(EH310*EA310/($K$5*1000))+$F$5*(EH310*EA310/($K$5*1000))*MAX(MIN(DN310,$J$5),$I$5)*MAX(MIN(DN310,$J$5),$I$5)+$G$5*MAX(MIN(DN310,$J$5),$I$5)*(EH310*EA310/($K$5*1000))+$H$5*(EH310*EA310/($K$5*1000))*(EH310*EA310/($K$5*1000)))</f>
        <v>0</v>
      </c>
      <c r="U310">
        <f>L310*(1000-(1000*0.61365*exp(17.502*Y310/(240.97+Y310))/(EA310+EB310)+DV310)/2)/(1000*0.61365*exp(17.502*Y310/(240.97+Y310))/(EA310+EB310)-DV310)</f>
        <v>0</v>
      </c>
      <c r="V310">
        <f>1/((DO310+1)/(S310/1.6)+1/(T310/1.37)) + DO310/((DO310+1)/(S310/1.6) + DO310/(T310/1.37))</f>
        <v>0</v>
      </c>
      <c r="W310">
        <f>(DJ310*DM310)</f>
        <v>0</v>
      </c>
      <c r="X310">
        <f>(EC310+(W310+2*0.95*5.67E-8*(((EC310+$B$7)+273)^4-(EC310+273)^4)-44100*L310)/(1.84*29.3*T310+8*0.95*5.67E-8*(EC310+273)^3))</f>
        <v>0</v>
      </c>
      <c r="Y310">
        <f>($C$7*ED310+$D$7*EE310+$E$7*X310)</f>
        <v>0</v>
      </c>
      <c r="Z310">
        <f>0.61365*exp(17.502*Y310/(240.97+Y310))</f>
        <v>0</v>
      </c>
      <c r="AA310">
        <f>(AB310/AC310*100)</f>
        <v>0</v>
      </c>
      <c r="AB310">
        <f>DV310*(EA310+EB310)/1000</f>
        <v>0</v>
      </c>
      <c r="AC310">
        <f>0.61365*exp(17.502*EC310/(240.97+EC310))</f>
        <v>0</v>
      </c>
      <c r="AD310">
        <f>(Z310-DV310*(EA310+EB310)/1000)</f>
        <v>0</v>
      </c>
      <c r="AE310">
        <f>(-L310*44100)</f>
        <v>0</v>
      </c>
      <c r="AF310">
        <f>2*29.3*T310*0.92*(EC310-Y310)</f>
        <v>0</v>
      </c>
      <c r="AG310">
        <f>2*0.95*5.67E-8*(((EC310+$B$7)+273)^4-(Y310+273)^4)</f>
        <v>0</v>
      </c>
      <c r="AH310">
        <f>W310+AG310+AE310+AF310</f>
        <v>0</v>
      </c>
      <c r="AI310">
        <f>DZ310*AW310*(DU310-DT310*(1000-AW310*DW310)/(1000-AW310*DV310))/(100*DN310)</f>
        <v>0</v>
      </c>
      <c r="AJ310">
        <f>1000*DZ310*AW310*(DV310-DW310)/(100*DN310*(1000-AW310*DV310))</f>
        <v>0</v>
      </c>
      <c r="AK310">
        <f>(AL310 - AM310 - EA310*1E3/(8.314*(EC310+273.15)) * AO310/DZ310 * AN310) * DZ310/(100*DN310) * (1000 - DW310)/1000</f>
        <v>0</v>
      </c>
      <c r="AL310">
        <v>424.922835375937</v>
      </c>
      <c r="AM310">
        <v>422.696793939394</v>
      </c>
      <c r="AN310">
        <v>0.00218893599877145</v>
      </c>
      <c r="AO310">
        <v>66.111918729525</v>
      </c>
      <c r="AP310">
        <f>(AR310 - AQ310 + EA310*1E3/(8.314*(EC310+273.15)) * AT310/DZ310 * AS310) * DZ310/(100*DN310) * 1000/(1000 - AR310)</f>
        <v>0</v>
      </c>
      <c r="AQ310">
        <v>11.5182321605074</v>
      </c>
      <c r="AR310">
        <v>12.4657615384615</v>
      </c>
      <c r="AS310">
        <v>-9.44598376073281e-07</v>
      </c>
      <c r="AT310">
        <v>85.4368916189537</v>
      </c>
      <c r="AU310">
        <v>0</v>
      </c>
      <c r="AV310">
        <v>0</v>
      </c>
      <c r="AW310">
        <f>IF(AU310*$H$13&gt;=AY310,1.0,(AY310/(AY310-AU310*$H$13)))</f>
        <v>0</v>
      </c>
      <c r="AX310">
        <f>(AW310-1)*100</f>
        <v>0</v>
      </c>
      <c r="AY310">
        <f>MAX(0,($B$13+$C$13*EH310)/(1+$D$13*EH310)*EA310/(EC310+273)*$E$13)</f>
        <v>0</v>
      </c>
      <c r="AZ310" t="s">
        <v>436</v>
      </c>
      <c r="BA310" t="s">
        <v>436</v>
      </c>
      <c r="BB310">
        <v>0</v>
      </c>
      <c r="BC310">
        <v>0</v>
      </c>
      <c r="BD310">
        <f>1-BB310/BC310</f>
        <v>0</v>
      </c>
      <c r="BE310">
        <v>0</v>
      </c>
      <c r="BF310" t="s">
        <v>436</v>
      </c>
      <c r="BG310" t="s">
        <v>436</v>
      </c>
      <c r="BH310">
        <v>0</v>
      </c>
      <c r="BI310">
        <v>0</v>
      </c>
      <c r="BJ310">
        <f>1-BH310/BI310</f>
        <v>0</v>
      </c>
      <c r="BK310">
        <v>0.5</v>
      </c>
      <c r="BL310">
        <f>DK310</f>
        <v>0</v>
      </c>
      <c r="BM310">
        <f>N310</f>
        <v>0</v>
      </c>
      <c r="BN310">
        <f>BJ310*BK310*BL310</f>
        <v>0</v>
      </c>
      <c r="BO310">
        <f>(BM310-BE310)/BL310</f>
        <v>0</v>
      </c>
      <c r="BP310">
        <f>(BC310-BI310)/BI310</f>
        <v>0</v>
      </c>
      <c r="BQ310">
        <f>BB310/(BD310+BB310/BI310)</f>
        <v>0</v>
      </c>
      <c r="BR310" t="s">
        <v>436</v>
      </c>
      <c r="BS310">
        <v>0</v>
      </c>
      <c r="BT310">
        <f>IF(BS310&lt;&gt;0, BS310, BQ310)</f>
        <v>0</v>
      </c>
      <c r="BU310">
        <f>1-BT310/BI310</f>
        <v>0</v>
      </c>
      <c r="BV310">
        <f>(BI310-BH310)/(BI310-BT310)</f>
        <v>0</v>
      </c>
      <c r="BW310">
        <f>(BC310-BI310)/(BC310-BT310)</f>
        <v>0</v>
      </c>
      <c r="BX310">
        <f>(BI310-BH310)/(BI310-BB310)</f>
        <v>0</v>
      </c>
      <c r="BY310">
        <f>(BC310-BI310)/(BC310-BB310)</f>
        <v>0</v>
      </c>
      <c r="BZ310">
        <f>(BV310*BT310/BH310)</f>
        <v>0</v>
      </c>
      <c r="CA310">
        <f>(1-BZ310)</f>
        <v>0</v>
      </c>
      <c r="DJ310">
        <f>$B$11*EI310+$C$11*EJ310+$F$11*EU310*(1-EX310)</f>
        <v>0</v>
      </c>
      <c r="DK310">
        <f>DJ310*DL310</f>
        <v>0</v>
      </c>
      <c r="DL310">
        <f>($B$11*$D$9+$C$11*$D$9+$F$11*((FH310+EZ310)/MAX(FH310+EZ310+FI310, 0.1)*$I$9+FI310/MAX(FH310+EZ310+FI310, 0.1)*$J$9))/($B$11+$C$11+$F$11)</f>
        <v>0</v>
      </c>
      <c r="DM310">
        <f>($B$11*$K$9+$C$11*$K$9+$F$11*((FH310+EZ310)/MAX(FH310+EZ310+FI310, 0.1)*$P$9+FI310/MAX(FH310+EZ310+FI310, 0.1)*$Q$9))/($B$11+$C$11+$F$11)</f>
        <v>0</v>
      </c>
      <c r="DN310">
        <v>6</v>
      </c>
      <c r="DO310">
        <v>0.5</v>
      </c>
      <c r="DP310" t="s">
        <v>437</v>
      </c>
      <c r="DQ310">
        <v>2</v>
      </c>
      <c r="DR310" t="b">
        <v>1</v>
      </c>
      <c r="DS310">
        <v>1701979137.6</v>
      </c>
      <c r="DT310">
        <v>417.418</v>
      </c>
      <c r="DU310">
        <v>420.045</v>
      </c>
      <c r="DV310">
        <v>12.46585</v>
      </c>
      <c r="DW310">
        <v>11.5175</v>
      </c>
      <c r="DX310">
        <v>417.933</v>
      </c>
      <c r="DY310">
        <v>12.4348</v>
      </c>
      <c r="DZ310">
        <v>600.0295</v>
      </c>
      <c r="EA310">
        <v>78.9029</v>
      </c>
      <c r="EB310">
        <v>0.100131</v>
      </c>
      <c r="EC310">
        <v>23.027</v>
      </c>
      <c r="ED310">
        <v>23.07255</v>
      </c>
      <c r="EE310">
        <v>999.9</v>
      </c>
      <c r="EF310">
        <v>0</v>
      </c>
      <c r="EG310">
        <v>0</v>
      </c>
      <c r="EH310">
        <v>9999.7</v>
      </c>
      <c r="EI310">
        <v>0</v>
      </c>
      <c r="EJ310">
        <v>0.848101</v>
      </c>
      <c r="EK310">
        <v>-2.626555</v>
      </c>
      <c r="EL310">
        <v>422.688</v>
      </c>
      <c r="EM310">
        <v>424.9395</v>
      </c>
      <c r="EN310">
        <v>0.948389</v>
      </c>
      <c r="EO310">
        <v>420.045</v>
      </c>
      <c r="EP310">
        <v>11.5175</v>
      </c>
      <c r="EQ310">
        <v>0.983593</v>
      </c>
      <c r="ER310">
        <v>0.9087625</v>
      </c>
      <c r="ES310">
        <v>6.67559</v>
      </c>
      <c r="ET310">
        <v>5.53026</v>
      </c>
      <c r="EU310">
        <v>1800.08</v>
      </c>
      <c r="EV310">
        <v>0.978006</v>
      </c>
      <c r="EW310">
        <v>0.0219943</v>
      </c>
      <c r="EX310">
        <v>0</v>
      </c>
      <c r="EY310">
        <v>381.172</v>
      </c>
      <c r="EZ310">
        <v>4.99951</v>
      </c>
      <c r="FA310">
        <v>6918.975</v>
      </c>
      <c r="FB310">
        <v>14717.65</v>
      </c>
      <c r="FC310">
        <v>43.125</v>
      </c>
      <c r="FD310">
        <v>44.875</v>
      </c>
      <c r="FE310">
        <v>44.656</v>
      </c>
      <c r="FF310">
        <v>43.906</v>
      </c>
      <c r="FG310">
        <v>44.5</v>
      </c>
      <c r="FH310">
        <v>1755.6</v>
      </c>
      <c r="FI310">
        <v>39.48</v>
      </c>
      <c r="FJ310">
        <v>0</v>
      </c>
      <c r="FK310">
        <v>1701979140.3</v>
      </c>
      <c r="FL310">
        <v>0</v>
      </c>
      <c r="FM310">
        <v>381.22352</v>
      </c>
      <c r="FN310">
        <v>-0.133384599549025</v>
      </c>
      <c r="FO310">
        <v>-5.12692303707518</v>
      </c>
      <c r="FP310">
        <v>6919.0364</v>
      </c>
      <c r="FQ310">
        <v>15</v>
      </c>
      <c r="FR310">
        <v>1701977635</v>
      </c>
      <c r="FS310" t="s">
        <v>438</v>
      </c>
      <c r="FT310">
        <v>1701977633</v>
      </c>
      <c r="FU310">
        <v>1701977635</v>
      </c>
      <c r="FV310">
        <v>4</v>
      </c>
      <c r="FW310">
        <v>-0.012</v>
      </c>
      <c r="FX310">
        <v>0.003</v>
      </c>
      <c r="FY310">
        <v>-0.515</v>
      </c>
      <c r="FZ310">
        <v>0.012</v>
      </c>
      <c r="GA310">
        <v>420</v>
      </c>
      <c r="GB310">
        <v>11</v>
      </c>
      <c r="GC310">
        <v>0.38</v>
      </c>
      <c r="GD310">
        <v>0.07</v>
      </c>
      <c r="GE310">
        <v>-2.590692</v>
      </c>
      <c r="GF310">
        <v>-0.13492962406015</v>
      </c>
      <c r="GG310">
        <v>0.0218624130873058</v>
      </c>
      <c r="GH310">
        <v>1</v>
      </c>
      <c r="GI310">
        <v>381.216264705882</v>
      </c>
      <c r="GJ310">
        <v>-0.477509540786803</v>
      </c>
      <c r="GK310">
        <v>0.214557589804142</v>
      </c>
      <c r="GL310">
        <v>1</v>
      </c>
      <c r="GM310">
        <v>0.95020535</v>
      </c>
      <c r="GN310">
        <v>-0.0138219699248113</v>
      </c>
      <c r="GO310">
        <v>0.00147240501476327</v>
      </c>
      <c r="GP310">
        <v>1</v>
      </c>
      <c r="GQ310">
        <v>3</v>
      </c>
      <c r="GR310">
        <v>3</v>
      </c>
      <c r="GS310" t="s">
        <v>439</v>
      </c>
      <c r="GT310">
        <v>3.25011</v>
      </c>
      <c r="GU310">
        <v>2.89229</v>
      </c>
      <c r="GV310">
        <v>0.0827231</v>
      </c>
      <c r="GW310">
        <v>0.0829117</v>
      </c>
      <c r="GX310">
        <v>0.0593889</v>
      </c>
      <c r="GY310">
        <v>0.0554981</v>
      </c>
      <c r="GZ310">
        <v>30258.6</v>
      </c>
      <c r="HA310">
        <v>23313.3</v>
      </c>
      <c r="HB310">
        <v>30709.8</v>
      </c>
      <c r="HC310">
        <v>23892</v>
      </c>
      <c r="HD310">
        <v>38260</v>
      </c>
      <c r="HE310">
        <v>31497.5</v>
      </c>
      <c r="HF310">
        <v>43453.3</v>
      </c>
      <c r="HG310">
        <v>36056.8</v>
      </c>
      <c r="HH310">
        <v>2.35208</v>
      </c>
      <c r="HI310">
        <v>2.25362</v>
      </c>
      <c r="HJ310">
        <v>0.152215</v>
      </c>
      <c r="HK310">
        <v>0</v>
      </c>
      <c r="HL310">
        <v>20.5631</v>
      </c>
      <c r="HM310">
        <v>999.9</v>
      </c>
      <c r="HN310">
        <v>45.141</v>
      </c>
      <c r="HO310">
        <v>27.15</v>
      </c>
      <c r="HP310">
        <v>20.6585</v>
      </c>
      <c r="HQ310">
        <v>54.372</v>
      </c>
      <c r="HR310">
        <v>21.4263</v>
      </c>
      <c r="HS310">
        <v>2</v>
      </c>
      <c r="HT310">
        <v>-0.299787</v>
      </c>
      <c r="HU310">
        <v>0.696612</v>
      </c>
      <c r="HV310">
        <v>20.3423</v>
      </c>
      <c r="HW310">
        <v>5.24619</v>
      </c>
      <c r="HX310">
        <v>11.9223</v>
      </c>
      <c r="HY310">
        <v>4.9695</v>
      </c>
      <c r="HZ310">
        <v>3.29008</v>
      </c>
      <c r="IA310">
        <v>9999</v>
      </c>
      <c r="IB310">
        <v>999.9</v>
      </c>
      <c r="IC310">
        <v>9999</v>
      </c>
      <c r="ID310">
        <v>9999</v>
      </c>
      <c r="IE310">
        <v>4.97211</v>
      </c>
      <c r="IF310">
        <v>1.87348</v>
      </c>
      <c r="IG310">
        <v>1.88034</v>
      </c>
      <c r="IH310">
        <v>1.87652</v>
      </c>
      <c r="II310">
        <v>1.87609</v>
      </c>
      <c r="IJ310">
        <v>1.87607</v>
      </c>
      <c r="IK310">
        <v>1.87502</v>
      </c>
      <c r="IL310">
        <v>1.87544</v>
      </c>
      <c r="IM310">
        <v>0</v>
      </c>
      <c r="IN310">
        <v>0</v>
      </c>
      <c r="IO310">
        <v>0</v>
      </c>
      <c r="IP310">
        <v>0</v>
      </c>
      <c r="IQ310" t="s">
        <v>440</v>
      </c>
      <c r="IR310" t="s">
        <v>441</v>
      </c>
      <c r="IS310" t="s">
        <v>442</v>
      </c>
      <c r="IT310" t="s">
        <v>442</v>
      </c>
      <c r="IU310" t="s">
        <v>442</v>
      </c>
      <c r="IV310" t="s">
        <v>442</v>
      </c>
      <c r="IW310">
        <v>0</v>
      </c>
      <c r="IX310">
        <v>100</v>
      </c>
      <c r="IY310">
        <v>100</v>
      </c>
      <c r="IZ310">
        <v>-0.514</v>
      </c>
      <c r="JA310">
        <v>0.0311</v>
      </c>
      <c r="JB310">
        <v>-0.436505064677801</v>
      </c>
      <c r="JC310">
        <v>-0.000204251658391556</v>
      </c>
      <c r="JD310">
        <v>8.11882707142039e-08</v>
      </c>
      <c r="JE310">
        <v>-8.824596126216e-11</v>
      </c>
      <c r="JF310">
        <v>-0.0823044458403542</v>
      </c>
      <c r="JG310">
        <v>6.98166786572007e-05</v>
      </c>
      <c r="JH310">
        <v>0.00104944809816257</v>
      </c>
      <c r="JI310">
        <v>-2.5878658862803e-05</v>
      </c>
      <c r="JJ310">
        <v>28</v>
      </c>
      <c r="JK310">
        <v>2090</v>
      </c>
      <c r="JL310">
        <v>2</v>
      </c>
      <c r="JM310">
        <v>19</v>
      </c>
      <c r="JN310">
        <v>25.1</v>
      </c>
      <c r="JO310">
        <v>25.1</v>
      </c>
      <c r="JP310">
        <v>1.36108</v>
      </c>
      <c r="JQ310">
        <v>2.55615</v>
      </c>
      <c r="JR310">
        <v>2.24365</v>
      </c>
      <c r="JS310">
        <v>2.85034</v>
      </c>
      <c r="JT310">
        <v>2.49756</v>
      </c>
      <c r="JU310">
        <v>2.34375</v>
      </c>
      <c r="JV310">
        <v>31.368</v>
      </c>
      <c r="JW310">
        <v>24.0525</v>
      </c>
      <c r="JX310">
        <v>18</v>
      </c>
      <c r="JY310">
        <v>633.611</v>
      </c>
      <c r="JZ310">
        <v>656.912</v>
      </c>
      <c r="KA310">
        <v>19.9989</v>
      </c>
      <c r="KB310">
        <v>23.3844</v>
      </c>
      <c r="KC310">
        <v>30.0001</v>
      </c>
      <c r="KD310">
        <v>23.5524</v>
      </c>
      <c r="KE310">
        <v>23.532</v>
      </c>
      <c r="KF310">
        <v>27.2879</v>
      </c>
      <c r="KG310">
        <v>36.4437</v>
      </c>
      <c r="KH310">
        <v>0</v>
      </c>
      <c r="KI310">
        <v>20</v>
      </c>
      <c r="KJ310">
        <v>420</v>
      </c>
      <c r="KK310">
        <v>11.5933</v>
      </c>
      <c r="KL310">
        <v>101.966</v>
      </c>
      <c r="KM310">
        <v>101.012</v>
      </c>
    </row>
    <row r="311" spans="1:299">
      <c r="A311">
        <v>295</v>
      </c>
      <c r="B311">
        <v>1701979144.1</v>
      </c>
      <c r="C311">
        <v>1470.09999990463</v>
      </c>
      <c r="D311" t="s">
        <v>1031</v>
      </c>
      <c r="E311" t="s">
        <v>1032</v>
      </c>
      <c r="F311">
        <v>15</v>
      </c>
      <c r="H311" t="s">
        <v>435</v>
      </c>
      <c r="K311">
        <v>1701979142.6</v>
      </c>
      <c r="L311">
        <f>(M311)/1000</f>
        <v>0</v>
      </c>
      <c r="M311">
        <f>IF(DR311, AP311, AJ311)</f>
        <v>0</v>
      </c>
      <c r="N311">
        <f>IF(DR311, AK311, AI311)</f>
        <v>0</v>
      </c>
      <c r="O311">
        <f>DT311 - IF(AW311&gt;1, N311*DN311*100.0/(AY311*EH311), 0)</f>
        <v>0</v>
      </c>
      <c r="P311">
        <f>((V311-L311/2)*O311-N311)/(V311+L311/2)</f>
        <v>0</v>
      </c>
      <c r="Q311">
        <f>P311*(EA311+EB311)/1000.0</f>
        <v>0</v>
      </c>
      <c r="R311">
        <f>(DT311 - IF(AW311&gt;1, N311*DN311*100.0/(AY311*EH311), 0))*(EA311+EB311)/1000.0</f>
        <v>0</v>
      </c>
      <c r="S311">
        <f>2.0/((1/U311-1/T311)+SIGN(U311)*SQRT((1/U311-1/T311)*(1/U311-1/T311) + 4*DO311/((DO311+1)*(DO311+1))*(2*1/U311*1/T311-1/T311*1/T311)))</f>
        <v>0</v>
      </c>
      <c r="T311">
        <f>IF(LEFT(DP311,1)&lt;&gt;"0",IF(LEFT(DP311,1)="1",3.0,DQ311),$D$5+$E$5*(EH311*EA311/($K$5*1000))+$F$5*(EH311*EA311/($K$5*1000))*MAX(MIN(DN311,$J$5),$I$5)*MAX(MIN(DN311,$J$5),$I$5)+$G$5*MAX(MIN(DN311,$J$5),$I$5)*(EH311*EA311/($K$5*1000))+$H$5*(EH311*EA311/($K$5*1000))*(EH311*EA311/($K$5*1000)))</f>
        <v>0</v>
      </c>
      <c r="U311">
        <f>L311*(1000-(1000*0.61365*exp(17.502*Y311/(240.97+Y311))/(EA311+EB311)+DV311)/2)/(1000*0.61365*exp(17.502*Y311/(240.97+Y311))/(EA311+EB311)-DV311)</f>
        <v>0</v>
      </c>
      <c r="V311">
        <f>1/((DO311+1)/(S311/1.6)+1/(T311/1.37)) + DO311/((DO311+1)/(S311/1.6) + DO311/(T311/1.37))</f>
        <v>0</v>
      </c>
      <c r="W311">
        <f>(DJ311*DM311)</f>
        <v>0</v>
      </c>
      <c r="X311">
        <f>(EC311+(W311+2*0.95*5.67E-8*(((EC311+$B$7)+273)^4-(EC311+273)^4)-44100*L311)/(1.84*29.3*T311+8*0.95*5.67E-8*(EC311+273)^3))</f>
        <v>0</v>
      </c>
      <c r="Y311">
        <f>($C$7*ED311+$D$7*EE311+$E$7*X311)</f>
        <v>0</v>
      </c>
      <c r="Z311">
        <f>0.61365*exp(17.502*Y311/(240.97+Y311))</f>
        <v>0</v>
      </c>
      <c r="AA311">
        <f>(AB311/AC311*100)</f>
        <v>0</v>
      </c>
      <c r="AB311">
        <f>DV311*(EA311+EB311)/1000</f>
        <v>0</v>
      </c>
      <c r="AC311">
        <f>0.61365*exp(17.502*EC311/(240.97+EC311))</f>
        <v>0</v>
      </c>
      <c r="AD311">
        <f>(Z311-DV311*(EA311+EB311)/1000)</f>
        <v>0</v>
      </c>
      <c r="AE311">
        <f>(-L311*44100)</f>
        <v>0</v>
      </c>
      <c r="AF311">
        <f>2*29.3*T311*0.92*(EC311-Y311)</f>
        <v>0</v>
      </c>
      <c r="AG311">
        <f>2*0.95*5.67E-8*(((EC311+$B$7)+273)^4-(Y311+273)^4)</f>
        <v>0</v>
      </c>
      <c r="AH311">
        <f>W311+AG311+AE311+AF311</f>
        <v>0</v>
      </c>
      <c r="AI311">
        <f>DZ311*AW311*(DU311-DT311*(1000-AW311*DW311)/(1000-AW311*DV311))/(100*DN311)</f>
        <v>0</v>
      </c>
      <c r="AJ311">
        <f>1000*DZ311*AW311*(DV311-DW311)/(100*DN311*(1000-AW311*DV311))</f>
        <v>0</v>
      </c>
      <c r="AK311">
        <f>(AL311 - AM311 - EA311*1E3/(8.314*(EC311+273.15)) * AO311/DZ311 * AN311) * DZ311/(100*DN311) * (1000 - DW311)/1000</f>
        <v>0</v>
      </c>
      <c r="AL311">
        <v>424.91024426685</v>
      </c>
      <c r="AM311">
        <v>422.681551515151</v>
      </c>
      <c r="AN311">
        <v>-0.00127343141940465</v>
      </c>
      <c r="AO311">
        <v>66.111918729525</v>
      </c>
      <c r="AP311">
        <f>(AR311 - AQ311 + EA311*1E3/(8.314*(EC311+273.15)) * AT311/DZ311 * AS311) * DZ311/(100*DN311) * 1000/(1000 - AR311)</f>
        <v>0</v>
      </c>
      <c r="AQ311">
        <v>11.5178882282094</v>
      </c>
      <c r="AR311">
        <v>12.4642043956044</v>
      </c>
      <c r="AS311">
        <v>-7.05733660158713e-07</v>
      </c>
      <c r="AT311">
        <v>85.4368916189537</v>
      </c>
      <c r="AU311">
        <v>0</v>
      </c>
      <c r="AV311">
        <v>0</v>
      </c>
      <c r="AW311">
        <f>IF(AU311*$H$13&gt;=AY311,1.0,(AY311/(AY311-AU311*$H$13)))</f>
        <v>0</v>
      </c>
      <c r="AX311">
        <f>(AW311-1)*100</f>
        <v>0</v>
      </c>
      <c r="AY311">
        <f>MAX(0,($B$13+$C$13*EH311)/(1+$D$13*EH311)*EA311/(EC311+273)*$E$13)</f>
        <v>0</v>
      </c>
      <c r="AZ311" t="s">
        <v>436</v>
      </c>
      <c r="BA311" t="s">
        <v>436</v>
      </c>
      <c r="BB311">
        <v>0</v>
      </c>
      <c r="BC311">
        <v>0</v>
      </c>
      <c r="BD311">
        <f>1-BB311/BC311</f>
        <v>0</v>
      </c>
      <c r="BE311">
        <v>0</v>
      </c>
      <c r="BF311" t="s">
        <v>436</v>
      </c>
      <c r="BG311" t="s">
        <v>436</v>
      </c>
      <c r="BH311">
        <v>0</v>
      </c>
      <c r="BI311">
        <v>0</v>
      </c>
      <c r="BJ311">
        <f>1-BH311/BI311</f>
        <v>0</v>
      </c>
      <c r="BK311">
        <v>0.5</v>
      </c>
      <c r="BL311">
        <f>DK311</f>
        <v>0</v>
      </c>
      <c r="BM311">
        <f>N311</f>
        <v>0</v>
      </c>
      <c r="BN311">
        <f>BJ311*BK311*BL311</f>
        <v>0</v>
      </c>
      <c r="BO311">
        <f>(BM311-BE311)/BL311</f>
        <v>0</v>
      </c>
      <c r="BP311">
        <f>(BC311-BI311)/BI311</f>
        <v>0</v>
      </c>
      <c r="BQ311">
        <f>BB311/(BD311+BB311/BI311)</f>
        <v>0</v>
      </c>
      <c r="BR311" t="s">
        <v>436</v>
      </c>
      <c r="BS311">
        <v>0</v>
      </c>
      <c r="BT311">
        <f>IF(BS311&lt;&gt;0, BS311, BQ311)</f>
        <v>0</v>
      </c>
      <c r="BU311">
        <f>1-BT311/BI311</f>
        <v>0</v>
      </c>
      <c r="BV311">
        <f>(BI311-BH311)/(BI311-BT311)</f>
        <v>0</v>
      </c>
      <c r="BW311">
        <f>(BC311-BI311)/(BC311-BT311)</f>
        <v>0</v>
      </c>
      <c r="BX311">
        <f>(BI311-BH311)/(BI311-BB311)</f>
        <v>0</v>
      </c>
      <c r="BY311">
        <f>(BC311-BI311)/(BC311-BB311)</f>
        <v>0</v>
      </c>
      <c r="BZ311">
        <f>(BV311*BT311/BH311)</f>
        <v>0</v>
      </c>
      <c r="CA311">
        <f>(1-BZ311)</f>
        <v>0</v>
      </c>
      <c r="DJ311">
        <f>$B$11*EI311+$C$11*EJ311+$F$11*EU311*(1-EX311)</f>
        <v>0</v>
      </c>
      <c r="DK311">
        <f>DJ311*DL311</f>
        <v>0</v>
      </c>
      <c r="DL311">
        <f>($B$11*$D$9+$C$11*$D$9+$F$11*((FH311+EZ311)/MAX(FH311+EZ311+FI311, 0.1)*$I$9+FI311/MAX(FH311+EZ311+FI311, 0.1)*$J$9))/($B$11+$C$11+$F$11)</f>
        <v>0</v>
      </c>
      <c r="DM311">
        <f>($B$11*$K$9+$C$11*$K$9+$F$11*((FH311+EZ311)/MAX(FH311+EZ311+FI311, 0.1)*$P$9+FI311/MAX(FH311+EZ311+FI311, 0.1)*$Q$9))/($B$11+$C$11+$F$11)</f>
        <v>0</v>
      </c>
      <c r="DN311">
        <v>6</v>
      </c>
      <c r="DO311">
        <v>0.5</v>
      </c>
      <c r="DP311" t="s">
        <v>437</v>
      </c>
      <c r="DQ311">
        <v>2</v>
      </c>
      <c r="DR311" t="b">
        <v>1</v>
      </c>
      <c r="DS311">
        <v>1701979142.6</v>
      </c>
      <c r="DT311">
        <v>417.4155</v>
      </c>
      <c r="DU311">
        <v>420.011</v>
      </c>
      <c r="DV311">
        <v>12.4643</v>
      </c>
      <c r="DW311">
        <v>11.53175</v>
      </c>
      <c r="DX311">
        <v>417.93</v>
      </c>
      <c r="DY311">
        <v>12.4333</v>
      </c>
      <c r="DZ311">
        <v>599.9705</v>
      </c>
      <c r="EA311">
        <v>78.90355</v>
      </c>
      <c r="EB311">
        <v>0.09974505</v>
      </c>
      <c r="EC311">
        <v>23.0241</v>
      </c>
      <c r="ED311">
        <v>23.0878</v>
      </c>
      <c r="EE311">
        <v>999.9</v>
      </c>
      <c r="EF311">
        <v>0</v>
      </c>
      <c r="EG311">
        <v>0</v>
      </c>
      <c r="EH311">
        <v>10006.85</v>
      </c>
      <c r="EI311">
        <v>0</v>
      </c>
      <c r="EJ311">
        <v>0.848101</v>
      </c>
      <c r="EK311">
        <v>-2.595415</v>
      </c>
      <c r="EL311">
        <v>422.684</v>
      </c>
      <c r="EM311">
        <v>424.911</v>
      </c>
      <c r="EN311">
        <v>0.9326075</v>
      </c>
      <c r="EO311">
        <v>420.011</v>
      </c>
      <c r="EP311">
        <v>11.53175</v>
      </c>
      <c r="EQ311">
        <v>0.98348</v>
      </c>
      <c r="ER311">
        <v>0.9098935</v>
      </c>
      <c r="ES311">
        <v>6.67391</v>
      </c>
      <c r="ET311">
        <v>5.548175</v>
      </c>
      <c r="EU311">
        <v>1800.085</v>
      </c>
      <c r="EV311">
        <v>0.978006</v>
      </c>
      <c r="EW311">
        <v>0.0219943</v>
      </c>
      <c r="EX311">
        <v>0</v>
      </c>
      <c r="EY311">
        <v>381.1015</v>
      </c>
      <c r="EZ311">
        <v>4.99951</v>
      </c>
      <c r="FA311">
        <v>6918.82</v>
      </c>
      <c r="FB311">
        <v>14717.7</v>
      </c>
      <c r="FC311">
        <v>43.125</v>
      </c>
      <c r="FD311">
        <v>44.875</v>
      </c>
      <c r="FE311">
        <v>44.625</v>
      </c>
      <c r="FF311">
        <v>43.875</v>
      </c>
      <c r="FG311">
        <v>44.5</v>
      </c>
      <c r="FH311">
        <v>1755.605</v>
      </c>
      <c r="FI311">
        <v>39.48</v>
      </c>
      <c r="FJ311">
        <v>0</v>
      </c>
      <c r="FK311">
        <v>1701979145.1</v>
      </c>
      <c r="FL311">
        <v>0</v>
      </c>
      <c r="FM311">
        <v>381.18616</v>
      </c>
      <c r="FN311">
        <v>0.204461548758151</v>
      </c>
      <c r="FO311">
        <v>-3.18230765392867</v>
      </c>
      <c r="FP311">
        <v>6918.7076</v>
      </c>
      <c r="FQ311">
        <v>15</v>
      </c>
      <c r="FR311">
        <v>1701977635</v>
      </c>
      <c r="FS311" t="s">
        <v>438</v>
      </c>
      <c r="FT311">
        <v>1701977633</v>
      </c>
      <c r="FU311">
        <v>1701977635</v>
      </c>
      <c r="FV311">
        <v>4</v>
      </c>
      <c r="FW311">
        <v>-0.012</v>
      </c>
      <c r="FX311">
        <v>0.003</v>
      </c>
      <c r="FY311">
        <v>-0.515</v>
      </c>
      <c r="FZ311">
        <v>0.012</v>
      </c>
      <c r="GA311">
        <v>420</v>
      </c>
      <c r="GB311">
        <v>11</v>
      </c>
      <c r="GC311">
        <v>0.38</v>
      </c>
      <c r="GD311">
        <v>0.07</v>
      </c>
      <c r="GE311">
        <v>-2.59057476190476</v>
      </c>
      <c r="GF311">
        <v>-0.0543553246753272</v>
      </c>
      <c r="GG311">
        <v>0.022072957300528</v>
      </c>
      <c r="GH311">
        <v>1</v>
      </c>
      <c r="GI311">
        <v>381.184235294118</v>
      </c>
      <c r="GJ311">
        <v>-0.129411756135731</v>
      </c>
      <c r="GK311">
        <v>0.19849493382534</v>
      </c>
      <c r="GL311">
        <v>1</v>
      </c>
      <c r="GM311">
        <v>0.94764219047619</v>
      </c>
      <c r="GN311">
        <v>-0.038051376623377</v>
      </c>
      <c r="GO311">
        <v>0.00547860890945562</v>
      </c>
      <c r="GP311">
        <v>1</v>
      </c>
      <c r="GQ311">
        <v>3</v>
      </c>
      <c r="GR311">
        <v>3</v>
      </c>
      <c r="GS311" t="s">
        <v>439</v>
      </c>
      <c r="GT311">
        <v>3.25002</v>
      </c>
      <c r="GU311">
        <v>2.89214</v>
      </c>
      <c r="GV311">
        <v>0.082723</v>
      </c>
      <c r="GW311">
        <v>0.0829101</v>
      </c>
      <c r="GX311">
        <v>0.0593973</v>
      </c>
      <c r="GY311">
        <v>0.0556229</v>
      </c>
      <c r="GZ311">
        <v>30258.7</v>
      </c>
      <c r="HA311">
        <v>23313.1</v>
      </c>
      <c r="HB311">
        <v>30709.8</v>
      </c>
      <c r="HC311">
        <v>23891.7</v>
      </c>
      <c r="HD311">
        <v>38259.7</v>
      </c>
      <c r="HE311">
        <v>31493</v>
      </c>
      <c r="HF311">
        <v>43453.4</v>
      </c>
      <c r="HG311">
        <v>36056.5</v>
      </c>
      <c r="HH311">
        <v>2.35205</v>
      </c>
      <c r="HI311">
        <v>2.2542</v>
      </c>
      <c r="HJ311">
        <v>0.153072</v>
      </c>
      <c r="HK311">
        <v>0</v>
      </c>
      <c r="HL311">
        <v>20.5609</v>
      </c>
      <c r="HM311">
        <v>999.9</v>
      </c>
      <c r="HN311">
        <v>45.141</v>
      </c>
      <c r="HO311">
        <v>27.15</v>
      </c>
      <c r="HP311">
        <v>20.6577</v>
      </c>
      <c r="HQ311">
        <v>54.712</v>
      </c>
      <c r="HR311">
        <v>21.4423</v>
      </c>
      <c r="HS311">
        <v>2</v>
      </c>
      <c r="HT311">
        <v>-0.299942</v>
      </c>
      <c r="HU311">
        <v>0.691522</v>
      </c>
      <c r="HV311">
        <v>20.3424</v>
      </c>
      <c r="HW311">
        <v>5.24619</v>
      </c>
      <c r="HX311">
        <v>11.9235</v>
      </c>
      <c r="HY311">
        <v>4.96965</v>
      </c>
      <c r="HZ311">
        <v>3.29008</v>
      </c>
      <c r="IA311">
        <v>9999</v>
      </c>
      <c r="IB311">
        <v>999.9</v>
      </c>
      <c r="IC311">
        <v>9999</v>
      </c>
      <c r="ID311">
        <v>9999</v>
      </c>
      <c r="IE311">
        <v>4.97211</v>
      </c>
      <c r="IF311">
        <v>1.87349</v>
      </c>
      <c r="IG311">
        <v>1.88034</v>
      </c>
      <c r="IH311">
        <v>1.87652</v>
      </c>
      <c r="II311">
        <v>1.87609</v>
      </c>
      <c r="IJ311">
        <v>1.87607</v>
      </c>
      <c r="IK311">
        <v>1.87502</v>
      </c>
      <c r="IL311">
        <v>1.87543</v>
      </c>
      <c r="IM311">
        <v>0</v>
      </c>
      <c r="IN311">
        <v>0</v>
      </c>
      <c r="IO311">
        <v>0</v>
      </c>
      <c r="IP311">
        <v>0</v>
      </c>
      <c r="IQ311" t="s">
        <v>440</v>
      </c>
      <c r="IR311" t="s">
        <v>441</v>
      </c>
      <c r="IS311" t="s">
        <v>442</v>
      </c>
      <c r="IT311" t="s">
        <v>442</v>
      </c>
      <c r="IU311" t="s">
        <v>442</v>
      </c>
      <c r="IV311" t="s">
        <v>442</v>
      </c>
      <c r="IW311">
        <v>0</v>
      </c>
      <c r="IX311">
        <v>100</v>
      </c>
      <c r="IY311">
        <v>100</v>
      </c>
      <c r="IZ311">
        <v>-0.515</v>
      </c>
      <c r="JA311">
        <v>0.0311</v>
      </c>
      <c r="JB311">
        <v>-0.436505064677801</v>
      </c>
      <c r="JC311">
        <v>-0.000204251658391556</v>
      </c>
      <c r="JD311">
        <v>8.11882707142039e-08</v>
      </c>
      <c r="JE311">
        <v>-8.824596126216e-11</v>
      </c>
      <c r="JF311">
        <v>-0.0823044458403542</v>
      </c>
      <c r="JG311">
        <v>6.98166786572007e-05</v>
      </c>
      <c r="JH311">
        <v>0.00104944809816257</v>
      </c>
      <c r="JI311">
        <v>-2.5878658862803e-05</v>
      </c>
      <c r="JJ311">
        <v>28</v>
      </c>
      <c r="JK311">
        <v>2090</v>
      </c>
      <c r="JL311">
        <v>2</v>
      </c>
      <c r="JM311">
        <v>19</v>
      </c>
      <c r="JN311">
        <v>25.2</v>
      </c>
      <c r="JO311">
        <v>25.2</v>
      </c>
      <c r="JP311">
        <v>1.36108</v>
      </c>
      <c r="JQ311">
        <v>2.55493</v>
      </c>
      <c r="JR311">
        <v>2.24365</v>
      </c>
      <c r="JS311">
        <v>2.84912</v>
      </c>
      <c r="JT311">
        <v>2.49756</v>
      </c>
      <c r="JU311">
        <v>2.36572</v>
      </c>
      <c r="JV311">
        <v>31.368</v>
      </c>
      <c r="JW311">
        <v>24.0525</v>
      </c>
      <c r="JX311">
        <v>18</v>
      </c>
      <c r="JY311">
        <v>633.593</v>
      </c>
      <c r="JZ311">
        <v>657.401</v>
      </c>
      <c r="KA311">
        <v>19.9989</v>
      </c>
      <c r="KB311">
        <v>23.3834</v>
      </c>
      <c r="KC311">
        <v>29.9999</v>
      </c>
      <c r="KD311">
        <v>23.5524</v>
      </c>
      <c r="KE311">
        <v>23.532</v>
      </c>
      <c r="KF311">
        <v>27.2873</v>
      </c>
      <c r="KG311">
        <v>36.1715</v>
      </c>
      <c r="KH311">
        <v>0</v>
      </c>
      <c r="KI311">
        <v>20</v>
      </c>
      <c r="KJ311">
        <v>420</v>
      </c>
      <c r="KK311">
        <v>11.5913</v>
      </c>
      <c r="KL311">
        <v>101.966</v>
      </c>
      <c r="KM311">
        <v>101.011</v>
      </c>
    </row>
    <row r="312" spans="1:299">
      <c r="A312">
        <v>296</v>
      </c>
      <c r="B312">
        <v>1701979149.1</v>
      </c>
      <c r="C312">
        <v>1475.09999990463</v>
      </c>
      <c r="D312" t="s">
        <v>1033</v>
      </c>
      <c r="E312" t="s">
        <v>1034</v>
      </c>
      <c r="F312">
        <v>15</v>
      </c>
      <c r="H312" t="s">
        <v>435</v>
      </c>
      <c r="K312">
        <v>1701979147.6</v>
      </c>
      <c r="L312">
        <f>(M312)/1000</f>
        <v>0</v>
      </c>
      <c r="M312">
        <f>IF(DR312, AP312, AJ312)</f>
        <v>0</v>
      </c>
      <c r="N312">
        <f>IF(DR312, AK312, AI312)</f>
        <v>0</v>
      </c>
      <c r="O312">
        <f>DT312 - IF(AW312&gt;1, N312*DN312*100.0/(AY312*EH312), 0)</f>
        <v>0</v>
      </c>
      <c r="P312">
        <f>((V312-L312/2)*O312-N312)/(V312+L312/2)</f>
        <v>0</v>
      </c>
      <c r="Q312">
        <f>P312*(EA312+EB312)/1000.0</f>
        <v>0</v>
      </c>
      <c r="R312">
        <f>(DT312 - IF(AW312&gt;1, N312*DN312*100.0/(AY312*EH312), 0))*(EA312+EB312)/1000.0</f>
        <v>0</v>
      </c>
      <c r="S312">
        <f>2.0/((1/U312-1/T312)+SIGN(U312)*SQRT((1/U312-1/T312)*(1/U312-1/T312) + 4*DO312/((DO312+1)*(DO312+1))*(2*1/U312*1/T312-1/T312*1/T312)))</f>
        <v>0</v>
      </c>
      <c r="T312">
        <f>IF(LEFT(DP312,1)&lt;&gt;"0",IF(LEFT(DP312,1)="1",3.0,DQ312),$D$5+$E$5*(EH312*EA312/($K$5*1000))+$F$5*(EH312*EA312/($K$5*1000))*MAX(MIN(DN312,$J$5),$I$5)*MAX(MIN(DN312,$J$5),$I$5)+$G$5*MAX(MIN(DN312,$J$5),$I$5)*(EH312*EA312/($K$5*1000))+$H$5*(EH312*EA312/($K$5*1000))*(EH312*EA312/($K$5*1000)))</f>
        <v>0</v>
      </c>
      <c r="U312">
        <f>L312*(1000-(1000*0.61365*exp(17.502*Y312/(240.97+Y312))/(EA312+EB312)+DV312)/2)/(1000*0.61365*exp(17.502*Y312/(240.97+Y312))/(EA312+EB312)-DV312)</f>
        <v>0</v>
      </c>
      <c r="V312">
        <f>1/((DO312+1)/(S312/1.6)+1/(T312/1.37)) + DO312/((DO312+1)/(S312/1.6) + DO312/(T312/1.37))</f>
        <v>0</v>
      </c>
      <c r="W312">
        <f>(DJ312*DM312)</f>
        <v>0</v>
      </c>
      <c r="X312">
        <f>(EC312+(W312+2*0.95*5.67E-8*(((EC312+$B$7)+273)^4-(EC312+273)^4)-44100*L312)/(1.84*29.3*T312+8*0.95*5.67E-8*(EC312+273)^3))</f>
        <v>0</v>
      </c>
      <c r="Y312">
        <f>($C$7*ED312+$D$7*EE312+$E$7*X312)</f>
        <v>0</v>
      </c>
      <c r="Z312">
        <f>0.61365*exp(17.502*Y312/(240.97+Y312))</f>
        <v>0</v>
      </c>
      <c r="AA312">
        <f>(AB312/AC312*100)</f>
        <v>0</v>
      </c>
      <c r="AB312">
        <f>DV312*(EA312+EB312)/1000</f>
        <v>0</v>
      </c>
      <c r="AC312">
        <f>0.61365*exp(17.502*EC312/(240.97+EC312))</f>
        <v>0</v>
      </c>
      <c r="AD312">
        <f>(Z312-DV312*(EA312+EB312)/1000)</f>
        <v>0</v>
      </c>
      <c r="AE312">
        <f>(-L312*44100)</f>
        <v>0</v>
      </c>
      <c r="AF312">
        <f>2*29.3*T312*0.92*(EC312-Y312)</f>
        <v>0</v>
      </c>
      <c r="AG312">
        <f>2*0.95*5.67E-8*(((EC312+$B$7)+273)^4-(Y312+273)^4)</f>
        <v>0</v>
      </c>
      <c r="AH312">
        <f>W312+AG312+AE312+AF312</f>
        <v>0</v>
      </c>
      <c r="AI312">
        <f>DZ312*AW312*(DU312-DT312*(1000-AW312*DW312)/(1000-AW312*DV312))/(100*DN312)</f>
        <v>0</v>
      </c>
      <c r="AJ312">
        <f>1000*DZ312*AW312*(DV312-DW312)/(100*DN312*(1000-AW312*DV312))</f>
        <v>0</v>
      </c>
      <c r="AK312">
        <f>(AL312 - AM312 - EA312*1E3/(8.314*(EC312+273.15)) * AO312/DZ312 * AN312) * DZ312/(100*DN312) * (1000 - DW312)/1000</f>
        <v>0</v>
      </c>
      <c r="AL312">
        <v>424.87305037059</v>
      </c>
      <c r="AM312">
        <v>422.7148</v>
      </c>
      <c r="AN312">
        <v>0.000345195168374752</v>
      </c>
      <c r="AO312">
        <v>66.111918729525</v>
      </c>
      <c r="AP312">
        <f>(AR312 - AQ312 + EA312*1E3/(8.314*(EC312+273.15)) * AT312/DZ312 * AS312) * DZ312/(100*DN312) * 1000/(1000 - AR312)</f>
        <v>0</v>
      </c>
      <c r="AQ312">
        <v>11.5573194521118</v>
      </c>
      <c r="AR312">
        <v>12.49</v>
      </c>
      <c r="AS312">
        <v>5.24674340625434e-06</v>
      </c>
      <c r="AT312">
        <v>85.4368916189537</v>
      </c>
      <c r="AU312">
        <v>0</v>
      </c>
      <c r="AV312">
        <v>0</v>
      </c>
      <c r="AW312">
        <f>IF(AU312*$H$13&gt;=AY312,1.0,(AY312/(AY312-AU312*$H$13)))</f>
        <v>0</v>
      </c>
      <c r="AX312">
        <f>(AW312-1)*100</f>
        <v>0</v>
      </c>
      <c r="AY312">
        <f>MAX(0,($B$13+$C$13*EH312)/(1+$D$13*EH312)*EA312/(EC312+273)*$E$13)</f>
        <v>0</v>
      </c>
      <c r="AZ312" t="s">
        <v>436</v>
      </c>
      <c r="BA312" t="s">
        <v>436</v>
      </c>
      <c r="BB312">
        <v>0</v>
      </c>
      <c r="BC312">
        <v>0</v>
      </c>
      <c r="BD312">
        <f>1-BB312/BC312</f>
        <v>0</v>
      </c>
      <c r="BE312">
        <v>0</v>
      </c>
      <c r="BF312" t="s">
        <v>436</v>
      </c>
      <c r="BG312" t="s">
        <v>436</v>
      </c>
      <c r="BH312">
        <v>0</v>
      </c>
      <c r="BI312">
        <v>0</v>
      </c>
      <c r="BJ312">
        <f>1-BH312/BI312</f>
        <v>0</v>
      </c>
      <c r="BK312">
        <v>0.5</v>
      </c>
      <c r="BL312">
        <f>DK312</f>
        <v>0</v>
      </c>
      <c r="BM312">
        <f>N312</f>
        <v>0</v>
      </c>
      <c r="BN312">
        <f>BJ312*BK312*BL312</f>
        <v>0</v>
      </c>
      <c r="BO312">
        <f>(BM312-BE312)/BL312</f>
        <v>0</v>
      </c>
      <c r="BP312">
        <f>(BC312-BI312)/BI312</f>
        <v>0</v>
      </c>
      <c r="BQ312">
        <f>BB312/(BD312+BB312/BI312)</f>
        <v>0</v>
      </c>
      <c r="BR312" t="s">
        <v>436</v>
      </c>
      <c r="BS312">
        <v>0</v>
      </c>
      <c r="BT312">
        <f>IF(BS312&lt;&gt;0, BS312, BQ312)</f>
        <v>0</v>
      </c>
      <c r="BU312">
        <f>1-BT312/BI312</f>
        <v>0</v>
      </c>
      <c r="BV312">
        <f>(BI312-BH312)/(BI312-BT312)</f>
        <v>0</v>
      </c>
      <c r="BW312">
        <f>(BC312-BI312)/(BC312-BT312)</f>
        <v>0</v>
      </c>
      <c r="BX312">
        <f>(BI312-BH312)/(BI312-BB312)</f>
        <v>0</v>
      </c>
      <c r="BY312">
        <f>(BC312-BI312)/(BC312-BB312)</f>
        <v>0</v>
      </c>
      <c r="BZ312">
        <f>(BV312*BT312/BH312)</f>
        <v>0</v>
      </c>
      <c r="CA312">
        <f>(1-BZ312)</f>
        <v>0</v>
      </c>
      <c r="DJ312">
        <f>$B$11*EI312+$C$11*EJ312+$F$11*EU312*(1-EX312)</f>
        <v>0</v>
      </c>
      <c r="DK312">
        <f>DJ312*DL312</f>
        <v>0</v>
      </c>
      <c r="DL312">
        <f>($B$11*$D$9+$C$11*$D$9+$F$11*((FH312+EZ312)/MAX(FH312+EZ312+FI312, 0.1)*$I$9+FI312/MAX(FH312+EZ312+FI312, 0.1)*$J$9))/($B$11+$C$11+$F$11)</f>
        <v>0</v>
      </c>
      <c r="DM312">
        <f>($B$11*$K$9+$C$11*$K$9+$F$11*((FH312+EZ312)/MAX(FH312+EZ312+FI312, 0.1)*$P$9+FI312/MAX(FH312+EZ312+FI312, 0.1)*$Q$9))/($B$11+$C$11+$F$11)</f>
        <v>0</v>
      </c>
      <c r="DN312">
        <v>6</v>
      </c>
      <c r="DO312">
        <v>0.5</v>
      </c>
      <c r="DP312" t="s">
        <v>437</v>
      </c>
      <c r="DQ312">
        <v>2</v>
      </c>
      <c r="DR312" t="b">
        <v>1</v>
      </c>
      <c r="DS312">
        <v>1701979147.6</v>
      </c>
      <c r="DT312">
        <v>417.4275</v>
      </c>
      <c r="DU312">
        <v>419.9255</v>
      </c>
      <c r="DV312">
        <v>12.4881</v>
      </c>
      <c r="DW312">
        <v>11.57985</v>
      </c>
      <c r="DX312">
        <v>417.9415</v>
      </c>
      <c r="DY312">
        <v>12.45675</v>
      </c>
      <c r="DZ312">
        <v>600.0115</v>
      </c>
      <c r="EA312">
        <v>78.9048</v>
      </c>
      <c r="EB312">
        <v>0.1000779</v>
      </c>
      <c r="EC312">
        <v>23.02535</v>
      </c>
      <c r="ED312">
        <v>23.09115</v>
      </c>
      <c r="EE312">
        <v>999.9</v>
      </c>
      <c r="EF312">
        <v>0</v>
      </c>
      <c r="EG312">
        <v>0</v>
      </c>
      <c r="EH312">
        <v>9989.09</v>
      </c>
      <c r="EI312">
        <v>0</v>
      </c>
      <c r="EJ312">
        <v>0.848101</v>
      </c>
      <c r="EK312">
        <v>-2.498135</v>
      </c>
      <c r="EL312">
        <v>422.706</v>
      </c>
      <c r="EM312">
        <v>424.845</v>
      </c>
      <c r="EN312">
        <v>0.9082565</v>
      </c>
      <c r="EO312">
        <v>419.9255</v>
      </c>
      <c r="EP312">
        <v>11.57985</v>
      </c>
      <c r="EQ312">
        <v>0.9853715</v>
      </c>
      <c r="ER312">
        <v>0.9137055</v>
      </c>
      <c r="ES312">
        <v>6.701855</v>
      </c>
      <c r="ET312">
        <v>5.608435</v>
      </c>
      <c r="EU312">
        <v>1800.085</v>
      </c>
      <c r="EV312">
        <v>0.978006</v>
      </c>
      <c r="EW312">
        <v>0.0219943</v>
      </c>
      <c r="EX312">
        <v>0</v>
      </c>
      <c r="EY312">
        <v>381.222</v>
      </c>
      <c r="EZ312">
        <v>4.99951</v>
      </c>
      <c r="FA312">
        <v>6918.385</v>
      </c>
      <c r="FB312">
        <v>14717.7</v>
      </c>
      <c r="FC312">
        <v>43.125</v>
      </c>
      <c r="FD312">
        <v>44.875</v>
      </c>
      <c r="FE312">
        <v>44.625</v>
      </c>
      <c r="FF312">
        <v>43.906</v>
      </c>
      <c r="FG312">
        <v>44.5</v>
      </c>
      <c r="FH312">
        <v>1755.605</v>
      </c>
      <c r="FI312">
        <v>39.48</v>
      </c>
      <c r="FJ312">
        <v>0</v>
      </c>
      <c r="FK312">
        <v>1701979150.5</v>
      </c>
      <c r="FL312">
        <v>0</v>
      </c>
      <c r="FM312">
        <v>381.196461538462</v>
      </c>
      <c r="FN312">
        <v>0.223931622509746</v>
      </c>
      <c r="FO312">
        <v>-3.31760683187724</v>
      </c>
      <c r="FP312">
        <v>6918.36846153846</v>
      </c>
      <c r="FQ312">
        <v>15</v>
      </c>
      <c r="FR312">
        <v>1701977635</v>
      </c>
      <c r="FS312" t="s">
        <v>438</v>
      </c>
      <c r="FT312">
        <v>1701977633</v>
      </c>
      <c r="FU312">
        <v>1701977635</v>
      </c>
      <c r="FV312">
        <v>4</v>
      </c>
      <c r="FW312">
        <v>-0.012</v>
      </c>
      <c r="FX312">
        <v>0.003</v>
      </c>
      <c r="FY312">
        <v>-0.515</v>
      </c>
      <c r="FZ312">
        <v>0.012</v>
      </c>
      <c r="GA312">
        <v>420</v>
      </c>
      <c r="GB312">
        <v>11</v>
      </c>
      <c r="GC312">
        <v>0.38</v>
      </c>
      <c r="GD312">
        <v>0.07</v>
      </c>
      <c r="GE312">
        <v>-2.5776265</v>
      </c>
      <c r="GF312">
        <v>0.258047368421053</v>
      </c>
      <c r="GG312">
        <v>0.0398273631157023</v>
      </c>
      <c r="GH312">
        <v>1</v>
      </c>
      <c r="GI312">
        <v>381.191941176471</v>
      </c>
      <c r="GJ312">
        <v>0.161650117908504</v>
      </c>
      <c r="GK312">
        <v>0.178637151326119</v>
      </c>
      <c r="GL312">
        <v>1</v>
      </c>
      <c r="GM312">
        <v>0.9366546</v>
      </c>
      <c r="GN312">
        <v>-0.157112481203007</v>
      </c>
      <c r="GO312">
        <v>0.0176912868310929</v>
      </c>
      <c r="GP312">
        <v>0</v>
      </c>
      <c r="GQ312">
        <v>2</v>
      </c>
      <c r="GR312">
        <v>3</v>
      </c>
      <c r="GS312" t="s">
        <v>498</v>
      </c>
      <c r="GT312">
        <v>3.25016</v>
      </c>
      <c r="GU312">
        <v>2.89212</v>
      </c>
      <c r="GV312">
        <v>0.0827214</v>
      </c>
      <c r="GW312">
        <v>0.0828978</v>
      </c>
      <c r="GX312">
        <v>0.059499</v>
      </c>
      <c r="GY312">
        <v>0.0557261</v>
      </c>
      <c r="GZ312">
        <v>30258.6</v>
      </c>
      <c r="HA312">
        <v>23313.3</v>
      </c>
      <c r="HB312">
        <v>30709.7</v>
      </c>
      <c r="HC312">
        <v>23891.5</v>
      </c>
      <c r="HD312">
        <v>38255.6</v>
      </c>
      <c r="HE312">
        <v>31489.2</v>
      </c>
      <c r="HF312">
        <v>43453.5</v>
      </c>
      <c r="HG312">
        <v>36056.1</v>
      </c>
      <c r="HH312">
        <v>2.35232</v>
      </c>
      <c r="HI312">
        <v>2.25397</v>
      </c>
      <c r="HJ312">
        <v>0.153929</v>
      </c>
      <c r="HK312">
        <v>0</v>
      </c>
      <c r="HL312">
        <v>20.559</v>
      </c>
      <c r="HM312">
        <v>999.9</v>
      </c>
      <c r="HN312">
        <v>45.141</v>
      </c>
      <c r="HO312">
        <v>27.15</v>
      </c>
      <c r="HP312">
        <v>20.6577</v>
      </c>
      <c r="HQ312">
        <v>54.632</v>
      </c>
      <c r="HR312">
        <v>21.4583</v>
      </c>
      <c r="HS312">
        <v>2</v>
      </c>
      <c r="HT312">
        <v>-0.30003</v>
      </c>
      <c r="HU312">
        <v>0.689425</v>
      </c>
      <c r="HV312">
        <v>20.3424</v>
      </c>
      <c r="HW312">
        <v>5.24335</v>
      </c>
      <c r="HX312">
        <v>11.9231</v>
      </c>
      <c r="HY312">
        <v>4.96955</v>
      </c>
      <c r="HZ312">
        <v>3.2901</v>
      </c>
      <c r="IA312">
        <v>9999</v>
      </c>
      <c r="IB312">
        <v>999.9</v>
      </c>
      <c r="IC312">
        <v>9999</v>
      </c>
      <c r="ID312">
        <v>9999</v>
      </c>
      <c r="IE312">
        <v>4.97211</v>
      </c>
      <c r="IF312">
        <v>1.87348</v>
      </c>
      <c r="IG312">
        <v>1.88034</v>
      </c>
      <c r="IH312">
        <v>1.87651</v>
      </c>
      <c r="II312">
        <v>1.87608</v>
      </c>
      <c r="IJ312">
        <v>1.87607</v>
      </c>
      <c r="IK312">
        <v>1.87502</v>
      </c>
      <c r="IL312">
        <v>1.87543</v>
      </c>
      <c r="IM312">
        <v>0</v>
      </c>
      <c r="IN312">
        <v>0</v>
      </c>
      <c r="IO312">
        <v>0</v>
      </c>
      <c r="IP312">
        <v>0</v>
      </c>
      <c r="IQ312" t="s">
        <v>440</v>
      </c>
      <c r="IR312" t="s">
        <v>441</v>
      </c>
      <c r="IS312" t="s">
        <v>442</v>
      </c>
      <c r="IT312" t="s">
        <v>442</v>
      </c>
      <c r="IU312" t="s">
        <v>442</v>
      </c>
      <c r="IV312" t="s">
        <v>442</v>
      </c>
      <c r="IW312">
        <v>0</v>
      </c>
      <c r="IX312">
        <v>100</v>
      </c>
      <c r="IY312">
        <v>100</v>
      </c>
      <c r="IZ312">
        <v>-0.514</v>
      </c>
      <c r="JA312">
        <v>0.0315</v>
      </c>
      <c r="JB312">
        <v>-0.436505064677801</v>
      </c>
      <c r="JC312">
        <v>-0.000204251658391556</v>
      </c>
      <c r="JD312">
        <v>8.11882707142039e-08</v>
      </c>
      <c r="JE312">
        <v>-8.824596126216e-11</v>
      </c>
      <c r="JF312">
        <v>-0.0823044458403542</v>
      </c>
      <c r="JG312">
        <v>6.98166786572007e-05</v>
      </c>
      <c r="JH312">
        <v>0.00104944809816257</v>
      </c>
      <c r="JI312">
        <v>-2.5878658862803e-05</v>
      </c>
      <c r="JJ312">
        <v>28</v>
      </c>
      <c r="JK312">
        <v>2090</v>
      </c>
      <c r="JL312">
        <v>2</v>
      </c>
      <c r="JM312">
        <v>19</v>
      </c>
      <c r="JN312">
        <v>25.3</v>
      </c>
      <c r="JO312">
        <v>25.2</v>
      </c>
      <c r="JP312">
        <v>1.36108</v>
      </c>
      <c r="JQ312">
        <v>2.55127</v>
      </c>
      <c r="JR312">
        <v>2.24365</v>
      </c>
      <c r="JS312">
        <v>2.84912</v>
      </c>
      <c r="JT312">
        <v>2.49756</v>
      </c>
      <c r="JU312">
        <v>2.37549</v>
      </c>
      <c r="JV312">
        <v>31.368</v>
      </c>
      <c r="JW312">
        <v>24.07</v>
      </c>
      <c r="JX312">
        <v>18</v>
      </c>
      <c r="JY312">
        <v>633.79</v>
      </c>
      <c r="JZ312">
        <v>657.209</v>
      </c>
      <c r="KA312">
        <v>19.9993</v>
      </c>
      <c r="KB312">
        <v>23.3824</v>
      </c>
      <c r="KC312">
        <v>29.9999</v>
      </c>
      <c r="KD312">
        <v>23.552</v>
      </c>
      <c r="KE312">
        <v>23.532</v>
      </c>
      <c r="KF312">
        <v>27.2915</v>
      </c>
      <c r="KG312">
        <v>36.1715</v>
      </c>
      <c r="KH312">
        <v>0</v>
      </c>
      <c r="KI312">
        <v>20</v>
      </c>
      <c r="KJ312">
        <v>420</v>
      </c>
      <c r="KK312">
        <v>11.5869</v>
      </c>
      <c r="KL312">
        <v>101.966</v>
      </c>
      <c r="KM312">
        <v>101.01</v>
      </c>
    </row>
    <row r="313" spans="1:299">
      <c r="A313">
        <v>297</v>
      </c>
      <c r="B313">
        <v>1701979154.1</v>
      </c>
      <c r="C313">
        <v>1480.09999990463</v>
      </c>
      <c r="D313" t="s">
        <v>1035</v>
      </c>
      <c r="E313" t="s">
        <v>1036</v>
      </c>
      <c r="F313">
        <v>15</v>
      </c>
      <c r="H313" t="s">
        <v>435</v>
      </c>
      <c r="K313">
        <v>1701979152.6</v>
      </c>
      <c r="L313">
        <f>(M313)/1000</f>
        <v>0</v>
      </c>
      <c r="M313">
        <f>IF(DR313, AP313, AJ313)</f>
        <v>0</v>
      </c>
      <c r="N313">
        <f>IF(DR313, AK313, AI313)</f>
        <v>0</v>
      </c>
      <c r="O313">
        <f>DT313 - IF(AW313&gt;1, N313*DN313*100.0/(AY313*EH313), 0)</f>
        <v>0</v>
      </c>
      <c r="P313">
        <f>((V313-L313/2)*O313-N313)/(V313+L313/2)</f>
        <v>0</v>
      </c>
      <c r="Q313">
        <f>P313*(EA313+EB313)/1000.0</f>
        <v>0</v>
      </c>
      <c r="R313">
        <f>(DT313 - IF(AW313&gt;1, N313*DN313*100.0/(AY313*EH313), 0))*(EA313+EB313)/1000.0</f>
        <v>0</v>
      </c>
      <c r="S313">
        <f>2.0/((1/U313-1/T313)+SIGN(U313)*SQRT((1/U313-1/T313)*(1/U313-1/T313) + 4*DO313/((DO313+1)*(DO313+1))*(2*1/U313*1/T313-1/T313*1/T313)))</f>
        <v>0</v>
      </c>
      <c r="T313">
        <f>IF(LEFT(DP313,1)&lt;&gt;"0",IF(LEFT(DP313,1)="1",3.0,DQ313),$D$5+$E$5*(EH313*EA313/($K$5*1000))+$F$5*(EH313*EA313/($K$5*1000))*MAX(MIN(DN313,$J$5),$I$5)*MAX(MIN(DN313,$J$5),$I$5)+$G$5*MAX(MIN(DN313,$J$5),$I$5)*(EH313*EA313/($K$5*1000))+$H$5*(EH313*EA313/($K$5*1000))*(EH313*EA313/($K$5*1000)))</f>
        <v>0</v>
      </c>
      <c r="U313">
        <f>L313*(1000-(1000*0.61365*exp(17.502*Y313/(240.97+Y313))/(EA313+EB313)+DV313)/2)/(1000*0.61365*exp(17.502*Y313/(240.97+Y313))/(EA313+EB313)-DV313)</f>
        <v>0</v>
      </c>
      <c r="V313">
        <f>1/((DO313+1)/(S313/1.6)+1/(T313/1.37)) + DO313/((DO313+1)/(S313/1.6) + DO313/(T313/1.37))</f>
        <v>0</v>
      </c>
      <c r="W313">
        <f>(DJ313*DM313)</f>
        <v>0</v>
      </c>
      <c r="X313">
        <f>(EC313+(W313+2*0.95*5.67E-8*(((EC313+$B$7)+273)^4-(EC313+273)^4)-44100*L313)/(1.84*29.3*T313+8*0.95*5.67E-8*(EC313+273)^3))</f>
        <v>0</v>
      </c>
      <c r="Y313">
        <f>($C$7*ED313+$D$7*EE313+$E$7*X313)</f>
        <v>0</v>
      </c>
      <c r="Z313">
        <f>0.61365*exp(17.502*Y313/(240.97+Y313))</f>
        <v>0</v>
      </c>
      <c r="AA313">
        <f>(AB313/AC313*100)</f>
        <v>0</v>
      </c>
      <c r="AB313">
        <f>DV313*(EA313+EB313)/1000</f>
        <v>0</v>
      </c>
      <c r="AC313">
        <f>0.61365*exp(17.502*EC313/(240.97+EC313))</f>
        <v>0</v>
      </c>
      <c r="AD313">
        <f>(Z313-DV313*(EA313+EB313)/1000)</f>
        <v>0</v>
      </c>
      <c r="AE313">
        <f>(-L313*44100)</f>
        <v>0</v>
      </c>
      <c r="AF313">
        <f>2*29.3*T313*0.92*(EC313-Y313)</f>
        <v>0</v>
      </c>
      <c r="AG313">
        <f>2*0.95*5.67E-8*(((EC313+$B$7)+273)^4-(Y313+273)^4)</f>
        <v>0</v>
      </c>
      <c r="AH313">
        <f>W313+AG313+AE313+AF313</f>
        <v>0</v>
      </c>
      <c r="AI313">
        <f>DZ313*AW313*(DU313-DT313*(1000-AW313*DW313)/(1000-AW313*DV313))/(100*DN313)</f>
        <v>0</v>
      </c>
      <c r="AJ313">
        <f>1000*DZ313*AW313*(DV313-DW313)/(100*DN313*(1000-AW313*DV313))</f>
        <v>0</v>
      </c>
      <c r="AK313">
        <f>(AL313 - AM313 - EA313*1E3/(8.314*(EC313+273.15)) * AO313/DZ313 * AN313) * DZ313/(100*DN313) * (1000 - DW313)/1000</f>
        <v>0</v>
      </c>
      <c r="AL313">
        <v>424.887842283014</v>
      </c>
      <c r="AM313">
        <v>422.683018181818</v>
      </c>
      <c r="AN313">
        <v>-0.000527096802440921</v>
      </c>
      <c r="AO313">
        <v>66.111918729525</v>
      </c>
      <c r="AP313">
        <f>(AR313 - AQ313 + EA313*1E3/(8.314*(EC313+273.15)) * AT313/DZ313 * AS313) * DZ313/(100*DN313) * 1000/(1000 - AR313)</f>
        <v>0</v>
      </c>
      <c r="AQ313">
        <v>11.5820154899688</v>
      </c>
      <c r="AR313">
        <v>12.5110362637363</v>
      </c>
      <c r="AS313">
        <v>1.13731477177574e-05</v>
      </c>
      <c r="AT313">
        <v>85.4368916189537</v>
      </c>
      <c r="AU313">
        <v>0</v>
      </c>
      <c r="AV313">
        <v>0</v>
      </c>
      <c r="AW313">
        <f>IF(AU313*$H$13&gt;=AY313,1.0,(AY313/(AY313-AU313*$H$13)))</f>
        <v>0</v>
      </c>
      <c r="AX313">
        <f>(AW313-1)*100</f>
        <v>0</v>
      </c>
      <c r="AY313">
        <f>MAX(0,($B$13+$C$13*EH313)/(1+$D$13*EH313)*EA313/(EC313+273)*$E$13)</f>
        <v>0</v>
      </c>
      <c r="AZ313" t="s">
        <v>436</v>
      </c>
      <c r="BA313" t="s">
        <v>436</v>
      </c>
      <c r="BB313">
        <v>0</v>
      </c>
      <c r="BC313">
        <v>0</v>
      </c>
      <c r="BD313">
        <f>1-BB313/BC313</f>
        <v>0</v>
      </c>
      <c r="BE313">
        <v>0</v>
      </c>
      <c r="BF313" t="s">
        <v>436</v>
      </c>
      <c r="BG313" t="s">
        <v>436</v>
      </c>
      <c r="BH313">
        <v>0</v>
      </c>
      <c r="BI313">
        <v>0</v>
      </c>
      <c r="BJ313">
        <f>1-BH313/BI313</f>
        <v>0</v>
      </c>
      <c r="BK313">
        <v>0.5</v>
      </c>
      <c r="BL313">
        <f>DK313</f>
        <v>0</v>
      </c>
      <c r="BM313">
        <f>N313</f>
        <v>0</v>
      </c>
      <c r="BN313">
        <f>BJ313*BK313*BL313</f>
        <v>0</v>
      </c>
      <c r="BO313">
        <f>(BM313-BE313)/BL313</f>
        <v>0</v>
      </c>
      <c r="BP313">
        <f>(BC313-BI313)/BI313</f>
        <v>0</v>
      </c>
      <c r="BQ313">
        <f>BB313/(BD313+BB313/BI313)</f>
        <v>0</v>
      </c>
      <c r="BR313" t="s">
        <v>436</v>
      </c>
      <c r="BS313">
        <v>0</v>
      </c>
      <c r="BT313">
        <f>IF(BS313&lt;&gt;0, BS313, BQ313)</f>
        <v>0</v>
      </c>
      <c r="BU313">
        <f>1-BT313/BI313</f>
        <v>0</v>
      </c>
      <c r="BV313">
        <f>(BI313-BH313)/(BI313-BT313)</f>
        <v>0</v>
      </c>
      <c r="BW313">
        <f>(BC313-BI313)/(BC313-BT313)</f>
        <v>0</v>
      </c>
      <c r="BX313">
        <f>(BI313-BH313)/(BI313-BB313)</f>
        <v>0</v>
      </c>
      <c r="BY313">
        <f>(BC313-BI313)/(BC313-BB313)</f>
        <v>0</v>
      </c>
      <c r="BZ313">
        <f>(BV313*BT313/BH313)</f>
        <v>0</v>
      </c>
      <c r="CA313">
        <f>(1-BZ313)</f>
        <v>0</v>
      </c>
      <c r="DJ313">
        <f>$B$11*EI313+$C$11*EJ313+$F$11*EU313*(1-EX313)</f>
        <v>0</v>
      </c>
      <c r="DK313">
        <f>DJ313*DL313</f>
        <v>0</v>
      </c>
      <c r="DL313">
        <f>($B$11*$D$9+$C$11*$D$9+$F$11*((FH313+EZ313)/MAX(FH313+EZ313+FI313, 0.1)*$I$9+FI313/MAX(FH313+EZ313+FI313, 0.1)*$J$9))/($B$11+$C$11+$F$11)</f>
        <v>0</v>
      </c>
      <c r="DM313">
        <f>($B$11*$K$9+$C$11*$K$9+$F$11*((FH313+EZ313)/MAX(FH313+EZ313+FI313, 0.1)*$P$9+FI313/MAX(FH313+EZ313+FI313, 0.1)*$Q$9))/($B$11+$C$11+$F$11)</f>
        <v>0</v>
      </c>
      <c r="DN313">
        <v>6</v>
      </c>
      <c r="DO313">
        <v>0.5</v>
      </c>
      <c r="DP313" t="s">
        <v>437</v>
      </c>
      <c r="DQ313">
        <v>2</v>
      </c>
      <c r="DR313" t="b">
        <v>1</v>
      </c>
      <c r="DS313">
        <v>1701979152.6</v>
      </c>
      <c r="DT313">
        <v>417.399</v>
      </c>
      <c r="DU313">
        <v>419.997</v>
      </c>
      <c r="DV313">
        <v>12.5066</v>
      </c>
      <c r="DW313">
        <v>11.58105</v>
      </c>
      <c r="DX313">
        <v>417.913</v>
      </c>
      <c r="DY313">
        <v>12.475</v>
      </c>
      <c r="DZ313">
        <v>599.9725</v>
      </c>
      <c r="EA313">
        <v>78.90325</v>
      </c>
      <c r="EB313">
        <v>0.099852</v>
      </c>
      <c r="EC313">
        <v>23.0253</v>
      </c>
      <c r="ED313">
        <v>23.0863</v>
      </c>
      <c r="EE313">
        <v>999.9</v>
      </c>
      <c r="EF313">
        <v>0</v>
      </c>
      <c r="EG313">
        <v>0</v>
      </c>
      <c r="EH313">
        <v>10008.45</v>
      </c>
      <c r="EI313">
        <v>0</v>
      </c>
      <c r="EJ313">
        <v>0.848101</v>
      </c>
      <c r="EK313">
        <v>-2.59813</v>
      </c>
      <c r="EL313">
        <v>422.6855</v>
      </c>
      <c r="EM313">
        <v>424.918</v>
      </c>
      <c r="EN313">
        <v>0.9255675</v>
      </c>
      <c r="EO313">
        <v>419.997</v>
      </c>
      <c r="EP313">
        <v>11.58105</v>
      </c>
      <c r="EQ313">
        <v>0.986812</v>
      </c>
      <c r="ER313">
        <v>0.913782</v>
      </c>
      <c r="ES313">
        <v>6.72311</v>
      </c>
      <c r="ET313">
        <v>5.609635</v>
      </c>
      <c r="EU313">
        <v>1799.925</v>
      </c>
      <c r="EV313">
        <v>0.978004</v>
      </c>
      <c r="EW313">
        <v>0.0219962</v>
      </c>
      <c r="EX313">
        <v>0</v>
      </c>
      <c r="EY313">
        <v>381.077</v>
      </c>
      <c r="EZ313">
        <v>4.99951</v>
      </c>
      <c r="FA313">
        <v>6917.055</v>
      </c>
      <c r="FB313">
        <v>14716.4</v>
      </c>
      <c r="FC313">
        <v>43.0935</v>
      </c>
      <c r="FD313">
        <v>44.875</v>
      </c>
      <c r="FE313">
        <v>44.625</v>
      </c>
      <c r="FF313">
        <v>43.875</v>
      </c>
      <c r="FG313">
        <v>44.5</v>
      </c>
      <c r="FH313">
        <v>1755.445</v>
      </c>
      <c r="FI313">
        <v>39.48</v>
      </c>
      <c r="FJ313">
        <v>0</v>
      </c>
      <c r="FK313">
        <v>1701979155.3</v>
      </c>
      <c r="FL313">
        <v>0</v>
      </c>
      <c r="FM313">
        <v>381.179346153846</v>
      </c>
      <c r="FN313">
        <v>0.0783247862414112</v>
      </c>
      <c r="FO313">
        <v>-4.0847863274591</v>
      </c>
      <c r="FP313">
        <v>6918.09384615385</v>
      </c>
      <c r="FQ313">
        <v>15</v>
      </c>
      <c r="FR313">
        <v>1701977635</v>
      </c>
      <c r="FS313" t="s">
        <v>438</v>
      </c>
      <c r="FT313">
        <v>1701977633</v>
      </c>
      <c r="FU313">
        <v>1701977635</v>
      </c>
      <c r="FV313">
        <v>4</v>
      </c>
      <c r="FW313">
        <v>-0.012</v>
      </c>
      <c r="FX313">
        <v>0.003</v>
      </c>
      <c r="FY313">
        <v>-0.515</v>
      </c>
      <c r="FZ313">
        <v>0.012</v>
      </c>
      <c r="GA313">
        <v>420</v>
      </c>
      <c r="GB313">
        <v>11</v>
      </c>
      <c r="GC313">
        <v>0.38</v>
      </c>
      <c r="GD313">
        <v>0.07</v>
      </c>
      <c r="GE313">
        <v>-2.57178142857143</v>
      </c>
      <c r="GF313">
        <v>0.247684675324677</v>
      </c>
      <c r="GG313">
        <v>0.0437098797032601</v>
      </c>
      <c r="GH313">
        <v>1</v>
      </c>
      <c r="GI313">
        <v>381.180352941176</v>
      </c>
      <c r="GJ313">
        <v>0.0247211647563714</v>
      </c>
      <c r="GK313">
        <v>0.177507064043847</v>
      </c>
      <c r="GL313">
        <v>1</v>
      </c>
      <c r="GM313">
        <v>0.930368571428571</v>
      </c>
      <c r="GN313">
        <v>-0.128118935064934</v>
      </c>
      <c r="GO313">
        <v>0.01685087515481</v>
      </c>
      <c r="GP313">
        <v>0</v>
      </c>
      <c r="GQ313">
        <v>2</v>
      </c>
      <c r="GR313">
        <v>3</v>
      </c>
      <c r="GS313" t="s">
        <v>498</v>
      </c>
      <c r="GT313">
        <v>3.2501</v>
      </c>
      <c r="GU313">
        <v>2.89228</v>
      </c>
      <c r="GV313">
        <v>0.0827193</v>
      </c>
      <c r="GW313">
        <v>0.0829078</v>
      </c>
      <c r="GX313">
        <v>0.0595478</v>
      </c>
      <c r="GY313">
        <v>0.0557283</v>
      </c>
      <c r="GZ313">
        <v>30258.6</v>
      </c>
      <c r="HA313">
        <v>23313.1</v>
      </c>
      <c r="HB313">
        <v>30709.7</v>
      </c>
      <c r="HC313">
        <v>23891.6</v>
      </c>
      <c r="HD313">
        <v>38253.5</v>
      </c>
      <c r="HE313">
        <v>31489.2</v>
      </c>
      <c r="HF313">
        <v>43453.4</v>
      </c>
      <c r="HG313">
        <v>36056.3</v>
      </c>
      <c r="HH313">
        <v>2.35175</v>
      </c>
      <c r="HI313">
        <v>2.25433</v>
      </c>
      <c r="HJ313">
        <v>0.152923</v>
      </c>
      <c r="HK313">
        <v>0</v>
      </c>
      <c r="HL313">
        <v>20.5578</v>
      </c>
      <c r="HM313">
        <v>999.9</v>
      </c>
      <c r="HN313">
        <v>45.141</v>
      </c>
      <c r="HO313">
        <v>27.15</v>
      </c>
      <c r="HP313">
        <v>20.6586</v>
      </c>
      <c r="HQ313">
        <v>54.222</v>
      </c>
      <c r="HR313">
        <v>21.4263</v>
      </c>
      <c r="HS313">
        <v>2</v>
      </c>
      <c r="HT313">
        <v>-0.300079</v>
      </c>
      <c r="HU313">
        <v>0.688017</v>
      </c>
      <c r="HV313">
        <v>20.3425</v>
      </c>
      <c r="HW313">
        <v>5.24335</v>
      </c>
      <c r="HX313">
        <v>11.9219</v>
      </c>
      <c r="HY313">
        <v>4.96955</v>
      </c>
      <c r="HZ313">
        <v>3.29018</v>
      </c>
      <c r="IA313">
        <v>9999</v>
      </c>
      <c r="IB313">
        <v>999.9</v>
      </c>
      <c r="IC313">
        <v>9999</v>
      </c>
      <c r="ID313">
        <v>9999</v>
      </c>
      <c r="IE313">
        <v>4.97211</v>
      </c>
      <c r="IF313">
        <v>1.87348</v>
      </c>
      <c r="IG313">
        <v>1.88034</v>
      </c>
      <c r="IH313">
        <v>1.8765</v>
      </c>
      <c r="II313">
        <v>1.87607</v>
      </c>
      <c r="IJ313">
        <v>1.87607</v>
      </c>
      <c r="IK313">
        <v>1.875</v>
      </c>
      <c r="IL313">
        <v>1.87543</v>
      </c>
      <c r="IM313">
        <v>0</v>
      </c>
      <c r="IN313">
        <v>0</v>
      </c>
      <c r="IO313">
        <v>0</v>
      </c>
      <c r="IP313">
        <v>0</v>
      </c>
      <c r="IQ313" t="s">
        <v>440</v>
      </c>
      <c r="IR313" t="s">
        <v>441</v>
      </c>
      <c r="IS313" t="s">
        <v>442</v>
      </c>
      <c r="IT313" t="s">
        <v>442</v>
      </c>
      <c r="IU313" t="s">
        <v>442</v>
      </c>
      <c r="IV313" t="s">
        <v>442</v>
      </c>
      <c r="IW313">
        <v>0</v>
      </c>
      <c r="IX313">
        <v>100</v>
      </c>
      <c r="IY313">
        <v>100</v>
      </c>
      <c r="IZ313">
        <v>-0.514</v>
      </c>
      <c r="JA313">
        <v>0.0317</v>
      </c>
      <c r="JB313">
        <v>-0.436505064677801</v>
      </c>
      <c r="JC313">
        <v>-0.000204251658391556</v>
      </c>
      <c r="JD313">
        <v>8.11882707142039e-08</v>
      </c>
      <c r="JE313">
        <v>-8.824596126216e-11</v>
      </c>
      <c r="JF313">
        <v>-0.0823044458403542</v>
      </c>
      <c r="JG313">
        <v>6.98166786572007e-05</v>
      </c>
      <c r="JH313">
        <v>0.00104944809816257</v>
      </c>
      <c r="JI313">
        <v>-2.5878658862803e-05</v>
      </c>
      <c r="JJ313">
        <v>28</v>
      </c>
      <c r="JK313">
        <v>2090</v>
      </c>
      <c r="JL313">
        <v>2</v>
      </c>
      <c r="JM313">
        <v>19</v>
      </c>
      <c r="JN313">
        <v>25.4</v>
      </c>
      <c r="JO313">
        <v>25.3</v>
      </c>
      <c r="JP313">
        <v>1.36108</v>
      </c>
      <c r="JQ313">
        <v>2.55249</v>
      </c>
      <c r="JR313">
        <v>2.24365</v>
      </c>
      <c r="JS313">
        <v>2.85034</v>
      </c>
      <c r="JT313">
        <v>2.49756</v>
      </c>
      <c r="JU313">
        <v>2.40112</v>
      </c>
      <c r="JV313">
        <v>31.368</v>
      </c>
      <c r="JW313">
        <v>24.07</v>
      </c>
      <c r="JX313">
        <v>18</v>
      </c>
      <c r="JY313">
        <v>633.35</v>
      </c>
      <c r="JZ313">
        <v>657.485</v>
      </c>
      <c r="KA313">
        <v>19.9995</v>
      </c>
      <c r="KB313">
        <v>23.3805</v>
      </c>
      <c r="KC313">
        <v>29.9998</v>
      </c>
      <c r="KD313">
        <v>23.5505</v>
      </c>
      <c r="KE313">
        <v>23.5302</v>
      </c>
      <c r="KF313">
        <v>27.2899</v>
      </c>
      <c r="KG313">
        <v>36.1715</v>
      </c>
      <c r="KH313">
        <v>0</v>
      </c>
      <c r="KI313">
        <v>20</v>
      </c>
      <c r="KJ313">
        <v>420</v>
      </c>
      <c r="KK313">
        <v>11.5869</v>
      </c>
      <c r="KL313">
        <v>101.966</v>
      </c>
      <c r="KM313">
        <v>101.01</v>
      </c>
    </row>
    <row r="314" spans="1:299">
      <c r="A314">
        <v>298</v>
      </c>
      <c r="B314">
        <v>1701979159.1</v>
      </c>
      <c r="C314">
        <v>1485.09999990463</v>
      </c>
      <c r="D314" t="s">
        <v>1037</v>
      </c>
      <c r="E314" t="s">
        <v>1038</v>
      </c>
      <c r="F314">
        <v>15</v>
      </c>
      <c r="H314" t="s">
        <v>435</v>
      </c>
      <c r="K314">
        <v>1701979157.6</v>
      </c>
      <c r="L314">
        <f>(M314)/1000</f>
        <v>0</v>
      </c>
      <c r="M314">
        <f>IF(DR314, AP314, AJ314)</f>
        <v>0</v>
      </c>
      <c r="N314">
        <f>IF(DR314, AK314, AI314)</f>
        <v>0</v>
      </c>
      <c r="O314">
        <f>DT314 - IF(AW314&gt;1, N314*DN314*100.0/(AY314*EH314), 0)</f>
        <v>0</v>
      </c>
      <c r="P314">
        <f>((V314-L314/2)*O314-N314)/(V314+L314/2)</f>
        <v>0</v>
      </c>
      <c r="Q314">
        <f>P314*(EA314+EB314)/1000.0</f>
        <v>0</v>
      </c>
      <c r="R314">
        <f>(DT314 - IF(AW314&gt;1, N314*DN314*100.0/(AY314*EH314), 0))*(EA314+EB314)/1000.0</f>
        <v>0</v>
      </c>
      <c r="S314">
        <f>2.0/((1/U314-1/T314)+SIGN(U314)*SQRT((1/U314-1/T314)*(1/U314-1/T314) + 4*DO314/((DO314+1)*(DO314+1))*(2*1/U314*1/T314-1/T314*1/T314)))</f>
        <v>0</v>
      </c>
      <c r="T314">
        <f>IF(LEFT(DP314,1)&lt;&gt;"0",IF(LEFT(DP314,1)="1",3.0,DQ314),$D$5+$E$5*(EH314*EA314/($K$5*1000))+$F$5*(EH314*EA314/($K$5*1000))*MAX(MIN(DN314,$J$5),$I$5)*MAX(MIN(DN314,$J$5),$I$5)+$G$5*MAX(MIN(DN314,$J$5),$I$5)*(EH314*EA314/($K$5*1000))+$H$5*(EH314*EA314/($K$5*1000))*(EH314*EA314/($K$5*1000)))</f>
        <v>0</v>
      </c>
      <c r="U314">
        <f>L314*(1000-(1000*0.61365*exp(17.502*Y314/(240.97+Y314))/(EA314+EB314)+DV314)/2)/(1000*0.61365*exp(17.502*Y314/(240.97+Y314))/(EA314+EB314)-DV314)</f>
        <v>0</v>
      </c>
      <c r="V314">
        <f>1/((DO314+1)/(S314/1.6)+1/(T314/1.37)) + DO314/((DO314+1)/(S314/1.6) + DO314/(T314/1.37))</f>
        <v>0</v>
      </c>
      <c r="W314">
        <f>(DJ314*DM314)</f>
        <v>0</v>
      </c>
      <c r="X314">
        <f>(EC314+(W314+2*0.95*5.67E-8*(((EC314+$B$7)+273)^4-(EC314+273)^4)-44100*L314)/(1.84*29.3*T314+8*0.95*5.67E-8*(EC314+273)^3))</f>
        <v>0</v>
      </c>
      <c r="Y314">
        <f>($C$7*ED314+$D$7*EE314+$E$7*X314)</f>
        <v>0</v>
      </c>
      <c r="Z314">
        <f>0.61365*exp(17.502*Y314/(240.97+Y314))</f>
        <v>0</v>
      </c>
      <c r="AA314">
        <f>(AB314/AC314*100)</f>
        <v>0</v>
      </c>
      <c r="AB314">
        <f>DV314*(EA314+EB314)/1000</f>
        <v>0</v>
      </c>
      <c r="AC314">
        <f>0.61365*exp(17.502*EC314/(240.97+EC314))</f>
        <v>0</v>
      </c>
      <c r="AD314">
        <f>(Z314-DV314*(EA314+EB314)/1000)</f>
        <v>0</v>
      </c>
      <c r="AE314">
        <f>(-L314*44100)</f>
        <v>0</v>
      </c>
      <c r="AF314">
        <f>2*29.3*T314*0.92*(EC314-Y314)</f>
        <v>0</v>
      </c>
      <c r="AG314">
        <f>2*0.95*5.67E-8*(((EC314+$B$7)+273)^4-(Y314+273)^4)</f>
        <v>0</v>
      </c>
      <c r="AH314">
        <f>W314+AG314+AE314+AF314</f>
        <v>0</v>
      </c>
      <c r="AI314">
        <f>DZ314*AW314*(DU314-DT314*(1000-AW314*DW314)/(1000-AW314*DV314))/(100*DN314)</f>
        <v>0</v>
      </c>
      <c r="AJ314">
        <f>1000*DZ314*AW314*(DV314-DW314)/(100*DN314*(1000-AW314*DV314))</f>
        <v>0</v>
      </c>
      <c r="AK314">
        <f>(AL314 - AM314 - EA314*1E3/(8.314*(EC314+273.15)) * AO314/DZ314 * AN314) * DZ314/(100*DN314) * (1000 - DW314)/1000</f>
        <v>0</v>
      </c>
      <c r="AL314">
        <v>424.927047043542</v>
      </c>
      <c r="AM314">
        <v>422.795054545454</v>
      </c>
      <c r="AN314">
        <v>0.0221733612432712</v>
      </c>
      <c r="AO314">
        <v>66.111918729525</v>
      </c>
      <c r="AP314">
        <f>(AR314 - AQ314 + EA314*1E3/(8.314*(EC314+273.15)) * AT314/DZ314 * AS314) * DZ314/(100*DN314) * 1000/(1000 - AR314)</f>
        <v>0</v>
      </c>
      <c r="AQ314">
        <v>11.5822406695612</v>
      </c>
      <c r="AR314">
        <v>12.5152076923077</v>
      </c>
      <c r="AS314">
        <v>7.54006534860985e-06</v>
      </c>
      <c r="AT314">
        <v>85.4368916189537</v>
      </c>
      <c r="AU314">
        <v>0</v>
      </c>
      <c r="AV314">
        <v>0</v>
      </c>
      <c r="AW314">
        <f>IF(AU314*$H$13&gt;=AY314,1.0,(AY314/(AY314-AU314*$H$13)))</f>
        <v>0</v>
      </c>
      <c r="AX314">
        <f>(AW314-1)*100</f>
        <v>0</v>
      </c>
      <c r="AY314">
        <f>MAX(0,($B$13+$C$13*EH314)/(1+$D$13*EH314)*EA314/(EC314+273)*$E$13)</f>
        <v>0</v>
      </c>
      <c r="AZ314" t="s">
        <v>436</v>
      </c>
      <c r="BA314" t="s">
        <v>436</v>
      </c>
      <c r="BB314">
        <v>0</v>
      </c>
      <c r="BC314">
        <v>0</v>
      </c>
      <c r="BD314">
        <f>1-BB314/BC314</f>
        <v>0</v>
      </c>
      <c r="BE314">
        <v>0</v>
      </c>
      <c r="BF314" t="s">
        <v>436</v>
      </c>
      <c r="BG314" t="s">
        <v>436</v>
      </c>
      <c r="BH314">
        <v>0</v>
      </c>
      <c r="BI314">
        <v>0</v>
      </c>
      <c r="BJ314">
        <f>1-BH314/BI314</f>
        <v>0</v>
      </c>
      <c r="BK314">
        <v>0.5</v>
      </c>
      <c r="BL314">
        <f>DK314</f>
        <v>0</v>
      </c>
      <c r="BM314">
        <f>N314</f>
        <v>0</v>
      </c>
      <c r="BN314">
        <f>BJ314*BK314*BL314</f>
        <v>0</v>
      </c>
      <c r="BO314">
        <f>(BM314-BE314)/BL314</f>
        <v>0</v>
      </c>
      <c r="BP314">
        <f>(BC314-BI314)/BI314</f>
        <v>0</v>
      </c>
      <c r="BQ314">
        <f>BB314/(BD314+BB314/BI314)</f>
        <v>0</v>
      </c>
      <c r="BR314" t="s">
        <v>436</v>
      </c>
      <c r="BS314">
        <v>0</v>
      </c>
      <c r="BT314">
        <f>IF(BS314&lt;&gt;0, BS314, BQ314)</f>
        <v>0</v>
      </c>
      <c r="BU314">
        <f>1-BT314/BI314</f>
        <v>0</v>
      </c>
      <c r="BV314">
        <f>(BI314-BH314)/(BI314-BT314)</f>
        <v>0</v>
      </c>
      <c r="BW314">
        <f>(BC314-BI314)/(BC314-BT314)</f>
        <v>0</v>
      </c>
      <c r="BX314">
        <f>(BI314-BH314)/(BI314-BB314)</f>
        <v>0</v>
      </c>
      <c r="BY314">
        <f>(BC314-BI314)/(BC314-BB314)</f>
        <v>0</v>
      </c>
      <c r="BZ314">
        <f>(BV314*BT314/BH314)</f>
        <v>0</v>
      </c>
      <c r="CA314">
        <f>(1-BZ314)</f>
        <v>0</v>
      </c>
      <c r="DJ314">
        <f>$B$11*EI314+$C$11*EJ314+$F$11*EU314*(1-EX314)</f>
        <v>0</v>
      </c>
      <c r="DK314">
        <f>DJ314*DL314</f>
        <v>0</v>
      </c>
      <c r="DL314">
        <f>($B$11*$D$9+$C$11*$D$9+$F$11*((FH314+EZ314)/MAX(FH314+EZ314+FI314, 0.1)*$I$9+FI314/MAX(FH314+EZ314+FI314, 0.1)*$J$9))/($B$11+$C$11+$F$11)</f>
        <v>0</v>
      </c>
      <c r="DM314">
        <f>($B$11*$K$9+$C$11*$K$9+$F$11*((FH314+EZ314)/MAX(FH314+EZ314+FI314, 0.1)*$P$9+FI314/MAX(FH314+EZ314+FI314, 0.1)*$Q$9))/($B$11+$C$11+$F$11)</f>
        <v>0</v>
      </c>
      <c r="DN314">
        <v>6</v>
      </c>
      <c r="DO314">
        <v>0.5</v>
      </c>
      <c r="DP314" t="s">
        <v>437</v>
      </c>
      <c r="DQ314">
        <v>2</v>
      </c>
      <c r="DR314" t="b">
        <v>1</v>
      </c>
      <c r="DS314">
        <v>1701979157.6</v>
      </c>
      <c r="DT314">
        <v>417.488</v>
      </c>
      <c r="DU314">
        <v>419.999</v>
      </c>
      <c r="DV314">
        <v>12.5153</v>
      </c>
      <c r="DW314">
        <v>11.58335</v>
      </c>
      <c r="DX314">
        <v>418.0025</v>
      </c>
      <c r="DY314">
        <v>12.4835</v>
      </c>
      <c r="DZ314">
        <v>599.974</v>
      </c>
      <c r="EA314">
        <v>78.90145</v>
      </c>
      <c r="EB314">
        <v>0.1000561</v>
      </c>
      <c r="EC314">
        <v>23.0289</v>
      </c>
      <c r="ED314">
        <v>23.07975</v>
      </c>
      <c r="EE314">
        <v>999.9</v>
      </c>
      <c r="EF314">
        <v>0</v>
      </c>
      <c r="EG314">
        <v>0</v>
      </c>
      <c r="EH314">
        <v>9992.525</v>
      </c>
      <c r="EI314">
        <v>0</v>
      </c>
      <c r="EJ314">
        <v>0.848101</v>
      </c>
      <c r="EK314">
        <v>-2.510515</v>
      </c>
      <c r="EL314">
        <v>422.7795</v>
      </c>
      <c r="EM314">
        <v>424.921</v>
      </c>
      <c r="EN314">
        <v>0.9319255</v>
      </c>
      <c r="EO314">
        <v>419.999</v>
      </c>
      <c r="EP314">
        <v>11.58335</v>
      </c>
      <c r="EQ314">
        <v>0.9874735</v>
      </c>
      <c r="ER314">
        <v>0.913943</v>
      </c>
      <c r="ES314">
        <v>6.73285</v>
      </c>
      <c r="ET314">
        <v>5.61218</v>
      </c>
      <c r="EU314">
        <v>1800.085</v>
      </c>
      <c r="EV314">
        <v>0.978006</v>
      </c>
      <c r="EW314">
        <v>0.0219943</v>
      </c>
      <c r="EX314">
        <v>0</v>
      </c>
      <c r="EY314">
        <v>381.0785</v>
      </c>
      <c r="EZ314">
        <v>4.99951</v>
      </c>
      <c r="FA314">
        <v>6917.94</v>
      </c>
      <c r="FB314">
        <v>14717.65</v>
      </c>
      <c r="FC314">
        <v>43.125</v>
      </c>
      <c r="FD314">
        <v>44.875</v>
      </c>
      <c r="FE314">
        <v>44.625</v>
      </c>
      <c r="FF314">
        <v>43.875</v>
      </c>
      <c r="FG314">
        <v>44.5</v>
      </c>
      <c r="FH314">
        <v>1755.605</v>
      </c>
      <c r="FI314">
        <v>39.48</v>
      </c>
      <c r="FJ314">
        <v>0</v>
      </c>
      <c r="FK314">
        <v>1701979160.1</v>
      </c>
      <c r="FL314">
        <v>0</v>
      </c>
      <c r="FM314">
        <v>381.184615384615</v>
      </c>
      <c r="FN314">
        <v>-0.591384611977091</v>
      </c>
      <c r="FO314">
        <v>-3.41709402230567</v>
      </c>
      <c r="FP314">
        <v>6917.73807692308</v>
      </c>
      <c r="FQ314">
        <v>15</v>
      </c>
      <c r="FR314">
        <v>1701977635</v>
      </c>
      <c r="FS314" t="s">
        <v>438</v>
      </c>
      <c r="FT314">
        <v>1701977633</v>
      </c>
      <c r="FU314">
        <v>1701977635</v>
      </c>
      <c r="FV314">
        <v>4</v>
      </c>
      <c r="FW314">
        <v>-0.012</v>
      </c>
      <c r="FX314">
        <v>0.003</v>
      </c>
      <c r="FY314">
        <v>-0.515</v>
      </c>
      <c r="FZ314">
        <v>0.012</v>
      </c>
      <c r="GA314">
        <v>420</v>
      </c>
      <c r="GB314">
        <v>11</v>
      </c>
      <c r="GC314">
        <v>0.38</v>
      </c>
      <c r="GD314">
        <v>0.07</v>
      </c>
      <c r="GE314">
        <v>-2.549101</v>
      </c>
      <c r="GF314">
        <v>0.134100451127818</v>
      </c>
      <c r="GG314">
        <v>0.0377108707006348</v>
      </c>
      <c r="GH314">
        <v>1</v>
      </c>
      <c r="GI314">
        <v>381.189882352941</v>
      </c>
      <c r="GJ314">
        <v>-0.14414056353754</v>
      </c>
      <c r="GK314">
        <v>0.140922541240773</v>
      </c>
      <c r="GL314">
        <v>1</v>
      </c>
      <c r="GM314">
        <v>0.9250072</v>
      </c>
      <c r="GN314">
        <v>-0.0216934736842095</v>
      </c>
      <c r="GO314">
        <v>0.013192146040732</v>
      </c>
      <c r="GP314">
        <v>1</v>
      </c>
      <c r="GQ314">
        <v>3</v>
      </c>
      <c r="GR314">
        <v>3</v>
      </c>
      <c r="GS314" t="s">
        <v>439</v>
      </c>
      <c r="GT314">
        <v>3.25008</v>
      </c>
      <c r="GU314">
        <v>2.89222</v>
      </c>
      <c r="GV314">
        <v>0.0827267</v>
      </c>
      <c r="GW314">
        <v>0.0829064</v>
      </c>
      <c r="GX314">
        <v>0.0595704</v>
      </c>
      <c r="GY314">
        <v>0.0557338</v>
      </c>
      <c r="GZ314">
        <v>30258.3</v>
      </c>
      <c r="HA314">
        <v>23313.3</v>
      </c>
      <c r="HB314">
        <v>30709.6</v>
      </c>
      <c r="HC314">
        <v>23891.7</v>
      </c>
      <c r="HD314">
        <v>38252.5</v>
      </c>
      <c r="HE314">
        <v>31489.2</v>
      </c>
      <c r="HF314">
        <v>43453.4</v>
      </c>
      <c r="HG314">
        <v>36056.4</v>
      </c>
      <c r="HH314">
        <v>2.3519</v>
      </c>
      <c r="HI314">
        <v>2.25405</v>
      </c>
      <c r="HJ314">
        <v>0.152998</v>
      </c>
      <c r="HK314">
        <v>0</v>
      </c>
      <c r="HL314">
        <v>20.5565</v>
      </c>
      <c r="HM314">
        <v>999.9</v>
      </c>
      <c r="HN314">
        <v>45.123</v>
      </c>
      <c r="HO314">
        <v>27.15</v>
      </c>
      <c r="HP314">
        <v>20.6496</v>
      </c>
      <c r="HQ314">
        <v>54.502</v>
      </c>
      <c r="HR314">
        <v>21.4623</v>
      </c>
      <c r="HS314">
        <v>2</v>
      </c>
      <c r="HT314">
        <v>-0.300541</v>
      </c>
      <c r="HU314">
        <v>0.686432</v>
      </c>
      <c r="HV314">
        <v>20.3424</v>
      </c>
      <c r="HW314">
        <v>5.24275</v>
      </c>
      <c r="HX314">
        <v>11.9222</v>
      </c>
      <c r="HY314">
        <v>4.96955</v>
      </c>
      <c r="HZ314">
        <v>3.29008</v>
      </c>
      <c r="IA314">
        <v>9999</v>
      </c>
      <c r="IB314">
        <v>999.9</v>
      </c>
      <c r="IC314">
        <v>9999</v>
      </c>
      <c r="ID314">
        <v>9999</v>
      </c>
      <c r="IE314">
        <v>4.9721</v>
      </c>
      <c r="IF314">
        <v>1.87349</v>
      </c>
      <c r="IG314">
        <v>1.88034</v>
      </c>
      <c r="IH314">
        <v>1.8765</v>
      </c>
      <c r="II314">
        <v>1.87608</v>
      </c>
      <c r="IJ314">
        <v>1.87607</v>
      </c>
      <c r="IK314">
        <v>1.87501</v>
      </c>
      <c r="IL314">
        <v>1.87542</v>
      </c>
      <c r="IM314">
        <v>0</v>
      </c>
      <c r="IN314">
        <v>0</v>
      </c>
      <c r="IO314">
        <v>0</v>
      </c>
      <c r="IP314">
        <v>0</v>
      </c>
      <c r="IQ314" t="s">
        <v>440</v>
      </c>
      <c r="IR314" t="s">
        <v>441</v>
      </c>
      <c r="IS314" t="s">
        <v>442</v>
      </c>
      <c r="IT314" t="s">
        <v>442</v>
      </c>
      <c r="IU314" t="s">
        <v>442</v>
      </c>
      <c r="IV314" t="s">
        <v>442</v>
      </c>
      <c r="IW314">
        <v>0</v>
      </c>
      <c r="IX314">
        <v>100</v>
      </c>
      <c r="IY314">
        <v>100</v>
      </c>
      <c r="IZ314">
        <v>-0.514</v>
      </c>
      <c r="JA314">
        <v>0.0318</v>
      </c>
      <c r="JB314">
        <v>-0.436505064677801</v>
      </c>
      <c r="JC314">
        <v>-0.000204251658391556</v>
      </c>
      <c r="JD314">
        <v>8.11882707142039e-08</v>
      </c>
      <c r="JE314">
        <v>-8.824596126216e-11</v>
      </c>
      <c r="JF314">
        <v>-0.0823044458403542</v>
      </c>
      <c r="JG314">
        <v>6.98166786572007e-05</v>
      </c>
      <c r="JH314">
        <v>0.00104944809816257</v>
      </c>
      <c r="JI314">
        <v>-2.5878658862803e-05</v>
      </c>
      <c r="JJ314">
        <v>28</v>
      </c>
      <c r="JK314">
        <v>2090</v>
      </c>
      <c r="JL314">
        <v>2</v>
      </c>
      <c r="JM314">
        <v>19</v>
      </c>
      <c r="JN314">
        <v>25.4</v>
      </c>
      <c r="JO314">
        <v>25.4</v>
      </c>
      <c r="JP314">
        <v>1.36108</v>
      </c>
      <c r="JQ314">
        <v>2.55737</v>
      </c>
      <c r="JR314">
        <v>2.24365</v>
      </c>
      <c r="JS314">
        <v>2.84912</v>
      </c>
      <c r="JT314">
        <v>2.49756</v>
      </c>
      <c r="JU314">
        <v>2.33765</v>
      </c>
      <c r="JV314">
        <v>31.368</v>
      </c>
      <c r="JW314">
        <v>24.0612</v>
      </c>
      <c r="JX314">
        <v>18</v>
      </c>
      <c r="JY314">
        <v>633.46</v>
      </c>
      <c r="JZ314">
        <v>657.247</v>
      </c>
      <c r="KA314">
        <v>19.9995</v>
      </c>
      <c r="KB314">
        <v>23.38</v>
      </c>
      <c r="KC314">
        <v>30</v>
      </c>
      <c r="KD314">
        <v>23.5505</v>
      </c>
      <c r="KE314">
        <v>23.53</v>
      </c>
      <c r="KF314">
        <v>27.2904</v>
      </c>
      <c r="KG314">
        <v>36.1715</v>
      </c>
      <c r="KH314">
        <v>0</v>
      </c>
      <c r="KI314">
        <v>20</v>
      </c>
      <c r="KJ314">
        <v>420</v>
      </c>
      <c r="KK314">
        <v>11.5869</v>
      </c>
      <c r="KL314">
        <v>101.966</v>
      </c>
      <c r="KM314">
        <v>101.011</v>
      </c>
    </row>
    <row r="315" spans="1:299">
      <c r="A315">
        <v>299</v>
      </c>
      <c r="B315">
        <v>1701979164.1</v>
      </c>
      <c r="C315">
        <v>1490.09999990463</v>
      </c>
      <c r="D315" t="s">
        <v>1039</v>
      </c>
      <c r="E315" t="s">
        <v>1040</v>
      </c>
      <c r="F315">
        <v>15</v>
      </c>
      <c r="H315" t="s">
        <v>435</v>
      </c>
      <c r="K315">
        <v>1701979162.6</v>
      </c>
      <c r="L315">
        <f>(M315)/1000</f>
        <v>0</v>
      </c>
      <c r="M315">
        <f>IF(DR315, AP315, AJ315)</f>
        <v>0</v>
      </c>
      <c r="N315">
        <f>IF(DR315, AK315, AI315)</f>
        <v>0</v>
      </c>
      <c r="O315">
        <f>DT315 - IF(AW315&gt;1, N315*DN315*100.0/(AY315*EH315), 0)</f>
        <v>0</v>
      </c>
      <c r="P315">
        <f>((V315-L315/2)*O315-N315)/(V315+L315/2)</f>
        <v>0</v>
      </c>
      <c r="Q315">
        <f>P315*(EA315+EB315)/1000.0</f>
        <v>0</v>
      </c>
      <c r="R315">
        <f>(DT315 - IF(AW315&gt;1, N315*DN315*100.0/(AY315*EH315), 0))*(EA315+EB315)/1000.0</f>
        <v>0</v>
      </c>
      <c r="S315">
        <f>2.0/((1/U315-1/T315)+SIGN(U315)*SQRT((1/U315-1/T315)*(1/U315-1/T315) + 4*DO315/((DO315+1)*(DO315+1))*(2*1/U315*1/T315-1/T315*1/T315)))</f>
        <v>0</v>
      </c>
      <c r="T315">
        <f>IF(LEFT(DP315,1)&lt;&gt;"0",IF(LEFT(DP315,1)="1",3.0,DQ315),$D$5+$E$5*(EH315*EA315/($K$5*1000))+$F$5*(EH315*EA315/($K$5*1000))*MAX(MIN(DN315,$J$5),$I$5)*MAX(MIN(DN315,$J$5),$I$5)+$G$5*MAX(MIN(DN315,$J$5),$I$5)*(EH315*EA315/($K$5*1000))+$H$5*(EH315*EA315/($K$5*1000))*(EH315*EA315/($K$5*1000)))</f>
        <v>0</v>
      </c>
      <c r="U315">
        <f>L315*(1000-(1000*0.61365*exp(17.502*Y315/(240.97+Y315))/(EA315+EB315)+DV315)/2)/(1000*0.61365*exp(17.502*Y315/(240.97+Y315))/(EA315+EB315)-DV315)</f>
        <v>0</v>
      </c>
      <c r="V315">
        <f>1/((DO315+1)/(S315/1.6)+1/(T315/1.37)) + DO315/((DO315+1)/(S315/1.6) + DO315/(T315/1.37))</f>
        <v>0</v>
      </c>
      <c r="W315">
        <f>(DJ315*DM315)</f>
        <v>0</v>
      </c>
      <c r="X315">
        <f>(EC315+(W315+2*0.95*5.67E-8*(((EC315+$B$7)+273)^4-(EC315+273)^4)-44100*L315)/(1.84*29.3*T315+8*0.95*5.67E-8*(EC315+273)^3))</f>
        <v>0</v>
      </c>
      <c r="Y315">
        <f>($C$7*ED315+$D$7*EE315+$E$7*X315)</f>
        <v>0</v>
      </c>
      <c r="Z315">
        <f>0.61365*exp(17.502*Y315/(240.97+Y315))</f>
        <v>0</v>
      </c>
      <c r="AA315">
        <f>(AB315/AC315*100)</f>
        <v>0</v>
      </c>
      <c r="AB315">
        <f>DV315*(EA315+EB315)/1000</f>
        <v>0</v>
      </c>
      <c r="AC315">
        <f>0.61365*exp(17.502*EC315/(240.97+EC315))</f>
        <v>0</v>
      </c>
      <c r="AD315">
        <f>(Z315-DV315*(EA315+EB315)/1000)</f>
        <v>0</v>
      </c>
      <c r="AE315">
        <f>(-L315*44100)</f>
        <v>0</v>
      </c>
      <c r="AF315">
        <f>2*29.3*T315*0.92*(EC315-Y315)</f>
        <v>0</v>
      </c>
      <c r="AG315">
        <f>2*0.95*5.67E-8*(((EC315+$B$7)+273)^4-(Y315+273)^4)</f>
        <v>0</v>
      </c>
      <c r="AH315">
        <f>W315+AG315+AE315+AF315</f>
        <v>0</v>
      </c>
      <c r="AI315">
        <f>DZ315*AW315*(DU315-DT315*(1000-AW315*DW315)/(1000-AW315*DV315))/(100*DN315)</f>
        <v>0</v>
      </c>
      <c r="AJ315">
        <f>1000*DZ315*AW315*(DV315-DW315)/(100*DN315*(1000-AW315*DV315))</f>
        <v>0</v>
      </c>
      <c r="AK315">
        <f>(AL315 - AM315 - EA315*1E3/(8.314*(EC315+273.15)) * AO315/DZ315 * AN315) * DZ315/(100*DN315) * (1000 - DW315)/1000</f>
        <v>0</v>
      </c>
      <c r="AL315">
        <v>424.923887746521</v>
      </c>
      <c r="AM315">
        <v>422.733793939394</v>
      </c>
      <c r="AN315">
        <v>-0.00648398796045216</v>
      </c>
      <c r="AO315">
        <v>66.111918729525</v>
      </c>
      <c r="AP315">
        <f>(AR315 - AQ315 + EA315*1E3/(8.314*(EC315+273.15)) * AT315/DZ315 * AS315) * DZ315/(100*DN315) * 1000/(1000 - AR315)</f>
        <v>0</v>
      </c>
      <c r="AQ315">
        <v>11.5836649587461</v>
      </c>
      <c r="AR315">
        <v>12.5174197802198</v>
      </c>
      <c r="AS315">
        <v>3.04404736265086e-06</v>
      </c>
      <c r="AT315">
        <v>85.4368916189537</v>
      </c>
      <c r="AU315">
        <v>0</v>
      </c>
      <c r="AV315">
        <v>0</v>
      </c>
      <c r="AW315">
        <f>IF(AU315*$H$13&gt;=AY315,1.0,(AY315/(AY315-AU315*$H$13)))</f>
        <v>0</v>
      </c>
      <c r="AX315">
        <f>(AW315-1)*100</f>
        <v>0</v>
      </c>
      <c r="AY315">
        <f>MAX(0,($B$13+$C$13*EH315)/(1+$D$13*EH315)*EA315/(EC315+273)*$E$13)</f>
        <v>0</v>
      </c>
      <c r="AZ315" t="s">
        <v>436</v>
      </c>
      <c r="BA315" t="s">
        <v>436</v>
      </c>
      <c r="BB315">
        <v>0</v>
      </c>
      <c r="BC315">
        <v>0</v>
      </c>
      <c r="BD315">
        <f>1-BB315/BC315</f>
        <v>0</v>
      </c>
      <c r="BE315">
        <v>0</v>
      </c>
      <c r="BF315" t="s">
        <v>436</v>
      </c>
      <c r="BG315" t="s">
        <v>436</v>
      </c>
      <c r="BH315">
        <v>0</v>
      </c>
      <c r="BI315">
        <v>0</v>
      </c>
      <c r="BJ315">
        <f>1-BH315/BI315</f>
        <v>0</v>
      </c>
      <c r="BK315">
        <v>0.5</v>
      </c>
      <c r="BL315">
        <f>DK315</f>
        <v>0</v>
      </c>
      <c r="BM315">
        <f>N315</f>
        <v>0</v>
      </c>
      <c r="BN315">
        <f>BJ315*BK315*BL315</f>
        <v>0</v>
      </c>
      <c r="BO315">
        <f>(BM315-BE315)/BL315</f>
        <v>0</v>
      </c>
      <c r="BP315">
        <f>(BC315-BI315)/BI315</f>
        <v>0</v>
      </c>
      <c r="BQ315">
        <f>BB315/(BD315+BB315/BI315)</f>
        <v>0</v>
      </c>
      <c r="BR315" t="s">
        <v>436</v>
      </c>
      <c r="BS315">
        <v>0</v>
      </c>
      <c r="BT315">
        <f>IF(BS315&lt;&gt;0, BS315, BQ315)</f>
        <v>0</v>
      </c>
      <c r="BU315">
        <f>1-BT315/BI315</f>
        <v>0</v>
      </c>
      <c r="BV315">
        <f>(BI315-BH315)/(BI315-BT315)</f>
        <v>0</v>
      </c>
      <c r="BW315">
        <f>(BC315-BI315)/(BC315-BT315)</f>
        <v>0</v>
      </c>
      <c r="BX315">
        <f>(BI315-BH315)/(BI315-BB315)</f>
        <v>0</v>
      </c>
      <c r="BY315">
        <f>(BC315-BI315)/(BC315-BB315)</f>
        <v>0</v>
      </c>
      <c r="BZ315">
        <f>(BV315*BT315/BH315)</f>
        <v>0</v>
      </c>
      <c r="CA315">
        <f>(1-BZ315)</f>
        <v>0</v>
      </c>
      <c r="DJ315">
        <f>$B$11*EI315+$C$11*EJ315+$F$11*EU315*(1-EX315)</f>
        <v>0</v>
      </c>
      <c r="DK315">
        <f>DJ315*DL315</f>
        <v>0</v>
      </c>
      <c r="DL315">
        <f>($B$11*$D$9+$C$11*$D$9+$F$11*((FH315+EZ315)/MAX(FH315+EZ315+FI315, 0.1)*$I$9+FI315/MAX(FH315+EZ315+FI315, 0.1)*$J$9))/($B$11+$C$11+$F$11)</f>
        <v>0</v>
      </c>
      <c r="DM315">
        <f>($B$11*$K$9+$C$11*$K$9+$F$11*((FH315+EZ315)/MAX(FH315+EZ315+FI315, 0.1)*$P$9+FI315/MAX(FH315+EZ315+FI315, 0.1)*$Q$9))/($B$11+$C$11+$F$11)</f>
        <v>0</v>
      </c>
      <c r="DN315">
        <v>6</v>
      </c>
      <c r="DO315">
        <v>0.5</v>
      </c>
      <c r="DP315" t="s">
        <v>437</v>
      </c>
      <c r="DQ315">
        <v>2</v>
      </c>
      <c r="DR315" t="b">
        <v>1</v>
      </c>
      <c r="DS315">
        <v>1701979162.6</v>
      </c>
      <c r="DT315">
        <v>417.4505</v>
      </c>
      <c r="DU315">
        <v>419.985</v>
      </c>
      <c r="DV315">
        <v>12.5179</v>
      </c>
      <c r="DW315">
        <v>11.58415</v>
      </c>
      <c r="DX315">
        <v>417.965</v>
      </c>
      <c r="DY315">
        <v>12.4861</v>
      </c>
      <c r="DZ315">
        <v>599.9705</v>
      </c>
      <c r="EA315">
        <v>78.901</v>
      </c>
      <c r="EB315">
        <v>0.09981495</v>
      </c>
      <c r="EC315">
        <v>23.0256</v>
      </c>
      <c r="ED315">
        <v>23.07285</v>
      </c>
      <c r="EE315">
        <v>999.9</v>
      </c>
      <c r="EF315">
        <v>0</v>
      </c>
      <c r="EG315">
        <v>0</v>
      </c>
      <c r="EH315">
        <v>10009.05</v>
      </c>
      <c r="EI315">
        <v>0</v>
      </c>
      <c r="EJ315">
        <v>0.848101</v>
      </c>
      <c r="EK315">
        <v>-2.53418</v>
      </c>
      <c r="EL315">
        <v>422.7425</v>
      </c>
      <c r="EM315">
        <v>424.907</v>
      </c>
      <c r="EN315">
        <v>0.9337585</v>
      </c>
      <c r="EO315">
        <v>419.985</v>
      </c>
      <c r="EP315">
        <v>11.58415</v>
      </c>
      <c r="EQ315">
        <v>0.9876735</v>
      </c>
      <c r="ER315">
        <v>0.9139995</v>
      </c>
      <c r="ES315">
        <v>6.7358</v>
      </c>
      <c r="ET315">
        <v>5.613065</v>
      </c>
      <c r="EU315">
        <v>1800.08</v>
      </c>
      <c r="EV315">
        <v>0.978006</v>
      </c>
      <c r="EW315">
        <v>0.0219943</v>
      </c>
      <c r="EX315">
        <v>0</v>
      </c>
      <c r="EY315">
        <v>381.1545</v>
      </c>
      <c r="EZ315">
        <v>4.99951</v>
      </c>
      <c r="FA315">
        <v>6917.855</v>
      </c>
      <c r="FB315">
        <v>14717.65</v>
      </c>
      <c r="FC315">
        <v>43.125</v>
      </c>
      <c r="FD315">
        <v>44.875</v>
      </c>
      <c r="FE315">
        <v>44.625</v>
      </c>
      <c r="FF315">
        <v>43.875</v>
      </c>
      <c r="FG315">
        <v>44.5</v>
      </c>
      <c r="FH315">
        <v>1755.6</v>
      </c>
      <c r="FI315">
        <v>39.48</v>
      </c>
      <c r="FJ315">
        <v>0</v>
      </c>
      <c r="FK315">
        <v>1701979165.5</v>
      </c>
      <c r="FL315">
        <v>0</v>
      </c>
      <c r="FM315">
        <v>381.15332</v>
      </c>
      <c r="FN315">
        <v>-0.265461527509738</v>
      </c>
      <c r="FO315">
        <v>0.49384615950925</v>
      </c>
      <c r="FP315">
        <v>6917.6092</v>
      </c>
      <c r="FQ315">
        <v>15</v>
      </c>
      <c r="FR315">
        <v>1701977635</v>
      </c>
      <c r="FS315" t="s">
        <v>438</v>
      </c>
      <c r="FT315">
        <v>1701977633</v>
      </c>
      <c r="FU315">
        <v>1701977635</v>
      </c>
      <c r="FV315">
        <v>4</v>
      </c>
      <c r="FW315">
        <v>-0.012</v>
      </c>
      <c r="FX315">
        <v>0.003</v>
      </c>
      <c r="FY315">
        <v>-0.515</v>
      </c>
      <c r="FZ315">
        <v>0.012</v>
      </c>
      <c r="GA315">
        <v>420</v>
      </c>
      <c r="GB315">
        <v>11</v>
      </c>
      <c r="GC315">
        <v>0.38</v>
      </c>
      <c r="GD315">
        <v>0.07</v>
      </c>
      <c r="GE315">
        <v>-2.54100571428571</v>
      </c>
      <c r="GF315">
        <v>0.0366771428571456</v>
      </c>
      <c r="GG315">
        <v>0.0337972060794307</v>
      </c>
      <c r="GH315">
        <v>1</v>
      </c>
      <c r="GI315">
        <v>381.184764705882</v>
      </c>
      <c r="GJ315">
        <v>-0.403544688829773</v>
      </c>
      <c r="GK315">
        <v>0.155357663023771</v>
      </c>
      <c r="GL315">
        <v>1</v>
      </c>
      <c r="GM315">
        <v>0.923308571428571</v>
      </c>
      <c r="GN315">
        <v>0.084025870129872</v>
      </c>
      <c r="GO315">
        <v>0.0102855159445163</v>
      </c>
      <c r="GP315">
        <v>1</v>
      </c>
      <c r="GQ315">
        <v>3</v>
      </c>
      <c r="GR315">
        <v>3</v>
      </c>
      <c r="GS315" t="s">
        <v>439</v>
      </c>
      <c r="GT315">
        <v>3.25004</v>
      </c>
      <c r="GU315">
        <v>2.89218</v>
      </c>
      <c r="GV315">
        <v>0.0827216</v>
      </c>
      <c r="GW315">
        <v>0.0829007</v>
      </c>
      <c r="GX315">
        <v>0.0595746</v>
      </c>
      <c r="GY315">
        <v>0.0557371</v>
      </c>
      <c r="GZ315">
        <v>30258.7</v>
      </c>
      <c r="HA315">
        <v>23313.5</v>
      </c>
      <c r="HB315">
        <v>30709.8</v>
      </c>
      <c r="HC315">
        <v>23891.8</v>
      </c>
      <c r="HD315">
        <v>38252.9</v>
      </c>
      <c r="HE315">
        <v>31489.2</v>
      </c>
      <c r="HF315">
        <v>43454</v>
      </c>
      <c r="HG315">
        <v>36056.6</v>
      </c>
      <c r="HH315">
        <v>2.35203</v>
      </c>
      <c r="HI315">
        <v>2.25415</v>
      </c>
      <c r="HJ315">
        <v>0.152625</v>
      </c>
      <c r="HK315">
        <v>0</v>
      </c>
      <c r="HL315">
        <v>20.5498</v>
      </c>
      <c r="HM315">
        <v>999.9</v>
      </c>
      <c r="HN315">
        <v>45.123</v>
      </c>
      <c r="HO315">
        <v>27.15</v>
      </c>
      <c r="HP315">
        <v>20.6496</v>
      </c>
      <c r="HQ315">
        <v>54.632</v>
      </c>
      <c r="HR315">
        <v>21.4864</v>
      </c>
      <c r="HS315">
        <v>2</v>
      </c>
      <c r="HT315">
        <v>-0.300534</v>
      </c>
      <c r="HU315">
        <v>0.684842</v>
      </c>
      <c r="HV315">
        <v>20.3423</v>
      </c>
      <c r="HW315">
        <v>5.242</v>
      </c>
      <c r="HX315">
        <v>11.9225</v>
      </c>
      <c r="HY315">
        <v>4.9695</v>
      </c>
      <c r="HZ315">
        <v>3.29008</v>
      </c>
      <c r="IA315">
        <v>9999</v>
      </c>
      <c r="IB315">
        <v>999.9</v>
      </c>
      <c r="IC315">
        <v>9999</v>
      </c>
      <c r="ID315">
        <v>9999</v>
      </c>
      <c r="IE315">
        <v>4.97212</v>
      </c>
      <c r="IF315">
        <v>1.87348</v>
      </c>
      <c r="IG315">
        <v>1.88034</v>
      </c>
      <c r="IH315">
        <v>1.87649</v>
      </c>
      <c r="II315">
        <v>1.87608</v>
      </c>
      <c r="IJ315">
        <v>1.87607</v>
      </c>
      <c r="IK315">
        <v>1.87505</v>
      </c>
      <c r="IL315">
        <v>1.87543</v>
      </c>
      <c r="IM315">
        <v>0</v>
      </c>
      <c r="IN315">
        <v>0</v>
      </c>
      <c r="IO315">
        <v>0</v>
      </c>
      <c r="IP315">
        <v>0</v>
      </c>
      <c r="IQ315" t="s">
        <v>440</v>
      </c>
      <c r="IR315" t="s">
        <v>441</v>
      </c>
      <c r="IS315" t="s">
        <v>442</v>
      </c>
      <c r="IT315" t="s">
        <v>442</v>
      </c>
      <c r="IU315" t="s">
        <v>442</v>
      </c>
      <c r="IV315" t="s">
        <v>442</v>
      </c>
      <c r="IW315">
        <v>0</v>
      </c>
      <c r="IX315">
        <v>100</v>
      </c>
      <c r="IY315">
        <v>100</v>
      </c>
      <c r="IZ315">
        <v>-0.514</v>
      </c>
      <c r="JA315">
        <v>0.0318</v>
      </c>
      <c r="JB315">
        <v>-0.436505064677801</v>
      </c>
      <c r="JC315">
        <v>-0.000204251658391556</v>
      </c>
      <c r="JD315">
        <v>8.11882707142039e-08</v>
      </c>
      <c r="JE315">
        <v>-8.824596126216e-11</v>
      </c>
      <c r="JF315">
        <v>-0.0823044458403542</v>
      </c>
      <c r="JG315">
        <v>6.98166786572007e-05</v>
      </c>
      <c r="JH315">
        <v>0.00104944809816257</v>
      </c>
      <c r="JI315">
        <v>-2.5878658862803e-05</v>
      </c>
      <c r="JJ315">
        <v>28</v>
      </c>
      <c r="JK315">
        <v>2090</v>
      </c>
      <c r="JL315">
        <v>2</v>
      </c>
      <c r="JM315">
        <v>19</v>
      </c>
      <c r="JN315">
        <v>25.5</v>
      </c>
      <c r="JO315">
        <v>25.5</v>
      </c>
      <c r="JP315">
        <v>1.36108</v>
      </c>
      <c r="JQ315">
        <v>2.55493</v>
      </c>
      <c r="JR315">
        <v>2.24365</v>
      </c>
      <c r="JS315">
        <v>2.84912</v>
      </c>
      <c r="JT315">
        <v>2.49756</v>
      </c>
      <c r="JU315">
        <v>2.38037</v>
      </c>
      <c r="JV315">
        <v>31.368</v>
      </c>
      <c r="JW315">
        <v>24.0612</v>
      </c>
      <c r="JX315">
        <v>18</v>
      </c>
      <c r="JY315">
        <v>633.552</v>
      </c>
      <c r="JZ315">
        <v>657.333</v>
      </c>
      <c r="KA315">
        <v>19.9996</v>
      </c>
      <c r="KB315">
        <v>23.3785</v>
      </c>
      <c r="KC315">
        <v>30</v>
      </c>
      <c r="KD315">
        <v>23.5505</v>
      </c>
      <c r="KE315">
        <v>23.53</v>
      </c>
      <c r="KF315">
        <v>27.2902</v>
      </c>
      <c r="KG315">
        <v>36.1715</v>
      </c>
      <c r="KH315">
        <v>0</v>
      </c>
      <c r="KI315">
        <v>20</v>
      </c>
      <c r="KJ315">
        <v>420</v>
      </c>
      <c r="KK315">
        <v>11.5869</v>
      </c>
      <c r="KL315">
        <v>101.967</v>
      </c>
      <c r="KM315">
        <v>101.011</v>
      </c>
    </row>
    <row r="316" spans="1:299">
      <c r="A316">
        <v>300</v>
      </c>
      <c r="B316">
        <v>1701979169.1</v>
      </c>
      <c r="C316">
        <v>1495.09999990463</v>
      </c>
      <c r="D316" t="s">
        <v>1041</v>
      </c>
      <c r="E316" t="s">
        <v>1042</v>
      </c>
      <c r="F316">
        <v>15</v>
      </c>
      <c r="H316" t="s">
        <v>435</v>
      </c>
      <c r="K316">
        <v>1701979167.6</v>
      </c>
      <c r="L316">
        <f>(M316)/1000</f>
        <v>0</v>
      </c>
      <c r="M316">
        <f>IF(DR316, AP316, AJ316)</f>
        <v>0</v>
      </c>
      <c r="N316">
        <f>IF(DR316, AK316, AI316)</f>
        <v>0</v>
      </c>
      <c r="O316">
        <f>DT316 - IF(AW316&gt;1, N316*DN316*100.0/(AY316*EH316), 0)</f>
        <v>0</v>
      </c>
      <c r="P316">
        <f>((V316-L316/2)*O316-N316)/(V316+L316/2)</f>
        <v>0</v>
      </c>
      <c r="Q316">
        <f>P316*(EA316+EB316)/1000.0</f>
        <v>0</v>
      </c>
      <c r="R316">
        <f>(DT316 - IF(AW316&gt;1, N316*DN316*100.0/(AY316*EH316), 0))*(EA316+EB316)/1000.0</f>
        <v>0</v>
      </c>
      <c r="S316">
        <f>2.0/((1/U316-1/T316)+SIGN(U316)*SQRT((1/U316-1/T316)*(1/U316-1/T316) + 4*DO316/((DO316+1)*(DO316+1))*(2*1/U316*1/T316-1/T316*1/T316)))</f>
        <v>0</v>
      </c>
      <c r="T316">
        <f>IF(LEFT(DP316,1)&lt;&gt;"0",IF(LEFT(DP316,1)="1",3.0,DQ316),$D$5+$E$5*(EH316*EA316/($K$5*1000))+$F$5*(EH316*EA316/($K$5*1000))*MAX(MIN(DN316,$J$5),$I$5)*MAX(MIN(DN316,$J$5),$I$5)+$G$5*MAX(MIN(DN316,$J$5),$I$5)*(EH316*EA316/($K$5*1000))+$H$5*(EH316*EA316/($K$5*1000))*(EH316*EA316/($K$5*1000)))</f>
        <v>0</v>
      </c>
      <c r="U316">
        <f>L316*(1000-(1000*0.61365*exp(17.502*Y316/(240.97+Y316))/(EA316+EB316)+DV316)/2)/(1000*0.61365*exp(17.502*Y316/(240.97+Y316))/(EA316+EB316)-DV316)</f>
        <v>0</v>
      </c>
      <c r="V316">
        <f>1/((DO316+1)/(S316/1.6)+1/(T316/1.37)) + DO316/((DO316+1)/(S316/1.6) + DO316/(T316/1.37))</f>
        <v>0</v>
      </c>
      <c r="W316">
        <f>(DJ316*DM316)</f>
        <v>0</v>
      </c>
      <c r="X316">
        <f>(EC316+(W316+2*0.95*5.67E-8*(((EC316+$B$7)+273)^4-(EC316+273)^4)-44100*L316)/(1.84*29.3*T316+8*0.95*5.67E-8*(EC316+273)^3))</f>
        <v>0</v>
      </c>
      <c r="Y316">
        <f>($C$7*ED316+$D$7*EE316+$E$7*X316)</f>
        <v>0</v>
      </c>
      <c r="Z316">
        <f>0.61365*exp(17.502*Y316/(240.97+Y316))</f>
        <v>0</v>
      </c>
      <c r="AA316">
        <f>(AB316/AC316*100)</f>
        <v>0</v>
      </c>
      <c r="AB316">
        <f>DV316*(EA316+EB316)/1000</f>
        <v>0</v>
      </c>
      <c r="AC316">
        <f>0.61365*exp(17.502*EC316/(240.97+EC316))</f>
        <v>0</v>
      </c>
      <c r="AD316">
        <f>(Z316-DV316*(EA316+EB316)/1000)</f>
        <v>0</v>
      </c>
      <c r="AE316">
        <f>(-L316*44100)</f>
        <v>0</v>
      </c>
      <c r="AF316">
        <f>2*29.3*T316*0.92*(EC316-Y316)</f>
        <v>0</v>
      </c>
      <c r="AG316">
        <f>2*0.95*5.67E-8*(((EC316+$B$7)+273)^4-(Y316+273)^4)</f>
        <v>0</v>
      </c>
      <c r="AH316">
        <f>W316+AG316+AE316+AF316</f>
        <v>0</v>
      </c>
      <c r="AI316">
        <f>DZ316*AW316*(DU316-DT316*(1000-AW316*DW316)/(1000-AW316*DV316))/(100*DN316)</f>
        <v>0</v>
      </c>
      <c r="AJ316">
        <f>1000*DZ316*AW316*(DV316-DW316)/(100*DN316*(1000-AW316*DV316))</f>
        <v>0</v>
      </c>
      <c r="AK316">
        <f>(AL316 - AM316 - EA316*1E3/(8.314*(EC316+273.15)) * AO316/DZ316 * AN316) * DZ316/(100*DN316) * (1000 - DW316)/1000</f>
        <v>0</v>
      </c>
      <c r="AL316">
        <v>424.911158991901</v>
      </c>
      <c r="AM316">
        <v>422.774787878788</v>
      </c>
      <c r="AN316">
        <v>0.00351272803439757</v>
      </c>
      <c r="AO316">
        <v>66.111918729525</v>
      </c>
      <c r="AP316">
        <f>(AR316 - AQ316 + EA316*1E3/(8.314*(EC316+273.15)) * AT316/DZ316 * AS316) * DZ316/(100*DN316) * 1000/(1000 - AR316)</f>
        <v>0</v>
      </c>
      <c r="AQ316">
        <v>11.5843026664081</v>
      </c>
      <c r="AR316">
        <v>12.5183901098901</v>
      </c>
      <c r="AS316">
        <v>8.61138388675975e-07</v>
      </c>
      <c r="AT316">
        <v>85.4368916189537</v>
      </c>
      <c r="AU316">
        <v>0</v>
      </c>
      <c r="AV316">
        <v>0</v>
      </c>
      <c r="AW316">
        <f>IF(AU316*$H$13&gt;=AY316,1.0,(AY316/(AY316-AU316*$H$13)))</f>
        <v>0</v>
      </c>
      <c r="AX316">
        <f>(AW316-1)*100</f>
        <v>0</v>
      </c>
      <c r="AY316">
        <f>MAX(0,($B$13+$C$13*EH316)/(1+$D$13*EH316)*EA316/(EC316+273)*$E$13)</f>
        <v>0</v>
      </c>
      <c r="AZ316" t="s">
        <v>436</v>
      </c>
      <c r="BA316" t="s">
        <v>436</v>
      </c>
      <c r="BB316">
        <v>0</v>
      </c>
      <c r="BC316">
        <v>0</v>
      </c>
      <c r="BD316">
        <f>1-BB316/BC316</f>
        <v>0</v>
      </c>
      <c r="BE316">
        <v>0</v>
      </c>
      <c r="BF316" t="s">
        <v>436</v>
      </c>
      <c r="BG316" t="s">
        <v>436</v>
      </c>
      <c r="BH316">
        <v>0</v>
      </c>
      <c r="BI316">
        <v>0</v>
      </c>
      <c r="BJ316">
        <f>1-BH316/BI316</f>
        <v>0</v>
      </c>
      <c r="BK316">
        <v>0.5</v>
      </c>
      <c r="BL316">
        <f>DK316</f>
        <v>0</v>
      </c>
      <c r="BM316">
        <f>N316</f>
        <v>0</v>
      </c>
      <c r="BN316">
        <f>BJ316*BK316*BL316</f>
        <v>0</v>
      </c>
      <c r="BO316">
        <f>(BM316-BE316)/BL316</f>
        <v>0</v>
      </c>
      <c r="BP316">
        <f>(BC316-BI316)/BI316</f>
        <v>0</v>
      </c>
      <c r="BQ316">
        <f>BB316/(BD316+BB316/BI316)</f>
        <v>0</v>
      </c>
      <c r="BR316" t="s">
        <v>436</v>
      </c>
      <c r="BS316">
        <v>0</v>
      </c>
      <c r="BT316">
        <f>IF(BS316&lt;&gt;0, BS316, BQ316)</f>
        <v>0</v>
      </c>
      <c r="BU316">
        <f>1-BT316/BI316</f>
        <v>0</v>
      </c>
      <c r="BV316">
        <f>(BI316-BH316)/(BI316-BT316)</f>
        <v>0</v>
      </c>
      <c r="BW316">
        <f>(BC316-BI316)/(BC316-BT316)</f>
        <v>0</v>
      </c>
      <c r="BX316">
        <f>(BI316-BH316)/(BI316-BB316)</f>
        <v>0</v>
      </c>
      <c r="BY316">
        <f>(BC316-BI316)/(BC316-BB316)</f>
        <v>0</v>
      </c>
      <c r="BZ316">
        <f>(BV316*BT316/BH316)</f>
        <v>0</v>
      </c>
      <c r="CA316">
        <f>(1-BZ316)</f>
        <v>0</v>
      </c>
      <c r="DJ316">
        <f>$B$11*EI316+$C$11*EJ316+$F$11*EU316*(1-EX316)</f>
        <v>0</v>
      </c>
      <c r="DK316">
        <f>DJ316*DL316</f>
        <v>0</v>
      </c>
      <c r="DL316">
        <f>($B$11*$D$9+$C$11*$D$9+$F$11*((FH316+EZ316)/MAX(FH316+EZ316+FI316, 0.1)*$I$9+FI316/MAX(FH316+EZ316+FI316, 0.1)*$J$9))/($B$11+$C$11+$F$11)</f>
        <v>0</v>
      </c>
      <c r="DM316">
        <f>($B$11*$K$9+$C$11*$K$9+$F$11*((FH316+EZ316)/MAX(FH316+EZ316+FI316, 0.1)*$P$9+FI316/MAX(FH316+EZ316+FI316, 0.1)*$Q$9))/($B$11+$C$11+$F$11)</f>
        <v>0</v>
      </c>
      <c r="DN316">
        <v>6</v>
      </c>
      <c r="DO316">
        <v>0.5</v>
      </c>
      <c r="DP316" t="s">
        <v>437</v>
      </c>
      <c r="DQ316">
        <v>2</v>
      </c>
      <c r="DR316" t="b">
        <v>1</v>
      </c>
      <c r="DS316">
        <v>1701979167.6</v>
      </c>
      <c r="DT316">
        <v>417.4785</v>
      </c>
      <c r="DU316">
        <v>420.006</v>
      </c>
      <c r="DV316">
        <v>12.5184</v>
      </c>
      <c r="DW316">
        <v>11.58275</v>
      </c>
      <c r="DX316">
        <v>417.9925</v>
      </c>
      <c r="DY316">
        <v>12.48655</v>
      </c>
      <c r="DZ316">
        <v>599.992</v>
      </c>
      <c r="EA316">
        <v>78.9011</v>
      </c>
      <c r="EB316">
        <v>0.09984775</v>
      </c>
      <c r="EC316">
        <v>23.0231</v>
      </c>
      <c r="ED316">
        <v>23.08955</v>
      </c>
      <c r="EE316">
        <v>999.9</v>
      </c>
      <c r="EF316">
        <v>0</v>
      </c>
      <c r="EG316">
        <v>0</v>
      </c>
      <c r="EH316">
        <v>10002.16</v>
      </c>
      <c r="EI316">
        <v>0</v>
      </c>
      <c r="EJ316">
        <v>0.848101</v>
      </c>
      <c r="EK316">
        <v>-2.52791</v>
      </c>
      <c r="EL316">
        <v>422.7705</v>
      </c>
      <c r="EM316">
        <v>424.928</v>
      </c>
      <c r="EN316">
        <v>0.935605</v>
      </c>
      <c r="EO316">
        <v>420.006</v>
      </c>
      <c r="EP316">
        <v>11.58275</v>
      </c>
      <c r="EQ316">
        <v>0.987714</v>
      </c>
      <c r="ER316">
        <v>0.913894</v>
      </c>
      <c r="ES316">
        <v>6.7364</v>
      </c>
      <c r="ET316">
        <v>5.611405</v>
      </c>
      <c r="EU316">
        <v>1799.925</v>
      </c>
      <c r="EV316">
        <v>0.978004</v>
      </c>
      <c r="EW316">
        <v>0.0219962</v>
      </c>
      <c r="EX316">
        <v>0</v>
      </c>
      <c r="EY316">
        <v>380.759</v>
      </c>
      <c r="EZ316">
        <v>4.99951</v>
      </c>
      <c r="FA316">
        <v>6917.22</v>
      </c>
      <c r="FB316">
        <v>14716.4</v>
      </c>
      <c r="FC316">
        <v>43.0935</v>
      </c>
      <c r="FD316">
        <v>44.875</v>
      </c>
      <c r="FE316">
        <v>44.625</v>
      </c>
      <c r="FF316">
        <v>43.875</v>
      </c>
      <c r="FG316">
        <v>44.5</v>
      </c>
      <c r="FH316">
        <v>1755.445</v>
      </c>
      <c r="FI316">
        <v>39.48</v>
      </c>
      <c r="FJ316">
        <v>0</v>
      </c>
      <c r="FK316">
        <v>1701979170.3</v>
      </c>
      <c r="FL316">
        <v>0</v>
      </c>
      <c r="FM316">
        <v>381.1392</v>
      </c>
      <c r="FN316">
        <v>-0.537230757282939</v>
      </c>
      <c r="FO316">
        <v>-0.12769230001172</v>
      </c>
      <c r="FP316">
        <v>6917.458</v>
      </c>
      <c r="FQ316">
        <v>15</v>
      </c>
      <c r="FR316">
        <v>1701977635</v>
      </c>
      <c r="FS316" t="s">
        <v>438</v>
      </c>
      <c r="FT316">
        <v>1701977633</v>
      </c>
      <c r="FU316">
        <v>1701977635</v>
      </c>
      <c r="FV316">
        <v>4</v>
      </c>
      <c r="FW316">
        <v>-0.012</v>
      </c>
      <c r="FX316">
        <v>0.003</v>
      </c>
      <c r="FY316">
        <v>-0.515</v>
      </c>
      <c r="FZ316">
        <v>0.012</v>
      </c>
      <c r="GA316">
        <v>420</v>
      </c>
      <c r="GB316">
        <v>11</v>
      </c>
      <c r="GC316">
        <v>0.38</v>
      </c>
      <c r="GD316">
        <v>0.07</v>
      </c>
      <c r="GE316">
        <v>-2.538587</v>
      </c>
      <c r="GF316">
        <v>0.0877624060150349</v>
      </c>
      <c r="GG316">
        <v>0.0282913363240409</v>
      </c>
      <c r="GH316">
        <v>1</v>
      </c>
      <c r="GI316">
        <v>381.140382352941</v>
      </c>
      <c r="GJ316">
        <v>-0.471000756935014</v>
      </c>
      <c r="GK316">
        <v>0.185554655767018</v>
      </c>
      <c r="GL316">
        <v>1</v>
      </c>
      <c r="GM316">
        <v>0.92991115</v>
      </c>
      <c r="GN316">
        <v>0.0533589924812038</v>
      </c>
      <c r="GO316">
        <v>0.0057373357081053</v>
      </c>
      <c r="GP316">
        <v>1</v>
      </c>
      <c r="GQ316">
        <v>3</v>
      </c>
      <c r="GR316">
        <v>3</v>
      </c>
      <c r="GS316" t="s">
        <v>439</v>
      </c>
      <c r="GT316">
        <v>3.25005</v>
      </c>
      <c r="GU316">
        <v>2.8921</v>
      </c>
      <c r="GV316">
        <v>0.0827269</v>
      </c>
      <c r="GW316">
        <v>0.082909</v>
      </c>
      <c r="GX316">
        <v>0.0595751</v>
      </c>
      <c r="GY316">
        <v>0.0557271</v>
      </c>
      <c r="GZ316">
        <v>30258.6</v>
      </c>
      <c r="HA316">
        <v>23313.1</v>
      </c>
      <c r="HB316">
        <v>30709.9</v>
      </c>
      <c r="HC316">
        <v>23891.6</v>
      </c>
      <c r="HD316">
        <v>38252.8</v>
      </c>
      <c r="HE316">
        <v>31489.3</v>
      </c>
      <c r="HF316">
        <v>43453.8</v>
      </c>
      <c r="HG316">
        <v>36056.3</v>
      </c>
      <c r="HH316">
        <v>2.35193</v>
      </c>
      <c r="HI316">
        <v>2.25408</v>
      </c>
      <c r="HJ316">
        <v>0.154041</v>
      </c>
      <c r="HK316">
        <v>0</v>
      </c>
      <c r="HL316">
        <v>20.5428</v>
      </c>
      <c r="HM316">
        <v>999.9</v>
      </c>
      <c r="HN316">
        <v>45.123</v>
      </c>
      <c r="HO316">
        <v>27.15</v>
      </c>
      <c r="HP316">
        <v>20.6485</v>
      </c>
      <c r="HQ316">
        <v>54.342</v>
      </c>
      <c r="HR316">
        <v>21.4623</v>
      </c>
      <c r="HS316">
        <v>2</v>
      </c>
      <c r="HT316">
        <v>-0.300551</v>
      </c>
      <c r="HU316">
        <v>0.684812</v>
      </c>
      <c r="HV316">
        <v>20.3423</v>
      </c>
      <c r="HW316">
        <v>5.24155</v>
      </c>
      <c r="HX316">
        <v>11.9217</v>
      </c>
      <c r="HY316">
        <v>4.9696</v>
      </c>
      <c r="HZ316">
        <v>3.29003</v>
      </c>
      <c r="IA316">
        <v>9999</v>
      </c>
      <c r="IB316">
        <v>999.9</v>
      </c>
      <c r="IC316">
        <v>9999</v>
      </c>
      <c r="ID316">
        <v>9999</v>
      </c>
      <c r="IE316">
        <v>4.97209</v>
      </c>
      <c r="IF316">
        <v>1.87347</v>
      </c>
      <c r="IG316">
        <v>1.88034</v>
      </c>
      <c r="IH316">
        <v>1.87651</v>
      </c>
      <c r="II316">
        <v>1.87608</v>
      </c>
      <c r="IJ316">
        <v>1.87607</v>
      </c>
      <c r="IK316">
        <v>1.87502</v>
      </c>
      <c r="IL316">
        <v>1.87543</v>
      </c>
      <c r="IM316">
        <v>0</v>
      </c>
      <c r="IN316">
        <v>0</v>
      </c>
      <c r="IO316">
        <v>0</v>
      </c>
      <c r="IP316">
        <v>0</v>
      </c>
      <c r="IQ316" t="s">
        <v>440</v>
      </c>
      <c r="IR316" t="s">
        <v>441</v>
      </c>
      <c r="IS316" t="s">
        <v>442</v>
      </c>
      <c r="IT316" t="s">
        <v>442</v>
      </c>
      <c r="IU316" t="s">
        <v>442</v>
      </c>
      <c r="IV316" t="s">
        <v>442</v>
      </c>
      <c r="IW316">
        <v>0</v>
      </c>
      <c r="IX316">
        <v>100</v>
      </c>
      <c r="IY316">
        <v>100</v>
      </c>
      <c r="IZ316">
        <v>-0.514</v>
      </c>
      <c r="JA316">
        <v>0.0318</v>
      </c>
      <c r="JB316">
        <v>-0.436505064677801</v>
      </c>
      <c r="JC316">
        <v>-0.000204251658391556</v>
      </c>
      <c r="JD316">
        <v>8.11882707142039e-08</v>
      </c>
      <c r="JE316">
        <v>-8.824596126216e-11</v>
      </c>
      <c r="JF316">
        <v>-0.0823044458403542</v>
      </c>
      <c r="JG316">
        <v>6.98166786572007e-05</v>
      </c>
      <c r="JH316">
        <v>0.00104944809816257</v>
      </c>
      <c r="JI316">
        <v>-2.5878658862803e-05</v>
      </c>
      <c r="JJ316">
        <v>28</v>
      </c>
      <c r="JK316">
        <v>2090</v>
      </c>
      <c r="JL316">
        <v>2</v>
      </c>
      <c r="JM316">
        <v>19</v>
      </c>
      <c r="JN316">
        <v>25.6</v>
      </c>
      <c r="JO316">
        <v>25.6</v>
      </c>
      <c r="JP316">
        <v>1.36108</v>
      </c>
      <c r="JQ316">
        <v>2.55005</v>
      </c>
      <c r="JR316">
        <v>2.24365</v>
      </c>
      <c r="JS316">
        <v>2.84912</v>
      </c>
      <c r="JT316">
        <v>2.49756</v>
      </c>
      <c r="JU316">
        <v>2.35474</v>
      </c>
      <c r="JV316">
        <v>31.368</v>
      </c>
      <c r="JW316">
        <v>24.07</v>
      </c>
      <c r="JX316">
        <v>18</v>
      </c>
      <c r="JY316">
        <v>633.456</v>
      </c>
      <c r="JZ316">
        <v>657.243</v>
      </c>
      <c r="KA316">
        <v>19.9998</v>
      </c>
      <c r="KB316">
        <v>23.3766</v>
      </c>
      <c r="KC316">
        <v>30</v>
      </c>
      <c r="KD316">
        <v>23.5486</v>
      </c>
      <c r="KE316">
        <v>23.528</v>
      </c>
      <c r="KF316">
        <v>27.2901</v>
      </c>
      <c r="KG316">
        <v>36.1715</v>
      </c>
      <c r="KH316">
        <v>0</v>
      </c>
      <c r="KI316">
        <v>20</v>
      </c>
      <c r="KJ316">
        <v>420</v>
      </c>
      <c r="KK316">
        <v>11.5869</v>
      </c>
      <c r="KL316">
        <v>101.967</v>
      </c>
      <c r="KM316">
        <v>101.011</v>
      </c>
    </row>
    <row r="317" spans="1:299">
      <c r="A317">
        <v>301</v>
      </c>
      <c r="B317">
        <v>1701979174.1</v>
      </c>
      <c r="C317">
        <v>1500.09999990463</v>
      </c>
      <c r="D317" t="s">
        <v>1043</v>
      </c>
      <c r="E317" t="s">
        <v>1044</v>
      </c>
      <c r="F317">
        <v>15</v>
      </c>
      <c r="H317" t="s">
        <v>435</v>
      </c>
      <c r="K317">
        <v>1701979172.6</v>
      </c>
      <c r="L317">
        <f>(M317)/1000</f>
        <v>0</v>
      </c>
      <c r="M317">
        <f>IF(DR317, AP317, AJ317)</f>
        <v>0</v>
      </c>
      <c r="N317">
        <f>IF(DR317, AK317, AI317)</f>
        <v>0</v>
      </c>
      <c r="O317">
        <f>DT317 - IF(AW317&gt;1, N317*DN317*100.0/(AY317*EH317), 0)</f>
        <v>0</v>
      </c>
      <c r="P317">
        <f>((V317-L317/2)*O317-N317)/(V317+L317/2)</f>
        <v>0</v>
      </c>
      <c r="Q317">
        <f>P317*(EA317+EB317)/1000.0</f>
        <v>0</v>
      </c>
      <c r="R317">
        <f>(DT317 - IF(AW317&gt;1, N317*DN317*100.0/(AY317*EH317), 0))*(EA317+EB317)/1000.0</f>
        <v>0</v>
      </c>
      <c r="S317">
        <f>2.0/((1/U317-1/T317)+SIGN(U317)*SQRT((1/U317-1/T317)*(1/U317-1/T317) + 4*DO317/((DO317+1)*(DO317+1))*(2*1/U317*1/T317-1/T317*1/T317)))</f>
        <v>0</v>
      </c>
      <c r="T317">
        <f>IF(LEFT(DP317,1)&lt;&gt;"0",IF(LEFT(DP317,1)="1",3.0,DQ317),$D$5+$E$5*(EH317*EA317/($K$5*1000))+$F$5*(EH317*EA317/($K$5*1000))*MAX(MIN(DN317,$J$5),$I$5)*MAX(MIN(DN317,$J$5),$I$5)+$G$5*MAX(MIN(DN317,$J$5),$I$5)*(EH317*EA317/($K$5*1000))+$H$5*(EH317*EA317/($K$5*1000))*(EH317*EA317/($K$5*1000)))</f>
        <v>0</v>
      </c>
      <c r="U317">
        <f>L317*(1000-(1000*0.61365*exp(17.502*Y317/(240.97+Y317))/(EA317+EB317)+DV317)/2)/(1000*0.61365*exp(17.502*Y317/(240.97+Y317))/(EA317+EB317)-DV317)</f>
        <v>0</v>
      </c>
      <c r="V317">
        <f>1/((DO317+1)/(S317/1.6)+1/(T317/1.37)) + DO317/((DO317+1)/(S317/1.6) + DO317/(T317/1.37))</f>
        <v>0</v>
      </c>
      <c r="W317">
        <f>(DJ317*DM317)</f>
        <v>0</v>
      </c>
      <c r="X317">
        <f>(EC317+(W317+2*0.95*5.67E-8*(((EC317+$B$7)+273)^4-(EC317+273)^4)-44100*L317)/(1.84*29.3*T317+8*0.95*5.67E-8*(EC317+273)^3))</f>
        <v>0</v>
      </c>
      <c r="Y317">
        <f>($C$7*ED317+$D$7*EE317+$E$7*X317)</f>
        <v>0</v>
      </c>
      <c r="Z317">
        <f>0.61365*exp(17.502*Y317/(240.97+Y317))</f>
        <v>0</v>
      </c>
      <c r="AA317">
        <f>(AB317/AC317*100)</f>
        <v>0</v>
      </c>
      <c r="AB317">
        <f>DV317*(EA317+EB317)/1000</f>
        <v>0</v>
      </c>
      <c r="AC317">
        <f>0.61365*exp(17.502*EC317/(240.97+EC317))</f>
        <v>0</v>
      </c>
      <c r="AD317">
        <f>(Z317-DV317*(EA317+EB317)/1000)</f>
        <v>0</v>
      </c>
      <c r="AE317">
        <f>(-L317*44100)</f>
        <v>0</v>
      </c>
      <c r="AF317">
        <f>2*29.3*T317*0.92*(EC317-Y317)</f>
        <v>0</v>
      </c>
      <c r="AG317">
        <f>2*0.95*5.67E-8*(((EC317+$B$7)+273)^4-(Y317+273)^4)</f>
        <v>0</v>
      </c>
      <c r="AH317">
        <f>W317+AG317+AE317+AF317</f>
        <v>0</v>
      </c>
      <c r="AI317">
        <f>DZ317*AW317*(DU317-DT317*(1000-AW317*DW317)/(1000-AW317*DV317))/(100*DN317)</f>
        <v>0</v>
      </c>
      <c r="AJ317">
        <f>1000*DZ317*AW317*(DV317-DW317)/(100*DN317*(1000-AW317*DV317))</f>
        <v>0</v>
      </c>
      <c r="AK317">
        <f>(AL317 - AM317 - EA317*1E3/(8.314*(EC317+273.15)) * AO317/DZ317 * AN317) * DZ317/(100*DN317) * (1000 - DW317)/1000</f>
        <v>0</v>
      </c>
      <c r="AL317">
        <v>424.922536517334</v>
      </c>
      <c r="AM317">
        <v>422.723175757576</v>
      </c>
      <c r="AN317">
        <v>-0.00236156487707387</v>
      </c>
      <c r="AO317">
        <v>66.111918729525</v>
      </c>
      <c r="AP317">
        <f>(AR317 - AQ317 + EA317*1E3/(8.314*(EC317+273.15)) * AT317/DZ317 * AS317) * DZ317/(100*DN317) * 1000/(1000 - AR317)</f>
        <v>0</v>
      </c>
      <c r="AQ317">
        <v>11.5814932249006</v>
      </c>
      <c r="AR317">
        <v>12.5179043956044</v>
      </c>
      <c r="AS317">
        <v>9.68749126872589e-08</v>
      </c>
      <c r="AT317">
        <v>85.4368916189537</v>
      </c>
      <c r="AU317">
        <v>0</v>
      </c>
      <c r="AV317">
        <v>0</v>
      </c>
      <c r="AW317">
        <f>IF(AU317*$H$13&gt;=AY317,1.0,(AY317/(AY317-AU317*$H$13)))</f>
        <v>0</v>
      </c>
      <c r="AX317">
        <f>(AW317-1)*100</f>
        <v>0</v>
      </c>
      <c r="AY317">
        <f>MAX(0,($B$13+$C$13*EH317)/(1+$D$13*EH317)*EA317/(EC317+273)*$E$13)</f>
        <v>0</v>
      </c>
      <c r="AZ317" t="s">
        <v>436</v>
      </c>
      <c r="BA317" t="s">
        <v>436</v>
      </c>
      <c r="BB317">
        <v>0</v>
      </c>
      <c r="BC317">
        <v>0</v>
      </c>
      <c r="BD317">
        <f>1-BB317/BC317</f>
        <v>0</v>
      </c>
      <c r="BE317">
        <v>0</v>
      </c>
      <c r="BF317" t="s">
        <v>436</v>
      </c>
      <c r="BG317" t="s">
        <v>436</v>
      </c>
      <c r="BH317">
        <v>0</v>
      </c>
      <c r="BI317">
        <v>0</v>
      </c>
      <c r="BJ317">
        <f>1-BH317/BI317</f>
        <v>0</v>
      </c>
      <c r="BK317">
        <v>0.5</v>
      </c>
      <c r="BL317">
        <f>DK317</f>
        <v>0</v>
      </c>
      <c r="BM317">
        <f>N317</f>
        <v>0</v>
      </c>
      <c r="BN317">
        <f>BJ317*BK317*BL317</f>
        <v>0</v>
      </c>
      <c r="BO317">
        <f>(BM317-BE317)/BL317</f>
        <v>0</v>
      </c>
      <c r="BP317">
        <f>(BC317-BI317)/BI317</f>
        <v>0</v>
      </c>
      <c r="BQ317">
        <f>BB317/(BD317+BB317/BI317)</f>
        <v>0</v>
      </c>
      <c r="BR317" t="s">
        <v>436</v>
      </c>
      <c r="BS317">
        <v>0</v>
      </c>
      <c r="BT317">
        <f>IF(BS317&lt;&gt;0, BS317, BQ317)</f>
        <v>0</v>
      </c>
      <c r="BU317">
        <f>1-BT317/BI317</f>
        <v>0</v>
      </c>
      <c r="BV317">
        <f>(BI317-BH317)/(BI317-BT317)</f>
        <v>0</v>
      </c>
      <c r="BW317">
        <f>(BC317-BI317)/(BC317-BT317)</f>
        <v>0</v>
      </c>
      <c r="BX317">
        <f>(BI317-BH317)/(BI317-BB317)</f>
        <v>0</v>
      </c>
      <c r="BY317">
        <f>(BC317-BI317)/(BC317-BB317)</f>
        <v>0</v>
      </c>
      <c r="BZ317">
        <f>(BV317*BT317/BH317)</f>
        <v>0</v>
      </c>
      <c r="CA317">
        <f>(1-BZ317)</f>
        <v>0</v>
      </c>
      <c r="DJ317">
        <f>$B$11*EI317+$C$11*EJ317+$F$11*EU317*(1-EX317)</f>
        <v>0</v>
      </c>
      <c r="DK317">
        <f>DJ317*DL317</f>
        <v>0</v>
      </c>
      <c r="DL317">
        <f>($B$11*$D$9+$C$11*$D$9+$F$11*((FH317+EZ317)/MAX(FH317+EZ317+FI317, 0.1)*$I$9+FI317/MAX(FH317+EZ317+FI317, 0.1)*$J$9))/($B$11+$C$11+$F$11)</f>
        <v>0</v>
      </c>
      <c r="DM317">
        <f>($B$11*$K$9+$C$11*$K$9+$F$11*((FH317+EZ317)/MAX(FH317+EZ317+FI317, 0.1)*$P$9+FI317/MAX(FH317+EZ317+FI317, 0.1)*$Q$9))/($B$11+$C$11+$F$11)</f>
        <v>0</v>
      </c>
      <c r="DN317">
        <v>6</v>
      </c>
      <c r="DO317">
        <v>0.5</v>
      </c>
      <c r="DP317" t="s">
        <v>437</v>
      </c>
      <c r="DQ317">
        <v>2</v>
      </c>
      <c r="DR317" t="b">
        <v>1</v>
      </c>
      <c r="DS317">
        <v>1701979172.6</v>
      </c>
      <c r="DT317">
        <v>417.4425</v>
      </c>
      <c r="DU317">
        <v>419.99</v>
      </c>
      <c r="DV317">
        <v>12.51825</v>
      </c>
      <c r="DW317">
        <v>11.58255</v>
      </c>
      <c r="DX317">
        <v>417.9565</v>
      </c>
      <c r="DY317">
        <v>12.48645</v>
      </c>
      <c r="DZ317">
        <v>600.02</v>
      </c>
      <c r="EA317">
        <v>78.90125</v>
      </c>
      <c r="EB317">
        <v>0.100308</v>
      </c>
      <c r="EC317">
        <v>23.0226</v>
      </c>
      <c r="ED317">
        <v>23.06735</v>
      </c>
      <c r="EE317">
        <v>999.9</v>
      </c>
      <c r="EF317">
        <v>0</v>
      </c>
      <c r="EG317">
        <v>0</v>
      </c>
      <c r="EH317">
        <v>9984.375</v>
      </c>
      <c r="EI317">
        <v>0</v>
      </c>
      <c r="EJ317">
        <v>0.848101</v>
      </c>
      <c r="EK317">
        <v>-2.54768</v>
      </c>
      <c r="EL317">
        <v>422.734</v>
      </c>
      <c r="EM317">
        <v>424.9115</v>
      </c>
      <c r="EN317">
        <v>0.935685</v>
      </c>
      <c r="EO317">
        <v>419.99</v>
      </c>
      <c r="EP317">
        <v>11.58255</v>
      </c>
      <c r="EQ317">
        <v>0.9877045</v>
      </c>
      <c r="ER317">
        <v>0.913878</v>
      </c>
      <c r="ES317">
        <v>6.73626</v>
      </c>
      <c r="ET317">
        <v>5.611155</v>
      </c>
      <c r="EU317">
        <v>1799.925</v>
      </c>
      <c r="EV317">
        <v>0.978004</v>
      </c>
      <c r="EW317">
        <v>0.0219962</v>
      </c>
      <c r="EX317">
        <v>0</v>
      </c>
      <c r="EY317">
        <v>381.0465</v>
      </c>
      <c r="EZ317">
        <v>4.99951</v>
      </c>
      <c r="FA317">
        <v>6917.255</v>
      </c>
      <c r="FB317">
        <v>14716.4</v>
      </c>
      <c r="FC317">
        <v>43.125</v>
      </c>
      <c r="FD317">
        <v>44.875</v>
      </c>
      <c r="FE317">
        <v>44.625</v>
      </c>
      <c r="FF317">
        <v>43.875</v>
      </c>
      <c r="FG317">
        <v>44.5</v>
      </c>
      <c r="FH317">
        <v>1755.445</v>
      </c>
      <c r="FI317">
        <v>39.48</v>
      </c>
      <c r="FJ317">
        <v>0</v>
      </c>
      <c r="FK317">
        <v>1701979175.1</v>
      </c>
      <c r="FL317">
        <v>0</v>
      </c>
      <c r="FM317">
        <v>381.14844</v>
      </c>
      <c r="FN317">
        <v>0.0199230778939347</v>
      </c>
      <c r="FO317">
        <v>-0.178461553426024</v>
      </c>
      <c r="FP317">
        <v>6917.552</v>
      </c>
      <c r="FQ317">
        <v>15</v>
      </c>
      <c r="FR317">
        <v>1701977635</v>
      </c>
      <c r="FS317" t="s">
        <v>438</v>
      </c>
      <c r="FT317">
        <v>1701977633</v>
      </c>
      <c r="FU317">
        <v>1701977635</v>
      </c>
      <c r="FV317">
        <v>4</v>
      </c>
      <c r="FW317">
        <v>-0.012</v>
      </c>
      <c r="FX317">
        <v>0.003</v>
      </c>
      <c r="FY317">
        <v>-0.515</v>
      </c>
      <c r="FZ317">
        <v>0.012</v>
      </c>
      <c r="GA317">
        <v>420</v>
      </c>
      <c r="GB317">
        <v>11</v>
      </c>
      <c r="GC317">
        <v>0.38</v>
      </c>
      <c r="GD317">
        <v>0.07</v>
      </c>
      <c r="GE317">
        <v>-2.5403780952381</v>
      </c>
      <c r="GF317">
        <v>0.0289090909090861</v>
      </c>
      <c r="GG317">
        <v>0.0249278050184638</v>
      </c>
      <c r="GH317">
        <v>1</v>
      </c>
      <c r="GI317">
        <v>381.138911764706</v>
      </c>
      <c r="GJ317">
        <v>-0.382505724351384</v>
      </c>
      <c r="GK317">
        <v>0.203631207542263</v>
      </c>
      <c r="GL317">
        <v>1</v>
      </c>
      <c r="GM317">
        <v>0.93333480952381</v>
      </c>
      <c r="GN317">
        <v>0.0251865194805189</v>
      </c>
      <c r="GO317">
        <v>0.00274308190630014</v>
      </c>
      <c r="GP317">
        <v>1</v>
      </c>
      <c r="GQ317">
        <v>3</v>
      </c>
      <c r="GR317">
        <v>3</v>
      </c>
      <c r="GS317" t="s">
        <v>439</v>
      </c>
      <c r="GT317">
        <v>3.25018</v>
      </c>
      <c r="GU317">
        <v>2.89239</v>
      </c>
      <c r="GV317">
        <v>0.0827233</v>
      </c>
      <c r="GW317">
        <v>0.082906</v>
      </c>
      <c r="GX317">
        <v>0.059577</v>
      </c>
      <c r="GY317">
        <v>0.0557348</v>
      </c>
      <c r="GZ317">
        <v>30258.5</v>
      </c>
      <c r="HA317">
        <v>23313.3</v>
      </c>
      <c r="HB317">
        <v>30709.7</v>
      </c>
      <c r="HC317">
        <v>23891.8</v>
      </c>
      <c r="HD317">
        <v>38252.6</v>
      </c>
      <c r="HE317">
        <v>31489.3</v>
      </c>
      <c r="HF317">
        <v>43453.7</v>
      </c>
      <c r="HG317">
        <v>36056.6</v>
      </c>
      <c r="HH317">
        <v>2.35217</v>
      </c>
      <c r="HI317">
        <v>2.25397</v>
      </c>
      <c r="HJ317">
        <v>0.153445</v>
      </c>
      <c r="HK317">
        <v>0</v>
      </c>
      <c r="HL317">
        <v>20.534</v>
      </c>
      <c r="HM317">
        <v>999.9</v>
      </c>
      <c r="HN317">
        <v>45.123</v>
      </c>
      <c r="HO317">
        <v>27.15</v>
      </c>
      <c r="HP317">
        <v>20.6485</v>
      </c>
      <c r="HQ317">
        <v>54.592</v>
      </c>
      <c r="HR317">
        <v>21.4343</v>
      </c>
      <c r="HS317">
        <v>2</v>
      </c>
      <c r="HT317">
        <v>-0.300772</v>
      </c>
      <c r="HU317">
        <v>0.682424</v>
      </c>
      <c r="HV317">
        <v>20.3424</v>
      </c>
      <c r="HW317">
        <v>5.2423</v>
      </c>
      <c r="HX317">
        <v>11.922</v>
      </c>
      <c r="HY317">
        <v>4.9697</v>
      </c>
      <c r="HZ317">
        <v>3.29025</v>
      </c>
      <c r="IA317">
        <v>9999</v>
      </c>
      <c r="IB317">
        <v>999.9</v>
      </c>
      <c r="IC317">
        <v>9999</v>
      </c>
      <c r="ID317">
        <v>9999</v>
      </c>
      <c r="IE317">
        <v>4.97211</v>
      </c>
      <c r="IF317">
        <v>1.87348</v>
      </c>
      <c r="IG317">
        <v>1.88034</v>
      </c>
      <c r="IH317">
        <v>1.87651</v>
      </c>
      <c r="II317">
        <v>1.87607</v>
      </c>
      <c r="IJ317">
        <v>1.87607</v>
      </c>
      <c r="IK317">
        <v>1.87505</v>
      </c>
      <c r="IL317">
        <v>1.87545</v>
      </c>
      <c r="IM317">
        <v>0</v>
      </c>
      <c r="IN317">
        <v>0</v>
      </c>
      <c r="IO317">
        <v>0</v>
      </c>
      <c r="IP317">
        <v>0</v>
      </c>
      <c r="IQ317" t="s">
        <v>440</v>
      </c>
      <c r="IR317" t="s">
        <v>441</v>
      </c>
      <c r="IS317" t="s">
        <v>442</v>
      </c>
      <c r="IT317" t="s">
        <v>442</v>
      </c>
      <c r="IU317" t="s">
        <v>442</v>
      </c>
      <c r="IV317" t="s">
        <v>442</v>
      </c>
      <c r="IW317">
        <v>0</v>
      </c>
      <c r="IX317">
        <v>100</v>
      </c>
      <c r="IY317">
        <v>100</v>
      </c>
      <c r="IZ317">
        <v>-0.514</v>
      </c>
      <c r="JA317">
        <v>0.0319</v>
      </c>
      <c r="JB317">
        <v>-0.436505064677801</v>
      </c>
      <c r="JC317">
        <v>-0.000204251658391556</v>
      </c>
      <c r="JD317">
        <v>8.11882707142039e-08</v>
      </c>
      <c r="JE317">
        <v>-8.824596126216e-11</v>
      </c>
      <c r="JF317">
        <v>-0.0823044458403542</v>
      </c>
      <c r="JG317">
        <v>6.98166786572007e-05</v>
      </c>
      <c r="JH317">
        <v>0.00104944809816257</v>
      </c>
      <c r="JI317">
        <v>-2.5878658862803e-05</v>
      </c>
      <c r="JJ317">
        <v>28</v>
      </c>
      <c r="JK317">
        <v>2090</v>
      </c>
      <c r="JL317">
        <v>2</v>
      </c>
      <c r="JM317">
        <v>19</v>
      </c>
      <c r="JN317">
        <v>25.7</v>
      </c>
      <c r="JO317">
        <v>25.7</v>
      </c>
      <c r="JP317">
        <v>1.36108</v>
      </c>
      <c r="JQ317">
        <v>2.55615</v>
      </c>
      <c r="JR317">
        <v>2.24365</v>
      </c>
      <c r="JS317">
        <v>2.85034</v>
      </c>
      <c r="JT317">
        <v>2.49756</v>
      </c>
      <c r="JU317">
        <v>2.36572</v>
      </c>
      <c r="JV317">
        <v>31.368</v>
      </c>
      <c r="JW317">
        <v>24.0612</v>
      </c>
      <c r="JX317">
        <v>18</v>
      </c>
      <c r="JY317">
        <v>633.637</v>
      </c>
      <c r="JZ317">
        <v>657.158</v>
      </c>
      <c r="KA317">
        <v>19.9995</v>
      </c>
      <c r="KB317">
        <v>23.3761</v>
      </c>
      <c r="KC317">
        <v>29.9999</v>
      </c>
      <c r="KD317">
        <v>23.5485</v>
      </c>
      <c r="KE317">
        <v>23.528</v>
      </c>
      <c r="KF317">
        <v>27.2902</v>
      </c>
      <c r="KG317">
        <v>36.1715</v>
      </c>
      <c r="KH317">
        <v>0</v>
      </c>
      <c r="KI317">
        <v>20</v>
      </c>
      <c r="KJ317">
        <v>420</v>
      </c>
      <c r="KK317">
        <v>11.5869</v>
      </c>
      <c r="KL317">
        <v>101.967</v>
      </c>
      <c r="KM317">
        <v>101.011</v>
      </c>
    </row>
    <row r="318" spans="1:299">
      <c r="A318">
        <v>302</v>
      </c>
      <c r="B318">
        <v>1701979179.1</v>
      </c>
      <c r="C318">
        <v>1505.09999990463</v>
      </c>
      <c r="D318" t="s">
        <v>1045</v>
      </c>
      <c r="E318" t="s">
        <v>1046</v>
      </c>
      <c r="F318">
        <v>15</v>
      </c>
      <c r="H318" t="s">
        <v>435</v>
      </c>
      <c r="K318">
        <v>1701979177.6</v>
      </c>
      <c r="L318">
        <f>(M318)/1000</f>
        <v>0</v>
      </c>
      <c r="M318">
        <f>IF(DR318, AP318, AJ318)</f>
        <v>0</v>
      </c>
      <c r="N318">
        <f>IF(DR318, AK318, AI318)</f>
        <v>0</v>
      </c>
      <c r="O318">
        <f>DT318 - IF(AW318&gt;1, N318*DN318*100.0/(AY318*EH318), 0)</f>
        <v>0</v>
      </c>
      <c r="P318">
        <f>((V318-L318/2)*O318-N318)/(V318+L318/2)</f>
        <v>0</v>
      </c>
      <c r="Q318">
        <f>P318*(EA318+EB318)/1000.0</f>
        <v>0</v>
      </c>
      <c r="R318">
        <f>(DT318 - IF(AW318&gt;1, N318*DN318*100.0/(AY318*EH318), 0))*(EA318+EB318)/1000.0</f>
        <v>0</v>
      </c>
      <c r="S318">
        <f>2.0/((1/U318-1/T318)+SIGN(U318)*SQRT((1/U318-1/T318)*(1/U318-1/T318) + 4*DO318/((DO318+1)*(DO318+1))*(2*1/U318*1/T318-1/T318*1/T318)))</f>
        <v>0</v>
      </c>
      <c r="T318">
        <f>IF(LEFT(DP318,1)&lt;&gt;"0",IF(LEFT(DP318,1)="1",3.0,DQ318),$D$5+$E$5*(EH318*EA318/($K$5*1000))+$F$5*(EH318*EA318/($K$5*1000))*MAX(MIN(DN318,$J$5),$I$5)*MAX(MIN(DN318,$J$5),$I$5)+$G$5*MAX(MIN(DN318,$J$5),$I$5)*(EH318*EA318/($K$5*1000))+$H$5*(EH318*EA318/($K$5*1000))*(EH318*EA318/($K$5*1000)))</f>
        <v>0</v>
      </c>
      <c r="U318">
        <f>L318*(1000-(1000*0.61365*exp(17.502*Y318/(240.97+Y318))/(EA318+EB318)+DV318)/2)/(1000*0.61365*exp(17.502*Y318/(240.97+Y318))/(EA318+EB318)-DV318)</f>
        <v>0</v>
      </c>
      <c r="V318">
        <f>1/((DO318+1)/(S318/1.6)+1/(T318/1.37)) + DO318/((DO318+1)/(S318/1.6) + DO318/(T318/1.37))</f>
        <v>0</v>
      </c>
      <c r="W318">
        <f>(DJ318*DM318)</f>
        <v>0</v>
      </c>
      <c r="X318">
        <f>(EC318+(W318+2*0.95*5.67E-8*(((EC318+$B$7)+273)^4-(EC318+273)^4)-44100*L318)/(1.84*29.3*T318+8*0.95*5.67E-8*(EC318+273)^3))</f>
        <v>0</v>
      </c>
      <c r="Y318">
        <f>($C$7*ED318+$D$7*EE318+$E$7*X318)</f>
        <v>0</v>
      </c>
      <c r="Z318">
        <f>0.61365*exp(17.502*Y318/(240.97+Y318))</f>
        <v>0</v>
      </c>
      <c r="AA318">
        <f>(AB318/AC318*100)</f>
        <v>0</v>
      </c>
      <c r="AB318">
        <f>DV318*(EA318+EB318)/1000</f>
        <v>0</v>
      </c>
      <c r="AC318">
        <f>0.61365*exp(17.502*EC318/(240.97+EC318))</f>
        <v>0</v>
      </c>
      <c r="AD318">
        <f>(Z318-DV318*(EA318+EB318)/1000)</f>
        <v>0</v>
      </c>
      <c r="AE318">
        <f>(-L318*44100)</f>
        <v>0</v>
      </c>
      <c r="AF318">
        <f>2*29.3*T318*0.92*(EC318-Y318)</f>
        <v>0</v>
      </c>
      <c r="AG318">
        <f>2*0.95*5.67E-8*(((EC318+$B$7)+273)^4-(Y318+273)^4)</f>
        <v>0</v>
      </c>
      <c r="AH318">
        <f>W318+AG318+AE318+AF318</f>
        <v>0</v>
      </c>
      <c r="AI318">
        <f>DZ318*AW318*(DU318-DT318*(1000-AW318*DW318)/(1000-AW318*DV318))/(100*DN318)</f>
        <v>0</v>
      </c>
      <c r="AJ318">
        <f>1000*DZ318*AW318*(DV318-DW318)/(100*DN318*(1000-AW318*DV318))</f>
        <v>0</v>
      </c>
      <c r="AK318">
        <f>(AL318 - AM318 - EA318*1E3/(8.314*(EC318+273.15)) * AO318/DZ318 * AN318) * DZ318/(100*DN318) * (1000 - DW318)/1000</f>
        <v>0</v>
      </c>
      <c r="AL318">
        <v>424.90585866333</v>
      </c>
      <c r="AM318">
        <v>422.765018181818</v>
      </c>
      <c r="AN318">
        <v>0.000912617547512907</v>
      </c>
      <c r="AO318">
        <v>66.111918729525</v>
      </c>
      <c r="AP318">
        <f>(AR318 - AQ318 + EA318*1E3/(8.314*(EC318+273.15)) * AT318/DZ318 * AS318) * DZ318/(100*DN318) * 1000/(1000 - AR318)</f>
        <v>0</v>
      </c>
      <c r="AQ318">
        <v>11.5835867779543</v>
      </c>
      <c r="AR318">
        <v>12.518454945055</v>
      </c>
      <c r="AS318">
        <v>3.84372931415823e-08</v>
      </c>
      <c r="AT318">
        <v>85.4368916189537</v>
      </c>
      <c r="AU318">
        <v>0</v>
      </c>
      <c r="AV318">
        <v>0</v>
      </c>
      <c r="AW318">
        <f>IF(AU318*$H$13&gt;=AY318,1.0,(AY318/(AY318-AU318*$H$13)))</f>
        <v>0</v>
      </c>
      <c r="AX318">
        <f>(AW318-1)*100</f>
        <v>0</v>
      </c>
      <c r="AY318">
        <f>MAX(0,($B$13+$C$13*EH318)/(1+$D$13*EH318)*EA318/(EC318+273)*$E$13)</f>
        <v>0</v>
      </c>
      <c r="AZ318" t="s">
        <v>436</v>
      </c>
      <c r="BA318" t="s">
        <v>436</v>
      </c>
      <c r="BB318">
        <v>0</v>
      </c>
      <c r="BC318">
        <v>0</v>
      </c>
      <c r="BD318">
        <f>1-BB318/BC318</f>
        <v>0</v>
      </c>
      <c r="BE318">
        <v>0</v>
      </c>
      <c r="BF318" t="s">
        <v>436</v>
      </c>
      <c r="BG318" t="s">
        <v>436</v>
      </c>
      <c r="BH318">
        <v>0</v>
      </c>
      <c r="BI318">
        <v>0</v>
      </c>
      <c r="BJ318">
        <f>1-BH318/BI318</f>
        <v>0</v>
      </c>
      <c r="BK318">
        <v>0.5</v>
      </c>
      <c r="BL318">
        <f>DK318</f>
        <v>0</v>
      </c>
      <c r="BM318">
        <f>N318</f>
        <v>0</v>
      </c>
      <c r="BN318">
        <f>BJ318*BK318*BL318</f>
        <v>0</v>
      </c>
      <c r="BO318">
        <f>(BM318-BE318)/BL318</f>
        <v>0</v>
      </c>
      <c r="BP318">
        <f>(BC318-BI318)/BI318</f>
        <v>0</v>
      </c>
      <c r="BQ318">
        <f>BB318/(BD318+BB318/BI318)</f>
        <v>0</v>
      </c>
      <c r="BR318" t="s">
        <v>436</v>
      </c>
      <c r="BS318">
        <v>0</v>
      </c>
      <c r="BT318">
        <f>IF(BS318&lt;&gt;0, BS318, BQ318)</f>
        <v>0</v>
      </c>
      <c r="BU318">
        <f>1-BT318/BI318</f>
        <v>0</v>
      </c>
      <c r="BV318">
        <f>(BI318-BH318)/(BI318-BT318)</f>
        <v>0</v>
      </c>
      <c r="BW318">
        <f>(BC318-BI318)/(BC318-BT318)</f>
        <v>0</v>
      </c>
      <c r="BX318">
        <f>(BI318-BH318)/(BI318-BB318)</f>
        <v>0</v>
      </c>
      <c r="BY318">
        <f>(BC318-BI318)/(BC318-BB318)</f>
        <v>0</v>
      </c>
      <c r="BZ318">
        <f>(BV318*BT318/BH318)</f>
        <v>0</v>
      </c>
      <c r="CA318">
        <f>(1-BZ318)</f>
        <v>0</v>
      </c>
      <c r="DJ318">
        <f>$B$11*EI318+$C$11*EJ318+$F$11*EU318*(1-EX318)</f>
        <v>0</v>
      </c>
      <c r="DK318">
        <f>DJ318*DL318</f>
        <v>0</v>
      </c>
      <c r="DL318">
        <f>($B$11*$D$9+$C$11*$D$9+$F$11*((FH318+EZ318)/MAX(FH318+EZ318+FI318, 0.1)*$I$9+FI318/MAX(FH318+EZ318+FI318, 0.1)*$J$9))/($B$11+$C$11+$F$11)</f>
        <v>0</v>
      </c>
      <c r="DM318">
        <f>($B$11*$K$9+$C$11*$K$9+$F$11*((FH318+EZ318)/MAX(FH318+EZ318+FI318, 0.1)*$P$9+FI318/MAX(FH318+EZ318+FI318, 0.1)*$Q$9))/($B$11+$C$11+$F$11)</f>
        <v>0</v>
      </c>
      <c r="DN318">
        <v>6</v>
      </c>
      <c r="DO318">
        <v>0.5</v>
      </c>
      <c r="DP318" t="s">
        <v>437</v>
      </c>
      <c r="DQ318">
        <v>2</v>
      </c>
      <c r="DR318" t="b">
        <v>1</v>
      </c>
      <c r="DS318">
        <v>1701979177.6</v>
      </c>
      <c r="DT318">
        <v>417.4635</v>
      </c>
      <c r="DU318">
        <v>419.982</v>
      </c>
      <c r="DV318">
        <v>12.51825</v>
      </c>
      <c r="DW318">
        <v>11.58275</v>
      </c>
      <c r="DX318">
        <v>417.9775</v>
      </c>
      <c r="DY318">
        <v>12.48645</v>
      </c>
      <c r="DZ318">
        <v>599.994</v>
      </c>
      <c r="EA318">
        <v>78.9021</v>
      </c>
      <c r="EB318">
        <v>0.09978465</v>
      </c>
      <c r="EC318">
        <v>23.01905</v>
      </c>
      <c r="ED318">
        <v>23.07385</v>
      </c>
      <c r="EE318">
        <v>999.9</v>
      </c>
      <c r="EF318">
        <v>0</v>
      </c>
      <c r="EG318">
        <v>0</v>
      </c>
      <c r="EH318">
        <v>10021.55</v>
      </c>
      <c r="EI318">
        <v>0</v>
      </c>
      <c r="EJ318">
        <v>0.848101</v>
      </c>
      <c r="EK318">
        <v>-2.51814</v>
      </c>
      <c r="EL318">
        <v>422.7555</v>
      </c>
      <c r="EM318">
        <v>424.9035</v>
      </c>
      <c r="EN318">
        <v>0.935513</v>
      </c>
      <c r="EO318">
        <v>419.982</v>
      </c>
      <c r="EP318">
        <v>11.58275</v>
      </c>
      <c r="EQ318">
        <v>0.987717</v>
      </c>
      <c r="ER318">
        <v>0.9139035</v>
      </c>
      <c r="ES318">
        <v>6.736445</v>
      </c>
      <c r="ET318">
        <v>5.61155</v>
      </c>
      <c r="EU318">
        <v>1800.075</v>
      </c>
      <c r="EV318">
        <v>0.978006</v>
      </c>
      <c r="EW318">
        <v>0.0219943</v>
      </c>
      <c r="EX318">
        <v>0</v>
      </c>
      <c r="EY318">
        <v>381.12</v>
      </c>
      <c r="EZ318">
        <v>4.99951</v>
      </c>
      <c r="FA318">
        <v>6917.66</v>
      </c>
      <c r="FB318">
        <v>14717.6</v>
      </c>
      <c r="FC318">
        <v>43.125</v>
      </c>
      <c r="FD318">
        <v>44.8435</v>
      </c>
      <c r="FE318">
        <v>44.625</v>
      </c>
      <c r="FF318">
        <v>43.875</v>
      </c>
      <c r="FG318">
        <v>44.5</v>
      </c>
      <c r="FH318">
        <v>1755.595</v>
      </c>
      <c r="FI318">
        <v>39.48</v>
      </c>
      <c r="FJ318">
        <v>0</v>
      </c>
      <c r="FK318">
        <v>1701979180.5</v>
      </c>
      <c r="FL318">
        <v>0</v>
      </c>
      <c r="FM318">
        <v>381.150192307692</v>
      </c>
      <c r="FN318">
        <v>0.323794867922128</v>
      </c>
      <c r="FO318">
        <v>-0.597606868382392</v>
      </c>
      <c r="FP318">
        <v>6917.31538461539</v>
      </c>
      <c r="FQ318">
        <v>15</v>
      </c>
      <c r="FR318">
        <v>1701977635</v>
      </c>
      <c r="FS318" t="s">
        <v>438</v>
      </c>
      <c r="FT318">
        <v>1701977633</v>
      </c>
      <c r="FU318">
        <v>1701977635</v>
      </c>
      <c r="FV318">
        <v>4</v>
      </c>
      <c r="FW318">
        <v>-0.012</v>
      </c>
      <c r="FX318">
        <v>0.003</v>
      </c>
      <c r="FY318">
        <v>-0.515</v>
      </c>
      <c r="FZ318">
        <v>0.012</v>
      </c>
      <c r="GA318">
        <v>420</v>
      </c>
      <c r="GB318">
        <v>11</v>
      </c>
      <c r="GC318">
        <v>0.38</v>
      </c>
      <c r="GD318">
        <v>0.07</v>
      </c>
      <c r="GE318">
        <v>-2.5337495</v>
      </c>
      <c r="GF318">
        <v>0.0301872180451119</v>
      </c>
      <c r="GG318">
        <v>0.0178350302705098</v>
      </c>
      <c r="GH318">
        <v>1</v>
      </c>
      <c r="GI318">
        <v>381.159323529412</v>
      </c>
      <c r="GJ318">
        <v>0.444598932468678</v>
      </c>
      <c r="GK318">
        <v>0.235560622968746</v>
      </c>
      <c r="GL318">
        <v>1</v>
      </c>
      <c r="GM318">
        <v>0.9348045</v>
      </c>
      <c r="GN318">
        <v>0.00753437593984871</v>
      </c>
      <c r="GO318">
        <v>0.0011829526406412</v>
      </c>
      <c r="GP318">
        <v>1</v>
      </c>
      <c r="GQ318">
        <v>3</v>
      </c>
      <c r="GR318">
        <v>3</v>
      </c>
      <c r="GS318" t="s">
        <v>439</v>
      </c>
      <c r="GT318">
        <v>3.25006</v>
      </c>
      <c r="GU318">
        <v>2.89208</v>
      </c>
      <c r="GV318">
        <v>0.0827234</v>
      </c>
      <c r="GW318">
        <v>0.082902</v>
      </c>
      <c r="GX318">
        <v>0.0595776</v>
      </c>
      <c r="GY318">
        <v>0.0557278</v>
      </c>
      <c r="GZ318">
        <v>30258.8</v>
      </c>
      <c r="HA318">
        <v>23313.5</v>
      </c>
      <c r="HB318">
        <v>30709.9</v>
      </c>
      <c r="HC318">
        <v>23891.9</v>
      </c>
      <c r="HD318">
        <v>38252.8</v>
      </c>
      <c r="HE318">
        <v>31489.8</v>
      </c>
      <c r="HF318">
        <v>43453.9</v>
      </c>
      <c r="HG318">
        <v>36056.9</v>
      </c>
      <c r="HH318">
        <v>2.35195</v>
      </c>
      <c r="HI318">
        <v>2.2541</v>
      </c>
      <c r="HJ318">
        <v>0.154153</v>
      </c>
      <c r="HK318">
        <v>0</v>
      </c>
      <c r="HL318">
        <v>20.527</v>
      </c>
      <c r="HM318">
        <v>999.9</v>
      </c>
      <c r="HN318">
        <v>45.123</v>
      </c>
      <c r="HO318">
        <v>27.15</v>
      </c>
      <c r="HP318">
        <v>20.6496</v>
      </c>
      <c r="HQ318">
        <v>54.302</v>
      </c>
      <c r="HR318">
        <v>21.4824</v>
      </c>
      <c r="HS318">
        <v>2</v>
      </c>
      <c r="HT318">
        <v>-0.300976</v>
      </c>
      <c r="HU318">
        <v>0.679954</v>
      </c>
      <c r="HV318">
        <v>20.3424</v>
      </c>
      <c r="HW318">
        <v>5.2429</v>
      </c>
      <c r="HX318">
        <v>11.9214</v>
      </c>
      <c r="HY318">
        <v>4.9696</v>
      </c>
      <c r="HZ318">
        <v>3.2901</v>
      </c>
      <c r="IA318">
        <v>9999</v>
      </c>
      <c r="IB318">
        <v>999.9</v>
      </c>
      <c r="IC318">
        <v>9999</v>
      </c>
      <c r="ID318">
        <v>9999</v>
      </c>
      <c r="IE318">
        <v>4.97213</v>
      </c>
      <c r="IF318">
        <v>1.87348</v>
      </c>
      <c r="IG318">
        <v>1.88034</v>
      </c>
      <c r="IH318">
        <v>1.87652</v>
      </c>
      <c r="II318">
        <v>1.87609</v>
      </c>
      <c r="IJ318">
        <v>1.87607</v>
      </c>
      <c r="IK318">
        <v>1.87505</v>
      </c>
      <c r="IL318">
        <v>1.87543</v>
      </c>
      <c r="IM318">
        <v>0</v>
      </c>
      <c r="IN318">
        <v>0</v>
      </c>
      <c r="IO318">
        <v>0</v>
      </c>
      <c r="IP318">
        <v>0</v>
      </c>
      <c r="IQ318" t="s">
        <v>440</v>
      </c>
      <c r="IR318" t="s">
        <v>441</v>
      </c>
      <c r="IS318" t="s">
        <v>442</v>
      </c>
      <c r="IT318" t="s">
        <v>442</v>
      </c>
      <c r="IU318" t="s">
        <v>442</v>
      </c>
      <c r="IV318" t="s">
        <v>442</v>
      </c>
      <c r="IW318">
        <v>0</v>
      </c>
      <c r="IX318">
        <v>100</v>
      </c>
      <c r="IY318">
        <v>100</v>
      </c>
      <c r="IZ318">
        <v>-0.514</v>
      </c>
      <c r="JA318">
        <v>0.0318</v>
      </c>
      <c r="JB318">
        <v>-0.436505064677801</v>
      </c>
      <c r="JC318">
        <v>-0.000204251658391556</v>
      </c>
      <c r="JD318">
        <v>8.11882707142039e-08</v>
      </c>
      <c r="JE318">
        <v>-8.824596126216e-11</v>
      </c>
      <c r="JF318">
        <v>-0.0823044458403542</v>
      </c>
      <c r="JG318">
        <v>6.98166786572007e-05</v>
      </c>
      <c r="JH318">
        <v>0.00104944809816257</v>
      </c>
      <c r="JI318">
        <v>-2.5878658862803e-05</v>
      </c>
      <c r="JJ318">
        <v>28</v>
      </c>
      <c r="JK318">
        <v>2090</v>
      </c>
      <c r="JL318">
        <v>2</v>
      </c>
      <c r="JM318">
        <v>19</v>
      </c>
      <c r="JN318">
        <v>25.8</v>
      </c>
      <c r="JO318">
        <v>25.7</v>
      </c>
      <c r="JP318">
        <v>1.36108</v>
      </c>
      <c r="JQ318">
        <v>2.55981</v>
      </c>
      <c r="JR318">
        <v>2.24365</v>
      </c>
      <c r="JS318">
        <v>2.84912</v>
      </c>
      <c r="JT318">
        <v>2.49756</v>
      </c>
      <c r="JU318">
        <v>2.37183</v>
      </c>
      <c r="JV318">
        <v>31.368</v>
      </c>
      <c r="JW318">
        <v>24.0612</v>
      </c>
      <c r="JX318">
        <v>18</v>
      </c>
      <c r="JY318">
        <v>633.473</v>
      </c>
      <c r="JZ318">
        <v>657.265</v>
      </c>
      <c r="KA318">
        <v>19.9995</v>
      </c>
      <c r="KB318">
        <v>23.3746</v>
      </c>
      <c r="KC318">
        <v>30.0001</v>
      </c>
      <c r="KD318">
        <v>23.5485</v>
      </c>
      <c r="KE318">
        <v>23.528</v>
      </c>
      <c r="KF318">
        <v>27.2928</v>
      </c>
      <c r="KG318">
        <v>36.1715</v>
      </c>
      <c r="KH318">
        <v>0</v>
      </c>
      <c r="KI318">
        <v>20</v>
      </c>
      <c r="KJ318">
        <v>420</v>
      </c>
      <c r="KK318">
        <v>11.5869</v>
      </c>
      <c r="KL318">
        <v>101.967</v>
      </c>
      <c r="KM318">
        <v>101.012</v>
      </c>
    </row>
    <row r="319" spans="1:299">
      <c r="A319">
        <v>303</v>
      </c>
      <c r="B319">
        <v>1701979184.1</v>
      </c>
      <c r="C319">
        <v>1510.09999990463</v>
      </c>
      <c r="D319" t="s">
        <v>1047</v>
      </c>
      <c r="E319" t="s">
        <v>1048</v>
      </c>
      <c r="F319">
        <v>15</v>
      </c>
      <c r="H319" t="s">
        <v>435</v>
      </c>
      <c r="K319">
        <v>1701979182.6</v>
      </c>
      <c r="L319">
        <f>(M319)/1000</f>
        <v>0</v>
      </c>
      <c r="M319">
        <f>IF(DR319, AP319, AJ319)</f>
        <v>0</v>
      </c>
      <c r="N319">
        <f>IF(DR319, AK319, AI319)</f>
        <v>0</v>
      </c>
      <c r="O319">
        <f>DT319 - IF(AW319&gt;1, N319*DN319*100.0/(AY319*EH319), 0)</f>
        <v>0</v>
      </c>
      <c r="P319">
        <f>((V319-L319/2)*O319-N319)/(V319+L319/2)</f>
        <v>0</v>
      </c>
      <c r="Q319">
        <f>P319*(EA319+EB319)/1000.0</f>
        <v>0</v>
      </c>
      <c r="R319">
        <f>(DT319 - IF(AW319&gt;1, N319*DN319*100.0/(AY319*EH319), 0))*(EA319+EB319)/1000.0</f>
        <v>0</v>
      </c>
      <c r="S319">
        <f>2.0/((1/U319-1/T319)+SIGN(U319)*SQRT((1/U319-1/T319)*(1/U319-1/T319) + 4*DO319/((DO319+1)*(DO319+1))*(2*1/U319*1/T319-1/T319*1/T319)))</f>
        <v>0</v>
      </c>
      <c r="T319">
        <f>IF(LEFT(DP319,1)&lt;&gt;"0",IF(LEFT(DP319,1)="1",3.0,DQ319),$D$5+$E$5*(EH319*EA319/($K$5*1000))+$F$5*(EH319*EA319/($K$5*1000))*MAX(MIN(DN319,$J$5),$I$5)*MAX(MIN(DN319,$J$5),$I$5)+$G$5*MAX(MIN(DN319,$J$5),$I$5)*(EH319*EA319/($K$5*1000))+$H$5*(EH319*EA319/($K$5*1000))*(EH319*EA319/($K$5*1000)))</f>
        <v>0</v>
      </c>
      <c r="U319">
        <f>L319*(1000-(1000*0.61365*exp(17.502*Y319/(240.97+Y319))/(EA319+EB319)+DV319)/2)/(1000*0.61365*exp(17.502*Y319/(240.97+Y319))/(EA319+EB319)-DV319)</f>
        <v>0</v>
      </c>
      <c r="V319">
        <f>1/((DO319+1)/(S319/1.6)+1/(T319/1.37)) + DO319/((DO319+1)/(S319/1.6) + DO319/(T319/1.37))</f>
        <v>0</v>
      </c>
      <c r="W319">
        <f>(DJ319*DM319)</f>
        <v>0</v>
      </c>
      <c r="X319">
        <f>(EC319+(W319+2*0.95*5.67E-8*(((EC319+$B$7)+273)^4-(EC319+273)^4)-44100*L319)/(1.84*29.3*T319+8*0.95*5.67E-8*(EC319+273)^3))</f>
        <v>0</v>
      </c>
      <c r="Y319">
        <f>($C$7*ED319+$D$7*EE319+$E$7*X319)</f>
        <v>0</v>
      </c>
      <c r="Z319">
        <f>0.61365*exp(17.502*Y319/(240.97+Y319))</f>
        <v>0</v>
      </c>
      <c r="AA319">
        <f>(AB319/AC319*100)</f>
        <v>0</v>
      </c>
      <c r="AB319">
        <f>DV319*(EA319+EB319)/1000</f>
        <v>0</v>
      </c>
      <c r="AC319">
        <f>0.61365*exp(17.502*EC319/(240.97+EC319))</f>
        <v>0</v>
      </c>
      <c r="AD319">
        <f>(Z319-DV319*(EA319+EB319)/1000)</f>
        <v>0</v>
      </c>
      <c r="AE319">
        <f>(-L319*44100)</f>
        <v>0</v>
      </c>
      <c r="AF319">
        <f>2*29.3*T319*0.92*(EC319-Y319)</f>
        <v>0</v>
      </c>
      <c r="AG319">
        <f>2*0.95*5.67E-8*(((EC319+$B$7)+273)^4-(Y319+273)^4)</f>
        <v>0</v>
      </c>
      <c r="AH319">
        <f>W319+AG319+AE319+AF319</f>
        <v>0</v>
      </c>
      <c r="AI319">
        <f>DZ319*AW319*(DU319-DT319*(1000-AW319*DW319)/(1000-AW319*DV319))/(100*DN319)</f>
        <v>0</v>
      </c>
      <c r="AJ319">
        <f>1000*DZ319*AW319*(DV319-DW319)/(100*DN319*(1000-AW319*DV319))</f>
        <v>0</v>
      </c>
      <c r="AK319">
        <f>(AL319 - AM319 - EA319*1E3/(8.314*(EC319+273.15)) * AO319/DZ319 * AN319) * DZ319/(100*DN319) * (1000 - DW319)/1000</f>
        <v>0</v>
      </c>
      <c r="AL319">
        <v>424.928846490323</v>
      </c>
      <c r="AM319">
        <v>422.787339393939</v>
      </c>
      <c r="AN319">
        <v>0.00221541303990918</v>
      </c>
      <c r="AO319">
        <v>66.111918729525</v>
      </c>
      <c r="AP319">
        <f>(AR319 - AQ319 + EA319*1E3/(8.314*(EC319+273.15)) * AT319/DZ319 * AS319) * DZ319/(100*DN319) * 1000/(1000 - AR319)</f>
        <v>0</v>
      </c>
      <c r="AQ319">
        <v>11.5812403420761</v>
      </c>
      <c r="AR319">
        <v>12.5172835164835</v>
      </c>
      <c r="AS319">
        <v>-1.42420196960218e-07</v>
      </c>
      <c r="AT319">
        <v>85.4368916189537</v>
      </c>
      <c r="AU319">
        <v>0</v>
      </c>
      <c r="AV319">
        <v>0</v>
      </c>
      <c r="AW319">
        <f>IF(AU319*$H$13&gt;=AY319,1.0,(AY319/(AY319-AU319*$H$13)))</f>
        <v>0</v>
      </c>
      <c r="AX319">
        <f>(AW319-1)*100</f>
        <v>0</v>
      </c>
      <c r="AY319">
        <f>MAX(0,($B$13+$C$13*EH319)/(1+$D$13*EH319)*EA319/(EC319+273)*$E$13)</f>
        <v>0</v>
      </c>
      <c r="AZ319" t="s">
        <v>436</v>
      </c>
      <c r="BA319" t="s">
        <v>436</v>
      </c>
      <c r="BB319">
        <v>0</v>
      </c>
      <c r="BC319">
        <v>0</v>
      </c>
      <c r="BD319">
        <f>1-BB319/BC319</f>
        <v>0</v>
      </c>
      <c r="BE319">
        <v>0</v>
      </c>
      <c r="BF319" t="s">
        <v>436</v>
      </c>
      <c r="BG319" t="s">
        <v>436</v>
      </c>
      <c r="BH319">
        <v>0</v>
      </c>
      <c r="BI319">
        <v>0</v>
      </c>
      <c r="BJ319">
        <f>1-BH319/BI319</f>
        <v>0</v>
      </c>
      <c r="BK319">
        <v>0.5</v>
      </c>
      <c r="BL319">
        <f>DK319</f>
        <v>0</v>
      </c>
      <c r="BM319">
        <f>N319</f>
        <v>0</v>
      </c>
      <c r="BN319">
        <f>BJ319*BK319*BL319</f>
        <v>0</v>
      </c>
      <c r="BO319">
        <f>(BM319-BE319)/BL319</f>
        <v>0</v>
      </c>
      <c r="BP319">
        <f>(BC319-BI319)/BI319</f>
        <v>0</v>
      </c>
      <c r="BQ319">
        <f>BB319/(BD319+BB319/BI319)</f>
        <v>0</v>
      </c>
      <c r="BR319" t="s">
        <v>436</v>
      </c>
      <c r="BS319">
        <v>0</v>
      </c>
      <c r="BT319">
        <f>IF(BS319&lt;&gt;0, BS319, BQ319)</f>
        <v>0</v>
      </c>
      <c r="BU319">
        <f>1-BT319/BI319</f>
        <v>0</v>
      </c>
      <c r="BV319">
        <f>(BI319-BH319)/(BI319-BT319)</f>
        <v>0</v>
      </c>
      <c r="BW319">
        <f>(BC319-BI319)/(BC319-BT319)</f>
        <v>0</v>
      </c>
      <c r="BX319">
        <f>(BI319-BH319)/(BI319-BB319)</f>
        <v>0</v>
      </c>
      <c r="BY319">
        <f>(BC319-BI319)/(BC319-BB319)</f>
        <v>0</v>
      </c>
      <c r="BZ319">
        <f>(BV319*BT319/BH319)</f>
        <v>0</v>
      </c>
      <c r="CA319">
        <f>(1-BZ319)</f>
        <v>0</v>
      </c>
      <c r="DJ319">
        <f>$B$11*EI319+$C$11*EJ319+$F$11*EU319*(1-EX319)</f>
        <v>0</v>
      </c>
      <c r="DK319">
        <f>DJ319*DL319</f>
        <v>0</v>
      </c>
      <c r="DL319">
        <f>($B$11*$D$9+$C$11*$D$9+$F$11*((FH319+EZ319)/MAX(FH319+EZ319+FI319, 0.1)*$I$9+FI319/MAX(FH319+EZ319+FI319, 0.1)*$J$9))/($B$11+$C$11+$F$11)</f>
        <v>0</v>
      </c>
      <c r="DM319">
        <f>($B$11*$K$9+$C$11*$K$9+$F$11*((FH319+EZ319)/MAX(FH319+EZ319+FI319, 0.1)*$P$9+FI319/MAX(FH319+EZ319+FI319, 0.1)*$Q$9))/($B$11+$C$11+$F$11)</f>
        <v>0</v>
      </c>
      <c r="DN319">
        <v>6</v>
      </c>
      <c r="DO319">
        <v>0.5</v>
      </c>
      <c r="DP319" t="s">
        <v>437</v>
      </c>
      <c r="DQ319">
        <v>2</v>
      </c>
      <c r="DR319" t="b">
        <v>1</v>
      </c>
      <c r="DS319">
        <v>1701979182.6</v>
      </c>
      <c r="DT319">
        <v>417.4895</v>
      </c>
      <c r="DU319">
        <v>420.029</v>
      </c>
      <c r="DV319">
        <v>12.5174</v>
      </c>
      <c r="DW319">
        <v>11.58095</v>
      </c>
      <c r="DX319">
        <v>418.0035</v>
      </c>
      <c r="DY319">
        <v>12.4856</v>
      </c>
      <c r="DZ319">
        <v>599.9665</v>
      </c>
      <c r="EA319">
        <v>78.9018</v>
      </c>
      <c r="EB319">
        <v>0.0997243</v>
      </c>
      <c r="EC319">
        <v>23.01905</v>
      </c>
      <c r="ED319">
        <v>23.0785</v>
      </c>
      <c r="EE319">
        <v>999.9</v>
      </c>
      <c r="EF319">
        <v>0</v>
      </c>
      <c r="EG319">
        <v>0</v>
      </c>
      <c r="EH319">
        <v>10026.9</v>
      </c>
      <c r="EI319">
        <v>0</v>
      </c>
      <c r="EJ319">
        <v>0.848101</v>
      </c>
      <c r="EK319">
        <v>-2.540055</v>
      </c>
      <c r="EL319">
        <v>422.781</v>
      </c>
      <c r="EM319">
        <v>424.9505</v>
      </c>
      <c r="EN319">
        <v>0.93645</v>
      </c>
      <c r="EO319">
        <v>420.029</v>
      </c>
      <c r="EP319">
        <v>11.58095</v>
      </c>
      <c r="EQ319">
        <v>0.987647</v>
      </c>
      <c r="ER319">
        <v>0.9137595</v>
      </c>
      <c r="ES319">
        <v>6.73541</v>
      </c>
      <c r="ET319">
        <v>5.609285</v>
      </c>
      <c r="EU319">
        <v>1799.94</v>
      </c>
      <c r="EV319">
        <v>0.978004</v>
      </c>
      <c r="EW319">
        <v>0.0219962</v>
      </c>
      <c r="EX319">
        <v>0</v>
      </c>
      <c r="EY319">
        <v>381.2245</v>
      </c>
      <c r="EZ319">
        <v>4.99951</v>
      </c>
      <c r="FA319">
        <v>6916.645</v>
      </c>
      <c r="FB319">
        <v>14716.5</v>
      </c>
      <c r="FC319">
        <v>43.125</v>
      </c>
      <c r="FD319">
        <v>44.875</v>
      </c>
      <c r="FE319">
        <v>44.625</v>
      </c>
      <c r="FF319">
        <v>43.875</v>
      </c>
      <c r="FG319">
        <v>44.5</v>
      </c>
      <c r="FH319">
        <v>1755.46</v>
      </c>
      <c r="FI319">
        <v>39.48</v>
      </c>
      <c r="FJ319">
        <v>0</v>
      </c>
      <c r="FK319">
        <v>1701979185.3</v>
      </c>
      <c r="FL319">
        <v>0</v>
      </c>
      <c r="FM319">
        <v>381.176923076923</v>
      </c>
      <c r="FN319">
        <v>-0.619487189176748</v>
      </c>
      <c r="FO319">
        <v>-2.74119663895419</v>
      </c>
      <c r="FP319">
        <v>6917.27461538462</v>
      </c>
      <c r="FQ319">
        <v>15</v>
      </c>
      <c r="FR319">
        <v>1701977635</v>
      </c>
      <c r="FS319" t="s">
        <v>438</v>
      </c>
      <c r="FT319">
        <v>1701977633</v>
      </c>
      <c r="FU319">
        <v>1701977635</v>
      </c>
      <c r="FV319">
        <v>4</v>
      </c>
      <c r="FW319">
        <v>-0.012</v>
      </c>
      <c r="FX319">
        <v>0.003</v>
      </c>
      <c r="FY319">
        <v>-0.515</v>
      </c>
      <c r="FZ319">
        <v>0.012</v>
      </c>
      <c r="GA319">
        <v>420</v>
      </c>
      <c r="GB319">
        <v>11</v>
      </c>
      <c r="GC319">
        <v>0.38</v>
      </c>
      <c r="GD319">
        <v>0.07</v>
      </c>
      <c r="GE319">
        <v>-2.53357761904762</v>
      </c>
      <c r="GF319">
        <v>-0.00191376623377181</v>
      </c>
      <c r="GG319">
        <v>0.0180245644303127</v>
      </c>
      <c r="GH319">
        <v>1</v>
      </c>
      <c r="GI319">
        <v>381.160411764706</v>
      </c>
      <c r="GJ319">
        <v>0.36058059552373</v>
      </c>
      <c r="GK319">
        <v>0.228399690641472</v>
      </c>
      <c r="GL319">
        <v>1</v>
      </c>
      <c r="GM319">
        <v>0.935603761904762</v>
      </c>
      <c r="GN319">
        <v>0.00696467532467623</v>
      </c>
      <c r="GO319">
        <v>0.00118010104106393</v>
      </c>
      <c r="GP319">
        <v>1</v>
      </c>
      <c r="GQ319">
        <v>3</v>
      </c>
      <c r="GR319">
        <v>3</v>
      </c>
      <c r="GS319" t="s">
        <v>439</v>
      </c>
      <c r="GT319">
        <v>3.2501</v>
      </c>
      <c r="GU319">
        <v>2.89237</v>
      </c>
      <c r="GV319">
        <v>0.0827307</v>
      </c>
      <c r="GW319">
        <v>0.0829117</v>
      </c>
      <c r="GX319">
        <v>0.0595755</v>
      </c>
      <c r="GY319">
        <v>0.0557277</v>
      </c>
      <c r="GZ319">
        <v>30259</v>
      </c>
      <c r="HA319">
        <v>23313.2</v>
      </c>
      <c r="HB319">
        <v>30710.4</v>
      </c>
      <c r="HC319">
        <v>23891.7</v>
      </c>
      <c r="HD319">
        <v>38253.5</v>
      </c>
      <c r="HE319">
        <v>31489.5</v>
      </c>
      <c r="HF319">
        <v>43454.7</v>
      </c>
      <c r="HG319">
        <v>36056.5</v>
      </c>
      <c r="HH319">
        <v>2.35185</v>
      </c>
      <c r="HI319">
        <v>2.2541</v>
      </c>
      <c r="HJ319">
        <v>0.154898</v>
      </c>
      <c r="HK319">
        <v>0</v>
      </c>
      <c r="HL319">
        <v>20.5216</v>
      </c>
      <c r="HM319">
        <v>999.9</v>
      </c>
      <c r="HN319">
        <v>45.123</v>
      </c>
      <c r="HO319">
        <v>27.15</v>
      </c>
      <c r="HP319">
        <v>20.6507</v>
      </c>
      <c r="HQ319">
        <v>54.702</v>
      </c>
      <c r="HR319">
        <v>21.4463</v>
      </c>
      <c r="HS319">
        <v>2</v>
      </c>
      <c r="HT319">
        <v>-0.300925</v>
      </c>
      <c r="HU319">
        <v>0.676024</v>
      </c>
      <c r="HV319">
        <v>20.3421</v>
      </c>
      <c r="HW319">
        <v>5.24499</v>
      </c>
      <c r="HX319">
        <v>11.9222</v>
      </c>
      <c r="HY319">
        <v>4.9696</v>
      </c>
      <c r="HZ319">
        <v>3.2901</v>
      </c>
      <c r="IA319">
        <v>9999</v>
      </c>
      <c r="IB319">
        <v>999.9</v>
      </c>
      <c r="IC319">
        <v>9999</v>
      </c>
      <c r="ID319">
        <v>9999</v>
      </c>
      <c r="IE319">
        <v>4.97212</v>
      </c>
      <c r="IF319">
        <v>1.87349</v>
      </c>
      <c r="IG319">
        <v>1.88034</v>
      </c>
      <c r="IH319">
        <v>1.87652</v>
      </c>
      <c r="II319">
        <v>1.8761</v>
      </c>
      <c r="IJ319">
        <v>1.87607</v>
      </c>
      <c r="IK319">
        <v>1.87504</v>
      </c>
      <c r="IL319">
        <v>1.87543</v>
      </c>
      <c r="IM319">
        <v>0</v>
      </c>
      <c r="IN319">
        <v>0</v>
      </c>
      <c r="IO319">
        <v>0</v>
      </c>
      <c r="IP319">
        <v>0</v>
      </c>
      <c r="IQ319" t="s">
        <v>440</v>
      </c>
      <c r="IR319" t="s">
        <v>441</v>
      </c>
      <c r="IS319" t="s">
        <v>442</v>
      </c>
      <c r="IT319" t="s">
        <v>442</v>
      </c>
      <c r="IU319" t="s">
        <v>442</v>
      </c>
      <c r="IV319" t="s">
        <v>442</v>
      </c>
      <c r="IW319">
        <v>0</v>
      </c>
      <c r="IX319">
        <v>100</v>
      </c>
      <c r="IY319">
        <v>100</v>
      </c>
      <c r="IZ319">
        <v>-0.514</v>
      </c>
      <c r="JA319">
        <v>0.0318</v>
      </c>
      <c r="JB319">
        <v>-0.436505064677801</v>
      </c>
      <c r="JC319">
        <v>-0.000204251658391556</v>
      </c>
      <c r="JD319">
        <v>8.11882707142039e-08</v>
      </c>
      <c r="JE319">
        <v>-8.824596126216e-11</v>
      </c>
      <c r="JF319">
        <v>-0.0823044458403542</v>
      </c>
      <c r="JG319">
        <v>6.98166786572007e-05</v>
      </c>
      <c r="JH319">
        <v>0.00104944809816257</v>
      </c>
      <c r="JI319">
        <v>-2.5878658862803e-05</v>
      </c>
      <c r="JJ319">
        <v>28</v>
      </c>
      <c r="JK319">
        <v>2090</v>
      </c>
      <c r="JL319">
        <v>2</v>
      </c>
      <c r="JM319">
        <v>19</v>
      </c>
      <c r="JN319">
        <v>25.9</v>
      </c>
      <c r="JO319">
        <v>25.8</v>
      </c>
      <c r="JP319">
        <v>1.36108</v>
      </c>
      <c r="JQ319">
        <v>2.55371</v>
      </c>
      <c r="JR319">
        <v>2.24365</v>
      </c>
      <c r="JS319">
        <v>2.84912</v>
      </c>
      <c r="JT319">
        <v>2.49756</v>
      </c>
      <c r="JU319">
        <v>2.37183</v>
      </c>
      <c r="JV319">
        <v>31.368</v>
      </c>
      <c r="JW319">
        <v>24.07</v>
      </c>
      <c r="JX319">
        <v>18</v>
      </c>
      <c r="JY319">
        <v>633.376</v>
      </c>
      <c r="JZ319">
        <v>657.24</v>
      </c>
      <c r="KA319">
        <v>19.9992</v>
      </c>
      <c r="KB319">
        <v>23.3726</v>
      </c>
      <c r="KC319">
        <v>30.0001</v>
      </c>
      <c r="KD319">
        <v>23.5465</v>
      </c>
      <c r="KE319">
        <v>23.5261</v>
      </c>
      <c r="KF319">
        <v>27.2911</v>
      </c>
      <c r="KG319">
        <v>36.1715</v>
      </c>
      <c r="KH319">
        <v>0</v>
      </c>
      <c r="KI319">
        <v>20</v>
      </c>
      <c r="KJ319">
        <v>420</v>
      </c>
      <c r="KK319">
        <v>11.5869</v>
      </c>
      <c r="KL319">
        <v>101.969</v>
      </c>
      <c r="KM319">
        <v>101.011</v>
      </c>
    </row>
    <row r="320" spans="1:299">
      <c r="A320">
        <v>304</v>
      </c>
      <c r="B320">
        <v>1701979189.1</v>
      </c>
      <c r="C320">
        <v>1515.09999990463</v>
      </c>
      <c r="D320" t="s">
        <v>1049</v>
      </c>
      <c r="E320" t="s">
        <v>1050</v>
      </c>
      <c r="F320">
        <v>15</v>
      </c>
      <c r="H320" t="s">
        <v>435</v>
      </c>
      <c r="K320">
        <v>1701979187.6</v>
      </c>
      <c r="L320">
        <f>(M320)/1000</f>
        <v>0</v>
      </c>
      <c r="M320">
        <f>IF(DR320, AP320, AJ320)</f>
        <v>0</v>
      </c>
      <c r="N320">
        <f>IF(DR320, AK320, AI320)</f>
        <v>0</v>
      </c>
      <c r="O320">
        <f>DT320 - IF(AW320&gt;1, N320*DN320*100.0/(AY320*EH320), 0)</f>
        <v>0</v>
      </c>
      <c r="P320">
        <f>((V320-L320/2)*O320-N320)/(V320+L320/2)</f>
        <v>0</v>
      </c>
      <c r="Q320">
        <f>P320*(EA320+EB320)/1000.0</f>
        <v>0</v>
      </c>
      <c r="R320">
        <f>(DT320 - IF(AW320&gt;1, N320*DN320*100.0/(AY320*EH320), 0))*(EA320+EB320)/1000.0</f>
        <v>0</v>
      </c>
      <c r="S320">
        <f>2.0/((1/U320-1/T320)+SIGN(U320)*SQRT((1/U320-1/T320)*(1/U320-1/T320) + 4*DO320/((DO320+1)*(DO320+1))*(2*1/U320*1/T320-1/T320*1/T320)))</f>
        <v>0</v>
      </c>
      <c r="T320">
        <f>IF(LEFT(DP320,1)&lt;&gt;"0",IF(LEFT(DP320,1)="1",3.0,DQ320),$D$5+$E$5*(EH320*EA320/($K$5*1000))+$F$5*(EH320*EA320/($K$5*1000))*MAX(MIN(DN320,$J$5),$I$5)*MAX(MIN(DN320,$J$5),$I$5)+$G$5*MAX(MIN(DN320,$J$5),$I$5)*(EH320*EA320/($K$5*1000))+$H$5*(EH320*EA320/($K$5*1000))*(EH320*EA320/($K$5*1000)))</f>
        <v>0</v>
      </c>
      <c r="U320">
        <f>L320*(1000-(1000*0.61365*exp(17.502*Y320/(240.97+Y320))/(EA320+EB320)+DV320)/2)/(1000*0.61365*exp(17.502*Y320/(240.97+Y320))/(EA320+EB320)-DV320)</f>
        <v>0</v>
      </c>
      <c r="V320">
        <f>1/((DO320+1)/(S320/1.6)+1/(T320/1.37)) + DO320/((DO320+1)/(S320/1.6) + DO320/(T320/1.37))</f>
        <v>0</v>
      </c>
      <c r="W320">
        <f>(DJ320*DM320)</f>
        <v>0</v>
      </c>
      <c r="X320">
        <f>(EC320+(W320+2*0.95*5.67E-8*(((EC320+$B$7)+273)^4-(EC320+273)^4)-44100*L320)/(1.84*29.3*T320+8*0.95*5.67E-8*(EC320+273)^3))</f>
        <v>0</v>
      </c>
      <c r="Y320">
        <f>($C$7*ED320+$D$7*EE320+$E$7*X320)</f>
        <v>0</v>
      </c>
      <c r="Z320">
        <f>0.61365*exp(17.502*Y320/(240.97+Y320))</f>
        <v>0</v>
      </c>
      <c r="AA320">
        <f>(AB320/AC320*100)</f>
        <v>0</v>
      </c>
      <c r="AB320">
        <f>DV320*(EA320+EB320)/1000</f>
        <v>0</v>
      </c>
      <c r="AC320">
        <f>0.61365*exp(17.502*EC320/(240.97+EC320))</f>
        <v>0</v>
      </c>
      <c r="AD320">
        <f>(Z320-DV320*(EA320+EB320)/1000)</f>
        <v>0</v>
      </c>
      <c r="AE320">
        <f>(-L320*44100)</f>
        <v>0</v>
      </c>
      <c r="AF320">
        <f>2*29.3*T320*0.92*(EC320-Y320)</f>
        <v>0</v>
      </c>
      <c r="AG320">
        <f>2*0.95*5.67E-8*(((EC320+$B$7)+273)^4-(Y320+273)^4)</f>
        <v>0</v>
      </c>
      <c r="AH320">
        <f>W320+AG320+AE320+AF320</f>
        <v>0</v>
      </c>
      <c r="AI320">
        <f>DZ320*AW320*(DU320-DT320*(1000-AW320*DW320)/(1000-AW320*DV320))/(100*DN320)</f>
        <v>0</v>
      </c>
      <c r="AJ320">
        <f>1000*DZ320*AW320*(DV320-DW320)/(100*DN320*(1000-AW320*DV320))</f>
        <v>0</v>
      </c>
      <c r="AK320">
        <f>(AL320 - AM320 - EA320*1E3/(8.314*(EC320+273.15)) * AO320/DZ320 * AN320) * DZ320/(100*DN320) * (1000 - DW320)/1000</f>
        <v>0</v>
      </c>
      <c r="AL320">
        <v>424.93656435354</v>
      </c>
      <c r="AM320">
        <v>422.768303030303</v>
      </c>
      <c r="AN320">
        <v>-0.0010757740155124</v>
      </c>
      <c r="AO320">
        <v>66.111918729525</v>
      </c>
      <c r="AP320">
        <f>(AR320 - AQ320 + EA320*1E3/(8.314*(EC320+273.15)) * AT320/DZ320 * AS320) * DZ320/(100*DN320) * 1000/(1000 - AR320)</f>
        <v>0</v>
      </c>
      <c r="AQ320">
        <v>11.5816263505668</v>
      </c>
      <c r="AR320">
        <v>12.5176692307692</v>
      </c>
      <c r="AS320">
        <v>-1.49692590064898e-07</v>
      </c>
      <c r="AT320">
        <v>85.4368916189537</v>
      </c>
      <c r="AU320">
        <v>0</v>
      </c>
      <c r="AV320">
        <v>0</v>
      </c>
      <c r="AW320">
        <f>IF(AU320*$H$13&gt;=AY320,1.0,(AY320/(AY320-AU320*$H$13)))</f>
        <v>0</v>
      </c>
      <c r="AX320">
        <f>(AW320-1)*100</f>
        <v>0</v>
      </c>
      <c r="AY320">
        <f>MAX(0,($B$13+$C$13*EH320)/(1+$D$13*EH320)*EA320/(EC320+273)*$E$13)</f>
        <v>0</v>
      </c>
      <c r="AZ320" t="s">
        <v>436</v>
      </c>
      <c r="BA320" t="s">
        <v>436</v>
      </c>
      <c r="BB320">
        <v>0</v>
      </c>
      <c r="BC320">
        <v>0</v>
      </c>
      <c r="BD320">
        <f>1-BB320/BC320</f>
        <v>0</v>
      </c>
      <c r="BE320">
        <v>0</v>
      </c>
      <c r="BF320" t="s">
        <v>436</v>
      </c>
      <c r="BG320" t="s">
        <v>436</v>
      </c>
      <c r="BH320">
        <v>0</v>
      </c>
      <c r="BI320">
        <v>0</v>
      </c>
      <c r="BJ320">
        <f>1-BH320/BI320</f>
        <v>0</v>
      </c>
      <c r="BK320">
        <v>0.5</v>
      </c>
      <c r="BL320">
        <f>DK320</f>
        <v>0</v>
      </c>
      <c r="BM320">
        <f>N320</f>
        <v>0</v>
      </c>
      <c r="BN320">
        <f>BJ320*BK320*BL320</f>
        <v>0</v>
      </c>
      <c r="BO320">
        <f>(BM320-BE320)/BL320</f>
        <v>0</v>
      </c>
      <c r="BP320">
        <f>(BC320-BI320)/BI320</f>
        <v>0</v>
      </c>
      <c r="BQ320">
        <f>BB320/(BD320+BB320/BI320)</f>
        <v>0</v>
      </c>
      <c r="BR320" t="s">
        <v>436</v>
      </c>
      <c r="BS320">
        <v>0</v>
      </c>
      <c r="BT320">
        <f>IF(BS320&lt;&gt;0, BS320, BQ320)</f>
        <v>0</v>
      </c>
      <c r="BU320">
        <f>1-BT320/BI320</f>
        <v>0</v>
      </c>
      <c r="BV320">
        <f>(BI320-BH320)/(BI320-BT320)</f>
        <v>0</v>
      </c>
      <c r="BW320">
        <f>(BC320-BI320)/(BC320-BT320)</f>
        <v>0</v>
      </c>
      <c r="BX320">
        <f>(BI320-BH320)/(BI320-BB320)</f>
        <v>0</v>
      </c>
      <c r="BY320">
        <f>(BC320-BI320)/(BC320-BB320)</f>
        <v>0</v>
      </c>
      <c r="BZ320">
        <f>(BV320*BT320/BH320)</f>
        <v>0</v>
      </c>
      <c r="CA320">
        <f>(1-BZ320)</f>
        <v>0</v>
      </c>
      <c r="DJ320">
        <f>$B$11*EI320+$C$11*EJ320+$F$11*EU320*(1-EX320)</f>
        <v>0</v>
      </c>
      <c r="DK320">
        <f>DJ320*DL320</f>
        <v>0</v>
      </c>
      <c r="DL320">
        <f>($B$11*$D$9+$C$11*$D$9+$F$11*((FH320+EZ320)/MAX(FH320+EZ320+FI320, 0.1)*$I$9+FI320/MAX(FH320+EZ320+FI320, 0.1)*$J$9))/($B$11+$C$11+$F$11)</f>
        <v>0</v>
      </c>
      <c r="DM320">
        <f>($B$11*$K$9+$C$11*$K$9+$F$11*((FH320+EZ320)/MAX(FH320+EZ320+FI320, 0.1)*$P$9+FI320/MAX(FH320+EZ320+FI320, 0.1)*$Q$9))/($B$11+$C$11+$F$11)</f>
        <v>0</v>
      </c>
      <c r="DN320">
        <v>6</v>
      </c>
      <c r="DO320">
        <v>0.5</v>
      </c>
      <c r="DP320" t="s">
        <v>437</v>
      </c>
      <c r="DQ320">
        <v>2</v>
      </c>
      <c r="DR320" t="b">
        <v>1</v>
      </c>
      <c r="DS320">
        <v>1701979187.6</v>
      </c>
      <c r="DT320">
        <v>417.481</v>
      </c>
      <c r="DU320">
        <v>419.997</v>
      </c>
      <c r="DV320">
        <v>12.5174</v>
      </c>
      <c r="DW320">
        <v>11.58185</v>
      </c>
      <c r="DX320">
        <v>417.9955</v>
      </c>
      <c r="DY320">
        <v>12.4856</v>
      </c>
      <c r="DZ320">
        <v>599.998</v>
      </c>
      <c r="EA320">
        <v>78.9021</v>
      </c>
      <c r="EB320">
        <v>0.10001575</v>
      </c>
      <c r="EC320">
        <v>23.01805</v>
      </c>
      <c r="ED320">
        <v>23.0664</v>
      </c>
      <c r="EE320">
        <v>999.9</v>
      </c>
      <c r="EF320">
        <v>0</v>
      </c>
      <c r="EG320">
        <v>0</v>
      </c>
      <c r="EH320">
        <v>10002.85</v>
      </c>
      <c r="EI320">
        <v>0</v>
      </c>
      <c r="EJ320">
        <v>0.848101</v>
      </c>
      <c r="EK320">
        <v>-2.51579</v>
      </c>
      <c r="EL320">
        <v>422.773</v>
      </c>
      <c r="EM320">
        <v>424.918</v>
      </c>
      <c r="EN320">
        <v>0.935526</v>
      </c>
      <c r="EO320">
        <v>419.997</v>
      </c>
      <c r="EP320">
        <v>11.58185</v>
      </c>
      <c r="EQ320">
        <v>0.9876475</v>
      </c>
      <c r="ER320">
        <v>0.9138325</v>
      </c>
      <c r="ES320">
        <v>6.73542</v>
      </c>
      <c r="ET320">
        <v>5.610445</v>
      </c>
      <c r="EU320">
        <v>1800.09</v>
      </c>
      <c r="EV320">
        <v>0.978006</v>
      </c>
      <c r="EW320">
        <v>0.0219943</v>
      </c>
      <c r="EX320">
        <v>0</v>
      </c>
      <c r="EY320">
        <v>381.295</v>
      </c>
      <c r="EZ320">
        <v>4.99951</v>
      </c>
      <c r="FA320">
        <v>6916.85</v>
      </c>
      <c r="FB320">
        <v>14717.75</v>
      </c>
      <c r="FC320">
        <v>43.062</v>
      </c>
      <c r="FD320">
        <v>44.875</v>
      </c>
      <c r="FE320">
        <v>44.625</v>
      </c>
      <c r="FF320">
        <v>43.875</v>
      </c>
      <c r="FG320">
        <v>44.5</v>
      </c>
      <c r="FH320">
        <v>1755.61</v>
      </c>
      <c r="FI320">
        <v>39.48</v>
      </c>
      <c r="FJ320">
        <v>0</v>
      </c>
      <c r="FK320">
        <v>1701979190.1</v>
      </c>
      <c r="FL320">
        <v>0</v>
      </c>
      <c r="FM320">
        <v>381.186653846154</v>
      </c>
      <c r="FN320">
        <v>-0.684615395037132</v>
      </c>
      <c r="FO320">
        <v>-3.77059833066609</v>
      </c>
      <c r="FP320">
        <v>6916.97115384615</v>
      </c>
      <c r="FQ320">
        <v>15</v>
      </c>
      <c r="FR320">
        <v>1701977635</v>
      </c>
      <c r="FS320" t="s">
        <v>438</v>
      </c>
      <c r="FT320">
        <v>1701977633</v>
      </c>
      <c r="FU320">
        <v>1701977635</v>
      </c>
      <c r="FV320">
        <v>4</v>
      </c>
      <c r="FW320">
        <v>-0.012</v>
      </c>
      <c r="FX320">
        <v>0.003</v>
      </c>
      <c r="FY320">
        <v>-0.515</v>
      </c>
      <c r="FZ320">
        <v>0.012</v>
      </c>
      <c r="GA320">
        <v>420</v>
      </c>
      <c r="GB320">
        <v>11</v>
      </c>
      <c r="GC320">
        <v>0.38</v>
      </c>
      <c r="GD320">
        <v>0.07</v>
      </c>
      <c r="GE320">
        <v>-2.532951</v>
      </c>
      <c r="GF320">
        <v>0.0753663157894737</v>
      </c>
      <c r="GG320">
        <v>0.0190690940791638</v>
      </c>
      <c r="GH320">
        <v>1</v>
      </c>
      <c r="GI320">
        <v>381.172941176471</v>
      </c>
      <c r="GJ320">
        <v>-0.246019867660285</v>
      </c>
      <c r="GK320">
        <v>0.216447105503788</v>
      </c>
      <c r="GL320">
        <v>1</v>
      </c>
      <c r="GM320">
        <v>0.93604615</v>
      </c>
      <c r="GN320">
        <v>0.0013955639097723</v>
      </c>
      <c r="GO320">
        <v>0.000984857922494407</v>
      </c>
      <c r="GP320">
        <v>1</v>
      </c>
      <c r="GQ320">
        <v>3</v>
      </c>
      <c r="GR320">
        <v>3</v>
      </c>
      <c r="GS320" t="s">
        <v>439</v>
      </c>
      <c r="GT320">
        <v>3.25012</v>
      </c>
      <c r="GU320">
        <v>2.89228</v>
      </c>
      <c r="GV320">
        <v>0.0827338</v>
      </c>
      <c r="GW320">
        <v>0.0829066</v>
      </c>
      <c r="GX320">
        <v>0.0595696</v>
      </c>
      <c r="GY320">
        <v>0.0557324</v>
      </c>
      <c r="GZ320">
        <v>30258.5</v>
      </c>
      <c r="HA320">
        <v>23313.5</v>
      </c>
      <c r="HB320">
        <v>30710</v>
      </c>
      <c r="HC320">
        <v>23891.9</v>
      </c>
      <c r="HD320">
        <v>38253</v>
      </c>
      <c r="HE320">
        <v>31489.6</v>
      </c>
      <c r="HF320">
        <v>43453.9</v>
      </c>
      <c r="HG320">
        <v>36056.8</v>
      </c>
      <c r="HH320">
        <v>2.3522</v>
      </c>
      <c r="HI320">
        <v>2.2542</v>
      </c>
      <c r="HJ320">
        <v>0.154637</v>
      </c>
      <c r="HK320">
        <v>0</v>
      </c>
      <c r="HL320">
        <v>20.5185</v>
      </c>
      <c r="HM320">
        <v>999.9</v>
      </c>
      <c r="HN320">
        <v>45.123</v>
      </c>
      <c r="HO320">
        <v>27.15</v>
      </c>
      <c r="HP320">
        <v>20.6498</v>
      </c>
      <c r="HQ320">
        <v>54.022</v>
      </c>
      <c r="HR320">
        <v>21.4583</v>
      </c>
      <c r="HS320">
        <v>2</v>
      </c>
      <c r="HT320">
        <v>-0.301077</v>
      </c>
      <c r="HU320">
        <v>0.671686</v>
      </c>
      <c r="HV320">
        <v>20.3423</v>
      </c>
      <c r="HW320">
        <v>5.24589</v>
      </c>
      <c r="HX320">
        <v>11.9219</v>
      </c>
      <c r="HY320">
        <v>4.96965</v>
      </c>
      <c r="HZ320">
        <v>3.29013</v>
      </c>
      <c r="IA320">
        <v>9999</v>
      </c>
      <c r="IB320">
        <v>999.9</v>
      </c>
      <c r="IC320">
        <v>9999</v>
      </c>
      <c r="ID320">
        <v>9999</v>
      </c>
      <c r="IE320">
        <v>4.9721</v>
      </c>
      <c r="IF320">
        <v>1.87349</v>
      </c>
      <c r="IG320">
        <v>1.88034</v>
      </c>
      <c r="IH320">
        <v>1.87651</v>
      </c>
      <c r="II320">
        <v>1.87608</v>
      </c>
      <c r="IJ320">
        <v>1.87607</v>
      </c>
      <c r="IK320">
        <v>1.87504</v>
      </c>
      <c r="IL320">
        <v>1.87543</v>
      </c>
      <c r="IM320">
        <v>0</v>
      </c>
      <c r="IN320">
        <v>0</v>
      </c>
      <c r="IO320">
        <v>0</v>
      </c>
      <c r="IP320">
        <v>0</v>
      </c>
      <c r="IQ320" t="s">
        <v>440</v>
      </c>
      <c r="IR320" t="s">
        <v>441</v>
      </c>
      <c r="IS320" t="s">
        <v>442</v>
      </c>
      <c r="IT320" t="s">
        <v>442</v>
      </c>
      <c r="IU320" t="s">
        <v>442</v>
      </c>
      <c r="IV320" t="s">
        <v>442</v>
      </c>
      <c r="IW320">
        <v>0</v>
      </c>
      <c r="IX320">
        <v>100</v>
      </c>
      <c r="IY320">
        <v>100</v>
      </c>
      <c r="IZ320">
        <v>-0.514</v>
      </c>
      <c r="JA320">
        <v>0.0317</v>
      </c>
      <c r="JB320">
        <v>-0.436505064677801</v>
      </c>
      <c r="JC320">
        <v>-0.000204251658391556</v>
      </c>
      <c r="JD320">
        <v>8.11882707142039e-08</v>
      </c>
      <c r="JE320">
        <v>-8.824596126216e-11</v>
      </c>
      <c r="JF320">
        <v>-0.0823044458403542</v>
      </c>
      <c r="JG320">
        <v>6.98166786572007e-05</v>
      </c>
      <c r="JH320">
        <v>0.00104944809816257</v>
      </c>
      <c r="JI320">
        <v>-2.5878658862803e-05</v>
      </c>
      <c r="JJ320">
        <v>28</v>
      </c>
      <c r="JK320">
        <v>2090</v>
      </c>
      <c r="JL320">
        <v>2</v>
      </c>
      <c r="JM320">
        <v>19</v>
      </c>
      <c r="JN320">
        <v>25.9</v>
      </c>
      <c r="JO320">
        <v>25.9</v>
      </c>
      <c r="JP320">
        <v>1.36108</v>
      </c>
      <c r="JQ320">
        <v>2.55493</v>
      </c>
      <c r="JR320">
        <v>2.24365</v>
      </c>
      <c r="JS320">
        <v>2.84912</v>
      </c>
      <c r="JT320">
        <v>2.49756</v>
      </c>
      <c r="JU320">
        <v>2.36328</v>
      </c>
      <c r="JV320">
        <v>31.368</v>
      </c>
      <c r="JW320">
        <v>24.07</v>
      </c>
      <c r="JX320">
        <v>18</v>
      </c>
      <c r="JY320">
        <v>633.632</v>
      </c>
      <c r="JZ320">
        <v>657.325</v>
      </c>
      <c r="KA320">
        <v>19.9991</v>
      </c>
      <c r="KB320">
        <v>23.3716</v>
      </c>
      <c r="KC320">
        <v>30</v>
      </c>
      <c r="KD320">
        <v>23.5465</v>
      </c>
      <c r="KE320">
        <v>23.5261</v>
      </c>
      <c r="KF320">
        <v>27.2906</v>
      </c>
      <c r="KG320">
        <v>36.1715</v>
      </c>
      <c r="KH320">
        <v>0</v>
      </c>
      <c r="KI320">
        <v>20</v>
      </c>
      <c r="KJ320">
        <v>420</v>
      </c>
      <c r="KK320">
        <v>11.5869</v>
      </c>
      <c r="KL320">
        <v>101.967</v>
      </c>
      <c r="KM320">
        <v>101.012</v>
      </c>
    </row>
    <row r="321" spans="1:299">
      <c r="A321">
        <v>305</v>
      </c>
      <c r="B321">
        <v>1701979194.1</v>
      </c>
      <c r="C321">
        <v>1520.09999990463</v>
      </c>
      <c r="D321" t="s">
        <v>1051</v>
      </c>
      <c r="E321" t="s">
        <v>1052</v>
      </c>
      <c r="F321">
        <v>15</v>
      </c>
      <c r="H321" t="s">
        <v>435</v>
      </c>
      <c r="K321">
        <v>1701979192.6</v>
      </c>
      <c r="L321">
        <f>(M321)/1000</f>
        <v>0</v>
      </c>
      <c r="M321">
        <f>IF(DR321, AP321, AJ321)</f>
        <v>0</v>
      </c>
      <c r="N321">
        <f>IF(DR321, AK321, AI321)</f>
        <v>0</v>
      </c>
      <c r="O321">
        <f>DT321 - IF(AW321&gt;1, N321*DN321*100.0/(AY321*EH321), 0)</f>
        <v>0</v>
      </c>
      <c r="P321">
        <f>((V321-L321/2)*O321-N321)/(V321+L321/2)</f>
        <v>0</v>
      </c>
      <c r="Q321">
        <f>P321*(EA321+EB321)/1000.0</f>
        <v>0</v>
      </c>
      <c r="R321">
        <f>(DT321 - IF(AW321&gt;1, N321*DN321*100.0/(AY321*EH321), 0))*(EA321+EB321)/1000.0</f>
        <v>0</v>
      </c>
      <c r="S321">
        <f>2.0/((1/U321-1/T321)+SIGN(U321)*SQRT((1/U321-1/T321)*(1/U321-1/T321) + 4*DO321/((DO321+1)*(DO321+1))*(2*1/U321*1/T321-1/T321*1/T321)))</f>
        <v>0</v>
      </c>
      <c r="T321">
        <f>IF(LEFT(DP321,1)&lt;&gt;"0",IF(LEFT(DP321,1)="1",3.0,DQ321),$D$5+$E$5*(EH321*EA321/($K$5*1000))+$F$5*(EH321*EA321/($K$5*1000))*MAX(MIN(DN321,$J$5),$I$5)*MAX(MIN(DN321,$J$5),$I$5)+$G$5*MAX(MIN(DN321,$J$5),$I$5)*(EH321*EA321/($K$5*1000))+$H$5*(EH321*EA321/($K$5*1000))*(EH321*EA321/($K$5*1000)))</f>
        <v>0</v>
      </c>
      <c r="U321">
        <f>L321*(1000-(1000*0.61365*exp(17.502*Y321/(240.97+Y321))/(EA321+EB321)+DV321)/2)/(1000*0.61365*exp(17.502*Y321/(240.97+Y321))/(EA321+EB321)-DV321)</f>
        <v>0</v>
      </c>
      <c r="V321">
        <f>1/((DO321+1)/(S321/1.6)+1/(T321/1.37)) + DO321/((DO321+1)/(S321/1.6) + DO321/(T321/1.37))</f>
        <v>0</v>
      </c>
      <c r="W321">
        <f>(DJ321*DM321)</f>
        <v>0</v>
      </c>
      <c r="X321">
        <f>(EC321+(W321+2*0.95*5.67E-8*(((EC321+$B$7)+273)^4-(EC321+273)^4)-44100*L321)/(1.84*29.3*T321+8*0.95*5.67E-8*(EC321+273)^3))</f>
        <v>0</v>
      </c>
      <c r="Y321">
        <f>($C$7*ED321+$D$7*EE321+$E$7*X321)</f>
        <v>0</v>
      </c>
      <c r="Z321">
        <f>0.61365*exp(17.502*Y321/(240.97+Y321))</f>
        <v>0</v>
      </c>
      <c r="AA321">
        <f>(AB321/AC321*100)</f>
        <v>0</v>
      </c>
      <c r="AB321">
        <f>DV321*(EA321+EB321)/1000</f>
        <v>0</v>
      </c>
      <c r="AC321">
        <f>0.61365*exp(17.502*EC321/(240.97+EC321))</f>
        <v>0</v>
      </c>
      <c r="AD321">
        <f>(Z321-DV321*(EA321+EB321)/1000)</f>
        <v>0</v>
      </c>
      <c r="AE321">
        <f>(-L321*44100)</f>
        <v>0</v>
      </c>
      <c r="AF321">
        <f>2*29.3*T321*0.92*(EC321-Y321)</f>
        <v>0</v>
      </c>
      <c r="AG321">
        <f>2*0.95*5.67E-8*(((EC321+$B$7)+273)^4-(Y321+273)^4)</f>
        <v>0</v>
      </c>
      <c r="AH321">
        <f>W321+AG321+AE321+AF321</f>
        <v>0</v>
      </c>
      <c r="AI321">
        <f>DZ321*AW321*(DU321-DT321*(1000-AW321*DW321)/(1000-AW321*DV321))/(100*DN321)</f>
        <v>0</v>
      </c>
      <c r="AJ321">
        <f>1000*DZ321*AW321*(DV321-DW321)/(100*DN321*(1000-AW321*DV321))</f>
        <v>0</v>
      </c>
      <c r="AK321">
        <f>(AL321 - AM321 - EA321*1E3/(8.314*(EC321+273.15)) * AO321/DZ321 * AN321) * DZ321/(100*DN321) * (1000 - DW321)/1000</f>
        <v>0</v>
      </c>
      <c r="AL321">
        <v>424.919916844244</v>
      </c>
      <c r="AM321">
        <v>422.792096969697</v>
      </c>
      <c r="AN321">
        <v>-0.000313115723057112</v>
      </c>
      <c r="AO321">
        <v>66.111918729525</v>
      </c>
      <c r="AP321">
        <f>(AR321 - AQ321 + EA321*1E3/(8.314*(EC321+273.15)) * AT321/DZ321 * AS321) * DZ321/(100*DN321) * 1000/(1000 - AR321)</f>
        <v>0</v>
      </c>
      <c r="AQ321">
        <v>11.5826432897709</v>
      </c>
      <c r="AR321">
        <v>12.5155703296703</v>
      </c>
      <c r="AS321">
        <v>-5.04845971960322e-07</v>
      </c>
      <c r="AT321">
        <v>85.4368916189537</v>
      </c>
      <c r="AU321">
        <v>0</v>
      </c>
      <c r="AV321">
        <v>0</v>
      </c>
      <c r="AW321">
        <f>IF(AU321*$H$13&gt;=AY321,1.0,(AY321/(AY321-AU321*$H$13)))</f>
        <v>0</v>
      </c>
      <c r="AX321">
        <f>(AW321-1)*100</f>
        <v>0</v>
      </c>
      <c r="AY321">
        <f>MAX(0,($B$13+$C$13*EH321)/(1+$D$13*EH321)*EA321/(EC321+273)*$E$13)</f>
        <v>0</v>
      </c>
      <c r="AZ321" t="s">
        <v>436</v>
      </c>
      <c r="BA321" t="s">
        <v>436</v>
      </c>
      <c r="BB321">
        <v>0</v>
      </c>
      <c r="BC321">
        <v>0</v>
      </c>
      <c r="BD321">
        <f>1-BB321/BC321</f>
        <v>0</v>
      </c>
      <c r="BE321">
        <v>0</v>
      </c>
      <c r="BF321" t="s">
        <v>436</v>
      </c>
      <c r="BG321" t="s">
        <v>436</v>
      </c>
      <c r="BH321">
        <v>0</v>
      </c>
      <c r="BI321">
        <v>0</v>
      </c>
      <c r="BJ321">
        <f>1-BH321/BI321</f>
        <v>0</v>
      </c>
      <c r="BK321">
        <v>0.5</v>
      </c>
      <c r="BL321">
        <f>DK321</f>
        <v>0</v>
      </c>
      <c r="BM321">
        <f>N321</f>
        <v>0</v>
      </c>
      <c r="BN321">
        <f>BJ321*BK321*BL321</f>
        <v>0</v>
      </c>
      <c r="BO321">
        <f>(BM321-BE321)/BL321</f>
        <v>0</v>
      </c>
      <c r="BP321">
        <f>(BC321-BI321)/BI321</f>
        <v>0</v>
      </c>
      <c r="BQ321">
        <f>BB321/(BD321+BB321/BI321)</f>
        <v>0</v>
      </c>
      <c r="BR321" t="s">
        <v>436</v>
      </c>
      <c r="BS321">
        <v>0</v>
      </c>
      <c r="BT321">
        <f>IF(BS321&lt;&gt;0, BS321, BQ321)</f>
        <v>0</v>
      </c>
      <c r="BU321">
        <f>1-BT321/BI321</f>
        <v>0</v>
      </c>
      <c r="BV321">
        <f>(BI321-BH321)/(BI321-BT321)</f>
        <v>0</v>
      </c>
      <c r="BW321">
        <f>(BC321-BI321)/(BC321-BT321)</f>
        <v>0</v>
      </c>
      <c r="BX321">
        <f>(BI321-BH321)/(BI321-BB321)</f>
        <v>0</v>
      </c>
      <c r="BY321">
        <f>(BC321-BI321)/(BC321-BB321)</f>
        <v>0</v>
      </c>
      <c r="BZ321">
        <f>(BV321*BT321/BH321)</f>
        <v>0</v>
      </c>
      <c r="CA321">
        <f>(1-BZ321)</f>
        <v>0</v>
      </c>
      <c r="DJ321">
        <f>$B$11*EI321+$C$11*EJ321+$F$11*EU321*(1-EX321)</f>
        <v>0</v>
      </c>
      <c r="DK321">
        <f>DJ321*DL321</f>
        <v>0</v>
      </c>
      <c r="DL321">
        <f>($B$11*$D$9+$C$11*$D$9+$F$11*((FH321+EZ321)/MAX(FH321+EZ321+FI321, 0.1)*$I$9+FI321/MAX(FH321+EZ321+FI321, 0.1)*$J$9))/($B$11+$C$11+$F$11)</f>
        <v>0</v>
      </c>
      <c r="DM321">
        <f>($B$11*$K$9+$C$11*$K$9+$F$11*((FH321+EZ321)/MAX(FH321+EZ321+FI321, 0.1)*$P$9+FI321/MAX(FH321+EZ321+FI321, 0.1)*$Q$9))/($B$11+$C$11+$F$11)</f>
        <v>0</v>
      </c>
      <c r="DN321">
        <v>6</v>
      </c>
      <c r="DO321">
        <v>0.5</v>
      </c>
      <c r="DP321" t="s">
        <v>437</v>
      </c>
      <c r="DQ321">
        <v>2</v>
      </c>
      <c r="DR321" t="b">
        <v>1</v>
      </c>
      <c r="DS321">
        <v>1701979192.6</v>
      </c>
      <c r="DT321">
        <v>417.498</v>
      </c>
      <c r="DU321">
        <v>419.9925</v>
      </c>
      <c r="DV321">
        <v>12.5165</v>
      </c>
      <c r="DW321">
        <v>11.5824</v>
      </c>
      <c r="DX321">
        <v>418.012</v>
      </c>
      <c r="DY321">
        <v>12.4847</v>
      </c>
      <c r="DZ321">
        <v>599.994</v>
      </c>
      <c r="EA321">
        <v>78.90195</v>
      </c>
      <c r="EB321">
        <v>0.0999336</v>
      </c>
      <c r="EC321">
        <v>23.0144</v>
      </c>
      <c r="ED321">
        <v>23.0522</v>
      </c>
      <c r="EE321">
        <v>999.9</v>
      </c>
      <c r="EF321">
        <v>0</v>
      </c>
      <c r="EG321">
        <v>0</v>
      </c>
      <c r="EH321">
        <v>10005.6</v>
      </c>
      <c r="EI321">
        <v>0</v>
      </c>
      <c r="EJ321">
        <v>0.848101</v>
      </c>
      <c r="EK321">
        <v>-2.494595</v>
      </c>
      <c r="EL321">
        <v>422.79</v>
      </c>
      <c r="EM321">
        <v>424.9145</v>
      </c>
      <c r="EN321">
        <v>0.9340735</v>
      </c>
      <c r="EO321">
        <v>419.9925</v>
      </c>
      <c r="EP321">
        <v>11.5824</v>
      </c>
      <c r="EQ321">
        <v>0.9875765</v>
      </c>
      <c r="ER321">
        <v>0.913876</v>
      </c>
      <c r="ES321">
        <v>6.73437</v>
      </c>
      <c r="ET321">
        <v>5.611125</v>
      </c>
      <c r="EU321">
        <v>1800.09</v>
      </c>
      <c r="EV321">
        <v>0.978006</v>
      </c>
      <c r="EW321">
        <v>0.0219943</v>
      </c>
      <c r="EX321">
        <v>0</v>
      </c>
      <c r="EY321">
        <v>381.073</v>
      </c>
      <c r="EZ321">
        <v>4.99951</v>
      </c>
      <c r="FA321">
        <v>6916.775</v>
      </c>
      <c r="FB321">
        <v>14717.75</v>
      </c>
      <c r="FC321">
        <v>43.062</v>
      </c>
      <c r="FD321">
        <v>44.8435</v>
      </c>
      <c r="FE321">
        <v>44.625</v>
      </c>
      <c r="FF321">
        <v>43.875</v>
      </c>
      <c r="FG321">
        <v>44.5</v>
      </c>
      <c r="FH321">
        <v>1755.61</v>
      </c>
      <c r="FI321">
        <v>39.48</v>
      </c>
      <c r="FJ321">
        <v>0</v>
      </c>
      <c r="FK321">
        <v>1701979195.5</v>
      </c>
      <c r="FL321">
        <v>0</v>
      </c>
      <c r="FM321">
        <v>381.15224</v>
      </c>
      <c r="FN321">
        <v>-0.289307693528143</v>
      </c>
      <c r="FO321">
        <v>-3.50153847953195</v>
      </c>
      <c r="FP321">
        <v>6916.6832</v>
      </c>
      <c r="FQ321">
        <v>15</v>
      </c>
      <c r="FR321">
        <v>1701977635</v>
      </c>
      <c r="FS321" t="s">
        <v>438</v>
      </c>
      <c r="FT321">
        <v>1701977633</v>
      </c>
      <c r="FU321">
        <v>1701977635</v>
      </c>
      <c r="FV321">
        <v>4</v>
      </c>
      <c r="FW321">
        <v>-0.012</v>
      </c>
      <c r="FX321">
        <v>0.003</v>
      </c>
      <c r="FY321">
        <v>-0.515</v>
      </c>
      <c r="FZ321">
        <v>0.012</v>
      </c>
      <c r="GA321">
        <v>420</v>
      </c>
      <c r="GB321">
        <v>11</v>
      </c>
      <c r="GC321">
        <v>0.38</v>
      </c>
      <c r="GD321">
        <v>0.07</v>
      </c>
      <c r="GE321">
        <v>-2.52008</v>
      </c>
      <c r="GF321">
        <v>0.118050225563911</v>
      </c>
      <c r="GG321">
        <v>0.0228149751260001</v>
      </c>
      <c r="GH321">
        <v>1</v>
      </c>
      <c r="GI321">
        <v>381.192882352941</v>
      </c>
      <c r="GJ321">
        <v>-0.0825974053833669</v>
      </c>
      <c r="GK321">
        <v>0.20390377844722</v>
      </c>
      <c r="GL321">
        <v>1</v>
      </c>
      <c r="GM321">
        <v>0.93532215</v>
      </c>
      <c r="GN321">
        <v>-0.00665751879699213</v>
      </c>
      <c r="GO321">
        <v>0.00161653376936579</v>
      </c>
      <c r="GP321">
        <v>1</v>
      </c>
      <c r="GQ321">
        <v>3</v>
      </c>
      <c r="GR321">
        <v>3</v>
      </c>
      <c r="GS321" t="s">
        <v>439</v>
      </c>
      <c r="GT321">
        <v>3.25007</v>
      </c>
      <c r="GU321">
        <v>2.89223</v>
      </c>
      <c r="GV321">
        <v>0.0827295</v>
      </c>
      <c r="GW321">
        <v>0.0829064</v>
      </c>
      <c r="GX321">
        <v>0.0595732</v>
      </c>
      <c r="GY321">
        <v>0.0557293</v>
      </c>
      <c r="GZ321">
        <v>30258.7</v>
      </c>
      <c r="HA321">
        <v>23313.9</v>
      </c>
      <c r="HB321">
        <v>30710.1</v>
      </c>
      <c r="HC321">
        <v>23892.3</v>
      </c>
      <c r="HD321">
        <v>38253.2</v>
      </c>
      <c r="HE321">
        <v>31490</v>
      </c>
      <c r="HF321">
        <v>43454.2</v>
      </c>
      <c r="HG321">
        <v>36057.2</v>
      </c>
      <c r="HH321">
        <v>2.35228</v>
      </c>
      <c r="HI321">
        <v>2.25415</v>
      </c>
      <c r="HJ321">
        <v>0.154115</v>
      </c>
      <c r="HK321">
        <v>0</v>
      </c>
      <c r="HL321">
        <v>20.5158</v>
      </c>
      <c r="HM321">
        <v>999.9</v>
      </c>
      <c r="HN321">
        <v>45.098</v>
      </c>
      <c r="HO321">
        <v>27.15</v>
      </c>
      <c r="HP321">
        <v>20.6383</v>
      </c>
      <c r="HQ321">
        <v>54.362</v>
      </c>
      <c r="HR321">
        <v>21.4383</v>
      </c>
      <c r="HS321">
        <v>2</v>
      </c>
      <c r="HT321">
        <v>-0.301159</v>
      </c>
      <c r="HU321">
        <v>0.667563</v>
      </c>
      <c r="HV321">
        <v>20.3424</v>
      </c>
      <c r="HW321">
        <v>5.24589</v>
      </c>
      <c r="HX321">
        <v>11.9222</v>
      </c>
      <c r="HY321">
        <v>4.96955</v>
      </c>
      <c r="HZ321">
        <v>3.29</v>
      </c>
      <c r="IA321">
        <v>9999</v>
      </c>
      <c r="IB321">
        <v>999.9</v>
      </c>
      <c r="IC321">
        <v>9999</v>
      </c>
      <c r="ID321">
        <v>9999</v>
      </c>
      <c r="IE321">
        <v>4.97209</v>
      </c>
      <c r="IF321">
        <v>1.87349</v>
      </c>
      <c r="IG321">
        <v>1.88034</v>
      </c>
      <c r="IH321">
        <v>1.87652</v>
      </c>
      <c r="II321">
        <v>1.87609</v>
      </c>
      <c r="IJ321">
        <v>1.87607</v>
      </c>
      <c r="IK321">
        <v>1.87501</v>
      </c>
      <c r="IL321">
        <v>1.87543</v>
      </c>
      <c r="IM321">
        <v>0</v>
      </c>
      <c r="IN321">
        <v>0</v>
      </c>
      <c r="IO321">
        <v>0</v>
      </c>
      <c r="IP321">
        <v>0</v>
      </c>
      <c r="IQ321" t="s">
        <v>440</v>
      </c>
      <c r="IR321" t="s">
        <v>441</v>
      </c>
      <c r="IS321" t="s">
        <v>442</v>
      </c>
      <c r="IT321" t="s">
        <v>442</v>
      </c>
      <c r="IU321" t="s">
        <v>442</v>
      </c>
      <c r="IV321" t="s">
        <v>442</v>
      </c>
      <c r="IW321">
        <v>0</v>
      </c>
      <c r="IX321">
        <v>100</v>
      </c>
      <c r="IY321">
        <v>100</v>
      </c>
      <c r="IZ321">
        <v>-0.514</v>
      </c>
      <c r="JA321">
        <v>0.0318</v>
      </c>
      <c r="JB321">
        <v>-0.436505064677801</v>
      </c>
      <c r="JC321">
        <v>-0.000204251658391556</v>
      </c>
      <c r="JD321">
        <v>8.11882707142039e-08</v>
      </c>
      <c r="JE321">
        <v>-8.824596126216e-11</v>
      </c>
      <c r="JF321">
        <v>-0.0823044458403542</v>
      </c>
      <c r="JG321">
        <v>6.98166786572007e-05</v>
      </c>
      <c r="JH321">
        <v>0.00104944809816257</v>
      </c>
      <c r="JI321">
        <v>-2.5878658862803e-05</v>
      </c>
      <c r="JJ321">
        <v>28</v>
      </c>
      <c r="JK321">
        <v>2090</v>
      </c>
      <c r="JL321">
        <v>2</v>
      </c>
      <c r="JM321">
        <v>19</v>
      </c>
      <c r="JN321">
        <v>26</v>
      </c>
      <c r="JO321">
        <v>26</v>
      </c>
      <c r="JP321">
        <v>1.36108</v>
      </c>
      <c r="JQ321">
        <v>2.55737</v>
      </c>
      <c r="JR321">
        <v>2.24365</v>
      </c>
      <c r="JS321">
        <v>2.84912</v>
      </c>
      <c r="JT321">
        <v>2.49756</v>
      </c>
      <c r="JU321">
        <v>2.34619</v>
      </c>
      <c r="JV321">
        <v>31.368</v>
      </c>
      <c r="JW321">
        <v>24.0612</v>
      </c>
      <c r="JX321">
        <v>18</v>
      </c>
      <c r="JY321">
        <v>633.676</v>
      </c>
      <c r="JZ321">
        <v>657.272</v>
      </c>
      <c r="KA321">
        <v>19.9991</v>
      </c>
      <c r="KB321">
        <v>23.3701</v>
      </c>
      <c r="KC321">
        <v>29.9999</v>
      </c>
      <c r="KD321">
        <v>23.5456</v>
      </c>
      <c r="KE321">
        <v>23.5253</v>
      </c>
      <c r="KF321">
        <v>27.2914</v>
      </c>
      <c r="KG321">
        <v>36.1715</v>
      </c>
      <c r="KH321">
        <v>0</v>
      </c>
      <c r="KI321">
        <v>20</v>
      </c>
      <c r="KJ321">
        <v>420</v>
      </c>
      <c r="KK321">
        <v>11.5869</v>
      </c>
      <c r="KL321">
        <v>101.968</v>
      </c>
      <c r="KM321">
        <v>101.013</v>
      </c>
    </row>
    <row r="322" spans="1:299">
      <c r="A322">
        <v>306</v>
      </c>
      <c r="B322">
        <v>1701979199.1</v>
      </c>
      <c r="C322">
        <v>1525.09999990463</v>
      </c>
      <c r="D322" t="s">
        <v>1053</v>
      </c>
      <c r="E322" t="s">
        <v>1054</v>
      </c>
      <c r="F322">
        <v>15</v>
      </c>
      <c r="H322" t="s">
        <v>435</v>
      </c>
      <c r="K322">
        <v>1701979197.6</v>
      </c>
      <c r="L322">
        <f>(M322)/1000</f>
        <v>0</v>
      </c>
      <c r="M322">
        <f>IF(DR322, AP322, AJ322)</f>
        <v>0</v>
      </c>
      <c r="N322">
        <f>IF(DR322, AK322, AI322)</f>
        <v>0</v>
      </c>
      <c r="O322">
        <f>DT322 - IF(AW322&gt;1, N322*DN322*100.0/(AY322*EH322), 0)</f>
        <v>0</v>
      </c>
      <c r="P322">
        <f>((V322-L322/2)*O322-N322)/(V322+L322/2)</f>
        <v>0</v>
      </c>
      <c r="Q322">
        <f>P322*(EA322+EB322)/1000.0</f>
        <v>0</v>
      </c>
      <c r="R322">
        <f>(DT322 - IF(AW322&gt;1, N322*DN322*100.0/(AY322*EH322), 0))*(EA322+EB322)/1000.0</f>
        <v>0</v>
      </c>
      <c r="S322">
        <f>2.0/((1/U322-1/T322)+SIGN(U322)*SQRT((1/U322-1/T322)*(1/U322-1/T322) + 4*DO322/((DO322+1)*(DO322+1))*(2*1/U322*1/T322-1/T322*1/T322)))</f>
        <v>0</v>
      </c>
      <c r="T322">
        <f>IF(LEFT(DP322,1)&lt;&gt;"0",IF(LEFT(DP322,1)="1",3.0,DQ322),$D$5+$E$5*(EH322*EA322/($K$5*1000))+$F$5*(EH322*EA322/($K$5*1000))*MAX(MIN(DN322,$J$5),$I$5)*MAX(MIN(DN322,$J$5),$I$5)+$G$5*MAX(MIN(DN322,$J$5),$I$5)*(EH322*EA322/($K$5*1000))+$H$5*(EH322*EA322/($K$5*1000))*(EH322*EA322/($K$5*1000)))</f>
        <v>0</v>
      </c>
      <c r="U322">
        <f>L322*(1000-(1000*0.61365*exp(17.502*Y322/(240.97+Y322))/(EA322+EB322)+DV322)/2)/(1000*0.61365*exp(17.502*Y322/(240.97+Y322))/(EA322+EB322)-DV322)</f>
        <v>0</v>
      </c>
      <c r="V322">
        <f>1/((DO322+1)/(S322/1.6)+1/(T322/1.37)) + DO322/((DO322+1)/(S322/1.6) + DO322/(T322/1.37))</f>
        <v>0</v>
      </c>
      <c r="W322">
        <f>(DJ322*DM322)</f>
        <v>0</v>
      </c>
      <c r="X322">
        <f>(EC322+(W322+2*0.95*5.67E-8*(((EC322+$B$7)+273)^4-(EC322+273)^4)-44100*L322)/(1.84*29.3*T322+8*0.95*5.67E-8*(EC322+273)^3))</f>
        <v>0</v>
      </c>
      <c r="Y322">
        <f>($C$7*ED322+$D$7*EE322+$E$7*X322)</f>
        <v>0</v>
      </c>
      <c r="Z322">
        <f>0.61365*exp(17.502*Y322/(240.97+Y322))</f>
        <v>0</v>
      </c>
      <c r="AA322">
        <f>(AB322/AC322*100)</f>
        <v>0</v>
      </c>
      <c r="AB322">
        <f>DV322*(EA322+EB322)/1000</f>
        <v>0</v>
      </c>
      <c r="AC322">
        <f>0.61365*exp(17.502*EC322/(240.97+EC322))</f>
        <v>0</v>
      </c>
      <c r="AD322">
        <f>(Z322-DV322*(EA322+EB322)/1000)</f>
        <v>0</v>
      </c>
      <c r="AE322">
        <f>(-L322*44100)</f>
        <v>0</v>
      </c>
      <c r="AF322">
        <f>2*29.3*T322*0.92*(EC322-Y322)</f>
        <v>0</v>
      </c>
      <c r="AG322">
        <f>2*0.95*5.67E-8*(((EC322+$B$7)+273)^4-(Y322+273)^4)</f>
        <v>0</v>
      </c>
      <c r="AH322">
        <f>W322+AG322+AE322+AF322</f>
        <v>0</v>
      </c>
      <c r="AI322">
        <f>DZ322*AW322*(DU322-DT322*(1000-AW322*DW322)/(1000-AW322*DV322))/(100*DN322)</f>
        <v>0</v>
      </c>
      <c r="AJ322">
        <f>1000*DZ322*AW322*(DV322-DW322)/(100*DN322*(1000-AW322*DV322))</f>
        <v>0</v>
      </c>
      <c r="AK322">
        <f>(AL322 - AM322 - EA322*1E3/(8.314*(EC322+273.15)) * AO322/DZ322 * AN322) * DZ322/(100*DN322) * (1000 - DW322)/1000</f>
        <v>0</v>
      </c>
      <c r="AL322">
        <v>424.934829290855</v>
      </c>
      <c r="AM322">
        <v>422.829618181818</v>
      </c>
      <c r="AN322">
        <v>0.00139565254279528</v>
      </c>
      <c r="AO322">
        <v>66.111918729525</v>
      </c>
      <c r="AP322">
        <f>(AR322 - AQ322 + EA322*1E3/(8.314*(EC322+273.15)) * AT322/DZ322 * AS322) * DZ322/(100*DN322) * 1000/(1000 - AR322)</f>
        <v>0</v>
      </c>
      <c r="AQ322">
        <v>11.5816837576211</v>
      </c>
      <c r="AR322">
        <v>12.5157868131868</v>
      </c>
      <c r="AS322">
        <v>-4.68603138253004e-07</v>
      </c>
      <c r="AT322">
        <v>85.4368916189537</v>
      </c>
      <c r="AU322">
        <v>0</v>
      </c>
      <c r="AV322">
        <v>0</v>
      </c>
      <c r="AW322">
        <f>IF(AU322*$H$13&gt;=AY322,1.0,(AY322/(AY322-AU322*$H$13)))</f>
        <v>0</v>
      </c>
      <c r="AX322">
        <f>(AW322-1)*100</f>
        <v>0</v>
      </c>
      <c r="AY322">
        <f>MAX(0,($B$13+$C$13*EH322)/(1+$D$13*EH322)*EA322/(EC322+273)*$E$13)</f>
        <v>0</v>
      </c>
      <c r="AZ322" t="s">
        <v>436</v>
      </c>
      <c r="BA322" t="s">
        <v>436</v>
      </c>
      <c r="BB322">
        <v>0</v>
      </c>
      <c r="BC322">
        <v>0</v>
      </c>
      <c r="BD322">
        <f>1-BB322/BC322</f>
        <v>0</v>
      </c>
      <c r="BE322">
        <v>0</v>
      </c>
      <c r="BF322" t="s">
        <v>436</v>
      </c>
      <c r="BG322" t="s">
        <v>436</v>
      </c>
      <c r="BH322">
        <v>0</v>
      </c>
      <c r="BI322">
        <v>0</v>
      </c>
      <c r="BJ322">
        <f>1-BH322/BI322</f>
        <v>0</v>
      </c>
      <c r="BK322">
        <v>0.5</v>
      </c>
      <c r="BL322">
        <f>DK322</f>
        <v>0</v>
      </c>
      <c r="BM322">
        <f>N322</f>
        <v>0</v>
      </c>
      <c r="BN322">
        <f>BJ322*BK322*BL322</f>
        <v>0</v>
      </c>
      <c r="BO322">
        <f>(BM322-BE322)/BL322</f>
        <v>0</v>
      </c>
      <c r="BP322">
        <f>(BC322-BI322)/BI322</f>
        <v>0</v>
      </c>
      <c r="BQ322">
        <f>BB322/(BD322+BB322/BI322)</f>
        <v>0</v>
      </c>
      <c r="BR322" t="s">
        <v>436</v>
      </c>
      <c r="BS322">
        <v>0</v>
      </c>
      <c r="BT322">
        <f>IF(BS322&lt;&gt;0, BS322, BQ322)</f>
        <v>0</v>
      </c>
      <c r="BU322">
        <f>1-BT322/BI322</f>
        <v>0</v>
      </c>
      <c r="BV322">
        <f>(BI322-BH322)/(BI322-BT322)</f>
        <v>0</v>
      </c>
      <c r="BW322">
        <f>(BC322-BI322)/(BC322-BT322)</f>
        <v>0</v>
      </c>
      <c r="BX322">
        <f>(BI322-BH322)/(BI322-BB322)</f>
        <v>0</v>
      </c>
      <c r="BY322">
        <f>(BC322-BI322)/(BC322-BB322)</f>
        <v>0</v>
      </c>
      <c r="BZ322">
        <f>(BV322*BT322/BH322)</f>
        <v>0</v>
      </c>
      <c r="CA322">
        <f>(1-BZ322)</f>
        <v>0</v>
      </c>
      <c r="DJ322">
        <f>$B$11*EI322+$C$11*EJ322+$F$11*EU322*(1-EX322)</f>
        <v>0</v>
      </c>
      <c r="DK322">
        <f>DJ322*DL322</f>
        <v>0</v>
      </c>
      <c r="DL322">
        <f>($B$11*$D$9+$C$11*$D$9+$F$11*((FH322+EZ322)/MAX(FH322+EZ322+FI322, 0.1)*$I$9+FI322/MAX(FH322+EZ322+FI322, 0.1)*$J$9))/($B$11+$C$11+$F$11)</f>
        <v>0</v>
      </c>
      <c r="DM322">
        <f>($B$11*$K$9+$C$11*$K$9+$F$11*((FH322+EZ322)/MAX(FH322+EZ322+FI322, 0.1)*$P$9+FI322/MAX(FH322+EZ322+FI322, 0.1)*$Q$9))/($B$11+$C$11+$F$11)</f>
        <v>0</v>
      </c>
      <c r="DN322">
        <v>6</v>
      </c>
      <c r="DO322">
        <v>0.5</v>
      </c>
      <c r="DP322" t="s">
        <v>437</v>
      </c>
      <c r="DQ322">
        <v>2</v>
      </c>
      <c r="DR322" t="b">
        <v>1</v>
      </c>
      <c r="DS322">
        <v>1701979197.6</v>
      </c>
      <c r="DT322">
        <v>417.531</v>
      </c>
      <c r="DU322">
        <v>420.024</v>
      </c>
      <c r="DV322">
        <v>12.51505</v>
      </c>
      <c r="DW322">
        <v>11.58175</v>
      </c>
      <c r="DX322">
        <v>418.045</v>
      </c>
      <c r="DY322">
        <v>12.48335</v>
      </c>
      <c r="DZ322">
        <v>600.0115</v>
      </c>
      <c r="EA322">
        <v>78.90265</v>
      </c>
      <c r="EB322">
        <v>0.1002595</v>
      </c>
      <c r="EC322">
        <v>23.0139</v>
      </c>
      <c r="ED322">
        <v>23.05735</v>
      </c>
      <c r="EE322">
        <v>999.9</v>
      </c>
      <c r="EF322">
        <v>0</v>
      </c>
      <c r="EG322">
        <v>0</v>
      </c>
      <c r="EH322">
        <v>9974.69</v>
      </c>
      <c r="EI322">
        <v>0</v>
      </c>
      <c r="EJ322">
        <v>0.848101</v>
      </c>
      <c r="EK322">
        <v>-2.4931</v>
      </c>
      <c r="EL322">
        <v>422.8225</v>
      </c>
      <c r="EM322">
        <v>424.946</v>
      </c>
      <c r="EN322">
        <v>0.9332945</v>
      </c>
      <c r="EO322">
        <v>420.024</v>
      </c>
      <c r="EP322">
        <v>11.58175</v>
      </c>
      <c r="EQ322">
        <v>0.9874735</v>
      </c>
      <c r="ER322">
        <v>0.9138335</v>
      </c>
      <c r="ES322">
        <v>6.732845</v>
      </c>
      <c r="ET322">
        <v>5.61046</v>
      </c>
      <c r="EU322">
        <v>1799.94</v>
      </c>
      <c r="EV322">
        <v>0.978004</v>
      </c>
      <c r="EW322">
        <v>0.0219962</v>
      </c>
      <c r="EX322">
        <v>0</v>
      </c>
      <c r="EY322">
        <v>380.7625</v>
      </c>
      <c r="EZ322">
        <v>4.99951</v>
      </c>
      <c r="FA322">
        <v>6916.56</v>
      </c>
      <c r="FB322">
        <v>14716.5</v>
      </c>
      <c r="FC322">
        <v>43.062</v>
      </c>
      <c r="FD322">
        <v>44.875</v>
      </c>
      <c r="FE322">
        <v>44.625</v>
      </c>
      <c r="FF322">
        <v>43.875</v>
      </c>
      <c r="FG322">
        <v>44.5</v>
      </c>
      <c r="FH322">
        <v>1755.46</v>
      </c>
      <c r="FI322">
        <v>39.48</v>
      </c>
      <c r="FJ322">
        <v>0</v>
      </c>
      <c r="FK322">
        <v>1701979200.3</v>
      </c>
      <c r="FL322">
        <v>0</v>
      </c>
      <c r="FM322">
        <v>381.1188</v>
      </c>
      <c r="FN322">
        <v>-0.963000000266102</v>
      </c>
      <c r="FO322">
        <v>-1.2523077100538</v>
      </c>
      <c r="FP322">
        <v>6916.4208</v>
      </c>
      <c r="FQ322">
        <v>15</v>
      </c>
      <c r="FR322">
        <v>1701977635</v>
      </c>
      <c r="FS322" t="s">
        <v>438</v>
      </c>
      <c r="FT322">
        <v>1701977633</v>
      </c>
      <c r="FU322">
        <v>1701977635</v>
      </c>
      <c r="FV322">
        <v>4</v>
      </c>
      <c r="FW322">
        <v>-0.012</v>
      </c>
      <c r="FX322">
        <v>0.003</v>
      </c>
      <c r="FY322">
        <v>-0.515</v>
      </c>
      <c r="FZ322">
        <v>0.012</v>
      </c>
      <c r="GA322">
        <v>420</v>
      </c>
      <c r="GB322">
        <v>11</v>
      </c>
      <c r="GC322">
        <v>0.38</v>
      </c>
      <c r="GD322">
        <v>0.07</v>
      </c>
      <c r="GE322">
        <v>-2.513035</v>
      </c>
      <c r="GF322">
        <v>0.158589473684209</v>
      </c>
      <c r="GG322">
        <v>0.0223853267789416</v>
      </c>
      <c r="GH322">
        <v>1</v>
      </c>
      <c r="GI322">
        <v>381.115470588235</v>
      </c>
      <c r="GJ322">
        <v>-0.0585485101967406</v>
      </c>
      <c r="GK322">
        <v>0.196835140826942</v>
      </c>
      <c r="GL322">
        <v>1</v>
      </c>
      <c r="GM322">
        <v>0.93516565</v>
      </c>
      <c r="GN322">
        <v>-0.0126026616541351</v>
      </c>
      <c r="GO322">
        <v>0.0016918966361749</v>
      </c>
      <c r="GP322">
        <v>1</v>
      </c>
      <c r="GQ322">
        <v>3</v>
      </c>
      <c r="GR322">
        <v>3</v>
      </c>
      <c r="GS322" t="s">
        <v>439</v>
      </c>
      <c r="GT322">
        <v>3.25007</v>
      </c>
      <c r="GU322">
        <v>2.89216</v>
      </c>
      <c r="GV322">
        <v>0.0827334</v>
      </c>
      <c r="GW322">
        <v>0.0829098</v>
      </c>
      <c r="GX322">
        <v>0.0595658</v>
      </c>
      <c r="GY322">
        <v>0.0557312</v>
      </c>
      <c r="GZ322">
        <v>30259.4</v>
      </c>
      <c r="HA322">
        <v>23313.9</v>
      </c>
      <c r="HB322">
        <v>30710.8</v>
      </c>
      <c r="HC322">
        <v>23892.4</v>
      </c>
      <c r="HD322">
        <v>38254.6</v>
      </c>
      <c r="HE322">
        <v>31490.2</v>
      </c>
      <c r="HF322">
        <v>43455.5</v>
      </c>
      <c r="HG322">
        <v>36057.4</v>
      </c>
      <c r="HH322">
        <v>2.35228</v>
      </c>
      <c r="HI322">
        <v>2.25427</v>
      </c>
      <c r="HJ322">
        <v>0.154451</v>
      </c>
      <c r="HK322">
        <v>0</v>
      </c>
      <c r="HL322">
        <v>20.5137</v>
      </c>
      <c r="HM322">
        <v>999.9</v>
      </c>
      <c r="HN322">
        <v>45.098</v>
      </c>
      <c r="HO322">
        <v>27.15</v>
      </c>
      <c r="HP322">
        <v>20.6368</v>
      </c>
      <c r="HQ322">
        <v>54.282</v>
      </c>
      <c r="HR322">
        <v>21.4824</v>
      </c>
      <c r="HS322">
        <v>2</v>
      </c>
      <c r="HT322">
        <v>-0.301227</v>
      </c>
      <c r="HU322">
        <v>0.663472</v>
      </c>
      <c r="HV322">
        <v>20.3425</v>
      </c>
      <c r="HW322">
        <v>5.24619</v>
      </c>
      <c r="HX322">
        <v>11.9241</v>
      </c>
      <c r="HY322">
        <v>4.96965</v>
      </c>
      <c r="HZ322">
        <v>3.29013</v>
      </c>
      <c r="IA322">
        <v>9999</v>
      </c>
      <c r="IB322">
        <v>999.9</v>
      </c>
      <c r="IC322">
        <v>9999</v>
      </c>
      <c r="ID322">
        <v>9999</v>
      </c>
      <c r="IE322">
        <v>4.97211</v>
      </c>
      <c r="IF322">
        <v>1.87348</v>
      </c>
      <c r="IG322">
        <v>1.88034</v>
      </c>
      <c r="IH322">
        <v>1.87651</v>
      </c>
      <c r="II322">
        <v>1.87608</v>
      </c>
      <c r="IJ322">
        <v>1.87607</v>
      </c>
      <c r="IK322">
        <v>1.87501</v>
      </c>
      <c r="IL322">
        <v>1.87543</v>
      </c>
      <c r="IM322">
        <v>0</v>
      </c>
      <c r="IN322">
        <v>0</v>
      </c>
      <c r="IO322">
        <v>0</v>
      </c>
      <c r="IP322">
        <v>0</v>
      </c>
      <c r="IQ322" t="s">
        <v>440</v>
      </c>
      <c r="IR322" t="s">
        <v>441</v>
      </c>
      <c r="IS322" t="s">
        <v>442</v>
      </c>
      <c r="IT322" t="s">
        <v>442</v>
      </c>
      <c r="IU322" t="s">
        <v>442</v>
      </c>
      <c r="IV322" t="s">
        <v>442</v>
      </c>
      <c r="IW322">
        <v>0</v>
      </c>
      <c r="IX322">
        <v>100</v>
      </c>
      <c r="IY322">
        <v>100</v>
      </c>
      <c r="IZ322">
        <v>-0.514</v>
      </c>
      <c r="JA322">
        <v>0.0318</v>
      </c>
      <c r="JB322">
        <v>-0.436505064677801</v>
      </c>
      <c r="JC322">
        <v>-0.000204251658391556</v>
      </c>
      <c r="JD322">
        <v>8.11882707142039e-08</v>
      </c>
      <c r="JE322">
        <v>-8.824596126216e-11</v>
      </c>
      <c r="JF322">
        <v>-0.0823044458403542</v>
      </c>
      <c r="JG322">
        <v>6.98166786572007e-05</v>
      </c>
      <c r="JH322">
        <v>0.00104944809816257</v>
      </c>
      <c r="JI322">
        <v>-2.5878658862803e-05</v>
      </c>
      <c r="JJ322">
        <v>28</v>
      </c>
      <c r="JK322">
        <v>2090</v>
      </c>
      <c r="JL322">
        <v>2</v>
      </c>
      <c r="JM322">
        <v>19</v>
      </c>
      <c r="JN322">
        <v>26.1</v>
      </c>
      <c r="JO322">
        <v>26.1</v>
      </c>
      <c r="JP322">
        <v>1.36108</v>
      </c>
      <c r="JQ322">
        <v>2.55493</v>
      </c>
      <c r="JR322">
        <v>2.24365</v>
      </c>
      <c r="JS322">
        <v>2.84912</v>
      </c>
      <c r="JT322">
        <v>2.49756</v>
      </c>
      <c r="JU322">
        <v>2.35718</v>
      </c>
      <c r="JV322">
        <v>31.368</v>
      </c>
      <c r="JW322">
        <v>24.0612</v>
      </c>
      <c r="JX322">
        <v>18</v>
      </c>
      <c r="JY322">
        <v>633.663</v>
      </c>
      <c r="JZ322">
        <v>657.363</v>
      </c>
      <c r="KA322">
        <v>19.9991</v>
      </c>
      <c r="KB322">
        <v>23.3687</v>
      </c>
      <c r="KC322">
        <v>29.9999</v>
      </c>
      <c r="KD322">
        <v>23.5445</v>
      </c>
      <c r="KE322">
        <v>23.5241</v>
      </c>
      <c r="KF322">
        <v>27.2904</v>
      </c>
      <c r="KG322">
        <v>36.1715</v>
      </c>
      <c r="KH322">
        <v>0</v>
      </c>
      <c r="KI322">
        <v>20</v>
      </c>
      <c r="KJ322">
        <v>420</v>
      </c>
      <c r="KK322">
        <v>11.5869</v>
      </c>
      <c r="KL322">
        <v>101.971</v>
      </c>
      <c r="KM322">
        <v>101.014</v>
      </c>
    </row>
    <row r="323" spans="1:299">
      <c r="A323">
        <v>307</v>
      </c>
      <c r="B323">
        <v>1701979204.1</v>
      </c>
      <c r="C323">
        <v>1530.09999990463</v>
      </c>
      <c r="D323" t="s">
        <v>1055</v>
      </c>
      <c r="E323" t="s">
        <v>1056</v>
      </c>
      <c r="F323">
        <v>15</v>
      </c>
      <c r="H323" t="s">
        <v>435</v>
      </c>
      <c r="K323">
        <v>1701979202.6</v>
      </c>
      <c r="L323">
        <f>(M323)/1000</f>
        <v>0</v>
      </c>
      <c r="M323">
        <f>IF(DR323, AP323, AJ323)</f>
        <v>0</v>
      </c>
      <c r="N323">
        <f>IF(DR323, AK323, AI323)</f>
        <v>0</v>
      </c>
      <c r="O323">
        <f>DT323 - IF(AW323&gt;1, N323*DN323*100.0/(AY323*EH323), 0)</f>
        <v>0</v>
      </c>
      <c r="P323">
        <f>((V323-L323/2)*O323-N323)/(V323+L323/2)</f>
        <v>0</v>
      </c>
      <c r="Q323">
        <f>P323*(EA323+EB323)/1000.0</f>
        <v>0</v>
      </c>
      <c r="R323">
        <f>(DT323 - IF(AW323&gt;1, N323*DN323*100.0/(AY323*EH323), 0))*(EA323+EB323)/1000.0</f>
        <v>0</v>
      </c>
      <c r="S323">
        <f>2.0/((1/U323-1/T323)+SIGN(U323)*SQRT((1/U323-1/T323)*(1/U323-1/T323) + 4*DO323/((DO323+1)*(DO323+1))*(2*1/U323*1/T323-1/T323*1/T323)))</f>
        <v>0</v>
      </c>
      <c r="T323">
        <f>IF(LEFT(DP323,1)&lt;&gt;"0",IF(LEFT(DP323,1)="1",3.0,DQ323),$D$5+$E$5*(EH323*EA323/($K$5*1000))+$F$5*(EH323*EA323/($K$5*1000))*MAX(MIN(DN323,$J$5),$I$5)*MAX(MIN(DN323,$J$5),$I$5)+$G$5*MAX(MIN(DN323,$J$5),$I$5)*(EH323*EA323/($K$5*1000))+$H$5*(EH323*EA323/($K$5*1000))*(EH323*EA323/($K$5*1000)))</f>
        <v>0</v>
      </c>
      <c r="U323">
        <f>L323*(1000-(1000*0.61365*exp(17.502*Y323/(240.97+Y323))/(EA323+EB323)+DV323)/2)/(1000*0.61365*exp(17.502*Y323/(240.97+Y323))/(EA323+EB323)-DV323)</f>
        <v>0</v>
      </c>
      <c r="V323">
        <f>1/((DO323+1)/(S323/1.6)+1/(T323/1.37)) + DO323/((DO323+1)/(S323/1.6) + DO323/(T323/1.37))</f>
        <v>0</v>
      </c>
      <c r="W323">
        <f>(DJ323*DM323)</f>
        <v>0</v>
      </c>
      <c r="X323">
        <f>(EC323+(W323+2*0.95*5.67E-8*(((EC323+$B$7)+273)^4-(EC323+273)^4)-44100*L323)/(1.84*29.3*T323+8*0.95*5.67E-8*(EC323+273)^3))</f>
        <v>0</v>
      </c>
      <c r="Y323">
        <f>($C$7*ED323+$D$7*EE323+$E$7*X323)</f>
        <v>0</v>
      </c>
      <c r="Z323">
        <f>0.61365*exp(17.502*Y323/(240.97+Y323))</f>
        <v>0</v>
      </c>
      <c r="AA323">
        <f>(AB323/AC323*100)</f>
        <v>0</v>
      </c>
      <c r="AB323">
        <f>DV323*(EA323+EB323)/1000</f>
        <v>0</v>
      </c>
      <c r="AC323">
        <f>0.61365*exp(17.502*EC323/(240.97+EC323))</f>
        <v>0</v>
      </c>
      <c r="AD323">
        <f>(Z323-DV323*(EA323+EB323)/1000)</f>
        <v>0</v>
      </c>
      <c r="AE323">
        <f>(-L323*44100)</f>
        <v>0</v>
      </c>
      <c r="AF323">
        <f>2*29.3*T323*0.92*(EC323-Y323)</f>
        <v>0</v>
      </c>
      <c r="AG323">
        <f>2*0.95*5.67E-8*(((EC323+$B$7)+273)^4-(Y323+273)^4)</f>
        <v>0</v>
      </c>
      <c r="AH323">
        <f>W323+AG323+AE323+AF323</f>
        <v>0</v>
      </c>
      <c r="AI323">
        <f>DZ323*AW323*(DU323-DT323*(1000-AW323*DW323)/(1000-AW323*DV323))/(100*DN323)</f>
        <v>0</v>
      </c>
      <c r="AJ323">
        <f>1000*DZ323*AW323*(DV323-DW323)/(100*DN323*(1000-AW323*DV323))</f>
        <v>0</v>
      </c>
      <c r="AK323">
        <f>(AL323 - AM323 - EA323*1E3/(8.314*(EC323+273.15)) * AO323/DZ323 * AN323) * DZ323/(100*DN323) * (1000 - DW323)/1000</f>
        <v>0</v>
      </c>
      <c r="AL323">
        <v>424.897527063268</v>
      </c>
      <c r="AM323">
        <v>422.787484848485</v>
      </c>
      <c r="AN323">
        <v>-0.000271193865644465</v>
      </c>
      <c r="AO323">
        <v>66.111918729525</v>
      </c>
      <c r="AP323">
        <f>(AR323 - AQ323 + EA323*1E3/(8.314*(EC323+273.15)) * AT323/DZ323 * AS323) * DZ323/(100*DN323) * 1000/(1000 - AR323)</f>
        <v>0</v>
      </c>
      <c r="AQ323">
        <v>11.5818621883798</v>
      </c>
      <c r="AR323">
        <v>12.5163054945055</v>
      </c>
      <c r="AS323">
        <v>9.42536413981725e-09</v>
      </c>
      <c r="AT323">
        <v>85.4368916189537</v>
      </c>
      <c r="AU323">
        <v>0</v>
      </c>
      <c r="AV323">
        <v>0</v>
      </c>
      <c r="AW323">
        <f>IF(AU323*$H$13&gt;=AY323,1.0,(AY323/(AY323-AU323*$H$13)))</f>
        <v>0</v>
      </c>
      <c r="AX323">
        <f>(AW323-1)*100</f>
        <v>0</v>
      </c>
      <c r="AY323">
        <f>MAX(0,($B$13+$C$13*EH323)/(1+$D$13*EH323)*EA323/(EC323+273)*$E$13)</f>
        <v>0</v>
      </c>
      <c r="AZ323" t="s">
        <v>436</v>
      </c>
      <c r="BA323" t="s">
        <v>436</v>
      </c>
      <c r="BB323">
        <v>0</v>
      </c>
      <c r="BC323">
        <v>0</v>
      </c>
      <c r="BD323">
        <f>1-BB323/BC323</f>
        <v>0</v>
      </c>
      <c r="BE323">
        <v>0</v>
      </c>
      <c r="BF323" t="s">
        <v>436</v>
      </c>
      <c r="BG323" t="s">
        <v>436</v>
      </c>
      <c r="BH323">
        <v>0</v>
      </c>
      <c r="BI323">
        <v>0</v>
      </c>
      <c r="BJ323">
        <f>1-BH323/BI323</f>
        <v>0</v>
      </c>
      <c r="BK323">
        <v>0.5</v>
      </c>
      <c r="BL323">
        <f>DK323</f>
        <v>0</v>
      </c>
      <c r="BM323">
        <f>N323</f>
        <v>0</v>
      </c>
      <c r="BN323">
        <f>BJ323*BK323*BL323</f>
        <v>0</v>
      </c>
      <c r="BO323">
        <f>(BM323-BE323)/BL323</f>
        <v>0</v>
      </c>
      <c r="BP323">
        <f>(BC323-BI323)/BI323</f>
        <v>0</v>
      </c>
      <c r="BQ323">
        <f>BB323/(BD323+BB323/BI323)</f>
        <v>0</v>
      </c>
      <c r="BR323" t="s">
        <v>436</v>
      </c>
      <c r="BS323">
        <v>0</v>
      </c>
      <c r="BT323">
        <f>IF(BS323&lt;&gt;0, BS323, BQ323)</f>
        <v>0</v>
      </c>
      <c r="BU323">
        <f>1-BT323/BI323</f>
        <v>0</v>
      </c>
      <c r="BV323">
        <f>(BI323-BH323)/(BI323-BT323)</f>
        <v>0</v>
      </c>
      <c r="BW323">
        <f>(BC323-BI323)/(BC323-BT323)</f>
        <v>0</v>
      </c>
      <c r="BX323">
        <f>(BI323-BH323)/(BI323-BB323)</f>
        <v>0</v>
      </c>
      <c r="BY323">
        <f>(BC323-BI323)/(BC323-BB323)</f>
        <v>0</v>
      </c>
      <c r="BZ323">
        <f>(BV323*BT323/BH323)</f>
        <v>0</v>
      </c>
      <c r="CA323">
        <f>(1-BZ323)</f>
        <v>0</v>
      </c>
      <c r="DJ323">
        <f>$B$11*EI323+$C$11*EJ323+$F$11*EU323*(1-EX323)</f>
        <v>0</v>
      </c>
      <c r="DK323">
        <f>DJ323*DL323</f>
        <v>0</v>
      </c>
      <c r="DL323">
        <f>($B$11*$D$9+$C$11*$D$9+$F$11*((FH323+EZ323)/MAX(FH323+EZ323+FI323, 0.1)*$I$9+FI323/MAX(FH323+EZ323+FI323, 0.1)*$J$9))/($B$11+$C$11+$F$11)</f>
        <v>0</v>
      </c>
      <c r="DM323">
        <f>($B$11*$K$9+$C$11*$K$9+$F$11*((FH323+EZ323)/MAX(FH323+EZ323+FI323, 0.1)*$P$9+FI323/MAX(FH323+EZ323+FI323, 0.1)*$Q$9))/($B$11+$C$11+$F$11)</f>
        <v>0</v>
      </c>
      <c r="DN323">
        <v>6</v>
      </c>
      <c r="DO323">
        <v>0.5</v>
      </c>
      <c r="DP323" t="s">
        <v>437</v>
      </c>
      <c r="DQ323">
        <v>2</v>
      </c>
      <c r="DR323" t="b">
        <v>1</v>
      </c>
      <c r="DS323">
        <v>1701979202.6</v>
      </c>
      <c r="DT323">
        <v>417.5045</v>
      </c>
      <c r="DU323">
        <v>419.957</v>
      </c>
      <c r="DV323">
        <v>12.51645</v>
      </c>
      <c r="DW323">
        <v>11.58095</v>
      </c>
      <c r="DX323">
        <v>418.0185</v>
      </c>
      <c r="DY323">
        <v>12.48465</v>
      </c>
      <c r="DZ323">
        <v>600.045</v>
      </c>
      <c r="EA323">
        <v>78.90245</v>
      </c>
      <c r="EB323">
        <v>0.1001335</v>
      </c>
      <c r="EC323">
        <v>23.0129</v>
      </c>
      <c r="ED323">
        <v>23.07165</v>
      </c>
      <c r="EE323">
        <v>999.9</v>
      </c>
      <c r="EF323">
        <v>0</v>
      </c>
      <c r="EG323">
        <v>0</v>
      </c>
      <c r="EH323">
        <v>9974.375</v>
      </c>
      <c r="EI323">
        <v>0</v>
      </c>
      <c r="EJ323">
        <v>0.848101</v>
      </c>
      <c r="EK323">
        <v>-2.45233</v>
      </c>
      <c r="EL323">
        <v>422.796</v>
      </c>
      <c r="EM323">
        <v>424.877</v>
      </c>
      <c r="EN323">
        <v>0.935482</v>
      </c>
      <c r="EO323">
        <v>419.957</v>
      </c>
      <c r="EP323">
        <v>11.58095</v>
      </c>
      <c r="EQ323">
        <v>0.987577</v>
      </c>
      <c r="ER323">
        <v>0.913765</v>
      </c>
      <c r="ES323">
        <v>6.73438</v>
      </c>
      <c r="ET323">
        <v>5.609375</v>
      </c>
      <c r="EU323">
        <v>1799.94</v>
      </c>
      <c r="EV323">
        <v>0.978004</v>
      </c>
      <c r="EW323">
        <v>0.0219962</v>
      </c>
      <c r="EX323">
        <v>0</v>
      </c>
      <c r="EY323">
        <v>381.197</v>
      </c>
      <c r="EZ323">
        <v>4.99951</v>
      </c>
      <c r="FA323">
        <v>6915.92</v>
      </c>
      <c r="FB323">
        <v>14716.5</v>
      </c>
      <c r="FC323">
        <v>43.062</v>
      </c>
      <c r="FD323">
        <v>44.8435</v>
      </c>
      <c r="FE323">
        <v>44.625</v>
      </c>
      <c r="FF323">
        <v>43.875</v>
      </c>
      <c r="FG323">
        <v>44.5</v>
      </c>
      <c r="FH323">
        <v>1755.46</v>
      </c>
      <c r="FI323">
        <v>39.48</v>
      </c>
      <c r="FJ323">
        <v>0</v>
      </c>
      <c r="FK323">
        <v>1701979205.1</v>
      </c>
      <c r="FL323">
        <v>0</v>
      </c>
      <c r="FM323">
        <v>381.12128</v>
      </c>
      <c r="FN323">
        <v>-0.188615374964048</v>
      </c>
      <c r="FO323">
        <v>-2.45153849391223</v>
      </c>
      <c r="FP323">
        <v>6916.2368</v>
      </c>
      <c r="FQ323">
        <v>15</v>
      </c>
      <c r="FR323">
        <v>1701977635</v>
      </c>
      <c r="FS323" t="s">
        <v>438</v>
      </c>
      <c r="FT323">
        <v>1701977633</v>
      </c>
      <c r="FU323">
        <v>1701977635</v>
      </c>
      <c r="FV323">
        <v>4</v>
      </c>
      <c r="FW323">
        <v>-0.012</v>
      </c>
      <c r="FX323">
        <v>0.003</v>
      </c>
      <c r="FY323">
        <v>-0.515</v>
      </c>
      <c r="FZ323">
        <v>0.012</v>
      </c>
      <c r="GA323">
        <v>420</v>
      </c>
      <c r="GB323">
        <v>11</v>
      </c>
      <c r="GC323">
        <v>0.38</v>
      </c>
      <c r="GD323">
        <v>0.07</v>
      </c>
      <c r="GE323">
        <v>-2.50107047619048</v>
      </c>
      <c r="GF323">
        <v>0.166551428571432</v>
      </c>
      <c r="GG323">
        <v>0.0242610749332362</v>
      </c>
      <c r="GH323">
        <v>1</v>
      </c>
      <c r="GI323">
        <v>381.125205882353</v>
      </c>
      <c r="GJ323">
        <v>0.0937051207495675</v>
      </c>
      <c r="GK323">
        <v>0.185780354088907</v>
      </c>
      <c r="GL323">
        <v>1</v>
      </c>
      <c r="GM323">
        <v>0.934639857142857</v>
      </c>
      <c r="GN323">
        <v>-0.00486366233766194</v>
      </c>
      <c r="GO323">
        <v>0.00146621356482849</v>
      </c>
      <c r="GP323">
        <v>1</v>
      </c>
      <c r="GQ323">
        <v>3</v>
      </c>
      <c r="GR323">
        <v>3</v>
      </c>
      <c r="GS323" t="s">
        <v>439</v>
      </c>
      <c r="GT323">
        <v>3.25015</v>
      </c>
      <c r="GU323">
        <v>2.89215</v>
      </c>
      <c r="GV323">
        <v>0.08274</v>
      </c>
      <c r="GW323">
        <v>0.0829031</v>
      </c>
      <c r="GX323">
        <v>0.0595698</v>
      </c>
      <c r="GY323">
        <v>0.0557264</v>
      </c>
      <c r="GZ323">
        <v>30259.7</v>
      </c>
      <c r="HA323">
        <v>23314.1</v>
      </c>
      <c r="HB323">
        <v>30711.4</v>
      </c>
      <c r="HC323">
        <v>23892.4</v>
      </c>
      <c r="HD323">
        <v>38255</v>
      </c>
      <c r="HE323">
        <v>31490.5</v>
      </c>
      <c r="HF323">
        <v>43456.1</v>
      </c>
      <c r="HG323">
        <v>36057.6</v>
      </c>
      <c r="HH323">
        <v>2.35225</v>
      </c>
      <c r="HI323">
        <v>2.25433</v>
      </c>
      <c r="HJ323">
        <v>0.155009</v>
      </c>
      <c r="HK323">
        <v>0</v>
      </c>
      <c r="HL323">
        <v>20.5132</v>
      </c>
      <c r="HM323">
        <v>999.9</v>
      </c>
      <c r="HN323">
        <v>45.098</v>
      </c>
      <c r="HO323">
        <v>27.17</v>
      </c>
      <c r="HP323">
        <v>20.6644</v>
      </c>
      <c r="HQ323">
        <v>54.352</v>
      </c>
      <c r="HR323">
        <v>21.4383</v>
      </c>
      <c r="HS323">
        <v>2</v>
      </c>
      <c r="HT323">
        <v>-0.301667</v>
      </c>
      <c r="HU323">
        <v>0.660275</v>
      </c>
      <c r="HV323">
        <v>20.3425</v>
      </c>
      <c r="HW323">
        <v>5.24649</v>
      </c>
      <c r="HX323">
        <v>11.922</v>
      </c>
      <c r="HY323">
        <v>4.96965</v>
      </c>
      <c r="HZ323">
        <v>3.2901</v>
      </c>
      <c r="IA323">
        <v>9999</v>
      </c>
      <c r="IB323">
        <v>999.9</v>
      </c>
      <c r="IC323">
        <v>9999</v>
      </c>
      <c r="ID323">
        <v>9999</v>
      </c>
      <c r="IE323">
        <v>4.97212</v>
      </c>
      <c r="IF323">
        <v>1.87349</v>
      </c>
      <c r="IG323">
        <v>1.88034</v>
      </c>
      <c r="IH323">
        <v>1.87652</v>
      </c>
      <c r="II323">
        <v>1.87609</v>
      </c>
      <c r="IJ323">
        <v>1.87607</v>
      </c>
      <c r="IK323">
        <v>1.87505</v>
      </c>
      <c r="IL323">
        <v>1.87545</v>
      </c>
      <c r="IM323">
        <v>0</v>
      </c>
      <c r="IN323">
        <v>0</v>
      </c>
      <c r="IO323">
        <v>0</v>
      </c>
      <c r="IP323">
        <v>0</v>
      </c>
      <c r="IQ323" t="s">
        <v>440</v>
      </c>
      <c r="IR323" t="s">
        <v>441</v>
      </c>
      <c r="IS323" t="s">
        <v>442</v>
      </c>
      <c r="IT323" t="s">
        <v>442</v>
      </c>
      <c r="IU323" t="s">
        <v>442</v>
      </c>
      <c r="IV323" t="s">
        <v>442</v>
      </c>
      <c r="IW323">
        <v>0</v>
      </c>
      <c r="IX323">
        <v>100</v>
      </c>
      <c r="IY323">
        <v>100</v>
      </c>
      <c r="IZ323">
        <v>-0.514</v>
      </c>
      <c r="JA323">
        <v>0.0318</v>
      </c>
      <c r="JB323">
        <v>-0.436505064677801</v>
      </c>
      <c r="JC323">
        <v>-0.000204251658391556</v>
      </c>
      <c r="JD323">
        <v>8.11882707142039e-08</v>
      </c>
      <c r="JE323">
        <v>-8.824596126216e-11</v>
      </c>
      <c r="JF323">
        <v>-0.0823044458403542</v>
      </c>
      <c r="JG323">
        <v>6.98166786572007e-05</v>
      </c>
      <c r="JH323">
        <v>0.00104944809816257</v>
      </c>
      <c r="JI323">
        <v>-2.5878658862803e-05</v>
      </c>
      <c r="JJ323">
        <v>28</v>
      </c>
      <c r="JK323">
        <v>2090</v>
      </c>
      <c r="JL323">
        <v>2</v>
      </c>
      <c r="JM323">
        <v>19</v>
      </c>
      <c r="JN323">
        <v>26.2</v>
      </c>
      <c r="JO323">
        <v>26.2</v>
      </c>
      <c r="JP323">
        <v>1.36108</v>
      </c>
      <c r="JQ323">
        <v>2.55249</v>
      </c>
      <c r="JR323">
        <v>2.24365</v>
      </c>
      <c r="JS323">
        <v>2.85034</v>
      </c>
      <c r="JT323">
        <v>2.49756</v>
      </c>
      <c r="JU323">
        <v>2.40234</v>
      </c>
      <c r="JV323">
        <v>31.368</v>
      </c>
      <c r="JW323">
        <v>24.07</v>
      </c>
      <c r="JX323">
        <v>18</v>
      </c>
      <c r="JY323">
        <v>633.644</v>
      </c>
      <c r="JZ323">
        <v>657.405</v>
      </c>
      <c r="KA323">
        <v>19.9992</v>
      </c>
      <c r="KB323">
        <v>23.3667</v>
      </c>
      <c r="KC323">
        <v>29.9999</v>
      </c>
      <c r="KD323">
        <v>23.5445</v>
      </c>
      <c r="KE323">
        <v>23.5241</v>
      </c>
      <c r="KF323">
        <v>27.2913</v>
      </c>
      <c r="KG323">
        <v>36.1715</v>
      </c>
      <c r="KH323">
        <v>0</v>
      </c>
      <c r="KI323">
        <v>20</v>
      </c>
      <c r="KJ323">
        <v>420</v>
      </c>
      <c r="KK323">
        <v>11.5869</v>
      </c>
      <c r="KL323">
        <v>101.972</v>
      </c>
      <c r="KM323">
        <v>101.014</v>
      </c>
    </row>
    <row r="324" spans="1:299">
      <c r="A324">
        <v>308</v>
      </c>
      <c r="B324">
        <v>1701979209.1</v>
      </c>
      <c r="C324">
        <v>1535.09999990463</v>
      </c>
      <c r="D324" t="s">
        <v>1057</v>
      </c>
      <c r="E324" t="s">
        <v>1058</v>
      </c>
      <c r="F324">
        <v>15</v>
      </c>
      <c r="H324" t="s">
        <v>435</v>
      </c>
      <c r="K324">
        <v>1701979207.6</v>
      </c>
      <c r="L324">
        <f>(M324)/1000</f>
        <v>0</v>
      </c>
      <c r="M324">
        <f>IF(DR324, AP324, AJ324)</f>
        <v>0</v>
      </c>
      <c r="N324">
        <f>IF(DR324, AK324, AI324)</f>
        <v>0</v>
      </c>
      <c r="O324">
        <f>DT324 - IF(AW324&gt;1, N324*DN324*100.0/(AY324*EH324), 0)</f>
        <v>0</v>
      </c>
      <c r="P324">
        <f>((V324-L324/2)*O324-N324)/(V324+L324/2)</f>
        <v>0</v>
      </c>
      <c r="Q324">
        <f>P324*(EA324+EB324)/1000.0</f>
        <v>0</v>
      </c>
      <c r="R324">
        <f>(DT324 - IF(AW324&gt;1, N324*DN324*100.0/(AY324*EH324), 0))*(EA324+EB324)/1000.0</f>
        <v>0</v>
      </c>
      <c r="S324">
        <f>2.0/((1/U324-1/T324)+SIGN(U324)*SQRT((1/U324-1/T324)*(1/U324-1/T324) + 4*DO324/((DO324+1)*(DO324+1))*(2*1/U324*1/T324-1/T324*1/T324)))</f>
        <v>0</v>
      </c>
      <c r="T324">
        <f>IF(LEFT(DP324,1)&lt;&gt;"0",IF(LEFT(DP324,1)="1",3.0,DQ324),$D$5+$E$5*(EH324*EA324/($K$5*1000))+$F$5*(EH324*EA324/($K$5*1000))*MAX(MIN(DN324,$J$5),$I$5)*MAX(MIN(DN324,$J$5),$I$5)+$G$5*MAX(MIN(DN324,$J$5),$I$5)*(EH324*EA324/($K$5*1000))+$H$5*(EH324*EA324/($K$5*1000))*(EH324*EA324/($K$5*1000)))</f>
        <v>0</v>
      </c>
      <c r="U324">
        <f>L324*(1000-(1000*0.61365*exp(17.502*Y324/(240.97+Y324))/(EA324+EB324)+DV324)/2)/(1000*0.61365*exp(17.502*Y324/(240.97+Y324))/(EA324+EB324)-DV324)</f>
        <v>0</v>
      </c>
      <c r="V324">
        <f>1/((DO324+1)/(S324/1.6)+1/(T324/1.37)) + DO324/((DO324+1)/(S324/1.6) + DO324/(T324/1.37))</f>
        <v>0</v>
      </c>
      <c r="W324">
        <f>(DJ324*DM324)</f>
        <v>0</v>
      </c>
      <c r="X324">
        <f>(EC324+(W324+2*0.95*5.67E-8*(((EC324+$B$7)+273)^4-(EC324+273)^4)-44100*L324)/(1.84*29.3*T324+8*0.95*5.67E-8*(EC324+273)^3))</f>
        <v>0</v>
      </c>
      <c r="Y324">
        <f>($C$7*ED324+$D$7*EE324+$E$7*X324)</f>
        <v>0</v>
      </c>
      <c r="Z324">
        <f>0.61365*exp(17.502*Y324/(240.97+Y324))</f>
        <v>0</v>
      </c>
      <c r="AA324">
        <f>(AB324/AC324*100)</f>
        <v>0</v>
      </c>
      <c r="AB324">
        <f>DV324*(EA324+EB324)/1000</f>
        <v>0</v>
      </c>
      <c r="AC324">
        <f>0.61365*exp(17.502*EC324/(240.97+EC324))</f>
        <v>0</v>
      </c>
      <c r="AD324">
        <f>(Z324-DV324*(EA324+EB324)/1000)</f>
        <v>0</v>
      </c>
      <c r="AE324">
        <f>(-L324*44100)</f>
        <v>0</v>
      </c>
      <c r="AF324">
        <f>2*29.3*T324*0.92*(EC324-Y324)</f>
        <v>0</v>
      </c>
      <c r="AG324">
        <f>2*0.95*5.67E-8*(((EC324+$B$7)+273)^4-(Y324+273)^4)</f>
        <v>0</v>
      </c>
      <c r="AH324">
        <f>W324+AG324+AE324+AF324</f>
        <v>0</v>
      </c>
      <c r="AI324">
        <f>DZ324*AW324*(DU324-DT324*(1000-AW324*DW324)/(1000-AW324*DV324))/(100*DN324)</f>
        <v>0</v>
      </c>
      <c r="AJ324">
        <f>1000*DZ324*AW324*(DV324-DW324)/(100*DN324*(1000-AW324*DV324))</f>
        <v>0</v>
      </c>
      <c r="AK324">
        <f>(AL324 - AM324 - EA324*1E3/(8.314*(EC324+273.15)) * AO324/DZ324 * AN324) * DZ324/(100*DN324) * (1000 - DW324)/1000</f>
        <v>0</v>
      </c>
      <c r="AL324">
        <v>424.911570200166</v>
      </c>
      <c r="AM324">
        <v>422.813363636363</v>
      </c>
      <c r="AN324">
        <v>-0.00319255841799555</v>
      </c>
      <c r="AO324">
        <v>66.111918729525</v>
      </c>
      <c r="AP324">
        <f>(AR324 - AQ324 + EA324*1E3/(8.314*(EC324+273.15)) * AT324/DZ324 * AS324) * DZ324/(100*DN324) * 1000/(1000 - AR324)</f>
        <v>0</v>
      </c>
      <c r="AQ324">
        <v>11.5810705315408</v>
      </c>
      <c r="AR324">
        <v>12.5137967032967</v>
      </c>
      <c r="AS324">
        <v>-3.06768855628918e-07</v>
      </c>
      <c r="AT324">
        <v>85.4368916189537</v>
      </c>
      <c r="AU324">
        <v>0</v>
      </c>
      <c r="AV324">
        <v>0</v>
      </c>
      <c r="AW324">
        <f>IF(AU324*$H$13&gt;=AY324,1.0,(AY324/(AY324-AU324*$H$13)))</f>
        <v>0</v>
      </c>
      <c r="AX324">
        <f>(AW324-1)*100</f>
        <v>0</v>
      </c>
      <c r="AY324">
        <f>MAX(0,($B$13+$C$13*EH324)/(1+$D$13*EH324)*EA324/(EC324+273)*$E$13)</f>
        <v>0</v>
      </c>
      <c r="AZ324" t="s">
        <v>436</v>
      </c>
      <c r="BA324" t="s">
        <v>436</v>
      </c>
      <c r="BB324">
        <v>0</v>
      </c>
      <c r="BC324">
        <v>0</v>
      </c>
      <c r="BD324">
        <f>1-BB324/BC324</f>
        <v>0</v>
      </c>
      <c r="BE324">
        <v>0</v>
      </c>
      <c r="BF324" t="s">
        <v>436</v>
      </c>
      <c r="BG324" t="s">
        <v>436</v>
      </c>
      <c r="BH324">
        <v>0</v>
      </c>
      <c r="BI324">
        <v>0</v>
      </c>
      <c r="BJ324">
        <f>1-BH324/BI324</f>
        <v>0</v>
      </c>
      <c r="BK324">
        <v>0.5</v>
      </c>
      <c r="BL324">
        <f>DK324</f>
        <v>0</v>
      </c>
      <c r="BM324">
        <f>N324</f>
        <v>0</v>
      </c>
      <c r="BN324">
        <f>BJ324*BK324*BL324</f>
        <v>0</v>
      </c>
      <c r="BO324">
        <f>(BM324-BE324)/BL324</f>
        <v>0</v>
      </c>
      <c r="BP324">
        <f>(BC324-BI324)/BI324</f>
        <v>0</v>
      </c>
      <c r="BQ324">
        <f>BB324/(BD324+BB324/BI324)</f>
        <v>0</v>
      </c>
      <c r="BR324" t="s">
        <v>436</v>
      </c>
      <c r="BS324">
        <v>0</v>
      </c>
      <c r="BT324">
        <f>IF(BS324&lt;&gt;0, BS324, BQ324)</f>
        <v>0</v>
      </c>
      <c r="BU324">
        <f>1-BT324/BI324</f>
        <v>0</v>
      </c>
      <c r="BV324">
        <f>(BI324-BH324)/(BI324-BT324)</f>
        <v>0</v>
      </c>
      <c r="BW324">
        <f>(BC324-BI324)/(BC324-BT324)</f>
        <v>0</v>
      </c>
      <c r="BX324">
        <f>(BI324-BH324)/(BI324-BB324)</f>
        <v>0</v>
      </c>
      <c r="BY324">
        <f>(BC324-BI324)/(BC324-BB324)</f>
        <v>0</v>
      </c>
      <c r="BZ324">
        <f>(BV324*BT324/BH324)</f>
        <v>0</v>
      </c>
      <c r="CA324">
        <f>(1-BZ324)</f>
        <v>0</v>
      </c>
      <c r="DJ324">
        <f>$B$11*EI324+$C$11*EJ324+$F$11*EU324*(1-EX324)</f>
        <v>0</v>
      </c>
      <c r="DK324">
        <f>DJ324*DL324</f>
        <v>0</v>
      </c>
      <c r="DL324">
        <f>($B$11*$D$9+$C$11*$D$9+$F$11*((FH324+EZ324)/MAX(FH324+EZ324+FI324, 0.1)*$I$9+FI324/MAX(FH324+EZ324+FI324, 0.1)*$J$9))/($B$11+$C$11+$F$11)</f>
        <v>0</v>
      </c>
      <c r="DM324">
        <f>($B$11*$K$9+$C$11*$K$9+$F$11*((FH324+EZ324)/MAX(FH324+EZ324+FI324, 0.1)*$P$9+FI324/MAX(FH324+EZ324+FI324, 0.1)*$Q$9))/($B$11+$C$11+$F$11)</f>
        <v>0</v>
      </c>
      <c r="DN324">
        <v>6</v>
      </c>
      <c r="DO324">
        <v>0.5</v>
      </c>
      <c r="DP324" t="s">
        <v>437</v>
      </c>
      <c r="DQ324">
        <v>2</v>
      </c>
      <c r="DR324" t="b">
        <v>1</v>
      </c>
      <c r="DS324">
        <v>1701979207.6</v>
      </c>
      <c r="DT324">
        <v>417.526</v>
      </c>
      <c r="DU324">
        <v>420.0115</v>
      </c>
      <c r="DV324">
        <v>12.514</v>
      </c>
      <c r="DW324">
        <v>11.58195</v>
      </c>
      <c r="DX324">
        <v>418.04</v>
      </c>
      <c r="DY324">
        <v>12.48225</v>
      </c>
      <c r="DZ324">
        <v>599.948</v>
      </c>
      <c r="EA324">
        <v>78.90225</v>
      </c>
      <c r="EB324">
        <v>0.09991565</v>
      </c>
      <c r="EC324">
        <v>23.01005</v>
      </c>
      <c r="ED324">
        <v>23.0667</v>
      </c>
      <c r="EE324">
        <v>999.9</v>
      </c>
      <c r="EF324">
        <v>0</v>
      </c>
      <c r="EG324">
        <v>0</v>
      </c>
      <c r="EH324">
        <v>10005.31</v>
      </c>
      <c r="EI324">
        <v>0</v>
      </c>
      <c r="EJ324">
        <v>0.848101</v>
      </c>
      <c r="EK324">
        <v>-2.48535</v>
      </c>
      <c r="EL324">
        <v>422.817</v>
      </c>
      <c r="EM324">
        <v>424.933</v>
      </c>
      <c r="EN324">
        <v>0.932037</v>
      </c>
      <c r="EO324">
        <v>420.0115</v>
      </c>
      <c r="EP324">
        <v>11.58195</v>
      </c>
      <c r="EQ324">
        <v>0.9873815</v>
      </c>
      <c r="ER324">
        <v>0.9138415</v>
      </c>
      <c r="ES324">
        <v>6.731495</v>
      </c>
      <c r="ET324">
        <v>5.61058</v>
      </c>
      <c r="EU324">
        <v>1799.935</v>
      </c>
      <c r="EV324">
        <v>0.978004</v>
      </c>
      <c r="EW324">
        <v>0.0219962</v>
      </c>
      <c r="EX324">
        <v>0</v>
      </c>
      <c r="EY324">
        <v>381.065</v>
      </c>
      <c r="EZ324">
        <v>4.99951</v>
      </c>
      <c r="FA324">
        <v>6915.72</v>
      </c>
      <c r="FB324">
        <v>14716.45</v>
      </c>
      <c r="FC324">
        <v>43.062</v>
      </c>
      <c r="FD324">
        <v>44.875</v>
      </c>
      <c r="FE324">
        <v>44.625</v>
      </c>
      <c r="FF324">
        <v>43.875</v>
      </c>
      <c r="FG324">
        <v>44.5</v>
      </c>
      <c r="FH324">
        <v>1755.455</v>
      </c>
      <c r="FI324">
        <v>39.48</v>
      </c>
      <c r="FJ324">
        <v>0</v>
      </c>
      <c r="FK324">
        <v>1701979210.5</v>
      </c>
      <c r="FL324">
        <v>0</v>
      </c>
      <c r="FM324">
        <v>381.068115384615</v>
      </c>
      <c r="FN324">
        <v>-0.536034181718092</v>
      </c>
      <c r="FO324">
        <v>0.205128192358725</v>
      </c>
      <c r="FP324">
        <v>6916.19230769231</v>
      </c>
      <c r="FQ324">
        <v>15</v>
      </c>
      <c r="FR324">
        <v>1701977635</v>
      </c>
      <c r="FS324" t="s">
        <v>438</v>
      </c>
      <c r="FT324">
        <v>1701977633</v>
      </c>
      <c r="FU324">
        <v>1701977635</v>
      </c>
      <c r="FV324">
        <v>4</v>
      </c>
      <c r="FW324">
        <v>-0.012</v>
      </c>
      <c r="FX324">
        <v>0.003</v>
      </c>
      <c r="FY324">
        <v>-0.515</v>
      </c>
      <c r="FZ324">
        <v>0.012</v>
      </c>
      <c r="GA324">
        <v>420</v>
      </c>
      <c r="GB324">
        <v>11</v>
      </c>
      <c r="GC324">
        <v>0.38</v>
      </c>
      <c r="GD324">
        <v>0.07</v>
      </c>
      <c r="GE324">
        <v>-2.482467</v>
      </c>
      <c r="GF324">
        <v>0.133551879699252</v>
      </c>
      <c r="GG324">
        <v>0.0254327004268127</v>
      </c>
      <c r="GH324">
        <v>1</v>
      </c>
      <c r="GI324">
        <v>381.120617647059</v>
      </c>
      <c r="GJ324">
        <v>-0.507792203947311</v>
      </c>
      <c r="GK324">
        <v>0.171995556492858</v>
      </c>
      <c r="GL324">
        <v>1</v>
      </c>
      <c r="GM324">
        <v>0.9338069</v>
      </c>
      <c r="GN324">
        <v>-0.000322736842104488</v>
      </c>
      <c r="GO324">
        <v>0.00125401654295309</v>
      </c>
      <c r="GP324">
        <v>1</v>
      </c>
      <c r="GQ324">
        <v>3</v>
      </c>
      <c r="GR324">
        <v>3</v>
      </c>
      <c r="GS324" t="s">
        <v>439</v>
      </c>
      <c r="GT324">
        <v>3.25009</v>
      </c>
      <c r="GU324">
        <v>2.89224</v>
      </c>
      <c r="GV324">
        <v>0.0827386</v>
      </c>
      <c r="GW324">
        <v>0.0829069</v>
      </c>
      <c r="GX324">
        <v>0.0595617</v>
      </c>
      <c r="GY324">
        <v>0.0557286</v>
      </c>
      <c r="GZ324">
        <v>30260</v>
      </c>
      <c r="HA324">
        <v>23314.1</v>
      </c>
      <c r="HB324">
        <v>30711.7</v>
      </c>
      <c r="HC324">
        <v>23892.5</v>
      </c>
      <c r="HD324">
        <v>38255.7</v>
      </c>
      <c r="HE324">
        <v>31490.5</v>
      </c>
      <c r="HF324">
        <v>43456.5</v>
      </c>
      <c r="HG324">
        <v>36057.7</v>
      </c>
      <c r="HH324">
        <v>2.3522</v>
      </c>
      <c r="HI324">
        <v>2.25433</v>
      </c>
      <c r="HJ324">
        <v>0.154674</v>
      </c>
      <c r="HK324">
        <v>0</v>
      </c>
      <c r="HL324">
        <v>20.511</v>
      </c>
      <c r="HM324">
        <v>999.9</v>
      </c>
      <c r="HN324">
        <v>45.098</v>
      </c>
      <c r="HO324">
        <v>27.17</v>
      </c>
      <c r="HP324">
        <v>20.6635</v>
      </c>
      <c r="HQ324">
        <v>54.212</v>
      </c>
      <c r="HR324">
        <v>21.4463</v>
      </c>
      <c r="HS324">
        <v>2</v>
      </c>
      <c r="HT324">
        <v>-0.301623</v>
      </c>
      <c r="HU324">
        <v>0.658159</v>
      </c>
      <c r="HV324">
        <v>20.3425</v>
      </c>
      <c r="HW324">
        <v>5.24694</v>
      </c>
      <c r="HX324">
        <v>11.9232</v>
      </c>
      <c r="HY324">
        <v>4.96965</v>
      </c>
      <c r="HZ324">
        <v>3.29015</v>
      </c>
      <c r="IA324">
        <v>9999</v>
      </c>
      <c r="IB324">
        <v>999.9</v>
      </c>
      <c r="IC324">
        <v>9999</v>
      </c>
      <c r="ID324">
        <v>9999</v>
      </c>
      <c r="IE324">
        <v>4.97213</v>
      </c>
      <c r="IF324">
        <v>1.87348</v>
      </c>
      <c r="IG324">
        <v>1.88034</v>
      </c>
      <c r="IH324">
        <v>1.87652</v>
      </c>
      <c r="II324">
        <v>1.87609</v>
      </c>
      <c r="IJ324">
        <v>1.87607</v>
      </c>
      <c r="IK324">
        <v>1.87503</v>
      </c>
      <c r="IL324">
        <v>1.87544</v>
      </c>
      <c r="IM324">
        <v>0</v>
      </c>
      <c r="IN324">
        <v>0</v>
      </c>
      <c r="IO324">
        <v>0</v>
      </c>
      <c r="IP324">
        <v>0</v>
      </c>
      <c r="IQ324" t="s">
        <v>440</v>
      </c>
      <c r="IR324" t="s">
        <v>441</v>
      </c>
      <c r="IS324" t="s">
        <v>442</v>
      </c>
      <c r="IT324" t="s">
        <v>442</v>
      </c>
      <c r="IU324" t="s">
        <v>442</v>
      </c>
      <c r="IV324" t="s">
        <v>442</v>
      </c>
      <c r="IW324">
        <v>0</v>
      </c>
      <c r="IX324">
        <v>100</v>
      </c>
      <c r="IY324">
        <v>100</v>
      </c>
      <c r="IZ324">
        <v>-0.514</v>
      </c>
      <c r="JA324">
        <v>0.0317</v>
      </c>
      <c r="JB324">
        <v>-0.436505064677801</v>
      </c>
      <c r="JC324">
        <v>-0.000204251658391556</v>
      </c>
      <c r="JD324">
        <v>8.11882707142039e-08</v>
      </c>
      <c r="JE324">
        <v>-8.824596126216e-11</v>
      </c>
      <c r="JF324">
        <v>-0.0823044458403542</v>
      </c>
      <c r="JG324">
        <v>6.98166786572007e-05</v>
      </c>
      <c r="JH324">
        <v>0.00104944809816257</v>
      </c>
      <c r="JI324">
        <v>-2.5878658862803e-05</v>
      </c>
      <c r="JJ324">
        <v>28</v>
      </c>
      <c r="JK324">
        <v>2090</v>
      </c>
      <c r="JL324">
        <v>2</v>
      </c>
      <c r="JM324">
        <v>19</v>
      </c>
      <c r="JN324">
        <v>26.3</v>
      </c>
      <c r="JO324">
        <v>26.2</v>
      </c>
      <c r="JP324">
        <v>1.36108</v>
      </c>
      <c r="JQ324">
        <v>2.55493</v>
      </c>
      <c r="JR324">
        <v>2.24365</v>
      </c>
      <c r="JS324">
        <v>2.84912</v>
      </c>
      <c r="JT324">
        <v>2.49756</v>
      </c>
      <c r="JU324">
        <v>2.3877</v>
      </c>
      <c r="JV324">
        <v>31.368</v>
      </c>
      <c r="JW324">
        <v>24.07</v>
      </c>
      <c r="JX324">
        <v>18</v>
      </c>
      <c r="JY324">
        <v>633.586</v>
      </c>
      <c r="JZ324">
        <v>657.383</v>
      </c>
      <c r="KA324">
        <v>19.9994</v>
      </c>
      <c r="KB324">
        <v>23.3647</v>
      </c>
      <c r="KC324">
        <v>30.0001</v>
      </c>
      <c r="KD324">
        <v>23.5427</v>
      </c>
      <c r="KE324">
        <v>23.5224</v>
      </c>
      <c r="KF324">
        <v>27.292</v>
      </c>
      <c r="KG324">
        <v>36.1715</v>
      </c>
      <c r="KH324">
        <v>0</v>
      </c>
      <c r="KI324">
        <v>20</v>
      </c>
      <c r="KJ324">
        <v>420</v>
      </c>
      <c r="KK324">
        <v>11.5869</v>
      </c>
      <c r="KL324">
        <v>101.973</v>
      </c>
      <c r="KM324">
        <v>101.014</v>
      </c>
    </row>
    <row r="325" spans="1:299">
      <c r="A325">
        <v>309</v>
      </c>
      <c r="B325">
        <v>1701979214.1</v>
      </c>
      <c r="C325">
        <v>1540.09999990463</v>
      </c>
      <c r="D325" t="s">
        <v>1059</v>
      </c>
      <c r="E325" t="s">
        <v>1060</v>
      </c>
      <c r="F325">
        <v>15</v>
      </c>
      <c r="H325" t="s">
        <v>435</v>
      </c>
      <c r="K325">
        <v>1701979212.6</v>
      </c>
      <c r="L325">
        <f>(M325)/1000</f>
        <v>0</v>
      </c>
      <c r="M325">
        <f>IF(DR325, AP325, AJ325)</f>
        <v>0</v>
      </c>
      <c r="N325">
        <f>IF(DR325, AK325, AI325)</f>
        <v>0</v>
      </c>
      <c r="O325">
        <f>DT325 - IF(AW325&gt;1, N325*DN325*100.0/(AY325*EH325), 0)</f>
        <v>0</v>
      </c>
      <c r="P325">
        <f>((V325-L325/2)*O325-N325)/(V325+L325/2)</f>
        <v>0</v>
      </c>
      <c r="Q325">
        <f>P325*(EA325+EB325)/1000.0</f>
        <v>0</v>
      </c>
      <c r="R325">
        <f>(DT325 - IF(AW325&gt;1, N325*DN325*100.0/(AY325*EH325), 0))*(EA325+EB325)/1000.0</f>
        <v>0</v>
      </c>
      <c r="S325">
        <f>2.0/((1/U325-1/T325)+SIGN(U325)*SQRT((1/U325-1/T325)*(1/U325-1/T325) + 4*DO325/((DO325+1)*(DO325+1))*(2*1/U325*1/T325-1/T325*1/T325)))</f>
        <v>0</v>
      </c>
      <c r="T325">
        <f>IF(LEFT(DP325,1)&lt;&gt;"0",IF(LEFT(DP325,1)="1",3.0,DQ325),$D$5+$E$5*(EH325*EA325/($K$5*1000))+$F$5*(EH325*EA325/($K$5*1000))*MAX(MIN(DN325,$J$5),$I$5)*MAX(MIN(DN325,$J$5),$I$5)+$G$5*MAX(MIN(DN325,$J$5),$I$5)*(EH325*EA325/($K$5*1000))+$H$5*(EH325*EA325/($K$5*1000))*(EH325*EA325/($K$5*1000)))</f>
        <v>0</v>
      </c>
      <c r="U325">
        <f>L325*(1000-(1000*0.61365*exp(17.502*Y325/(240.97+Y325))/(EA325+EB325)+DV325)/2)/(1000*0.61365*exp(17.502*Y325/(240.97+Y325))/(EA325+EB325)-DV325)</f>
        <v>0</v>
      </c>
      <c r="V325">
        <f>1/((DO325+1)/(S325/1.6)+1/(T325/1.37)) + DO325/((DO325+1)/(S325/1.6) + DO325/(T325/1.37))</f>
        <v>0</v>
      </c>
      <c r="W325">
        <f>(DJ325*DM325)</f>
        <v>0</v>
      </c>
      <c r="X325">
        <f>(EC325+(W325+2*0.95*5.67E-8*(((EC325+$B$7)+273)^4-(EC325+273)^4)-44100*L325)/(1.84*29.3*T325+8*0.95*5.67E-8*(EC325+273)^3))</f>
        <v>0</v>
      </c>
      <c r="Y325">
        <f>($C$7*ED325+$D$7*EE325+$E$7*X325)</f>
        <v>0</v>
      </c>
      <c r="Z325">
        <f>0.61365*exp(17.502*Y325/(240.97+Y325))</f>
        <v>0</v>
      </c>
      <c r="AA325">
        <f>(AB325/AC325*100)</f>
        <v>0</v>
      </c>
      <c r="AB325">
        <f>DV325*(EA325+EB325)/1000</f>
        <v>0</v>
      </c>
      <c r="AC325">
        <f>0.61365*exp(17.502*EC325/(240.97+EC325))</f>
        <v>0</v>
      </c>
      <c r="AD325">
        <f>(Z325-DV325*(EA325+EB325)/1000)</f>
        <v>0</v>
      </c>
      <c r="AE325">
        <f>(-L325*44100)</f>
        <v>0</v>
      </c>
      <c r="AF325">
        <f>2*29.3*T325*0.92*(EC325-Y325)</f>
        <v>0</v>
      </c>
      <c r="AG325">
        <f>2*0.95*5.67E-8*(((EC325+$B$7)+273)^4-(Y325+273)^4)</f>
        <v>0</v>
      </c>
      <c r="AH325">
        <f>W325+AG325+AE325+AF325</f>
        <v>0</v>
      </c>
      <c r="AI325">
        <f>DZ325*AW325*(DU325-DT325*(1000-AW325*DW325)/(1000-AW325*DV325))/(100*DN325)</f>
        <v>0</v>
      </c>
      <c r="AJ325">
        <f>1000*DZ325*AW325*(DV325-DW325)/(100*DN325*(1000-AW325*DV325))</f>
        <v>0</v>
      </c>
      <c r="AK325">
        <f>(AL325 - AM325 - EA325*1E3/(8.314*(EC325+273.15)) * AO325/DZ325 * AN325) * DZ325/(100*DN325) * (1000 - DW325)/1000</f>
        <v>0</v>
      </c>
      <c r="AL325">
        <v>424.935317912402</v>
      </c>
      <c r="AM325">
        <v>422.858781818182</v>
      </c>
      <c r="AN325">
        <v>0.00232562636941387</v>
      </c>
      <c r="AO325">
        <v>66.111918729525</v>
      </c>
      <c r="AP325">
        <f>(AR325 - AQ325 + EA325*1E3/(8.314*(EC325+273.15)) * AT325/DZ325 * AS325) * DZ325/(100*DN325) * 1000/(1000 - AR325)</f>
        <v>0</v>
      </c>
      <c r="AQ325">
        <v>11.5812738887582</v>
      </c>
      <c r="AR325">
        <v>12.511389010989</v>
      </c>
      <c r="AS325">
        <v>-1.16509130130876e-06</v>
      </c>
      <c r="AT325">
        <v>85.4368916189537</v>
      </c>
      <c r="AU325">
        <v>0</v>
      </c>
      <c r="AV325">
        <v>0</v>
      </c>
      <c r="AW325">
        <f>IF(AU325*$H$13&gt;=AY325,1.0,(AY325/(AY325-AU325*$H$13)))</f>
        <v>0</v>
      </c>
      <c r="AX325">
        <f>(AW325-1)*100</f>
        <v>0</v>
      </c>
      <c r="AY325">
        <f>MAX(0,($B$13+$C$13*EH325)/(1+$D$13*EH325)*EA325/(EC325+273)*$E$13)</f>
        <v>0</v>
      </c>
      <c r="AZ325" t="s">
        <v>436</v>
      </c>
      <c r="BA325" t="s">
        <v>436</v>
      </c>
      <c r="BB325">
        <v>0</v>
      </c>
      <c r="BC325">
        <v>0</v>
      </c>
      <c r="BD325">
        <f>1-BB325/BC325</f>
        <v>0</v>
      </c>
      <c r="BE325">
        <v>0</v>
      </c>
      <c r="BF325" t="s">
        <v>436</v>
      </c>
      <c r="BG325" t="s">
        <v>436</v>
      </c>
      <c r="BH325">
        <v>0</v>
      </c>
      <c r="BI325">
        <v>0</v>
      </c>
      <c r="BJ325">
        <f>1-BH325/BI325</f>
        <v>0</v>
      </c>
      <c r="BK325">
        <v>0.5</v>
      </c>
      <c r="BL325">
        <f>DK325</f>
        <v>0</v>
      </c>
      <c r="BM325">
        <f>N325</f>
        <v>0</v>
      </c>
      <c r="BN325">
        <f>BJ325*BK325*BL325</f>
        <v>0</v>
      </c>
      <c r="BO325">
        <f>(BM325-BE325)/BL325</f>
        <v>0</v>
      </c>
      <c r="BP325">
        <f>(BC325-BI325)/BI325</f>
        <v>0</v>
      </c>
      <c r="BQ325">
        <f>BB325/(BD325+BB325/BI325)</f>
        <v>0</v>
      </c>
      <c r="BR325" t="s">
        <v>436</v>
      </c>
      <c r="BS325">
        <v>0</v>
      </c>
      <c r="BT325">
        <f>IF(BS325&lt;&gt;0, BS325, BQ325)</f>
        <v>0</v>
      </c>
      <c r="BU325">
        <f>1-BT325/BI325</f>
        <v>0</v>
      </c>
      <c r="BV325">
        <f>(BI325-BH325)/(BI325-BT325)</f>
        <v>0</v>
      </c>
      <c r="BW325">
        <f>(BC325-BI325)/(BC325-BT325)</f>
        <v>0</v>
      </c>
      <c r="BX325">
        <f>(BI325-BH325)/(BI325-BB325)</f>
        <v>0</v>
      </c>
      <c r="BY325">
        <f>(BC325-BI325)/(BC325-BB325)</f>
        <v>0</v>
      </c>
      <c r="BZ325">
        <f>(BV325*BT325/BH325)</f>
        <v>0</v>
      </c>
      <c r="CA325">
        <f>(1-BZ325)</f>
        <v>0</v>
      </c>
      <c r="DJ325">
        <f>$B$11*EI325+$C$11*EJ325+$F$11*EU325*(1-EX325)</f>
        <v>0</v>
      </c>
      <c r="DK325">
        <f>DJ325*DL325</f>
        <v>0</v>
      </c>
      <c r="DL325">
        <f>($B$11*$D$9+$C$11*$D$9+$F$11*((FH325+EZ325)/MAX(FH325+EZ325+FI325, 0.1)*$I$9+FI325/MAX(FH325+EZ325+FI325, 0.1)*$J$9))/($B$11+$C$11+$F$11)</f>
        <v>0</v>
      </c>
      <c r="DM325">
        <f>($B$11*$K$9+$C$11*$K$9+$F$11*((FH325+EZ325)/MAX(FH325+EZ325+FI325, 0.1)*$P$9+FI325/MAX(FH325+EZ325+FI325, 0.1)*$Q$9))/($B$11+$C$11+$F$11)</f>
        <v>0</v>
      </c>
      <c r="DN325">
        <v>6</v>
      </c>
      <c r="DO325">
        <v>0.5</v>
      </c>
      <c r="DP325" t="s">
        <v>437</v>
      </c>
      <c r="DQ325">
        <v>2</v>
      </c>
      <c r="DR325" t="b">
        <v>1</v>
      </c>
      <c r="DS325">
        <v>1701979212.6</v>
      </c>
      <c r="DT325">
        <v>417.5555</v>
      </c>
      <c r="DU325">
        <v>420.0285</v>
      </c>
      <c r="DV325">
        <v>12.51165</v>
      </c>
      <c r="DW325">
        <v>11.58035</v>
      </c>
      <c r="DX325">
        <v>418.0695</v>
      </c>
      <c r="DY325">
        <v>12.4799</v>
      </c>
      <c r="DZ325">
        <v>599.972</v>
      </c>
      <c r="EA325">
        <v>78.90285</v>
      </c>
      <c r="EB325">
        <v>0.1000034</v>
      </c>
      <c r="EC325">
        <v>23.00595</v>
      </c>
      <c r="ED325">
        <v>23.0695</v>
      </c>
      <c r="EE325">
        <v>999.9</v>
      </c>
      <c r="EF325">
        <v>0</v>
      </c>
      <c r="EG325">
        <v>0</v>
      </c>
      <c r="EH325">
        <v>10003.45</v>
      </c>
      <c r="EI325">
        <v>0</v>
      </c>
      <c r="EJ325">
        <v>0.8353795</v>
      </c>
      <c r="EK325">
        <v>-2.472565</v>
      </c>
      <c r="EL325">
        <v>422.8465</v>
      </c>
      <c r="EM325">
        <v>424.9495</v>
      </c>
      <c r="EN325">
        <v>0.931252</v>
      </c>
      <c r="EO325">
        <v>420.0285</v>
      </c>
      <c r="EP325">
        <v>11.58035</v>
      </c>
      <c r="EQ325">
        <v>0.9872045</v>
      </c>
      <c r="ER325">
        <v>0.913726</v>
      </c>
      <c r="ES325">
        <v>6.728885</v>
      </c>
      <c r="ET325">
        <v>5.608755</v>
      </c>
      <c r="EU325">
        <v>1800.095</v>
      </c>
      <c r="EV325">
        <v>0.978006</v>
      </c>
      <c r="EW325">
        <v>0.0219943</v>
      </c>
      <c r="EX325">
        <v>0</v>
      </c>
      <c r="EY325">
        <v>381.02</v>
      </c>
      <c r="EZ325">
        <v>4.99951</v>
      </c>
      <c r="FA325">
        <v>6916.315</v>
      </c>
      <c r="FB325">
        <v>14717.75</v>
      </c>
      <c r="FC325">
        <v>43.062</v>
      </c>
      <c r="FD325">
        <v>44.812</v>
      </c>
      <c r="FE325">
        <v>44.625</v>
      </c>
      <c r="FF325">
        <v>43.875</v>
      </c>
      <c r="FG325">
        <v>44.5</v>
      </c>
      <c r="FH325">
        <v>1755.615</v>
      </c>
      <c r="FI325">
        <v>39.48</v>
      </c>
      <c r="FJ325">
        <v>0</v>
      </c>
      <c r="FK325">
        <v>1701979215.3</v>
      </c>
      <c r="FL325">
        <v>0</v>
      </c>
      <c r="FM325">
        <v>381.081192307692</v>
      </c>
      <c r="FN325">
        <v>-0.511965804483268</v>
      </c>
      <c r="FO325">
        <v>-0.309743600564361</v>
      </c>
      <c r="FP325">
        <v>6916.01692307692</v>
      </c>
      <c r="FQ325">
        <v>15</v>
      </c>
      <c r="FR325">
        <v>1701977635</v>
      </c>
      <c r="FS325" t="s">
        <v>438</v>
      </c>
      <c r="FT325">
        <v>1701977633</v>
      </c>
      <c r="FU325">
        <v>1701977635</v>
      </c>
      <c r="FV325">
        <v>4</v>
      </c>
      <c r="FW325">
        <v>-0.012</v>
      </c>
      <c r="FX325">
        <v>0.003</v>
      </c>
      <c r="FY325">
        <v>-0.515</v>
      </c>
      <c r="FZ325">
        <v>0.012</v>
      </c>
      <c r="GA325">
        <v>420</v>
      </c>
      <c r="GB325">
        <v>11</v>
      </c>
      <c r="GC325">
        <v>0.38</v>
      </c>
      <c r="GD325">
        <v>0.07</v>
      </c>
      <c r="GE325">
        <v>-2.47351047619048</v>
      </c>
      <c r="GF325">
        <v>0.188330649350649</v>
      </c>
      <c r="GG325">
        <v>0.0294745272551758</v>
      </c>
      <c r="GH325">
        <v>1</v>
      </c>
      <c r="GI325">
        <v>381.064411764706</v>
      </c>
      <c r="GJ325">
        <v>-0.179862485925526</v>
      </c>
      <c r="GK325">
        <v>0.174841124124507</v>
      </c>
      <c r="GL325">
        <v>1</v>
      </c>
      <c r="GM325">
        <v>0.933518238095238</v>
      </c>
      <c r="GN325">
        <v>-0.0110463896103879</v>
      </c>
      <c r="GO325">
        <v>0.00150309952478401</v>
      </c>
      <c r="GP325">
        <v>1</v>
      </c>
      <c r="GQ325">
        <v>3</v>
      </c>
      <c r="GR325">
        <v>3</v>
      </c>
      <c r="GS325" t="s">
        <v>439</v>
      </c>
      <c r="GT325">
        <v>3.25006</v>
      </c>
      <c r="GU325">
        <v>2.89219</v>
      </c>
      <c r="GV325">
        <v>0.082743</v>
      </c>
      <c r="GW325">
        <v>0.0829138</v>
      </c>
      <c r="GX325">
        <v>0.0595509</v>
      </c>
      <c r="GY325">
        <v>0.0557273</v>
      </c>
      <c r="GZ325">
        <v>30259.3</v>
      </c>
      <c r="HA325">
        <v>23314.1</v>
      </c>
      <c r="HB325">
        <v>30711</v>
      </c>
      <c r="HC325">
        <v>23892.7</v>
      </c>
      <c r="HD325">
        <v>38255.1</v>
      </c>
      <c r="HE325">
        <v>31490.7</v>
      </c>
      <c r="HF325">
        <v>43455.4</v>
      </c>
      <c r="HG325">
        <v>36057.9</v>
      </c>
      <c r="HH325">
        <v>2.35197</v>
      </c>
      <c r="HI325">
        <v>2.25458</v>
      </c>
      <c r="HJ325">
        <v>0.155196</v>
      </c>
      <c r="HK325">
        <v>0</v>
      </c>
      <c r="HL325">
        <v>20.5068</v>
      </c>
      <c r="HM325">
        <v>999.9</v>
      </c>
      <c r="HN325">
        <v>45.098</v>
      </c>
      <c r="HO325">
        <v>27.17</v>
      </c>
      <c r="HP325">
        <v>20.6631</v>
      </c>
      <c r="HQ325">
        <v>54.012</v>
      </c>
      <c r="HR325">
        <v>21.4223</v>
      </c>
      <c r="HS325">
        <v>2</v>
      </c>
      <c r="HT325">
        <v>-0.301639</v>
      </c>
      <c r="HU325">
        <v>0.656157</v>
      </c>
      <c r="HV325">
        <v>20.3424</v>
      </c>
      <c r="HW325">
        <v>5.24649</v>
      </c>
      <c r="HX325">
        <v>11.9231</v>
      </c>
      <c r="HY325">
        <v>4.9694</v>
      </c>
      <c r="HZ325">
        <v>3.29008</v>
      </c>
      <c r="IA325">
        <v>9999</v>
      </c>
      <c r="IB325">
        <v>999.9</v>
      </c>
      <c r="IC325">
        <v>9999</v>
      </c>
      <c r="ID325">
        <v>9999</v>
      </c>
      <c r="IE325">
        <v>4.97215</v>
      </c>
      <c r="IF325">
        <v>1.87348</v>
      </c>
      <c r="IG325">
        <v>1.88034</v>
      </c>
      <c r="IH325">
        <v>1.87653</v>
      </c>
      <c r="II325">
        <v>1.87609</v>
      </c>
      <c r="IJ325">
        <v>1.87607</v>
      </c>
      <c r="IK325">
        <v>1.87502</v>
      </c>
      <c r="IL325">
        <v>1.87544</v>
      </c>
      <c r="IM325">
        <v>0</v>
      </c>
      <c r="IN325">
        <v>0</v>
      </c>
      <c r="IO325">
        <v>0</v>
      </c>
      <c r="IP325">
        <v>0</v>
      </c>
      <c r="IQ325" t="s">
        <v>440</v>
      </c>
      <c r="IR325" t="s">
        <v>441</v>
      </c>
      <c r="IS325" t="s">
        <v>442</v>
      </c>
      <c r="IT325" t="s">
        <v>442</v>
      </c>
      <c r="IU325" t="s">
        <v>442</v>
      </c>
      <c r="IV325" t="s">
        <v>442</v>
      </c>
      <c r="IW325">
        <v>0</v>
      </c>
      <c r="IX325">
        <v>100</v>
      </c>
      <c r="IY325">
        <v>100</v>
      </c>
      <c r="IZ325">
        <v>-0.514</v>
      </c>
      <c r="JA325">
        <v>0.0317</v>
      </c>
      <c r="JB325">
        <v>-0.436505064677801</v>
      </c>
      <c r="JC325">
        <v>-0.000204251658391556</v>
      </c>
      <c r="JD325">
        <v>8.11882707142039e-08</v>
      </c>
      <c r="JE325">
        <v>-8.824596126216e-11</v>
      </c>
      <c r="JF325">
        <v>-0.0823044458403542</v>
      </c>
      <c r="JG325">
        <v>6.98166786572007e-05</v>
      </c>
      <c r="JH325">
        <v>0.00104944809816257</v>
      </c>
      <c r="JI325">
        <v>-2.5878658862803e-05</v>
      </c>
      <c r="JJ325">
        <v>28</v>
      </c>
      <c r="JK325">
        <v>2090</v>
      </c>
      <c r="JL325">
        <v>2</v>
      </c>
      <c r="JM325">
        <v>19</v>
      </c>
      <c r="JN325">
        <v>26.4</v>
      </c>
      <c r="JO325">
        <v>26.3</v>
      </c>
      <c r="JP325">
        <v>1.36108</v>
      </c>
      <c r="JQ325">
        <v>2.55737</v>
      </c>
      <c r="JR325">
        <v>2.24365</v>
      </c>
      <c r="JS325">
        <v>2.84912</v>
      </c>
      <c r="JT325">
        <v>2.49756</v>
      </c>
      <c r="JU325">
        <v>2.35107</v>
      </c>
      <c r="JV325">
        <v>31.368</v>
      </c>
      <c r="JW325">
        <v>24.0612</v>
      </c>
      <c r="JX325">
        <v>18</v>
      </c>
      <c r="JY325">
        <v>633.419</v>
      </c>
      <c r="JZ325">
        <v>657.593</v>
      </c>
      <c r="KA325">
        <v>19.9995</v>
      </c>
      <c r="KB325">
        <v>23.3628</v>
      </c>
      <c r="KC325">
        <v>30.0001</v>
      </c>
      <c r="KD325">
        <v>23.5426</v>
      </c>
      <c r="KE325">
        <v>23.5222</v>
      </c>
      <c r="KF325">
        <v>27.2915</v>
      </c>
      <c r="KG325">
        <v>36.1715</v>
      </c>
      <c r="KH325">
        <v>0</v>
      </c>
      <c r="KI325">
        <v>20</v>
      </c>
      <c r="KJ325">
        <v>420</v>
      </c>
      <c r="KK325">
        <v>11.5869</v>
      </c>
      <c r="KL325">
        <v>101.971</v>
      </c>
      <c r="KM325">
        <v>101.015</v>
      </c>
    </row>
    <row r="326" spans="1:299">
      <c r="A326">
        <v>310</v>
      </c>
      <c r="B326">
        <v>1701979219.1</v>
      </c>
      <c r="C326">
        <v>1545.09999990463</v>
      </c>
      <c r="D326" t="s">
        <v>1061</v>
      </c>
      <c r="E326" t="s">
        <v>1062</v>
      </c>
      <c r="F326">
        <v>15</v>
      </c>
      <c r="H326" t="s">
        <v>435</v>
      </c>
      <c r="K326">
        <v>1701979217.6</v>
      </c>
      <c r="L326">
        <f>(M326)/1000</f>
        <v>0</v>
      </c>
      <c r="M326">
        <f>IF(DR326, AP326, AJ326)</f>
        <v>0</v>
      </c>
      <c r="N326">
        <f>IF(DR326, AK326, AI326)</f>
        <v>0</v>
      </c>
      <c r="O326">
        <f>DT326 - IF(AW326&gt;1, N326*DN326*100.0/(AY326*EH326), 0)</f>
        <v>0</v>
      </c>
      <c r="P326">
        <f>((V326-L326/2)*O326-N326)/(V326+L326/2)</f>
        <v>0</v>
      </c>
      <c r="Q326">
        <f>P326*(EA326+EB326)/1000.0</f>
        <v>0</v>
      </c>
      <c r="R326">
        <f>(DT326 - IF(AW326&gt;1, N326*DN326*100.0/(AY326*EH326), 0))*(EA326+EB326)/1000.0</f>
        <v>0</v>
      </c>
      <c r="S326">
        <f>2.0/((1/U326-1/T326)+SIGN(U326)*SQRT((1/U326-1/T326)*(1/U326-1/T326) + 4*DO326/((DO326+1)*(DO326+1))*(2*1/U326*1/T326-1/T326*1/T326)))</f>
        <v>0</v>
      </c>
      <c r="T326">
        <f>IF(LEFT(DP326,1)&lt;&gt;"0",IF(LEFT(DP326,1)="1",3.0,DQ326),$D$5+$E$5*(EH326*EA326/($K$5*1000))+$F$5*(EH326*EA326/($K$5*1000))*MAX(MIN(DN326,$J$5),$I$5)*MAX(MIN(DN326,$J$5),$I$5)+$G$5*MAX(MIN(DN326,$J$5),$I$5)*(EH326*EA326/($K$5*1000))+$H$5*(EH326*EA326/($K$5*1000))*(EH326*EA326/($K$5*1000)))</f>
        <v>0</v>
      </c>
      <c r="U326">
        <f>L326*(1000-(1000*0.61365*exp(17.502*Y326/(240.97+Y326))/(EA326+EB326)+DV326)/2)/(1000*0.61365*exp(17.502*Y326/(240.97+Y326))/(EA326+EB326)-DV326)</f>
        <v>0</v>
      </c>
      <c r="V326">
        <f>1/((DO326+1)/(S326/1.6)+1/(T326/1.37)) + DO326/((DO326+1)/(S326/1.6) + DO326/(T326/1.37))</f>
        <v>0</v>
      </c>
      <c r="W326">
        <f>(DJ326*DM326)</f>
        <v>0</v>
      </c>
      <c r="X326">
        <f>(EC326+(W326+2*0.95*5.67E-8*(((EC326+$B$7)+273)^4-(EC326+273)^4)-44100*L326)/(1.84*29.3*T326+8*0.95*5.67E-8*(EC326+273)^3))</f>
        <v>0</v>
      </c>
      <c r="Y326">
        <f>($C$7*ED326+$D$7*EE326+$E$7*X326)</f>
        <v>0</v>
      </c>
      <c r="Z326">
        <f>0.61365*exp(17.502*Y326/(240.97+Y326))</f>
        <v>0</v>
      </c>
      <c r="AA326">
        <f>(AB326/AC326*100)</f>
        <v>0</v>
      </c>
      <c r="AB326">
        <f>DV326*(EA326+EB326)/1000</f>
        <v>0</v>
      </c>
      <c r="AC326">
        <f>0.61365*exp(17.502*EC326/(240.97+EC326))</f>
        <v>0</v>
      </c>
      <c r="AD326">
        <f>(Z326-DV326*(EA326+EB326)/1000)</f>
        <v>0</v>
      </c>
      <c r="AE326">
        <f>(-L326*44100)</f>
        <v>0</v>
      </c>
      <c r="AF326">
        <f>2*29.3*T326*0.92*(EC326-Y326)</f>
        <v>0</v>
      </c>
      <c r="AG326">
        <f>2*0.95*5.67E-8*(((EC326+$B$7)+273)^4-(Y326+273)^4)</f>
        <v>0</v>
      </c>
      <c r="AH326">
        <f>W326+AG326+AE326+AF326</f>
        <v>0</v>
      </c>
      <c r="AI326">
        <f>DZ326*AW326*(DU326-DT326*(1000-AW326*DW326)/(1000-AW326*DV326))/(100*DN326)</f>
        <v>0</v>
      </c>
      <c r="AJ326">
        <f>1000*DZ326*AW326*(DV326-DW326)/(100*DN326*(1000-AW326*DV326))</f>
        <v>0</v>
      </c>
      <c r="AK326">
        <f>(AL326 - AM326 - EA326*1E3/(8.314*(EC326+273.15)) * AO326/DZ326 * AN326) * DZ326/(100*DN326) * (1000 - DW326)/1000</f>
        <v>0</v>
      </c>
      <c r="AL326">
        <v>424.965489084357</v>
      </c>
      <c r="AM326">
        <v>422.856563636364</v>
      </c>
      <c r="AN326">
        <v>1.08671824119396e-05</v>
      </c>
      <c r="AO326">
        <v>66.111918729525</v>
      </c>
      <c r="AP326">
        <f>(AR326 - AQ326 + EA326*1E3/(8.314*(EC326+273.15)) * AT326/DZ326 * AS326) * DZ326/(100*DN326) * 1000/(1000 - AR326)</f>
        <v>0</v>
      </c>
      <c r="AQ326">
        <v>11.5812172059545</v>
      </c>
      <c r="AR326">
        <v>12.5099076923077</v>
      </c>
      <c r="AS326">
        <v>-1.0439972398504e-06</v>
      </c>
      <c r="AT326">
        <v>85.4368916189537</v>
      </c>
      <c r="AU326">
        <v>0</v>
      </c>
      <c r="AV326">
        <v>0</v>
      </c>
      <c r="AW326">
        <f>IF(AU326*$H$13&gt;=AY326,1.0,(AY326/(AY326-AU326*$H$13)))</f>
        <v>0</v>
      </c>
      <c r="AX326">
        <f>(AW326-1)*100</f>
        <v>0</v>
      </c>
      <c r="AY326">
        <f>MAX(0,($B$13+$C$13*EH326)/(1+$D$13*EH326)*EA326/(EC326+273)*$E$13)</f>
        <v>0</v>
      </c>
      <c r="AZ326" t="s">
        <v>436</v>
      </c>
      <c r="BA326" t="s">
        <v>436</v>
      </c>
      <c r="BB326">
        <v>0</v>
      </c>
      <c r="BC326">
        <v>0</v>
      </c>
      <c r="BD326">
        <f>1-BB326/BC326</f>
        <v>0</v>
      </c>
      <c r="BE326">
        <v>0</v>
      </c>
      <c r="BF326" t="s">
        <v>436</v>
      </c>
      <c r="BG326" t="s">
        <v>436</v>
      </c>
      <c r="BH326">
        <v>0</v>
      </c>
      <c r="BI326">
        <v>0</v>
      </c>
      <c r="BJ326">
        <f>1-BH326/BI326</f>
        <v>0</v>
      </c>
      <c r="BK326">
        <v>0.5</v>
      </c>
      <c r="BL326">
        <f>DK326</f>
        <v>0</v>
      </c>
      <c r="BM326">
        <f>N326</f>
        <v>0</v>
      </c>
      <c r="BN326">
        <f>BJ326*BK326*BL326</f>
        <v>0</v>
      </c>
      <c r="BO326">
        <f>(BM326-BE326)/BL326</f>
        <v>0</v>
      </c>
      <c r="BP326">
        <f>(BC326-BI326)/BI326</f>
        <v>0</v>
      </c>
      <c r="BQ326">
        <f>BB326/(BD326+BB326/BI326)</f>
        <v>0</v>
      </c>
      <c r="BR326" t="s">
        <v>436</v>
      </c>
      <c r="BS326">
        <v>0</v>
      </c>
      <c r="BT326">
        <f>IF(BS326&lt;&gt;0, BS326, BQ326)</f>
        <v>0</v>
      </c>
      <c r="BU326">
        <f>1-BT326/BI326</f>
        <v>0</v>
      </c>
      <c r="BV326">
        <f>(BI326-BH326)/(BI326-BT326)</f>
        <v>0</v>
      </c>
      <c r="BW326">
        <f>(BC326-BI326)/(BC326-BT326)</f>
        <v>0</v>
      </c>
      <c r="BX326">
        <f>(BI326-BH326)/(BI326-BB326)</f>
        <v>0</v>
      </c>
      <c r="BY326">
        <f>(BC326-BI326)/(BC326-BB326)</f>
        <v>0</v>
      </c>
      <c r="BZ326">
        <f>(BV326*BT326/BH326)</f>
        <v>0</v>
      </c>
      <c r="CA326">
        <f>(1-BZ326)</f>
        <v>0</v>
      </c>
      <c r="DJ326">
        <f>$B$11*EI326+$C$11*EJ326+$F$11*EU326*(1-EX326)</f>
        <v>0</v>
      </c>
      <c r="DK326">
        <f>DJ326*DL326</f>
        <v>0</v>
      </c>
      <c r="DL326">
        <f>($B$11*$D$9+$C$11*$D$9+$F$11*((FH326+EZ326)/MAX(FH326+EZ326+FI326, 0.1)*$I$9+FI326/MAX(FH326+EZ326+FI326, 0.1)*$J$9))/($B$11+$C$11+$F$11)</f>
        <v>0</v>
      </c>
      <c r="DM326">
        <f>($B$11*$K$9+$C$11*$K$9+$F$11*((FH326+EZ326)/MAX(FH326+EZ326+FI326, 0.1)*$P$9+FI326/MAX(FH326+EZ326+FI326, 0.1)*$Q$9))/($B$11+$C$11+$F$11)</f>
        <v>0</v>
      </c>
      <c r="DN326">
        <v>6</v>
      </c>
      <c r="DO326">
        <v>0.5</v>
      </c>
      <c r="DP326" t="s">
        <v>437</v>
      </c>
      <c r="DQ326">
        <v>2</v>
      </c>
      <c r="DR326" t="b">
        <v>1</v>
      </c>
      <c r="DS326">
        <v>1701979217.6</v>
      </c>
      <c r="DT326">
        <v>417.5635</v>
      </c>
      <c r="DU326">
        <v>420.0475</v>
      </c>
      <c r="DV326">
        <v>12.5104</v>
      </c>
      <c r="DW326">
        <v>11.58125</v>
      </c>
      <c r="DX326">
        <v>418.0775</v>
      </c>
      <c r="DY326">
        <v>12.4787</v>
      </c>
      <c r="DZ326">
        <v>599.9765</v>
      </c>
      <c r="EA326">
        <v>78.90095</v>
      </c>
      <c r="EB326">
        <v>0.0999501</v>
      </c>
      <c r="EC326">
        <v>23.00495</v>
      </c>
      <c r="ED326">
        <v>23.0569</v>
      </c>
      <c r="EE326">
        <v>999.9</v>
      </c>
      <c r="EF326">
        <v>0</v>
      </c>
      <c r="EG326">
        <v>0</v>
      </c>
      <c r="EH326">
        <v>9990.91</v>
      </c>
      <c r="EI326">
        <v>0</v>
      </c>
      <c r="EJ326">
        <v>0.848101</v>
      </c>
      <c r="EK326">
        <v>-2.48375</v>
      </c>
      <c r="EL326">
        <v>422.8535</v>
      </c>
      <c r="EM326">
        <v>424.969</v>
      </c>
      <c r="EN326">
        <v>0.929138</v>
      </c>
      <c r="EO326">
        <v>420.0475</v>
      </c>
      <c r="EP326">
        <v>11.58125</v>
      </c>
      <c r="EQ326">
        <v>0.987082</v>
      </c>
      <c r="ER326">
        <v>0.913772</v>
      </c>
      <c r="ES326">
        <v>6.727085</v>
      </c>
      <c r="ET326">
        <v>5.609485</v>
      </c>
      <c r="EU326">
        <v>1799.93</v>
      </c>
      <c r="EV326">
        <v>0.978004</v>
      </c>
      <c r="EW326">
        <v>0.0219962</v>
      </c>
      <c r="EX326">
        <v>0</v>
      </c>
      <c r="EY326">
        <v>381.129</v>
      </c>
      <c r="EZ326">
        <v>4.99951</v>
      </c>
      <c r="FA326">
        <v>6915.195</v>
      </c>
      <c r="FB326">
        <v>14716.4</v>
      </c>
      <c r="FC326">
        <v>43.062</v>
      </c>
      <c r="FD326">
        <v>44.8435</v>
      </c>
      <c r="FE326">
        <v>44.625</v>
      </c>
      <c r="FF326">
        <v>43.875</v>
      </c>
      <c r="FG326">
        <v>44.5</v>
      </c>
      <c r="FH326">
        <v>1755.45</v>
      </c>
      <c r="FI326">
        <v>39.48</v>
      </c>
      <c r="FJ326">
        <v>0</v>
      </c>
      <c r="FK326">
        <v>1701979220.1</v>
      </c>
      <c r="FL326">
        <v>0</v>
      </c>
      <c r="FM326">
        <v>381.063653846154</v>
      </c>
      <c r="FN326">
        <v>0.495965818079885</v>
      </c>
      <c r="FO326">
        <v>-2.66495726747903</v>
      </c>
      <c r="FP326">
        <v>6915.92423076923</v>
      </c>
      <c r="FQ326">
        <v>15</v>
      </c>
      <c r="FR326">
        <v>1701977635</v>
      </c>
      <c r="FS326" t="s">
        <v>438</v>
      </c>
      <c r="FT326">
        <v>1701977633</v>
      </c>
      <c r="FU326">
        <v>1701977635</v>
      </c>
      <c r="FV326">
        <v>4</v>
      </c>
      <c r="FW326">
        <v>-0.012</v>
      </c>
      <c r="FX326">
        <v>0.003</v>
      </c>
      <c r="FY326">
        <v>-0.515</v>
      </c>
      <c r="FZ326">
        <v>0.012</v>
      </c>
      <c r="GA326">
        <v>420</v>
      </c>
      <c r="GB326">
        <v>11</v>
      </c>
      <c r="GC326">
        <v>0.38</v>
      </c>
      <c r="GD326">
        <v>0.07</v>
      </c>
      <c r="GE326">
        <v>-2.464876</v>
      </c>
      <c r="GF326">
        <v>0.0270965413533833</v>
      </c>
      <c r="GG326">
        <v>0.0251588533919971</v>
      </c>
      <c r="GH326">
        <v>1</v>
      </c>
      <c r="GI326">
        <v>381.078176470588</v>
      </c>
      <c r="GJ326">
        <v>-0.209595105098924</v>
      </c>
      <c r="GK326">
        <v>0.165849944685698</v>
      </c>
      <c r="GL326">
        <v>1</v>
      </c>
      <c r="GM326">
        <v>0.9320595</v>
      </c>
      <c r="GN326">
        <v>-0.0208309172932314</v>
      </c>
      <c r="GO326">
        <v>0.00228027747215114</v>
      </c>
      <c r="GP326">
        <v>1</v>
      </c>
      <c r="GQ326">
        <v>3</v>
      </c>
      <c r="GR326">
        <v>3</v>
      </c>
      <c r="GS326" t="s">
        <v>439</v>
      </c>
      <c r="GT326">
        <v>3.25014</v>
      </c>
      <c r="GU326">
        <v>2.8922</v>
      </c>
      <c r="GV326">
        <v>0.0827419</v>
      </c>
      <c r="GW326">
        <v>0.0829109</v>
      </c>
      <c r="GX326">
        <v>0.0595515</v>
      </c>
      <c r="GY326">
        <v>0.0557242</v>
      </c>
      <c r="GZ326">
        <v>30259.3</v>
      </c>
      <c r="HA326">
        <v>23314.6</v>
      </c>
      <c r="HB326">
        <v>30711</v>
      </c>
      <c r="HC326">
        <v>23893.1</v>
      </c>
      <c r="HD326">
        <v>38255.2</v>
      </c>
      <c r="HE326">
        <v>31491.3</v>
      </c>
      <c r="HF326">
        <v>43455.5</v>
      </c>
      <c r="HG326">
        <v>36058.5</v>
      </c>
      <c r="HH326">
        <v>2.35205</v>
      </c>
      <c r="HI326">
        <v>2.25435</v>
      </c>
      <c r="HJ326">
        <v>0.154413</v>
      </c>
      <c r="HK326">
        <v>0</v>
      </c>
      <c r="HL326">
        <v>20.5024</v>
      </c>
      <c r="HM326">
        <v>999.9</v>
      </c>
      <c r="HN326">
        <v>45.098</v>
      </c>
      <c r="HO326">
        <v>27.15</v>
      </c>
      <c r="HP326">
        <v>20.6385</v>
      </c>
      <c r="HQ326">
        <v>54.352</v>
      </c>
      <c r="HR326">
        <v>21.4663</v>
      </c>
      <c r="HS326">
        <v>2</v>
      </c>
      <c r="HT326">
        <v>-0.301768</v>
      </c>
      <c r="HU326">
        <v>0.655553</v>
      </c>
      <c r="HV326">
        <v>20.3425</v>
      </c>
      <c r="HW326">
        <v>5.24709</v>
      </c>
      <c r="HX326">
        <v>11.9217</v>
      </c>
      <c r="HY326">
        <v>4.9697</v>
      </c>
      <c r="HZ326">
        <v>3.29018</v>
      </c>
      <c r="IA326">
        <v>9999</v>
      </c>
      <c r="IB326">
        <v>999.9</v>
      </c>
      <c r="IC326">
        <v>9999</v>
      </c>
      <c r="ID326">
        <v>9999</v>
      </c>
      <c r="IE326">
        <v>4.97213</v>
      </c>
      <c r="IF326">
        <v>1.87348</v>
      </c>
      <c r="IG326">
        <v>1.88034</v>
      </c>
      <c r="IH326">
        <v>1.87652</v>
      </c>
      <c r="II326">
        <v>1.87609</v>
      </c>
      <c r="IJ326">
        <v>1.87607</v>
      </c>
      <c r="IK326">
        <v>1.87501</v>
      </c>
      <c r="IL326">
        <v>1.87539</v>
      </c>
      <c r="IM326">
        <v>0</v>
      </c>
      <c r="IN326">
        <v>0</v>
      </c>
      <c r="IO326">
        <v>0</v>
      </c>
      <c r="IP326">
        <v>0</v>
      </c>
      <c r="IQ326" t="s">
        <v>440</v>
      </c>
      <c r="IR326" t="s">
        <v>441</v>
      </c>
      <c r="IS326" t="s">
        <v>442</v>
      </c>
      <c r="IT326" t="s">
        <v>442</v>
      </c>
      <c r="IU326" t="s">
        <v>442</v>
      </c>
      <c r="IV326" t="s">
        <v>442</v>
      </c>
      <c r="IW326">
        <v>0</v>
      </c>
      <c r="IX326">
        <v>100</v>
      </c>
      <c r="IY326">
        <v>100</v>
      </c>
      <c r="IZ326">
        <v>-0.514</v>
      </c>
      <c r="JA326">
        <v>0.0317</v>
      </c>
      <c r="JB326">
        <v>-0.436505064677801</v>
      </c>
      <c r="JC326">
        <v>-0.000204251658391556</v>
      </c>
      <c r="JD326">
        <v>8.11882707142039e-08</v>
      </c>
      <c r="JE326">
        <v>-8.824596126216e-11</v>
      </c>
      <c r="JF326">
        <v>-0.0823044458403542</v>
      </c>
      <c r="JG326">
        <v>6.98166786572007e-05</v>
      </c>
      <c r="JH326">
        <v>0.00104944809816257</v>
      </c>
      <c r="JI326">
        <v>-2.5878658862803e-05</v>
      </c>
      <c r="JJ326">
        <v>28</v>
      </c>
      <c r="JK326">
        <v>2090</v>
      </c>
      <c r="JL326">
        <v>2</v>
      </c>
      <c r="JM326">
        <v>19</v>
      </c>
      <c r="JN326">
        <v>26.4</v>
      </c>
      <c r="JO326">
        <v>26.4</v>
      </c>
      <c r="JP326">
        <v>1.36108</v>
      </c>
      <c r="JQ326">
        <v>2.55615</v>
      </c>
      <c r="JR326">
        <v>2.24365</v>
      </c>
      <c r="JS326">
        <v>2.85034</v>
      </c>
      <c r="JT326">
        <v>2.49756</v>
      </c>
      <c r="JU326">
        <v>2.35596</v>
      </c>
      <c r="JV326">
        <v>31.368</v>
      </c>
      <c r="JW326">
        <v>24.0612</v>
      </c>
      <c r="JX326">
        <v>18</v>
      </c>
      <c r="JY326">
        <v>633.464</v>
      </c>
      <c r="JZ326">
        <v>657.385</v>
      </c>
      <c r="KA326">
        <v>19.9997</v>
      </c>
      <c r="KB326">
        <v>23.3608</v>
      </c>
      <c r="KC326">
        <v>30</v>
      </c>
      <c r="KD326">
        <v>23.5417</v>
      </c>
      <c r="KE326">
        <v>23.5209</v>
      </c>
      <c r="KF326">
        <v>27.2901</v>
      </c>
      <c r="KG326">
        <v>36.1715</v>
      </c>
      <c r="KH326">
        <v>0</v>
      </c>
      <c r="KI326">
        <v>20</v>
      </c>
      <c r="KJ326">
        <v>420</v>
      </c>
      <c r="KK326">
        <v>11.5869</v>
      </c>
      <c r="KL326">
        <v>101.971</v>
      </c>
      <c r="KM326">
        <v>101.017</v>
      </c>
    </row>
    <row r="327" spans="1:299">
      <c r="A327">
        <v>311</v>
      </c>
      <c r="B327">
        <v>1701979224.1</v>
      </c>
      <c r="C327">
        <v>1550.09999990463</v>
      </c>
      <c r="D327" t="s">
        <v>1063</v>
      </c>
      <c r="E327" t="s">
        <v>1064</v>
      </c>
      <c r="F327">
        <v>15</v>
      </c>
      <c r="H327" t="s">
        <v>435</v>
      </c>
      <c r="K327">
        <v>1701979222.6</v>
      </c>
      <c r="L327">
        <f>(M327)/1000</f>
        <v>0</v>
      </c>
      <c r="M327">
        <f>IF(DR327, AP327, AJ327)</f>
        <v>0</v>
      </c>
      <c r="N327">
        <f>IF(DR327, AK327, AI327)</f>
        <v>0</v>
      </c>
      <c r="O327">
        <f>DT327 - IF(AW327&gt;1, N327*DN327*100.0/(AY327*EH327), 0)</f>
        <v>0</v>
      </c>
      <c r="P327">
        <f>((V327-L327/2)*O327-N327)/(V327+L327/2)</f>
        <v>0</v>
      </c>
      <c r="Q327">
        <f>P327*(EA327+EB327)/1000.0</f>
        <v>0</v>
      </c>
      <c r="R327">
        <f>(DT327 - IF(AW327&gt;1, N327*DN327*100.0/(AY327*EH327), 0))*(EA327+EB327)/1000.0</f>
        <v>0</v>
      </c>
      <c r="S327">
        <f>2.0/((1/U327-1/T327)+SIGN(U327)*SQRT((1/U327-1/T327)*(1/U327-1/T327) + 4*DO327/((DO327+1)*(DO327+1))*(2*1/U327*1/T327-1/T327*1/T327)))</f>
        <v>0</v>
      </c>
      <c r="T327">
        <f>IF(LEFT(DP327,1)&lt;&gt;"0",IF(LEFT(DP327,1)="1",3.0,DQ327),$D$5+$E$5*(EH327*EA327/($K$5*1000))+$F$5*(EH327*EA327/($K$5*1000))*MAX(MIN(DN327,$J$5),$I$5)*MAX(MIN(DN327,$J$5),$I$5)+$G$5*MAX(MIN(DN327,$J$5),$I$5)*(EH327*EA327/($K$5*1000))+$H$5*(EH327*EA327/($K$5*1000))*(EH327*EA327/($K$5*1000)))</f>
        <v>0</v>
      </c>
      <c r="U327">
        <f>L327*(1000-(1000*0.61365*exp(17.502*Y327/(240.97+Y327))/(EA327+EB327)+DV327)/2)/(1000*0.61365*exp(17.502*Y327/(240.97+Y327))/(EA327+EB327)-DV327)</f>
        <v>0</v>
      </c>
      <c r="V327">
        <f>1/((DO327+1)/(S327/1.6)+1/(T327/1.37)) + DO327/((DO327+1)/(S327/1.6) + DO327/(T327/1.37))</f>
        <v>0</v>
      </c>
      <c r="W327">
        <f>(DJ327*DM327)</f>
        <v>0</v>
      </c>
      <c r="X327">
        <f>(EC327+(W327+2*0.95*5.67E-8*(((EC327+$B$7)+273)^4-(EC327+273)^4)-44100*L327)/(1.84*29.3*T327+8*0.95*5.67E-8*(EC327+273)^3))</f>
        <v>0</v>
      </c>
      <c r="Y327">
        <f>($C$7*ED327+$D$7*EE327+$E$7*X327)</f>
        <v>0</v>
      </c>
      <c r="Z327">
        <f>0.61365*exp(17.502*Y327/(240.97+Y327))</f>
        <v>0</v>
      </c>
      <c r="AA327">
        <f>(AB327/AC327*100)</f>
        <v>0</v>
      </c>
      <c r="AB327">
        <f>DV327*(EA327+EB327)/1000</f>
        <v>0</v>
      </c>
      <c r="AC327">
        <f>0.61365*exp(17.502*EC327/(240.97+EC327))</f>
        <v>0</v>
      </c>
      <c r="AD327">
        <f>(Z327-DV327*(EA327+EB327)/1000)</f>
        <v>0</v>
      </c>
      <c r="AE327">
        <f>(-L327*44100)</f>
        <v>0</v>
      </c>
      <c r="AF327">
        <f>2*29.3*T327*0.92*(EC327-Y327)</f>
        <v>0</v>
      </c>
      <c r="AG327">
        <f>2*0.95*5.67E-8*(((EC327+$B$7)+273)^4-(Y327+273)^4)</f>
        <v>0</v>
      </c>
      <c r="AH327">
        <f>W327+AG327+AE327+AF327</f>
        <v>0</v>
      </c>
      <c r="AI327">
        <f>DZ327*AW327*(DU327-DT327*(1000-AW327*DW327)/(1000-AW327*DV327))/(100*DN327)</f>
        <v>0</v>
      </c>
      <c r="AJ327">
        <f>1000*DZ327*AW327*(DV327-DW327)/(100*DN327*(1000-AW327*DV327))</f>
        <v>0</v>
      </c>
      <c r="AK327">
        <f>(AL327 - AM327 - EA327*1E3/(8.314*(EC327+273.15)) * AO327/DZ327 * AN327) * DZ327/(100*DN327) * (1000 - DW327)/1000</f>
        <v>0</v>
      </c>
      <c r="AL327">
        <v>424.929094623282</v>
      </c>
      <c r="AM327">
        <v>422.831163636363</v>
      </c>
      <c r="AN327">
        <v>-0.00134542287617072</v>
      </c>
      <c r="AO327">
        <v>66.111918729525</v>
      </c>
      <c r="AP327">
        <f>(AR327 - AQ327 + EA327*1E3/(8.314*(EC327+273.15)) * AT327/DZ327 * AS327) * DZ327/(100*DN327) * 1000/(1000 - AR327)</f>
        <v>0</v>
      </c>
      <c r="AQ327">
        <v>11.5804905325226</v>
      </c>
      <c r="AR327">
        <v>12.5094604395604</v>
      </c>
      <c r="AS327">
        <v>-5.5182650143722e-07</v>
      </c>
      <c r="AT327">
        <v>85.4368916189537</v>
      </c>
      <c r="AU327">
        <v>0</v>
      </c>
      <c r="AV327">
        <v>0</v>
      </c>
      <c r="AW327">
        <f>IF(AU327*$H$13&gt;=AY327,1.0,(AY327/(AY327-AU327*$H$13)))</f>
        <v>0</v>
      </c>
      <c r="AX327">
        <f>(AW327-1)*100</f>
        <v>0</v>
      </c>
      <c r="AY327">
        <f>MAX(0,($B$13+$C$13*EH327)/(1+$D$13*EH327)*EA327/(EC327+273)*$E$13)</f>
        <v>0</v>
      </c>
      <c r="AZ327" t="s">
        <v>436</v>
      </c>
      <c r="BA327" t="s">
        <v>436</v>
      </c>
      <c r="BB327">
        <v>0</v>
      </c>
      <c r="BC327">
        <v>0</v>
      </c>
      <c r="BD327">
        <f>1-BB327/BC327</f>
        <v>0</v>
      </c>
      <c r="BE327">
        <v>0</v>
      </c>
      <c r="BF327" t="s">
        <v>436</v>
      </c>
      <c r="BG327" t="s">
        <v>436</v>
      </c>
      <c r="BH327">
        <v>0</v>
      </c>
      <c r="BI327">
        <v>0</v>
      </c>
      <c r="BJ327">
        <f>1-BH327/BI327</f>
        <v>0</v>
      </c>
      <c r="BK327">
        <v>0.5</v>
      </c>
      <c r="BL327">
        <f>DK327</f>
        <v>0</v>
      </c>
      <c r="BM327">
        <f>N327</f>
        <v>0</v>
      </c>
      <c r="BN327">
        <f>BJ327*BK327*BL327</f>
        <v>0</v>
      </c>
      <c r="BO327">
        <f>(BM327-BE327)/BL327</f>
        <v>0</v>
      </c>
      <c r="BP327">
        <f>(BC327-BI327)/BI327</f>
        <v>0</v>
      </c>
      <c r="BQ327">
        <f>BB327/(BD327+BB327/BI327)</f>
        <v>0</v>
      </c>
      <c r="BR327" t="s">
        <v>436</v>
      </c>
      <c r="BS327">
        <v>0</v>
      </c>
      <c r="BT327">
        <f>IF(BS327&lt;&gt;0, BS327, BQ327)</f>
        <v>0</v>
      </c>
      <c r="BU327">
        <f>1-BT327/BI327</f>
        <v>0</v>
      </c>
      <c r="BV327">
        <f>(BI327-BH327)/(BI327-BT327)</f>
        <v>0</v>
      </c>
      <c r="BW327">
        <f>(BC327-BI327)/(BC327-BT327)</f>
        <v>0</v>
      </c>
      <c r="BX327">
        <f>(BI327-BH327)/(BI327-BB327)</f>
        <v>0</v>
      </c>
      <c r="BY327">
        <f>(BC327-BI327)/(BC327-BB327)</f>
        <v>0</v>
      </c>
      <c r="BZ327">
        <f>(BV327*BT327/BH327)</f>
        <v>0</v>
      </c>
      <c r="CA327">
        <f>(1-BZ327)</f>
        <v>0</v>
      </c>
      <c r="DJ327">
        <f>$B$11*EI327+$C$11*EJ327+$F$11*EU327*(1-EX327)</f>
        <v>0</v>
      </c>
      <c r="DK327">
        <f>DJ327*DL327</f>
        <v>0</v>
      </c>
      <c r="DL327">
        <f>($B$11*$D$9+$C$11*$D$9+$F$11*((FH327+EZ327)/MAX(FH327+EZ327+FI327, 0.1)*$I$9+FI327/MAX(FH327+EZ327+FI327, 0.1)*$J$9))/($B$11+$C$11+$F$11)</f>
        <v>0</v>
      </c>
      <c r="DM327">
        <f>($B$11*$K$9+$C$11*$K$9+$F$11*((FH327+EZ327)/MAX(FH327+EZ327+FI327, 0.1)*$P$9+FI327/MAX(FH327+EZ327+FI327, 0.1)*$Q$9))/($B$11+$C$11+$F$11)</f>
        <v>0</v>
      </c>
      <c r="DN327">
        <v>6</v>
      </c>
      <c r="DO327">
        <v>0.5</v>
      </c>
      <c r="DP327" t="s">
        <v>437</v>
      </c>
      <c r="DQ327">
        <v>2</v>
      </c>
      <c r="DR327" t="b">
        <v>1</v>
      </c>
      <c r="DS327">
        <v>1701979222.6</v>
      </c>
      <c r="DT327">
        <v>417.5415</v>
      </c>
      <c r="DU327">
        <v>420.0015</v>
      </c>
      <c r="DV327">
        <v>12.50915</v>
      </c>
      <c r="DW327">
        <v>11.58035</v>
      </c>
      <c r="DX327">
        <v>418.0555</v>
      </c>
      <c r="DY327">
        <v>12.4775</v>
      </c>
      <c r="DZ327">
        <v>599.9805</v>
      </c>
      <c r="EA327">
        <v>78.9017</v>
      </c>
      <c r="EB327">
        <v>0.1001925</v>
      </c>
      <c r="EC327">
        <v>23.00425</v>
      </c>
      <c r="ED327">
        <v>23.0547</v>
      </c>
      <c r="EE327">
        <v>999.9</v>
      </c>
      <c r="EF327">
        <v>0</v>
      </c>
      <c r="EG327">
        <v>0</v>
      </c>
      <c r="EH327">
        <v>9986.56</v>
      </c>
      <c r="EI327">
        <v>0</v>
      </c>
      <c r="EJ327">
        <v>0.848101</v>
      </c>
      <c r="EK327">
        <v>-2.46004</v>
      </c>
      <c r="EL327">
        <v>422.831</v>
      </c>
      <c r="EM327">
        <v>424.9225</v>
      </c>
      <c r="EN327">
        <v>0.928806</v>
      </c>
      <c r="EO327">
        <v>420.0015</v>
      </c>
      <c r="EP327">
        <v>11.58035</v>
      </c>
      <c r="EQ327">
        <v>0.986994</v>
      </c>
      <c r="ER327">
        <v>0.91371</v>
      </c>
      <c r="ES327">
        <v>6.725785</v>
      </c>
      <c r="ET327">
        <v>5.6085</v>
      </c>
      <c r="EU327">
        <v>1799.94</v>
      </c>
      <c r="EV327">
        <v>0.978004</v>
      </c>
      <c r="EW327">
        <v>0.0219962</v>
      </c>
      <c r="EX327">
        <v>0</v>
      </c>
      <c r="EY327">
        <v>381.1875</v>
      </c>
      <c r="EZ327">
        <v>4.99951</v>
      </c>
      <c r="FA327">
        <v>6915.4</v>
      </c>
      <c r="FB327">
        <v>14716.5</v>
      </c>
      <c r="FC327">
        <v>43.062</v>
      </c>
      <c r="FD327">
        <v>44.812</v>
      </c>
      <c r="FE327">
        <v>44.625</v>
      </c>
      <c r="FF327">
        <v>43.8435</v>
      </c>
      <c r="FG327">
        <v>44.5</v>
      </c>
      <c r="FH327">
        <v>1755.46</v>
      </c>
      <c r="FI327">
        <v>39.48</v>
      </c>
      <c r="FJ327">
        <v>0</v>
      </c>
      <c r="FK327">
        <v>1701979225.5</v>
      </c>
      <c r="FL327">
        <v>0</v>
      </c>
      <c r="FM327">
        <v>381.1128</v>
      </c>
      <c r="FN327">
        <v>0.165076923353757</v>
      </c>
      <c r="FO327">
        <v>-0.569230792637187</v>
      </c>
      <c r="FP327">
        <v>6915.7024</v>
      </c>
      <c r="FQ327">
        <v>15</v>
      </c>
      <c r="FR327">
        <v>1701977635</v>
      </c>
      <c r="FS327" t="s">
        <v>438</v>
      </c>
      <c r="FT327">
        <v>1701977633</v>
      </c>
      <c r="FU327">
        <v>1701977635</v>
      </c>
      <c r="FV327">
        <v>4</v>
      </c>
      <c r="FW327">
        <v>-0.012</v>
      </c>
      <c r="FX327">
        <v>0.003</v>
      </c>
      <c r="FY327">
        <v>-0.515</v>
      </c>
      <c r="FZ327">
        <v>0.012</v>
      </c>
      <c r="GA327">
        <v>420</v>
      </c>
      <c r="GB327">
        <v>11</v>
      </c>
      <c r="GC327">
        <v>0.38</v>
      </c>
      <c r="GD327">
        <v>0.07</v>
      </c>
      <c r="GE327">
        <v>-2.45695904761905</v>
      </c>
      <c r="GF327">
        <v>-0.0439940259740317</v>
      </c>
      <c r="GG327">
        <v>0.0204781881417562</v>
      </c>
      <c r="GH327">
        <v>1</v>
      </c>
      <c r="GI327">
        <v>381.088088235294</v>
      </c>
      <c r="GJ327">
        <v>0.487012988303081</v>
      </c>
      <c r="GK327">
        <v>0.181544090844115</v>
      </c>
      <c r="GL327">
        <v>1</v>
      </c>
      <c r="GM327">
        <v>0.931066</v>
      </c>
      <c r="GN327">
        <v>-0.0185382077922081</v>
      </c>
      <c r="GO327">
        <v>0.00213524114841972</v>
      </c>
      <c r="GP327">
        <v>1</v>
      </c>
      <c r="GQ327">
        <v>3</v>
      </c>
      <c r="GR327">
        <v>3</v>
      </c>
      <c r="GS327" t="s">
        <v>439</v>
      </c>
      <c r="GT327">
        <v>3.25006</v>
      </c>
      <c r="GU327">
        <v>2.89218</v>
      </c>
      <c r="GV327">
        <v>0.082739</v>
      </c>
      <c r="GW327">
        <v>0.0829046</v>
      </c>
      <c r="GX327">
        <v>0.0595456</v>
      </c>
      <c r="GY327">
        <v>0.055724</v>
      </c>
      <c r="GZ327">
        <v>30260.2</v>
      </c>
      <c r="HA327">
        <v>23314.7</v>
      </c>
      <c r="HB327">
        <v>30711.8</v>
      </c>
      <c r="HC327">
        <v>23893</v>
      </c>
      <c r="HD327">
        <v>38256.3</v>
      </c>
      <c r="HE327">
        <v>31491.2</v>
      </c>
      <c r="HF327">
        <v>43456.4</v>
      </c>
      <c r="HG327">
        <v>36058.3</v>
      </c>
      <c r="HH327">
        <v>2.35227</v>
      </c>
      <c r="HI327">
        <v>2.25448</v>
      </c>
      <c r="HJ327">
        <v>0.155047</v>
      </c>
      <c r="HK327">
        <v>0</v>
      </c>
      <c r="HL327">
        <v>20.498</v>
      </c>
      <c r="HM327">
        <v>999.9</v>
      </c>
      <c r="HN327">
        <v>45.098</v>
      </c>
      <c r="HO327">
        <v>27.15</v>
      </c>
      <c r="HP327">
        <v>20.6388</v>
      </c>
      <c r="HQ327">
        <v>54.812</v>
      </c>
      <c r="HR327">
        <v>21.4824</v>
      </c>
      <c r="HS327">
        <v>2</v>
      </c>
      <c r="HT327">
        <v>-0.301867</v>
      </c>
      <c r="HU327">
        <v>0.654853</v>
      </c>
      <c r="HV327">
        <v>20.3423</v>
      </c>
      <c r="HW327">
        <v>5.24649</v>
      </c>
      <c r="HX327">
        <v>11.9231</v>
      </c>
      <c r="HY327">
        <v>4.96955</v>
      </c>
      <c r="HZ327">
        <v>3.2901</v>
      </c>
      <c r="IA327">
        <v>9999</v>
      </c>
      <c r="IB327">
        <v>999.9</v>
      </c>
      <c r="IC327">
        <v>9999</v>
      </c>
      <c r="ID327">
        <v>9999</v>
      </c>
      <c r="IE327">
        <v>4.97212</v>
      </c>
      <c r="IF327">
        <v>1.87348</v>
      </c>
      <c r="IG327">
        <v>1.88034</v>
      </c>
      <c r="IH327">
        <v>1.87653</v>
      </c>
      <c r="II327">
        <v>1.87609</v>
      </c>
      <c r="IJ327">
        <v>1.87607</v>
      </c>
      <c r="IK327">
        <v>1.87501</v>
      </c>
      <c r="IL327">
        <v>1.8754</v>
      </c>
      <c r="IM327">
        <v>0</v>
      </c>
      <c r="IN327">
        <v>0</v>
      </c>
      <c r="IO327">
        <v>0</v>
      </c>
      <c r="IP327">
        <v>0</v>
      </c>
      <c r="IQ327" t="s">
        <v>440</v>
      </c>
      <c r="IR327" t="s">
        <v>441</v>
      </c>
      <c r="IS327" t="s">
        <v>442</v>
      </c>
      <c r="IT327" t="s">
        <v>442</v>
      </c>
      <c r="IU327" t="s">
        <v>442</v>
      </c>
      <c r="IV327" t="s">
        <v>442</v>
      </c>
      <c r="IW327">
        <v>0</v>
      </c>
      <c r="IX327">
        <v>100</v>
      </c>
      <c r="IY327">
        <v>100</v>
      </c>
      <c r="IZ327">
        <v>-0.514</v>
      </c>
      <c r="JA327">
        <v>0.0317</v>
      </c>
      <c r="JB327">
        <v>-0.436505064677801</v>
      </c>
      <c r="JC327">
        <v>-0.000204251658391556</v>
      </c>
      <c r="JD327">
        <v>8.11882707142039e-08</v>
      </c>
      <c r="JE327">
        <v>-8.824596126216e-11</v>
      </c>
      <c r="JF327">
        <v>-0.0823044458403542</v>
      </c>
      <c r="JG327">
        <v>6.98166786572007e-05</v>
      </c>
      <c r="JH327">
        <v>0.00104944809816257</v>
      </c>
      <c r="JI327">
        <v>-2.5878658862803e-05</v>
      </c>
      <c r="JJ327">
        <v>28</v>
      </c>
      <c r="JK327">
        <v>2090</v>
      </c>
      <c r="JL327">
        <v>2</v>
      </c>
      <c r="JM327">
        <v>19</v>
      </c>
      <c r="JN327">
        <v>26.5</v>
      </c>
      <c r="JO327">
        <v>26.5</v>
      </c>
      <c r="JP327">
        <v>1.36108</v>
      </c>
      <c r="JQ327">
        <v>2.55859</v>
      </c>
      <c r="JR327">
        <v>2.24365</v>
      </c>
      <c r="JS327">
        <v>2.84912</v>
      </c>
      <c r="JT327">
        <v>2.49756</v>
      </c>
      <c r="JU327">
        <v>2.40601</v>
      </c>
      <c r="JV327">
        <v>31.368</v>
      </c>
      <c r="JW327">
        <v>24.07</v>
      </c>
      <c r="JX327">
        <v>18</v>
      </c>
      <c r="JY327">
        <v>633.615</v>
      </c>
      <c r="JZ327">
        <v>657.482</v>
      </c>
      <c r="KA327">
        <v>19.9997</v>
      </c>
      <c r="KB327">
        <v>23.3598</v>
      </c>
      <c r="KC327">
        <v>29.9999</v>
      </c>
      <c r="KD327">
        <v>23.5406</v>
      </c>
      <c r="KE327">
        <v>23.5202</v>
      </c>
      <c r="KF327">
        <v>27.29</v>
      </c>
      <c r="KG327">
        <v>36.1715</v>
      </c>
      <c r="KH327">
        <v>0</v>
      </c>
      <c r="KI327">
        <v>20</v>
      </c>
      <c r="KJ327">
        <v>420</v>
      </c>
      <c r="KK327">
        <v>11.5869</v>
      </c>
      <c r="KL327">
        <v>101.973</v>
      </c>
      <c r="KM327">
        <v>101.016</v>
      </c>
    </row>
    <row r="328" spans="1:299">
      <c r="A328">
        <v>312</v>
      </c>
      <c r="B328">
        <v>1701979229.1</v>
      </c>
      <c r="C328">
        <v>1555.09999990463</v>
      </c>
      <c r="D328" t="s">
        <v>1065</v>
      </c>
      <c r="E328" t="s">
        <v>1066</v>
      </c>
      <c r="F328">
        <v>15</v>
      </c>
      <c r="H328" t="s">
        <v>435</v>
      </c>
      <c r="K328">
        <v>1701979227.6</v>
      </c>
      <c r="L328">
        <f>(M328)/1000</f>
        <v>0</v>
      </c>
      <c r="M328">
        <f>IF(DR328, AP328, AJ328)</f>
        <v>0</v>
      </c>
      <c r="N328">
        <f>IF(DR328, AK328, AI328)</f>
        <v>0</v>
      </c>
      <c r="O328">
        <f>DT328 - IF(AW328&gt;1, N328*DN328*100.0/(AY328*EH328), 0)</f>
        <v>0</v>
      </c>
      <c r="P328">
        <f>((V328-L328/2)*O328-N328)/(V328+L328/2)</f>
        <v>0</v>
      </c>
      <c r="Q328">
        <f>P328*(EA328+EB328)/1000.0</f>
        <v>0</v>
      </c>
      <c r="R328">
        <f>(DT328 - IF(AW328&gt;1, N328*DN328*100.0/(AY328*EH328), 0))*(EA328+EB328)/1000.0</f>
        <v>0</v>
      </c>
      <c r="S328">
        <f>2.0/((1/U328-1/T328)+SIGN(U328)*SQRT((1/U328-1/T328)*(1/U328-1/T328) + 4*DO328/((DO328+1)*(DO328+1))*(2*1/U328*1/T328-1/T328*1/T328)))</f>
        <v>0</v>
      </c>
      <c r="T328">
        <f>IF(LEFT(DP328,1)&lt;&gt;"0",IF(LEFT(DP328,1)="1",3.0,DQ328),$D$5+$E$5*(EH328*EA328/($K$5*1000))+$F$5*(EH328*EA328/($K$5*1000))*MAX(MIN(DN328,$J$5),$I$5)*MAX(MIN(DN328,$J$5),$I$5)+$G$5*MAX(MIN(DN328,$J$5),$I$5)*(EH328*EA328/($K$5*1000))+$H$5*(EH328*EA328/($K$5*1000))*(EH328*EA328/($K$5*1000)))</f>
        <v>0</v>
      </c>
      <c r="U328">
        <f>L328*(1000-(1000*0.61365*exp(17.502*Y328/(240.97+Y328))/(EA328+EB328)+DV328)/2)/(1000*0.61365*exp(17.502*Y328/(240.97+Y328))/(EA328+EB328)-DV328)</f>
        <v>0</v>
      </c>
      <c r="V328">
        <f>1/((DO328+1)/(S328/1.6)+1/(T328/1.37)) + DO328/((DO328+1)/(S328/1.6) + DO328/(T328/1.37))</f>
        <v>0</v>
      </c>
      <c r="W328">
        <f>(DJ328*DM328)</f>
        <v>0</v>
      </c>
      <c r="X328">
        <f>(EC328+(W328+2*0.95*5.67E-8*(((EC328+$B$7)+273)^4-(EC328+273)^4)-44100*L328)/(1.84*29.3*T328+8*0.95*5.67E-8*(EC328+273)^3))</f>
        <v>0</v>
      </c>
      <c r="Y328">
        <f>($C$7*ED328+$D$7*EE328+$E$7*X328)</f>
        <v>0</v>
      </c>
      <c r="Z328">
        <f>0.61365*exp(17.502*Y328/(240.97+Y328))</f>
        <v>0</v>
      </c>
      <c r="AA328">
        <f>(AB328/AC328*100)</f>
        <v>0</v>
      </c>
      <c r="AB328">
        <f>DV328*(EA328+EB328)/1000</f>
        <v>0</v>
      </c>
      <c r="AC328">
        <f>0.61365*exp(17.502*EC328/(240.97+EC328))</f>
        <v>0</v>
      </c>
      <c r="AD328">
        <f>(Z328-DV328*(EA328+EB328)/1000)</f>
        <v>0</v>
      </c>
      <c r="AE328">
        <f>(-L328*44100)</f>
        <v>0</v>
      </c>
      <c r="AF328">
        <f>2*29.3*T328*0.92*(EC328-Y328)</f>
        <v>0</v>
      </c>
      <c r="AG328">
        <f>2*0.95*5.67E-8*(((EC328+$B$7)+273)^4-(Y328+273)^4)</f>
        <v>0</v>
      </c>
      <c r="AH328">
        <f>W328+AG328+AE328+AF328</f>
        <v>0</v>
      </c>
      <c r="AI328">
        <f>DZ328*AW328*(DU328-DT328*(1000-AW328*DW328)/(1000-AW328*DV328))/(100*DN328)</f>
        <v>0</v>
      </c>
      <c r="AJ328">
        <f>1000*DZ328*AW328*(DV328-DW328)/(100*DN328*(1000-AW328*DV328))</f>
        <v>0</v>
      </c>
      <c r="AK328">
        <f>(AL328 - AM328 - EA328*1E3/(8.314*(EC328+273.15)) * AO328/DZ328 * AN328) * DZ328/(100*DN328) * (1000 - DW328)/1000</f>
        <v>0</v>
      </c>
      <c r="AL328">
        <v>424.888934873551</v>
      </c>
      <c r="AM328">
        <v>422.828133333333</v>
      </c>
      <c r="AN328">
        <v>-7.4940902753158e-06</v>
      </c>
      <c r="AO328">
        <v>66.111918729525</v>
      </c>
      <c r="AP328">
        <f>(AR328 - AQ328 + EA328*1E3/(8.314*(EC328+273.15)) * AT328/DZ328 * AS328) * DZ328/(100*DN328) * 1000/(1000 - AR328)</f>
        <v>0</v>
      </c>
      <c r="AQ328">
        <v>11.5803951497344</v>
      </c>
      <c r="AR328">
        <v>12.5094956043956</v>
      </c>
      <c r="AS328">
        <v>-2.00309028459198e-07</v>
      </c>
      <c r="AT328">
        <v>85.4368916189537</v>
      </c>
      <c r="AU328">
        <v>0</v>
      </c>
      <c r="AV328">
        <v>0</v>
      </c>
      <c r="AW328">
        <f>IF(AU328*$H$13&gt;=AY328,1.0,(AY328/(AY328-AU328*$H$13)))</f>
        <v>0</v>
      </c>
      <c r="AX328">
        <f>(AW328-1)*100</f>
        <v>0</v>
      </c>
      <c r="AY328">
        <f>MAX(0,($B$13+$C$13*EH328)/(1+$D$13*EH328)*EA328/(EC328+273)*$E$13)</f>
        <v>0</v>
      </c>
      <c r="AZ328" t="s">
        <v>436</v>
      </c>
      <c r="BA328" t="s">
        <v>436</v>
      </c>
      <c r="BB328">
        <v>0</v>
      </c>
      <c r="BC328">
        <v>0</v>
      </c>
      <c r="BD328">
        <f>1-BB328/BC328</f>
        <v>0</v>
      </c>
      <c r="BE328">
        <v>0</v>
      </c>
      <c r="BF328" t="s">
        <v>436</v>
      </c>
      <c r="BG328" t="s">
        <v>436</v>
      </c>
      <c r="BH328">
        <v>0</v>
      </c>
      <c r="BI328">
        <v>0</v>
      </c>
      <c r="BJ328">
        <f>1-BH328/BI328</f>
        <v>0</v>
      </c>
      <c r="BK328">
        <v>0.5</v>
      </c>
      <c r="BL328">
        <f>DK328</f>
        <v>0</v>
      </c>
      <c r="BM328">
        <f>N328</f>
        <v>0</v>
      </c>
      <c r="BN328">
        <f>BJ328*BK328*BL328</f>
        <v>0</v>
      </c>
      <c r="BO328">
        <f>(BM328-BE328)/BL328</f>
        <v>0</v>
      </c>
      <c r="BP328">
        <f>(BC328-BI328)/BI328</f>
        <v>0</v>
      </c>
      <c r="BQ328">
        <f>BB328/(BD328+BB328/BI328)</f>
        <v>0</v>
      </c>
      <c r="BR328" t="s">
        <v>436</v>
      </c>
      <c r="BS328">
        <v>0</v>
      </c>
      <c r="BT328">
        <f>IF(BS328&lt;&gt;0, BS328, BQ328)</f>
        <v>0</v>
      </c>
      <c r="BU328">
        <f>1-BT328/BI328</f>
        <v>0</v>
      </c>
      <c r="BV328">
        <f>(BI328-BH328)/(BI328-BT328)</f>
        <v>0</v>
      </c>
      <c r="BW328">
        <f>(BC328-BI328)/(BC328-BT328)</f>
        <v>0</v>
      </c>
      <c r="BX328">
        <f>(BI328-BH328)/(BI328-BB328)</f>
        <v>0</v>
      </c>
      <c r="BY328">
        <f>(BC328-BI328)/(BC328-BB328)</f>
        <v>0</v>
      </c>
      <c r="BZ328">
        <f>(BV328*BT328/BH328)</f>
        <v>0</v>
      </c>
      <c r="CA328">
        <f>(1-BZ328)</f>
        <v>0</v>
      </c>
      <c r="DJ328">
        <f>$B$11*EI328+$C$11*EJ328+$F$11*EU328*(1-EX328)</f>
        <v>0</v>
      </c>
      <c r="DK328">
        <f>DJ328*DL328</f>
        <v>0</v>
      </c>
      <c r="DL328">
        <f>($B$11*$D$9+$C$11*$D$9+$F$11*((FH328+EZ328)/MAX(FH328+EZ328+FI328, 0.1)*$I$9+FI328/MAX(FH328+EZ328+FI328, 0.1)*$J$9))/($B$11+$C$11+$F$11)</f>
        <v>0</v>
      </c>
      <c r="DM328">
        <f>($B$11*$K$9+$C$11*$K$9+$F$11*((FH328+EZ328)/MAX(FH328+EZ328+FI328, 0.1)*$P$9+FI328/MAX(FH328+EZ328+FI328, 0.1)*$Q$9))/($B$11+$C$11+$F$11)</f>
        <v>0</v>
      </c>
      <c r="DN328">
        <v>6</v>
      </c>
      <c r="DO328">
        <v>0.5</v>
      </c>
      <c r="DP328" t="s">
        <v>437</v>
      </c>
      <c r="DQ328">
        <v>2</v>
      </c>
      <c r="DR328" t="b">
        <v>1</v>
      </c>
      <c r="DS328">
        <v>1701979227.6</v>
      </c>
      <c r="DT328">
        <v>417.5325</v>
      </c>
      <c r="DU328">
        <v>419.9805</v>
      </c>
      <c r="DV328">
        <v>12.50945</v>
      </c>
      <c r="DW328">
        <v>11.5818</v>
      </c>
      <c r="DX328">
        <v>418.0465</v>
      </c>
      <c r="DY328">
        <v>12.47775</v>
      </c>
      <c r="DZ328">
        <v>600.0085</v>
      </c>
      <c r="EA328">
        <v>78.90245</v>
      </c>
      <c r="EB328">
        <v>0.09962185</v>
      </c>
      <c r="EC328">
        <v>23.0057</v>
      </c>
      <c r="ED328">
        <v>23.04725</v>
      </c>
      <c r="EE328">
        <v>999.9</v>
      </c>
      <c r="EF328">
        <v>0</v>
      </c>
      <c r="EG328">
        <v>0</v>
      </c>
      <c r="EH328">
        <v>10020.9</v>
      </c>
      <c r="EI328">
        <v>0</v>
      </c>
      <c r="EJ328">
        <v>0.848101</v>
      </c>
      <c r="EK328">
        <v>-2.44865</v>
      </c>
      <c r="EL328">
        <v>422.8215</v>
      </c>
      <c r="EM328">
        <v>424.902</v>
      </c>
      <c r="EN328">
        <v>0.927591</v>
      </c>
      <c r="EO328">
        <v>419.9805</v>
      </c>
      <c r="EP328">
        <v>11.5818</v>
      </c>
      <c r="EQ328">
        <v>0.987024</v>
      </c>
      <c r="ER328">
        <v>0.913835</v>
      </c>
      <c r="ES328">
        <v>6.72623</v>
      </c>
      <c r="ET328">
        <v>5.610475</v>
      </c>
      <c r="EU328">
        <v>1800.095</v>
      </c>
      <c r="EV328">
        <v>0.978006</v>
      </c>
      <c r="EW328">
        <v>0.0219943</v>
      </c>
      <c r="EX328">
        <v>0</v>
      </c>
      <c r="EY328">
        <v>381.0505</v>
      </c>
      <c r="EZ328">
        <v>4.99951</v>
      </c>
      <c r="FA328">
        <v>6915.815</v>
      </c>
      <c r="FB328">
        <v>14717.8</v>
      </c>
      <c r="FC328">
        <v>43.062</v>
      </c>
      <c r="FD328">
        <v>44.8435</v>
      </c>
      <c r="FE328">
        <v>44.625</v>
      </c>
      <c r="FF328">
        <v>43.8435</v>
      </c>
      <c r="FG328">
        <v>44.5</v>
      </c>
      <c r="FH328">
        <v>1755.615</v>
      </c>
      <c r="FI328">
        <v>39.48</v>
      </c>
      <c r="FJ328">
        <v>0</v>
      </c>
      <c r="FK328">
        <v>1701979230.3</v>
      </c>
      <c r="FL328">
        <v>0</v>
      </c>
      <c r="FM328">
        <v>381.10136</v>
      </c>
      <c r="FN328">
        <v>-0.467000010481621</v>
      </c>
      <c r="FO328">
        <v>-0.543846159976752</v>
      </c>
      <c r="FP328">
        <v>6915.6244</v>
      </c>
      <c r="FQ328">
        <v>15</v>
      </c>
      <c r="FR328">
        <v>1701977635</v>
      </c>
      <c r="FS328" t="s">
        <v>438</v>
      </c>
      <c r="FT328">
        <v>1701977633</v>
      </c>
      <c r="FU328">
        <v>1701977635</v>
      </c>
      <c r="FV328">
        <v>4</v>
      </c>
      <c r="FW328">
        <v>-0.012</v>
      </c>
      <c r="FX328">
        <v>0.003</v>
      </c>
      <c r="FY328">
        <v>-0.515</v>
      </c>
      <c r="FZ328">
        <v>0.012</v>
      </c>
      <c r="GA328">
        <v>420</v>
      </c>
      <c r="GB328">
        <v>11</v>
      </c>
      <c r="GC328">
        <v>0.38</v>
      </c>
      <c r="GD328">
        <v>0.07</v>
      </c>
      <c r="GE328">
        <v>-2.4496675</v>
      </c>
      <c r="GF328">
        <v>0.0827778947368397</v>
      </c>
      <c r="GG328">
        <v>0.0247849764726537</v>
      </c>
      <c r="GH328">
        <v>1</v>
      </c>
      <c r="GI328">
        <v>381.094323529412</v>
      </c>
      <c r="GJ328">
        <v>0.377555384156054</v>
      </c>
      <c r="GK328">
        <v>0.198970101299355</v>
      </c>
      <c r="GL328">
        <v>1</v>
      </c>
      <c r="GM328">
        <v>0.9296845</v>
      </c>
      <c r="GN328">
        <v>-0.0111369022556385</v>
      </c>
      <c r="GO328">
        <v>0.00143053086300157</v>
      </c>
      <c r="GP328">
        <v>1</v>
      </c>
      <c r="GQ328">
        <v>3</v>
      </c>
      <c r="GR328">
        <v>3</v>
      </c>
      <c r="GS328" t="s">
        <v>439</v>
      </c>
      <c r="GT328">
        <v>3.25004</v>
      </c>
      <c r="GU328">
        <v>2.89213</v>
      </c>
      <c r="GV328">
        <v>0.0827374</v>
      </c>
      <c r="GW328">
        <v>0.0829092</v>
      </c>
      <c r="GX328">
        <v>0.0595464</v>
      </c>
      <c r="GY328">
        <v>0.0557299</v>
      </c>
      <c r="GZ328">
        <v>30260.2</v>
      </c>
      <c r="HA328">
        <v>23315</v>
      </c>
      <c r="HB328">
        <v>30711.7</v>
      </c>
      <c r="HC328">
        <v>23893.5</v>
      </c>
      <c r="HD328">
        <v>38256.2</v>
      </c>
      <c r="HE328">
        <v>31491.8</v>
      </c>
      <c r="HF328">
        <v>43456.4</v>
      </c>
      <c r="HG328">
        <v>36059.2</v>
      </c>
      <c r="HH328">
        <v>2.3522</v>
      </c>
      <c r="HI328">
        <v>2.25458</v>
      </c>
      <c r="HJ328">
        <v>0.154823</v>
      </c>
      <c r="HK328">
        <v>0</v>
      </c>
      <c r="HL328">
        <v>20.4937</v>
      </c>
      <c r="HM328">
        <v>999.9</v>
      </c>
      <c r="HN328">
        <v>45.074</v>
      </c>
      <c r="HO328">
        <v>27.15</v>
      </c>
      <c r="HP328">
        <v>20.6291</v>
      </c>
      <c r="HQ328">
        <v>54.012</v>
      </c>
      <c r="HR328">
        <v>21.4704</v>
      </c>
      <c r="HS328">
        <v>2</v>
      </c>
      <c r="HT328">
        <v>-0.302137</v>
      </c>
      <c r="HU328">
        <v>0.653783</v>
      </c>
      <c r="HV328">
        <v>20.3426</v>
      </c>
      <c r="HW328">
        <v>5.24694</v>
      </c>
      <c r="HX328">
        <v>11.9228</v>
      </c>
      <c r="HY328">
        <v>4.96975</v>
      </c>
      <c r="HZ328">
        <v>3.2901</v>
      </c>
      <c r="IA328">
        <v>9999</v>
      </c>
      <c r="IB328">
        <v>999.9</v>
      </c>
      <c r="IC328">
        <v>9999</v>
      </c>
      <c r="ID328">
        <v>9999</v>
      </c>
      <c r="IE328">
        <v>4.97213</v>
      </c>
      <c r="IF328">
        <v>1.87348</v>
      </c>
      <c r="IG328">
        <v>1.88034</v>
      </c>
      <c r="IH328">
        <v>1.87652</v>
      </c>
      <c r="II328">
        <v>1.87611</v>
      </c>
      <c r="IJ328">
        <v>1.87607</v>
      </c>
      <c r="IK328">
        <v>1.87502</v>
      </c>
      <c r="IL328">
        <v>1.87543</v>
      </c>
      <c r="IM328">
        <v>0</v>
      </c>
      <c r="IN328">
        <v>0</v>
      </c>
      <c r="IO328">
        <v>0</v>
      </c>
      <c r="IP328">
        <v>0</v>
      </c>
      <c r="IQ328" t="s">
        <v>440</v>
      </c>
      <c r="IR328" t="s">
        <v>441</v>
      </c>
      <c r="IS328" t="s">
        <v>442</v>
      </c>
      <c r="IT328" t="s">
        <v>442</v>
      </c>
      <c r="IU328" t="s">
        <v>442</v>
      </c>
      <c r="IV328" t="s">
        <v>442</v>
      </c>
      <c r="IW328">
        <v>0</v>
      </c>
      <c r="IX328">
        <v>100</v>
      </c>
      <c r="IY328">
        <v>100</v>
      </c>
      <c r="IZ328">
        <v>-0.514</v>
      </c>
      <c r="JA328">
        <v>0.0317</v>
      </c>
      <c r="JB328">
        <v>-0.436505064677801</v>
      </c>
      <c r="JC328">
        <v>-0.000204251658391556</v>
      </c>
      <c r="JD328">
        <v>8.11882707142039e-08</v>
      </c>
      <c r="JE328">
        <v>-8.824596126216e-11</v>
      </c>
      <c r="JF328">
        <v>-0.0823044458403542</v>
      </c>
      <c r="JG328">
        <v>6.98166786572007e-05</v>
      </c>
      <c r="JH328">
        <v>0.00104944809816257</v>
      </c>
      <c r="JI328">
        <v>-2.5878658862803e-05</v>
      </c>
      <c r="JJ328">
        <v>28</v>
      </c>
      <c r="JK328">
        <v>2090</v>
      </c>
      <c r="JL328">
        <v>2</v>
      </c>
      <c r="JM328">
        <v>19</v>
      </c>
      <c r="JN328">
        <v>26.6</v>
      </c>
      <c r="JO328">
        <v>26.6</v>
      </c>
      <c r="JP328">
        <v>1.36108</v>
      </c>
      <c r="JQ328">
        <v>2.55249</v>
      </c>
      <c r="JR328">
        <v>2.24365</v>
      </c>
      <c r="JS328">
        <v>2.85034</v>
      </c>
      <c r="JT328">
        <v>2.49756</v>
      </c>
      <c r="JU328">
        <v>2.39502</v>
      </c>
      <c r="JV328">
        <v>31.368</v>
      </c>
      <c r="JW328">
        <v>24.07</v>
      </c>
      <c r="JX328">
        <v>18</v>
      </c>
      <c r="JY328">
        <v>633.556</v>
      </c>
      <c r="JZ328">
        <v>657.557</v>
      </c>
      <c r="KA328">
        <v>19.9997</v>
      </c>
      <c r="KB328">
        <v>23.3579</v>
      </c>
      <c r="KC328">
        <v>29.9999</v>
      </c>
      <c r="KD328">
        <v>23.5402</v>
      </c>
      <c r="KE328">
        <v>23.5194</v>
      </c>
      <c r="KF328">
        <v>27.2907</v>
      </c>
      <c r="KG328">
        <v>36.1715</v>
      </c>
      <c r="KH328">
        <v>0</v>
      </c>
      <c r="KI328">
        <v>20</v>
      </c>
      <c r="KJ328">
        <v>420</v>
      </c>
      <c r="KK328">
        <v>11.5869</v>
      </c>
      <c r="KL328">
        <v>101.973</v>
      </c>
      <c r="KM328">
        <v>101.019</v>
      </c>
    </row>
    <row r="329" spans="1:299">
      <c r="A329">
        <v>313</v>
      </c>
      <c r="B329">
        <v>1701979234.1</v>
      </c>
      <c r="C329">
        <v>1560.09999990463</v>
      </c>
      <c r="D329" t="s">
        <v>1067</v>
      </c>
      <c r="E329" t="s">
        <v>1068</v>
      </c>
      <c r="F329">
        <v>15</v>
      </c>
      <c r="H329" t="s">
        <v>435</v>
      </c>
      <c r="K329">
        <v>1701979232.6</v>
      </c>
      <c r="L329">
        <f>(M329)/1000</f>
        <v>0</v>
      </c>
      <c r="M329">
        <f>IF(DR329, AP329, AJ329)</f>
        <v>0</v>
      </c>
      <c r="N329">
        <f>IF(DR329, AK329, AI329)</f>
        <v>0</v>
      </c>
      <c r="O329">
        <f>DT329 - IF(AW329&gt;1, N329*DN329*100.0/(AY329*EH329), 0)</f>
        <v>0</v>
      </c>
      <c r="P329">
        <f>((V329-L329/2)*O329-N329)/(V329+L329/2)</f>
        <v>0</v>
      </c>
      <c r="Q329">
        <f>P329*(EA329+EB329)/1000.0</f>
        <v>0</v>
      </c>
      <c r="R329">
        <f>(DT329 - IF(AW329&gt;1, N329*DN329*100.0/(AY329*EH329), 0))*(EA329+EB329)/1000.0</f>
        <v>0</v>
      </c>
      <c r="S329">
        <f>2.0/((1/U329-1/T329)+SIGN(U329)*SQRT((1/U329-1/T329)*(1/U329-1/T329) + 4*DO329/((DO329+1)*(DO329+1))*(2*1/U329*1/T329-1/T329*1/T329)))</f>
        <v>0</v>
      </c>
      <c r="T329">
        <f>IF(LEFT(DP329,1)&lt;&gt;"0",IF(LEFT(DP329,1)="1",3.0,DQ329),$D$5+$E$5*(EH329*EA329/($K$5*1000))+$F$5*(EH329*EA329/($K$5*1000))*MAX(MIN(DN329,$J$5),$I$5)*MAX(MIN(DN329,$J$5),$I$5)+$G$5*MAX(MIN(DN329,$J$5),$I$5)*(EH329*EA329/($K$5*1000))+$H$5*(EH329*EA329/($K$5*1000))*(EH329*EA329/($K$5*1000)))</f>
        <v>0</v>
      </c>
      <c r="U329">
        <f>L329*(1000-(1000*0.61365*exp(17.502*Y329/(240.97+Y329))/(EA329+EB329)+DV329)/2)/(1000*0.61365*exp(17.502*Y329/(240.97+Y329))/(EA329+EB329)-DV329)</f>
        <v>0</v>
      </c>
      <c r="V329">
        <f>1/((DO329+1)/(S329/1.6)+1/(T329/1.37)) + DO329/((DO329+1)/(S329/1.6) + DO329/(T329/1.37))</f>
        <v>0</v>
      </c>
      <c r="W329">
        <f>(DJ329*DM329)</f>
        <v>0</v>
      </c>
      <c r="X329">
        <f>(EC329+(W329+2*0.95*5.67E-8*(((EC329+$B$7)+273)^4-(EC329+273)^4)-44100*L329)/(1.84*29.3*T329+8*0.95*5.67E-8*(EC329+273)^3))</f>
        <v>0</v>
      </c>
      <c r="Y329">
        <f>($C$7*ED329+$D$7*EE329+$E$7*X329)</f>
        <v>0</v>
      </c>
      <c r="Z329">
        <f>0.61365*exp(17.502*Y329/(240.97+Y329))</f>
        <v>0</v>
      </c>
      <c r="AA329">
        <f>(AB329/AC329*100)</f>
        <v>0</v>
      </c>
      <c r="AB329">
        <f>DV329*(EA329+EB329)/1000</f>
        <v>0</v>
      </c>
      <c r="AC329">
        <f>0.61365*exp(17.502*EC329/(240.97+EC329))</f>
        <v>0</v>
      </c>
      <c r="AD329">
        <f>(Z329-DV329*(EA329+EB329)/1000)</f>
        <v>0</v>
      </c>
      <c r="AE329">
        <f>(-L329*44100)</f>
        <v>0</v>
      </c>
      <c r="AF329">
        <f>2*29.3*T329*0.92*(EC329-Y329)</f>
        <v>0</v>
      </c>
      <c r="AG329">
        <f>2*0.95*5.67E-8*(((EC329+$B$7)+273)^4-(Y329+273)^4)</f>
        <v>0</v>
      </c>
      <c r="AH329">
        <f>W329+AG329+AE329+AF329</f>
        <v>0</v>
      </c>
      <c r="AI329">
        <f>DZ329*AW329*(DU329-DT329*(1000-AW329*DW329)/(1000-AW329*DV329))/(100*DN329)</f>
        <v>0</v>
      </c>
      <c r="AJ329">
        <f>1000*DZ329*AW329*(DV329-DW329)/(100*DN329*(1000-AW329*DV329))</f>
        <v>0</v>
      </c>
      <c r="AK329">
        <f>(AL329 - AM329 - EA329*1E3/(8.314*(EC329+273.15)) * AO329/DZ329 * AN329) * DZ329/(100*DN329) * (1000 - DW329)/1000</f>
        <v>0</v>
      </c>
      <c r="AL329">
        <v>424.931393311495</v>
      </c>
      <c r="AM329">
        <v>422.846412121212</v>
      </c>
      <c r="AN329">
        <v>0.00110255333567464</v>
      </c>
      <c r="AO329">
        <v>66.111918729525</v>
      </c>
      <c r="AP329">
        <f>(AR329 - AQ329 + EA329*1E3/(8.314*(EC329+273.15)) * AT329/DZ329 * AS329) * DZ329/(100*DN329) * 1000/(1000 - AR329)</f>
        <v>0</v>
      </c>
      <c r="AQ329">
        <v>11.5814189613311</v>
      </c>
      <c r="AR329">
        <v>12.5096714285714</v>
      </c>
      <c r="AS329">
        <v>5.55497459337152e-08</v>
      </c>
      <c r="AT329">
        <v>85.4368916189537</v>
      </c>
      <c r="AU329">
        <v>0</v>
      </c>
      <c r="AV329">
        <v>0</v>
      </c>
      <c r="AW329">
        <f>IF(AU329*$H$13&gt;=AY329,1.0,(AY329/(AY329-AU329*$H$13)))</f>
        <v>0</v>
      </c>
      <c r="AX329">
        <f>(AW329-1)*100</f>
        <v>0</v>
      </c>
      <c r="AY329">
        <f>MAX(0,($B$13+$C$13*EH329)/(1+$D$13*EH329)*EA329/(EC329+273)*$E$13)</f>
        <v>0</v>
      </c>
      <c r="AZ329" t="s">
        <v>436</v>
      </c>
      <c r="BA329" t="s">
        <v>436</v>
      </c>
      <c r="BB329">
        <v>0</v>
      </c>
      <c r="BC329">
        <v>0</v>
      </c>
      <c r="BD329">
        <f>1-BB329/BC329</f>
        <v>0</v>
      </c>
      <c r="BE329">
        <v>0</v>
      </c>
      <c r="BF329" t="s">
        <v>436</v>
      </c>
      <c r="BG329" t="s">
        <v>436</v>
      </c>
      <c r="BH329">
        <v>0</v>
      </c>
      <c r="BI329">
        <v>0</v>
      </c>
      <c r="BJ329">
        <f>1-BH329/BI329</f>
        <v>0</v>
      </c>
      <c r="BK329">
        <v>0.5</v>
      </c>
      <c r="BL329">
        <f>DK329</f>
        <v>0</v>
      </c>
      <c r="BM329">
        <f>N329</f>
        <v>0</v>
      </c>
      <c r="BN329">
        <f>BJ329*BK329*BL329</f>
        <v>0</v>
      </c>
      <c r="BO329">
        <f>(BM329-BE329)/BL329</f>
        <v>0</v>
      </c>
      <c r="BP329">
        <f>(BC329-BI329)/BI329</f>
        <v>0</v>
      </c>
      <c r="BQ329">
        <f>BB329/(BD329+BB329/BI329)</f>
        <v>0</v>
      </c>
      <c r="BR329" t="s">
        <v>436</v>
      </c>
      <c r="BS329">
        <v>0</v>
      </c>
      <c r="BT329">
        <f>IF(BS329&lt;&gt;0, BS329, BQ329)</f>
        <v>0</v>
      </c>
      <c r="BU329">
        <f>1-BT329/BI329</f>
        <v>0</v>
      </c>
      <c r="BV329">
        <f>(BI329-BH329)/(BI329-BT329)</f>
        <v>0</v>
      </c>
      <c r="BW329">
        <f>(BC329-BI329)/(BC329-BT329)</f>
        <v>0</v>
      </c>
      <c r="BX329">
        <f>(BI329-BH329)/(BI329-BB329)</f>
        <v>0</v>
      </c>
      <c r="BY329">
        <f>(BC329-BI329)/(BC329-BB329)</f>
        <v>0</v>
      </c>
      <c r="BZ329">
        <f>(BV329*BT329/BH329)</f>
        <v>0</v>
      </c>
      <c r="CA329">
        <f>(1-BZ329)</f>
        <v>0</v>
      </c>
      <c r="DJ329">
        <f>$B$11*EI329+$C$11*EJ329+$F$11*EU329*(1-EX329)</f>
        <v>0</v>
      </c>
      <c r="DK329">
        <f>DJ329*DL329</f>
        <v>0</v>
      </c>
      <c r="DL329">
        <f>($B$11*$D$9+$C$11*$D$9+$F$11*((FH329+EZ329)/MAX(FH329+EZ329+FI329, 0.1)*$I$9+FI329/MAX(FH329+EZ329+FI329, 0.1)*$J$9))/($B$11+$C$11+$F$11)</f>
        <v>0</v>
      </c>
      <c r="DM329">
        <f>($B$11*$K$9+$C$11*$K$9+$F$11*((FH329+EZ329)/MAX(FH329+EZ329+FI329, 0.1)*$P$9+FI329/MAX(FH329+EZ329+FI329, 0.1)*$Q$9))/($B$11+$C$11+$F$11)</f>
        <v>0</v>
      </c>
      <c r="DN329">
        <v>6</v>
      </c>
      <c r="DO329">
        <v>0.5</v>
      </c>
      <c r="DP329" t="s">
        <v>437</v>
      </c>
      <c r="DQ329">
        <v>2</v>
      </c>
      <c r="DR329" t="b">
        <v>1</v>
      </c>
      <c r="DS329">
        <v>1701979232.6</v>
      </c>
      <c r="DT329">
        <v>417.5485</v>
      </c>
      <c r="DU329">
        <v>419.9945</v>
      </c>
      <c r="DV329">
        <v>12.50965</v>
      </c>
      <c r="DW329">
        <v>11.5806</v>
      </c>
      <c r="DX329">
        <v>418.063</v>
      </c>
      <c r="DY329">
        <v>12.478</v>
      </c>
      <c r="DZ329">
        <v>600.0275</v>
      </c>
      <c r="EA329">
        <v>78.9009</v>
      </c>
      <c r="EB329">
        <v>0.10016955</v>
      </c>
      <c r="EC329">
        <v>23.00255</v>
      </c>
      <c r="ED329">
        <v>23.0529</v>
      </c>
      <c r="EE329">
        <v>999.9</v>
      </c>
      <c r="EF329">
        <v>0</v>
      </c>
      <c r="EG329">
        <v>0</v>
      </c>
      <c r="EH329">
        <v>9988.41</v>
      </c>
      <c r="EI329">
        <v>0</v>
      </c>
      <c r="EJ329">
        <v>0.848101</v>
      </c>
      <c r="EK329">
        <v>-2.44626</v>
      </c>
      <c r="EL329">
        <v>422.838</v>
      </c>
      <c r="EM329">
        <v>424.9155</v>
      </c>
      <c r="EN329">
        <v>0.929105</v>
      </c>
      <c r="EO329">
        <v>419.9945</v>
      </c>
      <c r="EP329">
        <v>11.5806</v>
      </c>
      <c r="EQ329">
        <v>0.987025</v>
      </c>
      <c r="ER329">
        <v>0.913718</v>
      </c>
      <c r="ES329">
        <v>6.72625</v>
      </c>
      <c r="ET329">
        <v>5.60863</v>
      </c>
      <c r="EU329">
        <v>1800.105</v>
      </c>
      <c r="EV329">
        <v>0.978006</v>
      </c>
      <c r="EW329">
        <v>0.0219943</v>
      </c>
      <c r="EX329">
        <v>0</v>
      </c>
      <c r="EY329">
        <v>381.003</v>
      </c>
      <c r="EZ329">
        <v>4.99951</v>
      </c>
      <c r="FA329">
        <v>6916.15</v>
      </c>
      <c r="FB329">
        <v>14717.8</v>
      </c>
      <c r="FC329">
        <v>43.062</v>
      </c>
      <c r="FD329">
        <v>44.8435</v>
      </c>
      <c r="FE329">
        <v>44.625</v>
      </c>
      <c r="FF329">
        <v>43.812</v>
      </c>
      <c r="FG329">
        <v>44.5</v>
      </c>
      <c r="FH329">
        <v>1755.625</v>
      </c>
      <c r="FI329">
        <v>39.48</v>
      </c>
      <c r="FJ329">
        <v>0</v>
      </c>
      <c r="FK329">
        <v>1701979235.1</v>
      </c>
      <c r="FL329">
        <v>0</v>
      </c>
      <c r="FM329">
        <v>381.09972</v>
      </c>
      <c r="FN329">
        <v>-0.44253847094816</v>
      </c>
      <c r="FO329">
        <v>0.49615386172509</v>
      </c>
      <c r="FP329">
        <v>6915.584</v>
      </c>
      <c r="FQ329">
        <v>15</v>
      </c>
      <c r="FR329">
        <v>1701977635</v>
      </c>
      <c r="FS329" t="s">
        <v>438</v>
      </c>
      <c r="FT329">
        <v>1701977633</v>
      </c>
      <c r="FU329">
        <v>1701977635</v>
      </c>
      <c r="FV329">
        <v>4</v>
      </c>
      <c r="FW329">
        <v>-0.012</v>
      </c>
      <c r="FX329">
        <v>0.003</v>
      </c>
      <c r="FY329">
        <v>-0.515</v>
      </c>
      <c r="FZ329">
        <v>0.012</v>
      </c>
      <c r="GA329">
        <v>420</v>
      </c>
      <c r="GB329">
        <v>11</v>
      </c>
      <c r="GC329">
        <v>0.38</v>
      </c>
      <c r="GD329">
        <v>0.07</v>
      </c>
      <c r="GE329">
        <v>-2.45548095238095</v>
      </c>
      <c r="GF329">
        <v>0.0567584415584411</v>
      </c>
      <c r="GG329">
        <v>0.0259137244212152</v>
      </c>
      <c r="GH329">
        <v>1</v>
      </c>
      <c r="GI329">
        <v>381.102911764706</v>
      </c>
      <c r="GJ329">
        <v>-0.288938121996537</v>
      </c>
      <c r="GK329">
        <v>0.183267783447692</v>
      </c>
      <c r="GL329">
        <v>1</v>
      </c>
      <c r="GM329">
        <v>0.929005761904762</v>
      </c>
      <c r="GN329">
        <v>-0.00301659740259596</v>
      </c>
      <c r="GO329">
        <v>0.000867141934049346</v>
      </c>
      <c r="GP329">
        <v>1</v>
      </c>
      <c r="GQ329">
        <v>3</v>
      </c>
      <c r="GR329">
        <v>3</v>
      </c>
      <c r="GS329" t="s">
        <v>439</v>
      </c>
      <c r="GT329">
        <v>3.25011</v>
      </c>
      <c r="GU329">
        <v>2.89238</v>
      </c>
      <c r="GV329">
        <v>0.082741</v>
      </c>
      <c r="GW329">
        <v>0.0829025</v>
      </c>
      <c r="GX329">
        <v>0.0595461</v>
      </c>
      <c r="GY329">
        <v>0.0557279</v>
      </c>
      <c r="GZ329">
        <v>30260.3</v>
      </c>
      <c r="HA329">
        <v>23315.6</v>
      </c>
      <c r="HB329">
        <v>30712</v>
      </c>
      <c r="HC329">
        <v>23893.9</v>
      </c>
      <c r="HD329">
        <v>38256.5</v>
      </c>
      <c r="HE329">
        <v>31492.3</v>
      </c>
      <c r="HF329">
        <v>43456.7</v>
      </c>
      <c r="HG329">
        <v>36059.7</v>
      </c>
      <c r="HH329">
        <v>2.35227</v>
      </c>
      <c r="HI329">
        <v>2.25443</v>
      </c>
      <c r="HJ329">
        <v>0.154674</v>
      </c>
      <c r="HK329">
        <v>0</v>
      </c>
      <c r="HL329">
        <v>20.4888</v>
      </c>
      <c r="HM329">
        <v>999.9</v>
      </c>
      <c r="HN329">
        <v>45.098</v>
      </c>
      <c r="HO329">
        <v>27.15</v>
      </c>
      <c r="HP329">
        <v>20.6388</v>
      </c>
      <c r="HQ329">
        <v>54.472</v>
      </c>
      <c r="HR329">
        <v>21.4343</v>
      </c>
      <c r="HS329">
        <v>2</v>
      </c>
      <c r="HT329">
        <v>-0.302294</v>
      </c>
      <c r="HU329">
        <v>0.652309</v>
      </c>
      <c r="HV329">
        <v>20.3427</v>
      </c>
      <c r="HW329">
        <v>5.24679</v>
      </c>
      <c r="HX329">
        <v>11.9217</v>
      </c>
      <c r="HY329">
        <v>4.96965</v>
      </c>
      <c r="HZ329">
        <v>3.2901</v>
      </c>
      <c r="IA329">
        <v>9999</v>
      </c>
      <c r="IB329">
        <v>999.9</v>
      </c>
      <c r="IC329">
        <v>9999</v>
      </c>
      <c r="ID329">
        <v>9999</v>
      </c>
      <c r="IE329">
        <v>4.97211</v>
      </c>
      <c r="IF329">
        <v>1.87349</v>
      </c>
      <c r="IG329">
        <v>1.88036</v>
      </c>
      <c r="IH329">
        <v>1.87653</v>
      </c>
      <c r="II329">
        <v>1.87609</v>
      </c>
      <c r="IJ329">
        <v>1.87607</v>
      </c>
      <c r="IK329">
        <v>1.87502</v>
      </c>
      <c r="IL329">
        <v>1.87545</v>
      </c>
      <c r="IM329">
        <v>0</v>
      </c>
      <c r="IN329">
        <v>0</v>
      </c>
      <c r="IO329">
        <v>0</v>
      </c>
      <c r="IP329">
        <v>0</v>
      </c>
      <c r="IQ329" t="s">
        <v>440</v>
      </c>
      <c r="IR329" t="s">
        <v>441</v>
      </c>
      <c r="IS329" t="s">
        <v>442</v>
      </c>
      <c r="IT329" t="s">
        <v>442</v>
      </c>
      <c r="IU329" t="s">
        <v>442</v>
      </c>
      <c r="IV329" t="s">
        <v>442</v>
      </c>
      <c r="IW329">
        <v>0</v>
      </c>
      <c r="IX329">
        <v>100</v>
      </c>
      <c r="IY329">
        <v>100</v>
      </c>
      <c r="IZ329">
        <v>-0.514</v>
      </c>
      <c r="JA329">
        <v>0.0317</v>
      </c>
      <c r="JB329">
        <v>-0.436505064677801</v>
      </c>
      <c r="JC329">
        <v>-0.000204251658391556</v>
      </c>
      <c r="JD329">
        <v>8.11882707142039e-08</v>
      </c>
      <c r="JE329">
        <v>-8.824596126216e-11</v>
      </c>
      <c r="JF329">
        <v>-0.0823044458403542</v>
      </c>
      <c r="JG329">
        <v>6.98166786572007e-05</v>
      </c>
      <c r="JH329">
        <v>0.00104944809816257</v>
      </c>
      <c r="JI329">
        <v>-2.5878658862803e-05</v>
      </c>
      <c r="JJ329">
        <v>28</v>
      </c>
      <c r="JK329">
        <v>2090</v>
      </c>
      <c r="JL329">
        <v>2</v>
      </c>
      <c r="JM329">
        <v>19</v>
      </c>
      <c r="JN329">
        <v>26.7</v>
      </c>
      <c r="JO329">
        <v>26.7</v>
      </c>
      <c r="JP329">
        <v>1.36108</v>
      </c>
      <c r="JQ329">
        <v>2.56226</v>
      </c>
      <c r="JR329">
        <v>2.24365</v>
      </c>
      <c r="JS329">
        <v>2.84912</v>
      </c>
      <c r="JT329">
        <v>2.49756</v>
      </c>
      <c r="JU329">
        <v>2.3584</v>
      </c>
      <c r="JV329">
        <v>31.368</v>
      </c>
      <c r="JW329">
        <v>24.0525</v>
      </c>
      <c r="JX329">
        <v>18</v>
      </c>
      <c r="JY329">
        <v>633.591</v>
      </c>
      <c r="JZ329">
        <v>657.414</v>
      </c>
      <c r="KA329">
        <v>19.9997</v>
      </c>
      <c r="KB329">
        <v>23.3564</v>
      </c>
      <c r="KC329">
        <v>30</v>
      </c>
      <c r="KD329">
        <v>23.5386</v>
      </c>
      <c r="KE329">
        <v>23.5183</v>
      </c>
      <c r="KF329">
        <v>27.2915</v>
      </c>
      <c r="KG329">
        <v>36.1715</v>
      </c>
      <c r="KH329">
        <v>0</v>
      </c>
      <c r="KI329">
        <v>20</v>
      </c>
      <c r="KJ329">
        <v>420</v>
      </c>
      <c r="KK329">
        <v>11.5869</v>
      </c>
      <c r="KL329">
        <v>101.974</v>
      </c>
      <c r="KM329">
        <v>101.02</v>
      </c>
    </row>
    <row r="330" spans="1:299">
      <c r="A330">
        <v>314</v>
      </c>
      <c r="B330">
        <v>1701979239.1</v>
      </c>
      <c r="C330">
        <v>1565.09999990463</v>
      </c>
      <c r="D330" t="s">
        <v>1069</v>
      </c>
      <c r="E330" t="s">
        <v>1070</v>
      </c>
      <c r="F330">
        <v>15</v>
      </c>
      <c r="H330" t="s">
        <v>435</v>
      </c>
      <c r="K330">
        <v>1701979237.6</v>
      </c>
      <c r="L330">
        <f>(M330)/1000</f>
        <v>0</v>
      </c>
      <c r="M330">
        <f>IF(DR330, AP330, AJ330)</f>
        <v>0</v>
      </c>
      <c r="N330">
        <f>IF(DR330, AK330, AI330)</f>
        <v>0</v>
      </c>
      <c r="O330">
        <f>DT330 - IF(AW330&gt;1, N330*DN330*100.0/(AY330*EH330), 0)</f>
        <v>0</v>
      </c>
      <c r="P330">
        <f>((V330-L330/2)*O330-N330)/(V330+L330/2)</f>
        <v>0</v>
      </c>
      <c r="Q330">
        <f>P330*(EA330+EB330)/1000.0</f>
        <v>0</v>
      </c>
      <c r="R330">
        <f>(DT330 - IF(AW330&gt;1, N330*DN330*100.0/(AY330*EH330), 0))*(EA330+EB330)/1000.0</f>
        <v>0</v>
      </c>
      <c r="S330">
        <f>2.0/((1/U330-1/T330)+SIGN(U330)*SQRT((1/U330-1/T330)*(1/U330-1/T330) + 4*DO330/((DO330+1)*(DO330+1))*(2*1/U330*1/T330-1/T330*1/T330)))</f>
        <v>0</v>
      </c>
      <c r="T330">
        <f>IF(LEFT(DP330,1)&lt;&gt;"0",IF(LEFT(DP330,1)="1",3.0,DQ330),$D$5+$E$5*(EH330*EA330/($K$5*1000))+$F$5*(EH330*EA330/($K$5*1000))*MAX(MIN(DN330,$J$5),$I$5)*MAX(MIN(DN330,$J$5),$I$5)+$G$5*MAX(MIN(DN330,$J$5),$I$5)*(EH330*EA330/($K$5*1000))+$H$5*(EH330*EA330/($K$5*1000))*(EH330*EA330/($K$5*1000)))</f>
        <v>0</v>
      </c>
      <c r="U330">
        <f>L330*(1000-(1000*0.61365*exp(17.502*Y330/(240.97+Y330))/(EA330+EB330)+DV330)/2)/(1000*0.61365*exp(17.502*Y330/(240.97+Y330))/(EA330+EB330)-DV330)</f>
        <v>0</v>
      </c>
      <c r="V330">
        <f>1/((DO330+1)/(S330/1.6)+1/(T330/1.37)) + DO330/((DO330+1)/(S330/1.6) + DO330/(T330/1.37))</f>
        <v>0</v>
      </c>
      <c r="W330">
        <f>(DJ330*DM330)</f>
        <v>0</v>
      </c>
      <c r="X330">
        <f>(EC330+(W330+2*0.95*5.67E-8*(((EC330+$B$7)+273)^4-(EC330+273)^4)-44100*L330)/(1.84*29.3*T330+8*0.95*5.67E-8*(EC330+273)^3))</f>
        <v>0</v>
      </c>
      <c r="Y330">
        <f>($C$7*ED330+$D$7*EE330+$E$7*X330)</f>
        <v>0</v>
      </c>
      <c r="Z330">
        <f>0.61365*exp(17.502*Y330/(240.97+Y330))</f>
        <v>0</v>
      </c>
      <c r="AA330">
        <f>(AB330/AC330*100)</f>
        <v>0</v>
      </c>
      <c r="AB330">
        <f>DV330*(EA330+EB330)/1000</f>
        <v>0</v>
      </c>
      <c r="AC330">
        <f>0.61365*exp(17.502*EC330/(240.97+EC330))</f>
        <v>0</v>
      </c>
      <c r="AD330">
        <f>(Z330-DV330*(EA330+EB330)/1000)</f>
        <v>0</v>
      </c>
      <c r="AE330">
        <f>(-L330*44100)</f>
        <v>0</v>
      </c>
      <c r="AF330">
        <f>2*29.3*T330*0.92*(EC330-Y330)</f>
        <v>0</v>
      </c>
      <c r="AG330">
        <f>2*0.95*5.67E-8*(((EC330+$B$7)+273)^4-(Y330+273)^4)</f>
        <v>0</v>
      </c>
      <c r="AH330">
        <f>W330+AG330+AE330+AF330</f>
        <v>0</v>
      </c>
      <c r="AI330">
        <f>DZ330*AW330*(DU330-DT330*(1000-AW330*DW330)/(1000-AW330*DV330))/(100*DN330)</f>
        <v>0</v>
      </c>
      <c r="AJ330">
        <f>1000*DZ330*AW330*(DV330-DW330)/(100*DN330*(1000-AW330*DV330))</f>
        <v>0</v>
      </c>
      <c r="AK330">
        <f>(AL330 - AM330 - EA330*1E3/(8.314*(EC330+273.15)) * AO330/DZ330 * AN330) * DZ330/(100*DN330) * (1000 - DW330)/1000</f>
        <v>0</v>
      </c>
      <c r="AL330">
        <v>424.918049766907</v>
      </c>
      <c r="AM330">
        <v>422.801115151515</v>
      </c>
      <c r="AN330">
        <v>-0.0014894815750643</v>
      </c>
      <c r="AO330">
        <v>66.111918729525</v>
      </c>
      <c r="AP330">
        <f>(AR330 - AQ330 + EA330*1E3/(8.314*(EC330+273.15)) * AT330/DZ330 * AS330) * DZ330/(100*DN330) * 1000/(1000 - AR330)</f>
        <v>0</v>
      </c>
      <c r="AQ330">
        <v>11.5812089884337</v>
      </c>
      <c r="AR330">
        <v>12.5090758241758</v>
      </c>
      <c r="AS330">
        <v>-1.21746303813889e-07</v>
      </c>
      <c r="AT330">
        <v>85.4368916189537</v>
      </c>
      <c r="AU330">
        <v>0</v>
      </c>
      <c r="AV330">
        <v>0</v>
      </c>
      <c r="AW330">
        <f>IF(AU330*$H$13&gt;=AY330,1.0,(AY330/(AY330-AU330*$H$13)))</f>
        <v>0</v>
      </c>
      <c r="AX330">
        <f>(AW330-1)*100</f>
        <v>0</v>
      </c>
      <c r="AY330">
        <f>MAX(0,($B$13+$C$13*EH330)/(1+$D$13*EH330)*EA330/(EC330+273)*$E$13)</f>
        <v>0</v>
      </c>
      <c r="AZ330" t="s">
        <v>436</v>
      </c>
      <c r="BA330" t="s">
        <v>436</v>
      </c>
      <c r="BB330">
        <v>0</v>
      </c>
      <c r="BC330">
        <v>0</v>
      </c>
      <c r="BD330">
        <f>1-BB330/BC330</f>
        <v>0</v>
      </c>
      <c r="BE330">
        <v>0</v>
      </c>
      <c r="BF330" t="s">
        <v>436</v>
      </c>
      <c r="BG330" t="s">
        <v>436</v>
      </c>
      <c r="BH330">
        <v>0</v>
      </c>
      <c r="BI330">
        <v>0</v>
      </c>
      <c r="BJ330">
        <f>1-BH330/BI330</f>
        <v>0</v>
      </c>
      <c r="BK330">
        <v>0.5</v>
      </c>
      <c r="BL330">
        <f>DK330</f>
        <v>0</v>
      </c>
      <c r="BM330">
        <f>N330</f>
        <v>0</v>
      </c>
      <c r="BN330">
        <f>BJ330*BK330*BL330</f>
        <v>0</v>
      </c>
      <c r="BO330">
        <f>(BM330-BE330)/BL330</f>
        <v>0</v>
      </c>
      <c r="BP330">
        <f>(BC330-BI330)/BI330</f>
        <v>0</v>
      </c>
      <c r="BQ330">
        <f>BB330/(BD330+BB330/BI330)</f>
        <v>0</v>
      </c>
      <c r="BR330" t="s">
        <v>436</v>
      </c>
      <c r="BS330">
        <v>0</v>
      </c>
      <c r="BT330">
        <f>IF(BS330&lt;&gt;0, BS330, BQ330)</f>
        <v>0</v>
      </c>
      <c r="BU330">
        <f>1-BT330/BI330</f>
        <v>0</v>
      </c>
      <c r="BV330">
        <f>(BI330-BH330)/(BI330-BT330)</f>
        <v>0</v>
      </c>
      <c r="BW330">
        <f>(BC330-BI330)/(BC330-BT330)</f>
        <v>0</v>
      </c>
      <c r="BX330">
        <f>(BI330-BH330)/(BI330-BB330)</f>
        <v>0</v>
      </c>
      <c r="BY330">
        <f>(BC330-BI330)/(BC330-BB330)</f>
        <v>0</v>
      </c>
      <c r="BZ330">
        <f>(BV330*BT330/BH330)</f>
        <v>0</v>
      </c>
      <c r="CA330">
        <f>(1-BZ330)</f>
        <v>0</v>
      </c>
      <c r="DJ330">
        <f>$B$11*EI330+$C$11*EJ330+$F$11*EU330*(1-EX330)</f>
        <v>0</v>
      </c>
      <c r="DK330">
        <f>DJ330*DL330</f>
        <v>0</v>
      </c>
      <c r="DL330">
        <f>($B$11*$D$9+$C$11*$D$9+$F$11*((FH330+EZ330)/MAX(FH330+EZ330+FI330, 0.1)*$I$9+FI330/MAX(FH330+EZ330+FI330, 0.1)*$J$9))/($B$11+$C$11+$F$11)</f>
        <v>0</v>
      </c>
      <c r="DM330">
        <f>($B$11*$K$9+$C$11*$K$9+$F$11*((FH330+EZ330)/MAX(FH330+EZ330+FI330, 0.1)*$P$9+FI330/MAX(FH330+EZ330+FI330, 0.1)*$Q$9))/($B$11+$C$11+$F$11)</f>
        <v>0</v>
      </c>
      <c r="DN330">
        <v>6</v>
      </c>
      <c r="DO330">
        <v>0.5</v>
      </c>
      <c r="DP330" t="s">
        <v>437</v>
      </c>
      <c r="DQ330">
        <v>2</v>
      </c>
      <c r="DR330" t="b">
        <v>1</v>
      </c>
      <c r="DS330">
        <v>1701979237.6</v>
      </c>
      <c r="DT330">
        <v>417.514</v>
      </c>
      <c r="DU330">
        <v>420.029</v>
      </c>
      <c r="DV330">
        <v>12.50895</v>
      </c>
      <c r="DW330">
        <v>11.5811</v>
      </c>
      <c r="DX330">
        <v>418.028</v>
      </c>
      <c r="DY330">
        <v>12.47725</v>
      </c>
      <c r="DZ330">
        <v>600.04</v>
      </c>
      <c r="EA330">
        <v>78.9007</v>
      </c>
      <c r="EB330">
        <v>0.1001325</v>
      </c>
      <c r="EC330">
        <v>23.00255</v>
      </c>
      <c r="ED330">
        <v>23.0572</v>
      </c>
      <c r="EE330">
        <v>999.9</v>
      </c>
      <c r="EF330">
        <v>0</v>
      </c>
      <c r="EG330">
        <v>0</v>
      </c>
      <c r="EH330">
        <v>9993.125</v>
      </c>
      <c r="EI330">
        <v>0</v>
      </c>
      <c r="EJ330">
        <v>0.848101</v>
      </c>
      <c r="EK330">
        <v>-2.51463</v>
      </c>
      <c r="EL330">
        <v>422.803</v>
      </c>
      <c r="EM330">
        <v>424.95</v>
      </c>
      <c r="EN330">
        <v>0.9278325</v>
      </c>
      <c r="EO330">
        <v>420.029</v>
      </c>
      <c r="EP330">
        <v>11.5811</v>
      </c>
      <c r="EQ330">
        <v>0.9869645</v>
      </c>
      <c r="ER330">
        <v>0.9137575</v>
      </c>
      <c r="ES330">
        <v>6.72535</v>
      </c>
      <c r="ET330">
        <v>5.609255</v>
      </c>
      <c r="EU330">
        <v>1800.09</v>
      </c>
      <c r="EV330">
        <v>0.978006</v>
      </c>
      <c r="EW330">
        <v>0.0219943</v>
      </c>
      <c r="EX330">
        <v>0</v>
      </c>
      <c r="EY330">
        <v>381.1745</v>
      </c>
      <c r="EZ330">
        <v>4.99951</v>
      </c>
      <c r="FA330">
        <v>6915.635</v>
      </c>
      <c r="FB330">
        <v>14717.7</v>
      </c>
      <c r="FC330">
        <v>43.062</v>
      </c>
      <c r="FD330">
        <v>44.812</v>
      </c>
      <c r="FE330">
        <v>44.625</v>
      </c>
      <c r="FF330">
        <v>43.812</v>
      </c>
      <c r="FG330">
        <v>44.5</v>
      </c>
      <c r="FH330">
        <v>1755.61</v>
      </c>
      <c r="FI330">
        <v>39.48</v>
      </c>
      <c r="FJ330">
        <v>0</v>
      </c>
      <c r="FK330">
        <v>1701979240.5</v>
      </c>
      <c r="FL330">
        <v>0</v>
      </c>
      <c r="FM330">
        <v>381.071846153846</v>
      </c>
      <c r="FN330">
        <v>-0.33524786235777</v>
      </c>
      <c r="FO330">
        <v>-1.55589743295338</v>
      </c>
      <c r="FP330">
        <v>6915.46115384615</v>
      </c>
      <c r="FQ330">
        <v>15</v>
      </c>
      <c r="FR330">
        <v>1701977635</v>
      </c>
      <c r="FS330" t="s">
        <v>438</v>
      </c>
      <c r="FT330">
        <v>1701977633</v>
      </c>
      <c r="FU330">
        <v>1701977635</v>
      </c>
      <c r="FV330">
        <v>4</v>
      </c>
      <c r="FW330">
        <v>-0.012</v>
      </c>
      <c r="FX330">
        <v>0.003</v>
      </c>
      <c r="FY330">
        <v>-0.515</v>
      </c>
      <c r="FZ330">
        <v>0.012</v>
      </c>
      <c r="GA330">
        <v>420</v>
      </c>
      <c r="GB330">
        <v>11</v>
      </c>
      <c r="GC330">
        <v>0.38</v>
      </c>
      <c r="GD330">
        <v>0.07</v>
      </c>
      <c r="GE330">
        <v>-2.4504695</v>
      </c>
      <c r="GF330">
        <v>-0.0898344360902283</v>
      </c>
      <c r="GG330">
        <v>0.0337453160416375</v>
      </c>
      <c r="GH330">
        <v>1</v>
      </c>
      <c r="GI330">
        <v>381.097029411765</v>
      </c>
      <c r="GJ330">
        <v>-0.448082510395731</v>
      </c>
      <c r="GK330">
        <v>0.208180702797603</v>
      </c>
      <c r="GL330">
        <v>1</v>
      </c>
      <c r="GM330">
        <v>0.9286832</v>
      </c>
      <c r="GN330">
        <v>-0.00607578947368455</v>
      </c>
      <c r="GO330">
        <v>0.000912003486835429</v>
      </c>
      <c r="GP330">
        <v>1</v>
      </c>
      <c r="GQ330">
        <v>3</v>
      </c>
      <c r="GR330">
        <v>3</v>
      </c>
      <c r="GS330" t="s">
        <v>439</v>
      </c>
      <c r="GT330">
        <v>3.25012</v>
      </c>
      <c r="GU330">
        <v>2.89222</v>
      </c>
      <c r="GV330">
        <v>0.0827398</v>
      </c>
      <c r="GW330">
        <v>0.0829128</v>
      </c>
      <c r="GX330">
        <v>0.0595436</v>
      </c>
      <c r="GY330">
        <v>0.0557265</v>
      </c>
      <c r="GZ330">
        <v>30260.2</v>
      </c>
      <c r="HA330">
        <v>23315.2</v>
      </c>
      <c r="HB330">
        <v>30711.8</v>
      </c>
      <c r="HC330">
        <v>23893.7</v>
      </c>
      <c r="HD330">
        <v>38256.5</v>
      </c>
      <c r="HE330">
        <v>31492.2</v>
      </c>
      <c r="HF330">
        <v>43456.5</v>
      </c>
      <c r="HG330">
        <v>36059.5</v>
      </c>
      <c r="HH330">
        <v>2.35245</v>
      </c>
      <c r="HI330">
        <v>2.25445</v>
      </c>
      <c r="HJ330">
        <v>0.155829</v>
      </c>
      <c r="HK330">
        <v>0</v>
      </c>
      <c r="HL330">
        <v>20.4873</v>
      </c>
      <c r="HM330">
        <v>999.9</v>
      </c>
      <c r="HN330">
        <v>45.074</v>
      </c>
      <c r="HO330">
        <v>27.17</v>
      </c>
      <c r="HP330">
        <v>20.6514</v>
      </c>
      <c r="HQ330">
        <v>54.632</v>
      </c>
      <c r="HR330">
        <v>21.4543</v>
      </c>
      <c r="HS330">
        <v>2</v>
      </c>
      <c r="HT330">
        <v>-0.30233</v>
      </c>
      <c r="HU330">
        <v>0.65244</v>
      </c>
      <c r="HV330">
        <v>20.3427</v>
      </c>
      <c r="HW330">
        <v>5.24679</v>
      </c>
      <c r="HX330">
        <v>11.9217</v>
      </c>
      <c r="HY330">
        <v>4.9697</v>
      </c>
      <c r="HZ330">
        <v>3.29003</v>
      </c>
      <c r="IA330">
        <v>9999</v>
      </c>
      <c r="IB330">
        <v>999.9</v>
      </c>
      <c r="IC330">
        <v>9999</v>
      </c>
      <c r="ID330">
        <v>9999</v>
      </c>
      <c r="IE330">
        <v>4.97212</v>
      </c>
      <c r="IF330">
        <v>1.87351</v>
      </c>
      <c r="IG330">
        <v>1.88036</v>
      </c>
      <c r="IH330">
        <v>1.87653</v>
      </c>
      <c r="II330">
        <v>1.8761</v>
      </c>
      <c r="IJ330">
        <v>1.87607</v>
      </c>
      <c r="IK330">
        <v>1.87505</v>
      </c>
      <c r="IL330">
        <v>1.87545</v>
      </c>
      <c r="IM330">
        <v>0</v>
      </c>
      <c r="IN330">
        <v>0</v>
      </c>
      <c r="IO330">
        <v>0</v>
      </c>
      <c r="IP330">
        <v>0</v>
      </c>
      <c r="IQ330" t="s">
        <v>440</v>
      </c>
      <c r="IR330" t="s">
        <v>441</v>
      </c>
      <c r="IS330" t="s">
        <v>442</v>
      </c>
      <c r="IT330" t="s">
        <v>442</v>
      </c>
      <c r="IU330" t="s">
        <v>442</v>
      </c>
      <c r="IV330" t="s">
        <v>442</v>
      </c>
      <c r="IW330">
        <v>0</v>
      </c>
      <c r="IX330">
        <v>100</v>
      </c>
      <c r="IY330">
        <v>100</v>
      </c>
      <c r="IZ330">
        <v>-0.514</v>
      </c>
      <c r="JA330">
        <v>0.0317</v>
      </c>
      <c r="JB330">
        <v>-0.436505064677801</v>
      </c>
      <c r="JC330">
        <v>-0.000204251658391556</v>
      </c>
      <c r="JD330">
        <v>8.11882707142039e-08</v>
      </c>
      <c r="JE330">
        <v>-8.824596126216e-11</v>
      </c>
      <c r="JF330">
        <v>-0.0823044458403542</v>
      </c>
      <c r="JG330">
        <v>6.98166786572007e-05</v>
      </c>
      <c r="JH330">
        <v>0.00104944809816257</v>
      </c>
      <c r="JI330">
        <v>-2.5878658862803e-05</v>
      </c>
      <c r="JJ330">
        <v>28</v>
      </c>
      <c r="JK330">
        <v>2090</v>
      </c>
      <c r="JL330">
        <v>2</v>
      </c>
      <c r="JM330">
        <v>19</v>
      </c>
      <c r="JN330">
        <v>26.8</v>
      </c>
      <c r="JO330">
        <v>26.7</v>
      </c>
      <c r="JP330">
        <v>1.36108</v>
      </c>
      <c r="JQ330">
        <v>2.55615</v>
      </c>
      <c r="JR330">
        <v>2.24365</v>
      </c>
      <c r="JS330">
        <v>2.84912</v>
      </c>
      <c r="JT330">
        <v>2.49756</v>
      </c>
      <c r="JU330">
        <v>2.36938</v>
      </c>
      <c r="JV330">
        <v>31.368</v>
      </c>
      <c r="JW330">
        <v>24.0612</v>
      </c>
      <c r="JX330">
        <v>18</v>
      </c>
      <c r="JY330">
        <v>633.719</v>
      </c>
      <c r="JZ330">
        <v>657.419</v>
      </c>
      <c r="KA330">
        <v>19.9998</v>
      </c>
      <c r="KB330">
        <v>23.3549</v>
      </c>
      <c r="KC330">
        <v>30</v>
      </c>
      <c r="KD330">
        <v>23.5386</v>
      </c>
      <c r="KE330">
        <v>23.517</v>
      </c>
      <c r="KF330">
        <v>27.2896</v>
      </c>
      <c r="KG330">
        <v>36.1715</v>
      </c>
      <c r="KH330">
        <v>0</v>
      </c>
      <c r="KI330">
        <v>20</v>
      </c>
      <c r="KJ330">
        <v>420</v>
      </c>
      <c r="KK330">
        <v>11.5869</v>
      </c>
      <c r="KL330">
        <v>101.973</v>
      </c>
      <c r="KM330">
        <v>101.019</v>
      </c>
    </row>
    <row r="331" spans="1:299">
      <c r="A331">
        <v>315</v>
      </c>
      <c r="B331">
        <v>1701979244.1</v>
      </c>
      <c r="C331">
        <v>1570.09999990463</v>
      </c>
      <c r="D331" t="s">
        <v>1071</v>
      </c>
      <c r="E331" t="s">
        <v>1072</v>
      </c>
      <c r="F331">
        <v>15</v>
      </c>
      <c r="H331" t="s">
        <v>435</v>
      </c>
      <c r="K331">
        <v>1701979242.6</v>
      </c>
      <c r="L331">
        <f>(M331)/1000</f>
        <v>0</v>
      </c>
      <c r="M331">
        <f>IF(DR331, AP331, AJ331)</f>
        <v>0</v>
      </c>
      <c r="N331">
        <f>IF(DR331, AK331, AI331)</f>
        <v>0</v>
      </c>
      <c r="O331">
        <f>DT331 - IF(AW331&gt;1, N331*DN331*100.0/(AY331*EH331), 0)</f>
        <v>0</v>
      </c>
      <c r="P331">
        <f>((V331-L331/2)*O331-N331)/(V331+L331/2)</f>
        <v>0</v>
      </c>
      <c r="Q331">
        <f>P331*(EA331+EB331)/1000.0</f>
        <v>0</v>
      </c>
      <c r="R331">
        <f>(DT331 - IF(AW331&gt;1, N331*DN331*100.0/(AY331*EH331), 0))*(EA331+EB331)/1000.0</f>
        <v>0</v>
      </c>
      <c r="S331">
        <f>2.0/((1/U331-1/T331)+SIGN(U331)*SQRT((1/U331-1/T331)*(1/U331-1/T331) + 4*DO331/((DO331+1)*(DO331+1))*(2*1/U331*1/T331-1/T331*1/T331)))</f>
        <v>0</v>
      </c>
      <c r="T331">
        <f>IF(LEFT(DP331,1)&lt;&gt;"0",IF(LEFT(DP331,1)="1",3.0,DQ331),$D$5+$E$5*(EH331*EA331/($K$5*1000))+$F$5*(EH331*EA331/($K$5*1000))*MAX(MIN(DN331,$J$5),$I$5)*MAX(MIN(DN331,$J$5),$I$5)+$G$5*MAX(MIN(DN331,$J$5),$I$5)*(EH331*EA331/($K$5*1000))+$H$5*(EH331*EA331/($K$5*1000))*(EH331*EA331/($K$5*1000)))</f>
        <v>0</v>
      </c>
      <c r="U331">
        <f>L331*(1000-(1000*0.61365*exp(17.502*Y331/(240.97+Y331))/(EA331+EB331)+DV331)/2)/(1000*0.61365*exp(17.502*Y331/(240.97+Y331))/(EA331+EB331)-DV331)</f>
        <v>0</v>
      </c>
      <c r="V331">
        <f>1/((DO331+1)/(S331/1.6)+1/(T331/1.37)) + DO331/((DO331+1)/(S331/1.6) + DO331/(T331/1.37))</f>
        <v>0</v>
      </c>
      <c r="W331">
        <f>(DJ331*DM331)</f>
        <v>0</v>
      </c>
      <c r="X331">
        <f>(EC331+(W331+2*0.95*5.67E-8*(((EC331+$B$7)+273)^4-(EC331+273)^4)-44100*L331)/(1.84*29.3*T331+8*0.95*5.67E-8*(EC331+273)^3))</f>
        <v>0</v>
      </c>
      <c r="Y331">
        <f>($C$7*ED331+$D$7*EE331+$E$7*X331)</f>
        <v>0</v>
      </c>
      <c r="Z331">
        <f>0.61365*exp(17.502*Y331/(240.97+Y331))</f>
        <v>0</v>
      </c>
      <c r="AA331">
        <f>(AB331/AC331*100)</f>
        <v>0</v>
      </c>
      <c r="AB331">
        <f>DV331*(EA331+EB331)/1000</f>
        <v>0</v>
      </c>
      <c r="AC331">
        <f>0.61365*exp(17.502*EC331/(240.97+EC331))</f>
        <v>0</v>
      </c>
      <c r="AD331">
        <f>(Z331-DV331*(EA331+EB331)/1000)</f>
        <v>0</v>
      </c>
      <c r="AE331">
        <f>(-L331*44100)</f>
        <v>0</v>
      </c>
      <c r="AF331">
        <f>2*29.3*T331*0.92*(EC331-Y331)</f>
        <v>0</v>
      </c>
      <c r="AG331">
        <f>2*0.95*5.67E-8*(((EC331+$B$7)+273)^4-(Y331+273)^4)</f>
        <v>0</v>
      </c>
      <c r="AH331">
        <f>W331+AG331+AE331+AF331</f>
        <v>0</v>
      </c>
      <c r="AI331">
        <f>DZ331*AW331*(DU331-DT331*(1000-AW331*DW331)/(1000-AW331*DV331))/(100*DN331)</f>
        <v>0</v>
      </c>
      <c r="AJ331">
        <f>1000*DZ331*AW331*(DV331-DW331)/(100*DN331*(1000-AW331*DV331))</f>
        <v>0</v>
      </c>
      <c r="AK331">
        <f>(AL331 - AM331 - EA331*1E3/(8.314*(EC331+273.15)) * AO331/DZ331 * AN331) * DZ331/(100*DN331) * (1000 - DW331)/1000</f>
        <v>0</v>
      </c>
      <c r="AL331">
        <v>424.935318252537</v>
      </c>
      <c r="AM331">
        <v>422.862139393939</v>
      </c>
      <c r="AN331">
        <v>0.00112947725823979</v>
      </c>
      <c r="AO331">
        <v>66.111918729525</v>
      </c>
      <c r="AP331">
        <f>(AR331 - AQ331 + EA331*1E3/(8.314*(EC331+273.15)) * AT331/DZ331 * AS331) * DZ331/(100*DN331) * 1000/(1000 - AR331)</f>
        <v>0</v>
      </c>
      <c r="AQ331">
        <v>11.5812846525865</v>
      </c>
      <c r="AR331">
        <v>12.5091318681319</v>
      </c>
      <c r="AS331">
        <v>-1.40841157365868e-07</v>
      </c>
      <c r="AT331">
        <v>85.4368916189537</v>
      </c>
      <c r="AU331">
        <v>0</v>
      </c>
      <c r="AV331">
        <v>0</v>
      </c>
      <c r="AW331">
        <f>IF(AU331*$H$13&gt;=AY331,1.0,(AY331/(AY331-AU331*$H$13)))</f>
        <v>0</v>
      </c>
      <c r="AX331">
        <f>(AW331-1)*100</f>
        <v>0</v>
      </c>
      <c r="AY331">
        <f>MAX(0,($B$13+$C$13*EH331)/(1+$D$13*EH331)*EA331/(EC331+273)*$E$13)</f>
        <v>0</v>
      </c>
      <c r="AZ331" t="s">
        <v>436</v>
      </c>
      <c r="BA331" t="s">
        <v>436</v>
      </c>
      <c r="BB331">
        <v>0</v>
      </c>
      <c r="BC331">
        <v>0</v>
      </c>
      <c r="BD331">
        <f>1-BB331/BC331</f>
        <v>0</v>
      </c>
      <c r="BE331">
        <v>0</v>
      </c>
      <c r="BF331" t="s">
        <v>436</v>
      </c>
      <c r="BG331" t="s">
        <v>436</v>
      </c>
      <c r="BH331">
        <v>0</v>
      </c>
      <c r="BI331">
        <v>0</v>
      </c>
      <c r="BJ331">
        <f>1-BH331/BI331</f>
        <v>0</v>
      </c>
      <c r="BK331">
        <v>0.5</v>
      </c>
      <c r="BL331">
        <f>DK331</f>
        <v>0</v>
      </c>
      <c r="BM331">
        <f>N331</f>
        <v>0</v>
      </c>
      <c r="BN331">
        <f>BJ331*BK331*BL331</f>
        <v>0</v>
      </c>
      <c r="BO331">
        <f>(BM331-BE331)/BL331</f>
        <v>0</v>
      </c>
      <c r="BP331">
        <f>(BC331-BI331)/BI331</f>
        <v>0</v>
      </c>
      <c r="BQ331">
        <f>BB331/(BD331+BB331/BI331)</f>
        <v>0</v>
      </c>
      <c r="BR331" t="s">
        <v>436</v>
      </c>
      <c r="BS331">
        <v>0</v>
      </c>
      <c r="BT331">
        <f>IF(BS331&lt;&gt;0, BS331, BQ331)</f>
        <v>0</v>
      </c>
      <c r="BU331">
        <f>1-BT331/BI331</f>
        <v>0</v>
      </c>
      <c r="BV331">
        <f>(BI331-BH331)/(BI331-BT331)</f>
        <v>0</v>
      </c>
      <c r="BW331">
        <f>(BC331-BI331)/(BC331-BT331)</f>
        <v>0</v>
      </c>
      <c r="BX331">
        <f>(BI331-BH331)/(BI331-BB331)</f>
        <v>0</v>
      </c>
      <c r="BY331">
        <f>(BC331-BI331)/(BC331-BB331)</f>
        <v>0</v>
      </c>
      <c r="BZ331">
        <f>(BV331*BT331/BH331)</f>
        <v>0</v>
      </c>
      <c r="CA331">
        <f>(1-BZ331)</f>
        <v>0</v>
      </c>
      <c r="DJ331">
        <f>$B$11*EI331+$C$11*EJ331+$F$11*EU331*(1-EX331)</f>
        <v>0</v>
      </c>
      <c r="DK331">
        <f>DJ331*DL331</f>
        <v>0</v>
      </c>
      <c r="DL331">
        <f>($B$11*$D$9+$C$11*$D$9+$F$11*((FH331+EZ331)/MAX(FH331+EZ331+FI331, 0.1)*$I$9+FI331/MAX(FH331+EZ331+FI331, 0.1)*$J$9))/($B$11+$C$11+$F$11)</f>
        <v>0</v>
      </c>
      <c r="DM331">
        <f>($B$11*$K$9+$C$11*$K$9+$F$11*((FH331+EZ331)/MAX(FH331+EZ331+FI331, 0.1)*$P$9+FI331/MAX(FH331+EZ331+FI331, 0.1)*$Q$9))/($B$11+$C$11+$F$11)</f>
        <v>0</v>
      </c>
      <c r="DN331">
        <v>6</v>
      </c>
      <c r="DO331">
        <v>0.5</v>
      </c>
      <c r="DP331" t="s">
        <v>437</v>
      </c>
      <c r="DQ331">
        <v>2</v>
      </c>
      <c r="DR331" t="b">
        <v>1</v>
      </c>
      <c r="DS331">
        <v>1701979242.6</v>
      </c>
      <c r="DT331">
        <v>417.563</v>
      </c>
      <c r="DU331">
        <v>420.0035</v>
      </c>
      <c r="DV331">
        <v>12.50915</v>
      </c>
      <c r="DW331">
        <v>11.58295</v>
      </c>
      <c r="DX331">
        <v>418.077</v>
      </c>
      <c r="DY331">
        <v>12.47755</v>
      </c>
      <c r="DZ331">
        <v>600.0095</v>
      </c>
      <c r="EA331">
        <v>78.90045</v>
      </c>
      <c r="EB331">
        <v>0.09983835</v>
      </c>
      <c r="EC331">
        <v>23.00355</v>
      </c>
      <c r="ED331">
        <v>23.05255</v>
      </c>
      <c r="EE331">
        <v>999.9</v>
      </c>
      <c r="EF331">
        <v>0</v>
      </c>
      <c r="EG331">
        <v>0</v>
      </c>
      <c r="EH331">
        <v>10010.95</v>
      </c>
      <c r="EI331">
        <v>0</v>
      </c>
      <c r="EJ331">
        <v>0.848101</v>
      </c>
      <c r="EK331">
        <v>-2.440245</v>
      </c>
      <c r="EL331">
        <v>422.853</v>
      </c>
      <c r="EM331">
        <v>424.9255</v>
      </c>
      <c r="EN331">
        <v>0.9262585</v>
      </c>
      <c r="EO331">
        <v>420.0035</v>
      </c>
      <c r="EP331">
        <v>11.58295</v>
      </c>
      <c r="EQ331">
        <v>0.986981</v>
      </c>
      <c r="ER331">
        <v>0.913899</v>
      </c>
      <c r="ES331">
        <v>6.7256</v>
      </c>
      <c r="ET331">
        <v>5.611485</v>
      </c>
      <c r="EU331">
        <v>1799.945</v>
      </c>
      <c r="EV331">
        <v>0.978004</v>
      </c>
      <c r="EW331">
        <v>0.0219962</v>
      </c>
      <c r="EX331">
        <v>0</v>
      </c>
      <c r="EY331">
        <v>381.0725</v>
      </c>
      <c r="EZ331">
        <v>4.99951</v>
      </c>
      <c r="FA331">
        <v>6914.755</v>
      </c>
      <c r="FB331">
        <v>14716.55</v>
      </c>
      <c r="FC331">
        <v>43.062</v>
      </c>
      <c r="FD331">
        <v>44.812</v>
      </c>
      <c r="FE331">
        <v>44.625</v>
      </c>
      <c r="FF331">
        <v>43.812</v>
      </c>
      <c r="FG331">
        <v>44.5</v>
      </c>
      <c r="FH331">
        <v>1755.465</v>
      </c>
      <c r="FI331">
        <v>39.48</v>
      </c>
      <c r="FJ331">
        <v>0</v>
      </c>
      <c r="FK331">
        <v>1701979245.3</v>
      </c>
      <c r="FL331">
        <v>0</v>
      </c>
      <c r="FM331">
        <v>381.079730769231</v>
      </c>
      <c r="FN331">
        <v>0.144786326948039</v>
      </c>
      <c r="FO331">
        <v>-2.58153846504718</v>
      </c>
      <c r="FP331">
        <v>6915.26423076923</v>
      </c>
      <c r="FQ331">
        <v>15</v>
      </c>
      <c r="FR331">
        <v>1701977635</v>
      </c>
      <c r="FS331" t="s">
        <v>438</v>
      </c>
      <c r="FT331">
        <v>1701977633</v>
      </c>
      <c r="FU331">
        <v>1701977635</v>
      </c>
      <c r="FV331">
        <v>4</v>
      </c>
      <c r="FW331">
        <v>-0.012</v>
      </c>
      <c r="FX331">
        <v>0.003</v>
      </c>
      <c r="FY331">
        <v>-0.515</v>
      </c>
      <c r="FZ331">
        <v>0.012</v>
      </c>
      <c r="GA331">
        <v>420</v>
      </c>
      <c r="GB331">
        <v>11</v>
      </c>
      <c r="GC331">
        <v>0.38</v>
      </c>
      <c r="GD331">
        <v>0.07</v>
      </c>
      <c r="GE331">
        <v>-2.45089380952381</v>
      </c>
      <c r="GF331">
        <v>-0.0809337662337686</v>
      </c>
      <c r="GG331">
        <v>0.0336010214521878</v>
      </c>
      <c r="GH331">
        <v>1</v>
      </c>
      <c r="GI331">
        <v>381.078058823529</v>
      </c>
      <c r="GJ331">
        <v>0.254117644991355</v>
      </c>
      <c r="GK331">
        <v>0.188394133350726</v>
      </c>
      <c r="GL331">
        <v>1</v>
      </c>
      <c r="GM331">
        <v>0.928088476190476</v>
      </c>
      <c r="GN331">
        <v>-0.00637371428571332</v>
      </c>
      <c r="GO331">
        <v>0.000951718526768821</v>
      </c>
      <c r="GP331">
        <v>1</v>
      </c>
      <c r="GQ331">
        <v>3</v>
      </c>
      <c r="GR331">
        <v>3</v>
      </c>
      <c r="GS331" t="s">
        <v>439</v>
      </c>
      <c r="GT331">
        <v>3.25008</v>
      </c>
      <c r="GU331">
        <v>2.89212</v>
      </c>
      <c r="GV331">
        <v>0.0827428</v>
      </c>
      <c r="GW331">
        <v>0.0829119</v>
      </c>
      <c r="GX331">
        <v>0.0595449</v>
      </c>
      <c r="GY331">
        <v>0.0557332</v>
      </c>
      <c r="GZ331">
        <v>30260.6</v>
      </c>
      <c r="HA331">
        <v>23315.7</v>
      </c>
      <c r="HB331">
        <v>30712.4</v>
      </c>
      <c r="HC331">
        <v>23894.2</v>
      </c>
      <c r="HD331">
        <v>38257.1</v>
      </c>
      <c r="HE331">
        <v>31492.5</v>
      </c>
      <c r="HF331">
        <v>43457.3</v>
      </c>
      <c r="HG331">
        <v>36060.2</v>
      </c>
      <c r="HH331">
        <v>2.35228</v>
      </c>
      <c r="HI331">
        <v>2.25455</v>
      </c>
      <c r="HJ331">
        <v>0.155754</v>
      </c>
      <c r="HK331">
        <v>0</v>
      </c>
      <c r="HL331">
        <v>20.4873</v>
      </c>
      <c r="HM331">
        <v>999.9</v>
      </c>
      <c r="HN331">
        <v>45.074</v>
      </c>
      <c r="HO331">
        <v>27.17</v>
      </c>
      <c r="HP331">
        <v>20.6534</v>
      </c>
      <c r="HQ331">
        <v>54.672</v>
      </c>
      <c r="HR331">
        <v>21.4623</v>
      </c>
      <c r="HS331">
        <v>2</v>
      </c>
      <c r="HT331">
        <v>-0.302447</v>
      </c>
      <c r="HU331">
        <v>0.653804</v>
      </c>
      <c r="HV331">
        <v>20.3426</v>
      </c>
      <c r="HW331">
        <v>5.24604</v>
      </c>
      <c r="HX331">
        <v>11.9213</v>
      </c>
      <c r="HY331">
        <v>4.9697</v>
      </c>
      <c r="HZ331">
        <v>3.2901</v>
      </c>
      <c r="IA331">
        <v>9999</v>
      </c>
      <c r="IB331">
        <v>999.9</v>
      </c>
      <c r="IC331">
        <v>9999</v>
      </c>
      <c r="ID331">
        <v>9999</v>
      </c>
      <c r="IE331">
        <v>4.97211</v>
      </c>
      <c r="IF331">
        <v>1.87349</v>
      </c>
      <c r="IG331">
        <v>1.88034</v>
      </c>
      <c r="IH331">
        <v>1.87651</v>
      </c>
      <c r="II331">
        <v>1.87609</v>
      </c>
      <c r="IJ331">
        <v>1.87607</v>
      </c>
      <c r="IK331">
        <v>1.87504</v>
      </c>
      <c r="IL331">
        <v>1.87542</v>
      </c>
      <c r="IM331">
        <v>0</v>
      </c>
      <c r="IN331">
        <v>0</v>
      </c>
      <c r="IO331">
        <v>0</v>
      </c>
      <c r="IP331">
        <v>0</v>
      </c>
      <c r="IQ331" t="s">
        <v>440</v>
      </c>
      <c r="IR331" t="s">
        <v>441</v>
      </c>
      <c r="IS331" t="s">
        <v>442</v>
      </c>
      <c r="IT331" t="s">
        <v>442</v>
      </c>
      <c r="IU331" t="s">
        <v>442</v>
      </c>
      <c r="IV331" t="s">
        <v>442</v>
      </c>
      <c r="IW331">
        <v>0</v>
      </c>
      <c r="IX331">
        <v>100</v>
      </c>
      <c r="IY331">
        <v>100</v>
      </c>
      <c r="IZ331">
        <v>-0.514</v>
      </c>
      <c r="JA331">
        <v>0.0317</v>
      </c>
      <c r="JB331">
        <v>-0.436505064677801</v>
      </c>
      <c r="JC331">
        <v>-0.000204251658391556</v>
      </c>
      <c r="JD331">
        <v>8.11882707142039e-08</v>
      </c>
      <c r="JE331">
        <v>-8.824596126216e-11</v>
      </c>
      <c r="JF331">
        <v>-0.0823044458403542</v>
      </c>
      <c r="JG331">
        <v>6.98166786572007e-05</v>
      </c>
      <c r="JH331">
        <v>0.00104944809816257</v>
      </c>
      <c r="JI331">
        <v>-2.5878658862803e-05</v>
      </c>
      <c r="JJ331">
        <v>28</v>
      </c>
      <c r="JK331">
        <v>2090</v>
      </c>
      <c r="JL331">
        <v>2</v>
      </c>
      <c r="JM331">
        <v>19</v>
      </c>
      <c r="JN331">
        <v>26.9</v>
      </c>
      <c r="JO331">
        <v>26.8</v>
      </c>
      <c r="JP331">
        <v>1.36108</v>
      </c>
      <c r="JQ331">
        <v>2.55371</v>
      </c>
      <c r="JR331">
        <v>2.24365</v>
      </c>
      <c r="JS331">
        <v>2.85034</v>
      </c>
      <c r="JT331">
        <v>2.49756</v>
      </c>
      <c r="JU331">
        <v>2.36938</v>
      </c>
      <c r="JV331">
        <v>31.368</v>
      </c>
      <c r="JW331">
        <v>24.0612</v>
      </c>
      <c r="JX331">
        <v>18</v>
      </c>
      <c r="JY331">
        <v>633.568</v>
      </c>
      <c r="JZ331">
        <v>657.495</v>
      </c>
      <c r="KA331">
        <v>20.0001</v>
      </c>
      <c r="KB331">
        <v>23.353</v>
      </c>
      <c r="KC331">
        <v>29.9999</v>
      </c>
      <c r="KD331">
        <v>23.5367</v>
      </c>
      <c r="KE331">
        <v>23.5163</v>
      </c>
      <c r="KF331">
        <v>27.2902</v>
      </c>
      <c r="KG331">
        <v>36.1715</v>
      </c>
      <c r="KH331">
        <v>0</v>
      </c>
      <c r="KI331">
        <v>20</v>
      </c>
      <c r="KJ331">
        <v>420</v>
      </c>
      <c r="KK331">
        <v>11.5869</v>
      </c>
      <c r="KL331">
        <v>101.975</v>
      </c>
      <c r="KM331">
        <v>101.022</v>
      </c>
    </row>
    <row r="332" spans="1:299">
      <c r="A332">
        <v>316</v>
      </c>
      <c r="B332">
        <v>1701979249.1</v>
      </c>
      <c r="C332">
        <v>1575.09999990463</v>
      </c>
      <c r="D332" t="s">
        <v>1073</v>
      </c>
      <c r="E332" t="s">
        <v>1074</v>
      </c>
      <c r="F332">
        <v>15</v>
      </c>
      <c r="H332" t="s">
        <v>435</v>
      </c>
      <c r="K332">
        <v>1701979247.6</v>
      </c>
      <c r="L332">
        <f>(M332)/1000</f>
        <v>0</v>
      </c>
      <c r="M332">
        <f>IF(DR332, AP332, AJ332)</f>
        <v>0</v>
      </c>
      <c r="N332">
        <f>IF(DR332, AK332, AI332)</f>
        <v>0</v>
      </c>
      <c r="O332">
        <f>DT332 - IF(AW332&gt;1, N332*DN332*100.0/(AY332*EH332), 0)</f>
        <v>0</v>
      </c>
      <c r="P332">
        <f>((V332-L332/2)*O332-N332)/(V332+L332/2)</f>
        <v>0</v>
      </c>
      <c r="Q332">
        <f>P332*(EA332+EB332)/1000.0</f>
        <v>0</v>
      </c>
      <c r="R332">
        <f>(DT332 - IF(AW332&gt;1, N332*DN332*100.0/(AY332*EH332), 0))*(EA332+EB332)/1000.0</f>
        <v>0</v>
      </c>
      <c r="S332">
        <f>2.0/((1/U332-1/T332)+SIGN(U332)*SQRT((1/U332-1/T332)*(1/U332-1/T332) + 4*DO332/((DO332+1)*(DO332+1))*(2*1/U332*1/T332-1/T332*1/T332)))</f>
        <v>0</v>
      </c>
      <c r="T332">
        <f>IF(LEFT(DP332,1)&lt;&gt;"0",IF(LEFT(DP332,1)="1",3.0,DQ332),$D$5+$E$5*(EH332*EA332/($K$5*1000))+$F$5*(EH332*EA332/($K$5*1000))*MAX(MIN(DN332,$J$5),$I$5)*MAX(MIN(DN332,$J$5),$I$5)+$G$5*MAX(MIN(DN332,$J$5),$I$5)*(EH332*EA332/($K$5*1000))+$H$5*(EH332*EA332/($K$5*1000))*(EH332*EA332/($K$5*1000)))</f>
        <v>0</v>
      </c>
      <c r="U332">
        <f>L332*(1000-(1000*0.61365*exp(17.502*Y332/(240.97+Y332))/(EA332+EB332)+DV332)/2)/(1000*0.61365*exp(17.502*Y332/(240.97+Y332))/(EA332+EB332)-DV332)</f>
        <v>0</v>
      </c>
      <c r="V332">
        <f>1/((DO332+1)/(S332/1.6)+1/(T332/1.37)) + DO332/((DO332+1)/(S332/1.6) + DO332/(T332/1.37))</f>
        <v>0</v>
      </c>
      <c r="W332">
        <f>(DJ332*DM332)</f>
        <v>0</v>
      </c>
      <c r="X332">
        <f>(EC332+(W332+2*0.95*5.67E-8*(((EC332+$B$7)+273)^4-(EC332+273)^4)-44100*L332)/(1.84*29.3*T332+8*0.95*5.67E-8*(EC332+273)^3))</f>
        <v>0</v>
      </c>
      <c r="Y332">
        <f>($C$7*ED332+$D$7*EE332+$E$7*X332)</f>
        <v>0</v>
      </c>
      <c r="Z332">
        <f>0.61365*exp(17.502*Y332/(240.97+Y332))</f>
        <v>0</v>
      </c>
      <c r="AA332">
        <f>(AB332/AC332*100)</f>
        <v>0</v>
      </c>
      <c r="AB332">
        <f>DV332*(EA332+EB332)/1000</f>
        <v>0</v>
      </c>
      <c r="AC332">
        <f>0.61365*exp(17.502*EC332/(240.97+EC332))</f>
        <v>0</v>
      </c>
      <c r="AD332">
        <f>(Z332-DV332*(EA332+EB332)/1000)</f>
        <v>0</v>
      </c>
      <c r="AE332">
        <f>(-L332*44100)</f>
        <v>0</v>
      </c>
      <c r="AF332">
        <f>2*29.3*T332*0.92*(EC332-Y332)</f>
        <v>0</v>
      </c>
      <c r="AG332">
        <f>2*0.95*5.67E-8*(((EC332+$B$7)+273)^4-(Y332+273)^4)</f>
        <v>0</v>
      </c>
      <c r="AH332">
        <f>W332+AG332+AE332+AF332</f>
        <v>0</v>
      </c>
      <c r="AI332">
        <f>DZ332*AW332*(DU332-DT332*(1000-AW332*DW332)/(1000-AW332*DV332))/(100*DN332)</f>
        <v>0</v>
      </c>
      <c r="AJ332">
        <f>1000*DZ332*AW332*(DV332-DW332)/(100*DN332*(1000-AW332*DV332))</f>
        <v>0</v>
      </c>
      <c r="AK332">
        <f>(AL332 - AM332 - EA332*1E3/(8.314*(EC332+273.15)) * AO332/DZ332 * AN332) * DZ332/(100*DN332) * (1000 - DW332)/1000</f>
        <v>0</v>
      </c>
      <c r="AL332">
        <v>424.908379694901</v>
      </c>
      <c r="AM332">
        <v>422.816472727273</v>
      </c>
      <c r="AN332">
        <v>-0.000837703798058266</v>
      </c>
      <c r="AO332">
        <v>66.111918729525</v>
      </c>
      <c r="AP332">
        <f>(AR332 - AQ332 + EA332*1E3/(8.314*(EC332+273.15)) * AT332/DZ332 * AS332) * DZ332/(100*DN332) * 1000/(1000 - AR332)</f>
        <v>0</v>
      </c>
      <c r="AQ332">
        <v>11.5827558315853</v>
      </c>
      <c r="AR332">
        <v>12.5081461538462</v>
      </c>
      <c r="AS332">
        <v>-2.13860748979523e-07</v>
      </c>
      <c r="AT332">
        <v>85.4368916189537</v>
      </c>
      <c r="AU332">
        <v>0</v>
      </c>
      <c r="AV332">
        <v>0</v>
      </c>
      <c r="AW332">
        <f>IF(AU332*$H$13&gt;=AY332,1.0,(AY332/(AY332-AU332*$H$13)))</f>
        <v>0</v>
      </c>
      <c r="AX332">
        <f>(AW332-1)*100</f>
        <v>0</v>
      </c>
      <c r="AY332">
        <f>MAX(0,($B$13+$C$13*EH332)/(1+$D$13*EH332)*EA332/(EC332+273)*$E$13)</f>
        <v>0</v>
      </c>
      <c r="AZ332" t="s">
        <v>436</v>
      </c>
      <c r="BA332" t="s">
        <v>436</v>
      </c>
      <c r="BB332">
        <v>0</v>
      </c>
      <c r="BC332">
        <v>0</v>
      </c>
      <c r="BD332">
        <f>1-BB332/BC332</f>
        <v>0</v>
      </c>
      <c r="BE332">
        <v>0</v>
      </c>
      <c r="BF332" t="s">
        <v>436</v>
      </c>
      <c r="BG332" t="s">
        <v>436</v>
      </c>
      <c r="BH332">
        <v>0</v>
      </c>
      <c r="BI332">
        <v>0</v>
      </c>
      <c r="BJ332">
        <f>1-BH332/BI332</f>
        <v>0</v>
      </c>
      <c r="BK332">
        <v>0.5</v>
      </c>
      <c r="BL332">
        <f>DK332</f>
        <v>0</v>
      </c>
      <c r="BM332">
        <f>N332</f>
        <v>0</v>
      </c>
      <c r="BN332">
        <f>BJ332*BK332*BL332</f>
        <v>0</v>
      </c>
      <c r="BO332">
        <f>(BM332-BE332)/BL332</f>
        <v>0</v>
      </c>
      <c r="BP332">
        <f>(BC332-BI332)/BI332</f>
        <v>0</v>
      </c>
      <c r="BQ332">
        <f>BB332/(BD332+BB332/BI332)</f>
        <v>0</v>
      </c>
      <c r="BR332" t="s">
        <v>436</v>
      </c>
      <c r="BS332">
        <v>0</v>
      </c>
      <c r="BT332">
        <f>IF(BS332&lt;&gt;0, BS332, BQ332)</f>
        <v>0</v>
      </c>
      <c r="BU332">
        <f>1-BT332/BI332</f>
        <v>0</v>
      </c>
      <c r="BV332">
        <f>(BI332-BH332)/(BI332-BT332)</f>
        <v>0</v>
      </c>
      <c r="BW332">
        <f>(BC332-BI332)/(BC332-BT332)</f>
        <v>0</v>
      </c>
      <c r="BX332">
        <f>(BI332-BH332)/(BI332-BB332)</f>
        <v>0</v>
      </c>
      <c r="BY332">
        <f>(BC332-BI332)/(BC332-BB332)</f>
        <v>0</v>
      </c>
      <c r="BZ332">
        <f>(BV332*BT332/BH332)</f>
        <v>0</v>
      </c>
      <c r="CA332">
        <f>(1-BZ332)</f>
        <v>0</v>
      </c>
      <c r="DJ332">
        <f>$B$11*EI332+$C$11*EJ332+$F$11*EU332*(1-EX332)</f>
        <v>0</v>
      </c>
      <c r="DK332">
        <f>DJ332*DL332</f>
        <v>0</v>
      </c>
      <c r="DL332">
        <f>($B$11*$D$9+$C$11*$D$9+$F$11*((FH332+EZ332)/MAX(FH332+EZ332+FI332, 0.1)*$I$9+FI332/MAX(FH332+EZ332+FI332, 0.1)*$J$9))/($B$11+$C$11+$F$11)</f>
        <v>0</v>
      </c>
      <c r="DM332">
        <f>($B$11*$K$9+$C$11*$K$9+$F$11*((FH332+EZ332)/MAX(FH332+EZ332+FI332, 0.1)*$P$9+FI332/MAX(FH332+EZ332+FI332, 0.1)*$Q$9))/($B$11+$C$11+$F$11)</f>
        <v>0</v>
      </c>
      <c r="DN332">
        <v>6</v>
      </c>
      <c r="DO332">
        <v>0.5</v>
      </c>
      <c r="DP332" t="s">
        <v>437</v>
      </c>
      <c r="DQ332">
        <v>2</v>
      </c>
      <c r="DR332" t="b">
        <v>1</v>
      </c>
      <c r="DS332">
        <v>1701979247.6</v>
      </c>
      <c r="DT332">
        <v>417.535</v>
      </c>
      <c r="DU332">
        <v>419.9855</v>
      </c>
      <c r="DV332">
        <v>12.50825</v>
      </c>
      <c r="DW332">
        <v>11.5818</v>
      </c>
      <c r="DX332">
        <v>418.049</v>
      </c>
      <c r="DY332">
        <v>12.4766</v>
      </c>
      <c r="DZ332">
        <v>599.9745</v>
      </c>
      <c r="EA332">
        <v>78.90075</v>
      </c>
      <c r="EB332">
        <v>0.10000545</v>
      </c>
      <c r="EC332">
        <v>23.0052</v>
      </c>
      <c r="ED332">
        <v>23.05655</v>
      </c>
      <c r="EE332">
        <v>999.9</v>
      </c>
      <c r="EF332">
        <v>0</v>
      </c>
      <c r="EG332">
        <v>0</v>
      </c>
      <c r="EH332">
        <v>9990</v>
      </c>
      <c r="EI332">
        <v>0</v>
      </c>
      <c r="EJ332">
        <v>0.848101</v>
      </c>
      <c r="EK332">
        <v>-2.45032</v>
      </c>
      <c r="EL332">
        <v>422.824</v>
      </c>
      <c r="EM332">
        <v>424.9065</v>
      </c>
      <c r="EN332">
        <v>0.9264685</v>
      </c>
      <c r="EO332">
        <v>419.9855</v>
      </c>
      <c r="EP332">
        <v>11.5818</v>
      </c>
      <c r="EQ332">
        <v>0.986911</v>
      </c>
      <c r="ER332">
        <v>0.913812</v>
      </c>
      <c r="ES332">
        <v>6.72457</v>
      </c>
      <c r="ET332">
        <v>5.610115</v>
      </c>
      <c r="EU332">
        <v>1799.94</v>
      </c>
      <c r="EV332">
        <v>0.978004</v>
      </c>
      <c r="EW332">
        <v>0.0219962</v>
      </c>
      <c r="EX332">
        <v>0</v>
      </c>
      <c r="EY332">
        <v>381.2125</v>
      </c>
      <c r="EZ332">
        <v>4.99951</v>
      </c>
      <c r="FA332">
        <v>6914.29</v>
      </c>
      <c r="FB332">
        <v>14716.5</v>
      </c>
      <c r="FC332">
        <v>43.062</v>
      </c>
      <c r="FD332">
        <v>44.812</v>
      </c>
      <c r="FE332">
        <v>44.625</v>
      </c>
      <c r="FF332">
        <v>43.812</v>
      </c>
      <c r="FG332">
        <v>44.5</v>
      </c>
      <c r="FH332">
        <v>1755.46</v>
      </c>
      <c r="FI332">
        <v>39.48</v>
      </c>
      <c r="FJ332">
        <v>0</v>
      </c>
      <c r="FK332">
        <v>1701979250.1</v>
      </c>
      <c r="FL332">
        <v>0</v>
      </c>
      <c r="FM332">
        <v>381.078115384615</v>
      </c>
      <c r="FN332">
        <v>0.160854704082104</v>
      </c>
      <c r="FO332">
        <v>-2.66735044703297</v>
      </c>
      <c r="FP332">
        <v>6915.06076923077</v>
      </c>
      <c r="FQ332">
        <v>15</v>
      </c>
      <c r="FR332">
        <v>1701977635</v>
      </c>
      <c r="FS332" t="s">
        <v>438</v>
      </c>
      <c r="FT332">
        <v>1701977633</v>
      </c>
      <c r="FU332">
        <v>1701977635</v>
      </c>
      <c r="FV332">
        <v>4</v>
      </c>
      <c r="FW332">
        <v>-0.012</v>
      </c>
      <c r="FX332">
        <v>0.003</v>
      </c>
      <c r="FY332">
        <v>-0.515</v>
      </c>
      <c r="FZ332">
        <v>0.012</v>
      </c>
      <c r="GA332">
        <v>420</v>
      </c>
      <c r="GB332">
        <v>11</v>
      </c>
      <c r="GC332">
        <v>0.38</v>
      </c>
      <c r="GD332">
        <v>0.07</v>
      </c>
      <c r="GE332">
        <v>-2.4559235</v>
      </c>
      <c r="GF332">
        <v>0.0697267669172932</v>
      </c>
      <c r="GG332">
        <v>0.0298292229659105</v>
      </c>
      <c r="GH332">
        <v>1</v>
      </c>
      <c r="GI332">
        <v>381.069235294118</v>
      </c>
      <c r="GJ332">
        <v>0.215828879842386</v>
      </c>
      <c r="GK332">
        <v>0.184340806312582</v>
      </c>
      <c r="GL332">
        <v>1</v>
      </c>
      <c r="GM332">
        <v>0.9274746</v>
      </c>
      <c r="GN332">
        <v>-0.00936487218044984</v>
      </c>
      <c r="GO332">
        <v>0.00106549117312159</v>
      </c>
      <c r="GP332">
        <v>1</v>
      </c>
      <c r="GQ332">
        <v>3</v>
      </c>
      <c r="GR332">
        <v>3</v>
      </c>
      <c r="GS332" t="s">
        <v>439</v>
      </c>
      <c r="GT332">
        <v>3.25008</v>
      </c>
      <c r="GU332">
        <v>2.8922</v>
      </c>
      <c r="GV332">
        <v>0.0827378</v>
      </c>
      <c r="GW332">
        <v>0.0829075</v>
      </c>
      <c r="GX332">
        <v>0.0595452</v>
      </c>
      <c r="GY332">
        <v>0.0557289</v>
      </c>
      <c r="GZ332">
        <v>30260.3</v>
      </c>
      <c r="HA332">
        <v>23315.6</v>
      </c>
      <c r="HB332">
        <v>30711.8</v>
      </c>
      <c r="HC332">
        <v>23894</v>
      </c>
      <c r="HD332">
        <v>38256.6</v>
      </c>
      <c r="HE332">
        <v>31492.4</v>
      </c>
      <c r="HF332">
        <v>43456.7</v>
      </c>
      <c r="HG332">
        <v>36059.9</v>
      </c>
      <c r="HH332">
        <v>2.35247</v>
      </c>
      <c r="HI332">
        <v>2.2545</v>
      </c>
      <c r="HJ332">
        <v>0.155792</v>
      </c>
      <c r="HK332">
        <v>0</v>
      </c>
      <c r="HL332">
        <v>20.4873</v>
      </c>
      <c r="HM332">
        <v>999.9</v>
      </c>
      <c r="HN332">
        <v>45.074</v>
      </c>
      <c r="HO332">
        <v>27.17</v>
      </c>
      <c r="HP332">
        <v>20.6523</v>
      </c>
      <c r="HQ332">
        <v>54.082</v>
      </c>
      <c r="HR332">
        <v>21.4583</v>
      </c>
      <c r="HS332">
        <v>2</v>
      </c>
      <c r="HT332">
        <v>-0.30283</v>
      </c>
      <c r="HU332">
        <v>0.656441</v>
      </c>
      <c r="HV332">
        <v>20.3426</v>
      </c>
      <c r="HW332">
        <v>5.24454</v>
      </c>
      <c r="HX332">
        <v>11.9217</v>
      </c>
      <c r="HY332">
        <v>4.96965</v>
      </c>
      <c r="HZ332">
        <v>3.2901</v>
      </c>
      <c r="IA332">
        <v>9999</v>
      </c>
      <c r="IB332">
        <v>999.9</v>
      </c>
      <c r="IC332">
        <v>9999</v>
      </c>
      <c r="ID332">
        <v>9999</v>
      </c>
      <c r="IE332">
        <v>4.97211</v>
      </c>
      <c r="IF332">
        <v>1.8735</v>
      </c>
      <c r="IG332">
        <v>1.88035</v>
      </c>
      <c r="IH332">
        <v>1.87651</v>
      </c>
      <c r="II332">
        <v>1.8761</v>
      </c>
      <c r="IJ332">
        <v>1.87607</v>
      </c>
      <c r="IK332">
        <v>1.87503</v>
      </c>
      <c r="IL332">
        <v>1.87543</v>
      </c>
      <c r="IM332">
        <v>0</v>
      </c>
      <c r="IN332">
        <v>0</v>
      </c>
      <c r="IO332">
        <v>0</v>
      </c>
      <c r="IP332">
        <v>0</v>
      </c>
      <c r="IQ332" t="s">
        <v>440</v>
      </c>
      <c r="IR332" t="s">
        <v>441</v>
      </c>
      <c r="IS332" t="s">
        <v>442</v>
      </c>
      <c r="IT332" t="s">
        <v>442</v>
      </c>
      <c r="IU332" t="s">
        <v>442</v>
      </c>
      <c r="IV332" t="s">
        <v>442</v>
      </c>
      <c r="IW332">
        <v>0</v>
      </c>
      <c r="IX332">
        <v>100</v>
      </c>
      <c r="IY332">
        <v>100</v>
      </c>
      <c r="IZ332">
        <v>-0.514</v>
      </c>
      <c r="JA332">
        <v>0.0317</v>
      </c>
      <c r="JB332">
        <v>-0.436505064677801</v>
      </c>
      <c r="JC332">
        <v>-0.000204251658391556</v>
      </c>
      <c r="JD332">
        <v>8.11882707142039e-08</v>
      </c>
      <c r="JE332">
        <v>-8.824596126216e-11</v>
      </c>
      <c r="JF332">
        <v>-0.0823044458403542</v>
      </c>
      <c r="JG332">
        <v>6.98166786572007e-05</v>
      </c>
      <c r="JH332">
        <v>0.00104944809816257</v>
      </c>
      <c r="JI332">
        <v>-2.5878658862803e-05</v>
      </c>
      <c r="JJ332">
        <v>28</v>
      </c>
      <c r="JK332">
        <v>2090</v>
      </c>
      <c r="JL332">
        <v>2</v>
      </c>
      <c r="JM332">
        <v>19</v>
      </c>
      <c r="JN332">
        <v>26.9</v>
      </c>
      <c r="JO332">
        <v>26.9</v>
      </c>
      <c r="JP332">
        <v>1.36108</v>
      </c>
      <c r="JQ332">
        <v>2.55127</v>
      </c>
      <c r="JR332">
        <v>2.24365</v>
      </c>
      <c r="JS332">
        <v>2.85034</v>
      </c>
      <c r="JT332">
        <v>2.49756</v>
      </c>
      <c r="JU332">
        <v>2.36694</v>
      </c>
      <c r="JV332">
        <v>31.368</v>
      </c>
      <c r="JW332">
        <v>24.07</v>
      </c>
      <c r="JX332">
        <v>18</v>
      </c>
      <c r="JY332">
        <v>633.714</v>
      </c>
      <c r="JZ332">
        <v>657.449</v>
      </c>
      <c r="KA332">
        <v>20.0004</v>
      </c>
      <c r="KB332">
        <v>23.351</v>
      </c>
      <c r="KC332">
        <v>29.9999</v>
      </c>
      <c r="KD332">
        <v>23.5367</v>
      </c>
      <c r="KE332">
        <v>23.516</v>
      </c>
      <c r="KF332">
        <v>27.2891</v>
      </c>
      <c r="KG332">
        <v>36.1715</v>
      </c>
      <c r="KH332">
        <v>0</v>
      </c>
      <c r="KI332">
        <v>20</v>
      </c>
      <c r="KJ332">
        <v>420</v>
      </c>
      <c r="KK332">
        <v>11.5869</v>
      </c>
      <c r="KL332">
        <v>101.974</v>
      </c>
      <c r="KM332">
        <v>101.021</v>
      </c>
    </row>
    <row r="333" spans="1:299">
      <c r="A333">
        <v>317</v>
      </c>
      <c r="B333">
        <v>1701979254.1</v>
      </c>
      <c r="C333">
        <v>1580.09999990463</v>
      </c>
      <c r="D333" t="s">
        <v>1075</v>
      </c>
      <c r="E333" t="s">
        <v>1076</v>
      </c>
      <c r="F333">
        <v>15</v>
      </c>
      <c r="H333" t="s">
        <v>435</v>
      </c>
      <c r="K333">
        <v>1701979252.6</v>
      </c>
      <c r="L333">
        <f>(M333)/1000</f>
        <v>0</v>
      </c>
      <c r="M333">
        <f>IF(DR333, AP333, AJ333)</f>
        <v>0</v>
      </c>
      <c r="N333">
        <f>IF(DR333, AK333, AI333)</f>
        <v>0</v>
      </c>
      <c r="O333">
        <f>DT333 - IF(AW333&gt;1, N333*DN333*100.0/(AY333*EH333), 0)</f>
        <v>0</v>
      </c>
      <c r="P333">
        <f>((V333-L333/2)*O333-N333)/(V333+L333/2)</f>
        <v>0</v>
      </c>
      <c r="Q333">
        <f>P333*(EA333+EB333)/1000.0</f>
        <v>0</v>
      </c>
      <c r="R333">
        <f>(DT333 - IF(AW333&gt;1, N333*DN333*100.0/(AY333*EH333), 0))*(EA333+EB333)/1000.0</f>
        <v>0</v>
      </c>
      <c r="S333">
        <f>2.0/((1/U333-1/T333)+SIGN(U333)*SQRT((1/U333-1/T333)*(1/U333-1/T333) + 4*DO333/((DO333+1)*(DO333+1))*(2*1/U333*1/T333-1/T333*1/T333)))</f>
        <v>0</v>
      </c>
      <c r="T333">
        <f>IF(LEFT(DP333,1)&lt;&gt;"0",IF(LEFT(DP333,1)="1",3.0,DQ333),$D$5+$E$5*(EH333*EA333/($K$5*1000))+$F$5*(EH333*EA333/($K$5*1000))*MAX(MIN(DN333,$J$5),$I$5)*MAX(MIN(DN333,$J$5),$I$5)+$G$5*MAX(MIN(DN333,$J$5),$I$5)*(EH333*EA333/($K$5*1000))+$H$5*(EH333*EA333/($K$5*1000))*(EH333*EA333/($K$5*1000)))</f>
        <v>0</v>
      </c>
      <c r="U333">
        <f>L333*(1000-(1000*0.61365*exp(17.502*Y333/(240.97+Y333))/(EA333+EB333)+DV333)/2)/(1000*0.61365*exp(17.502*Y333/(240.97+Y333))/(EA333+EB333)-DV333)</f>
        <v>0</v>
      </c>
      <c r="V333">
        <f>1/((DO333+1)/(S333/1.6)+1/(T333/1.37)) + DO333/((DO333+1)/(S333/1.6) + DO333/(T333/1.37))</f>
        <v>0</v>
      </c>
      <c r="W333">
        <f>(DJ333*DM333)</f>
        <v>0</v>
      </c>
      <c r="X333">
        <f>(EC333+(W333+2*0.95*5.67E-8*(((EC333+$B$7)+273)^4-(EC333+273)^4)-44100*L333)/(1.84*29.3*T333+8*0.95*5.67E-8*(EC333+273)^3))</f>
        <v>0</v>
      </c>
      <c r="Y333">
        <f>($C$7*ED333+$D$7*EE333+$E$7*X333)</f>
        <v>0</v>
      </c>
      <c r="Z333">
        <f>0.61365*exp(17.502*Y333/(240.97+Y333))</f>
        <v>0</v>
      </c>
      <c r="AA333">
        <f>(AB333/AC333*100)</f>
        <v>0</v>
      </c>
      <c r="AB333">
        <f>DV333*(EA333+EB333)/1000</f>
        <v>0</v>
      </c>
      <c r="AC333">
        <f>0.61365*exp(17.502*EC333/(240.97+EC333))</f>
        <v>0</v>
      </c>
      <c r="AD333">
        <f>(Z333-DV333*(EA333+EB333)/1000)</f>
        <v>0</v>
      </c>
      <c r="AE333">
        <f>(-L333*44100)</f>
        <v>0</v>
      </c>
      <c r="AF333">
        <f>2*29.3*T333*0.92*(EC333-Y333)</f>
        <v>0</v>
      </c>
      <c r="AG333">
        <f>2*0.95*5.67E-8*(((EC333+$B$7)+273)^4-(Y333+273)^4)</f>
        <v>0</v>
      </c>
      <c r="AH333">
        <f>W333+AG333+AE333+AF333</f>
        <v>0</v>
      </c>
      <c r="AI333">
        <f>DZ333*AW333*(DU333-DT333*(1000-AW333*DW333)/(1000-AW333*DV333))/(100*DN333)</f>
        <v>0</v>
      </c>
      <c r="AJ333">
        <f>1000*DZ333*AW333*(DV333-DW333)/(100*DN333*(1000-AW333*DV333))</f>
        <v>0</v>
      </c>
      <c r="AK333">
        <f>(AL333 - AM333 - EA333*1E3/(8.314*(EC333+273.15)) * AO333/DZ333 * AN333) * DZ333/(100*DN333) * (1000 - DW333)/1000</f>
        <v>0</v>
      </c>
      <c r="AL333">
        <v>424.92327446693</v>
      </c>
      <c r="AM333">
        <v>422.849545454545</v>
      </c>
      <c r="AN333">
        <v>0.00072940169816758</v>
      </c>
      <c r="AO333">
        <v>66.111918729525</v>
      </c>
      <c r="AP333">
        <f>(AR333 - AQ333 + EA333*1E3/(8.314*(EC333+273.15)) * AT333/DZ333 * AS333) * DZ333/(100*DN333) * 1000/(1000 - AR333)</f>
        <v>0</v>
      </c>
      <c r="AQ333">
        <v>11.5820518743721</v>
      </c>
      <c r="AR333">
        <v>12.5086494505495</v>
      </c>
      <c r="AS333">
        <v>-8.14109760208801e-08</v>
      </c>
      <c r="AT333">
        <v>85.4368916189537</v>
      </c>
      <c r="AU333">
        <v>0</v>
      </c>
      <c r="AV333">
        <v>0</v>
      </c>
      <c r="AW333">
        <f>IF(AU333*$H$13&gt;=AY333,1.0,(AY333/(AY333-AU333*$H$13)))</f>
        <v>0</v>
      </c>
      <c r="AX333">
        <f>(AW333-1)*100</f>
        <v>0</v>
      </c>
      <c r="AY333">
        <f>MAX(0,($B$13+$C$13*EH333)/(1+$D$13*EH333)*EA333/(EC333+273)*$E$13)</f>
        <v>0</v>
      </c>
      <c r="AZ333" t="s">
        <v>436</v>
      </c>
      <c r="BA333" t="s">
        <v>436</v>
      </c>
      <c r="BB333">
        <v>0</v>
      </c>
      <c r="BC333">
        <v>0</v>
      </c>
      <c r="BD333">
        <f>1-BB333/BC333</f>
        <v>0</v>
      </c>
      <c r="BE333">
        <v>0</v>
      </c>
      <c r="BF333" t="s">
        <v>436</v>
      </c>
      <c r="BG333" t="s">
        <v>436</v>
      </c>
      <c r="BH333">
        <v>0</v>
      </c>
      <c r="BI333">
        <v>0</v>
      </c>
      <c r="BJ333">
        <f>1-BH333/BI333</f>
        <v>0</v>
      </c>
      <c r="BK333">
        <v>0.5</v>
      </c>
      <c r="BL333">
        <f>DK333</f>
        <v>0</v>
      </c>
      <c r="BM333">
        <f>N333</f>
        <v>0</v>
      </c>
      <c r="BN333">
        <f>BJ333*BK333*BL333</f>
        <v>0</v>
      </c>
      <c r="BO333">
        <f>(BM333-BE333)/BL333</f>
        <v>0</v>
      </c>
      <c r="BP333">
        <f>(BC333-BI333)/BI333</f>
        <v>0</v>
      </c>
      <c r="BQ333">
        <f>BB333/(BD333+BB333/BI333)</f>
        <v>0</v>
      </c>
      <c r="BR333" t="s">
        <v>436</v>
      </c>
      <c r="BS333">
        <v>0</v>
      </c>
      <c r="BT333">
        <f>IF(BS333&lt;&gt;0, BS333, BQ333)</f>
        <v>0</v>
      </c>
      <c r="BU333">
        <f>1-BT333/BI333</f>
        <v>0</v>
      </c>
      <c r="BV333">
        <f>(BI333-BH333)/(BI333-BT333)</f>
        <v>0</v>
      </c>
      <c r="BW333">
        <f>(BC333-BI333)/(BC333-BT333)</f>
        <v>0</v>
      </c>
      <c r="BX333">
        <f>(BI333-BH333)/(BI333-BB333)</f>
        <v>0</v>
      </c>
      <c r="BY333">
        <f>(BC333-BI333)/(BC333-BB333)</f>
        <v>0</v>
      </c>
      <c r="BZ333">
        <f>(BV333*BT333/BH333)</f>
        <v>0</v>
      </c>
      <c r="CA333">
        <f>(1-BZ333)</f>
        <v>0</v>
      </c>
      <c r="DJ333">
        <f>$B$11*EI333+$C$11*EJ333+$F$11*EU333*(1-EX333)</f>
        <v>0</v>
      </c>
      <c r="DK333">
        <f>DJ333*DL333</f>
        <v>0</v>
      </c>
      <c r="DL333">
        <f>($B$11*$D$9+$C$11*$D$9+$F$11*((FH333+EZ333)/MAX(FH333+EZ333+FI333, 0.1)*$I$9+FI333/MAX(FH333+EZ333+FI333, 0.1)*$J$9))/($B$11+$C$11+$F$11)</f>
        <v>0</v>
      </c>
      <c r="DM333">
        <f>($B$11*$K$9+$C$11*$K$9+$F$11*((FH333+EZ333)/MAX(FH333+EZ333+FI333, 0.1)*$P$9+FI333/MAX(FH333+EZ333+FI333, 0.1)*$Q$9))/($B$11+$C$11+$F$11)</f>
        <v>0</v>
      </c>
      <c r="DN333">
        <v>6</v>
      </c>
      <c r="DO333">
        <v>0.5</v>
      </c>
      <c r="DP333" t="s">
        <v>437</v>
      </c>
      <c r="DQ333">
        <v>2</v>
      </c>
      <c r="DR333" t="b">
        <v>1</v>
      </c>
      <c r="DS333">
        <v>1701979252.6</v>
      </c>
      <c r="DT333">
        <v>417.5505</v>
      </c>
      <c r="DU333">
        <v>420.0025</v>
      </c>
      <c r="DV333">
        <v>12.50835</v>
      </c>
      <c r="DW333">
        <v>11.5831</v>
      </c>
      <c r="DX333">
        <v>418.0655</v>
      </c>
      <c r="DY333">
        <v>12.4767</v>
      </c>
      <c r="DZ333">
        <v>600.03</v>
      </c>
      <c r="EA333">
        <v>78.9007</v>
      </c>
      <c r="EB333">
        <v>0.10010645</v>
      </c>
      <c r="EC333">
        <v>23.00255</v>
      </c>
      <c r="ED333">
        <v>23.05595</v>
      </c>
      <c r="EE333">
        <v>999.9</v>
      </c>
      <c r="EF333">
        <v>0</v>
      </c>
      <c r="EG333">
        <v>0</v>
      </c>
      <c r="EH333">
        <v>9984.7</v>
      </c>
      <c r="EI333">
        <v>0</v>
      </c>
      <c r="EJ333">
        <v>0.848101</v>
      </c>
      <c r="EK333">
        <v>-2.451405</v>
      </c>
      <c r="EL333">
        <v>422.8395</v>
      </c>
      <c r="EM333">
        <v>424.9245</v>
      </c>
      <c r="EN333">
        <v>0.92527</v>
      </c>
      <c r="EO333">
        <v>420.0025</v>
      </c>
      <c r="EP333">
        <v>11.5831</v>
      </c>
      <c r="EQ333">
        <v>0.9869175</v>
      </c>
      <c r="ER333">
        <v>0.913913</v>
      </c>
      <c r="ES333">
        <v>6.72466</v>
      </c>
      <c r="ET333">
        <v>5.611705</v>
      </c>
      <c r="EU333">
        <v>1800.095</v>
      </c>
      <c r="EV333">
        <v>0.978006</v>
      </c>
      <c r="EW333">
        <v>0.0219943</v>
      </c>
      <c r="EX333">
        <v>0</v>
      </c>
      <c r="EY333">
        <v>380.94</v>
      </c>
      <c r="EZ333">
        <v>4.99951</v>
      </c>
      <c r="FA333">
        <v>6914.88</v>
      </c>
      <c r="FB333">
        <v>14717.75</v>
      </c>
      <c r="FC333">
        <v>43.062</v>
      </c>
      <c r="FD333">
        <v>44.8435</v>
      </c>
      <c r="FE333">
        <v>44.625</v>
      </c>
      <c r="FF333">
        <v>43.812</v>
      </c>
      <c r="FG333">
        <v>44.4685</v>
      </c>
      <c r="FH333">
        <v>1755.615</v>
      </c>
      <c r="FI333">
        <v>39.48</v>
      </c>
      <c r="FJ333">
        <v>0</v>
      </c>
      <c r="FK333">
        <v>1701979255.5</v>
      </c>
      <c r="FL333">
        <v>0</v>
      </c>
      <c r="FM333">
        <v>381.09292</v>
      </c>
      <c r="FN333">
        <v>-0.456615375311172</v>
      </c>
      <c r="FO333">
        <v>-3.36230770073026</v>
      </c>
      <c r="FP333">
        <v>6914.7628</v>
      </c>
      <c r="FQ333">
        <v>15</v>
      </c>
      <c r="FR333">
        <v>1701977635</v>
      </c>
      <c r="FS333" t="s">
        <v>438</v>
      </c>
      <c r="FT333">
        <v>1701977633</v>
      </c>
      <c r="FU333">
        <v>1701977635</v>
      </c>
      <c r="FV333">
        <v>4</v>
      </c>
      <c r="FW333">
        <v>-0.012</v>
      </c>
      <c r="FX333">
        <v>0.003</v>
      </c>
      <c r="FY333">
        <v>-0.515</v>
      </c>
      <c r="FZ333">
        <v>0.012</v>
      </c>
      <c r="GA333">
        <v>420</v>
      </c>
      <c r="GB333">
        <v>11</v>
      </c>
      <c r="GC333">
        <v>0.38</v>
      </c>
      <c r="GD333">
        <v>0.07</v>
      </c>
      <c r="GE333">
        <v>-2.45217190476191</v>
      </c>
      <c r="GF333">
        <v>-0.026973506493503</v>
      </c>
      <c r="GG333">
        <v>0.0276014553824436</v>
      </c>
      <c r="GH333">
        <v>1</v>
      </c>
      <c r="GI333">
        <v>381.085205882353</v>
      </c>
      <c r="GJ333">
        <v>0.220427811292272</v>
      </c>
      <c r="GK333">
        <v>0.1931943214687</v>
      </c>
      <c r="GL333">
        <v>1</v>
      </c>
      <c r="GM333">
        <v>0.926918476190476</v>
      </c>
      <c r="GN333">
        <v>-0.00768935064934905</v>
      </c>
      <c r="GO333">
        <v>0.000982989106128069</v>
      </c>
      <c r="GP333">
        <v>1</v>
      </c>
      <c r="GQ333">
        <v>3</v>
      </c>
      <c r="GR333">
        <v>3</v>
      </c>
      <c r="GS333" t="s">
        <v>439</v>
      </c>
      <c r="GT333">
        <v>3.25012</v>
      </c>
      <c r="GU333">
        <v>2.89218</v>
      </c>
      <c r="GV333">
        <v>0.082748</v>
      </c>
      <c r="GW333">
        <v>0.0829102</v>
      </c>
      <c r="GX333">
        <v>0.0595388</v>
      </c>
      <c r="GY333">
        <v>0.0557356</v>
      </c>
      <c r="GZ333">
        <v>30259.9</v>
      </c>
      <c r="HA333">
        <v>23315.3</v>
      </c>
      <c r="HB333">
        <v>30711.8</v>
      </c>
      <c r="HC333">
        <v>23893.7</v>
      </c>
      <c r="HD333">
        <v>38256.4</v>
      </c>
      <c r="HE333">
        <v>31491.7</v>
      </c>
      <c r="HF333">
        <v>43456.3</v>
      </c>
      <c r="HG333">
        <v>36059.4</v>
      </c>
      <c r="HH333">
        <v>2.35232</v>
      </c>
      <c r="HI333">
        <v>2.25445</v>
      </c>
      <c r="HJ333">
        <v>0.155903</v>
      </c>
      <c r="HK333">
        <v>0</v>
      </c>
      <c r="HL333">
        <v>20.4873</v>
      </c>
      <c r="HM333">
        <v>999.9</v>
      </c>
      <c r="HN333">
        <v>45.074</v>
      </c>
      <c r="HO333">
        <v>27.15</v>
      </c>
      <c r="HP333">
        <v>20.6285</v>
      </c>
      <c r="HQ333">
        <v>54.332</v>
      </c>
      <c r="HR333">
        <v>21.4543</v>
      </c>
      <c r="HS333">
        <v>2</v>
      </c>
      <c r="HT333">
        <v>-0.302863</v>
      </c>
      <c r="HU333">
        <v>0.660054</v>
      </c>
      <c r="HV333">
        <v>20.3424</v>
      </c>
      <c r="HW333">
        <v>5.2438</v>
      </c>
      <c r="HX333">
        <v>11.9213</v>
      </c>
      <c r="HY333">
        <v>4.9696</v>
      </c>
      <c r="HZ333">
        <v>3.29018</v>
      </c>
      <c r="IA333">
        <v>9999</v>
      </c>
      <c r="IB333">
        <v>999.9</v>
      </c>
      <c r="IC333">
        <v>9999</v>
      </c>
      <c r="ID333">
        <v>9999</v>
      </c>
      <c r="IE333">
        <v>4.9721</v>
      </c>
      <c r="IF333">
        <v>1.87349</v>
      </c>
      <c r="IG333">
        <v>1.88034</v>
      </c>
      <c r="IH333">
        <v>1.87651</v>
      </c>
      <c r="II333">
        <v>1.87609</v>
      </c>
      <c r="IJ333">
        <v>1.87607</v>
      </c>
      <c r="IK333">
        <v>1.87503</v>
      </c>
      <c r="IL333">
        <v>1.87541</v>
      </c>
      <c r="IM333">
        <v>0</v>
      </c>
      <c r="IN333">
        <v>0</v>
      </c>
      <c r="IO333">
        <v>0</v>
      </c>
      <c r="IP333">
        <v>0</v>
      </c>
      <c r="IQ333" t="s">
        <v>440</v>
      </c>
      <c r="IR333" t="s">
        <v>441</v>
      </c>
      <c r="IS333" t="s">
        <v>442</v>
      </c>
      <c r="IT333" t="s">
        <v>442</v>
      </c>
      <c r="IU333" t="s">
        <v>442</v>
      </c>
      <c r="IV333" t="s">
        <v>442</v>
      </c>
      <c r="IW333">
        <v>0</v>
      </c>
      <c r="IX333">
        <v>100</v>
      </c>
      <c r="IY333">
        <v>100</v>
      </c>
      <c r="IZ333">
        <v>-0.514</v>
      </c>
      <c r="JA333">
        <v>0.0316</v>
      </c>
      <c r="JB333">
        <v>-0.436505064677801</v>
      </c>
      <c r="JC333">
        <v>-0.000204251658391556</v>
      </c>
      <c r="JD333">
        <v>8.11882707142039e-08</v>
      </c>
      <c r="JE333">
        <v>-8.824596126216e-11</v>
      </c>
      <c r="JF333">
        <v>-0.0823044458403542</v>
      </c>
      <c r="JG333">
        <v>6.98166786572007e-05</v>
      </c>
      <c r="JH333">
        <v>0.00104944809816257</v>
      </c>
      <c r="JI333">
        <v>-2.5878658862803e-05</v>
      </c>
      <c r="JJ333">
        <v>28</v>
      </c>
      <c r="JK333">
        <v>2090</v>
      </c>
      <c r="JL333">
        <v>2</v>
      </c>
      <c r="JM333">
        <v>19</v>
      </c>
      <c r="JN333">
        <v>27</v>
      </c>
      <c r="JO333">
        <v>27</v>
      </c>
      <c r="JP333">
        <v>1.36108</v>
      </c>
      <c r="JQ333">
        <v>2.55737</v>
      </c>
      <c r="JR333">
        <v>2.24365</v>
      </c>
      <c r="JS333">
        <v>2.84912</v>
      </c>
      <c r="JT333">
        <v>2.49756</v>
      </c>
      <c r="JU333">
        <v>2.3877</v>
      </c>
      <c r="JV333">
        <v>31.368</v>
      </c>
      <c r="JW333">
        <v>24.0612</v>
      </c>
      <c r="JX333">
        <v>18</v>
      </c>
      <c r="JY333">
        <v>633.582</v>
      </c>
      <c r="JZ333">
        <v>657.384</v>
      </c>
      <c r="KA333">
        <v>20.0006</v>
      </c>
      <c r="KB333">
        <v>23.3496</v>
      </c>
      <c r="KC333">
        <v>30.0001</v>
      </c>
      <c r="KD333">
        <v>23.5348</v>
      </c>
      <c r="KE333">
        <v>23.5144</v>
      </c>
      <c r="KF333">
        <v>27.2896</v>
      </c>
      <c r="KG333">
        <v>36.1715</v>
      </c>
      <c r="KH333">
        <v>0</v>
      </c>
      <c r="KI333">
        <v>20</v>
      </c>
      <c r="KJ333">
        <v>420</v>
      </c>
      <c r="KK333">
        <v>11.5869</v>
      </c>
      <c r="KL333">
        <v>101.973</v>
      </c>
      <c r="KM333">
        <v>101.019</v>
      </c>
    </row>
    <row r="334" spans="1:299">
      <c r="A334">
        <v>318</v>
      </c>
      <c r="B334">
        <v>1701979259.1</v>
      </c>
      <c r="C334">
        <v>1585.09999990463</v>
      </c>
      <c r="D334" t="s">
        <v>1077</v>
      </c>
      <c r="E334" t="s">
        <v>1078</v>
      </c>
      <c r="F334">
        <v>15</v>
      </c>
      <c r="H334" t="s">
        <v>435</v>
      </c>
      <c r="K334">
        <v>1701979257.6</v>
      </c>
      <c r="L334">
        <f>(M334)/1000</f>
        <v>0</v>
      </c>
      <c r="M334">
        <f>IF(DR334, AP334, AJ334)</f>
        <v>0</v>
      </c>
      <c r="N334">
        <f>IF(DR334, AK334, AI334)</f>
        <v>0</v>
      </c>
      <c r="O334">
        <f>DT334 - IF(AW334&gt;1, N334*DN334*100.0/(AY334*EH334), 0)</f>
        <v>0</v>
      </c>
      <c r="P334">
        <f>((V334-L334/2)*O334-N334)/(V334+L334/2)</f>
        <v>0</v>
      </c>
      <c r="Q334">
        <f>P334*(EA334+EB334)/1000.0</f>
        <v>0</v>
      </c>
      <c r="R334">
        <f>(DT334 - IF(AW334&gt;1, N334*DN334*100.0/(AY334*EH334), 0))*(EA334+EB334)/1000.0</f>
        <v>0</v>
      </c>
      <c r="S334">
        <f>2.0/((1/U334-1/T334)+SIGN(U334)*SQRT((1/U334-1/T334)*(1/U334-1/T334) + 4*DO334/((DO334+1)*(DO334+1))*(2*1/U334*1/T334-1/T334*1/T334)))</f>
        <v>0</v>
      </c>
      <c r="T334">
        <f>IF(LEFT(DP334,1)&lt;&gt;"0",IF(LEFT(DP334,1)="1",3.0,DQ334),$D$5+$E$5*(EH334*EA334/($K$5*1000))+$F$5*(EH334*EA334/($K$5*1000))*MAX(MIN(DN334,$J$5),$I$5)*MAX(MIN(DN334,$J$5),$I$5)+$G$5*MAX(MIN(DN334,$J$5),$I$5)*(EH334*EA334/($K$5*1000))+$H$5*(EH334*EA334/($K$5*1000))*(EH334*EA334/($K$5*1000)))</f>
        <v>0</v>
      </c>
      <c r="U334">
        <f>L334*(1000-(1000*0.61365*exp(17.502*Y334/(240.97+Y334))/(EA334+EB334)+DV334)/2)/(1000*0.61365*exp(17.502*Y334/(240.97+Y334))/(EA334+EB334)-DV334)</f>
        <v>0</v>
      </c>
      <c r="V334">
        <f>1/((DO334+1)/(S334/1.6)+1/(T334/1.37)) + DO334/((DO334+1)/(S334/1.6) + DO334/(T334/1.37))</f>
        <v>0</v>
      </c>
      <c r="W334">
        <f>(DJ334*DM334)</f>
        <v>0</v>
      </c>
      <c r="X334">
        <f>(EC334+(W334+2*0.95*5.67E-8*(((EC334+$B$7)+273)^4-(EC334+273)^4)-44100*L334)/(1.84*29.3*T334+8*0.95*5.67E-8*(EC334+273)^3))</f>
        <v>0</v>
      </c>
      <c r="Y334">
        <f>($C$7*ED334+$D$7*EE334+$E$7*X334)</f>
        <v>0</v>
      </c>
      <c r="Z334">
        <f>0.61365*exp(17.502*Y334/(240.97+Y334))</f>
        <v>0</v>
      </c>
      <c r="AA334">
        <f>(AB334/AC334*100)</f>
        <v>0</v>
      </c>
      <c r="AB334">
        <f>DV334*(EA334+EB334)/1000</f>
        <v>0</v>
      </c>
      <c r="AC334">
        <f>0.61365*exp(17.502*EC334/(240.97+EC334))</f>
        <v>0</v>
      </c>
      <c r="AD334">
        <f>(Z334-DV334*(EA334+EB334)/1000)</f>
        <v>0</v>
      </c>
      <c r="AE334">
        <f>(-L334*44100)</f>
        <v>0</v>
      </c>
      <c r="AF334">
        <f>2*29.3*T334*0.92*(EC334-Y334)</f>
        <v>0</v>
      </c>
      <c r="AG334">
        <f>2*0.95*5.67E-8*(((EC334+$B$7)+273)^4-(Y334+273)^4)</f>
        <v>0</v>
      </c>
      <c r="AH334">
        <f>W334+AG334+AE334+AF334</f>
        <v>0</v>
      </c>
      <c r="AI334">
        <f>DZ334*AW334*(DU334-DT334*(1000-AW334*DW334)/(1000-AW334*DV334))/(100*DN334)</f>
        <v>0</v>
      </c>
      <c r="AJ334">
        <f>1000*DZ334*AW334*(DV334-DW334)/(100*DN334*(1000-AW334*DV334))</f>
        <v>0</v>
      </c>
      <c r="AK334">
        <f>(AL334 - AM334 - EA334*1E3/(8.314*(EC334+273.15)) * AO334/DZ334 * AN334) * DZ334/(100*DN334) * (1000 - DW334)/1000</f>
        <v>0</v>
      </c>
      <c r="AL334">
        <v>424.917594522672</v>
      </c>
      <c r="AM334">
        <v>422.81183030303</v>
      </c>
      <c r="AN334">
        <v>-0.00140003774473905</v>
      </c>
      <c r="AO334">
        <v>66.111918729525</v>
      </c>
      <c r="AP334">
        <f>(AR334 - AQ334 + EA334*1E3/(8.314*(EC334+273.15)) * AT334/DZ334 * AS334) * DZ334/(100*DN334) * 1000/(1000 - AR334)</f>
        <v>0</v>
      </c>
      <c r="AQ334">
        <v>11.583321296209</v>
      </c>
      <c r="AR334">
        <v>12.5083692307692</v>
      </c>
      <c r="AS334">
        <v>-2.00622398558499e-08</v>
      </c>
      <c r="AT334">
        <v>85.4368916189537</v>
      </c>
      <c r="AU334">
        <v>0</v>
      </c>
      <c r="AV334">
        <v>0</v>
      </c>
      <c r="AW334">
        <f>IF(AU334*$H$13&gt;=AY334,1.0,(AY334/(AY334-AU334*$H$13)))</f>
        <v>0</v>
      </c>
      <c r="AX334">
        <f>(AW334-1)*100</f>
        <v>0</v>
      </c>
      <c r="AY334">
        <f>MAX(0,($B$13+$C$13*EH334)/(1+$D$13*EH334)*EA334/(EC334+273)*$E$13)</f>
        <v>0</v>
      </c>
      <c r="AZ334" t="s">
        <v>436</v>
      </c>
      <c r="BA334" t="s">
        <v>436</v>
      </c>
      <c r="BB334">
        <v>0</v>
      </c>
      <c r="BC334">
        <v>0</v>
      </c>
      <c r="BD334">
        <f>1-BB334/BC334</f>
        <v>0</v>
      </c>
      <c r="BE334">
        <v>0</v>
      </c>
      <c r="BF334" t="s">
        <v>436</v>
      </c>
      <c r="BG334" t="s">
        <v>436</v>
      </c>
      <c r="BH334">
        <v>0</v>
      </c>
      <c r="BI334">
        <v>0</v>
      </c>
      <c r="BJ334">
        <f>1-BH334/BI334</f>
        <v>0</v>
      </c>
      <c r="BK334">
        <v>0.5</v>
      </c>
      <c r="BL334">
        <f>DK334</f>
        <v>0</v>
      </c>
      <c r="BM334">
        <f>N334</f>
        <v>0</v>
      </c>
      <c r="BN334">
        <f>BJ334*BK334*BL334</f>
        <v>0</v>
      </c>
      <c r="BO334">
        <f>(BM334-BE334)/BL334</f>
        <v>0</v>
      </c>
      <c r="BP334">
        <f>(BC334-BI334)/BI334</f>
        <v>0</v>
      </c>
      <c r="BQ334">
        <f>BB334/(BD334+BB334/BI334)</f>
        <v>0</v>
      </c>
      <c r="BR334" t="s">
        <v>436</v>
      </c>
      <c r="BS334">
        <v>0</v>
      </c>
      <c r="BT334">
        <f>IF(BS334&lt;&gt;0, BS334, BQ334)</f>
        <v>0</v>
      </c>
      <c r="BU334">
        <f>1-BT334/BI334</f>
        <v>0</v>
      </c>
      <c r="BV334">
        <f>(BI334-BH334)/(BI334-BT334)</f>
        <v>0</v>
      </c>
      <c r="BW334">
        <f>(BC334-BI334)/(BC334-BT334)</f>
        <v>0</v>
      </c>
      <c r="BX334">
        <f>(BI334-BH334)/(BI334-BB334)</f>
        <v>0</v>
      </c>
      <c r="BY334">
        <f>(BC334-BI334)/(BC334-BB334)</f>
        <v>0</v>
      </c>
      <c r="BZ334">
        <f>(BV334*BT334/BH334)</f>
        <v>0</v>
      </c>
      <c r="CA334">
        <f>(1-BZ334)</f>
        <v>0</v>
      </c>
      <c r="DJ334">
        <f>$B$11*EI334+$C$11*EJ334+$F$11*EU334*(1-EX334)</f>
        <v>0</v>
      </c>
      <c r="DK334">
        <f>DJ334*DL334</f>
        <v>0</v>
      </c>
      <c r="DL334">
        <f>($B$11*$D$9+$C$11*$D$9+$F$11*((FH334+EZ334)/MAX(FH334+EZ334+FI334, 0.1)*$I$9+FI334/MAX(FH334+EZ334+FI334, 0.1)*$J$9))/($B$11+$C$11+$F$11)</f>
        <v>0</v>
      </c>
      <c r="DM334">
        <f>($B$11*$K$9+$C$11*$K$9+$F$11*((FH334+EZ334)/MAX(FH334+EZ334+FI334, 0.1)*$P$9+FI334/MAX(FH334+EZ334+FI334, 0.1)*$Q$9))/($B$11+$C$11+$F$11)</f>
        <v>0</v>
      </c>
      <c r="DN334">
        <v>6</v>
      </c>
      <c r="DO334">
        <v>0.5</v>
      </c>
      <c r="DP334" t="s">
        <v>437</v>
      </c>
      <c r="DQ334">
        <v>2</v>
      </c>
      <c r="DR334" t="b">
        <v>1</v>
      </c>
      <c r="DS334">
        <v>1701979257.6</v>
      </c>
      <c r="DT334">
        <v>417.532</v>
      </c>
      <c r="DU334">
        <v>419.9785</v>
      </c>
      <c r="DV334">
        <v>12.50895</v>
      </c>
      <c r="DW334">
        <v>11.58355</v>
      </c>
      <c r="DX334">
        <v>418.046</v>
      </c>
      <c r="DY334">
        <v>12.47725</v>
      </c>
      <c r="DZ334">
        <v>599.9915</v>
      </c>
      <c r="EA334">
        <v>78.90125</v>
      </c>
      <c r="EB334">
        <v>0.0999871</v>
      </c>
      <c r="EC334">
        <v>23.0047</v>
      </c>
      <c r="ED334">
        <v>23.0587</v>
      </c>
      <c r="EE334">
        <v>999.9</v>
      </c>
      <c r="EF334">
        <v>0</v>
      </c>
      <c r="EG334">
        <v>0</v>
      </c>
      <c r="EH334">
        <v>9998.76</v>
      </c>
      <c r="EI334">
        <v>0</v>
      </c>
      <c r="EJ334">
        <v>0.848101</v>
      </c>
      <c r="EK334">
        <v>-2.44704</v>
      </c>
      <c r="EL334">
        <v>422.8205</v>
      </c>
      <c r="EM334">
        <v>424.9005</v>
      </c>
      <c r="EN334">
        <v>0.925378</v>
      </c>
      <c r="EO334">
        <v>419.9785</v>
      </c>
      <c r="EP334">
        <v>11.58355</v>
      </c>
      <c r="EQ334">
        <v>0.9869705</v>
      </c>
      <c r="ER334">
        <v>0.913957</v>
      </c>
      <c r="ES334">
        <v>6.725445</v>
      </c>
      <c r="ET334">
        <v>5.612405</v>
      </c>
      <c r="EU334">
        <v>1800.105</v>
      </c>
      <c r="EV334">
        <v>0.978006</v>
      </c>
      <c r="EW334">
        <v>0.0219943</v>
      </c>
      <c r="EX334">
        <v>0</v>
      </c>
      <c r="EY334">
        <v>380.84</v>
      </c>
      <c r="EZ334">
        <v>4.99951</v>
      </c>
      <c r="FA334">
        <v>6914.34</v>
      </c>
      <c r="FB334">
        <v>14717.85</v>
      </c>
      <c r="FC334">
        <v>43.062</v>
      </c>
      <c r="FD334">
        <v>44.8435</v>
      </c>
      <c r="FE334">
        <v>44.625</v>
      </c>
      <c r="FF334">
        <v>43.812</v>
      </c>
      <c r="FG334">
        <v>44.5</v>
      </c>
      <c r="FH334">
        <v>1755.625</v>
      </c>
      <c r="FI334">
        <v>39.48</v>
      </c>
      <c r="FJ334">
        <v>0</v>
      </c>
      <c r="FK334">
        <v>1701979260.3</v>
      </c>
      <c r="FL334">
        <v>0</v>
      </c>
      <c r="FM334">
        <v>381.03108</v>
      </c>
      <c r="FN334">
        <v>-0.947538454488631</v>
      </c>
      <c r="FO334">
        <v>-5.58230772304813</v>
      </c>
      <c r="FP334">
        <v>6914.3836</v>
      </c>
      <c r="FQ334">
        <v>15</v>
      </c>
      <c r="FR334">
        <v>1701977635</v>
      </c>
      <c r="FS334" t="s">
        <v>438</v>
      </c>
      <c r="FT334">
        <v>1701977633</v>
      </c>
      <c r="FU334">
        <v>1701977635</v>
      </c>
      <c r="FV334">
        <v>4</v>
      </c>
      <c r="FW334">
        <v>-0.012</v>
      </c>
      <c r="FX334">
        <v>0.003</v>
      </c>
      <c r="FY334">
        <v>-0.515</v>
      </c>
      <c r="FZ334">
        <v>0.012</v>
      </c>
      <c r="GA334">
        <v>420</v>
      </c>
      <c r="GB334">
        <v>11</v>
      </c>
      <c r="GC334">
        <v>0.38</v>
      </c>
      <c r="GD334">
        <v>0.07</v>
      </c>
      <c r="GE334">
        <v>-2.44893</v>
      </c>
      <c r="GF334">
        <v>0.0444685714285746</v>
      </c>
      <c r="GG334">
        <v>0.0165598390692663</v>
      </c>
      <c r="GH334">
        <v>1</v>
      </c>
      <c r="GI334">
        <v>381.066911764706</v>
      </c>
      <c r="GJ334">
        <v>-0.597662334955258</v>
      </c>
      <c r="GK334">
        <v>0.19084199926935</v>
      </c>
      <c r="GL334">
        <v>1</v>
      </c>
      <c r="GM334">
        <v>0.9260607</v>
      </c>
      <c r="GN334">
        <v>-0.00829587969924758</v>
      </c>
      <c r="GO334">
        <v>0.00109110050407833</v>
      </c>
      <c r="GP334">
        <v>1</v>
      </c>
      <c r="GQ334">
        <v>3</v>
      </c>
      <c r="GR334">
        <v>3</v>
      </c>
      <c r="GS334" t="s">
        <v>439</v>
      </c>
      <c r="GT334">
        <v>3.25008</v>
      </c>
      <c r="GU334">
        <v>2.89223</v>
      </c>
      <c r="GV334">
        <v>0.0827398</v>
      </c>
      <c r="GW334">
        <v>0.0829036</v>
      </c>
      <c r="GX334">
        <v>0.0595441</v>
      </c>
      <c r="GY334">
        <v>0.0557386</v>
      </c>
      <c r="GZ334">
        <v>30259.8</v>
      </c>
      <c r="HA334">
        <v>23316.2</v>
      </c>
      <c r="HB334">
        <v>30711.4</v>
      </c>
      <c r="HC334">
        <v>23894.5</v>
      </c>
      <c r="HD334">
        <v>38256.1</v>
      </c>
      <c r="HE334">
        <v>31493.1</v>
      </c>
      <c r="HF334">
        <v>43456.2</v>
      </c>
      <c r="HG334">
        <v>36061.1</v>
      </c>
      <c r="HH334">
        <v>2.35215</v>
      </c>
      <c r="HI334">
        <v>2.25455</v>
      </c>
      <c r="HJ334">
        <v>0.156127</v>
      </c>
      <c r="HK334">
        <v>0</v>
      </c>
      <c r="HL334">
        <v>20.4873</v>
      </c>
      <c r="HM334">
        <v>999.9</v>
      </c>
      <c r="HN334">
        <v>45.074</v>
      </c>
      <c r="HO334">
        <v>27.17</v>
      </c>
      <c r="HP334">
        <v>20.653</v>
      </c>
      <c r="HQ334">
        <v>54.192</v>
      </c>
      <c r="HR334">
        <v>21.4463</v>
      </c>
      <c r="HS334">
        <v>2</v>
      </c>
      <c r="HT334">
        <v>-0.302909</v>
      </c>
      <c r="HU334">
        <v>0.663584</v>
      </c>
      <c r="HV334">
        <v>20.3424</v>
      </c>
      <c r="HW334">
        <v>5.24395</v>
      </c>
      <c r="HX334">
        <v>11.9208</v>
      </c>
      <c r="HY334">
        <v>4.9697</v>
      </c>
      <c r="HZ334">
        <v>3.29023</v>
      </c>
      <c r="IA334">
        <v>9999</v>
      </c>
      <c r="IB334">
        <v>999.9</v>
      </c>
      <c r="IC334">
        <v>9999</v>
      </c>
      <c r="ID334">
        <v>9999</v>
      </c>
      <c r="IE334">
        <v>4.9721</v>
      </c>
      <c r="IF334">
        <v>1.87349</v>
      </c>
      <c r="IG334">
        <v>1.88034</v>
      </c>
      <c r="IH334">
        <v>1.87653</v>
      </c>
      <c r="II334">
        <v>1.87609</v>
      </c>
      <c r="IJ334">
        <v>1.87607</v>
      </c>
      <c r="IK334">
        <v>1.87503</v>
      </c>
      <c r="IL334">
        <v>1.87542</v>
      </c>
      <c r="IM334">
        <v>0</v>
      </c>
      <c r="IN334">
        <v>0</v>
      </c>
      <c r="IO334">
        <v>0</v>
      </c>
      <c r="IP334">
        <v>0</v>
      </c>
      <c r="IQ334" t="s">
        <v>440</v>
      </c>
      <c r="IR334" t="s">
        <v>441</v>
      </c>
      <c r="IS334" t="s">
        <v>442</v>
      </c>
      <c r="IT334" t="s">
        <v>442</v>
      </c>
      <c r="IU334" t="s">
        <v>442</v>
      </c>
      <c r="IV334" t="s">
        <v>442</v>
      </c>
      <c r="IW334">
        <v>0</v>
      </c>
      <c r="IX334">
        <v>100</v>
      </c>
      <c r="IY334">
        <v>100</v>
      </c>
      <c r="IZ334">
        <v>-0.514</v>
      </c>
      <c r="JA334">
        <v>0.0316</v>
      </c>
      <c r="JB334">
        <v>-0.436505064677801</v>
      </c>
      <c r="JC334">
        <v>-0.000204251658391556</v>
      </c>
      <c r="JD334">
        <v>8.11882707142039e-08</v>
      </c>
      <c r="JE334">
        <v>-8.824596126216e-11</v>
      </c>
      <c r="JF334">
        <v>-0.0823044458403542</v>
      </c>
      <c r="JG334">
        <v>6.98166786572007e-05</v>
      </c>
      <c r="JH334">
        <v>0.00104944809816257</v>
      </c>
      <c r="JI334">
        <v>-2.5878658862803e-05</v>
      </c>
      <c r="JJ334">
        <v>28</v>
      </c>
      <c r="JK334">
        <v>2090</v>
      </c>
      <c r="JL334">
        <v>2</v>
      </c>
      <c r="JM334">
        <v>19</v>
      </c>
      <c r="JN334">
        <v>27.1</v>
      </c>
      <c r="JO334">
        <v>27.1</v>
      </c>
      <c r="JP334">
        <v>1.36108</v>
      </c>
      <c r="JQ334">
        <v>2.55981</v>
      </c>
      <c r="JR334">
        <v>2.24365</v>
      </c>
      <c r="JS334">
        <v>2.84912</v>
      </c>
      <c r="JT334">
        <v>2.49756</v>
      </c>
      <c r="JU334">
        <v>2.35474</v>
      </c>
      <c r="JV334">
        <v>31.368</v>
      </c>
      <c r="JW334">
        <v>24.0612</v>
      </c>
      <c r="JX334">
        <v>18</v>
      </c>
      <c r="JY334">
        <v>633.452</v>
      </c>
      <c r="JZ334">
        <v>657.469</v>
      </c>
      <c r="KA334">
        <v>20.0006</v>
      </c>
      <c r="KB334">
        <v>23.3486</v>
      </c>
      <c r="KC334">
        <v>30</v>
      </c>
      <c r="KD334">
        <v>23.5347</v>
      </c>
      <c r="KE334">
        <v>23.5144</v>
      </c>
      <c r="KF334">
        <v>27.291</v>
      </c>
      <c r="KG334">
        <v>36.1715</v>
      </c>
      <c r="KH334">
        <v>0</v>
      </c>
      <c r="KI334">
        <v>20</v>
      </c>
      <c r="KJ334">
        <v>420</v>
      </c>
      <c r="KK334">
        <v>11.5869</v>
      </c>
      <c r="KL334">
        <v>101.972</v>
      </c>
      <c r="KM334">
        <v>101.024</v>
      </c>
    </row>
    <row r="335" spans="1:299">
      <c r="A335">
        <v>319</v>
      </c>
      <c r="B335">
        <v>1701979264.1</v>
      </c>
      <c r="C335">
        <v>1590.09999990463</v>
      </c>
      <c r="D335" t="s">
        <v>1079</v>
      </c>
      <c r="E335" t="s">
        <v>1080</v>
      </c>
      <c r="F335">
        <v>15</v>
      </c>
      <c r="H335" t="s">
        <v>435</v>
      </c>
      <c r="K335">
        <v>1701979262.6</v>
      </c>
      <c r="L335">
        <f>(M335)/1000</f>
        <v>0</v>
      </c>
      <c r="M335">
        <f>IF(DR335, AP335, AJ335)</f>
        <v>0</v>
      </c>
      <c r="N335">
        <f>IF(DR335, AK335, AI335)</f>
        <v>0</v>
      </c>
      <c r="O335">
        <f>DT335 - IF(AW335&gt;1, N335*DN335*100.0/(AY335*EH335), 0)</f>
        <v>0</v>
      </c>
      <c r="P335">
        <f>((V335-L335/2)*O335-N335)/(V335+L335/2)</f>
        <v>0</v>
      </c>
      <c r="Q335">
        <f>P335*(EA335+EB335)/1000.0</f>
        <v>0</v>
      </c>
      <c r="R335">
        <f>(DT335 - IF(AW335&gt;1, N335*DN335*100.0/(AY335*EH335), 0))*(EA335+EB335)/1000.0</f>
        <v>0</v>
      </c>
      <c r="S335">
        <f>2.0/((1/U335-1/T335)+SIGN(U335)*SQRT((1/U335-1/T335)*(1/U335-1/T335) + 4*DO335/((DO335+1)*(DO335+1))*(2*1/U335*1/T335-1/T335*1/T335)))</f>
        <v>0</v>
      </c>
      <c r="T335">
        <f>IF(LEFT(DP335,1)&lt;&gt;"0",IF(LEFT(DP335,1)="1",3.0,DQ335),$D$5+$E$5*(EH335*EA335/($K$5*1000))+$F$5*(EH335*EA335/($K$5*1000))*MAX(MIN(DN335,$J$5),$I$5)*MAX(MIN(DN335,$J$5),$I$5)+$G$5*MAX(MIN(DN335,$J$5),$I$5)*(EH335*EA335/($K$5*1000))+$H$5*(EH335*EA335/($K$5*1000))*(EH335*EA335/($K$5*1000)))</f>
        <v>0</v>
      </c>
      <c r="U335">
        <f>L335*(1000-(1000*0.61365*exp(17.502*Y335/(240.97+Y335))/(EA335+EB335)+DV335)/2)/(1000*0.61365*exp(17.502*Y335/(240.97+Y335))/(EA335+EB335)-DV335)</f>
        <v>0</v>
      </c>
      <c r="V335">
        <f>1/((DO335+1)/(S335/1.6)+1/(T335/1.37)) + DO335/((DO335+1)/(S335/1.6) + DO335/(T335/1.37))</f>
        <v>0</v>
      </c>
      <c r="W335">
        <f>(DJ335*DM335)</f>
        <v>0</v>
      </c>
      <c r="X335">
        <f>(EC335+(W335+2*0.95*5.67E-8*(((EC335+$B$7)+273)^4-(EC335+273)^4)-44100*L335)/(1.84*29.3*T335+8*0.95*5.67E-8*(EC335+273)^3))</f>
        <v>0</v>
      </c>
      <c r="Y335">
        <f>($C$7*ED335+$D$7*EE335+$E$7*X335)</f>
        <v>0</v>
      </c>
      <c r="Z335">
        <f>0.61365*exp(17.502*Y335/(240.97+Y335))</f>
        <v>0</v>
      </c>
      <c r="AA335">
        <f>(AB335/AC335*100)</f>
        <v>0</v>
      </c>
      <c r="AB335">
        <f>DV335*(EA335+EB335)/1000</f>
        <v>0</v>
      </c>
      <c r="AC335">
        <f>0.61365*exp(17.502*EC335/(240.97+EC335))</f>
        <v>0</v>
      </c>
      <c r="AD335">
        <f>(Z335-DV335*(EA335+EB335)/1000)</f>
        <v>0</v>
      </c>
      <c r="AE335">
        <f>(-L335*44100)</f>
        <v>0</v>
      </c>
      <c r="AF335">
        <f>2*29.3*T335*0.92*(EC335-Y335)</f>
        <v>0</v>
      </c>
      <c r="AG335">
        <f>2*0.95*5.67E-8*(((EC335+$B$7)+273)^4-(Y335+273)^4)</f>
        <v>0</v>
      </c>
      <c r="AH335">
        <f>W335+AG335+AE335+AF335</f>
        <v>0</v>
      </c>
      <c r="AI335">
        <f>DZ335*AW335*(DU335-DT335*(1000-AW335*DW335)/(1000-AW335*DV335))/(100*DN335)</f>
        <v>0</v>
      </c>
      <c r="AJ335">
        <f>1000*DZ335*AW335*(DV335-DW335)/(100*DN335*(1000-AW335*DV335))</f>
        <v>0</v>
      </c>
      <c r="AK335">
        <f>(AL335 - AM335 - EA335*1E3/(8.314*(EC335+273.15)) * AO335/DZ335 * AN335) * DZ335/(100*DN335) * (1000 - DW335)/1000</f>
        <v>0</v>
      </c>
      <c r="AL335">
        <v>424.909814236374</v>
      </c>
      <c r="AM335">
        <v>422.858654545455</v>
      </c>
      <c r="AN335">
        <v>0.000405736209424771</v>
      </c>
      <c r="AO335">
        <v>66.111918729525</v>
      </c>
      <c r="AP335">
        <f>(AR335 - AQ335 + EA335*1E3/(8.314*(EC335+273.15)) * AT335/DZ335 * AS335) * DZ335/(100*DN335) * 1000/(1000 - AR335)</f>
        <v>0</v>
      </c>
      <c r="AQ335">
        <v>11.5840499863543</v>
      </c>
      <c r="AR335">
        <v>12.5092</v>
      </c>
      <c r="AS335">
        <v>1.49209335899994e-07</v>
      </c>
      <c r="AT335">
        <v>85.4368916189537</v>
      </c>
      <c r="AU335">
        <v>0</v>
      </c>
      <c r="AV335">
        <v>0</v>
      </c>
      <c r="AW335">
        <f>IF(AU335*$H$13&gt;=AY335,1.0,(AY335/(AY335-AU335*$H$13)))</f>
        <v>0</v>
      </c>
      <c r="AX335">
        <f>(AW335-1)*100</f>
        <v>0</v>
      </c>
      <c r="AY335">
        <f>MAX(0,($B$13+$C$13*EH335)/(1+$D$13*EH335)*EA335/(EC335+273)*$E$13)</f>
        <v>0</v>
      </c>
      <c r="AZ335" t="s">
        <v>436</v>
      </c>
      <c r="BA335" t="s">
        <v>436</v>
      </c>
      <c r="BB335">
        <v>0</v>
      </c>
      <c r="BC335">
        <v>0</v>
      </c>
      <c r="BD335">
        <f>1-BB335/BC335</f>
        <v>0</v>
      </c>
      <c r="BE335">
        <v>0</v>
      </c>
      <c r="BF335" t="s">
        <v>436</v>
      </c>
      <c r="BG335" t="s">
        <v>436</v>
      </c>
      <c r="BH335">
        <v>0</v>
      </c>
      <c r="BI335">
        <v>0</v>
      </c>
      <c r="BJ335">
        <f>1-BH335/BI335</f>
        <v>0</v>
      </c>
      <c r="BK335">
        <v>0.5</v>
      </c>
      <c r="BL335">
        <f>DK335</f>
        <v>0</v>
      </c>
      <c r="BM335">
        <f>N335</f>
        <v>0</v>
      </c>
      <c r="BN335">
        <f>BJ335*BK335*BL335</f>
        <v>0</v>
      </c>
      <c r="BO335">
        <f>(BM335-BE335)/BL335</f>
        <v>0</v>
      </c>
      <c r="BP335">
        <f>(BC335-BI335)/BI335</f>
        <v>0</v>
      </c>
      <c r="BQ335">
        <f>BB335/(BD335+BB335/BI335)</f>
        <v>0</v>
      </c>
      <c r="BR335" t="s">
        <v>436</v>
      </c>
      <c r="BS335">
        <v>0</v>
      </c>
      <c r="BT335">
        <f>IF(BS335&lt;&gt;0, BS335, BQ335)</f>
        <v>0</v>
      </c>
      <c r="BU335">
        <f>1-BT335/BI335</f>
        <v>0</v>
      </c>
      <c r="BV335">
        <f>(BI335-BH335)/(BI335-BT335)</f>
        <v>0</v>
      </c>
      <c r="BW335">
        <f>(BC335-BI335)/(BC335-BT335)</f>
        <v>0</v>
      </c>
      <c r="BX335">
        <f>(BI335-BH335)/(BI335-BB335)</f>
        <v>0</v>
      </c>
      <c r="BY335">
        <f>(BC335-BI335)/(BC335-BB335)</f>
        <v>0</v>
      </c>
      <c r="BZ335">
        <f>(BV335*BT335/BH335)</f>
        <v>0</v>
      </c>
      <c r="CA335">
        <f>(1-BZ335)</f>
        <v>0</v>
      </c>
      <c r="DJ335">
        <f>$B$11*EI335+$C$11*EJ335+$F$11*EU335*(1-EX335)</f>
        <v>0</v>
      </c>
      <c r="DK335">
        <f>DJ335*DL335</f>
        <v>0</v>
      </c>
      <c r="DL335">
        <f>($B$11*$D$9+$C$11*$D$9+$F$11*((FH335+EZ335)/MAX(FH335+EZ335+FI335, 0.1)*$I$9+FI335/MAX(FH335+EZ335+FI335, 0.1)*$J$9))/($B$11+$C$11+$F$11)</f>
        <v>0</v>
      </c>
      <c r="DM335">
        <f>($B$11*$K$9+$C$11*$K$9+$F$11*((FH335+EZ335)/MAX(FH335+EZ335+FI335, 0.1)*$P$9+FI335/MAX(FH335+EZ335+FI335, 0.1)*$Q$9))/($B$11+$C$11+$F$11)</f>
        <v>0</v>
      </c>
      <c r="DN335">
        <v>6</v>
      </c>
      <c r="DO335">
        <v>0.5</v>
      </c>
      <c r="DP335" t="s">
        <v>437</v>
      </c>
      <c r="DQ335">
        <v>2</v>
      </c>
      <c r="DR335" t="b">
        <v>1</v>
      </c>
      <c r="DS335">
        <v>1701979262.6</v>
      </c>
      <c r="DT335">
        <v>417.5605</v>
      </c>
      <c r="DU335">
        <v>420.0025</v>
      </c>
      <c r="DV335">
        <v>12.50905</v>
      </c>
      <c r="DW335">
        <v>11.5826</v>
      </c>
      <c r="DX335">
        <v>418.0745</v>
      </c>
      <c r="DY335">
        <v>12.47735</v>
      </c>
      <c r="DZ335">
        <v>600.0295</v>
      </c>
      <c r="EA335">
        <v>78.90045</v>
      </c>
      <c r="EB335">
        <v>0.100227</v>
      </c>
      <c r="EC335">
        <v>23.00685</v>
      </c>
      <c r="ED335">
        <v>23.05835</v>
      </c>
      <c r="EE335">
        <v>999.9</v>
      </c>
      <c r="EF335">
        <v>0</v>
      </c>
      <c r="EG335">
        <v>0</v>
      </c>
      <c r="EH335">
        <v>9990</v>
      </c>
      <c r="EI335">
        <v>0</v>
      </c>
      <c r="EJ335">
        <v>0.848101</v>
      </c>
      <c r="EK335">
        <v>-2.442505</v>
      </c>
      <c r="EL335">
        <v>422.85</v>
      </c>
      <c r="EM335">
        <v>424.9245</v>
      </c>
      <c r="EN335">
        <v>0.9263935</v>
      </c>
      <c r="EO335">
        <v>420.0025</v>
      </c>
      <c r="EP335">
        <v>11.5826</v>
      </c>
      <c r="EQ335">
        <v>0.9869675</v>
      </c>
      <c r="ER335">
        <v>0.913875</v>
      </c>
      <c r="ES335">
        <v>6.725395</v>
      </c>
      <c r="ET335">
        <v>5.611105</v>
      </c>
      <c r="EU335">
        <v>1800.105</v>
      </c>
      <c r="EV335">
        <v>0.978006</v>
      </c>
      <c r="EW335">
        <v>0.0219943</v>
      </c>
      <c r="EX335">
        <v>0</v>
      </c>
      <c r="EY335">
        <v>380.937</v>
      </c>
      <c r="EZ335">
        <v>4.99951</v>
      </c>
      <c r="FA335">
        <v>6914.34</v>
      </c>
      <c r="FB335">
        <v>14717.85</v>
      </c>
      <c r="FC335">
        <v>43.062</v>
      </c>
      <c r="FD335">
        <v>44.812</v>
      </c>
      <c r="FE335">
        <v>44.625</v>
      </c>
      <c r="FF335">
        <v>43.812</v>
      </c>
      <c r="FG335">
        <v>44.437</v>
      </c>
      <c r="FH335">
        <v>1755.625</v>
      </c>
      <c r="FI335">
        <v>39.48</v>
      </c>
      <c r="FJ335">
        <v>0</v>
      </c>
      <c r="FK335">
        <v>1701979265.1</v>
      </c>
      <c r="FL335">
        <v>0</v>
      </c>
      <c r="FM335">
        <v>381.0102</v>
      </c>
      <c r="FN335">
        <v>-0.994846152326326</v>
      </c>
      <c r="FO335">
        <v>-2.28153848067473</v>
      </c>
      <c r="FP335">
        <v>6914.0808</v>
      </c>
      <c r="FQ335">
        <v>15</v>
      </c>
      <c r="FR335">
        <v>1701977635</v>
      </c>
      <c r="FS335" t="s">
        <v>438</v>
      </c>
      <c r="FT335">
        <v>1701977633</v>
      </c>
      <c r="FU335">
        <v>1701977635</v>
      </c>
      <c r="FV335">
        <v>4</v>
      </c>
      <c r="FW335">
        <v>-0.012</v>
      </c>
      <c r="FX335">
        <v>0.003</v>
      </c>
      <c r="FY335">
        <v>-0.515</v>
      </c>
      <c r="FZ335">
        <v>0.012</v>
      </c>
      <c r="GA335">
        <v>420</v>
      </c>
      <c r="GB335">
        <v>11</v>
      </c>
      <c r="GC335">
        <v>0.38</v>
      </c>
      <c r="GD335">
        <v>0.07</v>
      </c>
      <c r="GE335">
        <v>-2.44154428571429</v>
      </c>
      <c r="GF335">
        <v>0.068772467532465</v>
      </c>
      <c r="GG335">
        <v>0.019758470051487</v>
      </c>
      <c r="GH335">
        <v>1</v>
      </c>
      <c r="GI335">
        <v>381.025588235294</v>
      </c>
      <c r="GJ335">
        <v>-0.399327727145256</v>
      </c>
      <c r="GK335">
        <v>0.18551583373792</v>
      </c>
      <c r="GL335">
        <v>1</v>
      </c>
      <c r="GM335">
        <v>0.925616047619048</v>
      </c>
      <c r="GN335">
        <v>-0.00495561038961129</v>
      </c>
      <c r="GO335">
        <v>0.00106096799808973</v>
      </c>
      <c r="GP335">
        <v>1</v>
      </c>
      <c r="GQ335">
        <v>3</v>
      </c>
      <c r="GR335">
        <v>3</v>
      </c>
      <c r="GS335" t="s">
        <v>439</v>
      </c>
      <c r="GT335">
        <v>3.25012</v>
      </c>
      <c r="GU335">
        <v>2.89233</v>
      </c>
      <c r="GV335">
        <v>0.0827338</v>
      </c>
      <c r="GW335">
        <v>0.0829068</v>
      </c>
      <c r="GX335">
        <v>0.0595421</v>
      </c>
      <c r="GY335">
        <v>0.0557295</v>
      </c>
      <c r="GZ335">
        <v>30260.3</v>
      </c>
      <c r="HA335">
        <v>23315.8</v>
      </c>
      <c r="HB335">
        <v>30711.7</v>
      </c>
      <c r="HC335">
        <v>23894.1</v>
      </c>
      <c r="HD335">
        <v>38256.8</v>
      </c>
      <c r="HE335">
        <v>31492.9</v>
      </c>
      <c r="HF335">
        <v>43456.8</v>
      </c>
      <c r="HG335">
        <v>36060.4</v>
      </c>
      <c r="HH335">
        <v>2.3526</v>
      </c>
      <c r="HI335">
        <v>2.25468</v>
      </c>
      <c r="HJ335">
        <v>0.156313</v>
      </c>
      <c r="HK335">
        <v>0</v>
      </c>
      <c r="HL335">
        <v>20.4873</v>
      </c>
      <c r="HM335">
        <v>999.9</v>
      </c>
      <c r="HN335">
        <v>45.074</v>
      </c>
      <c r="HO335">
        <v>27.17</v>
      </c>
      <c r="HP335">
        <v>20.652</v>
      </c>
      <c r="HQ335">
        <v>54.742</v>
      </c>
      <c r="HR335">
        <v>21.4543</v>
      </c>
      <c r="HS335">
        <v>2</v>
      </c>
      <c r="HT335">
        <v>-0.302985</v>
      </c>
      <c r="HU335">
        <v>0.66524</v>
      </c>
      <c r="HV335">
        <v>20.3425</v>
      </c>
      <c r="HW335">
        <v>5.24395</v>
      </c>
      <c r="HX335">
        <v>11.9217</v>
      </c>
      <c r="HY335">
        <v>4.9697</v>
      </c>
      <c r="HZ335">
        <v>3.29008</v>
      </c>
      <c r="IA335">
        <v>9999</v>
      </c>
      <c r="IB335">
        <v>999.9</v>
      </c>
      <c r="IC335">
        <v>9999</v>
      </c>
      <c r="ID335">
        <v>9999</v>
      </c>
      <c r="IE335">
        <v>4.97214</v>
      </c>
      <c r="IF335">
        <v>1.87349</v>
      </c>
      <c r="IG335">
        <v>1.88034</v>
      </c>
      <c r="IH335">
        <v>1.87653</v>
      </c>
      <c r="II335">
        <v>1.87609</v>
      </c>
      <c r="IJ335">
        <v>1.87607</v>
      </c>
      <c r="IK335">
        <v>1.87503</v>
      </c>
      <c r="IL335">
        <v>1.87543</v>
      </c>
      <c r="IM335">
        <v>0</v>
      </c>
      <c r="IN335">
        <v>0</v>
      </c>
      <c r="IO335">
        <v>0</v>
      </c>
      <c r="IP335">
        <v>0</v>
      </c>
      <c r="IQ335" t="s">
        <v>440</v>
      </c>
      <c r="IR335" t="s">
        <v>441</v>
      </c>
      <c r="IS335" t="s">
        <v>442</v>
      </c>
      <c r="IT335" t="s">
        <v>442</v>
      </c>
      <c r="IU335" t="s">
        <v>442</v>
      </c>
      <c r="IV335" t="s">
        <v>442</v>
      </c>
      <c r="IW335">
        <v>0</v>
      </c>
      <c r="IX335">
        <v>100</v>
      </c>
      <c r="IY335">
        <v>100</v>
      </c>
      <c r="IZ335">
        <v>-0.514</v>
      </c>
      <c r="JA335">
        <v>0.0317</v>
      </c>
      <c r="JB335">
        <v>-0.436505064677801</v>
      </c>
      <c r="JC335">
        <v>-0.000204251658391556</v>
      </c>
      <c r="JD335">
        <v>8.11882707142039e-08</v>
      </c>
      <c r="JE335">
        <v>-8.824596126216e-11</v>
      </c>
      <c r="JF335">
        <v>-0.0823044458403542</v>
      </c>
      <c r="JG335">
        <v>6.98166786572007e-05</v>
      </c>
      <c r="JH335">
        <v>0.00104944809816257</v>
      </c>
      <c r="JI335">
        <v>-2.5878658862803e-05</v>
      </c>
      <c r="JJ335">
        <v>28</v>
      </c>
      <c r="JK335">
        <v>2090</v>
      </c>
      <c r="JL335">
        <v>2</v>
      </c>
      <c r="JM335">
        <v>19</v>
      </c>
      <c r="JN335">
        <v>27.2</v>
      </c>
      <c r="JO335">
        <v>27.2</v>
      </c>
      <c r="JP335">
        <v>1.36108</v>
      </c>
      <c r="JQ335">
        <v>2.55737</v>
      </c>
      <c r="JR335">
        <v>2.24365</v>
      </c>
      <c r="JS335">
        <v>2.84912</v>
      </c>
      <c r="JT335">
        <v>2.49756</v>
      </c>
      <c r="JU335">
        <v>2.39868</v>
      </c>
      <c r="JV335">
        <v>31.368</v>
      </c>
      <c r="JW335">
        <v>24.07</v>
      </c>
      <c r="JX335">
        <v>18</v>
      </c>
      <c r="JY335">
        <v>633.771</v>
      </c>
      <c r="JZ335">
        <v>657.554</v>
      </c>
      <c r="KA335">
        <v>20.0004</v>
      </c>
      <c r="KB335">
        <v>23.3471</v>
      </c>
      <c r="KC335">
        <v>30</v>
      </c>
      <c r="KD335">
        <v>23.5338</v>
      </c>
      <c r="KE335">
        <v>23.5126</v>
      </c>
      <c r="KF335">
        <v>27.2915</v>
      </c>
      <c r="KG335">
        <v>36.1715</v>
      </c>
      <c r="KH335">
        <v>0</v>
      </c>
      <c r="KI335">
        <v>20</v>
      </c>
      <c r="KJ335">
        <v>420</v>
      </c>
      <c r="KK335">
        <v>11.5869</v>
      </c>
      <c r="KL335">
        <v>101.974</v>
      </c>
      <c r="KM335">
        <v>101.022</v>
      </c>
    </row>
    <row r="336" spans="1:299">
      <c r="A336">
        <v>320</v>
      </c>
      <c r="B336">
        <v>1701979269.1</v>
      </c>
      <c r="C336">
        <v>1595.09999990463</v>
      </c>
      <c r="D336" t="s">
        <v>1081</v>
      </c>
      <c r="E336" t="s">
        <v>1082</v>
      </c>
      <c r="F336">
        <v>15</v>
      </c>
      <c r="H336" t="s">
        <v>435</v>
      </c>
      <c r="K336">
        <v>1701979267.6</v>
      </c>
      <c r="L336">
        <f>(M336)/1000</f>
        <v>0</v>
      </c>
      <c r="M336">
        <f>IF(DR336, AP336, AJ336)</f>
        <v>0</v>
      </c>
      <c r="N336">
        <f>IF(DR336, AK336, AI336)</f>
        <v>0</v>
      </c>
      <c r="O336">
        <f>DT336 - IF(AW336&gt;1, N336*DN336*100.0/(AY336*EH336), 0)</f>
        <v>0</v>
      </c>
      <c r="P336">
        <f>((V336-L336/2)*O336-N336)/(V336+L336/2)</f>
        <v>0</v>
      </c>
      <c r="Q336">
        <f>P336*(EA336+EB336)/1000.0</f>
        <v>0</v>
      </c>
      <c r="R336">
        <f>(DT336 - IF(AW336&gt;1, N336*DN336*100.0/(AY336*EH336), 0))*(EA336+EB336)/1000.0</f>
        <v>0</v>
      </c>
      <c r="S336">
        <f>2.0/((1/U336-1/T336)+SIGN(U336)*SQRT((1/U336-1/T336)*(1/U336-1/T336) + 4*DO336/((DO336+1)*(DO336+1))*(2*1/U336*1/T336-1/T336*1/T336)))</f>
        <v>0</v>
      </c>
      <c r="T336">
        <f>IF(LEFT(DP336,1)&lt;&gt;"0",IF(LEFT(DP336,1)="1",3.0,DQ336),$D$5+$E$5*(EH336*EA336/($K$5*1000))+$F$5*(EH336*EA336/($K$5*1000))*MAX(MIN(DN336,$J$5),$I$5)*MAX(MIN(DN336,$J$5),$I$5)+$G$5*MAX(MIN(DN336,$J$5),$I$5)*(EH336*EA336/($K$5*1000))+$H$5*(EH336*EA336/($K$5*1000))*(EH336*EA336/($K$5*1000)))</f>
        <v>0</v>
      </c>
      <c r="U336">
        <f>L336*(1000-(1000*0.61365*exp(17.502*Y336/(240.97+Y336))/(EA336+EB336)+DV336)/2)/(1000*0.61365*exp(17.502*Y336/(240.97+Y336))/(EA336+EB336)-DV336)</f>
        <v>0</v>
      </c>
      <c r="V336">
        <f>1/((DO336+1)/(S336/1.6)+1/(T336/1.37)) + DO336/((DO336+1)/(S336/1.6) + DO336/(T336/1.37))</f>
        <v>0</v>
      </c>
      <c r="W336">
        <f>(DJ336*DM336)</f>
        <v>0</v>
      </c>
      <c r="X336">
        <f>(EC336+(W336+2*0.95*5.67E-8*(((EC336+$B$7)+273)^4-(EC336+273)^4)-44100*L336)/(1.84*29.3*T336+8*0.95*5.67E-8*(EC336+273)^3))</f>
        <v>0</v>
      </c>
      <c r="Y336">
        <f>($C$7*ED336+$D$7*EE336+$E$7*X336)</f>
        <v>0</v>
      </c>
      <c r="Z336">
        <f>0.61365*exp(17.502*Y336/(240.97+Y336))</f>
        <v>0</v>
      </c>
      <c r="AA336">
        <f>(AB336/AC336*100)</f>
        <v>0</v>
      </c>
      <c r="AB336">
        <f>DV336*(EA336+EB336)/1000</f>
        <v>0</v>
      </c>
      <c r="AC336">
        <f>0.61365*exp(17.502*EC336/(240.97+EC336))</f>
        <v>0</v>
      </c>
      <c r="AD336">
        <f>(Z336-DV336*(EA336+EB336)/1000)</f>
        <v>0</v>
      </c>
      <c r="AE336">
        <f>(-L336*44100)</f>
        <v>0</v>
      </c>
      <c r="AF336">
        <f>2*29.3*T336*0.92*(EC336-Y336)</f>
        <v>0</v>
      </c>
      <c r="AG336">
        <f>2*0.95*5.67E-8*(((EC336+$B$7)+273)^4-(Y336+273)^4)</f>
        <v>0</v>
      </c>
      <c r="AH336">
        <f>W336+AG336+AE336+AF336</f>
        <v>0</v>
      </c>
      <c r="AI336">
        <f>DZ336*AW336*(DU336-DT336*(1000-AW336*DW336)/(1000-AW336*DV336))/(100*DN336)</f>
        <v>0</v>
      </c>
      <c r="AJ336">
        <f>1000*DZ336*AW336*(DV336-DW336)/(100*DN336*(1000-AW336*DV336))</f>
        <v>0</v>
      </c>
      <c r="AK336">
        <f>(AL336 - AM336 - EA336*1E3/(8.314*(EC336+273.15)) * AO336/DZ336 * AN336) * DZ336/(100*DN336) * (1000 - DW336)/1000</f>
        <v>0</v>
      </c>
      <c r="AL336">
        <v>424.913438019004</v>
      </c>
      <c r="AM336">
        <v>422.868884848485</v>
      </c>
      <c r="AN336">
        <v>0.01134997261557</v>
      </c>
      <c r="AO336">
        <v>66.111918729525</v>
      </c>
      <c r="AP336">
        <f>(AR336 - AQ336 + EA336*1E3/(8.314*(EC336+273.15)) * AT336/DZ336 * AS336) * DZ336/(100*DN336) * 1000/(1000 - AR336)</f>
        <v>0</v>
      </c>
      <c r="AQ336">
        <v>11.5824663120054</v>
      </c>
      <c r="AR336">
        <v>12.5083296703297</v>
      </c>
      <c r="AS336">
        <v>-2.65917829645028e-08</v>
      </c>
      <c r="AT336">
        <v>85.4368916189537</v>
      </c>
      <c r="AU336">
        <v>0</v>
      </c>
      <c r="AV336">
        <v>0</v>
      </c>
      <c r="AW336">
        <f>IF(AU336*$H$13&gt;=AY336,1.0,(AY336/(AY336-AU336*$H$13)))</f>
        <v>0</v>
      </c>
      <c r="AX336">
        <f>(AW336-1)*100</f>
        <v>0</v>
      </c>
      <c r="AY336">
        <f>MAX(0,($B$13+$C$13*EH336)/(1+$D$13*EH336)*EA336/(EC336+273)*$E$13)</f>
        <v>0</v>
      </c>
      <c r="AZ336" t="s">
        <v>436</v>
      </c>
      <c r="BA336" t="s">
        <v>436</v>
      </c>
      <c r="BB336">
        <v>0</v>
      </c>
      <c r="BC336">
        <v>0</v>
      </c>
      <c r="BD336">
        <f>1-BB336/BC336</f>
        <v>0</v>
      </c>
      <c r="BE336">
        <v>0</v>
      </c>
      <c r="BF336" t="s">
        <v>436</v>
      </c>
      <c r="BG336" t="s">
        <v>436</v>
      </c>
      <c r="BH336">
        <v>0</v>
      </c>
      <c r="BI336">
        <v>0</v>
      </c>
      <c r="BJ336">
        <f>1-BH336/BI336</f>
        <v>0</v>
      </c>
      <c r="BK336">
        <v>0.5</v>
      </c>
      <c r="BL336">
        <f>DK336</f>
        <v>0</v>
      </c>
      <c r="BM336">
        <f>N336</f>
        <v>0</v>
      </c>
      <c r="BN336">
        <f>BJ336*BK336*BL336</f>
        <v>0</v>
      </c>
      <c r="BO336">
        <f>(BM336-BE336)/BL336</f>
        <v>0</v>
      </c>
      <c r="BP336">
        <f>(BC336-BI336)/BI336</f>
        <v>0</v>
      </c>
      <c r="BQ336">
        <f>BB336/(BD336+BB336/BI336)</f>
        <v>0</v>
      </c>
      <c r="BR336" t="s">
        <v>436</v>
      </c>
      <c r="BS336">
        <v>0</v>
      </c>
      <c r="BT336">
        <f>IF(BS336&lt;&gt;0, BS336, BQ336)</f>
        <v>0</v>
      </c>
      <c r="BU336">
        <f>1-BT336/BI336</f>
        <v>0</v>
      </c>
      <c r="BV336">
        <f>(BI336-BH336)/(BI336-BT336)</f>
        <v>0</v>
      </c>
      <c r="BW336">
        <f>(BC336-BI336)/(BC336-BT336)</f>
        <v>0</v>
      </c>
      <c r="BX336">
        <f>(BI336-BH336)/(BI336-BB336)</f>
        <v>0</v>
      </c>
      <c r="BY336">
        <f>(BC336-BI336)/(BC336-BB336)</f>
        <v>0</v>
      </c>
      <c r="BZ336">
        <f>(BV336*BT336/BH336)</f>
        <v>0</v>
      </c>
      <c r="CA336">
        <f>(1-BZ336)</f>
        <v>0</v>
      </c>
      <c r="DJ336">
        <f>$B$11*EI336+$C$11*EJ336+$F$11*EU336*(1-EX336)</f>
        <v>0</v>
      </c>
      <c r="DK336">
        <f>DJ336*DL336</f>
        <v>0</v>
      </c>
      <c r="DL336">
        <f>($B$11*$D$9+$C$11*$D$9+$F$11*((FH336+EZ336)/MAX(FH336+EZ336+FI336, 0.1)*$I$9+FI336/MAX(FH336+EZ336+FI336, 0.1)*$J$9))/($B$11+$C$11+$F$11)</f>
        <v>0</v>
      </c>
      <c r="DM336">
        <f>($B$11*$K$9+$C$11*$K$9+$F$11*((FH336+EZ336)/MAX(FH336+EZ336+FI336, 0.1)*$P$9+FI336/MAX(FH336+EZ336+FI336, 0.1)*$Q$9))/($B$11+$C$11+$F$11)</f>
        <v>0</v>
      </c>
      <c r="DN336">
        <v>6</v>
      </c>
      <c r="DO336">
        <v>0.5</v>
      </c>
      <c r="DP336" t="s">
        <v>437</v>
      </c>
      <c r="DQ336">
        <v>2</v>
      </c>
      <c r="DR336" t="b">
        <v>1</v>
      </c>
      <c r="DS336">
        <v>1701979267.6</v>
      </c>
      <c r="DT336">
        <v>417.574</v>
      </c>
      <c r="DU336">
        <v>419.99</v>
      </c>
      <c r="DV336">
        <v>12.5082</v>
      </c>
      <c r="DW336">
        <v>11.58465</v>
      </c>
      <c r="DX336">
        <v>418.0885</v>
      </c>
      <c r="DY336">
        <v>12.47655</v>
      </c>
      <c r="DZ336">
        <v>599.997</v>
      </c>
      <c r="EA336">
        <v>78.89955</v>
      </c>
      <c r="EB336">
        <v>0.09997295</v>
      </c>
      <c r="EC336">
        <v>23.0076</v>
      </c>
      <c r="ED336">
        <v>23.0687</v>
      </c>
      <c r="EE336">
        <v>999.9</v>
      </c>
      <c r="EF336">
        <v>0</v>
      </c>
      <c r="EG336">
        <v>0</v>
      </c>
      <c r="EH336">
        <v>10004.4</v>
      </c>
      <c r="EI336">
        <v>0</v>
      </c>
      <c r="EJ336">
        <v>0.848101</v>
      </c>
      <c r="EK336">
        <v>-2.416045</v>
      </c>
      <c r="EL336">
        <v>422.8635</v>
      </c>
      <c r="EM336">
        <v>424.9125</v>
      </c>
      <c r="EN336">
        <v>0.9235825</v>
      </c>
      <c r="EO336">
        <v>419.99</v>
      </c>
      <c r="EP336">
        <v>11.58465</v>
      </c>
      <c r="EQ336">
        <v>0.9868925</v>
      </c>
      <c r="ER336">
        <v>0.9140225</v>
      </c>
      <c r="ES336">
        <v>6.72429</v>
      </c>
      <c r="ET336">
        <v>5.613435</v>
      </c>
      <c r="EU336">
        <v>1800.1</v>
      </c>
      <c r="EV336">
        <v>0.978006</v>
      </c>
      <c r="EW336">
        <v>0.0219943</v>
      </c>
      <c r="EX336">
        <v>0</v>
      </c>
      <c r="EY336">
        <v>381.009</v>
      </c>
      <c r="EZ336">
        <v>4.99951</v>
      </c>
      <c r="FA336">
        <v>6914.03</v>
      </c>
      <c r="FB336">
        <v>14717.8</v>
      </c>
      <c r="FC336">
        <v>43.062</v>
      </c>
      <c r="FD336">
        <v>44.8435</v>
      </c>
      <c r="FE336">
        <v>44.625</v>
      </c>
      <c r="FF336">
        <v>43.812</v>
      </c>
      <c r="FG336">
        <v>44.5</v>
      </c>
      <c r="FH336">
        <v>1755.62</v>
      </c>
      <c r="FI336">
        <v>39.48</v>
      </c>
      <c r="FJ336">
        <v>0</v>
      </c>
      <c r="FK336">
        <v>1701979270.5</v>
      </c>
      <c r="FL336">
        <v>0</v>
      </c>
      <c r="FM336">
        <v>380.983307692308</v>
      </c>
      <c r="FN336">
        <v>-0.0934017057129466</v>
      </c>
      <c r="FO336">
        <v>-0.666324818780077</v>
      </c>
      <c r="FP336">
        <v>6913.82807692308</v>
      </c>
      <c r="FQ336">
        <v>15</v>
      </c>
      <c r="FR336">
        <v>1701977635</v>
      </c>
      <c r="FS336" t="s">
        <v>438</v>
      </c>
      <c r="FT336">
        <v>1701977633</v>
      </c>
      <c r="FU336">
        <v>1701977635</v>
      </c>
      <c r="FV336">
        <v>4</v>
      </c>
      <c r="FW336">
        <v>-0.012</v>
      </c>
      <c r="FX336">
        <v>0.003</v>
      </c>
      <c r="FY336">
        <v>-0.515</v>
      </c>
      <c r="FZ336">
        <v>0.012</v>
      </c>
      <c r="GA336">
        <v>420</v>
      </c>
      <c r="GB336">
        <v>11</v>
      </c>
      <c r="GC336">
        <v>0.38</v>
      </c>
      <c r="GD336">
        <v>0.07</v>
      </c>
      <c r="GE336">
        <v>-2.44226</v>
      </c>
      <c r="GF336">
        <v>0.0558703759398466</v>
      </c>
      <c r="GG336">
        <v>0.0250455532979409</v>
      </c>
      <c r="GH336">
        <v>1</v>
      </c>
      <c r="GI336">
        <v>381.020088235294</v>
      </c>
      <c r="GJ336">
        <v>-0.682337661086718</v>
      </c>
      <c r="GK336">
        <v>0.189467111478963</v>
      </c>
      <c r="GL336">
        <v>1</v>
      </c>
      <c r="GM336">
        <v>0.92527915</v>
      </c>
      <c r="GN336">
        <v>-0.00391312781954865</v>
      </c>
      <c r="GO336">
        <v>0.00118585017076358</v>
      </c>
      <c r="GP336">
        <v>1</v>
      </c>
      <c r="GQ336">
        <v>3</v>
      </c>
      <c r="GR336">
        <v>3</v>
      </c>
      <c r="GS336" t="s">
        <v>439</v>
      </c>
      <c r="GT336">
        <v>3.25013</v>
      </c>
      <c r="GU336">
        <v>2.89232</v>
      </c>
      <c r="GV336">
        <v>0.0827423</v>
      </c>
      <c r="GW336">
        <v>0.0829044</v>
      </c>
      <c r="GX336">
        <v>0.0595387</v>
      </c>
      <c r="GY336">
        <v>0.0557383</v>
      </c>
      <c r="GZ336">
        <v>30260.1</v>
      </c>
      <c r="HA336">
        <v>23315.8</v>
      </c>
      <c r="HB336">
        <v>30711.8</v>
      </c>
      <c r="HC336">
        <v>23894.1</v>
      </c>
      <c r="HD336">
        <v>38256.7</v>
      </c>
      <c r="HE336">
        <v>31492.6</v>
      </c>
      <c r="HF336">
        <v>43456.6</v>
      </c>
      <c r="HG336">
        <v>36060.4</v>
      </c>
      <c r="HH336">
        <v>2.35267</v>
      </c>
      <c r="HI336">
        <v>2.2545</v>
      </c>
      <c r="HJ336">
        <v>0.156686</v>
      </c>
      <c r="HK336">
        <v>0</v>
      </c>
      <c r="HL336">
        <v>20.4895</v>
      </c>
      <c r="HM336">
        <v>999.9</v>
      </c>
      <c r="HN336">
        <v>45.049</v>
      </c>
      <c r="HO336">
        <v>27.18</v>
      </c>
      <c r="HP336">
        <v>20.6497</v>
      </c>
      <c r="HQ336">
        <v>54.452</v>
      </c>
      <c r="HR336">
        <v>21.4423</v>
      </c>
      <c r="HS336">
        <v>2</v>
      </c>
      <c r="HT336">
        <v>-0.302995</v>
      </c>
      <c r="HU336">
        <v>0.668881</v>
      </c>
      <c r="HV336">
        <v>20.3425</v>
      </c>
      <c r="HW336">
        <v>5.24425</v>
      </c>
      <c r="HX336">
        <v>11.9216</v>
      </c>
      <c r="HY336">
        <v>4.96955</v>
      </c>
      <c r="HZ336">
        <v>3.29005</v>
      </c>
      <c r="IA336">
        <v>9999</v>
      </c>
      <c r="IB336">
        <v>999.9</v>
      </c>
      <c r="IC336">
        <v>9999</v>
      </c>
      <c r="ID336">
        <v>9999</v>
      </c>
      <c r="IE336">
        <v>4.97211</v>
      </c>
      <c r="IF336">
        <v>1.8735</v>
      </c>
      <c r="IG336">
        <v>1.88034</v>
      </c>
      <c r="IH336">
        <v>1.87652</v>
      </c>
      <c r="II336">
        <v>1.87608</v>
      </c>
      <c r="IJ336">
        <v>1.87607</v>
      </c>
      <c r="IK336">
        <v>1.87502</v>
      </c>
      <c r="IL336">
        <v>1.87544</v>
      </c>
      <c r="IM336">
        <v>0</v>
      </c>
      <c r="IN336">
        <v>0</v>
      </c>
      <c r="IO336">
        <v>0</v>
      </c>
      <c r="IP336">
        <v>0</v>
      </c>
      <c r="IQ336" t="s">
        <v>440</v>
      </c>
      <c r="IR336" t="s">
        <v>441</v>
      </c>
      <c r="IS336" t="s">
        <v>442</v>
      </c>
      <c r="IT336" t="s">
        <v>442</v>
      </c>
      <c r="IU336" t="s">
        <v>442</v>
      </c>
      <c r="IV336" t="s">
        <v>442</v>
      </c>
      <c r="IW336">
        <v>0</v>
      </c>
      <c r="IX336">
        <v>100</v>
      </c>
      <c r="IY336">
        <v>100</v>
      </c>
      <c r="IZ336">
        <v>-0.515</v>
      </c>
      <c r="JA336">
        <v>0.0316</v>
      </c>
      <c r="JB336">
        <v>-0.436505064677801</v>
      </c>
      <c r="JC336">
        <v>-0.000204251658391556</v>
      </c>
      <c r="JD336">
        <v>8.11882707142039e-08</v>
      </c>
      <c r="JE336">
        <v>-8.824596126216e-11</v>
      </c>
      <c r="JF336">
        <v>-0.0823044458403542</v>
      </c>
      <c r="JG336">
        <v>6.98166786572007e-05</v>
      </c>
      <c r="JH336">
        <v>0.00104944809816257</v>
      </c>
      <c r="JI336">
        <v>-2.5878658862803e-05</v>
      </c>
      <c r="JJ336">
        <v>28</v>
      </c>
      <c r="JK336">
        <v>2090</v>
      </c>
      <c r="JL336">
        <v>2</v>
      </c>
      <c r="JM336">
        <v>19</v>
      </c>
      <c r="JN336">
        <v>27.3</v>
      </c>
      <c r="JO336">
        <v>27.2</v>
      </c>
      <c r="JP336">
        <v>1.36108</v>
      </c>
      <c r="JQ336">
        <v>2.55371</v>
      </c>
      <c r="JR336">
        <v>2.24365</v>
      </c>
      <c r="JS336">
        <v>2.84912</v>
      </c>
      <c r="JT336">
        <v>2.49756</v>
      </c>
      <c r="JU336">
        <v>2.3645</v>
      </c>
      <c r="JV336">
        <v>31.368</v>
      </c>
      <c r="JW336">
        <v>24.07</v>
      </c>
      <c r="JX336">
        <v>18</v>
      </c>
      <c r="JY336">
        <v>633.812</v>
      </c>
      <c r="JZ336">
        <v>657.401</v>
      </c>
      <c r="KA336">
        <v>20.0006</v>
      </c>
      <c r="KB336">
        <v>23.3456</v>
      </c>
      <c r="KC336">
        <v>30</v>
      </c>
      <c r="KD336">
        <v>23.5328</v>
      </c>
      <c r="KE336">
        <v>23.5124</v>
      </c>
      <c r="KF336">
        <v>27.2924</v>
      </c>
      <c r="KG336">
        <v>36.1715</v>
      </c>
      <c r="KH336">
        <v>0</v>
      </c>
      <c r="KI336">
        <v>20</v>
      </c>
      <c r="KJ336">
        <v>420</v>
      </c>
      <c r="KK336">
        <v>11.5869</v>
      </c>
      <c r="KL336">
        <v>101.974</v>
      </c>
      <c r="KM336">
        <v>101.022</v>
      </c>
    </row>
    <row r="337" spans="1:299">
      <c r="A337">
        <v>321</v>
      </c>
      <c r="B337">
        <v>1701979274.1</v>
      </c>
      <c r="C337">
        <v>1600.09999990463</v>
      </c>
      <c r="D337" t="s">
        <v>1083</v>
      </c>
      <c r="E337" t="s">
        <v>1084</v>
      </c>
      <c r="F337">
        <v>15</v>
      </c>
      <c r="H337" t="s">
        <v>435</v>
      </c>
      <c r="K337">
        <v>1701979272.6</v>
      </c>
      <c r="L337">
        <f>(M337)/1000</f>
        <v>0</v>
      </c>
      <c r="M337">
        <f>IF(DR337, AP337, AJ337)</f>
        <v>0</v>
      </c>
      <c r="N337">
        <f>IF(DR337, AK337, AI337)</f>
        <v>0</v>
      </c>
      <c r="O337">
        <f>DT337 - IF(AW337&gt;1, N337*DN337*100.0/(AY337*EH337), 0)</f>
        <v>0</v>
      </c>
      <c r="P337">
        <f>((V337-L337/2)*O337-N337)/(V337+L337/2)</f>
        <v>0</v>
      </c>
      <c r="Q337">
        <f>P337*(EA337+EB337)/1000.0</f>
        <v>0</v>
      </c>
      <c r="R337">
        <f>(DT337 - IF(AW337&gt;1, N337*DN337*100.0/(AY337*EH337), 0))*(EA337+EB337)/1000.0</f>
        <v>0</v>
      </c>
      <c r="S337">
        <f>2.0/((1/U337-1/T337)+SIGN(U337)*SQRT((1/U337-1/T337)*(1/U337-1/T337) + 4*DO337/((DO337+1)*(DO337+1))*(2*1/U337*1/T337-1/T337*1/T337)))</f>
        <v>0</v>
      </c>
      <c r="T337">
        <f>IF(LEFT(DP337,1)&lt;&gt;"0",IF(LEFT(DP337,1)="1",3.0,DQ337),$D$5+$E$5*(EH337*EA337/($K$5*1000))+$F$5*(EH337*EA337/($K$5*1000))*MAX(MIN(DN337,$J$5),$I$5)*MAX(MIN(DN337,$J$5),$I$5)+$G$5*MAX(MIN(DN337,$J$5),$I$5)*(EH337*EA337/($K$5*1000))+$H$5*(EH337*EA337/($K$5*1000))*(EH337*EA337/($K$5*1000)))</f>
        <v>0</v>
      </c>
      <c r="U337">
        <f>L337*(1000-(1000*0.61365*exp(17.502*Y337/(240.97+Y337))/(EA337+EB337)+DV337)/2)/(1000*0.61365*exp(17.502*Y337/(240.97+Y337))/(EA337+EB337)-DV337)</f>
        <v>0</v>
      </c>
      <c r="V337">
        <f>1/((DO337+1)/(S337/1.6)+1/(T337/1.37)) + DO337/((DO337+1)/(S337/1.6) + DO337/(T337/1.37))</f>
        <v>0</v>
      </c>
      <c r="W337">
        <f>(DJ337*DM337)</f>
        <v>0</v>
      </c>
      <c r="X337">
        <f>(EC337+(W337+2*0.95*5.67E-8*(((EC337+$B$7)+273)^4-(EC337+273)^4)-44100*L337)/(1.84*29.3*T337+8*0.95*5.67E-8*(EC337+273)^3))</f>
        <v>0</v>
      </c>
      <c r="Y337">
        <f>($C$7*ED337+$D$7*EE337+$E$7*X337)</f>
        <v>0</v>
      </c>
      <c r="Z337">
        <f>0.61365*exp(17.502*Y337/(240.97+Y337))</f>
        <v>0</v>
      </c>
      <c r="AA337">
        <f>(AB337/AC337*100)</f>
        <v>0</v>
      </c>
      <c r="AB337">
        <f>DV337*(EA337+EB337)/1000</f>
        <v>0</v>
      </c>
      <c r="AC337">
        <f>0.61365*exp(17.502*EC337/(240.97+EC337))</f>
        <v>0</v>
      </c>
      <c r="AD337">
        <f>(Z337-DV337*(EA337+EB337)/1000)</f>
        <v>0</v>
      </c>
      <c r="AE337">
        <f>(-L337*44100)</f>
        <v>0</v>
      </c>
      <c r="AF337">
        <f>2*29.3*T337*0.92*(EC337-Y337)</f>
        <v>0</v>
      </c>
      <c r="AG337">
        <f>2*0.95*5.67E-8*(((EC337+$B$7)+273)^4-(Y337+273)^4)</f>
        <v>0</v>
      </c>
      <c r="AH337">
        <f>W337+AG337+AE337+AF337</f>
        <v>0</v>
      </c>
      <c r="AI337">
        <f>DZ337*AW337*(DU337-DT337*(1000-AW337*DW337)/(1000-AW337*DV337))/(100*DN337)</f>
        <v>0</v>
      </c>
      <c r="AJ337">
        <f>1000*DZ337*AW337*(DV337-DW337)/(100*DN337*(1000-AW337*DV337))</f>
        <v>0</v>
      </c>
      <c r="AK337">
        <f>(AL337 - AM337 - EA337*1E3/(8.314*(EC337+273.15)) * AO337/DZ337 * AN337) * DZ337/(100*DN337) * (1000 - DW337)/1000</f>
        <v>0</v>
      </c>
      <c r="AL337">
        <v>424.919187500652</v>
      </c>
      <c r="AM337">
        <v>422.854375757576</v>
      </c>
      <c r="AN337">
        <v>-0.00105214353391507</v>
      </c>
      <c r="AO337">
        <v>66.111918729525</v>
      </c>
      <c r="AP337">
        <f>(AR337 - AQ337 + EA337*1E3/(8.314*(EC337+273.15)) * AT337/DZ337 * AS337) * DZ337/(100*DN337) * 1000/(1000 - AR337)</f>
        <v>0</v>
      </c>
      <c r="AQ337">
        <v>11.5840809169294</v>
      </c>
      <c r="AR337">
        <v>12.5091725274725</v>
      </c>
      <c r="AS337">
        <v>6.25595634252247e-08</v>
      </c>
      <c r="AT337">
        <v>85.4368916189537</v>
      </c>
      <c r="AU337">
        <v>0</v>
      </c>
      <c r="AV337">
        <v>0</v>
      </c>
      <c r="AW337">
        <f>IF(AU337*$H$13&gt;=AY337,1.0,(AY337/(AY337-AU337*$H$13)))</f>
        <v>0</v>
      </c>
      <c r="AX337">
        <f>(AW337-1)*100</f>
        <v>0</v>
      </c>
      <c r="AY337">
        <f>MAX(0,($B$13+$C$13*EH337)/(1+$D$13*EH337)*EA337/(EC337+273)*$E$13)</f>
        <v>0</v>
      </c>
      <c r="AZ337" t="s">
        <v>436</v>
      </c>
      <c r="BA337" t="s">
        <v>436</v>
      </c>
      <c r="BB337">
        <v>0</v>
      </c>
      <c r="BC337">
        <v>0</v>
      </c>
      <c r="BD337">
        <f>1-BB337/BC337</f>
        <v>0</v>
      </c>
      <c r="BE337">
        <v>0</v>
      </c>
      <c r="BF337" t="s">
        <v>436</v>
      </c>
      <c r="BG337" t="s">
        <v>436</v>
      </c>
      <c r="BH337">
        <v>0</v>
      </c>
      <c r="BI337">
        <v>0</v>
      </c>
      <c r="BJ337">
        <f>1-BH337/BI337</f>
        <v>0</v>
      </c>
      <c r="BK337">
        <v>0.5</v>
      </c>
      <c r="BL337">
        <f>DK337</f>
        <v>0</v>
      </c>
      <c r="BM337">
        <f>N337</f>
        <v>0</v>
      </c>
      <c r="BN337">
        <f>BJ337*BK337*BL337</f>
        <v>0</v>
      </c>
      <c r="BO337">
        <f>(BM337-BE337)/BL337</f>
        <v>0</v>
      </c>
      <c r="BP337">
        <f>(BC337-BI337)/BI337</f>
        <v>0</v>
      </c>
      <c r="BQ337">
        <f>BB337/(BD337+BB337/BI337)</f>
        <v>0</v>
      </c>
      <c r="BR337" t="s">
        <v>436</v>
      </c>
      <c r="BS337">
        <v>0</v>
      </c>
      <c r="BT337">
        <f>IF(BS337&lt;&gt;0, BS337, BQ337)</f>
        <v>0</v>
      </c>
      <c r="BU337">
        <f>1-BT337/BI337</f>
        <v>0</v>
      </c>
      <c r="BV337">
        <f>(BI337-BH337)/(BI337-BT337)</f>
        <v>0</v>
      </c>
      <c r="BW337">
        <f>(BC337-BI337)/(BC337-BT337)</f>
        <v>0</v>
      </c>
      <c r="BX337">
        <f>(BI337-BH337)/(BI337-BB337)</f>
        <v>0</v>
      </c>
      <c r="BY337">
        <f>(BC337-BI337)/(BC337-BB337)</f>
        <v>0</v>
      </c>
      <c r="BZ337">
        <f>(BV337*BT337/BH337)</f>
        <v>0</v>
      </c>
      <c r="CA337">
        <f>(1-BZ337)</f>
        <v>0</v>
      </c>
      <c r="DJ337">
        <f>$B$11*EI337+$C$11*EJ337+$F$11*EU337*(1-EX337)</f>
        <v>0</v>
      </c>
      <c r="DK337">
        <f>DJ337*DL337</f>
        <v>0</v>
      </c>
      <c r="DL337">
        <f>($B$11*$D$9+$C$11*$D$9+$F$11*((FH337+EZ337)/MAX(FH337+EZ337+FI337, 0.1)*$I$9+FI337/MAX(FH337+EZ337+FI337, 0.1)*$J$9))/($B$11+$C$11+$F$11)</f>
        <v>0</v>
      </c>
      <c r="DM337">
        <f>($B$11*$K$9+$C$11*$K$9+$F$11*((FH337+EZ337)/MAX(FH337+EZ337+FI337, 0.1)*$P$9+FI337/MAX(FH337+EZ337+FI337, 0.1)*$Q$9))/($B$11+$C$11+$F$11)</f>
        <v>0</v>
      </c>
      <c r="DN337">
        <v>6</v>
      </c>
      <c r="DO337">
        <v>0.5</v>
      </c>
      <c r="DP337" t="s">
        <v>437</v>
      </c>
      <c r="DQ337">
        <v>2</v>
      </c>
      <c r="DR337" t="b">
        <v>1</v>
      </c>
      <c r="DS337">
        <v>1701979272.6</v>
      </c>
      <c r="DT337">
        <v>417.5735</v>
      </c>
      <c r="DU337">
        <v>420.0025</v>
      </c>
      <c r="DV337">
        <v>12.50955</v>
      </c>
      <c r="DW337">
        <v>11.58295</v>
      </c>
      <c r="DX337">
        <v>418.0875</v>
      </c>
      <c r="DY337">
        <v>12.47785</v>
      </c>
      <c r="DZ337">
        <v>600.0355</v>
      </c>
      <c r="EA337">
        <v>78.9002</v>
      </c>
      <c r="EB337">
        <v>0.1000299</v>
      </c>
      <c r="EC337">
        <v>23.01415</v>
      </c>
      <c r="ED337">
        <v>23.06825</v>
      </c>
      <c r="EE337">
        <v>999.9</v>
      </c>
      <c r="EF337">
        <v>0</v>
      </c>
      <c r="EG337">
        <v>0</v>
      </c>
      <c r="EH337">
        <v>9994.7</v>
      </c>
      <c r="EI337">
        <v>0</v>
      </c>
      <c r="EJ337">
        <v>0.848101</v>
      </c>
      <c r="EK337">
        <v>-2.42964</v>
      </c>
      <c r="EL337">
        <v>422.863</v>
      </c>
      <c r="EM337">
        <v>424.9245</v>
      </c>
      <c r="EN337">
        <v>0.9266015</v>
      </c>
      <c r="EO337">
        <v>420.0025</v>
      </c>
      <c r="EP337">
        <v>11.58295</v>
      </c>
      <c r="EQ337">
        <v>0.987006</v>
      </c>
      <c r="ER337">
        <v>0.913897</v>
      </c>
      <c r="ES337">
        <v>6.725965</v>
      </c>
      <c r="ET337">
        <v>5.611455</v>
      </c>
      <c r="EU337">
        <v>1799.94</v>
      </c>
      <c r="EV337">
        <v>0.978004</v>
      </c>
      <c r="EW337">
        <v>0.0219962</v>
      </c>
      <c r="EX337">
        <v>0</v>
      </c>
      <c r="EY337">
        <v>380.8285</v>
      </c>
      <c r="EZ337">
        <v>4.99951</v>
      </c>
      <c r="FA337">
        <v>6913.2</v>
      </c>
      <c r="FB337">
        <v>14716.5</v>
      </c>
      <c r="FC337">
        <v>43.062</v>
      </c>
      <c r="FD337">
        <v>44.812</v>
      </c>
      <c r="FE337">
        <v>44.625</v>
      </c>
      <c r="FF337">
        <v>43.812</v>
      </c>
      <c r="FG337">
        <v>44.4685</v>
      </c>
      <c r="FH337">
        <v>1755.46</v>
      </c>
      <c r="FI337">
        <v>39.48</v>
      </c>
      <c r="FJ337">
        <v>0</v>
      </c>
      <c r="FK337">
        <v>1701979275.3</v>
      </c>
      <c r="FL337">
        <v>0</v>
      </c>
      <c r="FM337">
        <v>380.987538461538</v>
      </c>
      <c r="FN337">
        <v>-0.399931616218757</v>
      </c>
      <c r="FO337">
        <v>-3.37196583099726</v>
      </c>
      <c r="FP337">
        <v>6913.68346153846</v>
      </c>
      <c r="FQ337">
        <v>15</v>
      </c>
      <c r="FR337">
        <v>1701977635</v>
      </c>
      <c r="FS337" t="s">
        <v>438</v>
      </c>
      <c r="FT337">
        <v>1701977633</v>
      </c>
      <c r="FU337">
        <v>1701977635</v>
      </c>
      <c r="FV337">
        <v>4</v>
      </c>
      <c r="FW337">
        <v>-0.012</v>
      </c>
      <c r="FX337">
        <v>0.003</v>
      </c>
      <c r="FY337">
        <v>-0.515</v>
      </c>
      <c r="FZ337">
        <v>0.012</v>
      </c>
      <c r="GA337">
        <v>420</v>
      </c>
      <c r="GB337">
        <v>11</v>
      </c>
      <c r="GC337">
        <v>0.38</v>
      </c>
      <c r="GD337">
        <v>0.07</v>
      </c>
      <c r="GE337">
        <v>-2.43623476190476</v>
      </c>
      <c r="GF337">
        <v>-0.00574285714285932</v>
      </c>
      <c r="GG337">
        <v>0.0234322073059502</v>
      </c>
      <c r="GH337">
        <v>1</v>
      </c>
      <c r="GI337">
        <v>380.968794117647</v>
      </c>
      <c r="GJ337">
        <v>-0.0188999212914403</v>
      </c>
      <c r="GK337">
        <v>0.167753106293987</v>
      </c>
      <c r="GL337">
        <v>1</v>
      </c>
      <c r="GM337">
        <v>0.92499180952381</v>
      </c>
      <c r="GN337">
        <v>0.00276818181818248</v>
      </c>
      <c r="GO337">
        <v>0.00116824441421214</v>
      </c>
      <c r="GP337">
        <v>1</v>
      </c>
      <c r="GQ337">
        <v>3</v>
      </c>
      <c r="GR337">
        <v>3</v>
      </c>
      <c r="GS337" t="s">
        <v>439</v>
      </c>
      <c r="GT337">
        <v>3.25014</v>
      </c>
      <c r="GU337">
        <v>2.89216</v>
      </c>
      <c r="GV337">
        <v>0.0827485</v>
      </c>
      <c r="GW337">
        <v>0.0829111</v>
      </c>
      <c r="GX337">
        <v>0.0595473</v>
      </c>
      <c r="GY337">
        <v>0.0557354</v>
      </c>
      <c r="GZ337">
        <v>30260.2</v>
      </c>
      <c r="HA337">
        <v>23315.8</v>
      </c>
      <c r="HB337">
        <v>30712.1</v>
      </c>
      <c r="HC337">
        <v>23894.3</v>
      </c>
      <c r="HD337">
        <v>38256.8</v>
      </c>
      <c r="HE337">
        <v>31492.8</v>
      </c>
      <c r="HF337">
        <v>43457.1</v>
      </c>
      <c r="HG337">
        <v>36060.5</v>
      </c>
      <c r="HH337">
        <v>2.35255</v>
      </c>
      <c r="HI337">
        <v>2.25458</v>
      </c>
      <c r="HJ337">
        <v>0.156127</v>
      </c>
      <c r="HK337">
        <v>0</v>
      </c>
      <c r="HL337">
        <v>20.4933</v>
      </c>
      <c r="HM337">
        <v>999.9</v>
      </c>
      <c r="HN337">
        <v>45.049</v>
      </c>
      <c r="HO337">
        <v>27.18</v>
      </c>
      <c r="HP337">
        <v>20.6542</v>
      </c>
      <c r="HQ337">
        <v>54.732</v>
      </c>
      <c r="HR337">
        <v>21.4303</v>
      </c>
      <c r="HS337">
        <v>2</v>
      </c>
      <c r="HT337">
        <v>-0.303196</v>
      </c>
      <c r="HU337">
        <v>0.672309</v>
      </c>
      <c r="HV337">
        <v>20.3425</v>
      </c>
      <c r="HW337">
        <v>5.2429</v>
      </c>
      <c r="HX337">
        <v>11.9213</v>
      </c>
      <c r="HY337">
        <v>4.96945</v>
      </c>
      <c r="HZ337">
        <v>3.29008</v>
      </c>
      <c r="IA337">
        <v>9999</v>
      </c>
      <c r="IB337">
        <v>999.9</v>
      </c>
      <c r="IC337">
        <v>9999</v>
      </c>
      <c r="ID337">
        <v>9999</v>
      </c>
      <c r="IE337">
        <v>4.97208</v>
      </c>
      <c r="IF337">
        <v>1.87348</v>
      </c>
      <c r="IG337">
        <v>1.88034</v>
      </c>
      <c r="IH337">
        <v>1.87652</v>
      </c>
      <c r="II337">
        <v>1.8761</v>
      </c>
      <c r="IJ337">
        <v>1.87607</v>
      </c>
      <c r="IK337">
        <v>1.87502</v>
      </c>
      <c r="IL337">
        <v>1.87545</v>
      </c>
      <c r="IM337">
        <v>0</v>
      </c>
      <c r="IN337">
        <v>0</v>
      </c>
      <c r="IO337">
        <v>0</v>
      </c>
      <c r="IP337">
        <v>0</v>
      </c>
      <c r="IQ337" t="s">
        <v>440</v>
      </c>
      <c r="IR337" t="s">
        <v>441</v>
      </c>
      <c r="IS337" t="s">
        <v>442</v>
      </c>
      <c r="IT337" t="s">
        <v>442</v>
      </c>
      <c r="IU337" t="s">
        <v>442</v>
      </c>
      <c r="IV337" t="s">
        <v>442</v>
      </c>
      <c r="IW337">
        <v>0</v>
      </c>
      <c r="IX337">
        <v>100</v>
      </c>
      <c r="IY337">
        <v>100</v>
      </c>
      <c r="IZ337">
        <v>-0.514</v>
      </c>
      <c r="JA337">
        <v>0.0316</v>
      </c>
      <c r="JB337">
        <v>-0.436505064677801</v>
      </c>
      <c r="JC337">
        <v>-0.000204251658391556</v>
      </c>
      <c r="JD337">
        <v>8.11882707142039e-08</v>
      </c>
      <c r="JE337">
        <v>-8.824596126216e-11</v>
      </c>
      <c r="JF337">
        <v>-0.0823044458403542</v>
      </c>
      <c r="JG337">
        <v>6.98166786572007e-05</v>
      </c>
      <c r="JH337">
        <v>0.00104944809816257</v>
      </c>
      <c r="JI337">
        <v>-2.5878658862803e-05</v>
      </c>
      <c r="JJ337">
        <v>28</v>
      </c>
      <c r="JK337">
        <v>2090</v>
      </c>
      <c r="JL337">
        <v>2</v>
      </c>
      <c r="JM337">
        <v>19</v>
      </c>
      <c r="JN337">
        <v>27.4</v>
      </c>
      <c r="JO337">
        <v>27.3</v>
      </c>
      <c r="JP337">
        <v>1.36108</v>
      </c>
      <c r="JQ337">
        <v>2.55127</v>
      </c>
      <c r="JR337">
        <v>2.24365</v>
      </c>
      <c r="JS337">
        <v>2.85034</v>
      </c>
      <c r="JT337">
        <v>2.49756</v>
      </c>
      <c r="JU337">
        <v>2.36084</v>
      </c>
      <c r="JV337">
        <v>31.368</v>
      </c>
      <c r="JW337">
        <v>24.0612</v>
      </c>
      <c r="JX337">
        <v>18</v>
      </c>
      <c r="JY337">
        <v>633.721</v>
      </c>
      <c r="JZ337">
        <v>657.459</v>
      </c>
      <c r="KA337">
        <v>20.0007</v>
      </c>
      <c r="KB337">
        <v>23.3451</v>
      </c>
      <c r="KC337">
        <v>29.9998</v>
      </c>
      <c r="KD337">
        <v>23.5328</v>
      </c>
      <c r="KE337">
        <v>23.5119</v>
      </c>
      <c r="KF337">
        <v>27.2921</v>
      </c>
      <c r="KG337">
        <v>36.1715</v>
      </c>
      <c r="KH337">
        <v>0</v>
      </c>
      <c r="KI337">
        <v>20</v>
      </c>
      <c r="KJ337">
        <v>420</v>
      </c>
      <c r="KK337">
        <v>11.5869</v>
      </c>
      <c r="KL337">
        <v>101.975</v>
      </c>
      <c r="KM337">
        <v>101.022</v>
      </c>
    </row>
    <row r="338" spans="1:299">
      <c r="A338">
        <v>322</v>
      </c>
      <c r="B338">
        <v>1701979279.1</v>
      </c>
      <c r="C338">
        <v>1605.09999990463</v>
      </c>
      <c r="D338" t="s">
        <v>1085</v>
      </c>
      <c r="E338" t="s">
        <v>1086</v>
      </c>
      <c r="F338">
        <v>15</v>
      </c>
      <c r="H338" t="s">
        <v>435</v>
      </c>
      <c r="K338">
        <v>1701979277.6</v>
      </c>
      <c r="L338">
        <f>(M338)/1000</f>
        <v>0</v>
      </c>
      <c r="M338">
        <f>IF(DR338, AP338, AJ338)</f>
        <v>0</v>
      </c>
      <c r="N338">
        <f>IF(DR338, AK338, AI338)</f>
        <v>0</v>
      </c>
      <c r="O338">
        <f>DT338 - IF(AW338&gt;1, N338*DN338*100.0/(AY338*EH338), 0)</f>
        <v>0</v>
      </c>
      <c r="P338">
        <f>((V338-L338/2)*O338-N338)/(V338+L338/2)</f>
        <v>0</v>
      </c>
      <c r="Q338">
        <f>P338*(EA338+EB338)/1000.0</f>
        <v>0</v>
      </c>
      <c r="R338">
        <f>(DT338 - IF(AW338&gt;1, N338*DN338*100.0/(AY338*EH338), 0))*(EA338+EB338)/1000.0</f>
        <v>0</v>
      </c>
      <c r="S338">
        <f>2.0/((1/U338-1/T338)+SIGN(U338)*SQRT((1/U338-1/T338)*(1/U338-1/T338) + 4*DO338/((DO338+1)*(DO338+1))*(2*1/U338*1/T338-1/T338*1/T338)))</f>
        <v>0</v>
      </c>
      <c r="T338">
        <f>IF(LEFT(DP338,1)&lt;&gt;"0",IF(LEFT(DP338,1)="1",3.0,DQ338),$D$5+$E$5*(EH338*EA338/($K$5*1000))+$F$5*(EH338*EA338/($K$5*1000))*MAX(MIN(DN338,$J$5),$I$5)*MAX(MIN(DN338,$J$5),$I$5)+$G$5*MAX(MIN(DN338,$J$5),$I$5)*(EH338*EA338/($K$5*1000))+$H$5*(EH338*EA338/($K$5*1000))*(EH338*EA338/($K$5*1000)))</f>
        <v>0</v>
      </c>
      <c r="U338">
        <f>L338*(1000-(1000*0.61365*exp(17.502*Y338/(240.97+Y338))/(EA338+EB338)+DV338)/2)/(1000*0.61365*exp(17.502*Y338/(240.97+Y338))/(EA338+EB338)-DV338)</f>
        <v>0</v>
      </c>
      <c r="V338">
        <f>1/((DO338+1)/(S338/1.6)+1/(T338/1.37)) + DO338/((DO338+1)/(S338/1.6) + DO338/(T338/1.37))</f>
        <v>0</v>
      </c>
      <c r="W338">
        <f>(DJ338*DM338)</f>
        <v>0</v>
      </c>
      <c r="X338">
        <f>(EC338+(W338+2*0.95*5.67E-8*(((EC338+$B$7)+273)^4-(EC338+273)^4)-44100*L338)/(1.84*29.3*T338+8*0.95*5.67E-8*(EC338+273)^3))</f>
        <v>0</v>
      </c>
      <c r="Y338">
        <f>($C$7*ED338+$D$7*EE338+$E$7*X338)</f>
        <v>0</v>
      </c>
      <c r="Z338">
        <f>0.61365*exp(17.502*Y338/(240.97+Y338))</f>
        <v>0</v>
      </c>
      <c r="AA338">
        <f>(AB338/AC338*100)</f>
        <v>0</v>
      </c>
      <c r="AB338">
        <f>DV338*(EA338+EB338)/1000</f>
        <v>0</v>
      </c>
      <c r="AC338">
        <f>0.61365*exp(17.502*EC338/(240.97+EC338))</f>
        <v>0</v>
      </c>
      <c r="AD338">
        <f>(Z338-DV338*(EA338+EB338)/1000)</f>
        <v>0</v>
      </c>
      <c r="AE338">
        <f>(-L338*44100)</f>
        <v>0</v>
      </c>
      <c r="AF338">
        <f>2*29.3*T338*0.92*(EC338-Y338)</f>
        <v>0</v>
      </c>
      <c r="AG338">
        <f>2*0.95*5.67E-8*(((EC338+$B$7)+273)^4-(Y338+273)^4)</f>
        <v>0</v>
      </c>
      <c r="AH338">
        <f>W338+AG338+AE338+AF338</f>
        <v>0</v>
      </c>
      <c r="AI338">
        <f>DZ338*AW338*(DU338-DT338*(1000-AW338*DW338)/(1000-AW338*DV338))/(100*DN338)</f>
        <v>0</v>
      </c>
      <c r="AJ338">
        <f>1000*DZ338*AW338*(DV338-DW338)/(100*DN338*(1000-AW338*DV338))</f>
        <v>0</v>
      </c>
      <c r="AK338">
        <f>(AL338 - AM338 - EA338*1E3/(8.314*(EC338+273.15)) * AO338/DZ338 * AN338) * DZ338/(100*DN338) * (1000 - DW338)/1000</f>
        <v>0</v>
      </c>
      <c r="AL338">
        <v>424.911695795524</v>
      </c>
      <c r="AM338">
        <v>422.888545454545</v>
      </c>
      <c r="AN338">
        <v>0.000601805049921996</v>
      </c>
      <c r="AO338">
        <v>66.111918729525</v>
      </c>
      <c r="AP338">
        <f>(AR338 - AQ338 + EA338*1E3/(8.314*(EC338+273.15)) * AT338/DZ338 * AS338) * DZ338/(100*DN338) * 1000/(1000 - AR338)</f>
        <v>0</v>
      </c>
      <c r="AQ338">
        <v>11.5832547143401</v>
      </c>
      <c r="AR338">
        <v>12.507489010989</v>
      </c>
      <c r="AS338">
        <v>-1.42558759910258e-07</v>
      </c>
      <c r="AT338">
        <v>85.4368916189537</v>
      </c>
      <c r="AU338">
        <v>0</v>
      </c>
      <c r="AV338">
        <v>0</v>
      </c>
      <c r="AW338">
        <f>IF(AU338*$H$13&gt;=AY338,1.0,(AY338/(AY338-AU338*$H$13)))</f>
        <v>0</v>
      </c>
      <c r="AX338">
        <f>(AW338-1)*100</f>
        <v>0</v>
      </c>
      <c r="AY338">
        <f>MAX(0,($B$13+$C$13*EH338)/(1+$D$13*EH338)*EA338/(EC338+273)*$E$13)</f>
        <v>0</v>
      </c>
      <c r="AZ338" t="s">
        <v>436</v>
      </c>
      <c r="BA338" t="s">
        <v>436</v>
      </c>
      <c r="BB338">
        <v>0</v>
      </c>
      <c r="BC338">
        <v>0</v>
      </c>
      <c r="BD338">
        <f>1-BB338/BC338</f>
        <v>0</v>
      </c>
      <c r="BE338">
        <v>0</v>
      </c>
      <c r="BF338" t="s">
        <v>436</v>
      </c>
      <c r="BG338" t="s">
        <v>436</v>
      </c>
      <c r="BH338">
        <v>0</v>
      </c>
      <c r="BI338">
        <v>0</v>
      </c>
      <c r="BJ338">
        <f>1-BH338/BI338</f>
        <v>0</v>
      </c>
      <c r="BK338">
        <v>0.5</v>
      </c>
      <c r="BL338">
        <f>DK338</f>
        <v>0</v>
      </c>
      <c r="BM338">
        <f>N338</f>
        <v>0</v>
      </c>
      <c r="BN338">
        <f>BJ338*BK338*BL338</f>
        <v>0</v>
      </c>
      <c r="BO338">
        <f>(BM338-BE338)/BL338</f>
        <v>0</v>
      </c>
      <c r="BP338">
        <f>(BC338-BI338)/BI338</f>
        <v>0</v>
      </c>
      <c r="BQ338">
        <f>BB338/(BD338+BB338/BI338)</f>
        <v>0</v>
      </c>
      <c r="BR338" t="s">
        <v>436</v>
      </c>
      <c r="BS338">
        <v>0</v>
      </c>
      <c r="BT338">
        <f>IF(BS338&lt;&gt;0, BS338, BQ338)</f>
        <v>0</v>
      </c>
      <c r="BU338">
        <f>1-BT338/BI338</f>
        <v>0</v>
      </c>
      <c r="BV338">
        <f>(BI338-BH338)/(BI338-BT338)</f>
        <v>0</v>
      </c>
      <c r="BW338">
        <f>(BC338-BI338)/(BC338-BT338)</f>
        <v>0</v>
      </c>
      <c r="BX338">
        <f>(BI338-BH338)/(BI338-BB338)</f>
        <v>0</v>
      </c>
      <c r="BY338">
        <f>(BC338-BI338)/(BC338-BB338)</f>
        <v>0</v>
      </c>
      <c r="BZ338">
        <f>(BV338*BT338/BH338)</f>
        <v>0</v>
      </c>
      <c r="CA338">
        <f>(1-BZ338)</f>
        <v>0</v>
      </c>
      <c r="DJ338">
        <f>$B$11*EI338+$C$11*EJ338+$F$11*EU338*(1-EX338)</f>
        <v>0</v>
      </c>
      <c r="DK338">
        <f>DJ338*DL338</f>
        <v>0</v>
      </c>
      <c r="DL338">
        <f>($B$11*$D$9+$C$11*$D$9+$F$11*((FH338+EZ338)/MAX(FH338+EZ338+FI338, 0.1)*$I$9+FI338/MAX(FH338+EZ338+FI338, 0.1)*$J$9))/($B$11+$C$11+$F$11)</f>
        <v>0</v>
      </c>
      <c r="DM338">
        <f>($B$11*$K$9+$C$11*$K$9+$F$11*((FH338+EZ338)/MAX(FH338+EZ338+FI338, 0.1)*$P$9+FI338/MAX(FH338+EZ338+FI338, 0.1)*$Q$9))/($B$11+$C$11+$F$11)</f>
        <v>0</v>
      </c>
      <c r="DN338">
        <v>6</v>
      </c>
      <c r="DO338">
        <v>0.5</v>
      </c>
      <c r="DP338" t="s">
        <v>437</v>
      </c>
      <c r="DQ338">
        <v>2</v>
      </c>
      <c r="DR338" t="b">
        <v>1</v>
      </c>
      <c r="DS338">
        <v>1701979277.6</v>
      </c>
      <c r="DT338">
        <v>417.6</v>
      </c>
      <c r="DU338">
        <v>419.98</v>
      </c>
      <c r="DV338">
        <v>12.50745</v>
      </c>
      <c r="DW338">
        <v>11.5836</v>
      </c>
      <c r="DX338">
        <v>418.114</v>
      </c>
      <c r="DY338">
        <v>12.47585</v>
      </c>
      <c r="DZ338">
        <v>599.9695</v>
      </c>
      <c r="EA338">
        <v>78.9006</v>
      </c>
      <c r="EB338">
        <v>0.0996533</v>
      </c>
      <c r="EC338">
        <v>23.0105</v>
      </c>
      <c r="ED338">
        <v>23.05935</v>
      </c>
      <c r="EE338">
        <v>999.9</v>
      </c>
      <c r="EF338">
        <v>0</v>
      </c>
      <c r="EG338">
        <v>0</v>
      </c>
      <c r="EH338">
        <v>10038.75</v>
      </c>
      <c r="EI338">
        <v>0</v>
      </c>
      <c r="EJ338">
        <v>0.848101</v>
      </c>
      <c r="EK338">
        <v>-2.380035</v>
      </c>
      <c r="EL338">
        <v>422.889</v>
      </c>
      <c r="EM338">
        <v>424.902</v>
      </c>
      <c r="EN338">
        <v>0.923847</v>
      </c>
      <c r="EO338">
        <v>419.98</v>
      </c>
      <c r="EP338">
        <v>11.5836</v>
      </c>
      <c r="EQ338">
        <v>0.986848</v>
      </c>
      <c r="ER338">
        <v>0.913956</v>
      </c>
      <c r="ES338">
        <v>6.72363</v>
      </c>
      <c r="ET338">
        <v>5.61238</v>
      </c>
      <c r="EU338">
        <v>1800.09</v>
      </c>
      <c r="EV338">
        <v>0.978006</v>
      </c>
      <c r="EW338">
        <v>0.0219943</v>
      </c>
      <c r="EX338">
        <v>0</v>
      </c>
      <c r="EY338">
        <v>380.969</v>
      </c>
      <c r="EZ338">
        <v>4.99951</v>
      </c>
      <c r="FA338">
        <v>6913.615</v>
      </c>
      <c r="FB338">
        <v>14717.75</v>
      </c>
      <c r="FC338">
        <v>43.062</v>
      </c>
      <c r="FD338">
        <v>44.812</v>
      </c>
      <c r="FE338">
        <v>44.625</v>
      </c>
      <c r="FF338">
        <v>43.875</v>
      </c>
      <c r="FG338">
        <v>44.5</v>
      </c>
      <c r="FH338">
        <v>1755.61</v>
      </c>
      <c r="FI338">
        <v>39.48</v>
      </c>
      <c r="FJ338">
        <v>0</v>
      </c>
      <c r="FK338">
        <v>1701979280.1</v>
      </c>
      <c r="FL338">
        <v>0</v>
      </c>
      <c r="FM338">
        <v>380.988192307692</v>
      </c>
      <c r="FN338">
        <v>-0.127350418872435</v>
      </c>
      <c r="FO338">
        <v>-2.03931624921393</v>
      </c>
      <c r="FP338">
        <v>6913.50038461538</v>
      </c>
      <c r="FQ338">
        <v>15</v>
      </c>
      <c r="FR338">
        <v>1701977635</v>
      </c>
      <c r="FS338" t="s">
        <v>438</v>
      </c>
      <c r="FT338">
        <v>1701977633</v>
      </c>
      <c r="FU338">
        <v>1701977635</v>
      </c>
      <c r="FV338">
        <v>4</v>
      </c>
      <c r="FW338">
        <v>-0.012</v>
      </c>
      <c r="FX338">
        <v>0.003</v>
      </c>
      <c r="FY338">
        <v>-0.515</v>
      </c>
      <c r="FZ338">
        <v>0.012</v>
      </c>
      <c r="GA338">
        <v>420</v>
      </c>
      <c r="GB338">
        <v>11</v>
      </c>
      <c r="GC338">
        <v>0.38</v>
      </c>
      <c r="GD338">
        <v>0.07</v>
      </c>
      <c r="GE338">
        <v>-2.4254625</v>
      </c>
      <c r="GF338">
        <v>0.129170075187967</v>
      </c>
      <c r="GG338">
        <v>0.0290769463449998</v>
      </c>
      <c r="GH338">
        <v>1</v>
      </c>
      <c r="GI338">
        <v>380.991352941176</v>
      </c>
      <c r="GJ338">
        <v>-0.0070588205355862</v>
      </c>
      <c r="GK338">
        <v>0.141433601622177</v>
      </c>
      <c r="GL338">
        <v>1</v>
      </c>
      <c r="GM338">
        <v>0.9249906</v>
      </c>
      <c r="GN338">
        <v>-0.00136709774435913</v>
      </c>
      <c r="GO338">
        <v>0.00124410796959106</v>
      </c>
      <c r="GP338">
        <v>1</v>
      </c>
      <c r="GQ338">
        <v>3</v>
      </c>
      <c r="GR338">
        <v>3</v>
      </c>
      <c r="GS338" t="s">
        <v>439</v>
      </c>
      <c r="GT338">
        <v>3.25002</v>
      </c>
      <c r="GU338">
        <v>2.89228</v>
      </c>
      <c r="GV338">
        <v>0.082752</v>
      </c>
      <c r="GW338">
        <v>0.082909</v>
      </c>
      <c r="GX338">
        <v>0.0595401</v>
      </c>
      <c r="GY338">
        <v>0.0557382</v>
      </c>
      <c r="GZ338">
        <v>30260.1</v>
      </c>
      <c r="HA338">
        <v>23315.9</v>
      </c>
      <c r="HB338">
        <v>30712.1</v>
      </c>
      <c r="HC338">
        <v>23894.3</v>
      </c>
      <c r="HD338">
        <v>38256.8</v>
      </c>
      <c r="HE338">
        <v>31492.5</v>
      </c>
      <c r="HF338">
        <v>43456.8</v>
      </c>
      <c r="HG338">
        <v>36060.4</v>
      </c>
      <c r="HH338">
        <v>2.35228</v>
      </c>
      <c r="HI338">
        <v>2.25475</v>
      </c>
      <c r="HJ338">
        <v>0.155605</v>
      </c>
      <c r="HK338">
        <v>0</v>
      </c>
      <c r="HL338">
        <v>20.4969</v>
      </c>
      <c r="HM338">
        <v>999.9</v>
      </c>
      <c r="HN338">
        <v>45.049</v>
      </c>
      <c r="HO338">
        <v>27.17</v>
      </c>
      <c r="HP338">
        <v>20.6404</v>
      </c>
      <c r="HQ338">
        <v>54.862</v>
      </c>
      <c r="HR338">
        <v>21.4383</v>
      </c>
      <c r="HS338">
        <v>2</v>
      </c>
      <c r="HT338">
        <v>-0.303445</v>
      </c>
      <c r="HU338">
        <v>0.67649</v>
      </c>
      <c r="HV338">
        <v>20.3425</v>
      </c>
      <c r="HW338">
        <v>5.24365</v>
      </c>
      <c r="HX338">
        <v>11.9223</v>
      </c>
      <c r="HY338">
        <v>4.96935</v>
      </c>
      <c r="HZ338">
        <v>3.29008</v>
      </c>
      <c r="IA338">
        <v>9999</v>
      </c>
      <c r="IB338">
        <v>999.9</v>
      </c>
      <c r="IC338">
        <v>9999</v>
      </c>
      <c r="ID338">
        <v>9999</v>
      </c>
      <c r="IE338">
        <v>4.97211</v>
      </c>
      <c r="IF338">
        <v>1.87349</v>
      </c>
      <c r="IG338">
        <v>1.88034</v>
      </c>
      <c r="IH338">
        <v>1.87652</v>
      </c>
      <c r="II338">
        <v>1.87612</v>
      </c>
      <c r="IJ338">
        <v>1.87607</v>
      </c>
      <c r="IK338">
        <v>1.87504</v>
      </c>
      <c r="IL338">
        <v>1.87545</v>
      </c>
      <c r="IM338">
        <v>0</v>
      </c>
      <c r="IN338">
        <v>0</v>
      </c>
      <c r="IO338">
        <v>0</v>
      </c>
      <c r="IP338">
        <v>0</v>
      </c>
      <c r="IQ338" t="s">
        <v>440</v>
      </c>
      <c r="IR338" t="s">
        <v>441</v>
      </c>
      <c r="IS338" t="s">
        <v>442</v>
      </c>
      <c r="IT338" t="s">
        <v>442</v>
      </c>
      <c r="IU338" t="s">
        <v>442</v>
      </c>
      <c r="IV338" t="s">
        <v>442</v>
      </c>
      <c r="IW338">
        <v>0</v>
      </c>
      <c r="IX338">
        <v>100</v>
      </c>
      <c r="IY338">
        <v>100</v>
      </c>
      <c r="IZ338">
        <v>-0.514</v>
      </c>
      <c r="JA338">
        <v>0.0317</v>
      </c>
      <c r="JB338">
        <v>-0.436505064677801</v>
      </c>
      <c r="JC338">
        <v>-0.000204251658391556</v>
      </c>
      <c r="JD338">
        <v>8.11882707142039e-08</v>
      </c>
      <c r="JE338">
        <v>-8.824596126216e-11</v>
      </c>
      <c r="JF338">
        <v>-0.0823044458403542</v>
      </c>
      <c r="JG338">
        <v>6.98166786572007e-05</v>
      </c>
      <c r="JH338">
        <v>0.00104944809816257</v>
      </c>
      <c r="JI338">
        <v>-2.5878658862803e-05</v>
      </c>
      <c r="JJ338">
        <v>28</v>
      </c>
      <c r="JK338">
        <v>2090</v>
      </c>
      <c r="JL338">
        <v>2</v>
      </c>
      <c r="JM338">
        <v>19</v>
      </c>
      <c r="JN338">
        <v>27.4</v>
      </c>
      <c r="JO338">
        <v>27.4</v>
      </c>
      <c r="JP338">
        <v>1.36108</v>
      </c>
      <c r="JQ338">
        <v>2.55371</v>
      </c>
      <c r="JR338">
        <v>2.24365</v>
      </c>
      <c r="JS338">
        <v>2.85034</v>
      </c>
      <c r="JT338">
        <v>2.49756</v>
      </c>
      <c r="JU338">
        <v>2.32544</v>
      </c>
      <c r="JV338">
        <v>31.3898</v>
      </c>
      <c r="JW338">
        <v>24.0525</v>
      </c>
      <c r="JX338">
        <v>18</v>
      </c>
      <c r="JY338">
        <v>633.498</v>
      </c>
      <c r="JZ338">
        <v>657.588</v>
      </c>
      <c r="KA338">
        <v>20.0008</v>
      </c>
      <c r="KB338">
        <v>23.3432</v>
      </c>
      <c r="KC338">
        <v>30.0001</v>
      </c>
      <c r="KD338">
        <v>23.5309</v>
      </c>
      <c r="KE338">
        <v>23.5104</v>
      </c>
      <c r="KF338">
        <v>27.2909</v>
      </c>
      <c r="KG338">
        <v>36.1715</v>
      </c>
      <c r="KH338">
        <v>0</v>
      </c>
      <c r="KI338">
        <v>20</v>
      </c>
      <c r="KJ338">
        <v>420</v>
      </c>
      <c r="KK338">
        <v>11.5869</v>
      </c>
      <c r="KL338">
        <v>101.974</v>
      </c>
      <c r="KM338">
        <v>101.022</v>
      </c>
    </row>
    <row r="339" spans="1:299">
      <c r="A339">
        <v>323</v>
      </c>
      <c r="B339">
        <v>1701979284.1</v>
      </c>
      <c r="C339">
        <v>1610.09999990463</v>
      </c>
      <c r="D339" t="s">
        <v>1087</v>
      </c>
      <c r="E339" t="s">
        <v>1088</v>
      </c>
      <c r="F339">
        <v>15</v>
      </c>
      <c r="H339" t="s">
        <v>435</v>
      </c>
      <c r="K339">
        <v>1701979282.6</v>
      </c>
      <c r="L339">
        <f>(M339)/1000</f>
        <v>0</v>
      </c>
      <c r="M339">
        <f>IF(DR339, AP339, AJ339)</f>
        <v>0</v>
      </c>
      <c r="N339">
        <f>IF(DR339, AK339, AI339)</f>
        <v>0</v>
      </c>
      <c r="O339">
        <f>DT339 - IF(AW339&gt;1, N339*DN339*100.0/(AY339*EH339), 0)</f>
        <v>0</v>
      </c>
      <c r="P339">
        <f>((V339-L339/2)*O339-N339)/(V339+L339/2)</f>
        <v>0</v>
      </c>
      <c r="Q339">
        <f>P339*(EA339+EB339)/1000.0</f>
        <v>0</v>
      </c>
      <c r="R339">
        <f>(DT339 - IF(AW339&gt;1, N339*DN339*100.0/(AY339*EH339), 0))*(EA339+EB339)/1000.0</f>
        <v>0</v>
      </c>
      <c r="S339">
        <f>2.0/((1/U339-1/T339)+SIGN(U339)*SQRT((1/U339-1/T339)*(1/U339-1/T339) + 4*DO339/((DO339+1)*(DO339+1))*(2*1/U339*1/T339-1/T339*1/T339)))</f>
        <v>0</v>
      </c>
      <c r="T339">
        <f>IF(LEFT(DP339,1)&lt;&gt;"0",IF(LEFT(DP339,1)="1",3.0,DQ339),$D$5+$E$5*(EH339*EA339/($K$5*1000))+$F$5*(EH339*EA339/($K$5*1000))*MAX(MIN(DN339,$J$5),$I$5)*MAX(MIN(DN339,$J$5),$I$5)+$G$5*MAX(MIN(DN339,$J$5),$I$5)*(EH339*EA339/($K$5*1000))+$H$5*(EH339*EA339/($K$5*1000))*(EH339*EA339/($K$5*1000)))</f>
        <v>0</v>
      </c>
      <c r="U339">
        <f>L339*(1000-(1000*0.61365*exp(17.502*Y339/(240.97+Y339))/(EA339+EB339)+DV339)/2)/(1000*0.61365*exp(17.502*Y339/(240.97+Y339))/(EA339+EB339)-DV339)</f>
        <v>0</v>
      </c>
      <c r="V339">
        <f>1/((DO339+1)/(S339/1.6)+1/(T339/1.37)) + DO339/((DO339+1)/(S339/1.6) + DO339/(T339/1.37))</f>
        <v>0</v>
      </c>
      <c r="W339">
        <f>(DJ339*DM339)</f>
        <v>0</v>
      </c>
      <c r="X339">
        <f>(EC339+(W339+2*0.95*5.67E-8*(((EC339+$B$7)+273)^4-(EC339+273)^4)-44100*L339)/(1.84*29.3*T339+8*0.95*5.67E-8*(EC339+273)^3))</f>
        <v>0</v>
      </c>
      <c r="Y339">
        <f>($C$7*ED339+$D$7*EE339+$E$7*X339)</f>
        <v>0</v>
      </c>
      <c r="Z339">
        <f>0.61365*exp(17.502*Y339/(240.97+Y339))</f>
        <v>0</v>
      </c>
      <c r="AA339">
        <f>(AB339/AC339*100)</f>
        <v>0</v>
      </c>
      <c r="AB339">
        <f>DV339*(EA339+EB339)/1000</f>
        <v>0</v>
      </c>
      <c r="AC339">
        <f>0.61365*exp(17.502*EC339/(240.97+EC339))</f>
        <v>0</v>
      </c>
      <c r="AD339">
        <f>(Z339-DV339*(EA339+EB339)/1000)</f>
        <v>0</v>
      </c>
      <c r="AE339">
        <f>(-L339*44100)</f>
        <v>0</v>
      </c>
      <c r="AF339">
        <f>2*29.3*T339*0.92*(EC339-Y339)</f>
        <v>0</v>
      </c>
      <c r="AG339">
        <f>2*0.95*5.67E-8*(((EC339+$B$7)+273)^4-(Y339+273)^4)</f>
        <v>0</v>
      </c>
      <c r="AH339">
        <f>W339+AG339+AE339+AF339</f>
        <v>0</v>
      </c>
      <c r="AI339">
        <f>DZ339*AW339*(DU339-DT339*(1000-AW339*DW339)/(1000-AW339*DV339))/(100*DN339)</f>
        <v>0</v>
      </c>
      <c r="AJ339">
        <f>1000*DZ339*AW339*(DV339-DW339)/(100*DN339*(1000-AW339*DV339))</f>
        <v>0</v>
      </c>
      <c r="AK339">
        <f>(AL339 - AM339 - EA339*1E3/(8.314*(EC339+273.15)) * AO339/DZ339 * AN339) * DZ339/(100*DN339) * (1000 - DW339)/1000</f>
        <v>0</v>
      </c>
      <c r="AL339">
        <v>424.96077252255</v>
      </c>
      <c r="AM339">
        <v>422.916472727273</v>
      </c>
      <c r="AN339">
        <v>-5.4760705236884e-05</v>
      </c>
      <c r="AO339">
        <v>66.111918729525</v>
      </c>
      <c r="AP339">
        <f>(AR339 - AQ339 + EA339*1E3/(8.314*(EC339+273.15)) * AT339/DZ339 * AS339) * DZ339/(100*DN339) * 1000/(1000 - AR339)</f>
        <v>0</v>
      </c>
      <c r="AQ339">
        <v>11.5839033141835</v>
      </c>
      <c r="AR339">
        <v>12.5071395604396</v>
      </c>
      <c r="AS339">
        <v>-5.03647906336269e-07</v>
      </c>
      <c r="AT339">
        <v>85.4368916189537</v>
      </c>
      <c r="AU339">
        <v>0</v>
      </c>
      <c r="AV339">
        <v>0</v>
      </c>
      <c r="AW339">
        <f>IF(AU339*$H$13&gt;=AY339,1.0,(AY339/(AY339-AU339*$H$13)))</f>
        <v>0</v>
      </c>
      <c r="AX339">
        <f>(AW339-1)*100</f>
        <v>0</v>
      </c>
      <c r="AY339">
        <f>MAX(0,($B$13+$C$13*EH339)/(1+$D$13*EH339)*EA339/(EC339+273)*$E$13)</f>
        <v>0</v>
      </c>
      <c r="AZ339" t="s">
        <v>436</v>
      </c>
      <c r="BA339" t="s">
        <v>436</v>
      </c>
      <c r="BB339">
        <v>0</v>
      </c>
      <c r="BC339">
        <v>0</v>
      </c>
      <c r="BD339">
        <f>1-BB339/BC339</f>
        <v>0</v>
      </c>
      <c r="BE339">
        <v>0</v>
      </c>
      <c r="BF339" t="s">
        <v>436</v>
      </c>
      <c r="BG339" t="s">
        <v>436</v>
      </c>
      <c r="BH339">
        <v>0</v>
      </c>
      <c r="BI339">
        <v>0</v>
      </c>
      <c r="BJ339">
        <f>1-BH339/BI339</f>
        <v>0</v>
      </c>
      <c r="BK339">
        <v>0.5</v>
      </c>
      <c r="BL339">
        <f>DK339</f>
        <v>0</v>
      </c>
      <c r="BM339">
        <f>N339</f>
        <v>0</v>
      </c>
      <c r="BN339">
        <f>BJ339*BK339*BL339</f>
        <v>0</v>
      </c>
      <c r="BO339">
        <f>(BM339-BE339)/BL339</f>
        <v>0</v>
      </c>
      <c r="BP339">
        <f>(BC339-BI339)/BI339</f>
        <v>0</v>
      </c>
      <c r="BQ339">
        <f>BB339/(BD339+BB339/BI339)</f>
        <v>0</v>
      </c>
      <c r="BR339" t="s">
        <v>436</v>
      </c>
      <c r="BS339">
        <v>0</v>
      </c>
      <c r="BT339">
        <f>IF(BS339&lt;&gt;0, BS339, BQ339)</f>
        <v>0</v>
      </c>
      <c r="BU339">
        <f>1-BT339/BI339</f>
        <v>0</v>
      </c>
      <c r="BV339">
        <f>(BI339-BH339)/(BI339-BT339)</f>
        <v>0</v>
      </c>
      <c r="BW339">
        <f>(BC339-BI339)/(BC339-BT339)</f>
        <v>0</v>
      </c>
      <c r="BX339">
        <f>(BI339-BH339)/(BI339-BB339)</f>
        <v>0</v>
      </c>
      <c r="BY339">
        <f>(BC339-BI339)/(BC339-BB339)</f>
        <v>0</v>
      </c>
      <c r="BZ339">
        <f>(BV339*BT339/BH339)</f>
        <v>0</v>
      </c>
      <c r="CA339">
        <f>(1-BZ339)</f>
        <v>0</v>
      </c>
      <c r="DJ339">
        <f>$B$11*EI339+$C$11*EJ339+$F$11*EU339*(1-EX339)</f>
        <v>0</v>
      </c>
      <c r="DK339">
        <f>DJ339*DL339</f>
        <v>0</v>
      </c>
      <c r="DL339">
        <f>($B$11*$D$9+$C$11*$D$9+$F$11*((FH339+EZ339)/MAX(FH339+EZ339+FI339, 0.1)*$I$9+FI339/MAX(FH339+EZ339+FI339, 0.1)*$J$9))/($B$11+$C$11+$F$11)</f>
        <v>0</v>
      </c>
      <c r="DM339">
        <f>($B$11*$K$9+$C$11*$K$9+$F$11*((FH339+EZ339)/MAX(FH339+EZ339+FI339, 0.1)*$P$9+FI339/MAX(FH339+EZ339+FI339, 0.1)*$Q$9))/($B$11+$C$11+$F$11)</f>
        <v>0</v>
      </c>
      <c r="DN339">
        <v>6</v>
      </c>
      <c r="DO339">
        <v>0.5</v>
      </c>
      <c r="DP339" t="s">
        <v>437</v>
      </c>
      <c r="DQ339">
        <v>2</v>
      </c>
      <c r="DR339" t="b">
        <v>1</v>
      </c>
      <c r="DS339">
        <v>1701979282.6</v>
      </c>
      <c r="DT339">
        <v>417.6235</v>
      </c>
      <c r="DU339">
        <v>420.0565</v>
      </c>
      <c r="DV339">
        <v>12.5071</v>
      </c>
      <c r="DW339">
        <v>11.5848</v>
      </c>
      <c r="DX339">
        <v>418.1375</v>
      </c>
      <c r="DY339">
        <v>12.4755</v>
      </c>
      <c r="DZ339">
        <v>599.9975</v>
      </c>
      <c r="EA339">
        <v>78.89905</v>
      </c>
      <c r="EB339">
        <v>0.0997749</v>
      </c>
      <c r="EC339">
        <v>23.012</v>
      </c>
      <c r="ED339">
        <v>23.06355</v>
      </c>
      <c r="EE339">
        <v>999.9</v>
      </c>
      <c r="EF339">
        <v>0</v>
      </c>
      <c r="EG339">
        <v>0</v>
      </c>
      <c r="EH339">
        <v>10023.75</v>
      </c>
      <c r="EI339">
        <v>0</v>
      </c>
      <c r="EJ339">
        <v>0.848101</v>
      </c>
      <c r="EK339">
        <v>-2.433245</v>
      </c>
      <c r="EL339">
        <v>422.9125</v>
      </c>
      <c r="EM339">
        <v>424.98</v>
      </c>
      <c r="EN339">
        <v>0.9223755</v>
      </c>
      <c r="EO339">
        <v>420.0565</v>
      </c>
      <c r="EP339">
        <v>11.5848</v>
      </c>
      <c r="EQ339">
        <v>0.9868015</v>
      </c>
      <c r="ER339">
        <v>0.9140265</v>
      </c>
      <c r="ES339">
        <v>6.72295</v>
      </c>
      <c r="ET339">
        <v>5.6135</v>
      </c>
      <c r="EU339">
        <v>1799.935</v>
      </c>
      <c r="EV339">
        <v>0.978004</v>
      </c>
      <c r="EW339">
        <v>0.0219962</v>
      </c>
      <c r="EX339">
        <v>0</v>
      </c>
      <c r="EY339">
        <v>380.904</v>
      </c>
      <c r="EZ339">
        <v>4.99951</v>
      </c>
      <c r="FA339">
        <v>6912.4</v>
      </c>
      <c r="FB339">
        <v>14716.5</v>
      </c>
      <c r="FC339">
        <v>43.062</v>
      </c>
      <c r="FD339">
        <v>44.812</v>
      </c>
      <c r="FE339">
        <v>44.625</v>
      </c>
      <c r="FF339">
        <v>43.8435</v>
      </c>
      <c r="FG339">
        <v>44.4685</v>
      </c>
      <c r="FH339">
        <v>1755.455</v>
      </c>
      <c r="FI339">
        <v>39.48</v>
      </c>
      <c r="FJ339">
        <v>0</v>
      </c>
      <c r="FK339">
        <v>1701979285.5</v>
      </c>
      <c r="FL339">
        <v>0</v>
      </c>
      <c r="FM339">
        <v>380.98768</v>
      </c>
      <c r="FN339">
        <v>-0.0719230717358291</v>
      </c>
      <c r="FO339">
        <v>-5.12692305576981</v>
      </c>
      <c r="FP339">
        <v>6913.076</v>
      </c>
      <c r="FQ339">
        <v>15</v>
      </c>
      <c r="FR339">
        <v>1701977635</v>
      </c>
      <c r="FS339" t="s">
        <v>438</v>
      </c>
      <c r="FT339">
        <v>1701977633</v>
      </c>
      <c r="FU339">
        <v>1701977635</v>
      </c>
      <c r="FV339">
        <v>4</v>
      </c>
      <c r="FW339">
        <v>-0.012</v>
      </c>
      <c r="FX339">
        <v>0.003</v>
      </c>
      <c r="FY339">
        <v>-0.515</v>
      </c>
      <c r="FZ339">
        <v>0.012</v>
      </c>
      <c r="GA339">
        <v>420</v>
      </c>
      <c r="GB339">
        <v>11</v>
      </c>
      <c r="GC339">
        <v>0.38</v>
      </c>
      <c r="GD339">
        <v>0.07</v>
      </c>
      <c r="GE339">
        <v>-2.42317333333333</v>
      </c>
      <c r="GF339">
        <v>0.197505194805194</v>
      </c>
      <c r="GG339">
        <v>0.0311006800313546</v>
      </c>
      <c r="GH339">
        <v>1</v>
      </c>
      <c r="GI339">
        <v>380.987823529412</v>
      </c>
      <c r="GJ339">
        <v>0.12281131078353</v>
      </c>
      <c r="GK339">
        <v>0.16639277957119</v>
      </c>
      <c r="GL339">
        <v>1</v>
      </c>
      <c r="GM339">
        <v>0.924593333333333</v>
      </c>
      <c r="GN339">
        <v>-0.00879490909090706</v>
      </c>
      <c r="GO339">
        <v>0.00146262075067922</v>
      </c>
      <c r="GP339">
        <v>1</v>
      </c>
      <c r="GQ339">
        <v>3</v>
      </c>
      <c r="GR339">
        <v>3</v>
      </c>
      <c r="GS339" t="s">
        <v>439</v>
      </c>
      <c r="GT339">
        <v>3.25014</v>
      </c>
      <c r="GU339">
        <v>2.89218</v>
      </c>
      <c r="GV339">
        <v>0.0827466</v>
      </c>
      <c r="GW339">
        <v>0.0829131</v>
      </c>
      <c r="GX339">
        <v>0.0595327</v>
      </c>
      <c r="GY339">
        <v>0.0557426</v>
      </c>
      <c r="GZ339">
        <v>30260.7</v>
      </c>
      <c r="HA339">
        <v>23315.9</v>
      </c>
      <c r="HB339">
        <v>30712.5</v>
      </c>
      <c r="HC339">
        <v>23894.4</v>
      </c>
      <c r="HD339">
        <v>38257.6</v>
      </c>
      <c r="HE339">
        <v>31492.5</v>
      </c>
      <c r="HF339">
        <v>43457.4</v>
      </c>
      <c r="HG339">
        <v>36060.6</v>
      </c>
      <c r="HH339">
        <v>2.35265</v>
      </c>
      <c r="HI339">
        <v>2.25448</v>
      </c>
      <c r="HJ339">
        <v>0.155233</v>
      </c>
      <c r="HK339">
        <v>0</v>
      </c>
      <c r="HL339">
        <v>20.4986</v>
      </c>
      <c r="HM339">
        <v>999.9</v>
      </c>
      <c r="HN339">
        <v>45.049</v>
      </c>
      <c r="HO339">
        <v>27.17</v>
      </c>
      <c r="HP339">
        <v>20.6406</v>
      </c>
      <c r="HQ339">
        <v>54.602</v>
      </c>
      <c r="HR339">
        <v>21.4343</v>
      </c>
      <c r="HS339">
        <v>2</v>
      </c>
      <c r="HT339">
        <v>-0.303214</v>
      </c>
      <c r="HU339">
        <v>0.67994</v>
      </c>
      <c r="HV339">
        <v>20.3424</v>
      </c>
      <c r="HW339">
        <v>5.24514</v>
      </c>
      <c r="HX339">
        <v>11.9225</v>
      </c>
      <c r="HY339">
        <v>4.9695</v>
      </c>
      <c r="HZ339">
        <v>3.29018</v>
      </c>
      <c r="IA339">
        <v>9999</v>
      </c>
      <c r="IB339">
        <v>999.9</v>
      </c>
      <c r="IC339">
        <v>9999</v>
      </c>
      <c r="ID339">
        <v>9999</v>
      </c>
      <c r="IE339">
        <v>4.97211</v>
      </c>
      <c r="IF339">
        <v>1.87348</v>
      </c>
      <c r="IG339">
        <v>1.88034</v>
      </c>
      <c r="IH339">
        <v>1.87651</v>
      </c>
      <c r="II339">
        <v>1.8761</v>
      </c>
      <c r="IJ339">
        <v>1.87607</v>
      </c>
      <c r="IK339">
        <v>1.87504</v>
      </c>
      <c r="IL339">
        <v>1.87542</v>
      </c>
      <c r="IM339">
        <v>0</v>
      </c>
      <c r="IN339">
        <v>0</v>
      </c>
      <c r="IO339">
        <v>0</v>
      </c>
      <c r="IP339">
        <v>0</v>
      </c>
      <c r="IQ339" t="s">
        <v>440</v>
      </c>
      <c r="IR339" t="s">
        <v>441</v>
      </c>
      <c r="IS339" t="s">
        <v>442</v>
      </c>
      <c r="IT339" t="s">
        <v>442</v>
      </c>
      <c r="IU339" t="s">
        <v>442</v>
      </c>
      <c r="IV339" t="s">
        <v>442</v>
      </c>
      <c r="IW339">
        <v>0</v>
      </c>
      <c r="IX339">
        <v>100</v>
      </c>
      <c r="IY339">
        <v>100</v>
      </c>
      <c r="IZ339">
        <v>-0.514</v>
      </c>
      <c r="JA339">
        <v>0.0316</v>
      </c>
      <c r="JB339">
        <v>-0.436505064677801</v>
      </c>
      <c r="JC339">
        <v>-0.000204251658391556</v>
      </c>
      <c r="JD339">
        <v>8.11882707142039e-08</v>
      </c>
      <c r="JE339">
        <v>-8.824596126216e-11</v>
      </c>
      <c r="JF339">
        <v>-0.0823044458403542</v>
      </c>
      <c r="JG339">
        <v>6.98166786572007e-05</v>
      </c>
      <c r="JH339">
        <v>0.00104944809816257</v>
      </c>
      <c r="JI339">
        <v>-2.5878658862803e-05</v>
      </c>
      <c r="JJ339">
        <v>28</v>
      </c>
      <c r="JK339">
        <v>2090</v>
      </c>
      <c r="JL339">
        <v>2</v>
      </c>
      <c r="JM339">
        <v>19</v>
      </c>
      <c r="JN339">
        <v>27.5</v>
      </c>
      <c r="JO339">
        <v>27.5</v>
      </c>
      <c r="JP339">
        <v>1.36108</v>
      </c>
      <c r="JQ339">
        <v>2.55859</v>
      </c>
      <c r="JR339">
        <v>2.24365</v>
      </c>
      <c r="JS339">
        <v>2.84912</v>
      </c>
      <c r="JT339">
        <v>2.49756</v>
      </c>
      <c r="JU339">
        <v>2.3645</v>
      </c>
      <c r="JV339">
        <v>31.368</v>
      </c>
      <c r="JW339">
        <v>24.0612</v>
      </c>
      <c r="JX339">
        <v>18</v>
      </c>
      <c r="JY339">
        <v>633.77</v>
      </c>
      <c r="JZ339">
        <v>657.354</v>
      </c>
      <c r="KA339">
        <v>20.0007</v>
      </c>
      <c r="KB339">
        <v>23.3422</v>
      </c>
      <c r="KC339">
        <v>30.0002</v>
      </c>
      <c r="KD339">
        <v>23.5308</v>
      </c>
      <c r="KE339">
        <v>23.5104</v>
      </c>
      <c r="KF339">
        <v>27.2899</v>
      </c>
      <c r="KG339">
        <v>36.1715</v>
      </c>
      <c r="KH339">
        <v>0</v>
      </c>
      <c r="KI339">
        <v>20</v>
      </c>
      <c r="KJ339">
        <v>420</v>
      </c>
      <c r="KK339">
        <v>11.5869</v>
      </c>
      <c r="KL339">
        <v>101.975</v>
      </c>
      <c r="KM339">
        <v>101.022</v>
      </c>
    </row>
    <row r="340" spans="1:299">
      <c r="A340">
        <v>324</v>
      </c>
      <c r="B340">
        <v>1701979289.1</v>
      </c>
      <c r="C340">
        <v>1615.09999990463</v>
      </c>
      <c r="D340" t="s">
        <v>1089</v>
      </c>
      <c r="E340" t="s">
        <v>1090</v>
      </c>
      <c r="F340">
        <v>15</v>
      </c>
      <c r="H340" t="s">
        <v>435</v>
      </c>
      <c r="K340">
        <v>1701979287.6</v>
      </c>
      <c r="L340">
        <f>(M340)/1000</f>
        <v>0</v>
      </c>
      <c r="M340">
        <f>IF(DR340, AP340, AJ340)</f>
        <v>0</v>
      </c>
      <c r="N340">
        <f>IF(DR340, AK340, AI340)</f>
        <v>0</v>
      </c>
      <c r="O340">
        <f>DT340 - IF(AW340&gt;1, N340*DN340*100.0/(AY340*EH340), 0)</f>
        <v>0</v>
      </c>
      <c r="P340">
        <f>((V340-L340/2)*O340-N340)/(V340+L340/2)</f>
        <v>0</v>
      </c>
      <c r="Q340">
        <f>P340*(EA340+EB340)/1000.0</f>
        <v>0</v>
      </c>
      <c r="R340">
        <f>(DT340 - IF(AW340&gt;1, N340*DN340*100.0/(AY340*EH340), 0))*(EA340+EB340)/1000.0</f>
        <v>0</v>
      </c>
      <c r="S340">
        <f>2.0/((1/U340-1/T340)+SIGN(U340)*SQRT((1/U340-1/T340)*(1/U340-1/T340) + 4*DO340/((DO340+1)*(DO340+1))*(2*1/U340*1/T340-1/T340*1/T340)))</f>
        <v>0</v>
      </c>
      <c r="T340">
        <f>IF(LEFT(DP340,1)&lt;&gt;"0",IF(LEFT(DP340,1)="1",3.0,DQ340),$D$5+$E$5*(EH340*EA340/($K$5*1000))+$F$5*(EH340*EA340/($K$5*1000))*MAX(MIN(DN340,$J$5),$I$5)*MAX(MIN(DN340,$J$5),$I$5)+$G$5*MAX(MIN(DN340,$J$5),$I$5)*(EH340*EA340/($K$5*1000))+$H$5*(EH340*EA340/($K$5*1000))*(EH340*EA340/($K$5*1000)))</f>
        <v>0</v>
      </c>
      <c r="U340">
        <f>L340*(1000-(1000*0.61365*exp(17.502*Y340/(240.97+Y340))/(EA340+EB340)+DV340)/2)/(1000*0.61365*exp(17.502*Y340/(240.97+Y340))/(EA340+EB340)-DV340)</f>
        <v>0</v>
      </c>
      <c r="V340">
        <f>1/((DO340+1)/(S340/1.6)+1/(T340/1.37)) + DO340/((DO340+1)/(S340/1.6) + DO340/(T340/1.37))</f>
        <v>0</v>
      </c>
      <c r="W340">
        <f>(DJ340*DM340)</f>
        <v>0</v>
      </c>
      <c r="X340">
        <f>(EC340+(W340+2*0.95*5.67E-8*(((EC340+$B$7)+273)^4-(EC340+273)^4)-44100*L340)/(1.84*29.3*T340+8*0.95*5.67E-8*(EC340+273)^3))</f>
        <v>0</v>
      </c>
      <c r="Y340">
        <f>($C$7*ED340+$D$7*EE340+$E$7*X340)</f>
        <v>0</v>
      </c>
      <c r="Z340">
        <f>0.61365*exp(17.502*Y340/(240.97+Y340))</f>
        <v>0</v>
      </c>
      <c r="AA340">
        <f>(AB340/AC340*100)</f>
        <v>0</v>
      </c>
      <c r="AB340">
        <f>DV340*(EA340+EB340)/1000</f>
        <v>0</v>
      </c>
      <c r="AC340">
        <f>0.61365*exp(17.502*EC340/(240.97+EC340))</f>
        <v>0</v>
      </c>
      <c r="AD340">
        <f>(Z340-DV340*(EA340+EB340)/1000)</f>
        <v>0</v>
      </c>
      <c r="AE340">
        <f>(-L340*44100)</f>
        <v>0</v>
      </c>
      <c r="AF340">
        <f>2*29.3*T340*0.92*(EC340-Y340)</f>
        <v>0</v>
      </c>
      <c r="AG340">
        <f>2*0.95*5.67E-8*(((EC340+$B$7)+273)^4-(Y340+273)^4)</f>
        <v>0</v>
      </c>
      <c r="AH340">
        <f>W340+AG340+AE340+AF340</f>
        <v>0</v>
      </c>
      <c r="AI340">
        <f>DZ340*AW340*(DU340-DT340*(1000-AW340*DW340)/(1000-AW340*DV340))/(100*DN340)</f>
        <v>0</v>
      </c>
      <c r="AJ340">
        <f>1000*DZ340*AW340*(DV340-DW340)/(100*DN340*(1000-AW340*DV340))</f>
        <v>0</v>
      </c>
      <c r="AK340">
        <f>(AL340 - AM340 - EA340*1E3/(8.314*(EC340+273.15)) * AO340/DZ340 * AN340) * DZ340/(100*DN340) * (1000 - DW340)/1000</f>
        <v>0</v>
      </c>
      <c r="AL340">
        <v>424.942651036188</v>
      </c>
      <c r="AM340">
        <v>422.855478787879</v>
      </c>
      <c r="AN340">
        <v>-0.00124875459352798</v>
      </c>
      <c r="AO340">
        <v>66.111918729525</v>
      </c>
      <c r="AP340">
        <f>(AR340 - AQ340 + EA340*1E3/(8.314*(EC340+273.15)) * AT340/DZ340 * AS340) * DZ340/(100*DN340) * 1000/(1000 - AR340)</f>
        <v>0</v>
      </c>
      <c r="AQ340">
        <v>11.5850940426097</v>
      </c>
      <c r="AR340">
        <v>12.504710989011</v>
      </c>
      <c r="AS340">
        <v>-6.3529930299757e-07</v>
      </c>
      <c r="AT340">
        <v>85.4368916189537</v>
      </c>
      <c r="AU340">
        <v>0</v>
      </c>
      <c r="AV340">
        <v>0</v>
      </c>
      <c r="AW340">
        <f>IF(AU340*$H$13&gt;=AY340,1.0,(AY340/(AY340-AU340*$H$13)))</f>
        <v>0</v>
      </c>
      <c r="AX340">
        <f>(AW340-1)*100</f>
        <v>0</v>
      </c>
      <c r="AY340">
        <f>MAX(0,($B$13+$C$13*EH340)/(1+$D$13*EH340)*EA340/(EC340+273)*$E$13)</f>
        <v>0</v>
      </c>
      <c r="AZ340" t="s">
        <v>436</v>
      </c>
      <c r="BA340" t="s">
        <v>436</v>
      </c>
      <c r="BB340">
        <v>0</v>
      </c>
      <c r="BC340">
        <v>0</v>
      </c>
      <c r="BD340">
        <f>1-BB340/BC340</f>
        <v>0</v>
      </c>
      <c r="BE340">
        <v>0</v>
      </c>
      <c r="BF340" t="s">
        <v>436</v>
      </c>
      <c r="BG340" t="s">
        <v>436</v>
      </c>
      <c r="BH340">
        <v>0</v>
      </c>
      <c r="BI340">
        <v>0</v>
      </c>
      <c r="BJ340">
        <f>1-BH340/BI340</f>
        <v>0</v>
      </c>
      <c r="BK340">
        <v>0.5</v>
      </c>
      <c r="BL340">
        <f>DK340</f>
        <v>0</v>
      </c>
      <c r="BM340">
        <f>N340</f>
        <v>0</v>
      </c>
      <c r="BN340">
        <f>BJ340*BK340*BL340</f>
        <v>0</v>
      </c>
      <c r="BO340">
        <f>(BM340-BE340)/BL340</f>
        <v>0</v>
      </c>
      <c r="BP340">
        <f>(BC340-BI340)/BI340</f>
        <v>0</v>
      </c>
      <c r="BQ340">
        <f>BB340/(BD340+BB340/BI340)</f>
        <v>0</v>
      </c>
      <c r="BR340" t="s">
        <v>436</v>
      </c>
      <c r="BS340">
        <v>0</v>
      </c>
      <c r="BT340">
        <f>IF(BS340&lt;&gt;0, BS340, BQ340)</f>
        <v>0</v>
      </c>
      <c r="BU340">
        <f>1-BT340/BI340</f>
        <v>0</v>
      </c>
      <c r="BV340">
        <f>(BI340-BH340)/(BI340-BT340)</f>
        <v>0</v>
      </c>
      <c r="BW340">
        <f>(BC340-BI340)/(BC340-BT340)</f>
        <v>0</v>
      </c>
      <c r="BX340">
        <f>(BI340-BH340)/(BI340-BB340)</f>
        <v>0</v>
      </c>
      <c r="BY340">
        <f>(BC340-BI340)/(BC340-BB340)</f>
        <v>0</v>
      </c>
      <c r="BZ340">
        <f>(BV340*BT340/BH340)</f>
        <v>0</v>
      </c>
      <c r="CA340">
        <f>(1-BZ340)</f>
        <v>0</v>
      </c>
      <c r="DJ340">
        <f>$B$11*EI340+$C$11*EJ340+$F$11*EU340*(1-EX340)</f>
        <v>0</v>
      </c>
      <c r="DK340">
        <f>DJ340*DL340</f>
        <v>0</v>
      </c>
      <c r="DL340">
        <f>($B$11*$D$9+$C$11*$D$9+$F$11*((FH340+EZ340)/MAX(FH340+EZ340+FI340, 0.1)*$I$9+FI340/MAX(FH340+EZ340+FI340, 0.1)*$J$9))/($B$11+$C$11+$F$11)</f>
        <v>0</v>
      </c>
      <c r="DM340">
        <f>($B$11*$K$9+$C$11*$K$9+$F$11*((FH340+EZ340)/MAX(FH340+EZ340+FI340, 0.1)*$P$9+FI340/MAX(FH340+EZ340+FI340, 0.1)*$Q$9))/($B$11+$C$11+$F$11)</f>
        <v>0</v>
      </c>
      <c r="DN340">
        <v>6</v>
      </c>
      <c r="DO340">
        <v>0.5</v>
      </c>
      <c r="DP340" t="s">
        <v>437</v>
      </c>
      <c r="DQ340">
        <v>2</v>
      </c>
      <c r="DR340" t="b">
        <v>1</v>
      </c>
      <c r="DS340">
        <v>1701979287.6</v>
      </c>
      <c r="DT340">
        <v>417.57</v>
      </c>
      <c r="DU340">
        <v>420.0105</v>
      </c>
      <c r="DV340">
        <v>12.50505</v>
      </c>
      <c r="DW340">
        <v>11.5839</v>
      </c>
      <c r="DX340">
        <v>418.084</v>
      </c>
      <c r="DY340">
        <v>12.4734</v>
      </c>
      <c r="DZ340">
        <v>599.987</v>
      </c>
      <c r="EA340">
        <v>78.89975</v>
      </c>
      <c r="EB340">
        <v>0.1000449</v>
      </c>
      <c r="EC340">
        <v>23.0134</v>
      </c>
      <c r="ED340">
        <v>23.05585</v>
      </c>
      <c r="EE340">
        <v>999.9</v>
      </c>
      <c r="EF340">
        <v>0</v>
      </c>
      <c r="EG340">
        <v>0</v>
      </c>
      <c r="EH340">
        <v>9992.825</v>
      </c>
      <c r="EI340">
        <v>0</v>
      </c>
      <c r="EJ340">
        <v>0.848101</v>
      </c>
      <c r="EK340">
        <v>-2.440855</v>
      </c>
      <c r="EL340">
        <v>422.858</v>
      </c>
      <c r="EM340">
        <v>424.933</v>
      </c>
      <c r="EN340">
        <v>0.9211225</v>
      </c>
      <c r="EO340">
        <v>420.0105</v>
      </c>
      <c r="EP340">
        <v>11.5839</v>
      </c>
      <c r="EQ340">
        <v>0.986643</v>
      </c>
      <c r="ER340">
        <v>0.9139665</v>
      </c>
      <c r="ES340">
        <v>6.720615</v>
      </c>
      <c r="ET340">
        <v>5.612555</v>
      </c>
      <c r="EU340">
        <v>1799.935</v>
      </c>
      <c r="EV340">
        <v>0.978004</v>
      </c>
      <c r="EW340">
        <v>0.0219962</v>
      </c>
      <c r="EX340">
        <v>0</v>
      </c>
      <c r="EY340">
        <v>380.8055</v>
      </c>
      <c r="EZ340">
        <v>4.99951</v>
      </c>
      <c r="FA340">
        <v>6912.38</v>
      </c>
      <c r="FB340">
        <v>14716.45</v>
      </c>
      <c r="FC340">
        <v>43.062</v>
      </c>
      <c r="FD340">
        <v>44.8435</v>
      </c>
      <c r="FE340">
        <v>44.625</v>
      </c>
      <c r="FF340">
        <v>43.8435</v>
      </c>
      <c r="FG340">
        <v>44.4685</v>
      </c>
      <c r="FH340">
        <v>1755.455</v>
      </c>
      <c r="FI340">
        <v>39.48</v>
      </c>
      <c r="FJ340">
        <v>0</v>
      </c>
      <c r="FK340">
        <v>1701979290.3</v>
      </c>
      <c r="FL340">
        <v>0</v>
      </c>
      <c r="FM340">
        <v>380.941</v>
      </c>
      <c r="FN340">
        <v>-1.12061537971945</v>
      </c>
      <c r="FO340">
        <v>-4.27230769887909</v>
      </c>
      <c r="FP340">
        <v>6912.8224</v>
      </c>
      <c r="FQ340">
        <v>15</v>
      </c>
      <c r="FR340">
        <v>1701977635</v>
      </c>
      <c r="FS340" t="s">
        <v>438</v>
      </c>
      <c r="FT340">
        <v>1701977633</v>
      </c>
      <c r="FU340">
        <v>1701977635</v>
      </c>
      <c r="FV340">
        <v>4</v>
      </c>
      <c r="FW340">
        <v>-0.012</v>
      </c>
      <c r="FX340">
        <v>0.003</v>
      </c>
      <c r="FY340">
        <v>-0.515</v>
      </c>
      <c r="FZ340">
        <v>0.012</v>
      </c>
      <c r="GA340">
        <v>420</v>
      </c>
      <c r="GB340">
        <v>11</v>
      </c>
      <c r="GC340">
        <v>0.38</v>
      </c>
      <c r="GD340">
        <v>0.07</v>
      </c>
      <c r="GE340">
        <v>-2.418763</v>
      </c>
      <c r="GF340">
        <v>-0.039321203007517</v>
      </c>
      <c r="GG340">
        <v>0.023709179888811</v>
      </c>
      <c r="GH340">
        <v>1</v>
      </c>
      <c r="GI340">
        <v>380.961294117647</v>
      </c>
      <c r="GJ340">
        <v>-0.321894569430119</v>
      </c>
      <c r="GK340">
        <v>0.171531086088818</v>
      </c>
      <c r="GL340">
        <v>1</v>
      </c>
      <c r="GM340">
        <v>0.92342325</v>
      </c>
      <c r="GN340">
        <v>-0.0164234436090237</v>
      </c>
      <c r="GO340">
        <v>0.00195622242792071</v>
      </c>
      <c r="GP340">
        <v>1</v>
      </c>
      <c r="GQ340">
        <v>3</v>
      </c>
      <c r="GR340">
        <v>3</v>
      </c>
      <c r="GS340" t="s">
        <v>439</v>
      </c>
      <c r="GT340">
        <v>3.25006</v>
      </c>
      <c r="GU340">
        <v>2.89224</v>
      </c>
      <c r="GV340">
        <v>0.0827454</v>
      </c>
      <c r="GW340">
        <v>0.0829131</v>
      </c>
      <c r="GX340">
        <v>0.0595326</v>
      </c>
      <c r="GY340">
        <v>0.0557384</v>
      </c>
      <c r="GZ340">
        <v>30261</v>
      </c>
      <c r="HA340">
        <v>23316</v>
      </c>
      <c r="HB340">
        <v>30712.8</v>
      </c>
      <c r="HC340">
        <v>23894.5</v>
      </c>
      <c r="HD340">
        <v>38258.2</v>
      </c>
      <c r="HE340">
        <v>31492.7</v>
      </c>
      <c r="HF340">
        <v>43458</v>
      </c>
      <c r="HG340">
        <v>36060.6</v>
      </c>
      <c r="HH340">
        <v>2.35243</v>
      </c>
      <c r="HI340">
        <v>2.25478</v>
      </c>
      <c r="HJ340">
        <v>0.155121</v>
      </c>
      <c r="HK340">
        <v>0</v>
      </c>
      <c r="HL340">
        <v>20.5012</v>
      </c>
      <c r="HM340">
        <v>999.9</v>
      </c>
      <c r="HN340">
        <v>45.049</v>
      </c>
      <c r="HO340">
        <v>27.18</v>
      </c>
      <c r="HP340">
        <v>20.6531</v>
      </c>
      <c r="HQ340">
        <v>54.552</v>
      </c>
      <c r="HR340">
        <v>21.4343</v>
      </c>
      <c r="HS340">
        <v>2</v>
      </c>
      <c r="HT340">
        <v>-0.303559</v>
      </c>
      <c r="HU340">
        <v>0.681846</v>
      </c>
      <c r="HV340">
        <v>20.3424</v>
      </c>
      <c r="HW340">
        <v>5.24514</v>
      </c>
      <c r="HX340">
        <v>11.922</v>
      </c>
      <c r="HY340">
        <v>4.9693</v>
      </c>
      <c r="HZ340">
        <v>3.2901</v>
      </c>
      <c r="IA340">
        <v>9999</v>
      </c>
      <c r="IB340">
        <v>999.9</v>
      </c>
      <c r="IC340">
        <v>9999</v>
      </c>
      <c r="ID340">
        <v>9999</v>
      </c>
      <c r="IE340">
        <v>4.97212</v>
      </c>
      <c r="IF340">
        <v>1.87349</v>
      </c>
      <c r="IG340">
        <v>1.88034</v>
      </c>
      <c r="IH340">
        <v>1.87651</v>
      </c>
      <c r="II340">
        <v>1.87608</v>
      </c>
      <c r="IJ340">
        <v>1.87607</v>
      </c>
      <c r="IK340">
        <v>1.87503</v>
      </c>
      <c r="IL340">
        <v>1.87543</v>
      </c>
      <c r="IM340">
        <v>0</v>
      </c>
      <c r="IN340">
        <v>0</v>
      </c>
      <c r="IO340">
        <v>0</v>
      </c>
      <c r="IP340">
        <v>0</v>
      </c>
      <c r="IQ340" t="s">
        <v>440</v>
      </c>
      <c r="IR340" t="s">
        <v>441</v>
      </c>
      <c r="IS340" t="s">
        <v>442</v>
      </c>
      <c r="IT340" t="s">
        <v>442</v>
      </c>
      <c r="IU340" t="s">
        <v>442</v>
      </c>
      <c r="IV340" t="s">
        <v>442</v>
      </c>
      <c r="IW340">
        <v>0</v>
      </c>
      <c r="IX340">
        <v>100</v>
      </c>
      <c r="IY340">
        <v>100</v>
      </c>
      <c r="IZ340">
        <v>-0.515</v>
      </c>
      <c r="JA340">
        <v>0.0316</v>
      </c>
      <c r="JB340">
        <v>-0.436505064677801</v>
      </c>
      <c r="JC340">
        <v>-0.000204251658391556</v>
      </c>
      <c r="JD340">
        <v>8.11882707142039e-08</v>
      </c>
      <c r="JE340">
        <v>-8.824596126216e-11</v>
      </c>
      <c r="JF340">
        <v>-0.0823044458403542</v>
      </c>
      <c r="JG340">
        <v>6.98166786572007e-05</v>
      </c>
      <c r="JH340">
        <v>0.00104944809816257</v>
      </c>
      <c r="JI340">
        <v>-2.5878658862803e-05</v>
      </c>
      <c r="JJ340">
        <v>28</v>
      </c>
      <c r="JK340">
        <v>2090</v>
      </c>
      <c r="JL340">
        <v>2</v>
      </c>
      <c r="JM340">
        <v>19</v>
      </c>
      <c r="JN340">
        <v>27.6</v>
      </c>
      <c r="JO340">
        <v>27.6</v>
      </c>
      <c r="JP340">
        <v>1.36108</v>
      </c>
      <c r="JQ340">
        <v>2.55249</v>
      </c>
      <c r="JR340">
        <v>2.24365</v>
      </c>
      <c r="JS340">
        <v>2.84912</v>
      </c>
      <c r="JT340">
        <v>2.49756</v>
      </c>
      <c r="JU340">
        <v>2.38037</v>
      </c>
      <c r="JV340">
        <v>31.368</v>
      </c>
      <c r="JW340">
        <v>24.07</v>
      </c>
      <c r="JX340">
        <v>18</v>
      </c>
      <c r="JY340">
        <v>633.606</v>
      </c>
      <c r="JZ340">
        <v>657.607</v>
      </c>
      <c r="KA340">
        <v>20.0005</v>
      </c>
      <c r="KB340">
        <v>23.3412</v>
      </c>
      <c r="KC340">
        <v>29.9999</v>
      </c>
      <c r="KD340">
        <v>23.5308</v>
      </c>
      <c r="KE340">
        <v>23.5101</v>
      </c>
      <c r="KF340">
        <v>27.2883</v>
      </c>
      <c r="KG340">
        <v>36.1715</v>
      </c>
      <c r="KH340">
        <v>0</v>
      </c>
      <c r="KI340">
        <v>20</v>
      </c>
      <c r="KJ340">
        <v>420</v>
      </c>
      <c r="KK340">
        <v>11.5869</v>
      </c>
      <c r="KL340">
        <v>101.977</v>
      </c>
      <c r="KM340">
        <v>101.023</v>
      </c>
    </row>
    <row r="341" spans="1:299">
      <c r="A341">
        <v>325</v>
      </c>
      <c r="B341">
        <v>1701979294.1</v>
      </c>
      <c r="C341">
        <v>1620.09999990463</v>
      </c>
      <c r="D341" t="s">
        <v>1091</v>
      </c>
      <c r="E341" t="s">
        <v>1092</v>
      </c>
      <c r="F341">
        <v>15</v>
      </c>
      <c r="H341" t="s">
        <v>435</v>
      </c>
      <c r="K341">
        <v>1701979292.6</v>
      </c>
      <c r="L341">
        <f>(M341)/1000</f>
        <v>0</v>
      </c>
      <c r="M341">
        <f>IF(DR341, AP341, AJ341)</f>
        <v>0</v>
      </c>
      <c r="N341">
        <f>IF(DR341, AK341, AI341)</f>
        <v>0</v>
      </c>
      <c r="O341">
        <f>DT341 - IF(AW341&gt;1, N341*DN341*100.0/(AY341*EH341), 0)</f>
        <v>0</v>
      </c>
      <c r="P341">
        <f>((V341-L341/2)*O341-N341)/(V341+L341/2)</f>
        <v>0</v>
      </c>
      <c r="Q341">
        <f>P341*(EA341+EB341)/1000.0</f>
        <v>0</v>
      </c>
      <c r="R341">
        <f>(DT341 - IF(AW341&gt;1, N341*DN341*100.0/(AY341*EH341), 0))*(EA341+EB341)/1000.0</f>
        <v>0</v>
      </c>
      <c r="S341">
        <f>2.0/((1/U341-1/T341)+SIGN(U341)*SQRT((1/U341-1/T341)*(1/U341-1/T341) + 4*DO341/((DO341+1)*(DO341+1))*(2*1/U341*1/T341-1/T341*1/T341)))</f>
        <v>0</v>
      </c>
      <c r="T341">
        <f>IF(LEFT(DP341,1)&lt;&gt;"0",IF(LEFT(DP341,1)="1",3.0,DQ341),$D$5+$E$5*(EH341*EA341/($K$5*1000))+$F$5*(EH341*EA341/($K$5*1000))*MAX(MIN(DN341,$J$5),$I$5)*MAX(MIN(DN341,$J$5),$I$5)+$G$5*MAX(MIN(DN341,$J$5),$I$5)*(EH341*EA341/($K$5*1000))+$H$5*(EH341*EA341/($K$5*1000))*(EH341*EA341/($K$5*1000)))</f>
        <v>0</v>
      </c>
      <c r="U341">
        <f>L341*(1000-(1000*0.61365*exp(17.502*Y341/(240.97+Y341))/(EA341+EB341)+DV341)/2)/(1000*0.61365*exp(17.502*Y341/(240.97+Y341))/(EA341+EB341)-DV341)</f>
        <v>0</v>
      </c>
      <c r="V341">
        <f>1/((DO341+1)/(S341/1.6)+1/(T341/1.37)) + DO341/((DO341+1)/(S341/1.6) + DO341/(T341/1.37))</f>
        <v>0</v>
      </c>
      <c r="W341">
        <f>(DJ341*DM341)</f>
        <v>0</v>
      </c>
      <c r="X341">
        <f>(EC341+(W341+2*0.95*5.67E-8*(((EC341+$B$7)+273)^4-(EC341+273)^4)-44100*L341)/(1.84*29.3*T341+8*0.95*5.67E-8*(EC341+273)^3))</f>
        <v>0</v>
      </c>
      <c r="Y341">
        <f>($C$7*ED341+$D$7*EE341+$E$7*X341)</f>
        <v>0</v>
      </c>
      <c r="Z341">
        <f>0.61365*exp(17.502*Y341/(240.97+Y341))</f>
        <v>0</v>
      </c>
      <c r="AA341">
        <f>(AB341/AC341*100)</f>
        <v>0</v>
      </c>
      <c r="AB341">
        <f>DV341*(EA341+EB341)/1000</f>
        <v>0</v>
      </c>
      <c r="AC341">
        <f>0.61365*exp(17.502*EC341/(240.97+EC341))</f>
        <v>0</v>
      </c>
      <c r="AD341">
        <f>(Z341-DV341*(EA341+EB341)/1000)</f>
        <v>0</v>
      </c>
      <c r="AE341">
        <f>(-L341*44100)</f>
        <v>0</v>
      </c>
      <c r="AF341">
        <f>2*29.3*T341*0.92*(EC341-Y341)</f>
        <v>0</v>
      </c>
      <c r="AG341">
        <f>2*0.95*5.67E-8*(((EC341+$B$7)+273)^4-(Y341+273)^4)</f>
        <v>0</v>
      </c>
      <c r="AH341">
        <f>W341+AG341+AE341+AF341</f>
        <v>0</v>
      </c>
      <c r="AI341">
        <f>DZ341*AW341*(DU341-DT341*(1000-AW341*DW341)/(1000-AW341*DV341))/(100*DN341)</f>
        <v>0</v>
      </c>
      <c r="AJ341">
        <f>1000*DZ341*AW341*(DV341-DW341)/(100*DN341*(1000-AW341*DV341))</f>
        <v>0</v>
      </c>
      <c r="AK341">
        <f>(AL341 - AM341 - EA341*1E3/(8.314*(EC341+273.15)) * AO341/DZ341 * AN341) * DZ341/(100*DN341) * (1000 - DW341)/1000</f>
        <v>0</v>
      </c>
      <c r="AL341">
        <v>424.937164036954</v>
      </c>
      <c r="AM341">
        <v>422.881648484848</v>
      </c>
      <c r="AN341">
        <v>0.000669064593906429</v>
      </c>
      <c r="AO341">
        <v>66.111918729525</v>
      </c>
      <c r="AP341">
        <f>(AR341 - AQ341 + EA341*1E3/(8.314*(EC341+273.15)) * AT341/DZ341 * AS341) * DZ341/(100*DN341) * 1000/(1000 - AR341)</f>
        <v>0</v>
      </c>
      <c r="AQ341">
        <v>11.584330210155</v>
      </c>
      <c r="AR341">
        <v>12.5093791208791</v>
      </c>
      <c r="AS341">
        <v>4.1424851615041e-07</v>
      </c>
      <c r="AT341">
        <v>85.4368916189537</v>
      </c>
      <c r="AU341">
        <v>0</v>
      </c>
      <c r="AV341">
        <v>0</v>
      </c>
      <c r="AW341">
        <f>IF(AU341*$H$13&gt;=AY341,1.0,(AY341/(AY341-AU341*$H$13)))</f>
        <v>0</v>
      </c>
      <c r="AX341">
        <f>(AW341-1)*100</f>
        <v>0</v>
      </c>
      <c r="AY341">
        <f>MAX(0,($B$13+$C$13*EH341)/(1+$D$13*EH341)*EA341/(EC341+273)*$E$13)</f>
        <v>0</v>
      </c>
      <c r="AZ341" t="s">
        <v>436</v>
      </c>
      <c r="BA341" t="s">
        <v>436</v>
      </c>
      <c r="BB341">
        <v>0</v>
      </c>
      <c r="BC341">
        <v>0</v>
      </c>
      <c r="BD341">
        <f>1-BB341/BC341</f>
        <v>0</v>
      </c>
      <c r="BE341">
        <v>0</v>
      </c>
      <c r="BF341" t="s">
        <v>436</v>
      </c>
      <c r="BG341" t="s">
        <v>436</v>
      </c>
      <c r="BH341">
        <v>0</v>
      </c>
      <c r="BI341">
        <v>0</v>
      </c>
      <c r="BJ341">
        <f>1-BH341/BI341</f>
        <v>0</v>
      </c>
      <c r="BK341">
        <v>0.5</v>
      </c>
      <c r="BL341">
        <f>DK341</f>
        <v>0</v>
      </c>
      <c r="BM341">
        <f>N341</f>
        <v>0</v>
      </c>
      <c r="BN341">
        <f>BJ341*BK341*BL341</f>
        <v>0</v>
      </c>
      <c r="BO341">
        <f>(BM341-BE341)/BL341</f>
        <v>0</v>
      </c>
      <c r="BP341">
        <f>(BC341-BI341)/BI341</f>
        <v>0</v>
      </c>
      <c r="BQ341">
        <f>BB341/(BD341+BB341/BI341)</f>
        <v>0</v>
      </c>
      <c r="BR341" t="s">
        <v>436</v>
      </c>
      <c r="BS341">
        <v>0</v>
      </c>
      <c r="BT341">
        <f>IF(BS341&lt;&gt;0, BS341, BQ341)</f>
        <v>0</v>
      </c>
      <c r="BU341">
        <f>1-BT341/BI341</f>
        <v>0</v>
      </c>
      <c r="BV341">
        <f>(BI341-BH341)/(BI341-BT341)</f>
        <v>0</v>
      </c>
      <c r="BW341">
        <f>(BC341-BI341)/(BC341-BT341)</f>
        <v>0</v>
      </c>
      <c r="BX341">
        <f>(BI341-BH341)/(BI341-BB341)</f>
        <v>0</v>
      </c>
      <c r="BY341">
        <f>(BC341-BI341)/(BC341-BB341)</f>
        <v>0</v>
      </c>
      <c r="BZ341">
        <f>(BV341*BT341/BH341)</f>
        <v>0</v>
      </c>
      <c r="CA341">
        <f>(1-BZ341)</f>
        <v>0</v>
      </c>
      <c r="DJ341">
        <f>$B$11*EI341+$C$11*EJ341+$F$11*EU341*(1-EX341)</f>
        <v>0</v>
      </c>
      <c r="DK341">
        <f>DJ341*DL341</f>
        <v>0</v>
      </c>
      <c r="DL341">
        <f>($B$11*$D$9+$C$11*$D$9+$F$11*((FH341+EZ341)/MAX(FH341+EZ341+FI341, 0.1)*$I$9+FI341/MAX(FH341+EZ341+FI341, 0.1)*$J$9))/($B$11+$C$11+$F$11)</f>
        <v>0</v>
      </c>
      <c r="DM341">
        <f>($B$11*$K$9+$C$11*$K$9+$F$11*((FH341+EZ341)/MAX(FH341+EZ341+FI341, 0.1)*$P$9+FI341/MAX(FH341+EZ341+FI341, 0.1)*$Q$9))/($B$11+$C$11+$F$11)</f>
        <v>0</v>
      </c>
      <c r="DN341">
        <v>6</v>
      </c>
      <c r="DO341">
        <v>0.5</v>
      </c>
      <c r="DP341" t="s">
        <v>437</v>
      </c>
      <c r="DQ341">
        <v>2</v>
      </c>
      <c r="DR341" t="b">
        <v>1</v>
      </c>
      <c r="DS341">
        <v>1701979292.6</v>
      </c>
      <c r="DT341">
        <v>417.587</v>
      </c>
      <c r="DU341">
        <v>420.0015</v>
      </c>
      <c r="DV341">
        <v>12.5088</v>
      </c>
      <c r="DW341">
        <v>11.58525</v>
      </c>
      <c r="DX341">
        <v>418.101</v>
      </c>
      <c r="DY341">
        <v>12.47715</v>
      </c>
      <c r="DZ341">
        <v>599.994</v>
      </c>
      <c r="EA341">
        <v>78.90055</v>
      </c>
      <c r="EB341">
        <v>0.1001445</v>
      </c>
      <c r="EC341">
        <v>23.0132</v>
      </c>
      <c r="ED341">
        <v>23.0704</v>
      </c>
      <c r="EE341">
        <v>999.9</v>
      </c>
      <c r="EF341">
        <v>0</v>
      </c>
      <c r="EG341">
        <v>0</v>
      </c>
      <c r="EH341">
        <v>9977.5</v>
      </c>
      <c r="EI341">
        <v>0</v>
      </c>
      <c r="EJ341">
        <v>0.848101</v>
      </c>
      <c r="EK341">
        <v>-2.414385</v>
      </c>
      <c r="EL341">
        <v>422.8765</v>
      </c>
      <c r="EM341">
        <v>424.924</v>
      </c>
      <c r="EN341">
        <v>0.9235655</v>
      </c>
      <c r="EO341">
        <v>420.0015</v>
      </c>
      <c r="EP341">
        <v>11.58525</v>
      </c>
      <c r="EQ341">
        <v>0.9869515</v>
      </c>
      <c r="ER341">
        <v>0.9140815</v>
      </c>
      <c r="ES341">
        <v>6.725165</v>
      </c>
      <c r="ET341">
        <v>5.61437</v>
      </c>
      <c r="EU341">
        <v>1799.925</v>
      </c>
      <c r="EV341">
        <v>0.978004</v>
      </c>
      <c r="EW341">
        <v>0.0219962</v>
      </c>
      <c r="EX341">
        <v>0</v>
      </c>
      <c r="EY341">
        <v>381.0925</v>
      </c>
      <c r="EZ341">
        <v>4.99951</v>
      </c>
      <c r="FA341">
        <v>6911.99</v>
      </c>
      <c r="FB341">
        <v>14716.35</v>
      </c>
      <c r="FC341">
        <v>43.062</v>
      </c>
      <c r="FD341">
        <v>44.8435</v>
      </c>
      <c r="FE341">
        <v>44.625</v>
      </c>
      <c r="FF341">
        <v>43.812</v>
      </c>
      <c r="FG341">
        <v>44.4685</v>
      </c>
      <c r="FH341">
        <v>1755.445</v>
      </c>
      <c r="FI341">
        <v>39.48</v>
      </c>
      <c r="FJ341">
        <v>0</v>
      </c>
      <c r="FK341">
        <v>1701979295.1</v>
      </c>
      <c r="FL341">
        <v>0</v>
      </c>
      <c r="FM341">
        <v>380.93244</v>
      </c>
      <c r="FN341">
        <v>-0.262692299496283</v>
      </c>
      <c r="FO341">
        <v>-1.08923077126876</v>
      </c>
      <c r="FP341">
        <v>6912.4968</v>
      </c>
      <c r="FQ341">
        <v>15</v>
      </c>
      <c r="FR341">
        <v>1701977635</v>
      </c>
      <c r="FS341" t="s">
        <v>438</v>
      </c>
      <c r="FT341">
        <v>1701977633</v>
      </c>
      <c r="FU341">
        <v>1701977635</v>
      </c>
      <c r="FV341">
        <v>4</v>
      </c>
      <c r="FW341">
        <v>-0.012</v>
      </c>
      <c r="FX341">
        <v>0.003</v>
      </c>
      <c r="FY341">
        <v>-0.515</v>
      </c>
      <c r="FZ341">
        <v>0.012</v>
      </c>
      <c r="GA341">
        <v>420</v>
      </c>
      <c r="GB341">
        <v>11</v>
      </c>
      <c r="GC341">
        <v>0.38</v>
      </c>
      <c r="GD341">
        <v>0.07</v>
      </c>
      <c r="GE341">
        <v>-2.41992285714286</v>
      </c>
      <c r="GF341">
        <v>-0.11737246753247</v>
      </c>
      <c r="GG341">
        <v>0.0246362037394944</v>
      </c>
      <c r="GH341">
        <v>1</v>
      </c>
      <c r="GI341">
        <v>380.957441176471</v>
      </c>
      <c r="GJ341">
        <v>-0.391092433255471</v>
      </c>
      <c r="GK341">
        <v>0.196827961783363</v>
      </c>
      <c r="GL341">
        <v>1</v>
      </c>
      <c r="GM341">
        <v>0.922992047619048</v>
      </c>
      <c r="GN341">
        <v>-0.0103616103896121</v>
      </c>
      <c r="GO341">
        <v>0.00168681196841261</v>
      </c>
      <c r="GP341">
        <v>1</v>
      </c>
      <c r="GQ341">
        <v>3</v>
      </c>
      <c r="GR341">
        <v>3</v>
      </c>
      <c r="GS341" t="s">
        <v>439</v>
      </c>
      <c r="GT341">
        <v>3.25013</v>
      </c>
      <c r="GU341">
        <v>2.89231</v>
      </c>
      <c r="GV341">
        <v>0.0827469</v>
      </c>
      <c r="GW341">
        <v>0.0829063</v>
      </c>
      <c r="GX341">
        <v>0.0595439</v>
      </c>
      <c r="GY341">
        <v>0.0557464</v>
      </c>
      <c r="GZ341">
        <v>30261.4</v>
      </c>
      <c r="HA341">
        <v>23316.1</v>
      </c>
      <c r="HB341">
        <v>30713.2</v>
      </c>
      <c r="HC341">
        <v>23894.4</v>
      </c>
      <c r="HD341">
        <v>38258.5</v>
      </c>
      <c r="HE341">
        <v>31492.5</v>
      </c>
      <c r="HF341">
        <v>43458.9</v>
      </c>
      <c r="HG341">
        <v>36060.7</v>
      </c>
      <c r="HH341">
        <v>2.3526</v>
      </c>
      <c r="HI341">
        <v>2.25483</v>
      </c>
      <c r="HJ341">
        <v>0.155382</v>
      </c>
      <c r="HK341">
        <v>0</v>
      </c>
      <c r="HL341">
        <v>20.5063</v>
      </c>
      <c r="HM341">
        <v>999.9</v>
      </c>
      <c r="HN341">
        <v>45.049</v>
      </c>
      <c r="HO341">
        <v>27.18</v>
      </c>
      <c r="HP341">
        <v>20.6516</v>
      </c>
      <c r="HQ341">
        <v>54.382</v>
      </c>
      <c r="HR341">
        <v>21.4383</v>
      </c>
      <c r="HS341">
        <v>2</v>
      </c>
      <c r="HT341">
        <v>-0.303537</v>
      </c>
      <c r="HU341">
        <v>0.686623</v>
      </c>
      <c r="HV341">
        <v>20.3424</v>
      </c>
      <c r="HW341">
        <v>5.24559</v>
      </c>
      <c r="HX341">
        <v>11.9216</v>
      </c>
      <c r="HY341">
        <v>4.9693</v>
      </c>
      <c r="HZ341">
        <v>3.2901</v>
      </c>
      <c r="IA341">
        <v>9999</v>
      </c>
      <c r="IB341">
        <v>999.9</v>
      </c>
      <c r="IC341">
        <v>9999</v>
      </c>
      <c r="ID341">
        <v>9999</v>
      </c>
      <c r="IE341">
        <v>4.97212</v>
      </c>
      <c r="IF341">
        <v>1.87347</v>
      </c>
      <c r="IG341">
        <v>1.88034</v>
      </c>
      <c r="IH341">
        <v>1.87653</v>
      </c>
      <c r="II341">
        <v>1.87609</v>
      </c>
      <c r="IJ341">
        <v>1.87607</v>
      </c>
      <c r="IK341">
        <v>1.87502</v>
      </c>
      <c r="IL341">
        <v>1.87542</v>
      </c>
      <c r="IM341">
        <v>0</v>
      </c>
      <c r="IN341">
        <v>0</v>
      </c>
      <c r="IO341">
        <v>0</v>
      </c>
      <c r="IP341">
        <v>0</v>
      </c>
      <c r="IQ341" t="s">
        <v>440</v>
      </c>
      <c r="IR341" t="s">
        <v>441</v>
      </c>
      <c r="IS341" t="s">
        <v>442</v>
      </c>
      <c r="IT341" t="s">
        <v>442</v>
      </c>
      <c r="IU341" t="s">
        <v>442</v>
      </c>
      <c r="IV341" t="s">
        <v>442</v>
      </c>
      <c r="IW341">
        <v>0</v>
      </c>
      <c r="IX341">
        <v>100</v>
      </c>
      <c r="IY341">
        <v>100</v>
      </c>
      <c r="IZ341">
        <v>-0.514</v>
      </c>
      <c r="JA341">
        <v>0.0316</v>
      </c>
      <c r="JB341">
        <v>-0.436505064677801</v>
      </c>
      <c r="JC341">
        <v>-0.000204251658391556</v>
      </c>
      <c r="JD341">
        <v>8.11882707142039e-08</v>
      </c>
      <c r="JE341">
        <v>-8.824596126216e-11</v>
      </c>
      <c r="JF341">
        <v>-0.0823044458403542</v>
      </c>
      <c r="JG341">
        <v>6.98166786572007e-05</v>
      </c>
      <c r="JH341">
        <v>0.00104944809816257</v>
      </c>
      <c r="JI341">
        <v>-2.5878658862803e-05</v>
      </c>
      <c r="JJ341">
        <v>28</v>
      </c>
      <c r="JK341">
        <v>2090</v>
      </c>
      <c r="JL341">
        <v>2</v>
      </c>
      <c r="JM341">
        <v>19</v>
      </c>
      <c r="JN341">
        <v>27.7</v>
      </c>
      <c r="JO341">
        <v>27.7</v>
      </c>
      <c r="JP341">
        <v>1.36108</v>
      </c>
      <c r="JQ341">
        <v>2.55127</v>
      </c>
      <c r="JR341">
        <v>2.24365</v>
      </c>
      <c r="JS341">
        <v>2.84912</v>
      </c>
      <c r="JT341">
        <v>2.49756</v>
      </c>
      <c r="JU341">
        <v>2.40845</v>
      </c>
      <c r="JV341">
        <v>31.368</v>
      </c>
      <c r="JW341">
        <v>24.07</v>
      </c>
      <c r="JX341">
        <v>18</v>
      </c>
      <c r="JY341">
        <v>633.712</v>
      </c>
      <c r="JZ341">
        <v>657.627</v>
      </c>
      <c r="KA341">
        <v>20.0008</v>
      </c>
      <c r="KB341">
        <v>23.3402</v>
      </c>
      <c r="KC341">
        <v>30</v>
      </c>
      <c r="KD341">
        <v>23.5289</v>
      </c>
      <c r="KE341">
        <v>23.5085</v>
      </c>
      <c r="KF341">
        <v>27.2913</v>
      </c>
      <c r="KG341">
        <v>36.1715</v>
      </c>
      <c r="KH341">
        <v>0</v>
      </c>
      <c r="KI341">
        <v>20</v>
      </c>
      <c r="KJ341">
        <v>420</v>
      </c>
      <c r="KK341">
        <v>11.5869</v>
      </c>
      <c r="KL341">
        <v>101.979</v>
      </c>
      <c r="KM341">
        <v>101.023</v>
      </c>
    </row>
    <row r="342" spans="1:299">
      <c r="A342">
        <v>326</v>
      </c>
      <c r="B342">
        <v>1701979299.1</v>
      </c>
      <c r="C342">
        <v>1625.09999990463</v>
      </c>
      <c r="D342" t="s">
        <v>1093</v>
      </c>
      <c r="E342" t="s">
        <v>1094</v>
      </c>
      <c r="F342">
        <v>15</v>
      </c>
      <c r="H342" t="s">
        <v>435</v>
      </c>
      <c r="K342">
        <v>1701979297.6</v>
      </c>
      <c r="L342">
        <f>(M342)/1000</f>
        <v>0</v>
      </c>
      <c r="M342">
        <f>IF(DR342, AP342, AJ342)</f>
        <v>0</v>
      </c>
      <c r="N342">
        <f>IF(DR342, AK342, AI342)</f>
        <v>0</v>
      </c>
      <c r="O342">
        <f>DT342 - IF(AW342&gt;1, N342*DN342*100.0/(AY342*EH342), 0)</f>
        <v>0</v>
      </c>
      <c r="P342">
        <f>((V342-L342/2)*O342-N342)/(V342+L342/2)</f>
        <v>0</v>
      </c>
      <c r="Q342">
        <f>P342*(EA342+EB342)/1000.0</f>
        <v>0</v>
      </c>
      <c r="R342">
        <f>(DT342 - IF(AW342&gt;1, N342*DN342*100.0/(AY342*EH342), 0))*(EA342+EB342)/1000.0</f>
        <v>0</v>
      </c>
      <c r="S342">
        <f>2.0/((1/U342-1/T342)+SIGN(U342)*SQRT((1/U342-1/T342)*(1/U342-1/T342) + 4*DO342/((DO342+1)*(DO342+1))*(2*1/U342*1/T342-1/T342*1/T342)))</f>
        <v>0</v>
      </c>
      <c r="T342">
        <f>IF(LEFT(DP342,1)&lt;&gt;"0",IF(LEFT(DP342,1)="1",3.0,DQ342),$D$5+$E$5*(EH342*EA342/($K$5*1000))+$F$5*(EH342*EA342/($K$5*1000))*MAX(MIN(DN342,$J$5),$I$5)*MAX(MIN(DN342,$J$5),$I$5)+$G$5*MAX(MIN(DN342,$J$5),$I$5)*(EH342*EA342/($K$5*1000))+$H$5*(EH342*EA342/($K$5*1000))*(EH342*EA342/($K$5*1000)))</f>
        <v>0</v>
      </c>
      <c r="U342">
        <f>L342*(1000-(1000*0.61365*exp(17.502*Y342/(240.97+Y342))/(EA342+EB342)+DV342)/2)/(1000*0.61365*exp(17.502*Y342/(240.97+Y342))/(EA342+EB342)-DV342)</f>
        <v>0</v>
      </c>
      <c r="V342">
        <f>1/((DO342+1)/(S342/1.6)+1/(T342/1.37)) + DO342/((DO342+1)/(S342/1.6) + DO342/(T342/1.37))</f>
        <v>0</v>
      </c>
      <c r="W342">
        <f>(DJ342*DM342)</f>
        <v>0</v>
      </c>
      <c r="X342">
        <f>(EC342+(W342+2*0.95*5.67E-8*(((EC342+$B$7)+273)^4-(EC342+273)^4)-44100*L342)/(1.84*29.3*T342+8*0.95*5.67E-8*(EC342+273)^3))</f>
        <v>0</v>
      </c>
      <c r="Y342">
        <f>($C$7*ED342+$D$7*EE342+$E$7*X342)</f>
        <v>0</v>
      </c>
      <c r="Z342">
        <f>0.61365*exp(17.502*Y342/(240.97+Y342))</f>
        <v>0</v>
      </c>
      <c r="AA342">
        <f>(AB342/AC342*100)</f>
        <v>0</v>
      </c>
      <c r="AB342">
        <f>DV342*(EA342+EB342)/1000</f>
        <v>0</v>
      </c>
      <c r="AC342">
        <f>0.61365*exp(17.502*EC342/(240.97+EC342))</f>
        <v>0</v>
      </c>
      <c r="AD342">
        <f>(Z342-DV342*(EA342+EB342)/1000)</f>
        <v>0</v>
      </c>
      <c r="AE342">
        <f>(-L342*44100)</f>
        <v>0</v>
      </c>
      <c r="AF342">
        <f>2*29.3*T342*0.92*(EC342-Y342)</f>
        <v>0</v>
      </c>
      <c r="AG342">
        <f>2*0.95*5.67E-8*(((EC342+$B$7)+273)^4-(Y342+273)^4)</f>
        <v>0</v>
      </c>
      <c r="AH342">
        <f>W342+AG342+AE342+AF342</f>
        <v>0</v>
      </c>
      <c r="AI342">
        <f>DZ342*AW342*(DU342-DT342*(1000-AW342*DW342)/(1000-AW342*DV342))/(100*DN342)</f>
        <v>0</v>
      </c>
      <c r="AJ342">
        <f>1000*DZ342*AW342*(DV342-DW342)/(100*DN342*(1000-AW342*DV342))</f>
        <v>0</v>
      </c>
      <c r="AK342">
        <f>(AL342 - AM342 - EA342*1E3/(8.314*(EC342+273.15)) * AO342/DZ342 * AN342) * DZ342/(100*DN342) * (1000 - DW342)/1000</f>
        <v>0</v>
      </c>
      <c r="AL342">
        <v>424.891520936215</v>
      </c>
      <c r="AM342">
        <v>422.87963030303</v>
      </c>
      <c r="AN342">
        <v>0.000715386596536293</v>
      </c>
      <c r="AO342">
        <v>66.111918729525</v>
      </c>
      <c r="AP342">
        <f>(AR342 - AQ342 + EA342*1E3/(8.314*(EC342+273.15)) * AT342/DZ342 * AS342) * DZ342/(100*DN342) * 1000/(1000 - AR342)</f>
        <v>0</v>
      </c>
      <c r="AQ342">
        <v>11.5857994088608</v>
      </c>
      <c r="AR342">
        <v>12.5079208791209</v>
      </c>
      <c r="AS342">
        <v>6.49331196736486e-07</v>
      </c>
      <c r="AT342">
        <v>85.4368916189537</v>
      </c>
      <c r="AU342">
        <v>0</v>
      </c>
      <c r="AV342">
        <v>0</v>
      </c>
      <c r="AW342">
        <f>IF(AU342*$H$13&gt;=AY342,1.0,(AY342/(AY342-AU342*$H$13)))</f>
        <v>0</v>
      </c>
      <c r="AX342">
        <f>(AW342-1)*100</f>
        <v>0</v>
      </c>
      <c r="AY342">
        <f>MAX(0,($B$13+$C$13*EH342)/(1+$D$13*EH342)*EA342/(EC342+273)*$E$13)</f>
        <v>0</v>
      </c>
      <c r="AZ342" t="s">
        <v>436</v>
      </c>
      <c r="BA342" t="s">
        <v>436</v>
      </c>
      <c r="BB342">
        <v>0</v>
      </c>
      <c r="BC342">
        <v>0</v>
      </c>
      <c r="BD342">
        <f>1-BB342/BC342</f>
        <v>0</v>
      </c>
      <c r="BE342">
        <v>0</v>
      </c>
      <c r="BF342" t="s">
        <v>436</v>
      </c>
      <c r="BG342" t="s">
        <v>436</v>
      </c>
      <c r="BH342">
        <v>0</v>
      </c>
      <c r="BI342">
        <v>0</v>
      </c>
      <c r="BJ342">
        <f>1-BH342/BI342</f>
        <v>0</v>
      </c>
      <c r="BK342">
        <v>0.5</v>
      </c>
      <c r="BL342">
        <f>DK342</f>
        <v>0</v>
      </c>
      <c r="BM342">
        <f>N342</f>
        <v>0</v>
      </c>
      <c r="BN342">
        <f>BJ342*BK342*BL342</f>
        <v>0</v>
      </c>
      <c r="BO342">
        <f>(BM342-BE342)/BL342</f>
        <v>0</v>
      </c>
      <c r="BP342">
        <f>(BC342-BI342)/BI342</f>
        <v>0</v>
      </c>
      <c r="BQ342">
        <f>BB342/(BD342+BB342/BI342)</f>
        <v>0</v>
      </c>
      <c r="BR342" t="s">
        <v>436</v>
      </c>
      <c r="BS342">
        <v>0</v>
      </c>
      <c r="BT342">
        <f>IF(BS342&lt;&gt;0, BS342, BQ342)</f>
        <v>0</v>
      </c>
      <c r="BU342">
        <f>1-BT342/BI342</f>
        <v>0</v>
      </c>
      <c r="BV342">
        <f>(BI342-BH342)/(BI342-BT342)</f>
        <v>0</v>
      </c>
      <c r="BW342">
        <f>(BC342-BI342)/(BC342-BT342)</f>
        <v>0</v>
      </c>
      <c r="BX342">
        <f>(BI342-BH342)/(BI342-BB342)</f>
        <v>0</v>
      </c>
      <c r="BY342">
        <f>(BC342-BI342)/(BC342-BB342)</f>
        <v>0</v>
      </c>
      <c r="BZ342">
        <f>(BV342*BT342/BH342)</f>
        <v>0</v>
      </c>
      <c r="CA342">
        <f>(1-BZ342)</f>
        <v>0</v>
      </c>
      <c r="DJ342">
        <f>$B$11*EI342+$C$11*EJ342+$F$11*EU342*(1-EX342)</f>
        <v>0</v>
      </c>
      <c r="DK342">
        <f>DJ342*DL342</f>
        <v>0</v>
      </c>
      <c r="DL342">
        <f>($B$11*$D$9+$C$11*$D$9+$F$11*((FH342+EZ342)/MAX(FH342+EZ342+FI342, 0.1)*$I$9+FI342/MAX(FH342+EZ342+FI342, 0.1)*$J$9))/($B$11+$C$11+$F$11)</f>
        <v>0</v>
      </c>
      <c r="DM342">
        <f>($B$11*$K$9+$C$11*$K$9+$F$11*((FH342+EZ342)/MAX(FH342+EZ342+FI342, 0.1)*$P$9+FI342/MAX(FH342+EZ342+FI342, 0.1)*$Q$9))/($B$11+$C$11+$F$11)</f>
        <v>0</v>
      </c>
      <c r="DN342">
        <v>6</v>
      </c>
      <c r="DO342">
        <v>0.5</v>
      </c>
      <c r="DP342" t="s">
        <v>437</v>
      </c>
      <c r="DQ342">
        <v>2</v>
      </c>
      <c r="DR342" t="b">
        <v>1</v>
      </c>
      <c r="DS342">
        <v>1701979297.6</v>
      </c>
      <c r="DT342">
        <v>417.5905</v>
      </c>
      <c r="DU342">
        <v>419.986</v>
      </c>
      <c r="DV342">
        <v>12.5081</v>
      </c>
      <c r="DW342">
        <v>11.5855</v>
      </c>
      <c r="DX342">
        <v>418.1045</v>
      </c>
      <c r="DY342">
        <v>12.4764</v>
      </c>
      <c r="DZ342">
        <v>599.979</v>
      </c>
      <c r="EA342">
        <v>78.9005</v>
      </c>
      <c r="EB342">
        <v>0.09984075</v>
      </c>
      <c r="EC342">
        <v>23.0144</v>
      </c>
      <c r="ED342">
        <v>23.07605</v>
      </c>
      <c r="EE342">
        <v>999.9</v>
      </c>
      <c r="EF342">
        <v>0</v>
      </c>
      <c r="EG342">
        <v>0</v>
      </c>
      <c r="EH342">
        <v>10006.9</v>
      </c>
      <c r="EI342">
        <v>0</v>
      </c>
      <c r="EJ342">
        <v>0.848101</v>
      </c>
      <c r="EK342">
        <v>-2.395645</v>
      </c>
      <c r="EL342">
        <v>422.8795</v>
      </c>
      <c r="EM342">
        <v>424.909</v>
      </c>
      <c r="EN342">
        <v>0.922594</v>
      </c>
      <c r="EO342">
        <v>419.986</v>
      </c>
      <c r="EP342">
        <v>11.5855</v>
      </c>
      <c r="EQ342">
        <v>0.986895</v>
      </c>
      <c r="ER342">
        <v>0.914102</v>
      </c>
      <c r="ES342">
        <v>6.724325</v>
      </c>
      <c r="ET342">
        <v>5.61468</v>
      </c>
      <c r="EU342">
        <v>1800.08</v>
      </c>
      <c r="EV342">
        <v>0.978006</v>
      </c>
      <c r="EW342">
        <v>0.0219943</v>
      </c>
      <c r="EX342">
        <v>0</v>
      </c>
      <c r="EY342">
        <v>380.861</v>
      </c>
      <c r="EZ342">
        <v>4.99951</v>
      </c>
      <c r="FA342">
        <v>6912.335</v>
      </c>
      <c r="FB342">
        <v>14717.7</v>
      </c>
      <c r="FC342">
        <v>43.0935</v>
      </c>
      <c r="FD342">
        <v>44.812</v>
      </c>
      <c r="FE342">
        <v>44.625</v>
      </c>
      <c r="FF342">
        <v>43.812</v>
      </c>
      <c r="FG342">
        <v>44.5</v>
      </c>
      <c r="FH342">
        <v>1755.6</v>
      </c>
      <c r="FI342">
        <v>39.48</v>
      </c>
      <c r="FJ342">
        <v>0</v>
      </c>
      <c r="FK342">
        <v>1701979300.5</v>
      </c>
      <c r="FL342">
        <v>0</v>
      </c>
      <c r="FM342">
        <v>380.882230769231</v>
      </c>
      <c r="FN342">
        <v>-0.139623926928942</v>
      </c>
      <c r="FO342">
        <v>-2.65914531048539</v>
      </c>
      <c r="FP342">
        <v>6912.33461538462</v>
      </c>
      <c r="FQ342">
        <v>15</v>
      </c>
      <c r="FR342">
        <v>1701977635</v>
      </c>
      <c r="FS342" t="s">
        <v>438</v>
      </c>
      <c r="FT342">
        <v>1701977633</v>
      </c>
      <c r="FU342">
        <v>1701977635</v>
      </c>
      <c r="FV342">
        <v>4</v>
      </c>
      <c r="FW342">
        <v>-0.012</v>
      </c>
      <c r="FX342">
        <v>0.003</v>
      </c>
      <c r="FY342">
        <v>-0.515</v>
      </c>
      <c r="FZ342">
        <v>0.012</v>
      </c>
      <c r="GA342">
        <v>420</v>
      </c>
      <c r="GB342">
        <v>11</v>
      </c>
      <c r="GC342">
        <v>0.38</v>
      </c>
      <c r="GD342">
        <v>0.07</v>
      </c>
      <c r="GE342">
        <v>-2.4177365</v>
      </c>
      <c r="GF342">
        <v>0.0569003007518799</v>
      </c>
      <c r="GG342">
        <v>0.0251634922606144</v>
      </c>
      <c r="GH342">
        <v>1</v>
      </c>
      <c r="GI342">
        <v>380.903764705882</v>
      </c>
      <c r="GJ342">
        <v>-0.435446903575098</v>
      </c>
      <c r="GK342">
        <v>0.199550827790748</v>
      </c>
      <c r="GL342">
        <v>1</v>
      </c>
      <c r="GM342">
        <v>0.9222726</v>
      </c>
      <c r="GN342">
        <v>0.000358375939849623</v>
      </c>
      <c r="GO342">
        <v>0.00107912827782428</v>
      </c>
      <c r="GP342">
        <v>1</v>
      </c>
      <c r="GQ342">
        <v>3</v>
      </c>
      <c r="GR342">
        <v>3</v>
      </c>
      <c r="GS342" t="s">
        <v>439</v>
      </c>
      <c r="GT342">
        <v>3.25009</v>
      </c>
      <c r="GU342">
        <v>2.89215</v>
      </c>
      <c r="GV342">
        <v>0.0827498</v>
      </c>
      <c r="GW342">
        <v>0.082915</v>
      </c>
      <c r="GX342">
        <v>0.0595406</v>
      </c>
      <c r="GY342">
        <v>0.0557439</v>
      </c>
      <c r="GZ342">
        <v>30261.4</v>
      </c>
      <c r="HA342">
        <v>23316.2</v>
      </c>
      <c r="HB342">
        <v>30713.3</v>
      </c>
      <c r="HC342">
        <v>23894.7</v>
      </c>
      <c r="HD342">
        <v>38258.5</v>
      </c>
      <c r="HE342">
        <v>31492.9</v>
      </c>
      <c r="HF342">
        <v>43458.7</v>
      </c>
      <c r="HG342">
        <v>36061</v>
      </c>
      <c r="HH342">
        <v>2.35252</v>
      </c>
      <c r="HI342">
        <v>2.25487</v>
      </c>
      <c r="HJ342">
        <v>0.155382</v>
      </c>
      <c r="HK342">
        <v>0</v>
      </c>
      <c r="HL342">
        <v>20.5129</v>
      </c>
      <c r="HM342">
        <v>999.9</v>
      </c>
      <c r="HN342">
        <v>45.049</v>
      </c>
      <c r="HO342">
        <v>27.18</v>
      </c>
      <c r="HP342">
        <v>20.652</v>
      </c>
      <c r="HQ342">
        <v>54.692</v>
      </c>
      <c r="HR342">
        <v>21.4343</v>
      </c>
      <c r="HS342">
        <v>2</v>
      </c>
      <c r="HT342">
        <v>-0.303559</v>
      </c>
      <c r="HU342">
        <v>0.690607</v>
      </c>
      <c r="HV342">
        <v>20.3425</v>
      </c>
      <c r="HW342">
        <v>5.24514</v>
      </c>
      <c r="HX342">
        <v>11.9214</v>
      </c>
      <c r="HY342">
        <v>4.9696</v>
      </c>
      <c r="HZ342">
        <v>3.29015</v>
      </c>
      <c r="IA342">
        <v>9999</v>
      </c>
      <c r="IB342">
        <v>999.9</v>
      </c>
      <c r="IC342">
        <v>9999</v>
      </c>
      <c r="ID342">
        <v>9999</v>
      </c>
      <c r="IE342">
        <v>4.97213</v>
      </c>
      <c r="IF342">
        <v>1.87348</v>
      </c>
      <c r="IG342">
        <v>1.88034</v>
      </c>
      <c r="IH342">
        <v>1.87653</v>
      </c>
      <c r="II342">
        <v>1.8761</v>
      </c>
      <c r="IJ342">
        <v>1.87607</v>
      </c>
      <c r="IK342">
        <v>1.87503</v>
      </c>
      <c r="IL342">
        <v>1.87543</v>
      </c>
      <c r="IM342">
        <v>0</v>
      </c>
      <c r="IN342">
        <v>0</v>
      </c>
      <c r="IO342">
        <v>0</v>
      </c>
      <c r="IP342">
        <v>0</v>
      </c>
      <c r="IQ342" t="s">
        <v>440</v>
      </c>
      <c r="IR342" t="s">
        <v>441</v>
      </c>
      <c r="IS342" t="s">
        <v>442</v>
      </c>
      <c r="IT342" t="s">
        <v>442</v>
      </c>
      <c r="IU342" t="s">
        <v>442</v>
      </c>
      <c r="IV342" t="s">
        <v>442</v>
      </c>
      <c r="IW342">
        <v>0</v>
      </c>
      <c r="IX342">
        <v>100</v>
      </c>
      <c r="IY342">
        <v>100</v>
      </c>
      <c r="IZ342">
        <v>-0.514</v>
      </c>
      <c r="JA342">
        <v>0.0317</v>
      </c>
      <c r="JB342">
        <v>-0.436505064677801</v>
      </c>
      <c r="JC342">
        <v>-0.000204251658391556</v>
      </c>
      <c r="JD342">
        <v>8.11882707142039e-08</v>
      </c>
      <c r="JE342">
        <v>-8.824596126216e-11</v>
      </c>
      <c r="JF342">
        <v>-0.0823044458403542</v>
      </c>
      <c r="JG342">
        <v>6.98166786572007e-05</v>
      </c>
      <c r="JH342">
        <v>0.00104944809816257</v>
      </c>
      <c r="JI342">
        <v>-2.5878658862803e-05</v>
      </c>
      <c r="JJ342">
        <v>28</v>
      </c>
      <c r="JK342">
        <v>2090</v>
      </c>
      <c r="JL342">
        <v>2</v>
      </c>
      <c r="JM342">
        <v>19</v>
      </c>
      <c r="JN342">
        <v>27.8</v>
      </c>
      <c r="JO342">
        <v>27.7</v>
      </c>
      <c r="JP342">
        <v>1.36108</v>
      </c>
      <c r="JQ342">
        <v>2.55981</v>
      </c>
      <c r="JR342">
        <v>2.24365</v>
      </c>
      <c r="JS342">
        <v>2.85034</v>
      </c>
      <c r="JT342">
        <v>2.49756</v>
      </c>
      <c r="JU342">
        <v>2.34497</v>
      </c>
      <c r="JV342">
        <v>31.368</v>
      </c>
      <c r="JW342">
        <v>24.0612</v>
      </c>
      <c r="JX342">
        <v>18</v>
      </c>
      <c r="JY342">
        <v>633.655</v>
      </c>
      <c r="JZ342">
        <v>657.67</v>
      </c>
      <c r="KA342">
        <v>20.0008</v>
      </c>
      <c r="KB342">
        <v>23.3393</v>
      </c>
      <c r="KC342">
        <v>30</v>
      </c>
      <c r="KD342">
        <v>23.5288</v>
      </c>
      <c r="KE342">
        <v>23.5085</v>
      </c>
      <c r="KF342">
        <v>27.2892</v>
      </c>
      <c r="KG342">
        <v>36.1715</v>
      </c>
      <c r="KH342">
        <v>0</v>
      </c>
      <c r="KI342">
        <v>20</v>
      </c>
      <c r="KJ342">
        <v>420</v>
      </c>
      <c r="KK342">
        <v>11.5869</v>
      </c>
      <c r="KL342">
        <v>101.978</v>
      </c>
      <c r="KM342">
        <v>101.024</v>
      </c>
    </row>
    <row r="343" spans="1:299">
      <c r="A343">
        <v>327</v>
      </c>
      <c r="B343">
        <v>1701979304.1</v>
      </c>
      <c r="C343">
        <v>1630.09999990463</v>
      </c>
      <c r="D343" t="s">
        <v>1095</v>
      </c>
      <c r="E343" t="s">
        <v>1096</v>
      </c>
      <c r="F343">
        <v>15</v>
      </c>
      <c r="H343" t="s">
        <v>435</v>
      </c>
      <c r="K343">
        <v>1701979302.6</v>
      </c>
      <c r="L343">
        <f>(M343)/1000</f>
        <v>0</v>
      </c>
      <c r="M343">
        <f>IF(DR343, AP343, AJ343)</f>
        <v>0</v>
      </c>
      <c r="N343">
        <f>IF(DR343, AK343, AI343)</f>
        <v>0</v>
      </c>
      <c r="O343">
        <f>DT343 - IF(AW343&gt;1, N343*DN343*100.0/(AY343*EH343), 0)</f>
        <v>0</v>
      </c>
      <c r="P343">
        <f>((V343-L343/2)*O343-N343)/(V343+L343/2)</f>
        <v>0</v>
      </c>
      <c r="Q343">
        <f>P343*(EA343+EB343)/1000.0</f>
        <v>0</v>
      </c>
      <c r="R343">
        <f>(DT343 - IF(AW343&gt;1, N343*DN343*100.0/(AY343*EH343), 0))*(EA343+EB343)/1000.0</f>
        <v>0</v>
      </c>
      <c r="S343">
        <f>2.0/((1/U343-1/T343)+SIGN(U343)*SQRT((1/U343-1/T343)*(1/U343-1/T343) + 4*DO343/((DO343+1)*(DO343+1))*(2*1/U343*1/T343-1/T343*1/T343)))</f>
        <v>0</v>
      </c>
      <c r="T343">
        <f>IF(LEFT(DP343,1)&lt;&gt;"0",IF(LEFT(DP343,1)="1",3.0,DQ343),$D$5+$E$5*(EH343*EA343/($K$5*1000))+$F$5*(EH343*EA343/($K$5*1000))*MAX(MIN(DN343,$J$5),$I$5)*MAX(MIN(DN343,$J$5),$I$5)+$G$5*MAX(MIN(DN343,$J$5),$I$5)*(EH343*EA343/($K$5*1000))+$H$5*(EH343*EA343/($K$5*1000))*(EH343*EA343/($K$5*1000)))</f>
        <v>0</v>
      </c>
      <c r="U343">
        <f>L343*(1000-(1000*0.61365*exp(17.502*Y343/(240.97+Y343))/(EA343+EB343)+DV343)/2)/(1000*0.61365*exp(17.502*Y343/(240.97+Y343))/(EA343+EB343)-DV343)</f>
        <v>0</v>
      </c>
      <c r="V343">
        <f>1/((DO343+1)/(S343/1.6)+1/(T343/1.37)) + DO343/((DO343+1)/(S343/1.6) + DO343/(T343/1.37))</f>
        <v>0</v>
      </c>
      <c r="W343">
        <f>(DJ343*DM343)</f>
        <v>0</v>
      </c>
      <c r="X343">
        <f>(EC343+(W343+2*0.95*5.67E-8*(((EC343+$B$7)+273)^4-(EC343+273)^4)-44100*L343)/(1.84*29.3*T343+8*0.95*5.67E-8*(EC343+273)^3))</f>
        <v>0</v>
      </c>
      <c r="Y343">
        <f>($C$7*ED343+$D$7*EE343+$E$7*X343)</f>
        <v>0</v>
      </c>
      <c r="Z343">
        <f>0.61365*exp(17.502*Y343/(240.97+Y343))</f>
        <v>0</v>
      </c>
      <c r="AA343">
        <f>(AB343/AC343*100)</f>
        <v>0</v>
      </c>
      <c r="AB343">
        <f>DV343*(EA343+EB343)/1000</f>
        <v>0</v>
      </c>
      <c r="AC343">
        <f>0.61365*exp(17.502*EC343/(240.97+EC343))</f>
        <v>0</v>
      </c>
      <c r="AD343">
        <f>(Z343-DV343*(EA343+EB343)/1000)</f>
        <v>0</v>
      </c>
      <c r="AE343">
        <f>(-L343*44100)</f>
        <v>0</v>
      </c>
      <c r="AF343">
        <f>2*29.3*T343*0.92*(EC343-Y343)</f>
        <v>0</v>
      </c>
      <c r="AG343">
        <f>2*0.95*5.67E-8*(((EC343+$B$7)+273)^4-(Y343+273)^4)</f>
        <v>0</v>
      </c>
      <c r="AH343">
        <f>W343+AG343+AE343+AF343</f>
        <v>0</v>
      </c>
      <c r="AI343">
        <f>DZ343*AW343*(DU343-DT343*(1000-AW343*DW343)/(1000-AW343*DV343))/(100*DN343)</f>
        <v>0</v>
      </c>
      <c r="AJ343">
        <f>1000*DZ343*AW343*(DV343-DW343)/(100*DN343*(1000-AW343*DV343))</f>
        <v>0</v>
      </c>
      <c r="AK343">
        <f>(AL343 - AM343 - EA343*1E3/(8.314*(EC343+273.15)) * AO343/DZ343 * AN343) * DZ343/(100*DN343) * (1000 - DW343)/1000</f>
        <v>0</v>
      </c>
      <c r="AL343">
        <v>424.956789652025</v>
      </c>
      <c r="AM343">
        <v>422.919018181818</v>
      </c>
      <c r="AN343">
        <v>0.000614726797909298</v>
      </c>
      <c r="AO343">
        <v>66.111918729525</v>
      </c>
      <c r="AP343">
        <f>(AR343 - AQ343 + EA343*1E3/(8.314*(EC343+273.15)) * AT343/DZ343 * AS343) * DZ343/(100*DN343) * 1000/(1000 - AR343)</f>
        <v>0</v>
      </c>
      <c r="AQ343">
        <v>11.5855916263005</v>
      </c>
      <c r="AR343">
        <v>12.5091208791209</v>
      </c>
      <c r="AS343">
        <v>9.56523003850222e-08</v>
      </c>
      <c r="AT343">
        <v>85.4368916189537</v>
      </c>
      <c r="AU343">
        <v>0</v>
      </c>
      <c r="AV343">
        <v>0</v>
      </c>
      <c r="AW343">
        <f>IF(AU343*$H$13&gt;=AY343,1.0,(AY343/(AY343-AU343*$H$13)))</f>
        <v>0</v>
      </c>
      <c r="AX343">
        <f>(AW343-1)*100</f>
        <v>0</v>
      </c>
      <c r="AY343">
        <f>MAX(0,($B$13+$C$13*EH343)/(1+$D$13*EH343)*EA343/(EC343+273)*$E$13)</f>
        <v>0</v>
      </c>
      <c r="AZ343" t="s">
        <v>436</v>
      </c>
      <c r="BA343" t="s">
        <v>436</v>
      </c>
      <c r="BB343">
        <v>0</v>
      </c>
      <c r="BC343">
        <v>0</v>
      </c>
      <c r="BD343">
        <f>1-BB343/BC343</f>
        <v>0</v>
      </c>
      <c r="BE343">
        <v>0</v>
      </c>
      <c r="BF343" t="s">
        <v>436</v>
      </c>
      <c r="BG343" t="s">
        <v>436</v>
      </c>
      <c r="BH343">
        <v>0</v>
      </c>
      <c r="BI343">
        <v>0</v>
      </c>
      <c r="BJ343">
        <f>1-BH343/BI343</f>
        <v>0</v>
      </c>
      <c r="BK343">
        <v>0.5</v>
      </c>
      <c r="BL343">
        <f>DK343</f>
        <v>0</v>
      </c>
      <c r="BM343">
        <f>N343</f>
        <v>0</v>
      </c>
      <c r="BN343">
        <f>BJ343*BK343*BL343</f>
        <v>0</v>
      </c>
      <c r="BO343">
        <f>(BM343-BE343)/BL343</f>
        <v>0</v>
      </c>
      <c r="BP343">
        <f>(BC343-BI343)/BI343</f>
        <v>0</v>
      </c>
      <c r="BQ343">
        <f>BB343/(BD343+BB343/BI343)</f>
        <v>0</v>
      </c>
      <c r="BR343" t="s">
        <v>436</v>
      </c>
      <c r="BS343">
        <v>0</v>
      </c>
      <c r="BT343">
        <f>IF(BS343&lt;&gt;0, BS343, BQ343)</f>
        <v>0</v>
      </c>
      <c r="BU343">
        <f>1-BT343/BI343</f>
        <v>0</v>
      </c>
      <c r="BV343">
        <f>(BI343-BH343)/(BI343-BT343)</f>
        <v>0</v>
      </c>
      <c r="BW343">
        <f>(BC343-BI343)/(BC343-BT343)</f>
        <v>0</v>
      </c>
      <c r="BX343">
        <f>(BI343-BH343)/(BI343-BB343)</f>
        <v>0</v>
      </c>
      <c r="BY343">
        <f>(BC343-BI343)/(BC343-BB343)</f>
        <v>0</v>
      </c>
      <c r="BZ343">
        <f>(BV343*BT343/BH343)</f>
        <v>0</v>
      </c>
      <c r="CA343">
        <f>(1-BZ343)</f>
        <v>0</v>
      </c>
      <c r="DJ343">
        <f>$B$11*EI343+$C$11*EJ343+$F$11*EU343*(1-EX343)</f>
        <v>0</v>
      </c>
      <c r="DK343">
        <f>DJ343*DL343</f>
        <v>0</v>
      </c>
      <c r="DL343">
        <f>($B$11*$D$9+$C$11*$D$9+$F$11*((FH343+EZ343)/MAX(FH343+EZ343+FI343, 0.1)*$I$9+FI343/MAX(FH343+EZ343+FI343, 0.1)*$J$9))/($B$11+$C$11+$F$11)</f>
        <v>0</v>
      </c>
      <c r="DM343">
        <f>($B$11*$K$9+$C$11*$K$9+$F$11*((FH343+EZ343)/MAX(FH343+EZ343+FI343, 0.1)*$P$9+FI343/MAX(FH343+EZ343+FI343, 0.1)*$Q$9))/($B$11+$C$11+$F$11)</f>
        <v>0</v>
      </c>
      <c r="DN343">
        <v>6</v>
      </c>
      <c r="DO343">
        <v>0.5</v>
      </c>
      <c r="DP343" t="s">
        <v>437</v>
      </c>
      <c r="DQ343">
        <v>2</v>
      </c>
      <c r="DR343" t="b">
        <v>1</v>
      </c>
      <c r="DS343">
        <v>1701979302.6</v>
      </c>
      <c r="DT343">
        <v>417.628</v>
      </c>
      <c r="DU343">
        <v>420.0215</v>
      </c>
      <c r="DV343">
        <v>12.5093</v>
      </c>
      <c r="DW343">
        <v>11.58545</v>
      </c>
      <c r="DX343">
        <v>418.142</v>
      </c>
      <c r="DY343">
        <v>12.4776</v>
      </c>
      <c r="DZ343">
        <v>600.0195</v>
      </c>
      <c r="EA343">
        <v>78.9</v>
      </c>
      <c r="EB343">
        <v>0.0999663</v>
      </c>
      <c r="EC343">
        <v>23.0154</v>
      </c>
      <c r="ED343">
        <v>23.083</v>
      </c>
      <c r="EE343">
        <v>999.9</v>
      </c>
      <c r="EF343">
        <v>0</v>
      </c>
      <c r="EG343">
        <v>0</v>
      </c>
      <c r="EH343">
        <v>10006.85</v>
      </c>
      <c r="EI343">
        <v>0</v>
      </c>
      <c r="EJ343">
        <v>0.848101</v>
      </c>
      <c r="EK343">
        <v>-2.393925</v>
      </c>
      <c r="EL343">
        <v>422.918</v>
      </c>
      <c r="EM343">
        <v>424.9445</v>
      </c>
      <c r="EN343">
        <v>0.923797</v>
      </c>
      <c r="EO343">
        <v>420.0215</v>
      </c>
      <c r="EP343">
        <v>11.58545</v>
      </c>
      <c r="EQ343">
        <v>0.986982</v>
      </c>
      <c r="ER343">
        <v>0.9140945</v>
      </c>
      <c r="ES343">
        <v>6.725615</v>
      </c>
      <c r="ET343">
        <v>5.614575</v>
      </c>
      <c r="EU343">
        <v>1799.925</v>
      </c>
      <c r="EV343">
        <v>0.978004</v>
      </c>
      <c r="EW343">
        <v>0.0219962</v>
      </c>
      <c r="EX343">
        <v>0</v>
      </c>
      <c r="EY343">
        <v>380.9775</v>
      </c>
      <c r="EZ343">
        <v>4.99951</v>
      </c>
      <c r="FA343">
        <v>6911.225</v>
      </c>
      <c r="FB343">
        <v>14716.35</v>
      </c>
      <c r="FC343">
        <v>43.0935</v>
      </c>
      <c r="FD343">
        <v>44.875</v>
      </c>
      <c r="FE343">
        <v>44.625</v>
      </c>
      <c r="FF343">
        <v>43.812</v>
      </c>
      <c r="FG343">
        <v>44.4685</v>
      </c>
      <c r="FH343">
        <v>1755.445</v>
      </c>
      <c r="FI343">
        <v>39.48</v>
      </c>
      <c r="FJ343">
        <v>0</v>
      </c>
      <c r="FK343">
        <v>1701979305.3</v>
      </c>
      <c r="FL343">
        <v>0</v>
      </c>
      <c r="FM343">
        <v>380.926038461538</v>
      </c>
      <c r="FN343">
        <v>0.161264964802559</v>
      </c>
      <c r="FO343">
        <v>-3.34085473300806</v>
      </c>
      <c r="FP343">
        <v>6912.13384615385</v>
      </c>
      <c r="FQ343">
        <v>15</v>
      </c>
      <c r="FR343">
        <v>1701977635</v>
      </c>
      <c r="FS343" t="s">
        <v>438</v>
      </c>
      <c r="FT343">
        <v>1701977633</v>
      </c>
      <c r="FU343">
        <v>1701977635</v>
      </c>
      <c r="FV343">
        <v>4</v>
      </c>
      <c r="FW343">
        <v>-0.012</v>
      </c>
      <c r="FX343">
        <v>0.003</v>
      </c>
      <c r="FY343">
        <v>-0.515</v>
      </c>
      <c r="FZ343">
        <v>0.012</v>
      </c>
      <c r="GA343">
        <v>420</v>
      </c>
      <c r="GB343">
        <v>11</v>
      </c>
      <c r="GC343">
        <v>0.38</v>
      </c>
      <c r="GD343">
        <v>0.07</v>
      </c>
      <c r="GE343">
        <v>-2.42097523809524</v>
      </c>
      <c r="GF343">
        <v>0.131995324675324</v>
      </c>
      <c r="GG343">
        <v>0.0243351215166275</v>
      </c>
      <c r="GH343">
        <v>1</v>
      </c>
      <c r="GI343">
        <v>380.901176470588</v>
      </c>
      <c r="GJ343">
        <v>0.480397255314393</v>
      </c>
      <c r="GK343">
        <v>0.202801622946901</v>
      </c>
      <c r="GL343">
        <v>1</v>
      </c>
      <c r="GM343">
        <v>0.922181333333333</v>
      </c>
      <c r="GN343">
        <v>0.00643129870129847</v>
      </c>
      <c r="GO343">
        <v>0.0010671722462539</v>
      </c>
      <c r="GP343">
        <v>1</v>
      </c>
      <c r="GQ343">
        <v>3</v>
      </c>
      <c r="GR343">
        <v>3</v>
      </c>
      <c r="GS343" t="s">
        <v>439</v>
      </c>
      <c r="GT343">
        <v>3.25009</v>
      </c>
      <c r="GU343">
        <v>2.8921</v>
      </c>
      <c r="GV343">
        <v>0.0827541</v>
      </c>
      <c r="GW343">
        <v>0.0829109</v>
      </c>
      <c r="GX343">
        <v>0.0595496</v>
      </c>
      <c r="GY343">
        <v>0.0557413</v>
      </c>
      <c r="GZ343">
        <v>30260.5</v>
      </c>
      <c r="HA343">
        <v>23316.1</v>
      </c>
      <c r="HB343">
        <v>30712.6</v>
      </c>
      <c r="HC343">
        <v>23894.5</v>
      </c>
      <c r="HD343">
        <v>38257.3</v>
      </c>
      <c r="HE343">
        <v>31492.8</v>
      </c>
      <c r="HF343">
        <v>43457.8</v>
      </c>
      <c r="HG343">
        <v>36060.8</v>
      </c>
      <c r="HH343">
        <v>2.35232</v>
      </c>
      <c r="HI343">
        <v>2.25493</v>
      </c>
      <c r="HJ343">
        <v>0.155605</v>
      </c>
      <c r="HK343">
        <v>0</v>
      </c>
      <c r="HL343">
        <v>20.5199</v>
      </c>
      <c r="HM343">
        <v>999.9</v>
      </c>
      <c r="HN343">
        <v>45.049</v>
      </c>
      <c r="HO343">
        <v>27.17</v>
      </c>
      <c r="HP343">
        <v>20.6401</v>
      </c>
      <c r="HQ343">
        <v>54.522</v>
      </c>
      <c r="HR343">
        <v>21.4183</v>
      </c>
      <c r="HS343">
        <v>2</v>
      </c>
      <c r="HT343">
        <v>-0.303521</v>
      </c>
      <c r="HU343">
        <v>0.693824</v>
      </c>
      <c r="HV343">
        <v>20.3424</v>
      </c>
      <c r="HW343">
        <v>5.24529</v>
      </c>
      <c r="HX343">
        <v>11.921</v>
      </c>
      <c r="HY343">
        <v>4.96945</v>
      </c>
      <c r="HZ343">
        <v>3.29003</v>
      </c>
      <c r="IA343">
        <v>9999</v>
      </c>
      <c r="IB343">
        <v>999.9</v>
      </c>
      <c r="IC343">
        <v>9999</v>
      </c>
      <c r="ID343">
        <v>9999</v>
      </c>
      <c r="IE343">
        <v>4.97211</v>
      </c>
      <c r="IF343">
        <v>1.87347</v>
      </c>
      <c r="IG343">
        <v>1.88034</v>
      </c>
      <c r="IH343">
        <v>1.87653</v>
      </c>
      <c r="II343">
        <v>1.87608</v>
      </c>
      <c r="IJ343">
        <v>1.87607</v>
      </c>
      <c r="IK343">
        <v>1.87503</v>
      </c>
      <c r="IL343">
        <v>1.87545</v>
      </c>
      <c r="IM343">
        <v>0</v>
      </c>
      <c r="IN343">
        <v>0</v>
      </c>
      <c r="IO343">
        <v>0</v>
      </c>
      <c r="IP343">
        <v>0</v>
      </c>
      <c r="IQ343" t="s">
        <v>440</v>
      </c>
      <c r="IR343" t="s">
        <v>441</v>
      </c>
      <c r="IS343" t="s">
        <v>442</v>
      </c>
      <c r="IT343" t="s">
        <v>442</v>
      </c>
      <c r="IU343" t="s">
        <v>442</v>
      </c>
      <c r="IV343" t="s">
        <v>442</v>
      </c>
      <c r="IW343">
        <v>0</v>
      </c>
      <c r="IX343">
        <v>100</v>
      </c>
      <c r="IY343">
        <v>100</v>
      </c>
      <c r="IZ343">
        <v>-0.514</v>
      </c>
      <c r="JA343">
        <v>0.0317</v>
      </c>
      <c r="JB343">
        <v>-0.436505064677801</v>
      </c>
      <c r="JC343">
        <v>-0.000204251658391556</v>
      </c>
      <c r="JD343">
        <v>8.11882707142039e-08</v>
      </c>
      <c r="JE343">
        <v>-8.824596126216e-11</v>
      </c>
      <c r="JF343">
        <v>-0.0823044458403542</v>
      </c>
      <c r="JG343">
        <v>6.98166786572007e-05</v>
      </c>
      <c r="JH343">
        <v>0.00104944809816257</v>
      </c>
      <c r="JI343">
        <v>-2.5878658862803e-05</v>
      </c>
      <c r="JJ343">
        <v>28</v>
      </c>
      <c r="JK343">
        <v>2090</v>
      </c>
      <c r="JL343">
        <v>2</v>
      </c>
      <c r="JM343">
        <v>19</v>
      </c>
      <c r="JN343">
        <v>27.9</v>
      </c>
      <c r="JO343">
        <v>27.8</v>
      </c>
      <c r="JP343">
        <v>1.36108</v>
      </c>
      <c r="JQ343">
        <v>2.55615</v>
      </c>
      <c r="JR343">
        <v>2.24365</v>
      </c>
      <c r="JS343">
        <v>2.84912</v>
      </c>
      <c r="JT343">
        <v>2.49756</v>
      </c>
      <c r="JU343">
        <v>2.3584</v>
      </c>
      <c r="JV343">
        <v>31.3898</v>
      </c>
      <c r="JW343">
        <v>24.0612</v>
      </c>
      <c r="JX343">
        <v>18</v>
      </c>
      <c r="JY343">
        <v>633.509</v>
      </c>
      <c r="JZ343">
        <v>657.712</v>
      </c>
      <c r="KA343">
        <v>20.0007</v>
      </c>
      <c r="KB343">
        <v>23.3393</v>
      </c>
      <c r="KC343">
        <v>30.0001</v>
      </c>
      <c r="KD343">
        <v>23.5288</v>
      </c>
      <c r="KE343">
        <v>23.5085</v>
      </c>
      <c r="KF343">
        <v>27.2881</v>
      </c>
      <c r="KG343">
        <v>36.1715</v>
      </c>
      <c r="KH343">
        <v>0</v>
      </c>
      <c r="KI343">
        <v>20</v>
      </c>
      <c r="KJ343">
        <v>420</v>
      </c>
      <c r="KK343">
        <v>11.5869</v>
      </c>
      <c r="KL343">
        <v>101.976</v>
      </c>
      <c r="KM343">
        <v>101.023</v>
      </c>
    </row>
    <row r="344" spans="1:299">
      <c r="A344">
        <v>328</v>
      </c>
      <c r="B344">
        <v>1701979309.1</v>
      </c>
      <c r="C344">
        <v>1635.09999990463</v>
      </c>
      <c r="D344" t="s">
        <v>1097</v>
      </c>
      <c r="E344" t="s">
        <v>1098</v>
      </c>
      <c r="F344">
        <v>15</v>
      </c>
      <c r="H344" t="s">
        <v>435</v>
      </c>
      <c r="K344">
        <v>1701979307.6</v>
      </c>
      <c r="L344">
        <f>(M344)/1000</f>
        <v>0</v>
      </c>
      <c r="M344">
        <f>IF(DR344, AP344, AJ344)</f>
        <v>0</v>
      </c>
      <c r="N344">
        <f>IF(DR344, AK344, AI344)</f>
        <v>0</v>
      </c>
      <c r="O344">
        <f>DT344 - IF(AW344&gt;1, N344*DN344*100.0/(AY344*EH344), 0)</f>
        <v>0</v>
      </c>
      <c r="P344">
        <f>((V344-L344/2)*O344-N344)/(V344+L344/2)</f>
        <v>0</v>
      </c>
      <c r="Q344">
        <f>P344*(EA344+EB344)/1000.0</f>
        <v>0</v>
      </c>
      <c r="R344">
        <f>(DT344 - IF(AW344&gt;1, N344*DN344*100.0/(AY344*EH344), 0))*(EA344+EB344)/1000.0</f>
        <v>0</v>
      </c>
      <c r="S344">
        <f>2.0/((1/U344-1/T344)+SIGN(U344)*SQRT((1/U344-1/T344)*(1/U344-1/T344) + 4*DO344/((DO344+1)*(DO344+1))*(2*1/U344*1/T344-1/T344*1/T344)))</f>
        <v>0</v>
      </c>
      <c r="T344">
        <f>IF(LEFT(DP344,1)&lt;&gt;"0",IF(LEFT(DP344,1)="1",3.0,DQ344),$D$5+$E$5*(EH344*EA344/($K$5*1000))+$F$5*(EH344*EA344/($K$5*1000))*MAX(MIN(DN344,$J$5),$I$5)*MAX(MIN(DN344,$J$5),$I$5)+$G$5*MAX(MIN(DN344,$J$5),$I$5)*(EH344*EA344/($K$5*1000))+$H$5*(EH344*EA344/($K$5*1000))*(EH344*EA344/($K$5*1000)))</f>
        <v>0</v>
      </c>
      <c r="U344">
        <f>L344*(1000-(1000*0.61365*exp(17.502*Y344/(240.97+Y344))/(EA344+EB344)+DV344)/2)/(1000*0.61365*exp(17.502*Y344/(240.97+Y344))/(EA344+EB344)-DV344)</f>
        <v>0</v>
      </c>
      <c r="V344">
        <f>1/((DO344+1)/(S344/1.6)+1/(T344/1.37)) + DO344/((DO344+1)/(S344/1.6) + DO344/(T344/1.37))</f>
        <v>0</v>
      </c>
      <c r="W344">
        <f>(DJ344*DM344)</f>
        <v>0</v>
      </c>
      <c r="X344">
        <f>(EC344+(W344+2*0.95*5.67E-8*(((EC344+$B$7)+273)^4-(EC344+273)^4)-44100*L344)/(1.84*29.3*T344+8*0.95*5.67E-8*(EC344+273)^3))</f>
        <v>0</v>
      </c>
      <c r="Y344">
        <f>($C$7*ED344+$D$7*EE344+$E$7*X344)</f>
        <v>0</v>
      </c>
      <c r="Z344">
        <f>0.61365*exp(17.502*Y344/(240.97+Y344))</f>
        <v>0</v>
      </c>
      <c r="AA344">
        <f>(AB344/AC344*100)</f>
        <v>0</v>
      </c>
      <c r="AB344">
        <f>DV344*(EA344+EB344)/1000</f>
        <v>0</v>
      </c>
      <c r="AC344">
        <f>0.61365*exp(17.502*EC344/(240.97+EC344))</f>
        <v>0</v>
      </c>
      <c r="AD344">
        <f>(Z344-DV344*(EA344+EB344)/1000)</f>
        <v>0</v>
      </c>
      <c r="AE344">
        <f>(-L344*44100)</f>
        <v>0</v>
      </c>
      <c r="AF344">
        <f>2*29.3*T344*0.92*(EC344-Y344)</f>
        <v>0</v>
      </c>
      <c r="AG344">
        <f>2*0.95*5.67E-8*(((EC344+$B$7)+273)^4-(Y344+273)^4)</f>
        <v>0</v>
      </c>
      <c r="AH344">
        <f>W344+AG344+AE344+AF344</f>
        <v>0</v>
      </c>
      <c r="AI344">
        <f>DZ344*AW344*(DU344-DT344*(1000-AW344*DW344)/(1000-AW344*DV344))/(100*DN344)</f>
        <v>0</v>
      </c>
      <c r="AJ344">
        <f>1000*DZ344*AW344*(DV344-DW344)/(100*DN344*(1000-AW344*DV344))</f>
        <v>0</v>
      </c>
      <c r="AK344">
        <f>(AL344 - AM344 - EA344*1E3/(8.314*(EC344+273.15)) * AO344/DZ344 * AN344) * DZ344/(100*DN344) * (1000 - DW344)/1000</f>
        <v>0</v>
      </c>
      <c r="AL344">
        <v>424.90249376065</v>
      </c>
      <c r="AM344">
        <v>422.892006060606</v>
      </c>
      <c r="AN344">
        <v>-0.00116747518833919</v>
      </c>
      <c r="AO344">
        <v>66.111918729525</v>
      </c>
      <c r="AP344">
        <f>(AR344 - AQ344 + EA344*1E3/(8.314*(EC344+273.15)) * AT344/DZ344 * AS344) * DZ344/(100*DN344) * 1000/(1000 - AR344)</f>
        <v>0</v>
      </c>
      <c r="AQ344">
        <v>11.5852132482837</v>
      </c>
      <c r="AR344">
        <v>12.5071736263736</v>
      </c>
      <c r="AS344">
        <v>-7.36227379963724e-08</v>
      </c>
      <c r="AT344">
        <v>85.4368916189537</v>
      </c>
      <c r="AU344">
        <v>0</v>
      </c>
      <c r="AV344">
        <v>0</v>
      </c>
      <c r="AW344">
        <f>IF(AU344*$H$13&gt;=AY344,1.0,(AY344/(AY344-AU344*$H$13)))</f>
        <v>0</v>
      </c>
      <c r="AX344">
        <f>(AW344-1)*100</f>
        <v>0</v>
      </c>
      <c r="AY344">
        <f>MAX(0,($B$13+$C$13*EH344)/(1+$D$13*EH344)*EA344/(EC344+273)*$E$13)</f>
        <v>0</v>
      </c>
      <c r="AZ344" t="s">
        <v>436</v>
      </c>
      <c r="BA344" t="s">
        <v>436</v>
      </c>
      <c r="BB344">
        <v>0</v>
      </c>
      <c r="BC344">
        <v>0</v>
      </c>
      <c r="BD344">
        <f>1-BB344/BC344</f>
        <v>0</v>
      </c>
      <c r="BE344">
        <v>0</v>
      </c>
      <c r="BF344" t="s">
        <v>436</v>
      </c>
      <c r="BG344" t="s">
        <v>436</v>
      </c>
      <c r="BH344">
        <v>0</v>
      </c>
      <c r="BI344">
        <v>0</v>
      </c>
      <c r="BJ344">
        <f>1-BH344/BI344</f>
        <v>0</v>
      </c>
      <c r="BK344">
        <v>0.5</v>
      </c>
      <c r="BL344">
        <f>DK344</f>
        <v>0</v>
      </c>
      <c r="BM344">
        <f>N344</f>
        <v>0</v>
      </c>
      <c r="BN344">
        <f>BJ344*BK344*BL344</f>
        <v>0</v>
      </c>
      <c r="BO344">
        <f>(BM344-BE344)/BL344</f>
        <v>0</v>
      </c>
      <c r="BP344">
        <f>(BC344-BI344)/BI344</f>
        <v>0</v>
      </c>
      <c r="BQ344">
        <f>BB344/(BD344+BB344/BI344)</f>
        <v>0</v>
      </c>
      <c r="BR344" t="s">
        <v>436</v>
      </c>
      <c r="BS344">
        <v>0</v>
      </c>
      <c r="BT344">
        <f>IF(BS344&lt;&gt;0, BS344, BQ344)</f>
        <v>0</v>
      </c>
      <c r="BU344">
        <f>1-BT344/BI344</f>
        <v>0</v>
      </c>
      <c r="BV344">
        <f>(BI344-BH344)/(BI344-BT344)</f>
        <v>0</v>
      </c>
      <c r="BW344">
        <f>(BC344-BI344)/(BC344-BT344)</f>
        <v>0</v>
      </c>
      <c r="BX344">
        <f>(BI344-BH344)/(BI344-BB344)</f>
        <v>0</v>
      </c>
      <c r="BY344">
        <f>(BC344-BI344)/(BC344-BB344)</f>
        <v>0</v>
      </c>
      <c r="BZ344">
        <f>(BV344*BT344/BH344)</f>
        <v>0</v>
      </c>
      <c r="CA344">
        <f>(1-BZ344)</f>
        <v>0</v>
      </c>
      <c r="DJ344">
        <f>$B$11*EI344+$C$11*EJ344+$F$11*EU344*(1-EX344)</f>
        <v>0</v>
      </c>
      <c r="DK344">
        <f>DJ344*DL344</f>
        <v>0</v>
      </c>
      <c r="DL344">
        <f>($B$11*$D$9+$C$11*$D$9+$F$11*((FH344+EZ344)/MAX(FH344+EZ344+FI344, 0.1)*$I$9+FI344/MAX(FH344+EZ344+FI344, 0.1)*$J$9))/($B$11+$C$11+$F$11)</f>
        <v>0</v>
      </c>
      <c r="DM344">
        <f>($B$11*$K$9+$C$11*$K$9+$F$11*((FH344+EZ344)/MAX(FH344+EZ344+FI344, 0.1)*$P$9+FI344/MAX(FH344+EZ344+FI344, 0.1)*$Q$9))/($B$11+$C$11+$F$11)</f>
        <v>0</v>
      </c>
      <c r="DN344">
        <v>6</v>
      </c>
      <c r="DO344">
        <v>0.5</v>
      </c>
      <c r="DP344" t="s">
        <v>437</v>
      </c>
      <c r="DQ344">
        <v>2</v>
      </c>
      <c r="DR344" t="b">
        <v>1</v>
      </c>
      <c r="DS344">
        <v>1701979307.6</v>
      </c>
      <c r="DT344">
        <v>417.612</v>
      </c>
      <c r="DU344">
        <v>419.9665</v>
      </c>
      <c r="DV344">
        <v>12.50715</v>
      </c>
      <c r="DW344">
        <v>11.5857</v>
      </c>
      <c r="DX344">
        <v>418.126</v>
      </c>
      <c r="DY344">
        <v>12.4755</v>
      </c>
      <c r="DZ344">
        <v>599.973</v>
      </c>
      <c r="EA344">
        <v>78.9008</v>
      </c>
      <c r="EB344">
        <v>0.09996165</v>
      </c>
      <c r="EC344">
        <v>23.01805</v>
      </c>
      <c r="ED344">
        <v>23.0817</v>
      </c>
      <c r="EE344">
        <v>999.9</v>
      </c>
      <c r="EF344">
        <v>0</v>
      </c>
      <c r="EG344">
        <v>0</v>
      </c>
      <c r="EH344">
        <v>10004.99</v>
      </c>
      <c r="EI344">
        <v>0</v>
      </c>
      <c r="EJ344">
        <v>0.848101</v>
      </c>
      <c r="EK344">
        <v>-2.35463</v>
      </c>
      <c r="EL344">
        <v>422.9015</v>
      </c>
      <c r="EM344">
        <v>424.8895</v>
      </c>
      <c r="EN344">
        <v>0.921464</v>
      </c>
      <c r="EO344">
        <v>419.9665</v>
      </c>
      <c r="EP344">
        <v>11.5857</v>
      </c>
      <c r="EQ344">
        <v>0.9868245</v>
      </c>
      <c r="ER344">
        <v>0.91412</v>
      </c>
      <c r="ES344">
        <v>6.72329</v>
      </c>
      <c r="ET344">
        <v>5.61498</v>
      </c>
      <c r="EU344">
        <v>1799.915</v>
      </c>
      <c r="EV344">
        <v>0.978004</v>
      </c>
      <c r="EW344">
        <v>0.0219962</v>
      </c>
      <c r="EX344">
        <v>0</v>
      </c>
      <c r="EY344">
        <v>380.591</v>
      </c>
      <c r="EZ344">
        <v>4.99951</v>
      </c>
      <c r="FA344">
        <v>6911.41</v>
      </c>
      <c r="FB344">
        <v>14716.35</v>
      </c>
      <c r="FC344">
        <v>43.0935</v>
      </c>
      <c r="FD344">
        <v>44.8435</v>
      </c>
      <c r="FE344">
        <v>44.625</v>
      </c>
      <c r="FF344">
        <v>43.8435</v>
      </c>
      <c r="FG344">
        <v>44.5</v>
      </c>
      <c r="FH344">
        <v>1755.435</v>
      </c>
      <c r="FI344">
        <v>39.48</v>
      </c>
      <c r="FJ344">
        <v>0</v>
      </c>
      <c r="FK344">
        <v>1701979310.1</v>
      </c>
      <c r="FL344">
        <v>0</v>
      </c>
      <c r="FM344">
        <v>380.856230769231</v>
      </c>
      <c r="FN344">
        <v>-0.302632478630182</v>
      </c>
      <c r="FO344">
        <v>-4.84786327180875</v>
      </c>
      <c r="FP344">
        <v>6911.92615384615</v>
      </c>
      <c r="FQ344">
        <v>15</v>
      </c>
      <c r="FR344">
        <v>1701977635</v>
      </c>
      <c r="FS344" t="s">
        <v>438</v>
      </c>
      <c r="FT344">
        <v>1701977633</v>
      </c>
      <c r="FU344">
        <v>1701977635</v>
      </c>
      <c r="FV344">
        <v>4</v>
      </c>
      <c r="FW344">
        <v>-0.012</v>
      </c>
      <c r="FX344">
        <v>0.003</v>
      </c>
      <c r="FY344">
        <v>-0.515</v>
      </c>
      <c r="FZ344">
        <v>0.012</v>
      </c>
      <c r="GA344">
        <v>420</v>
      </c>
      <c r="GB344">
        <v>11</v>
      </c>
      <c r="GC344">
        <v>0.38</v>
      </c>
      <c r="GD344">
        <v>0.07</v>
      </c>
      <c r="GE344">
        <v>-2.401175</v>
      </c>
      <c r="GF344">
        <v>0.240569323308271</v>
      </c>
      <c r="GG344">
        <v>0.0322070825285371</v>
      </c>
      <c r="GH344">
        <v>1</v>
      </c>
      <c r="GI344">
        <v>380.867264705882</v>
      </c>
      <c r="GJ344">
        <v>-0.604507255124509</v>
      </c>
      <c r="GK344">
        <v>0.219356855217239</v>
      </c>
      <c r="GL344">
        <v>1</v>
      </c>
      <c r="GM344">
        <v>0.92265285</v>
      </c>
      <c r="GN344">
        <v>0.000318180451126707</v>
      </c>
      <c r="GO344">
        <v>0.00101552377003198</v>
      </c>
      <c r="GP344">
        <v>1</v>
      </c>
      <c r="GQ344">
        <v>3</v>
      </c>
      <c r="GR344">
        <v>3</v>
      </c>
      <c r="GS344" t="s">
        <v>439</v>
      </c>
      <c r="GT344">
        <v>3.25011</v>
      </c>
      <c r="GU344">
        <v>2.89219</v>
      </c>
      <c r="GV344">
        <v>0.0827476</v>
      </c>
      <c r="GW344">
        <v>0.0829055</v>
      </c>
      <c r="GX344">
        <v>0.0595404</v>
      </c>
      <c r="GY344">
        <v>0.055743</v>
      </c>
      <c r="GZ344">
        <v>30260.6</v>
      </c>
      <c r="HA344">
        <v>23315.8</v>
      </c>
      <c r="HB344">
        <v>30712.4</v>
      </c>
      <c r="HC344">
        <v>23894.1</v>
      </c>
      <c r="HD344">
        <v>38257.2</v>
      </c>
      <c r="HE344">
        <v>31492.1</v>
      </c>
      <c r="HF344">
        <v>43457.2</v>
      </c>
      <c r="HG344">
        <v>36060.1</v>
      </c>
      <c r="HH344">
        <v>2.35252</v>
      </c>
      <c r="HI344">
        <v>2.25487</v>
      </c>
      <c r="HJ344">
        <v>0.154898</v>
      </c>
      <c r="HK344">
        <v>0</v>
      </c>
      <c r="HL344">
        <v>20.5268</v>
      </c>
      <c r="HM344">
        <v>999.9</v>
      </c>
      <c r="HN344">
        <v>45.049</v>
      </c>
      <c r="HO344">
        <v>27.18</v>
      </c>
      <c r="HP344">
        <v>20.6519</v>
      </c>
      <c r="HQ344">
        <v>54.622</v>
      </c>
      <c r="HR344">
        <v>21.4383</v>
      </c>
      <c r="HS344">
        <v>2</v>
      </c>
      <c r="HT344">
        <v>-0.30345</v>
      </c>
      <c r="HU344">
        <v>0.696582</v>
      </c>
      <c r="HV344">
        <v>20.3424</v>
      </c>
      <c r="HW344">
        <v>5.24634</v>
      </c>
      <c r="HX344">
        <v>11.9217</v>
      </c>
      <c r="HY344">
        <v>4.9697</v>
      </c>
      <c r="HZ344">
        <v>3.2901</v>
      </c>
      <c r="IA344">
        <v>9999</v>
      </c>
      <c r="IB344">
        <v>999.9</v>
      </c>
      <c r="IC344">
        <v>9999</v>
      </c>
      <c r="ID344">
        <v>9999</v>
      </c>
      <c r="IE344">
        <v>4.97211</v>
      </c>
      <c r="IF344">
        <v>1.87347</v>
      </c>
      <c r="IG344">
        <v>1.88034</v>
      </c>
      <c r="IH344">
        <v>1.87652</v>
      </c>
      <c r="II344">
        <v>1.87608</v>
      </c>
      <c r="IJ344">
        <v>1.87607</v>
      </c>
      <c r="IK344">
        <v>1.87503</v>
      </c>
      <c r="IL344">
        <v>1.87545</v>
      </c>
      <c r="IM344">
        <v>0</v>
      </c>
      <c r="IN344">
        <v>0</v>
      </c>
      <c r="IO344">
        <v>0</v>
      </c>
      <c r="IP344">
        <v>0</v>
      </c>
      <c r="IQ344" t="s">
        <v>440</v>
      </c>
      <c r="IR344" t="s">
        <v>441</v>
      </c>
      <c r="IS344" t="s">
        <v>442</v>
      </c>
      <c r="IT344" t="s">
        <v>442</v>
      </c>
      <c r="IU344" t="s">
        <v>442</v>
      </c>
      <c r="IV344" t="s">
        <v>442</v>
      </c>
      <c r="IW344">
        <v>0</v>
      </c>
      <c r="IX344">
        <v>100</v>
      </c>
      <c r="IY344">
        <v>100</v>
      </c>
      <c r="IZ344">
        <v>-0.514</v>
      </c>
      <c r="JA344">
        <v>0.0317</v>
      </c>
      <c r="JB344">
        <v>-0.436505064677801</v>
      </c>
      <c r="JC344">
        <v>-0.000204251658391556</v>
      </c>
      <c r="JD344">
        <v>8.11882707142039e-08</v>
      </c>
      <c r="JE344">
        <v>-8.824596126216e-11</v>
      </c>
      <c r="JF344">
        <v>-0.0823044458403542</v>
      </c>
      <c r="JG344">
        <v>6.98166786572007e-05</v>
      </c>
      <c r="JH344">
        <v>0.00104944809816257</v>
      </c>
      <c r="JI344">
        <v>-2.5878658862803e-05</v>
      </c>
      <c r="JJ344">
        <v>28</v>
      </c>
      <c r="JK344">
        <v>2090</v>
      </c>
      <c r="JL344">
        <v>2</v>
      </c>
      <c r="JM344">
        <v>19</v>
      </c>
      <c r="JN344">
        <v>27.9</v>
      </c>
      <c r="JO344">
        <v>27.9</v>
      </c>
      <c r="JP344">
        <v>1.36108</v>
      </c>
      <c r="JQ344">
        <v>2.55493</v>
      </c>
      <c r="JR344">
        <v>2.24365</v>
      </c>
      <c r="JS344">
        <v>2.84912</v>
      </c>
      <c r="JT344">
        <v>2.49756</v>
      </c>
      <c r="JU344">
        <v>2.38525</v>
      </c>
      <c r="JV344">
        <v>31.3898</v>
      </c>
      <c r="JW344">
        <v>24.07</v>
      </c>
      <c r="JX344">
        <v>18</v>
      </c>
      <c r="JY344">
        <v>633.633</v>
      </c>
      <c r="JZ344">
        <v>657.644</v>
      </c>
      <c r="KA344">
        <v>20.0006</v>
      </c>
      <c r="KB344">
        <v>23.3373</v>
      </c>
      <c r="KC344">
        <v>30.0002</v>
      </c>
      <c r="KD344">
        <v>23.527</v>
      </c>
      <c r="KE344">
        <v>23.5065</v>
      </c>
      <c r="KF344">
        <v>27.2893</v>
      </c>
      <c r="KG344">
        <v>36.1715</v>
      </c>
      <c r="KH344">
        <v>0</v>
      </c>
      <c r="KI344">
        <v>20</v>
      </c>
      <c r="KJ344">
        <v>420</v>
      </c>
      <c r="KK344">
        <v>11.5869</v>
      </c>
      <c r="KL344">
        <v>101.975</v>
      </c>
      <c r="KM344">
        <v>101.021</v>
      </c>
    </row>
    <row r="345" spans="1:299">
      <c r="A345">
        <v>329</v>
      </c>
      <c r="B345">
        <v>1701979314.1</v>
      </c>
      <c r="C345">
        <v>1640.09999990463</v>
      </c>
      <c r="D345" t="s">
        <v>1099</v>
      </c>
      <c r="E345" t="s">
        <v>1100</v>
      </c>
      <c r="F345">
        <v>15</v>
      </c>
      <c r="H345" t="s">
        <v>435</v>
      </c>
      <c r="K345">
        <v>1701979312.6</v>
      </c>
      <c r="L345">
        <f>(M345)/1000</f>
        <v>0</v>
      </c>
      <c r="M345">
        <f>IF(DR345, AP345, AJ345)</f>
        <v>0</v>
      </c>
      <c r="N345">
        <f>IF(DR345, AK345, AI345)</f>
        <v>0</v>
      </c>
      <c r="O345">
        <f>DT345 - IF(AW345&gt;1, N345*DN345*100.0/(AY345*EH345), 0)</f>
        <v>0</v>
      </c>
      <c r="P345">
        <f>((V345-L345/2)*O345-N345)/(V345+L345/2)</f>
        <v>0</v>
      </c>
      <c r="Q345">
        <f>P345*(EA345+EB345)/1000.0</f>
        <v>0</v>
      </c>
      <c r="R345">
        <f>(DT345 - IF(AW345&gt;1, N345*DN345*100.0/(AY345*EH345), 0))*(EA345+EB345)/1000.0</f>
        <v>0</v>
      </c>
      <c r="S345">
        <f>2.0/((1/U345-1/T345)+SIGN(U345)*SQRT((1/U345-1/T345)*(1/U345-1/T345) + 4*DO345/((DO345+1)*(DO345+1))*(2*1/U345*1/T345-1/T345*1/T345)))</f>
        <v>0</v>
      </c>
      <c r="T345">
        <f>IF(LEFT(DP345,1)&lt;&gt;"0",IF(LEFT(DP345,1)="1",3.0,DQ345),$D$5+$E$5*(EH345*EA345/($K$5*1000))+$F$5*(EH345*EA345/($K$5*1000))*MAX(MIN(DN345,$J$5),$I$5)*MAX(MIN(DN345,$J$5),$I$5)+$G$5*MAX(MIN(DN345,$J$5),$I$5)*(EH345*EA345/($K$5*1000))+$H$5*(EH345*EA345/($K$5*1000))*(EH345*EA345/($K$5*1000)))</f>
        <v>0</v>
      </c>
      <c r="U345">
        <f>L345*(1000-(1000*0.61365*exp(17.502*Y345/(240.97+Y345))/(EA345+EB345)+DV345)/2)/(1000*0.61365*exp(17.502*Y345/(240.97+Y345))/(EA345+EB345)-DV345)</f>
        <v>0</v>
      </c>
      <c r="V345">
        <f>1/((DO345+1)/(S345/1.6)+1/(T345/1.37)) + DO345/((DO345+1)/(S345/1.6) + DO345/(T345/1.37))</f>
        <v>0</v>
      </c>
      <c r="W345">
        <f>(DJ345*DM345)</f>
        <v>0</v>
      </c>
      <c r="X345">
        <f>(EC345+(W345+2*0.95*5.67E-8*(((EC345+$B$7)+273)^4-(EC345+273)^4)-44100*L345)/(1.84*29.3*T345+8*0.95*5.67E-8*(EC345+273)^3))</f>
        <v>0</v>
      </c>
      <c r="Y345">
        <f>($C$7*ED345+$D$7*EE345+$E$7*X345)</f>
        <v>0</v>
      </c>
      <c r="Z345">
        <f>0.61365*exp(17.502*Y345/(240.97+Y345))</f>
        <v>0</v>
      </c>
      <c r="AA345">
        <f>(AB345/AC345*100)</f>
        <v>0</v>
      </c>
      <c r="AB345">
        <f>DV345*(EA345+EB345)/1000</f>
        <v>0</v>
      </c>
      <c r="AC345">
        <f>0.61365*exp(17.502*EC345/(240.97+EC345))</f>
        <v>0</v>
      </c>
      <c r="AD345">
        <f>(Z345-DV345*(EA345+EB345)/1000)</f>
        <v>0</v>
      </c>
      <c r="AE345">
        <f>(-L345*44100)</f>
        <v>0</v>
      </c>
      <c r="AF345">
        <f>2*29.3*T345*0.92*(EC345-Y345)</f>
        <v>0</v>
      </c>
      <c r="AG345">
        <f>2*0.95*5.67E-8*(((EC345+$B$7)+273)^4-(Y345+273)^4)</f>
        <v>0</v>
      </c>
      <c r="AH345">
        <f>W345+AG345+AE345+AF345</f>
        <v>0</v>
      </c>
      <c r="AI345">
        <f>DZ345*AW345*(DU345-DT345*(1000-AW345*DW345)/(1000-AW345*DV345))/(100*DN345)</f>
        <v>0</v>
      </c>
      <c r="AJ345">
        <f>1000*DZ345*AW345*(DV345-DW345)/(100*DN345*(1000-AW345*DV345))</f>
        <v>0</v>
      </c>
      <c r="AK345">
        <f>(AL345 - AM345 - EA345*1E3/(8.314*(EC345+273.15)) * AO345/DZ345 * AN345) * DZ345/(100*DN345) * (1000 - DW345)/1000</f>
        <v>0</v>
      </c>
      <c r="AL345">
        <v>424.913889206322</v>
      </c>
      <c r="AM345">
        <v>422.948975757576</v>
      </c>
      <c r="AN345">
        <v>0.0241243653909996</v>
      </c>
      <c r="AO345">
        <v>66.111918729525</v>
      </c>
      <c r="AP345">
        <f>(AR345 - AQ345 + EA345*1E3/(8.314*(EC345+273.15)) * AT345/DZ345 * AS345) * DZ345/(100*DN345) * 1000/(1000 - AR345)</f>
        <v>0</v>
      </c>
      <c r="AQ345">
        <v>11.5857625507658</v>
      </c>
      <c r="AR345">
        <v>12.508489010989</v>
      </c>
      <c r="AS345">
        <v>-1.64317130335643e-07</v>
      </c>
      <c r="AT345">
        <v>85.4368916189537</v>
      </c>
      <c r="AU345">
        <v>0</v>
      </c>
      <c r="AV345">
        <v>0</v>
      </c>
      <c r="AW345">
        <f>IF(AU345*$H$13&gt;=AY345,1.0,(AY345/(AY345-AU345*$H$13)))</f>
        <v>0</v>
      </c>
      <c r="AX345">
        <f>(AW345-1)*100</f>
        <v>0</v>
      </c>
      <c r="AY345">
        <f>MAX(0,($B$13+$C$13*EH345)/(1+$D$13*EH345)*EA345/(EC345+273)*$E$13)</f>
        <v>0</v>
      </c>
      <c r="AZ345" t="s">
        <v>436</v>
      </c>
      <c r="BA345" t="s">
        <v>436</v>
      </c>
      <c r="BB345">
        <v>0</v>
      </c>
      <c r="BC345">
        <v>0</v>
      </c>
      <c r="BD345">
        <f>1-BB345/BC345</f>
        <v>0</v>
      </c>
      <c r="BE345">
        <v>0</v>
      </c>
      <c r="BF345" t="s">
        <v>436</v>
      </c>
      <c r="BG345" t="s">
        <v>436</v>
      </c>
      <c r="BH345">
        <v>0</v>
      </c>
      <c r="BI345">
        <v>0</v>
      </c>
      <c r="BJ345">
        <f>1-BH345/BI345</f>
        <v>0</v>
      </c>
      <c r="BK345">
        <v>0.5</v>
      </c>
      <c r="BL345">
        <f>DK345</f>
        <v>0</v>
      </c>
      <c r="BM345">
        <f>N345</f>
        <v>0</v>
      </c>
      <c r="BN345">
        <f>BJ345*BK345*BL345</f>
        <v>0</v>
      </c>
      <c r="BO345">
        <f>(BM345-BE345)/BL345</f>
        <v>0</v>
      </c>
      <c r="BP345">
        <f>(BC345-BI345)/BI345</f>
        <v>0</v>
      </c>
      <c r="BQ345">
        <f>BB345/(BD345+BB345/BI345)</f>
        <v>0</v>
      </c>
      <c r="BR345" t="s">
        <v>436</v>
      </c>
      <c r="BS345">
        <v>0</v>
      </c>
      <c r="BT345">
        <f>IF(BS345&lt;&gt;0, BS345, BQ345)</f>
        <v>0</v>
      </c>
      <c r="BU345">
        <f>1-BT345/BI345</f>
        <v>0</v>
      </c>
      <c r="BV345">
        <f>(BI345-BH345)/(BI345-BT345)</f>
        <v>0</v>
      </c>
      <c r="BW345">
        <f>(BC345-BI345)/(BC345-BT345)</f>
        <v>0</v>
      </c>
      <c r="BX345">
        <f>(BI345-BH345)/(BI345-BB345)</f>
        <v>0</v>
      </c>
      <c r="BY345">
        <f>(BC345-BI345)/(BC345-BB345)</f>
        <v>0</v>
      </c>
      <c r="BZ345">
        <f>(BV345*BT345/BH345)</f>
        <v>0</v>
      </c>
      <c r="CA345">
        <f>(1-BZ345)</f>
        <v>0</v>
      </c>
      <c r="DJ345">
        <f>$B$11*EI345+$C$11*EJ345+$F$11*EU345*(1-EX345)</f>
        <v>0</v>
      </c>
      <c r="DK345">
        <f>DJ345*DL345</f>
        <v>0</v>
      </c>
      <c r="DL345">
        <f>($B$11*$D$9+$C$11*$D$9+$F$11*((FH345+EZ345)/MAX(FH345+EZ345+FI345, 0.1)*$I$9+FI345/MAX(FH345+EZ345+FI345, 0.1)*$J$9))/($B$11+$C$11+$F$11)</f>
        <v>0</v>
      </c>
      <c r="DM345">
        <f>($B$11*$K$9+$C$11*$K$9+$F$11*((FH345+EZ345)/MAX(FH345+EZ345+FI345, 0.1)*$P$9+FI345/MAX(FH345+EZ345+FI345, 0.1)*$Q$9))/($B$11+$C$11+$F$11)</f>
        <v>0</v>
      </c>
      <c r="DN345">
        <v>6</v>
      </c>
      <c r="DO345">
        <v>0.5</v>
      </c>
      <c r="DP345" t="s">
        <v>437</v>
      </c>
      <c r="DQ345">
        <v>2</v>
      </c>
      <c r="DR345" t="b">
        <v>1</v>
      </c>
      <c r="DS345">
        <v>1701979312.6</v>
      </c>
      <c r="DT345">
        <v>417.6515</v>
      </c>
      <c r="DU345">
        <v>420.0025</v>
      </c>
      <c r="DV345">
        <v>12.50855</v>
      </c>
      <c r="DW345">
        <v>11.5865</v>
      </c>
      <c r="DX345">
        <v>418.1655</v>
      </c>
      <c r="DY345">
        <v>12.47685</v>
      </c>
      <c r="DZ345">
        <v>599.999</v>
      </c>
      <c r="EA345">
        <v>78.901</v>
      </c>
      <c r="EB345">
        <v>0.1001885</v>
      </c>
      <c r="EC345">
        <v>23.02045</v>
      </c>
      <c r="ED345">
        <v>23.08585</v>
      </c>
      <c r="EE345">
        <v>999.9</v>
      </c>
      <c r="EF345">
        <v>0</v>
      </c>
      <c r="EG345">
        <v>0</v>
      </c>
      <c r="EH345">
        <v>9987.815</v>
      </c>
      <c r="EI345">
        <v>0</v>
      </c>
      <c r="EJ345">
        <v>0.848101</v>
      </c>
      <c r="EK345">
        <v>-2.35092</v>
      </c>
      <c r="EL345">
        <v>422.9415</v>
      </c>
      <c r="EM345">
        <v>424.9255</v>
      </c>
      <c r="EN345">
        <v>0.92204</v>
      </c>
      <c r="EO345">
        <v>420.0025</v>
      </c>
      <c r="EP345">
        <v>11.5865</v>
      </c>
      <c r="EQ345">
        <v>0.9869365</v>
      </c>
      <c r="ER345">
        <v>0.914186</v>
      </c>
      <c r="ES345">
        <v>6.72494</v>
      </c>
      <c r="ET345">
        <v>5.61602</v>
      </c>
      <c r="EU345">
        <v>1800.065</v>
      </c>
      <c r="EV345">
        <v>0.978006</v>
      </c>
      <c r="EW345">
        <v>0.0219943</v>
      </c>
      <c r="EX345">
        <v>0</v>
      </c>
      <c r="EY345">
        <v>380.8065</v>
      </c>
      <c r="EZ345">
        <v>4.99951</v>
      </c>
      <c r="FA345">
        <v>6911.49</v>
      </c>
      <c r="FB345">
        <v>14717.55</v>
      </c>
      <c r="FC345">
        <v>43.0935</v>
      </c>
      <c r="FD345">
        <v>44.8435</v>
      </c>
      <c r="FE345">
        <v>44.625</v>
      </c>
      <c r="FF345">
        <v>43.8435</v>
      </c>
      <c r="FG345">
        <v>44.5</v>
      </c>
      <c r="FH345">
        <v>1755.585</v>
      </c>
      <c r="FI345">
        <v>39.48</v>
      </c>
      <c r="FJ345">
        <v>0</v>
      </c>
      <c r="FK345">
        <v>1701979315.5</v>
      </c>
      <c r="FL345">
        <v>0</v>
      </c>
      <c r="FM345">
        <v>380.86676</v>
      </c>
      <c r="FN345">
        <v>-0.540846144810978</v>
      </c>
      <c r="FO345">
        <v>-5.00384616554385</v>
      </c>
      <c r="FP345">
        <v>6911.5924</v>
      </c>
      <c r="FQ345">
        <v>15</v>
      </c>
      <c r="FR345">
        <v>1701977635</v>
      </c>
      <c r="FS345" t="s">
        <v>438</v>
      </c>
      <c r="FT345">
        <v>1701977633</v>
      </c>
      <c r="FU345">
        <v>1701977635</v>
      </c>
      <c r="FV345">
        <v>4</v>
      </c>
      <c r="FW345">
        <v>-0.012</v>
      </c>
      <c r="FX345">
        <v>0.003</v>
      </c>
      <c r="FY345">
        <v>-0.515</v>
      </c>
      <c r="FZ345">
        <v>0.012</v>
      </c>
      <c r="GA345">
        <v>420</v>
      </c>
      <c r="GB345">
        <v>11</v>
      </c>
      <c r="GC345">
        <v>0.38</v>
      </c>
      <c r="GD345">
        <v>0.07</v>
      </c>
      <c r="GE345">
        <v>-2.38708523809524</v>
      </c>
      <c r="GF345">
        <v>0.130291948051949</v>
      </c>
      <c r="GG345">
        <v>0.0265900404947931</v>
      </c>
      <c r="GH345">
        <v>1</v>
      </c>
      <c r="GI345">
        <v>380.852882352941</v>
      </c>
      <c r="GJ345">
        <v>-0.334881588029429</v>
      </c>
      <c r="GK345">
        <v>0.193262358208595</v>
      </c>
      <c r="GL345">
        <v>1</v>
      </c>
      <c r="GM345">
        <v>0.922498285714286</v>
      </c>
      <c r="GN345">
        <v>-0.00175129870129865</v>
      </c>
      <c r="GO345">
        <v>0.000926246143510097</v>
      </c>
      <c r="GP345">
        <v>1</v>
      </c>
      <c r="GQ345">
        <v>3</v>
      </c>
      <c r="GR345">
        <v>3</v>
      </c>
      <c r="GS345" t="s">
        <v>439</v>
      </c>
      <c r="GT345">
        <v>3.25016</v>
      </c>
      <c r="GU345">
        <v>2.89224</v>
      </c>
      <c r="GV345">
        <v>0.0827606</v>
      </c>
      <c r="GW345">
        <v>0.0829129</v>
      </c>
      <c r="GX345">
        <v>0.0595439</v>
      </c>
      <c r="GY345">
        <v>0.0557485</v>
      </c>
      <c r="GZ345">
        <v>30260</v>
      </c>
      <c r="HA345">
        <v>23315.8</v>
      </c>
      <c r="HB345">
        <v>30712.2</v>
      </c>
      <c r="HC345">
        <v>23894.3</v>
      </c>
      <c r="HD345">
        <v>38257</v>
      </c>
      <c r="HE345">
        <v>31492.2</v>
      </c>
      <c r="HF345">
        <v>43457.2</v>
      </c>
      <c r="HG345">
        <v>36060.4</v>
      </c>
      <c r="HH345">
        <v>2.35247</v>
      </c>
      <c r="HI345">
        <v>2.25468</v>
      </c>
      <c r="HJ345">
        <v>0.1546</v>
      </c>
      <c r="HK345">
        <v>0</v>
      </c>
      <c r="HL345">
        <v>20.5351</v>
      </c>
      <c r="HM345">
        <v>999.9</v>
      </c>
      <c r="HN345">
        <v>45.025</v>
      </c>
      <c r="HO345">
        <v>27.17</v>
      </c>
      <c r="HP345">
        <v>20.6292</v>
      </c>
      <c r="HQ345">
        <v>54.722</v>
      </c>
      <c r="HR345">
        <v>21.4303</v>
      </c>
      <c r="HS345">
        <v>2</v>
      </c>
      <c r="HT345">
        <v>-0.303537</v>
      </c>
      <c r="HU345">
        <v>0.698864</v>
      </c>
      <c r="HV345">
        <v>20.3424</v>
      </c>
      <c r="HW345">
        <v>5.24604</v>
      </c>
      <c r="HX345">
        <v>11.9214</v>
      </c>
      <c r="HY345">
        <v>4.9699</v>
      </c>
      <c r="HZ345">
        <v>3.29005</v>
      </c>
      <c r="IA345">
        <v>9999</v>
      </c>
      <c r="IB345">
        <v>999.9</v>
      </c>
      <c r="IC345">
        <v>9999</v>
      </c>
      <c r="ID345">
        <v>9999</v>
      </c>
      <c r="IE345">
        <v>4.97212</v>
      </c>
      <c r="IF345">
        <v>1.87348</v>
      </c>
      <c r="IG345">
        <v>1.88034</v>
      </c>
      <c r="IH345">
        <v>1.87653</v>
      </c>
      <c r="II345">
        <v>1.87608</v>
      </c>
      <c r="IJ345">
        <v>1.87607</v>
      </c>
      <c r="IK345">
        <v>1.87504</v>
      </c>
      <c r="IL345">
        <v>1.87545</v>
      </c>
      <c r="IM345">
        <v>0</v>
      </c>
      <c r="IN345">
        <v>0</v>
      </c>
      <c r="IO345">
        <v>0</v>
      </c>
      <c r="IP345">
        <v>0</v>
      </c>
      <c r="IQ345" t="s">
        <v>440</v>
      </c>
      <c r="IR345" t="s">
        <v>441</v>
      </c>
      <c r="IS345" t="s">
        <v>442</v>
      </c>
      <c r="IT345" t="s">
        <v>442</v>
      </c>
      <c r="IU345" t="s">
        <v>442</v>
      </c>
      <c r="IV345" t="s">
        <v>442</v>
      </c>
      <c r="IW345">
        <v>0</v>
      </c>
      <c r="IX345">
        <v>100</v>
      </c>
      <c r="IY345">
        <v>100</v>
      </c>
      <c r="IZ345">
        <v>-0.514</v>
      </c>
      <c r="JA345">
        <v>0.0317</v>
      </c>
      <c r="JB345">
        <v>-0.436505064677801</v>
      </c>
      <c r="JC345">
        <v>-0.000204251658391556</v>
      </c>
      <c r="JD345">
        <v>8.11882707142039e-08</v>
      </c>
      <c r="JE345">
        <v>-8.824596126216e-11</v>
      </c>
      <c r="JF345">
        <v>-0.0823044458403542</v>
      </c>
      <c r="JG345">
        <v>6.98166786572007e-05</v>
      </c>
      <c r="JH345">
        <v>0.00104944809816257</v>
      </c>
      <c r="JI345">
        <v>-2.5878658862803e-05</v>
      </c>
      <c r="JJ345">
        <v>28</v>
      </c>
      <c r="JK345">
        <v>2090</v>
      </c>
      <c r="JL345">
        <v>2</v>
      </c>
      <c r="JM345">
        <v>19</v>
      </c>
      <c r="JN345">
        <v>28</v>
      </c>
      <c r="JO345">
        <v>28</v>
      </c>
      <c r="JP345">
        <v>1.36108</v>
      </c>
      <c r="JQ345">
        <v>2.55005</v>
      </c>
      <c r="JR345">
        <v>2.24365</v>
      </c>
      <c r="JS345">
        <v>2.85034</v>
      </c>
      <c r="JT345">
        <v>2.49756</v>
      </c>
      <c r="JU345">
        <v>2.37671</v>
      </c>
      <c r="JV345">
        <v>31.3898</v>
      </c>
      <c r="JW345">
        <v>24.07</v>
      </c>
      <c r="JX345">
        <v>18</v>
      </c>
      <c r="JY345">
        <v>633.595</v>
      </c>
      <c r="JZ345">
        <v>657.474</v>
      </c>
      <c r="KA345">
        <v>20.0005</v>
      </c>
      <c r="KB345">
        <v>23.3373</v>
      </c>
      <c r="KC345">
        <v>30.0001</v>
      </c>
      <c r="KD345">
        <v>23.5269</v>
      </c>
      <c r="KE345">
        <v>23.5065</v>
      </c>
      <c r="KF345">
        <v>27.2894</v>
      </c>
      <c r="KG345">
        <v>36.1715</v>
      </c>
      <c r="KH345">
        <v>0</v>
      </c>
      <c r="KI345">
        <v>20</v>
      </c>
      <c r="KJ345">
        <v>420</v>
      </c>
      <c r="KK345">
        <v>11.5869</v>
      </c>
      <c r="KL345">
        <v>101.975</v>
      </c>
      <c r="KM345">
        <v>101.022</v>
      </c>
    </row>
    <row r="346" spans="1:299">
      <c r="A346">
        <v>330</v>
      </c>
      <c r="B346">
        <v>1701979319.1</v>
      </c>
      <c r="C346">
        <v>1645.09999990463</v>
      </c>
      <c r="D346" t="s">
        <v>1101</v>
      </c>
      <c r="E346" t="s">
        <v>1102</v>
      </c>
      <c r="F346">
        <v>15</v>
      </c>
      <c r="H346" t="s">
        <v>435</v>
      </c>
      <c r="K346">
        <v>1701979317.6</v>
      </c>
      <c r="L346">
        <f>(M346)/1000</f>
        <v>0</v>
      </c>
      <c r="M346">
        <f>IF(DR346, AP346, AJ346)</f>
        <v>0</v>
      </c>
      <c r="N346">
        <f>IF(DR346, AK346, AI346)</f>
        <v>0</v>
      </c>
      <c r="O346">
        <f>DT346 - IF(AW346&gt;1, N346*DN346*100.0/(AY346*EH346), 0)</f>
        <v>0</v>
      </c>
      <c r="P346">
        <f>((V346-L346/2)*O346-N346)/(V346+L346/2)</f>
        <v>0</v>
      </c>
      <c r="Q346">
        <f>P346*(EA346+EB346)/1000.0</f>
        <v>0</v>
      </c>
      <c r="R346">
        <f>(DT346 - IF(AW346&gt;1, N346*DN346*100.0/(AY346*EH346), 0))*(EA346+EB346)/1000.0</f>
        <v>0</v>
      </c>
      <c r="S346">
        <f>2.0/((1/U346-1/T346)+SIGN(U346)*SQRT((1/U346-1/T346)*(1/U346-1/T346) + 4*DO346/((DO346+1)*(DO346+1))*(2*1/U346*1/T346-1/T346*1/T346)))</f>
        <v>0</v>
      </c>
      <c r="T346">
        <f>IF(LEFT(DP346,1)&lt;&gt;"0",IF(LEFT(DP346,1)="1",3.0,DQ346),$D$5+$E$5*(EH346*EA346/($K$5*1000))+$F$5*(EH346*EA346/($K$5*1000))*MAX(MIN(DN346,$J$5),$I$5)*MAX(MIN(DN346,$J$5),$I$5)+$G$5*MAX(MIN(DN346,$J$5),$I$5)*(EH346*EA346/($K$5*1000))+$H$5*(EH346*EA346/($K$5*1000))*(EH346*EA346/($K$5*1000)))</f>
        <v>0</v>
      </c>
      <c r="U346">
        <f>L346*(1000-(1000*0.61365*exp(17.502*Y346/(240.97+Y346))/(EA346+EB346)+DV346)/2)/(1000*0.61365*exp(17.502*Y346/(240.97+Y346))/(EA346+EB346)-DV346)</f>
        <v>0</v>
      </c>
      <c r="V346">
        <f>1/((DO346+1)/(S346/1.6)+1/(T346/1.37)) + DO346/((DO346+1)/(S346/1.6) + DO346/(T346/1.37))</f>
        <v>0</v>
      </c>
      <c r="W346">
        <f>(DJ346*DM346)</f>
        <v>0</v>
      </c>
      <c r="X346">
        <f>(EC346+(W346+2*0.95*5.67E-8*(((EC346+$B$7)+273)^4-(EC346+273)^4)-44100*L346)/(1.84*29.3*T346+8*0.95*5.67E-8*(EC346+273)^3))</f>
        <v>0</v>
      </c>
      <c r="Y346">
        <f>($C$7*ED346+$D$7*EE346+$E$7*X346)</f>
        <v>0</v>
      </c>
      <c r="Z346">
        <f>0.61365*exp(17.502*Y346/(240.97+Y346))</f>
        <v>0</v>
      </c>
      <c r="AA346">
        <f>(AB346/AC346*100)</f>
        <v>0</v>
      </c>
      <c r="AB346">
        <f>DV346*(EA346+EB346)/1000</f>
        <v>0</v>
      </c>
      <c r="AC346">
        <f>0.61365*exp(17.502*EC346/(240.97+EC346))</f>
        <v>0</v>
      </c>
      <c r="AD346">
        <f>(Z346-DV346*(EA346+EB346)/1000)</f>
        <v>0</v>
      </c>
      <c r="AE346">
        <f>(-L346*44100)</f>
        <v>0</v>
      </c>
      <c r="AF346">
        <f>2*29.3*T346*0.92*(EC346-Y346)</f>
        <v>0</v>
      </c>
      <c r="AG346">
        <f>2*0.95*5.67E-8*(((EC346+$B$7)+273)^4-(Y346+273)^4)</f>
        <v>0</v>
      </c>
      <c r="AH346">
        <f>W346+AG346+AE346+AF346</f>
        <v>0</v>
      </c>
      <c r="AI346">
        <f>DZ346*AW346*(DU346-DT346*(1000-AW346*DW346)/(1000-AW346*DV346))/(100*DN346)</f>
        <v>0</v>
      </c>
      <c r="AJ346">
        <f>1000*DZ346*AW346*(DV346-DW346)/(100*DN346*(1000-AW346*DV346))</f>
        <v>0</v>
      </c>
      <c r="AK346">
        <f>(AL346 - AM346 - EA346*1E3/(8.314*(EC346+273.15)) * AO346/DZ346 * AN346) * DZ346/(100*DN346) * (1000 - DW346)/1000</f>
        <v>0</v>
      </c>
      <c r="AL346">
        <v>424.943180461923</v>
      </c>
      <c r="AM346">
        <v>422.884709090909</v>
      </c>
      <c r="AN346">
        <v>-0.0234246012371503</v>
      </c>
      <c r="AO346">
        <v>66.111918729525</v>
      </c>
      <c r="AP346">
        <f>(AR346 - AQ346 + EA346*1E3/(8.314*(EC346+273.15)) * AT346/DZ346 * AS346) * DZ346/(100*DN346) * 1000/(1000 - AR346)</f>
        <v>0</v>
      </c>
      <c r="AQ346">
        <v>11.5868487743311</v>
      </c>
      <c r="AR346">
        <v>12.5073912087912</v>
      </c>
      <c r="AS346">
        <v>3.12175827776824e-08</v>
      </c>
      <c r="AT346">
        <v>85.4368916189537</v>
      </c>
      <c r="AU346">
        <v>0</v>
      </c>
      <c r="AV346">
        <v>0</v>
      </c>
      <c r="AW346">
        <f>IF(AU346*$H$13&gt;=AY346,1.0,(AY346/(AY346-AU346*$H$13)))</f>
        <v>0</v>
      </c>
      <c r="AX346">
        <f>(AW346-1)*100</f>
        <v>0</v>
      </c>
      <c r="AY346">
        <f>MAX(0,($B$13+$C$13*EH346)/(1+$D$13*EH346)*EA346/(EC346+273)*$E$13)</f>
        <v>0</v>
      </c>
      <c r="AZ346" t="s">
        <v>436</v>
      </c>
      <c r="BA346" t="s">
        <v>436</v>
      </c>
      <c r="BB346">
        <v>0</v>
      </c>
      <c r="BC346">
        <v>0</v>
      </c>
      <c r="BD346">
        <f>1-BB346/BC346</f>
        <v>0</v>
      </c>
      <c r="BE346">
        <v>0</v>
      </c>
      <c r="BF346" t="s">
        <v>436</v>
      </c>
      <c r="BG346" t="s">
        <v>436</v>
      </c>
      <c r="BH346">
        <v>0</v>
      </c>
      <c r="BI346">
        <v>0</v>
      </c>
      <c r="BJ346">
        <f>1-BH346/BI346</f>
        <v>0</v>
      </c>
      <c r="BK346">
        <v>0.5</v>
      </c>
      <c r="BL346">
        <f>DK346</f>
        <v>0</v>
      </c>
      <c r="BM346">
        <f>N346</f>
        <v>0</v>
      </c>
      <c r="BN346">
        <f>BJ346*BK346*BL346</f>
        <v>0</v>
      </c>
      <c r="BO346">
        <f>(BM346-BE346)/BL346</f>
        <v>0</v>
      </c>
      <c r="BP346">
        <f>(BC346-BI346)/BI346</f>
        <v>0</v>
      </c>
      <c r="BQ346">
        <f>BB346/(BD346+BB346/BI346)</f>
        <v>0</v>
      </c>
      <c r="BR346" t="s">
        <v>436</v>
      </c>
      <c r="BS346">
        <v>0</v>
      </c>
      <c r="BT346">
        <f>IF(BS346&lt;&gt;0, BS346, BQ346)</f>
        <v>0</v>
      </c>
      <c r="BU346">
        <f>1-BT346/BI346</f>
        <v>0</v>
      </c>
      <c r="BV346">
        <f>(BI346-BH346)/(BI346-BT346)</f>
        <v>0</v>
      </c>
      <c r="BW346">
        <f>(BC346-BI346)/(BC346-BT346)</f>
        <v>0</v>
      </c>
      <c r="BX346">
        <f>(BI346-BH346)/(BI346-BB346)</f>
        <v>0</v>
      </c>
      <c r="BY346">
        <f>(BC346-BI346)/(BC346-BB346)</f>
        <v>0</v>
      </c>
      <c r="BZ346">
        <f>(BV346*BT346/BH346)</f>
        <v>0</v>
      </c>
      <c r="CA346">
        <f>(1-BZ346)</f>
        <v>0</v>
      </c>
      <c r="DJ346">
        <f>$B$11*EI346+$C$11*EJ346+$F$11*EU346*(1-EX346)</f>
        <v>0</v>
      </c>
      <c r="DK346">
        <f>DJ346*DL346</f>
        <v>0</v>
      </c>
      <c r="DL346">
        <f>($B$11*$D$9+$C$11*$D$9+$F$11*((FH346+EZ346)/MAX(FH346+EZ346+FI346, 0.1)*$I$9+FI346/MAX(FH346+EZ346+FI346, 0.1)*$J$9))/($B$11+$C$11+$F$11)</f>
        <v>0</v>
      </c>
      <c r="DM346">
        <f>($B$11*$K$9+$C$11*$K$9+$F$11*((FH346+EZ346)/MAX(FH346+EZ346+FI346, 0.1)*$P$9+FI346/MAX(FH346+EZ346+FI346, 0.1)*$Q$9))/($B$11+$C$11+$F$11)</f>
        <v>0</v>
      </c>
      <c r="DN346">
        <v>6</v>
      </c>
      <c r="DO346">
        <v>0.5</v>
      </c>
      <c r="DP346" t="s">
        <v>437</v>
      </c>
      <c r="DQ346">
        <v>2</v>
      </c>
      <c r="DR346" t="b">
        <v>1</v>
      </c>
      <c r="DS346">
        <v>1701979317.6</v>
      </c>
      <c r="DT346">
        <v>417.6125</v>
      </c>
      <c r="DU346">
        <v>420.0145</v>
      </c>
      <c r="DV346">
        <v>12.5075</v>
      </c>
      <c r="DW346">
        <v>11.58665</v>
      </c>
      <c r="DX346">
        <v>418.1265</v>
      </c>
      <c r="DY346">
        <v>12.47585</v>
      </c>
      <c r="DZ346">
        <v>599.9885</v>
      </c>
      <c r="EA346">
        <v>78.90145</v>
      </c>
      <c r="EB346">
        <v>0.0997206</v>
      </c>
      <c r="EC346">
        <v>23.0224</v>
      </c>
      <c r="ED346">
        <v>23.08745</v>
      </c>
      <c r="EE346">
        <v>999.9</v>
      </c>
      <c r="EF346">
        <v>0</v>
      </c>
      <c r="EG346">
        <v>0</v>
      </c>
      <c r="EH346">
        <v>10009.4</v>
      </c>
      <c r="EI346">
        <v>0</v>
      </c>
      <c r="EJ346">
        <v>0.848101</v>
      </c>
      <c r="EK346">
        <v>-2.40239</v>
      </c>
      <c r="EL346">
        <v>422.9015</v>
      </c>
      <c r="EM346">
        <v>424.9385</v>
      </c>
      <c r="EN346">
        <v>0.920852</v>
      </c>
      <c r="EO346">
        <v>420.0145</v>
      </c>
      <c r="EP346">
        <v>11.58665</v>
      </c>
      <c r="EQ346">
        <v>0.986859</v>
      </c>
      <c r="ER346">
        <v>0.9142025</v>
      </c>
      <c r="ES346">
        <v>6.7238</v>
      </c>
      <c r="ET346">
        <v>5.616275</v>
      </c>
      <c r="EU346">
        <v>1799.925</v>
      </c>
      <c r="EV346">
        <v>0.978004</v>
      </c>
      <c r="EW346">
        <v>0.0219962</v>
      </c>
      <c r="EX346">
        <v>0</v>
      </c>
      <c r="EY346">
        <v>380.7095</v>
      </c>
      <c r="EZ346">
        <v>4.99951</v>
      </c>
      <c r="FA346">
        <v>6910.405</v>
      </c>
      <c r="FB346">
        <v>14716.35</v>
      </c>
      <c r="FC346">
        <v>43.062</v>
      </c>
      <c r="FD346">
        <v>44.812</v>
      </c>
      <c r="FE346">
        <v>44.625</v>
      </c>
      <c r="FF346">
        <v>43.875</v>
      </c>
      <c r="FG346">
        <v>44.5</v>
      </c>
      <c r="FH346">
        <v>1755.445</v>
      </c>
      <c r="FI346">
        <v>39.48</v>
      </c>
      <c r="FJ346">
        <v>0</v>
      </c>
      <c r="FK346">
        <v>1701979320.3</v>
      </c>
      <c r="FL346">
        <v>0</v>
      </c>
      <c r="FM346">
        <v>380.81596</v>
      </c>
      <c r="FN346">
        <v>0.521307696457718</v>
      </c>
      <c r="FO346">
        <v>-6.12076926230352</v>
      </c>
      <c r="FP346">
        <v>6911.2268</v>
      </c>
      <c r="FQ346">
        <v>15</v>
      </c>
      <c r="FR346">
        <v>1701977635</v>
      </c>
      <c r="FS346" t="s">
        <v>438</v>
      </c>
      <c r="FT346">
        <v>1701977633</v>
      </c>
      <c r="FU346">
        <v>1701977635</v>
      </c>
      <c r="FV346">
        <v>4</v>
      </c>
      <c r="FW346">
        <v>-0.012</v>
      </c>
      <c r="FX346">
        <v>0.003</v>
      </c>
      <c r="FY346">
        <v>-0.515</v>
      </c>
      <c r="FZ346">
        <v>0.012</v>
      </c>
      <c r="GA346">
        <v>420</v>
      </c>
      <c r="GB346">
        <v>11</v>
      </c>
      <c r="GC346">
        <v>0.38</v>
      </c>
      <c r="GD346">
        <v>0.07</v>
      </c>
      <c r="GE346">
        <v>-2.385228</v>
      </c>
      <c r="GF346">
        <v>0.106647518796995</v>
      </c>
      <c r="GG346">
        <v>0.0293445113436908</v>
      </c>
      <c r="GH346">
        <v>1</v>
      </c>
      <c r="GI346">
        <v>380.868852941176</v>
      </c>
      <c r="GJ346">
        <v>-0.26424751395388</v>
      </c>
      <c r="GK346">
        <v>0.210303580618027</v>
      </c>
      <c r="GL346">
        <v>1</v>
      </c>
      <c r="GM346">
        <v>0.92206825</v>
      </c>
      <c r="GN346">
        <v>-0.00748678195488722</v>
      </c>
      <c r="GO346">
        <v>0.00121001478813276</v>
      </c>
      <c r="GP346">
        <v>1</v>
      </c>
      <c r="GQ346">
        <v>3</v>
      </c>
      <c r="GR346">
        <v>3</v>
      </c>
      <c r="GS346" t="s">
        <v>439</v>
      </c>
      <c r="GT346">
        <v>3.25002</v>
      </c>
      <c r="GU346">
        <v>2.89209</v>
      </c>
      <c r="GV346">
        <v>0.0827519</v>
      </c>
      <c r="GW346">
        <v>0.0829123</v>
      </c>
      <c r="GX346">
        <v>0.0595406</v>
      </c>
      <c r="GY346">
        <v>0.0557476</v>
      </c>
      <c r="GZ346">
        <v>30259.8</v>
      </c>
      <c r="HA346">
        <v>23316</v>
      </c>
      <c r="HB346">
        <v>30711.7</v>
      </c>
      <c r="HC346">
        <v>23894.5</v>
      </c>
      <c r="HD346">
        <v>38256.9</v>
      </c>
      <c r="HE346">
        <v>31492.6</v>
      </c>
      <c r="HF346">
        <v>43456.8</v>
      </c>
      <c r="HG346">
        <v>36060.8</v>
      </c>
      <c r="HH346">
        <v>2.35232</v>
      </c>
      <c r="HI346">
        <v>2.25503</v>
      </c>
      <c r="HJ346">
        <v>0.154376</v>
      </c>
      <c r="HK346">
        <v>0</v>
      </c>
      <c r="HL346">
        <v>20.5422</v>
      </c>
      <c r="HM346">
        <v>999.9</v>
      </c>
      <c r="HN346">
        <v>45.049</v>
      </c>
      <c r="HO346">
        <v>27.17</v>
      </c>
      <c r="HP346">
        <v>20.6419</v>
      </c>
      <c r="HQ346">
        <v>54.492</v>
      </c>
      <c r="HR346">
        <v>21.4623</v>
      </c>
      <c r="HS346">
        <v>2</v>
      </c>
      <c r="HT346">
        <v>-0.303615</v>
      </c>
      <c r="HU346">
        <v>0.701708</v>
      </c>
      <c r="HV346">
        <v>20.3423</v>
      </c>
      <c r="HW346">
        <v>5.24619</v>
      </c>
      <c r="HX346">
        <v>11.9219</v>
      </c>
      <c r="HY346">
        <v>4.9698</v>
      </c>
      <c r="HZ346">
        <v>3.2901</v>
      </c>
      <c r="IA346">
        <v>9999</v>
      </c>
      <c r="IB346">
        <v>999.9</v>
      </c>
      <c r="IC346">
        <v>9999</v>
      </c>
      <c r="ID346">
        <v>9999</v>
      </c>
      <c r="IE346">
        <v>4.97212</v>
      </c>
      <c r="IF346">
        <v>1.87348</v>
      </c>
      <c r="IG346">
        <v>1.88034</v>
      </c>
      <c r="IH346">
        <v>1.87652</v>
      </c>
      <c r="II346">
        <v>1.87608</v>
      </c>
      <c r="IJ346">
        <v>1.87607</v>
      </c>
      <c r="IK346">
        <v>1.87506</v>
      </c>
      <c r="IL346">
        <v>1.87546</v>
      </c>
      <c r="IM346">
        <v>0</v>
      </c>
      <c r="IN346">
        <v>0</v>
      </c>
      <c r="IO346">
        <v>0</v>
      </c>
      <c r="IP346">
        <v>0</v>
      </c>
      <c r="IQ346" t="s">
        <v>440</v>
      </c>
      <c r="IR346" t="s">
        <v>441</v>
      </c>
      <c r="IS346" t="s">
        <v>442</v>
      </c>
      <c r="IT346" t="s">
        <v>442</v>
      </c>
      <c r="IU346" t="s">
        <v>442</v>
      </c>
      <c r="IV346" t="s">
        <v>442</v>
      </c>
      <c r="IW346">
        <v>0</v>
      </c>
      <c r="IX346">
        <v>100</v>
      </c>
      <c r="IY346">
        <v>100</v>
      </c>
      <c r="IZ346">
        <v>-0.514</v>
      </c>
      <c r="JA346">
        <v>0.0317</v>
      </c>
      <c r="JB346">
        <v>-0.436505064677801</v>
      </c>
      <c r="JC346">
        <v>-0.000204251658391556</v>
      </c>
      <c r="JD346">
        <v>8.11882707142039e-08</v>
      </c>
      <c r="JE346">
        <v>-8.824596126216e-11</v>
      </c>
      <c r="JF346">
        <v>-0.0823044458403542</v>
      </c>
      <c r="JG346">
        <v>6.98166786572007e-05</v>
      </c>
      <c r="JH346">
        <v>0.00104944809816257</v>
      </c>
      <c r="JI346">
        <v>-2.5878658862803e-05</v>
      </c>
      <c r="JJ346">
        <v>28</v>
      </c>
      <c r="JK346">
        <v>2090</v>
      </c>
      <c r="JL346">
        <v>2</v>
      </c>
      <c r="JM346">
        <v>19</v>
      </c>
      <c r="JN346">
        <v>28.1</v>
      </c>
      <c r="JO346">
        <v>28.1</v>
      </c>
      <c r="JP346">
        <v>1.36108</v>
      </c>
      <c r="JQ346">
        <v>2.55371</v>
      </c>
      <c r="JR346">
        <v>2.24365</v>
      </c>
      <c r="JS346">
        <v>2.84912</v>
      </c>
      <c r="JT346">
        <v>2.49756</v>
      </c>
      <c r="JU346">
        <v>2.39136</v>
      </c>
      <c r="JV346">
        <v>31.3898</v>
      </c>
      <c r="JW346">
        <v>24.0612</v>
      </c>
      <c r="JX346">
        <v>18</v>
      </c>
      <c r="JY346">
        <v>633.486</v>
      </c>
      <c r="JZ346">
        <v>657.772</v>
      </c>
      <c r="KA346">
        <v>20.0005</v>
      </c>
      <c r="KB346">
        <v>23.3373</v>
      </c>
      <c r="KC346">
        <v>30</v>
      </c>
      <c r="KD346">
        <v>23.5269</v>
      </c>
      <c r="KE346">
        <v>23.5065</v>
      </c>
      <c r="KF346">
        <v>27.2888</v>
      </c>
      <c r="KG346">
        <v>36.1715</v>
      </c>
      <c r="KH346">
        <v>0</v>
      </c>
      <c r="KI346">
        <v>20</v>
      </c>
      <c r="KJ346">
        <v>420</v>
      </c>
      <c r="KK346">
        <v>11.5869</v>
      </c>
      <c r="KL346">
        <v>101.974</v>
      </c>
      <c r="KM346">
        <v>101.023</v>
      </c>
    </row>
    <row r="347" spans="1:299">
      <c r="A347">
        <v>331</v>
      </c>
      <c r="B347">
        <v>1701979324.1</v>
      </c>
      <c r="C347">
        <v>1650.09999990463</v>
      </c>
      <c r="D347" t="s">
        <v>1103</v>
      </c>
      <c r="E347" t="s">
        <v>1104</v>
      </c>
      <c r="F347">
        <v>15</v>
      </c>
      <c r="H347" t="s">
        <v>435</v>
      </c>
      <c r="K347">
        <v>1701979322.6</v>
      </c>
      <c r="L347">
        <f>(M347)/1000</f>
        <v>0</v>
      </c>
      <c r="M347">
        <f>IF(DR347, AP347, AJ347)</f>
        <v>0</v>
      </c>
      <c r="N347">
        <f>IF(DR347, AK347, AI347)</f>
        <v>0</v>
      </c>
      <c r="O347">
        <f>DT347 - IF(AW347&gt;1, N347*DN347*100.0/(AY347*EH347), 0)</f>
        <v>0</v>
      </c>
      <c r="P347">
        <f>((V347-L347/2)*O347-N347)/(V347+L347/2)</f>
        <v>0</v>
      </c>
      <c r="Q347">
        <f>P347*(EA347+EB347)/1000.0</f>
        <v>0</v>
      </c>
      <c r="R347">
        <f>(DT347 - IF(AW347&gt;1, N347*DN347*100.0/(AY347*EH347), 0))*(EA347+EB347)/1000.0</f>
        <v>0</v>
      </c>
      <c r="S347">
        <f>2.0/((1/U347-1/T347)+SIGN(U347)*SQRT((1/U347-1/T347)*(1/U347-1/T347) + 4*DO347/((DO347+1)*(DO347+1))*(2*1/U347*1/T347-1/T347*1/T347)))</f>
        <v>0</v>
      </c>
      <c r="T347">
        <f>IF(LEFT(DP347,1)&lt;&gt;"0",IF(LEFT(DP347,1)="1",3.0,DQ347),$D$5+$E$5*(EH347*EA347/($K$5*1000))+$F$5*(EH347*EA347/($K$5*1000))*MAX(MIN(DN347,$J$5),$I$5)*MAX(MIN(DN347,$J$5),$I$5)+$G$5*MAX(MIN(DN347,$J$5),$I$5)*(EH347*EA347/($K$5*1000))+$H$5*(EH347*EA347/($K$5*1000))*(EH347*EA347/($K$5*1000)))</f>
        <v>0</v>
      </c>
      <c r="U347">
        <f>L347*(1000-(1000*0.61365*exp(17.502*Y347/(240.97+Y347))/(EA347+EB347)+DV347)/2)/(1000*0.61365*exp(17.502*Y347/(240.97+Y347))/(EA347+EB347)-DV347)</f>
        <v>0</v>
      </c>
      <c r="V347">
        <f>1/((DO347+1)/(S347/1.6)+1/(T347/1.37)) + DO347/((DO347+1)/(S347/1.6) + DO347/(T347/1.37))</f>
        <v>0</v>
      </c>
      <c r="W347">
        <f>(DJ347*DM347)</f>
        <v>0</v>
      </c>
      <c r="X347">
        <f>(EC347+(W347+2*0.95*5.67E-8*(((EC347+$B$7)+273)^4-(EC347+273)^4)-44100*L347)/(1.84*29.3*T347+8*0.95*5.67E-8*(EC347+273)^3))</f>
        <v>0</v>
      </c>
      <c r="Y347">
        <f>($C$7*ED347+$D$7*EE347+$E$7*X347)</f>
        <v>0</v>
      </c>
      <c r="Z347">
        <f>0.61365*exp(17.502*Y347/(240.97+Y347))</f>
        <v>0</v>
      </c>
      <c r="AA347">
        <f>(AB347/AC347*100)</f>
        <v>0</v>
      </c>
      <c r="AB347">
        <f>DV347*(EA347+EB347)/1000</f>
        <v>0</v>
      </c>
      <c r="AC347">
        <f>0.61365*exp(17.502*EC347/(240.97+EC347))</f>
        <v>0</v>
      </c>
      <c r="AD347">
        <f>(Z347-DV347*(EA347+EB347)/1000)</f>
        <v>0</v>
      </c>
      <c r="AE347">
        <f>(-L347*44100)</f>
        <v>0</v>
      </c>
      <c r="AF347">
        <f>2*29.3*T347*0.92*(EC347-Y347)</f>
        <v>0</v>
      </c>
      <c r="AG347">
        <f>2*0.95*5.67E-8*(((EC347+$B$7)+273)^4-(Y347+273)^4)</f>
        <v>0</v>
      </c>
      <c r="AH347">
        <f>W347+AG347+AE347+AF347</f>
        <v>0</v>
      </c>
      <c r="AI347">
        <f>DZ347*AW347*(DU347-DT347*(1000-AW347*DW347)/(1000-AW347*DV347))/(100*DN347)</f>
        <v>0</v>
      </c>
      <c r="AJ347">
        <f>1000*DZ347*AW347*(DV347-DW347)/(100*DN347*(1000-AW347*DV347))</f>
        <v>0</v>
      </c>
      <c r="AK347">
        <f>(AL347 - AM347 - EA347*1E3/(8.314*(EC347+273.15)) * AO347/DZ347 * AN347) * DZ347/(100*DN347) * (1000 - DW347)/1000</f>
        <v>0</v>
      </c>
      <c r="AL347">
        <v>424.9040001337</v>
      </c>
      <c r="AM347">
        <v>422.941606060606</v>
      </c>
      <c r="AN347">
        <v>0.00635574099380469</v>
      </c>
      <c r="AO347">
        <v>66.111918729525</v>
      </c>
      <c r="AP347">
        <f>(AR347 - AQ347 + EA347*1E3/(8.314*(EC347+273.15)) * AT347/DZ347 * AS347) * DZ347/(100*DN347) * 1000/(1000 - AR347)</f>
        <v>0</v>
      </c>
      <c r="AQ347">
        <v>11.5862800093346</v>
      </c>
      <c r="AR347">
        <v>12.5066065934066</v>
      </c>
      <c r="AS347">
        <v>-3.64553624330236e-07</v>
      </c>
      <c r="AT347">
        <v>85.4368916189537</v>
      </c>
      <c r="AU347">
        <v>0</v>
      </c>
      <c r="AV347">
        <v>0</v>
      </c>
      <c r="AW347">
        <f>IF(AU347*$H$13&gt;=AY347,1.0,(AY347/(AY347-AU347*$H$13)))</f>
        <v>0</v>
      </c>
      <c r="AX347">
        <f>(AW347-1)*100</f>
        <v>0</v>
      </c>
      <c r="AY347">
        <f>MAX(0,($B$13+$C$13*EH347)/(1+$D$13*EH347)*EA347/(EC347+273)*$E$13)</f>
        <v>0</v>
      </c>
      <c r="AZ347" t="s">
        <v>436</v>
      </c>
      <c r="BA347" t="s">
        <v>436</v>
      </c>
      <c r="BB347">
        <v>0</v>
      </c>
      <c r="BC347">
        <v>0</v>
      </c>
      <c r="BD347">
        <f>1-BB347/BC347</f>
        <v>0</v>
      </c>
      <c r="BE347">
        <v>0</v>
      </c>
      <c r="BF347" t="s">
        <v>436</v>
      </c>
      <c r="BG347" t="s">
        <v>436</v>
      </c>
      <c r="BH347">
        <v>0</v>
      </c>
      <c r="BI347">
        <v>0</v>
      </c>
      <c r="BJ347">
        <f>1-BH347/BI347</f>
        <v>0</v>
      </c>
      <c r="BK347">
        <v>0.5</v>
      </c>
      <c r="BL347">
        <f>DK347</f>
        <v>0</v>
      </c>
      <c r="BM347">
        <f>N347</f>
        <v>0</v>
      </c>
      <c r="BN347">
        <f>BJ347*BK347*BL347</f>
        <v>0</v>
      </c>
      <c r="BO347">
        <f>(BM347-BE347)/BL347</f>
        <v>0</v>
      </c>
      <c r="BP347">
        <f>(BC347-BI347)/BI347</f>
        <v>0</v>
      </c>
      <c r="BQ347">
        <f>BB347/(BD347+BB347/BI347)</f>
        <v>0</v>
      </c>
      <c r="BR347" t="s">
        <v>436</v>
      </c>
      <c r="BS347">
        <v>0</v>
      </c>
      <c r="BT347">
        <f>IF(BS347&lt;&gt;0, BS347, BQ347)</f>
        <v>0</v>
      </c>
      <c r="BU347">
        <f>1-BT347/BI347</f>
        <v>0</v>
      </c>
      <c r="BV347">
        <f>(BI347-BH347)/(BI347-BT347)</f>
        <v>0</v>
      </c>
      <c r="BW347">
        <f>(BC347-BI347)/(BC347-BT347)</f>
        <v>0</v>
      </c>
      <c r="BX347">
        <f>(BI347-BH347)/(BI347-BB347)</f>
        <v>0</v>
      </c>
      <c r="BY347">
        <f>(BC347-BI347)/(BC347-BB347)</f>
        <v>0</v>
      </c>
      <c r="BZ347">
        <f>(BV347*BT347/BH347)</f>
        <v>0</v>
      </c>
      <c r="CA347">
        <f>(1-BZ347)</f>
        <v>0</v>
      </c>
      <c r="DJ347">
        <f>$B$11*EI347+$C$11*EJ347+$F$11*EU347*(1-EX347)</f>
        <v>0</v>
      </c>
      <c r="DK347">
        <f>DJ347*DL347</f>
        <v>0</v>
      </c>
      <c r="DL347">
        <f>($B$11*$D$9+$C$11*$D$9+$F$11*((FH347+EZ347)/MAX(FH347+EZ347+FI347, 0.1)*$I$9+FI347/MAX(FH347+EZ347+FI347, 0.1)*$J$9))/($B$11+$C$11+$F$11)</f>
        <v>0</v>
      </c>
      <c r="DM347">
        <f>($B$11*$K$9+$C$11*$K$9+$F$11*((FH347+EZ347)/MAX(FH347+EZ347+FI347, 0.1)*$P$9+FI347/MAX(FH347+EZ347+FI347, 0.1)*$Q$9))/($B$11+$C$11+$F$11)</f>
        <v>0</v>
      </c>
      <c r="DN347">
        <v>6</v>
      </c>
      <c r="DO347">
        <v>0.5</v>
      </c>
      <c r="DP347" t="s">
        <v>437</v>
      </c>
      <c r="DQ347">
        <v>2</v>
      </c>
      <c r="DR347" t="b">
        <v>1</v>
      </c>
      <c r="DS347">
        <v>1701979322.6</v>
      </c>
      <c r="DT347">
        <v>417.642</v>
      </c>
      <c r="DU347">
        <v>419.9765</v>
      </c>
      <c r="DV347">
        <v>12.5064</v>
      </c>
      <c r="DW347">
        <v>11.5857</v>
      </c>
      <c r="DX347">
        <v>418.156</v>
      </c>
      <c r="DY347">
        <v>12.4748</v>
      </c>
      <c r="DZ347">
        <v>600.0005</v>
      </c>
      <c r="EA347">
        <v>78.9004</v>
      </c>
      <c r="EB347">
        <v>0.09997415</v>
      </c>
      <c r="EC347">
        <v>23.02335</v>
      </c>
      <c r="ED347">
        <v>23.0942</v>
      </c>
      <c r="EE347">
        <v>999.9</v>
      </c>
      <c r="EF347">
        <v>0</v>
      </c>
      <c r="EG347">
        <v>0</v>
      </c>
      <c r="EH347">
        <v>9995.325</v>
      </c>
      <c r="EI347">
        <v>0</v>
      </c>
      <c r="EJ347">
        <v>0.848101</v>
      </c>
      <c r="EK347">
        <v>-2.33478</v>
      </c>
      <c r="EL347">
        <v>422.931</v>
      </c>
      <c r="EM347">
        <v>424.899</v>
      </c>
      <c r="EN347">
        <v>0.920747</v>
      </c>
      <c r="EO347">
        <v>419.9765</v>
      </c>
      <c r="EP347">
        <v>11.5857</v>
      </c>
      <c r="EQ347">
        <v>0.986761</v>
      </c>
      <c r="ER347">
        <v>0.9141135</v>
      </c>
      <c r="ES347">
        <v>6.722355</v>
      </c>
      <c r="ET347">
        <v>5.614875</v>
      </c>
      <c r="EU347">
        <v>1799.925</v>
      </c>
      <c r="EV347">
        <v>0.978004</v>
      </c>
      <c r="EW347">
        <v>0.0219962</v>
      </c>
      <c r="EX347">
        <v>0</v>
      </c>
      <c r="EY347">
        <v>380.9585</v>
      </c>
      <c r="EZ347">
        <v>4.99951</v>
      </c>
      <c r="FA347">
        <v>6910.345</v>
      </c>
      <c r="FB347">
        <v>14716.35</v>
      </c>
      <c r="FC347">
        <v>43.062</v>
      </c>
      <c r="FD347">
        <v>44.8435</v>
      </c>
      <c r="FE347">
        <v>44.625</v>
      </c>
      <c r="FF347">
        <v>43.875</v>
      </c>
      <c r="FG347">
        <v>44.5</v>
      </c>
      <c r="FH347">
        <v>1755.445</v>
      </c>
      <c r="FI347">
        <v>39.48</v>
      </c>
      <c r="FJ347">
        <v>0</v>
      </c>
      <c r="FK347">
        <v>1701979325.1</v>
      </c>
      <c r="FL347">
        <v>0</v>
      </c>
      <c r="FM347">
        <v>380.86464</v>
      </c>
      <c r="FN347">
        <v>-0.0156922978059466</v>
      </c>
      <c r="FO347">
        <v>-4.2915384692797</v>
      </c>
      <c r="FP347">
        <v>6910.938</v>
      </c>
      <c r="FQ347">
        <v>15</v>
      </c>
      <c r="FR347">
        <v>1701977635</v>
      </c>
      <c r="FS347" t="s">
        <v>438</v>
      </c>
      <c r="FT347">
        <v>1701977633</v>
      </c>
      <c r="FU347">
        <v>1701977635</v>
      </c>
      <c r="FV347">
        <v>4</v>
      </c>
      <c r="FW347">
        <v>-0.012</v>
      </c>
      <c r="FX347">
        <v>0.003</v>
      </c>
      <c r="FY347">
        <v>-0.515</v>
      </c>
      <c r="FZ347">
        <v>0.012</v>
      </c>
      <c r="GA347">
        <v>420</v>
      </c>
      <c r="GB347">
        <v>11</v>
      </c>
      <c r="GC347">
        <v>0.38</v>
      </c>
      <c r="GD347">
        <v>0.07</v>
      </c>
      <c r="GE347">
        <v>-2.36955285714286</v>
      </c>
      <c r="GF347">
        <v>0.0277028571428547</v>
      </c>
      <c r="GG347">
        <v>0.0242943242720751</v>
      </c>
      <c r="GH347">
        <v>1</v>
      </c>
      <c r="GI347">
        <v>380.836882352941</v>
      </c>
      <c r="GJ347">
        <v>0.373170361322811</v>
      </c>
      <c r="GK347">
        <v>0.196364721389128</v>
      </c>
      <c r="GL347">
        <v>1</v>
      </c>
      <c r="GM347">
        <v>0.921757238095238</v>
      </c>
      <c r="GN347">
        <v>-0.00888592207792143</v>
      </c>
      <c r="GO347">
        <v>0.00122084911531206</v>
      </c>
      <c r="GP347">
        <v>1</v>
      </c>
      <c r="GQ347">
        <v>3</v>
      </c>
      <c r="GR347">
        <v>3</v>
      </c>
      <c r="GS347" t="s">
        <v>439</v>
      </c>
      <c r="GT347">
        <v>3.25011</v>
      </c>
      <c r="GU347">
        <v>2.89225</v>
      </c>
      <c r="GV347">
        <v>0.0827533</v>
      </c>
      <c r="GW347">
        <v>0.0829063</v>
      </c>
      <c r="GX347">
        <v>0.0595377</v>
      </c>
      <c r="GY347">
        <v>0.0557437</v>
      </c>
      <c r="GZ347">
        <v>30258.2</v>
      </c>
      <c r="HA347">
        <v>23315.7</v>
      </c>
      <c r="HB347">
        <v>30710.2</v>
      </c>
      <c r="HC347">
        <v>23894</v>
      </c>
      <c r="HD347">
        <v>38254.8</v>
      </c>
      <c r="HE347">
        <v>31492</v>
      </c>
      <c r="HF347">
        <v>43454.3</v>
      </c>
      <c r="HG347">
        <v>36060</v>
      </c>
      <c r="HH347">
        <v>2.35238</v>
      </c>
      <c r="HI347">
        <v>2.25478</v>
      </c>
      <c r="HJ347">
        <v>0.154637</v>
      </c>
      <c r="HK347">
        <v>0</v>
      </c>
      <c r="HL347">
        <v>20.5496</v>
      </c>
      <c r="HM347">
        <v>999.9</v>
      </c>
      <c r="HN347">
        <v>45.049</v>
      </c>
      <c r="HO347">
        <v>27.17</v>
      </c>
      <c r="HP347">
        <v>20.6398</v>
      </c>
      <c r="HQ347">
        <v>54.532</v>
      </c>
      <c r="HR347">
        <v>21.4423</v>
      </c>
      <c r="HS347">
        <v>2</v>
      </c>
      <c r="HT347">
        <v>-0.303435</v>
      </c>
      <c r="HU347">
        <v>0.705008</v>
      </c>
      <c r="HV347">
        <v>20.3423</v>
      </c>
      <c r="HW347">
        <v>5.24634</v>
      </c>
      <c r="HX347">
        <v>11.9216</v>
      </c>
      <c r="HY347">
        <v>4.96975</v>
      </c>
      <c r="HZ347">
        <v>3.29005</v>
      </c>
      <c r="IA347">
        <v>9999</v>
      </c>
      <c r="IB347">
        <v>999.9</v>
      </c>
      <c r="IC347">
        <v>9999</v>
      </c>
      <c r="ID347">
        <v>9999</v>
      </c>
      <c r="IE347">
        <v>4.97211</v>
      </c>
      <c r="IF347">
        <v>1.87349</v>
      </c>
      <c r="IG347">
        <v>1.88034</v>
      </c>
      <c r="IH347">
        <v>1.87653</v>
      </c>
      <c r="II347">
        <v>1.8761</v>
      </c>
      <c r="IJ347">
        <v>1.87607</v>
      </c>
      <c r="IK347">
        <v>1.87506</v>
      </c>
      <c r="IL347">
        <v>1.87545</v>
      </c>
      <c r="IM347">
        <v>0</v>
      </c>
      <c r="IN347">
        <v>0</v>
      </c>
      <c r="IO347">
        <v>0</v>
      </c>
      <c r="IP347">
        <v>0</v>
      </c>
      <c r="IQ347" t="s">
        <v>440</v>
      </c>
      <c r="IR347" t="s">
        <v>441</v>
      </c>
      <c r="IS347" t="s">
        <v>442</v>
      </c>
      <c r="IT347" t="s">
        <v>442</v>
      </c>
      <c r="IU347" t="s">
        <v>442</v>
      </c>
      <c r="IV347" t="s">
        <v>442</v>
      </c>
      <c r="IW347">
        <v>0</v>
      </c>
      <c r="IX347">
        <v>100</v>
      </c>
      <c r="IY347">
        <v>100</v>
      </c>
      <c r="IZ347">
        <v>-0.514</v>
      </c>
      <c r="JA347">
        <v>0.0317</v>
      </c>
      <c r="JB347">
        <v>-0.436505064677801</v>
      </c>
      <c r="JC347">
        <v>-0.000204251658391556</v>
      </c>
      <c r="JD347">
        <v>8.11882707142039e-08</v>
      </c>
      <c r="JE347">
        <v>-8.824596126216e-11</v>
      </c>
      <c r="JF347">
        <v>-0.0823044458403542</v>
      </c>
      <c r="JG347">
        <v>6.98166786572007e-05</v>
      </c>
      <c r="JH347">
        <v>0.00104944809816257</v>
      </c>
      <c r="JI347">
        <v>-2.5878658862803e-05</v>
      </c>
      <c r="JJ347">
        <v>28</v>
      </c>
      <c r="JK347">
        <v>2090</v>
      </c>
      <c r="JL347">
        <v>2</v>
      </c>
      <c r="JM347">
        <v>19</v>
      </c>
      <c r="JN347">
        <v>28.2</v>
      </c>
      <c r="JO347">
        <v>28.2</v>
      </c>
      <c r="JP347">
        <v>1.36108</v>
      </c>
      <c r="JQ347">
        <v>2.55737</v>
      </c>
      <c r="JR347">
        <v>2.24365</v>
      </c>
      <c r="JS347">
        <v>2.85034</v>
      </c>
      <c r="JT347">
        <v>2.49756</v>
      </c>
      <c r="JU347">
        <v>2.35107</v>
      </c>
      <c r="JV347">
        <v>31.3898</v>
      </c>
      <c r="JW347">
        <v>24.0612</v>
      </c>
      <c r="JX347">
        <v>18</v>
      </c>
      <c r="JY347">
        <v>633.522</v>
      </c>
      <c r="JZ347">
        <v>657.559</v>
      </c>
      <c r="KA347">
        <v>20.0006</v>
      </c>
      <c r="KB347">
        <v>23.3373</v>
      </c>
      <c r="KC347">
        <v>30.0002</v>
      </c>
      <c r="KD347">
        <v>23.5269</v>
      </c>
      <c r="KE347">
        <v>23.5065</v>
      </c>
      <c r="KF347">
        <v>27.2896</v>
      </c>
      <c r="KG347">
        <v>36.1715</v>
      </c>
      <c r="KH347">
        <v>0</v>
      </c>
      <c r="KI347">
        <v>20</v>
      </c>
      <c r="KJ347">
        <v>420</v>
      </c>
      <c r="KK347">
        <v>11.5869</v>
      </c>
      <c r="KL347">
        <v>101.968</v>
      </c>
      <c r="KM347">
        <v>101.021</v>
      </c>
    </row>
    <row r="348" spans="1:299">
      <c r="A348">
        <v>332</v>
      </c>
      <c r="B348">
        <v>1701979329.1</v>
      </c>
      <c r="C348">
        <v>1655.09999990463</v>
      </c>
      <c r="D348" t="s">
        <v>1105</v>
      </c>
      <c r="E348" t="s">
        <v>1106</v>
      </c>
      <c r="F348">
        <v>15</v>
      </c>
      <c r="H348" t="s">
        <v>435</v>
      </c>
      <c r="K348">
        <v>1701979327.6</v>
      </c>
      <c r="L348">
        <f>(M348)/1000</f>
        <v>0</v>
      </c>
      <c r="M348">
        <f>IF(DR348, AP348, AJ348)</f>
        <v>0</v>
      </c>
      <c r="N348">
        <f>IF(DR348, AK348, AI348)</f>
        <v>0</v>
      </c>
      <c r="O348">
        <f>DT348 - IF(AW348&gt;1, N348*DN348*100.0/(AY348*EH348), 0)</f>
        <v>0</v>
      </c>
      <c r="P348">
        <f>((V348-L348/2)*O348-N348)/(V348+L348/2)</f>
        <v>0</v>
      </c>
      <c r="Q348">
        <f>P348*(EA348+EB348)/1000.0</f>
        <v>0</v>
      </c>
      <c r="R348">
        <f>(DT348 - IF(AW348&gt;1, N348*DN348*100.0/(AY348*EH348), 0))*(EA348+EB348)/1000.0</f>
        <v>0</v>
      </c>
      <c r="S348">
        <f>2.0/((1/U348-1/T348)+SIGN(U348)*SQRT((1/U348-1/T348)*(1/U348-1/T348) + 4*DO348/((DO348+1)*(DO348+1))*(2*1/U348*1/T348-1/T348*1/T348)))</f>
        <v>0</v>
      </c>
      <c r="T348">
        <f>IF(LEFT(DP348,1)&lt;&gt;"0",IF(LEFT(DP348,1)="1",3.0,DQ348),$D$5+$E$5*(EH348*EA348/($K$5*1000))+$F$5*(EH348*EA348/($K$5*1000))*MAX(MIN(DN348,$J$5),$I$5)*MAX(MIN(DN348,$J$5),$I$5)+$G$5*MAX(MIN(DN348,$J$5),$I$5)*(EH348*EA348/($K$5*1000))+$H$5*(EH348*EA348/($K$5*1000))*(EH348*EA348/($K$5*1000)))</f>
        <v>0</v>
      </c>
      <c r="U348">
        <f>L348*(1000-(1000*0.61365*exp(17.502*Y348/(240.97+Y348))/(EA348+EB348)+DV348)/2)/(1000*0.61365*exp(17.502*Y348/(240.97+Y348))/(EA348+EB348)-DV348)</f>
        <v>0</v>
      </c>
      <c r="V348">
        <f>1/((DO348+1)/(S348/1.6)+1/(T348/1.37)) + DO348/((DO348+1)/(S348/1.6) + DO348/(T348/1.37))</f>
        <v>0</v>
      </c>
      <c r="W348">
        <f>(DJ348*DM348)</f>
        <v>0</v>
      </c>
      <c r="X348">
        <f>(EC348+(W348+2*0.95*5.67E-8*(((EC348+$B$7)+273)^4-(EC348+273)^4)-44100*L348)/(1.84*29.3*T348+8*0.95*5.67E-8*(EC348+273)^3))</f>
        <v>0</v>
      </c>
      <c r="Y348">
        <f>($C$7*ED348+$D$7*EE348+$E$7*X348)</f>
        <v>0</v>
      </c>
      <c r="Z348">
        <f>0.61365*exp(17.502*Y348/(240.97+Y348))</f>
        <v>0</v>
      </c>
      <c r="AA348">
        <f>(AB348/AC348*100)</f>
        <v>0</v>
      </c>
      <c r="AB348">
        <f>DV348*(EA348+EB348)/1000</f>
        <v>0</v>
      </c>
      <c r="AC348">
        <f>0.61365*exp(17.502*EC348/(240.97+EC348))</f>
        <v>0</v>
      </c>
      <c r="AD348">
        <f>(Z348-DV348*(EA348+EB348)/1000)</f>
        <v>0</v>
      </c>
      <c r="AE348">
        <f>(-L348*44100)</f>
        <v>0</v>
      </c>
      <c r="AF348">
        <f>2*29.3*T348*0.92*(EC348-Y348)</f>
        <v>0</v>
      </c>
      <c r="AG348">
        <f>2*0.95*5.67E-8*(((EC348+$B$7)+273)^4-(Y348+273)^4)</f>
        <v>0</v>
      </c>
      <c r="AH348">
        <f>W348+AG348+AE348+AF348</f>
        <v>0</v>
      </c>
      <c r="AI348">
        <f>DZ348*AW348*(DU348-DT348*(1000-AW348*DW348)/(1000-AW348*DV348))/(100*DN348)</f>
        <v>0</v>
      </c>
      <c r="AJ348">
        <f>1000*DZ348*AW348*(DV348-DW348)/(100*DN348*(1000-AW348*DV348))</f>
        <v>0</v>
      </c>
      <c r="AK348">
        <f>(AL348 - AM348 - EA348*1E3/(8.314*(EC348+273.15)) * AO348/DZ348 * AN348) * DZ348/(100*DN348) * (1000 - DW348)/1000</f>
        <v>0</v>
      </c>
      <c r="AL348">
        <v>424.906274622484</v>
      </c>
      <c r="AM348">
        <v>422.936024242424</v>
      </c>
      <c r="AN348">
        <v>0.000678655273064969</v>
      </c>
      <c r="AO348">
        <v>66.111918729525</v>
      </c>
      <c r="AP348">
        <f>(AR348 - AQ348 + EA348*1E3/(8.314*(EC348+273.15)) * AT348/DZ348 * AS348) * DZ348/(100*DN348) * 1000/(1000 - AR348)</f>
        <v>0</v>
      </c>
      <c r="AQ348">
        <v>11.5853860451131</v>
      </c>
      <c r="AR348">
        <v>12.5084791208791</v>
      </c>
      <c r="AS348">
        <v>1.75420528022763e-07</v>
      </c>
      <c r="AT348">
        <v>85.4368916189537</v>
      </c>
      <c r="AU348">
        <v>0</v>
      </c>
      <c r="AV348">
        <v>0</v>
      </c>
      <c r="AW348">
        <f>IF(AU348*$H$13&gt;=AY348,1.0,(AY348/(AY348-AU348*$H$13)))</f>
        <v>0</v>
      </c>
      <c r="AX348">
        <f>(AW348-1)*100</f>
        <v>0</v>
      </c>
      <c r="AY348">
        <f>MAX(0,($B$13+$C$13*EH348)/(1+$D$13*EH348)*EA348/(EC348+273)*$E$13)</f>
        <v>0</v>
      </c>
      <c r="AZ348" t="s">
        <v>436</v>
      </c>
      <c r="BA348" t="s">
        <v>436</v>
      </c>
      <c r="BB348">
        <v>0</v>
      </c>
      <c r="BC348">
        <v>0</v>
      </c>
      <c r="BD348">
        <f>1-BB348/BC348</f>
        <v>0</v>
      </c>
      <c r="BE348">
        <v>0</v>
      </c>
      <c r="BF348" t="s">
        <v>436</v>
      </c>
      <c r="BG348" t="s">
        <v>436</v>
      </c>
      <c r="BH348">
        <v>0</v>
      </c>
      <c r="BI348">
        <v>0</v>
      </c>
      <c r="BJ348">
        <f>1-BH348/BI348</f>
        <v>0</v>
      </c>
      <c r="BK348">
        <v>0.5</v>
      </c>
      <c r="BL348">
        <f>DK348</f>
        <v>0</v>
      </c>
      <c r="BM348">
        <f>N348</f>
        <v>0</v>
      </c>
      <c r="BN348">
        <f>BJ348*BK348*BL348</f>
        <v>0</v>
      </c>
      <c r="BO348">
        <f>(BM348-BE348)/BL348</f>
        <v>0</v>
      </c>
      <c r="BP348">
        <f>(BC348-BI348)/BI348</f>
        <v>0</v>
      </c>
      <c r="BQ348">
        <f>BB348/(BD348+BB348/BI348)</f>
        <v>0</v>
      </c>
      <c r="BR348" t="s">
        <v>436</v>
      </c>
      <c r="BS348">
        <v>0</v>
      </c>
      <c r="BT348">
        <f>IF(BS348&lt;&gt;0, BS348, BQ348)</f>
        <v>0</v>
      </c>
      <c r="BU348">
        <f>1-BT348/BI348</f>
        <v>0</v>
      </c>
      <c r="BV348">
        <f>(BI348-BH348)/(BI348-BT348)</f>
        <v>0</v>
      </c>
      <c r="BW348">
        <f>(BC348-BI348)/(BC348-BT348)</f>
        <v>0</v>
      </c>
      <c r="BX348">
        <f>(BI348-BH348)/(BI348-BB348)</f>
        <v>0</v>
      </c>
      <c r="BY348">
        <f>(BC348-BI348)/(BC348-BB348)</f>
        <v>0</v>
      </c>
      <c r="BZ348">
        <f>(BV348*BT348/BH348)</f>
        <v>0</v>
      </c>
      <c r="CA348">
        <f>(1-BZ348)</f>
        <v>0</v>
      </c>
      <c r="DJ348">
        <f>$B$11*EI348+$C$11*EJ348+$F$11*EU348*(1-EX348)</f>
        <v>0</v>
      </c>
      <c r="DK348">
        <f>DJ348*DL348</f>
        <v>0</v>
      </c>
      <c r="DL348">
        <f>($B$11*$D$9+$C$11*$D$9+$F$11*((FH348+EZ348)/MAX(FH348+EZ348+FI348, 0.1)*$I$9+FI348/MAX(FH348+EZ348+FI348, 0.1)*$J$9))/($B$11+$C$11+$F$11)</f>
        <v>0</v>
      </c>
      <c r="DM348">
        <f>($B$11*$K$9+$C$11*$K$9+$F$11*((FH348+EZ348)/MAX(FH348+EZ348+FI348, 0.1)*$P$9+FI348/MAX(FH348+EZ348+FI348, 0.1)*$Q$9))/($B$11+$C$11+$F$11)</f>
        <v>0</v>
      </c>
      <c r="DN348">
        <v>6</v>
      </c>
      <c r="DO348">
        <v>0.5</v>
      </c>
      <c r="DP348" t="s">
        <v>437</v>
      </c>
      <c r="DQ348">
        <v>2</v>
      </c>
      <c r="DR348" t="b">
        <v>1</v>
      </c>
      <c r="DS348">
        <v>1701979327.6</v>
      </c>
      <c r="DT348">
        <v>417.643</v>
      </c>
      <c r="DU348">
        <v>419.992</v>
      </c>
      <c r="DV348">
        <v>12.5083</v>
      </c>
      <c r="DW348">
        <v>11.58485</v>
      </c>
      <c r="DX348">
        <v>418.157</v>
      </c>
      <c r="DY348">
        <v>12.4766</v>
      </c>
      <c r="DZ348">
        <v>599.9905</v>
      </c>
      <c r="EA348">
        <v>78.90125</v>
      </c>
      <c r="EB348">
        <v>0.0999251</v>
      </c>
      <c r="EC348">
        <v>23.0255</v>
      </c>
      <c r="ED348">
        <v>23.11165</v>
      </c>
      <c r="EE348">
        <v>999.9</v>
      </c>
      <c r="EF348">
        <v>0</v>
      </c>
      <c r="EG348">
        <v>0</v>
      </c>
      <c r="EH348">
        <v>10008.4</v>
      </c>
      <c r="EI348">
        <v>0</v>
      </c>
      <c r="EJ348">
        <v>0.848101</v>
      </c>
      <c r="EK348">
        <v>-2.348925</v>
      </c>
      <c r="EL348">
        <v>422.933</v>
      </c>
      <c r="EM348">
        <v>424.9145</v>
      </c>
      <c r="EN348">
        <v>0.9234205</v>
      </c>
      <c r="EO348">
        <v>419.992</v>
      </c>
      <c r="EP348">
        <v>11.58485</v>
      </c>
      <c r="EQ348">
        <v>0.9869195</v>
      </c>
      <c r="ER348">
        <v>0.9140605</v>
      </c>
      <c r="ES348">
        <v>6.72469</v>
      </c>
      <c r="ET348">
        <v>5.614035</v>
      </c>
      <c r="EU348">
        <v>1799.925</v>
      </c>
      <c r="EV348">
        <v>0.978004</v>
      </c>
      <c r="EW348">
        <v>0.0219962</v>
      </c>
      <c r="EX348">
        <v>0</v>
      </c>
      <c r="EY348">
        <v>380.666</v>
      </c>
      <c r="EZ348">
        <v>4.99951</v>
      </c>
      <c r="FA348">
        <v>6909.805</v>
      </c>
      <c r="FB348">
        <v>14716.35</v>
      </c>
      <c r="FC348">
        <v>43.062</v>
      </c>
      <c r="FD348">
        <v>44.8435</v>
      </c>
      <c r="FE348">
        <v>44.625</v>
      </c>
      <c r="FF348">
        <v>43.8435</v>
      </c>
      <c r="FG348">
        <v>44.5</v>
      </c>
      <c r="FH348">
        <v>1755.445</v>
      </c>
      <c r="FI348">
        <v>39.48</v>
      </c>
      <c r="FJ348">
        <v>0</v>
      </c>
      <c r="FK348">
        <v>1701979330.5</v>
      </c>
      <c r="FL348">
        <v>0</v>
      </c>
      <c r="FM348">
        <v>380.801038461538</v>
      </c>
      <c r="FN348">
        <v>-1.34129913427363</v>
      </c>
      <c r="FO348">
        <v>-1.40239312557897</v>
      </c>
      <c r="FP348">
        <v>6910.60615384615</v>
      </c>
      <c r="FQ348">
        <v>15</v>
      </c>
      <c r="FR348">
        <v>1701977635</v>
      </c>
      <c r="FS348" t="s">
        <v>438</v>
      </c>
      <c r="FT348">
        <v>1701977633</v>
      </c>
      <c r="FU348">
        <v>1701977635</v>
      </c>
      <c r="FV348">
        <v>4</v>
      </c>
      <c r="FW348">
        <v>-0.012</v>
      </c>
      <c r="FX348">
        <v>0.003</v>
      </c>
      <c r="FY348">
        <v>-0.515</v>
      </c>
      <c r="FZ348">
        <v>0.012</v>
      </c>
      <c r="GA348">
        <v>420</v>
      </c>
      <c r="GB348">
        <v>11</v>
      </c>
      <c r="GC348">
        <v>0.38</v>
      </c>
      <c r="GD348">
        <v>0.07</v>
      </c>
      <c r="GE348">
        <v>-2.3651805</v>
      </c>
      <c r="GF348">
        <v>0.153521052631575</v>
      </c>
      <c r="GG348">
        <v>0.0273016126767266</v>
      </c>
      <c r="GH348">
        <v>1</v>
      </c>
      <c r="GI348">
        <v>380.828029411765</v>
      </c>
      <c r="GJ348">
        <v>-0.56264323512647</v>
      </c>
      <c r="GK348">
        <v>0.20651413358471</v>
      </c>
      <c r="GL348">
        <v>1</v>
      </c>
      <c r="GM348">
        <v>0.92159825</v>
      </c>
      <c r="GN348">
        <v>0.00240753383458384</v>
      </c>
      <c r="GO348">
        <v>0.000944887447000955</v>
      </c>
      <c r="GP348">
        <v>1</v>
      </c>
      <c r="GQ348">
        <v>3</v>
      </c>
      <c r="GR348">
        <v>3</v>
      </c>
      <c r="GS348" t="s">
        <v>439</v>
      </c>
      <c r="GT348">
        <v>3.25009</v>
      </c>
      <c r="GU348">
        <v>2.89225</v>
      </c>
      <c r="GV348">
        <v>0.0827586</v>
      </c>
      <c r="GW348">
        <v>0.0829136</v>
      </c>
      <c r="GX348">
        <v>0.0595464</v>
      </c>
      <c r="GY348">
        <v>0.0557451</v>
      </c>
      <c r="GZ348">
        <v>30259.1</v>
      </c>
      <c r="HA348">
        <v>23315.8</v>
      </c>
      <c r="HB348">
        <v>30711.3</v>
      </c>
      <c r="HC348">
        <v>23894.3</v>
      </c>
      <c r="HD348">
        <v>38255.7</v>
      </c>
      <c r="HE348">
        <v>31492.6</v>
      </c>
      <c r="HF348">
        <v>43455.8</v>
      </c>
      <c r="HG348">
        <v>36060.7</v>
      </c>
      <c r="HH348">
        <v>2.3527</v>
      </c>
      <c r="HI348">
        <v>2.2548</v>
      </c>
      <c r="HJ348">
        <v>0.154898</v>
      </c>
      <c r="HK348">
        <v>0</v>
      </c>
      <c r="HL348">
        <v>20.5557</v>
      </c>
      <c r="HM348">
        <v>999.9</v>
      </c>
      <c r="HN348">
        <v>45.025</v>
      </c>
      <c r="HO348">
        <v>27.18</v>
      </c>
      <c r="HP348">
        <v>20.6406</v>
      </c>
      <c r="HQ348">
        <v>54.662</v>
      </c>
      <c r="HR348">
        <v>21.4543</v>
      </c>
      <c r="HS348">
        <v>2</v>
      </c>
      <c r="HT348">
        <v>-0.303359</v>
      </c>
      <c r="HU348">
        <v>0.708279</v>
      </c>
      <c r="HV348">
        <v>20.3423</v>
      </c>
      <c r="HW348">
        <v>5.24619</v>
      </c>
      <c r="HX348">
        <v>11.9213</v>
      </c>
      <c r="HY348">
        <v>4.96965</v>
      </c>
      <c r="HZ348">
        <v>3.29005</v>
      </c>
      <c r="IA348">
        <v>9999</v>
      </c>
      <c r="IB348">
        <v>999.9</v>
      </c>
      <c r="IC348">
        <v>9999</v>
      </c>
      <c r="ID348">
        <v>9999</v>
      </c>
      <c r="IE348">
        <v>4.97209</v>
      </c>
      <c r="IF348">
        <v>1.87349</v>
      </c>
      <c r="IG348">
        <v>1.88034</v>
      </c>
      <c r="IH348">
        <v>1.87653</v>
      </c>
      <c r="II348">
        <v>1.8761</v>
      </c>
      <c r="IJ348">
        <v>1.87607</v>
      </c>
      <c r="IK348">
        <v>1.87504</v>
      </c>
      <c r="IL348">
        <v>1.87546</v>
      </c>
      <c r="IM348">
        <v>0</v>
      </c>
      <c r="IN348">
        <v>0</v>
      </c>
      <c r="IO348">
        <v>0</v>
      </c>
      <c r="IP348">
        <v>0</v>
      </c>
      <c r="IQ348" t="s">
        <v>440</v>
      </c>
      <c r="IR348" t="s">
        <v>441</v>
      </c>
      <c r="IS348" t="s">
        <v>442</v>
      </c>
      <c r="IT348" t="s">
        <v>442</v>
      </c>
      <c r="IU348" t="s">
        <v>442</v>
      </c>
      <c r="IV348" t="s">
        <v>442</v>
      </c>
      <c r="IW348">
        <v>0</v>
      </c>
      <c r="IX348">
        <v>100</v>
      </c>
      <c r="IY348">
        <v>100</v>
      </c>
      <c r="IZ348">
        <v>-0.514</v>
      </c>
      <c r="JA348">
        <v>0.0317</v>
      </c>
      <c r="JB348">
        <v>-0.436505064677801</v>
      </c>
      <c r="JC348">
        <v>-0.000204251658391556</v>
      </c>
      <c r="JD348">
        <v>8.11882707142039e-08</v>
      </c>
      <c r="JE348">
        <v>-8.824596126216e-11</v>
      </c>
      <c r="JF348">
        <v>-0.0823044458403542</v>
      </c>
      <c r="JG348">
        <v>6.98166786572007e-05</v>
      </c>
      <c r="JH348">
        <v>0.00104944809816257</v>
      </c>
      <c r="JI348">
        <v>-2.5878658862803e-05</v>
      </c>
      <c r="JJ348">
        <v>28</v>
      </c>
      <c r="JK348">
        <v>2090</v>
      </c>
      <c r="JL348">
        <v>2</v>
      </c>
      <c r="JM348">
        <v>19</v>
      </c>
      <c r="JN348">
        <v>28.3</v>
      </c>
      <c r="JO348">
        <v>28.2</v>
      </c>
      <c r="JP348">
        <v>1.36108</v>
      </c>
      <c r="JQ348">
        <v>2.55249</v>
      </c>
      <c r="JR348">
        <v>2.24365</v>
      </c>
      <c r="JS348">
        <v>2.84912</v>
      </c>
      <c r="JT348">
        <v>2.49756</v>
      </c>
      <c r="JU348">
        <v>2.36816</v>
      </c>
      <c r="JV348">
        <v>31.3898</v>
      </c>
      <c r="JW348">
        <v>24.07</v>
      </c>
      <c r="JX348">
        <v>18</v>
      </c>
      <c r="JY348">
        <v>633.76</v>
      </c>
      <c r="JZ348">
        <v>657.58</v>
      </c>
      <c r="KA348">
        <v>20.0006</v>
      </c>
      <c r="KB348">
        <v>23.3358</v>
      </c>
      <c r="KC348">
        <v>30.0003</v>
      </c>
      <c r="KD348">
        <v>23.5269</v>
      </c>
      <c r="KE348">
        <v>23.5065</v>
      </c>
      <c r="KF348">
        <v>27.288</v>
      </c>
      <c r="KG348">
        <v>36.1715</v>
      </c>
      <c r="KH348">
        <v>0</v>
      </c>
      <c r="KI348">
        <v>20</v>
      </c>
      <c r="KJ348">
        <v>420</v>
      </c>
      <c r="KK348">
        <v>11.5869</v>
      </c>
      <c r="KL348">
        <v>101.972</v>
      </c>
      <c r="KM348">
        <v>101.022</v>
      </c>
    </row>
    <row r="349" spans="1:299">
      <c r="A349">
        <v>333</v>
      </c>
      <c r="B349">
        <v>1701979334.1</v>
      </c>
      <c r="C349">
        <v>1660.09999990463</v>
      </c>
      <c r="D349" t="s">
        <v>1107</v>
      </c>
      <c r="E349" t="s">
        <v>1108</v>
      </c>
      <c r="F349">
        <v>15</v>
      </c>
      <c r="H349" t="s">
        <v>435</v>
      </c>
      <c r="K349">
        <v>1701979332.6</v>
      </c>
      <c r="L349">
        <f>(M349)/1000</f>
        <v>0</v>
      </c>
      <c r="M349">
        <f>IF(DR349, AP349, AJ349)</f>
        <v>0</v>
      </c>
      <c r="N349">
        <f>IF(DR349, AK349, AI349)</f>
        <v>0</v>
      </c>
      <c r="O349">
        <f>DT349 - IF(AW349&gt;1, N349*DN349*100.0/(AY349*EH349), 0)</f>
        <v>0</v>
      </c>
      <c r="P349">
        <f>((V349-L349/2)*O349-N349)/(V349+L349/2)</f>
        <v>0</v>
      </c>
      <c r="Q349">
        <f>P349*(EA349+EB349)/1000.0</f>
        <v>0</v>
      </c>
      <c r="R349">
        <f>(DT349 - IF(AW349&gt;1, N349*DN349*100.0/(AY349*EH349), 0))*(EA349+EB349)/1000.0</f>
        <v>0</v>
      </c>
      <c r="S349">
        <f>2.0/((1/U349-1/T349)+SIGN(U349)*SQRT((1/U349-1/T349)*(1/U349-1/T349) + 4*DO349/((DO349+1)*(DO349+1))*(2*1/U349*1/T349-1/T349*1/T349)))</f>
        <v>0</v>
      </c>
      <c r="T349">
        <f>IF(LEFT(DP349,1)&lt;&gt;"0",IF(LEFT(DP349,1)="1",3.0,DQ349),$D$5+$E$5*(EH349*EA349/($K$5*1000))+$F$5*(EH349*EA349/($K$5*1000))*MAX(MIN(DN349,$J$5),$I$5)*MAX(MIN(DN349,$J$5),$I$5)+$G$5*MAX(MIN(DN349,$J$5),$I$5)*(EH349*EA349/($K$5*1000))+$H$5*(EH349*EA349/($K$5*1000))*(EH349*EA349/($K$5*1000)))</f>
        <v>0</v>
      </c>
      <c r="U349">
        <f>L349*(1000-(1000*0.61365*exp(17.502*Y349/(240.97+Y349))/(EA349+EB349)+DV349)/2)/(1000*0.61365*exp(17.502*Y349/(240.97+Y349))/(EA349+EB349)-DV349)</f>
        <v>0</v>
      </c>
      <c r="V349">
        <f>1/((DO349+1)/(S349/1.6)+1/(T349/1.37)) + DO349/((DO349+1)/(S349/1.6) + DO349/(T349/1.37))</f>
        <v>0</v>
      </c>
      <c r="W349">
        <f>(DJ349*DM349)</f>
        <v>0</v>
      </c>
      <c r="X349">
        <f>(EC349+(W349+2*0.95*5.67E-8*(((EC349+$B$7)+273)^4-(EC349+273)^4)-44100*L349)/(1.84*29.3*T349+8*0.95*5.67E-8*(EC349+273)^3))</f>
        <v>0</v>
      </c>
      <c r="Y349">
        <f>($C$7*ED349+$D$7*EE349+$E$7*X349)</f>
        <v>0</v>
      </c>
      <c r="Z349">
        <f>0.61365*exp(17.502*Y349/(240.97+Y349))</f>
        <v>0</v>
      </c>
      <c r="AA349">
        <f>(AB349/AC349*100)</f>
        <v>0</v>
      </c>
      <c r="AB349">
        <f>DV349*(EA349+EB349)/1000</f>
        <v>0</v>
      </c>
      <c r="AC349">
        <f>0.61365*exp(17.502*EC349/(240.97+EC349))</f>
        <v>0</v>
      </c>
      <c r="AD349">
        <f>(Z349-DV349*(EA349+EB349)/1000)</f>
        <v>0</v>
      </c>
      <c r="AE349">
        <f>(-L349*44100)</f>
        <v>0</v>
      </c>
      <c r="AF349">
        <f>2*29.3*T349*0.92*(EC349-Y349)</f>
        <v>0</v>
      </c>
      <c r="AG349">
        <f>2*0.95*5.67E-8*(((EC349+$B$7)+273)^4-(Y349+273)^4)</f>
        <v>0</v>
      </c>
      <c r="AH349">
        <f>W349+AG349+AE349+AF349</f>
        <v>0</v>
      </c>
      <c r="AI349">
        <f>DZ349*AW349*(DU349-DT349*(1000-AW349*DW349)/(1000-AW349*DV349))/(100*DN349)</f>
        <v>0</v>
      </c>
      <c r="AJ349">
        <f>1000*DZ349*AW349*(DV349-DW349)/(100*DN349*(1000-AW349*DV349))</f>
        <v>0</v>
      </c>
      <c r="AK349">
        <f>(AL349 - AM349 - EA349*1E3/(8.314*(EC349+273.15)) * AO349/DZ349 * AN349) * DZ349/(100*DN349) * (1000 - DW349)/1000</f>
        <v>0</v>
      </c>
      <c r="AL349">
        <v>424.943949804315</v>
      </c>
      <c r="AM349">
        <v>422.910145454545</v>
      </c>
      <c r="AN349">
        <v>-0.00122511770957732</v>
      </c>
      <c r="AO349">
        <v>66.111918729525</v>
      </c>
      <c r="AP349">
        <f>(AR349 - AQ349 + EA349*1E3/(8.314*(EC349+273.15)) * AT349/DZ349 * AS349) * DZ349/(100*DN349) * 1000/(1000 - AR349)</f>
        <v>0</v>
      </c>
      <c r="AQ349">
        <v>11.5852276112334</v>
      </c>
      <c r="AR349">
        <v>12.5068538461538</v>
      </c>
      <c r="AS349">
        <v>6.71748771376957e-08</v>
      </c>
      <c r="AT349">
        <v>85.4368916189537</v>
      </c>
      <c r="AU349">
        <v>0</v>
      </c>
      <c r="AV349">
        <v>0</v>
      </c>
      <c r="AW349">
        <f>IF(AU349*$H$13&gt;=AY349,1.0,(AY349/(AY349-AU349*$H$13)))</f>
        <v>0</v>
      </c>
      <c r="AX349">
        <f>(AW349-1)*100</f>
        <v>0</v>
      </c>
      <c r="AY349">
        <f>MAX(0,($B$13+$C$13*EH349)/(1+$D$13*EH349)*EA349/(EC349+273)*$E$13)</f>
        <v>0</v>
      </c>
      <c r="AZ349" t="s">
        <v>436</v>
      </c>
      <c r="BA349" t="s">
        <v>436</v>
      </c>
      <c r="BB349">
        <v>0</v>
      </c>
      <c r="BC349">
        <v>0</v>
      </c>
      <c r="BD349">
        <f>1-BB349/BC349</f>
        <v>0</v>
      </c>
      <c r="BE349">
        <v>0</v>
      </c>
      <c r="BF349" t="s">
        <v>436</v>
      </c>
      <c r="BG349" t="s">
        <v>436</v>
      </c>
      <c r="BH349">
        <v>0</v>
      </c>
      <c r="BI349">
        <v>0</v>
      </c>
      <c r="BJ349">
        <f>1-BH349/BI349</f>
        <v>0</v>
      </c>
      <c r="BK349">
        <v>0.5</v>
      </c>
      <c r="BL349">
        <f>DK349</f>
        <v>0</v>
      </c>
      <c r="BM349">
        <f>N349</f>
        <v>0</v>
      </c>
      <c r="BN349">
        <f>BJ349*BK349*BL349</f>
        <v>0</v>
      </c>
      <c r="BO349">
        <f>(BM349-BE349)/BL349</f>
        <v>0</v>
      </c>
      <c r="BP349">
        <f>(BC349-BI349)/BI349</f>
        <v>0</v>
      </c>
      <c r="BQ349">
        <f>BB349/(BD349+BB349/BI349)</f>
        <v>0</v>
      </c>
      <c r="BR349" t="s">
        <v>436</v>
      </c>
      <c r="BS349">
        <v>0</v>
      </c>
      <c r="BT349">
        <f>IF(BS349&lt;&gt;0, BS349, BQ349)</f>
        <v>0</v>
      </c>
      <c r="BU349">
        <f>1-BT349/BI349</f>
        <v>0</v>
      </c>
      <c r="BV349">
        <f>(BI349-BH349)/(BI349-BT349)</f>
        <v>0</v>
      </c>
      <c r="BW349">
        <f>(BC349-BI349)/(BC349-BT349)</f>
        <v>0</v>
      </c>
      <c r="BX349">
        <f>(BI349-BH349)/(BI349-BB349)</f>
        <v>0</v>
      </c>
      <c r="BY349">
        <f>(BC349-BI349)/(BC349-BB349)</f>
        <v>0</v>
      </c>
      <c r="BZ349">
        <f>(BV349*BT349/BH349)</f>
        <v>0</v>
      </c>
      <c r="CA349">
        <f>(1-BZ349)</f>
        <v>0</v>
      </c>
      <c r="DJ349">
        <f>$B$11*EI349+$C$11*EJ349+$F$11*EU349*(1-EX349)</f>
        <v>0</v>
      </c>
      <c r="DK349">
        <f>DJ349*DL349</f>
        <v>0</v>
      </c>
      <c r="DL349">
        <f>($B$11*$D$9+$C$11*$D$9+$F$11*((FH349+EZ349)/MAX(FH349+EZ349+FI349, 0.1)*$I$9+FI349/MAX(FH349+EZ349+FI349, 0.1)*$J$9))/($B$11+$C$11+$F$11)</f>
        <v>0</v>
      </c>
      <c r="DM349">
        <f>($B$11*$K$9+$C$11*$K$9+$F$11*((FH349+EZ349)/MAX(FH349+EZ349+FI349, 0.1)*$P$9+FI349/MAX(FH349+EZ349+FI349, 0.1)*$Q$9))/($B$11+$C$11+$F$11)</f>
        <v>0</v>
      </c>
      <c r="DN349">
        <v>6</v>
      </c>
      <c r="DO349">
        <v>0.5</v>
      </c>
      <c r="DP349" t="s">
        <v>437</v>
      </c>
      <c r="DQ349">
        <v>2</v>
      </c>
      <c r="DR349" t="b">
        <v>1</v>
      </c>
      <c r="DS349">
        <v>1701979332.6</v>
      </c>
      <c r="DT349">
        <v>417.6265</v>
      </c>
      <c r="DU349">
        <v>420.0285</v>
      </c>
      <c r="DV349">
        <v>12.50665</v>
      </c>
      <c r="DW349">
        <v>11.58525</v>
      </c>
      <c r="DX349">
        <v>418.141</v>
      </c>
      <c r="DY349">
        <v>12.475</v>
      </c>
      <c r="DZ349">
        <v>599.9795</v>
      </c>
      <c r="EA349">
        <v>78.90135</v>
      </c>
      <c r="EB349">
        <v>0.1001025</v>
      </c>
      <c r="EC349">
        <v>23.0284</v>
      </c>
      <c r="ED349">
        <v>23.1055</v>
      </c>
      <c r="EE349">
        <v>999.9</v>
      </c>
      <c r="EF349">
        <v>0</v>
      </c>
      <c r="EG349">
        <v>0</v>
      </c>
      <c r="EH349">
        <v>9990.925</v>
      </c>
      <c r="EI349">
        <v>0</v>
      </c>
      <c r="EJ349">
        <v>0.848101</v>
      </c>
      <c r="EK349">
        <v>-2.40178</v>
      </c>
      <c r="EL349">
        <v>422.9165</v>
      </c>
      <c r="EM349">
        <v>424.9515</v>
      </c>
      <c r="EN349">
        <v>0.921387</v>
      </c>
      <c r="EO349">
        <v>420.0285</v>
      </c>
      <c r="EP349">
        <v>11.58525</v>
      </c>
      <c r="EQ349">
        <v>0.986792</v>
      </c>
      <c r="ER349">
        <v>0.914093</v>
      </c>
      <c r="ES349">
        <v>6.72281</v>
      </c>
      <c r="ET349">
        <v>5.61455</v>
      </c>
      <c r="EU349">
        <v>1800.08</v>
      </c>
      <c r="EV349">
        <v>0.978006</v>
      </c>
      <c r="EW349">
        <v>0.0219943</v>
      </c>
      <c r="EX349">
        <v>0</v>
      </c>
      <c r="EY349">
        <v>380.9065</v>
      </c>
      <c r="EZ349">
        <v>4.99951</v>
      </c>
      <c r="FA349">
        <v>6910.335</v>
      </c>
      <c r="FB349">
        <v>14717.6</v>
      </c>
      <c r="FC349">
        <v>43.0935</v>
      </c>
      <c r="FD349">
        <v>44.875</v>
      </c>
      <c r="FE349">
        <v>44.625</v>
      </c>
      <c r="FF349">
        <v>43.875</v>
      </c>
      <c r="FG349">
        <v>44.437</v>
      </c>
      <c r="FH349">
        <v>1755.6</v>
      </c>
      <c r="FI349">
        <v>39.48</v>
      </c>
      <c r="FJ349">
        <v>0</v>
      </c>
      <c r="FK349">
        <v>1701979335.3</v>
      </c>
      <c r="FL349">
        <v>0</v>
      </c>
      <c r="FM349">
        <v>380.762269230769</v>
      </c>
      <c r="FN349">
        <v>-0.162837608492615</v>
      </c>
      <c r="FO349">
        <v>-5.08307687293107</v>
      </c>
      <c r="FP349">
        <v>6910.38923076923</v>
      </c>
      <c r="FQ349">
        <v>15</v>
      </c>
      <c r="FR349">
        <v>1701977635</v>
      </c>
      <c r="FS349" t="s">
        <v>438</v>
      </c>
      <c r="FT349">
        <v>1701977633</v>
      </c>
      <c r="FU349">
        <v>1701977635</v>
      </c>
      <c r="FV349">
        <v>4</v>
      </c>
      <c r="FW349">
        <v>-0.012</v>
      </c>
      <c r="FX349">
        <v>0.003</v>
      </c>
      <c r="FY349">
        <v>-0.515</v>
      </c>
      <c r="FZ349">
        <v>0.012</v>
      </c>
      <c r="GA349">
        <v>420</v>
      </c>
      <c r="GB349">
        <v>11</v>
      </c>
      <c r="GC349">
        <v>0.38</v>
      </c>
      <c r="GD349">
        <v>0.07</v>
      </c>
      <c r="GE349">
        <v>-2.36733761904762</v>
      </c>
      <c r="GF349">
        <v>-0.0273818181818193</v>
      </c>
      <c r="GG349">
        <v>0.0279421517910132</v>
      </c>
      <c r="GH349">
        <v>1</v>
      </c>
      <c r="GI349">
        <v>380.808235294118</v>
      </c>
      <c r="GJ349">
        <v>-0.721894574449764</v>
      </c>
      <c r="GK349">
        <v>0.211126399110542</v>
      </c>
      <c r="GL349">
        <v>1</v>
      </c>
      <c r="GM349">
        <v>0.921665142857143</v>
      </c>
      <c r="GN349">
        <v>0.00551477922078084</v>
      </c>
      <c r="GO349">
        <v>0.00101780198680968</v>
      </c>
      <c r="GP349">
        <v>1</v>
      </c>
      <c r="GQ349">
        <v>3</v>
      </c>
      <c r="GR349">
        <v>3</v>
      </c>
      <c r="GS349" t="s">
        <v>439</v>
      </c>
      <c r="GT349">
        <v>3.25011</v>
      </c>
      <c r="GU349">
        <v>2.89244</v>
      </c>
      <c r="GV349">
        <v>0.0827548</v>
      </c>
      <c r="GW349">
        <v>0.0829137</v>
      </c>
      <c r="GX349">
        <v>0.0595359</v>
      </c>
      <c r="GY349">
        <v>0.0557423</v>
      </c>
      <c r="GZ349">
        <v>30260.2</v>
      </c>
      <c r="HA349">
        <v>23315.9</v>
      </c>
      <c r="HB349">
        <v>30712.3</v>
      </c>
      <c r="HC349">
        <v>23894.4</v>
      </c>
      <c r="HD349">
        <v>38257.7</v>
      </c>
      <c r="HE349">
        <v>31492.6</v>
      </c>
      <c r="HF349">
        <v>43457.6</v>
      </c>
      <c r="HG349">
        <v>36060.6</v>
      </c>
      <c r="HH349">
        <v>2.3525</v>
      </c>
      <c r="HI349">
        <v>2.25498</v>
      </c>
      <c r="HJ349">
        <v>0.154115</v>
      </c>
      <c r="HK349">
        <v>0</v>
      </c>
      <c r="HL349">
        <v>20.5618</v>
      </c>
      <c r="HM349">
        <v>999.9</v>
      </c>
      <c r="HN349">
        <v>45.025</v>
      </c>
      <c r="HO349">
        <v>27.18</v>
      </c>
      <c r="HP349">
        <v>20.6407</v>
      </c>
      <c r="HQ349">
        <v>54.762</v>
      </c>
      <c r="HR349">
        <v>21.4503</v>
      </c>
      <c r="HS349">
        <v>2</v>
      </c>
      <c r="HT349">
        <v>-0.303321</v>
      </c>
      <c r="HU349">
        <v>0.711348</v>
      </c>
      <c r="HV349">
        <v>20.3422</v>
      </c>
      <c r="HW349">
        <v>5.24604</v>
      </c>
      <c r="HX349">
        <v>11.9229</v>
      </c>
      <c r="HY349">
        <v>4.9696</v>
      </c>
      <c r="HZ349">
        <v>3.29008</v>
      </c>
      <c r="IA349">
        <v>9999</v>
      </c>
      <c r="IB349">
        <v>999.9</v>
      </c>
      <c r="IC349">
        <v>9999</v>
      </c>
      <c r="ID349">
        <v>9999</v>
      </c>
      <c r="IE349">
        <v>4.97213</v>
      </c>
      <c r="IF349">
        <v>1.87349</v>
      </c>
      <c r="IG349">
        <v>1.88034</v>
      </c>
      <c r="IH349">
        <v>1.87653</v>
      </c>
      <c r="II349">
        <v>1.87611</v>
      </c>
      <c r="IJ349">
        <v>1.87607</v>
      </c>
      <c r="IK349">
        <v>1.87505</v>
      </c>
      <c r="IL349">
        <v>1.87546</v>
      </c>
      <c r="IM349">
        <v>0</v>
      </c>
      <c r="IN349">
        <v>0</v>
      </c>
      <c r="IO349">
        <v>0</v>
      </c>
      <c r="IP349">
        <v>0</v>
      </c>
      <c r="IQ349" t="s">
        <v>440</v>
      </c>
      <c r="IR349" t="s">
        <v>441</v>
      </c>
      <c r="IS349" t="s">
        <v>442</v>
      </c>
      <c r="IT349" t="s">
        <v>442</v>
      </c>
      <c r="IU349" t="s">
        <v>442</v>
      </c>
      <c r="IV349" t="s">
        <v>442</v>
      </c>
      <c r="IW349">
        <v>0</v>
      </c>
      <c r="IX349">
        <v>100</v>
      </c>
      <c r="IY349">
        <v>100</v>
      </c>
      <c r="IZ349">
        <v>-0.514</v>
      </c>
      <c r="JA349">
        <v>0.0316</v>
      </c>
      <c r="JB349">
        <v>-0.436505064677801</v>
      </c>
      <c r="JC349">
        <v>-0.000204251658391556</v>
      </c>
      <c r="JD349">
        <v>8.11882707142039e-08</v>
      </c>
      <c r="JE349">
        <v>-8.824596126216e-11</v>
      </c>
      <c r="JF349">
        <v>-0.0823044458403542</v>
      </c>
      <c r="JG349">
        <v>6.98166786572007e-05</v>
      </c>
      <c r="JH349">
        <v>0.00104944809816257</v>
      </c>
      <c r="JI349">
        <v>-2.5878658862803e-05</v>
      </c>
      <c r="JJ349">
        <v>28</v>
      </c>
      <c r="JK349">
        <v>2090</v>
      </c>
      <c r="JL349">
        <v>2</v>
      </c>
      <c r="JM349">
        <v>19</v>
      </c>
      <c r="JN349">
        <v>28.4</v>
      </c>
      <c r="JO349">
        <v>28.3</v>
      </c>
      <c r="JP349">
        <v>1.36108</v>
      </c>
      <c r="JQ349">
        <v>2.55005</v>
      </c>
      <c r="JR349">
        <v>2.24365</v>
      </c>
      <c r="JS349">
        <v>2.85034</v>
      </c>
      <c r="JT349">
        <v>2.49756</v>
      </c>
      <c r="JU349">
        <v>2.3645</v>
      </c>
      <c r="JV349">
        <v>31.3898</v>
      </c>
      <c r="JW349">
        <v>24.07</v>
      </c>
      <c r="JX349">
        <v>18</v>
      </c>
      <c r="JY349">
        <v>633.609</v>
      </c>
      <c r="JZ349">
        <v>657.729</v>
      </c>
      <c r="KA349">
        <v>20.0006</v>
      </c>
      <c r="KB349">
        <v>23.3354</v>
      </c>
      <c r="KC349">
        <v>30.0002</v>
      </c>
      <c r="KD349">
        <v>23.5265</v>
      </c>
      <c r="KE349">
        <v>23.5065</v>
      </c>
      <c r="KF349">
        <v>27.2892</v>
      </c>
      <c r="KG349">
        <v>36.1715</v>
      </c>
      <c r="KH349">
        <v>0</v>
      </c>
      <c r="KI349">
        <v>20</v>
      </c>
      <c r="KJ349">
        <v>420</v>
      </c>
      <c r="KK349">
        <v>11.5869</v>
      </c>
      <c r="KL349">
        <v>101.976</v>
      </c>
      <c r="KM349">
        <v>101.022</v>
      </c>
    </row>
    <row r="350" spans="1:299">
      <c r="A350">
        <v>334</v>
      </c>
      <c r="B350">
        <v>1701979339.1</v>
      </c>
      <c r="C350">
        <v>1665.09999990463</v>
      </c>
      <c r="D350" t="s">
        <v>1109</v>
      </c>
      <c r="E350" t="s">
        <v>1110</v>
      </c>
      <c r="F350">
        <v>15</v>
      </c>
      <c r="H350" t="s">
        <v>435</v>
      </c>
      <c r="K350">
        <v>1701979337.6</v>
      </c>
      <c r="L350">
        <f>(M350)/1000</f>
        <v>0</v>
      </c>
      <c r="M350">
        <f>IF(DR350, AP350, AJ350)</f>
        <v>0</v>
      </c>
      <c r="N350">
        <f>IF(DR350, AK350, AI350)</f>
        <v>0</v>
      </c>
      <c r="O350">
        <f>DT350 - IF(AW350&gt;1, N350*DN350*100.0/(AY350*EH350), 0)</f>
        <v>0</v>
      </c>
      <c r="P350">
        <f>((V350-L350/2)*O350-N350)/(V350+L350/2)</f>
        <v>0</v>
      </c>
      <c r="Q350">
        <f>P350*(EA350+EB350)/1000.0</f>
        <v>0</v>
      </c>
      <c r="R350">
        <f>(DT350 - IF(AW350&gt;1, N350*DN350*100.0/(AY350*EH350), 0))*(EA350+EB350)/1000.0</f>
        <v>0</v>
      </c>
      <c r="S350">
        <f>2.0/((1/U350-1/T350)+SIGN(U350)*SQRT((1/U350-1/T350)*(1/U350-1/T350) + 4*DO350/((DO350+1)*(DO350+1))*(2*1/U350*1/T350-1/T350*1/T350)))</f>
        <v>0</v>
      </c>
      <c r="T350">
        <f>IF(LEFT(DP350,1)&lt;&gt;"0",IF(LEFT(DP350,1)="1",3.0,DQ350),$D$5+$E$5*(EH350*EA350/($K$5*1000))+$F$5*(EH350*EA350/($K$5*1000))*MAX(MIN(DN350,$J$5),$I$5)*MAX(MIN(DN350,$J$5),$I$5)+$G$5*MAX(MIN(DN350,$J$5),$I$5)*(EH350*EA350/($K$5*1000))+$H$5*(EH350*EA350/($K$5*1000))*(EH350*EA350/($K$5*1000)))</f>
        <v>0</v>
      </c>
      <c r="U350">
        <f>L350*(1000-(1000*0.61365*exp(17.502*Y350/(240.97+Y350))/(EA350+EB350)+DV350)/2)/(1000*0.61365*exp(17.502*Y350/(240.97+Y350))/(EA350+EB350)-DV350)</f>
        <v>0</v>
      </c>
      <c r="V350">
        <f>1/((DO350+1)/(S350/1.6)+1/(T350/1.37)) + DO350/((DO350+1)/(S350/1.6) + DO350/(T350/1.37))</f>
        <v>0</v>
      </c>
      <c r="W350">
        <f>(DJ350*DM350)</f>
        <v>0</v>
      </c>
      <c r="X350">
        <f>(EC350+(W350+2*0.95*5.67E-8*(((EC350+$B$7)+273)^4-(EC350+273)^4)-44100*L350)/(1.84*29.3*T350+8*0.95*5.67E-8*(EC350+273)^3))</f>
        <v>0</v>
      </c>
      <c r="Y350">
        <f>($C$7*ED350+$D$7*EE350+$E$7*X350)</f>
        <v>0</v>
      </c>
      <c r="Z350">
        <f>0.61365*exp(17.502*Y350/(240.97+Y350))</f>
        <v>0</v>
      </c>
      <c r="AA350">
        <f>(AB350/AC350*100)</f>
        <v>0</v>
      </c>
      <c r="AB350">
        <f>DV350*(EA350+EB350)/1000</f>
        <v>0</v>
      </c>
      <c r="AC350">
        <f>0.61365*exp(17.502*EC350/(240.97+EC350))</f>
        <v>0</v>
      </c>
      <c r="AD350">
        <f>(Z350-DV350*(EA350+EB350)/1000)</f>
        <v>0</v>
      </c>
      <c r="AE350">
        <f>(-L350*44100)</f>
        <v>0</v>
      </c>
      <c r="AF350">
        <f>2*29.3*T350*0.92*(EC350-Y350)</f>
        <v>0</v>
      </c>
      <c r="AG350">
        <f>2*0.95*5.67E-8*(((EC350+$B$7)+273)^4-(Y350+273)^4)</f>
        <v>0</v>
      </c>
      <c r="AH350">
        <f>W350+AG350+AE350+AF350</f>
        <v>0</v>
      </c>
      <c r="AI350">
        <f>DZ350*AW350*(DU350-DT350*(1000-AW350*DW350)/(1000-AW350*DV350))/(100*DN350)</f>
        <v>0</v>
      </c>
      <c r="AJ350">
        <f>1000*DZ350*AW350*(DV350-DW350)/(100*DN350*(1000-AW350*DV350))</f>
        <v>0</v>
      </c>
      <c r="AK350">
        <f>(AL350 - AM350 - EA350*1E3/(8.314*(EC350+273.15)) * AO350/DZ350 * AN350) * DZ350/(100*DN350) * (1000 - DW350)/1000</f>
        <v>0</v>
      </c>
      <c r="AL350">
        <v>424.915633394848</v>
      </c>
      <c r="AM350">
        <v>422.955406060606</v>
      </c>
      <c r="AN350">
        <v>0.00129981433989868</v>
      </c>
      <c r="AO350">
        <v>66.111918729525</v>
      </c>
      <c r="AP350">
        <f>(AR350 - AQ350 + EA350*1E3/(8.314*(EC350+273.15)) * AT350/DZ350 * AS350) * DZ350/(100*DN350) * 1000/(1000 - AR350)</f>
        <v>0</v>
      </c>
      <c r="AQ350">
        <v>11.5854956831075</v>
      </c>
      <c r="AR350">
        <v>12.5045747252747</v>
      </c>
      <c r="AS350">
        <v>-8.19766109133257e-07</v>
      </c>
      <c r="AT350">
        <v>85.4368916189537</v>
      </c>
      <c r="AU350">
        <v>0</v>
      </c>
      <c r="AV350">
        <v>0</v>
      </c>
      <c r="AW350">
        <f>IF(AU350*$H$13&gt;=AY350,1.0,(AY350/(AY350-AU350*$H$13)))</f>
        <v>0</v>
      </c>
      <c r="AX350">
        <f>(AW350-1)*100</f>
        <v>0</v>
      </c>
      <c r="AY350">
        <f>MAX(0,($B$13+$C$13*EH350)/(1+$D$13*EH350)*EA350/(EC350+273)*$E$13)</f>
        <v>0</v>
      </c>
      <c r="AZ350" t="s">
        <v>436</v>
      </c>
      <c r="BA350" t="s">
        <v>436</v>
      </c>
      <c r="BB350">
        <v>0</v>
      </c>
      <c r="BC350">
        <v>0</v>
      </c>
      <c r="BD350">
        <f>1-BB350/BC350</f>
        <v>0</v>
      </c>
      <c r="BE350">
        <v>0</v>
      </c>
      <c r="BF350" t="s">
        <v>436</v>
      </c>
      <c r="BG350" t="s">
        <v>436</v>
      </c>
      <c r="BH350">
        <v>0</v>
      </c>
      <c r="BI350">
        <v>0</v>
      </c>
      <c r="BJ350">
        <f>1-BH350/BI350</f>
        <v>0</v>
      </c>
      <c r="BK350">
        <v>0.5</v>
      </c>
      <c r="BL350">
        <f>DK350</f>
        <v>0</v>
      </c>
      <c r="BM350">
        <f>N350</f>
        <v>0</v>
      </c>
      <c r="BN350">
        <f>BJ350*BK350*BL350</f>
        <v>0</v>
      </c>
      <c r="BO350">
        <f>(BM350-BE350)/BL350</f>
        <v>0</v>
      </c>
      <c r="BP350">
        <f>(BC350-BI350)/BI350</f>
        <v>0</v>
      </c>
      <c r="BQ350">
        <f>BB350/(BD350+BB350/BI350)</f>
        <v>0</v>
      </c>
      <c r="BR350" t="s">
        <v>436</v>
      </c>
      <c r="BS350">
        <v>0</v>
      </c>
      <c r="BT350">
        <f>IF(BS350&lt;&gt;0, BS350, BQ350)</f>
        <v>0</v>
      </c>
      <c r="BU350">
        <f>1-BT350/BI350</f>
        <v>0</v>
      </c>
      <c r="BV350">
        <f>(BI350-BH350)/(BI350-BT350)</f>
        <v>0</v>
      </c>
      <c r="BW350">
        <f>(BC350-BI350)/(BC350-BT350)</f>
        <v>0</v>
      </c>
      <c r="BX350">
        <f>(BI350-BH350)/(BI350-BB350)</f>
        <v>0</v>
      </c>
      <c r="BY350">
        <f>(BC350-BI350)/(BC350-BB350)</f>
        <v>0</v>
      </c>
      <c r="BZ350">
        <f>(BV350*BT350/BH350)</f>
        <v>0</v>
      </c>
      <c r="CA350">
        <f>(1-BZ350)</f>
        <v>0</v>
      </c>
      <c r="DJ350">
        <f>$B$11*EI350+$C$11*EJ350+$F$11*EU350*(1-EX350)</f>
        <v>0</v>
      </c>
      <c r="DK350">
        <f>DJ350*DL350</f>
        <v>0</v>
      </c>
      <c r="DL350">
        <f>($B$11*$D$9+$C$11*$D$9+$F$11*((FH350+EZ350)/MAX(FH350+EZ350+FI350, 0.1)*$I$9+FI350/MAX(FH350+EZ350+FI350, 0.1)*$J$9))/($B$11+$C$11+$F$11)</f>
        <v>0</v>
      </c>
      <c r="DM350">
        <f>($B$11*$K$9+$C$11*$K$9+$F$11*((FH350+EZ350)/MAX(FH350+EZ350+FI350, 0.1)*$P$9+FI350/MAX(FH350+EZ350+FI350, 0.1)*$Q$9))/($B$11+$C$11+$F$11)</f>
        <v>0</v>
      </c>
      <c r="DN350">
        <v>6</v>
      </c>
      <c r="DO350">
        <v>0.5</v>
      </c>
      <c r="DP350" t="s">
        <v>437</v>
      </c>
      <c r="DQ350">
        <v>2</v>
      </c>
      <c r="DR350" t="b">
        <v>1</v>
      </c>
      <c r="DS350">
        <v>1701979337.6</v>
      </c>
      <c r="DT350">
        <v>417.662</v>
      </c>
      <c r="DU350">
        <v>419.9755</v>
      </c>
      <c r="DV350">
        <v>12.50515</v>
      </c>
      <c r="DW350">
        <v>11.58705</v>
      </c>
      <c r="DX350">
        <v>418.176</v>
      </c>
      <c r="DY350">
        <v>12.47355</v>
      </c>
      <c r="DZ350">
        <v>600.033</v>
      </c>
      <c r="EA350">
        <v>78.90075</v>
      </c>
      <c r="EB350">
        <v>0.1000614</v>
      </c>
      <c r="EC350">
        <v>23.027</v>
      </c>
      <c r="ED350">
        <v>23.1107</v>
      </c>
      <c r="EE350">
        <v>999.9</v>
      </c>
      <c r="EF350">
        <v>0</v>
      </c>
      <c r="EG350">
        <v>0</v>
      </c>
      <c r="EH350">
        <v>9998.1</v>
      </c>
      <c r="EI350">
        <v>0</v>
      </c>
      <c r="EJ350">
        <v>0.848101</v>
      </c>
      <c r="EK350">
        <v>-2.313535</v>
      </c>
      <c r="EL350">
        <v>422.951</v>
      </c>
      <c r="EM350">
        <v>424.8985</v>
      </c>
      <c r="EN350">
        <v>0.9181235</v>
      </c>
      <c r="EO350">
        <v>419.9755</v>
      </c>
      <c r="EP350">
        <v>11.58705</v>
      </c>
      <c r="EQ350">
        <v>0.9866685</v>
      </c>
      <c r="ER350">
        <v>0.914228</v>
      </c>
      <c r="ES350">
        <v>6.72099</v>
      </c>
      <c r="ET350">
        <v>5.61667</v>
      </c>
      <c r="EU350">
        <v>1800.08</v>
      </c>
      <c r="EV350">
        <v>0.978006</v>
      </c>
      <c r="EW350">
        <v>0.0219943</v>
      </c>
      <c r="EX350">
        <v>0</v>
      </c>
      <c r="EY350">
        <v>380.814</v>
      </c>
      <c r="EZ350">
        <v>4.99951</v>
      </c>
      <c r="FA350">
        <v>6910.145</v>
      </c>
      <c r="FB350">
        <v>14717.65</v>
      </c>
      <c r="FC350">
        <v>43.125</v>
      </c>
      <c r="FD350">
        <v>44.875</v>
      </c>
      <c r="FE350">
        <v>44.625</v>
      </c>
      <c r="FF350">
        <v>43.875</v>
      </c>
      <c r="FG350">
        <v>44.5</v>
      </c>
      <c r="FH350">
        <v>1755.6</v>
      </c>
      <c r="FI350">
        <v>39.48</v>
      </c>
      <c r="FJ350">
        <v>0</v>
      </c>
      <c r="FK350">
        <v>1701979340.1</v>
      </c>
      <c r="FL350">
        <v>0</v>
      </c>
      <c r="FM350">
        <v>380.735538461539</v>
      </c>
      <c r="FN350">
        <v>0.683829049780652</v>
      </c>
      <c r="FO350">
        <v>-1.74837604701053</v>
      </c>
      <c r="FP350">
        <v>6910.13307692308</v>
      </c>
      <c r="FQ350">
        <v>15</v>
      </c>
      <c r="FR350">
        <v>1701977635</v>
      </c>
      <c r="FS350" t="s">
        <v>438</v>
      </c>
      <c r="FT350">
        <v>1701977633</v>
      </c>
      <c r="FU350">
        <v>1701977635</v>
      </c>
      <c r="FV350">
        <v>4</v>
      </c>
      <c r="FW350">
        <v>-0.012</v>
      </c>
      <c r="FX350">
        <v>0.003</v>
      </c>
      <c r="FY350">
        <v>-0.515</v>
      </c>
      <c r="FZ350">
        <v>0.012</v>
      </c>
      <c r="GA350">
        <v>420</v>
      </c>
      <c r="GB350">
        <v>11</v>
      </c>
      <c r="GC350">
        <v>0.38</v>
      </c>
      <c r="GD350">
        <v>0.07</v>
      </c>
      <c r="GE350">
        <v>-2.3580245</v>
      </c>
      <c r="GF350">
        <v>0.0164503759398492</v>
      </c>
      <c r="GG350">
        <v>0.0291121556184011</v>
      </c>
      <c r="GH350">
        <v>1</v>
      </c>
      <c r="GI350">
        <v>380.757970588235</v>
      </c>
      <c r="GJ350">
        <v>-0.320381971209932</v>
      </c>
      <c r="GK350">
        <v>0.212155670550449</v>
      </c>
      <c r="GL350">
        <v>1</v>
      </c>
      <c r="GM350">
        <v>0.92122155</v>
      </c>
      <c r="GN350">
        <v>-0.00708527819548685</v>
      </c>
      <c r="GO350">
        <v>0.0016043167852703</v>
      </c>
      <c r="GP350">
        <v>1</v>
      </c>
      <c r="GQ350">
        <v>3</v>
      </c>
      <c r="GR350">
        <v>3</v>
      </c>
      <c r="GS350" t="s">
        <v>439</v>
      </c>
      <c r="GT350">
        <v>3.25013</v>
      </c>
      <c r="GU350">
        <v>2.89214</v>
      </c>
      <c r="GV350">
        <v>0.0827564</v>
      </c>
      <c r="GW350">
        <v>0.0829062</v>
      </c>
      <c r="GX350">
        <v>0.0595382</v>
      </c>
      <c r="GY350">
        <v>0.0557478</v>
      </c>
      <c r="GZ350">
        <v>30260.2</v>
      </c>
      <c r="HA350">
        <v>23316.2</v>
      </c>
      <c r="HB350">
        <v>30712.3</v>
      </c>
      <c r="HC350">
        <v>23894.5</v>
      </c>
      <c r="HD350">
        <v>38257.7</v>
      </c>
      <c r="HE350">
        <v>31492.6</v>
      </c>
      <c r="HF350">
        <v>43457.7</v>
      </c>
      <c r="HG350">
        <v>36060.8</v>
      </c>
      <c r="HH350">
        <v>2.35243</v>
      </c>
      <c r="HI350">
        <v>2.25485</v>
      </c>
      <c r="HJ350">
        <v>0.1546</v>
      </c>
      <c r="HK350">
        <v>0</v>
      </c>
      <c r="HL350">
        <v>20.5667</v>
      </c>
      <c r="HM350">
        <v>999.9</v>
      </c>
      <c r="HN350">
        <v>45.025</v>
      </c>
      <c r="HO350">
        <v>27.17</v>
      </c>
      <c r="HP350">
        <v>20.6305</v>
      </c>
      <c r="HQ350">
        <v>54.412</v>
      </c>
      <c r="HR350">
        <v>21.4543</v>
      </c>
      <c r="HS350">
        <v>2</v>
      </c>
      <c r="HT350">
        <v>-0.303509</v>
      </c>
      <c r="HU350">
        <v>0.711705</v>
      </c>
      <c r="HV350">
        <v>20.3424</v>
      </c>
      <c r="HW350">
        <v>5.24634</v>
      </c>
      <c r="HX350">
        <v>11.9226</v>
      </c>
      <c r="HY350">
        <v>4.9697</v>
      </c>
      <c r="HZ350">
        <v>3.29005</v>
      </c>
      <c r="IA350">
        <v>9999</v>
      </c>
      <c r="IB350">
        <v>999.9</v>
      </c>
      <c r="IC350">
        <v>9999</v>
      </c>
      <c r="ID350">
        <v>9999</v>
      </c>
      <c r="IE350">
        <v>4.97212</v>
      </c>
      <c r="IF350">
        <v>1.87349</v>
      </c>
      <c r="IG350">
        <v>1.88034</v>
      </c>
      <c r="IH350">
        <v>1.87653</v>
      </c>
      <c r="II350">
        <v>1.87609</v>
      </c>
      <c r="IJ350">
        <v>1.87607</v>
      </c>
      <c r="IK350">
        <v>1.87503</v>
      </c>
      <c r="IL350">
        <v>1.87545</v>
      </c>
      <c r="IM350">
        <v>0</v>
      </c>
      <c r="IN350">
        <v>0</v>
      </c>
      <c r="IO350">
        <v>0</v>
      </c>
      <c r="IP350">
        <v>0</v>
      </c>
      <c r="IQ350" t="s">
        <v>440</v>
      </c>
      <c r="IR350" t="s">
        <v>441</v>
      </c>
      <c r="IS350" t="s">
        <v>442</v>
      </c>
      <c r="IT350" t="s">
        <v>442</v>
      </c>
      <c r="IU350" t="s">
        <v>442</v>
      </c>
      <c r="IV350" t="s">
        <v>442</v>
      </c>
      <c r="IW350">
        <v>0</v>
      </c>
      <c r="IX350">
        <v>100</v>
      </c>
      <c r="IY350">
        <v>100</v>
      </c>
      <c r="IZ350">
        <v>-0.514</v>
      </c>
      <c r="JA350">
        <v>0.0317</v>
      </c>
      <c r="JB350">
        <v>-0.436505064677801</v>
      </c>
      <c r="JC350">
        <v>-0.000204251658391556</v>
      </c>
      <c r="JD350">
        <v>8.11882707142039e-08</v>
      </c>
      <c r="JE350">
        <v>-8.824596126216e-11</v>
      </c>
      <c r="JF350">
        <v>-0.0823044458403542</v>
      </c>
      <c r="JG350">
        <v>6.98166786572007e-05</v>
      </c>
      <c r="JH350">
        <v>0.00104944809816257</v>
      </c>
      <c r="JI350">
        <v>-2.5878658862803e-05</v>
      </c>
      <c r="JJ350">
        <v>28</v>
      </c>
      <c r="JK350">
        <v>2090</v>
      </c>
      <c r="JL350">
        <v>2</v>
      </c>
      <c r="JM350">
        <v>19</v>
      </c>
      <c r="JN350">
        <v>28.4</v>
      </c>
      <c r="JO350">
        <v>28.4</v>
      </c>
      <c r="JP350">
        <v>1.36108</v>
      </c>
      <c r="JQ350">
        <v>2.54883</v>
      </c>
      <c r="JR350">
        <v>2.24365</v>
      </c>
      <c r="JS350">
        <v>2.84912</v>
      </c>
      <c r="JT350">
        <v>2.49756</v>
      </c>
      <c r="JU350">
        <v>2.35718</v>
      </c>
      <c r="JV350">
        <v>31.368</v>
      </c>
      <c r="JW350">
        <v>24.07</v>
      </c>
      <c r="JX350">
        <v>18</v>
      </c>
      <c r="JY350">
        <v>633.535</v>
      </c>
      <c r="JZ350">
        <v>657.604</v>
      </c>
      <c r="KA350">
        <v>20.0002</v>
      </c>
      <c r="KB350">
        <v>23.3354</v>
      </c>
      <c r="KC350">
        <v>30</v>
      </c>
      <c r="KD350">
        <v>23.5249</v>
      </c>
      <c r="KE350">
        <v>23.5051</v>
      </c>
      <c r="KF350">
        <v>27.2891</v>
      </c>
      <c r="KG350">
        <v>36.1715</v>
      </c>
      <c r="KH350">
        <v>0</v>
      </c>
      <c r="KI350">
        <v>20</v>
      </c>
      <c r="KJ350">
        <v>420</v>
      </c>
      <c r="KK350">
        <v>11.5869</v>
      </c>
      <c r="KL350">
        <v>101.976</v>
      </c>
      <c r="KM350">
        <v>101.023</v>
      </c>
    </row>
    <row r="351" spans="1:299">
      <c r="A351">
        <v>335</v>
      </c>
      <c r="B351">
        <v>1701979344.1</v>
      </c>
      <c r="C351">
        <v>1670.09999990463</v>
      </c>
      <c r="D351" t="s">
        <v>1111</v>
      </c>
      <c r="E351" t="s">
        <v>1112</v>
      </c>
      <c r="F351">
        <v>15</v>
      </c>
      <c r="H351" t="s">
        <v>435</v>
      </c>
      <c r="K351">
        <v>1701979342.6</v>
      </c>
      <c r="L351">
        <f>(M351)/1000</f>
        <v>0</v>
      </c>
      <c r="M351">
        <f>IF(DR351, AP351, AJ351)</f>
        <v>0</v>
      </c>
      <c r="N351">
        <f>IF(DR351, AK351, AI351)</f>
        <v>0</v>
      </c>
      <c r="O351">
        <f>DT351 - IF(AW351&gt;1, N351*DN351*100.0/(AY351*EH351), 0)</f>
        <v>0</v>
      </c>
      <c r="P351">
        <f>((V351-L351/2)*O351-N351)/(V351+L351/2)</f>
        <v>0</v>
      </c>
      <c r="Q351">
        <f>P351*(EA351+EB351)/1000.0</f>
        <v>0</v>
      </c>
      <c r="R351">
        <f>(DT351 - IF(AW351&gt;1, N351*DN351*100.0/(AY351*EH351), 0))*(EA351+EB351)/1000.0</f>
        <v>0</v>
      </c>
      <c r="S351">
        <f>2.0/((1/U351-1/T351)+SIGN(U351)*SQRT((1/U351-1/T351)*(1/U351-1/T351) + 4*DO351/((DO351+1)*(DO351+1))*(2*1/U351*1/T351-1/T351*1/T351)))</f>
        <v>0</v>
      </c>
      <c r="T351">
        <f>IF(LEFT(DP351,1)&lt;&gt;"0",IF(LEFT(DP351,1)="1",3.0,DQ351),$D$5+$E$5*(EH351*EA351/($K$5*1000))+$F$5*(EH351*EA351/($K$5*1000))*MAX(MIN(DN351,$J$5),$I$5)*MAX(MIN(DN351,$J$5),$I$5)+$G$5*MAX(MIN(DN351,$J$5),$I$5)*(EH351*EA351/($K$5*1000))+$H$5*(EH351*EA351/($K$5*1000))*(EH351*EA351/($K$5*1000)))</f>
        <v>0</v>
      </c>
      <c r="U351">
        <f>L351*(1000-(1000*0.61365*exp(17.502*Y351/(240.97+Y351))/(EA351+EB351)+DV351)/2)/(1000*0.61365*exp(17.502*Y351/(240.97+Y351))/(EA351+EB351)-DV351)</f>
        <v>0</v>
      </c>
      <c r="V351">
        <f>1/((DO351+1)/(S351/1.6)+1/(T351/1.37)) + DO351/((DO351+1)/(S351/1.6) + DO351/(T351/1.37))</f>
        <v>0</v>
      </c>
      <c r="W351">
        <f>(DJ351*DM351)</f>
        <v>0</v>
      </c>
      <c r="X351">
        <f>(EC351+(W351+2*0.95*5.67E-8*(((EC351+$B$7)+273)^4-(EC351+273)^4)-44100*L351)/(1.84*29.3*T351+8*0.95*5.67E-8*(EC351+273)^3))</f>
        <v>0</v>
      </c>
      <c r="Y351">
        <f>($C$7*ED351+$D$7*EE351+$E$7*X351)</f>
        <v>0</v>
      </c>
      <c r="Z351">
        <f>0.61365*exp(17.502*Y351/(240.97+Y351))</f>
        <v>0</v>
      </c>
      <c r="AA351">
        <f>(AB351/AC351*100)</f>
        <v>0</v>
      </c>
      <c r="AB351">
        <f>DV351*(EA351+EB351)/1000</f>
        <v>0</v>
      </c>
      <c r="AC351">
        <f>0.61365*exp(17.502*EC351/(240.97+EC351))</f>
        <v>0</v>
      </c>
      <c r="AD351">
        <f>(Z351-DV351*(EA351+EB351)/1000)</f>
        <v>0</v>
      </c>
      <c r="AE351">
        <f>(-L351*44100)</f>
        <v>0</v>
      </c>
      <c r="AF351">
        <f>2*29.3*T351*0.92*(EC351-Y351)</f>
        <v>0</v>
      </c>
      <c r="AG351">
        <f>2*0.95*5.67E-8*(((EC351+$B$7)+273)^4-(Y351+273)^4)</f>
        <v>0</v>
      </c>
      <c r="AH351">
        <f>W351+AG351+AE351+AF351</f>
        <v>0</v>
      </c>
      <c r="AI351">
        <f>DZ351*AW351*(DU351-DT351*(1000-AW351*DW351)/(1000-AW351*DV351))/(100*DN351)</f>
        <v>0</v>
      </c>
      <c r="AJ351">
        <f>1000*DZ351*AW351*(DV351-DW351)/(100*DN351*(1000-AW351*DV351))</f>
        <v>0</v>
      </c>
      <c r="AK351">
        <f>(AL351 - AM351 - EA351*1E3/(8.314*(EC351+273.15)) * AO351/DZ351 * AN351) * DZ351/(100*DN351) * (1000 - DW351)/1000</f>
        <v>0</v>
      </c>
      <c r="AL351">
        <v>424.90187513427</v>
      </c>
      <c r="AM351">
        <v>422.888193939394</v>
      </c>
      <c r="AN351">
        <v>-0.00198662830127678</v>
      </c>
      <c r="AO351">
        <v>66.111918729525</v>
      </c>
      <c r="AP351">
        <f>(AR351 - AQ351 + EA351*1E3/(8.314*(EC351+273.15)) * AT351/DZ351 * AS351) * DZ351/(100*DN351) * 1000/(1000 - AR351)</f>
        <v>0</v>
      </c>
      <c r="AQ351">
        <v>11.5866731235952</v>
      </c>
      <c r="AR351">
        <v>12.5079879120879</v>
      </c>
      <c r="AS351">
        <v>1.64876168694188e-07</v>
      </c>
      <c r="AT351">
        <v>85.4368916189537</v>
      </c>
      <c r="AU351">
        <v>0</v>
      </c>
      <c r="AV351">
        <v>0</v>
      </c>
      <c r="AW351">
        <f>IF(AU351*$H$13&gt;=AY351,1.0,(AY351/(AY351-AU351*$H$13)))</f>
        <v>0</v>
      </c>
      <c r="AX351">
        <f>(AW351-1)*100</f>
        <v>0</v>
      </c>
      <c r="AY351">
        <f>MAX(0,($B$13+$C$13*EH351)/(1+$D$13*EH351)*EA351/(EC351+273)*$E$13)</f>
        <v>0</v>
      </c>
      <c r="AZ351" t="s">
        <v>436</v>
      </c>
      <c r="BA351" t="s">
        <v>436</v>
      </c>
      <c r="BB351">
        <v>0</v>
      </c>
      <c r="BC351">
        <v>0</v>
      </c>
      <c r="BD351">
        <f>1-BB351/BC351</f>
        <v>0</v>
      </c>
      <c r="BE351">
        <v>0</v>
      </c>
      <c r="BF351" t="s">
        <v>436</v>
      </c>
      <c r="BG351" t="s">
        <v>436</v>
      </c>
      <c r="BH351">
        <v>0</v>
      </c>
      <c r="BI351">
        <v>0</v>
      </c>
      <c r="BJ351">
        <f>1-BH351/BI351</f>
        <v>0</v>
      </c>
      <c r="BK351">
        <v>0.5</v>
      </c>
      <c r="BL351">
        <f>DK351</f>
        <v>0</v>
      </c>
      <c r="BM351">
        <f>N351</f>
        <v>0</v>
      </c>
      <c r="BN351">
        <f>BJ351*BK351*BL351</f>
        <v>0</v>
      </c>
      <c r="BO351">
        <f>(BM351-BE351)/BL351</f>
        <v>0</v>
      </c>
      <c r="BP351">
        <f>(BC351-BI351)/BI351</f>
        <v>0</v>
      </c>
      <c r="BQ351">
        <f>BB351/(BD351+BB351/BI351)</f>
        <v>0</v>
      </c>
      <c r="BR351" t="s">
        <v>436</v>
      </c>
      <c r="BS351">
        <v>0</v>
      </c>
      <c r="BT351">
        <f>IF(BS351&lt;&gt;0, BS351, BQ351)</f>
        <v>0</v>
      </c>
      <c r="BU351">
        <f>1-BT351/BI351</f>
        <v>0</v>
      </c>
      <c r="BV351">
        <f>(BI351-BH351)/(BI351-BT351)</f>
        <v>0</v>
      </c>
      <c r="BW351">
        <f>(BC351-BI351)/(BC351-BT351)</f>
        <v>0</v>
      </c>
      <c r="BX351">
        <f>(BI351-BH351)/(BI351-BB351)</f>
        <v>0</v>
      </c>
      <c r="BY351">
        <f>(BC351-BI351)/(BC351-BB351)</f>
        <v>0</v>
      </c>
      <c r="BZ351">
        <f>(BV351*BT351/BH351)</f>
        <v>0</v>
      </c>
      <c r="CA351">
        <f>(1-BZ351)</f>
        <v>0</v>
      </c>
      <c r="DJ351">
        <f>$B$11*EI351+$C$11*EJ351+$F$11*EU351*(1-EX351)</f>
        <v>0</v>
      </c>
      <c r="DK351">
        <f>DJ351*DL351</f>
        <v>0</v>
      </c>
      <c r="DL351">
        <f>($B$11*$D$9+$C$11*$D$9+$F$11*((FH351+EZ351)/MAX(FH351+EZ351+FI351, 0.1)*$I$9+FI351/MAX(FH351+EZ351+FI351, 0.1)*$J$9))/($B$11+$C$11+$F$11)</f>
        <v>0</v>
      </c>
      <c r="DM351">
        <f>($B$11*$K$9+$C$11*$K$9+$F$11*((FH351+EZ351)/MAX(FH351+EZ351+FI351, 0.1)*$P$9+FI351/MAX(FH351+EZ351+FI351, 0.1)*$Q$9))/($B$11+$C$11+$F$11)</f>
        <v>0</v>
      </c>
      <c r="DN351">
        <v>6</v>
      </c>
      <c r="DO351">
        <v>0.5</v>
      </c>
      <c r="DP351" t="s">
        <v>437</v>
      </c>
      <c r="DQ351">
        <v>2</v>
      </c>
      <c r="DR351" t="b">
        <v>1</v>
      </c>
      <c r="DS351">
        <v>1701979342.6</v>
      </c>
      <c r="DT351">
        <v>417.6095</v>
      </c>
      <c r="DU351">
        <v>419.989</v>
      </c>
      <c r="DV351">
        <v>12.5072</v>
      </c>
      <c r="DW351">
        <v>11.58555</v>
      </c>
      <c r="DX351">
        <v>418.124</v>
      </c>
      <c r="DY351">
        <v>12.4756</v>
      </c>
      <c r="DZ351">
        <v>599.9965</v>
      </c>
      <c r="EA351">
        <v>78.9005</v>
      </c>
      <c r="EB351">
        <v>0.0998733</v>
      </c>
      <c r="EC351">
        <v>23.0289</v>
      </c>
      <c r="ED351">
        <v>23.10705</v>
      </c>
      <c r="EE351">
        <v>999.9</v>
      </c>
      <c r="EF351">
        <v>0</v>
      </c>
      <c r="EG351">
        <v>0</v>
      </c>
      <c r="EH351">
        <v>10010.325</v>
      </c>
      <c r="EI351">
        <v>0</v>
      </c>
      <c r="EJ351">
        <v>0.848101</v>
      </c>
      <c r="EK351">
        <v>-2.379595</v>
      </c>
      <c r="EL351">
        <v>422.899</v>
      </c>
      <c r="EM351">
        <v>424.912</v>
      </c>
      <c r="EN351">
        <v>0.9216605</v>
      </c>
      <c r="EO351">
        <v>419.989</v>
      </c>
      <c r="EP351">
        <v>11.58555</v>
      </c>
      <c r="EQ351">
        <v>0.986825</v>
      </c>
      <c r="ER351">
        <v>0.9141055</v>
      </c>
      <c r="ES351">
        <v>6.7233</v>
      </c>
      <c r="ET351">
        <v>5.614745</v>
      </c>
      <c r="EU351">
        <v>1800.075</v>
      </c>
      <c r="EV351">
        <v>0.978006</v>
      </c>
      <c r="EW351">
        <v>0.0219943</v>
      </c>
      <c r="EX351">
        <v>0</v>
      </c>
      <c r="EY351">
        <v>380.7915</v>
      </c>
      <c r="EZ351">
        <v>4.99951</v>
      </c>
      <c r="FA351">
        <v>6910.07</v>
      </c>
      <c r="FB351">
        <v>14717.65</v>
      </c>
      <c r="FC351">
        <v>43.0935</v>
      </c>
      <c r="FD351">
        <v>44.875</v>
      </c>
      <c r="FE351">
        <v>44.625</v>
      </c>
      <c r="FF351">
        <v>43.875</v>
      </c>
      <c r="FG351">
        <v>44.5</v>
      </c>
      <c r="FH351">
        <v>1755.595</v>
      </c>
      <c r="FI351">
        <v>39.48</v>
      </c>
      <c r="FJ351">
        <v>0</v>
      </c>
      <c r="FK351">
        <v>1701979345.5</v>
      </c>
      <c r="FL351">
        <v>0</v>
      </c>
      <c r="FM351">
        <v>380.76428</v>
      </c>
      <c r="FN351">
        <v>0.193846137712764</v>
      </c>
      <c r="FO351">
        <v>-2.26538464154365</v>
      </c>
      <c r="FP351">
        <v>6909.8064</v>
      </c>
      <c r="FQ351">
        <v>15</v>
      </c>
      <c r="FR351">
        <v>1701977635</v>
      </c>
      <c r="FS351" t="s">
        <v>438</v>
      </c>
      <c r="FT351">
        <v>1701977633</v>
      </c>
      <c r="FU351">
        <v>1701977635</v>
      </c>
      <c r="FV351">
        <v>4</v>
      </c>
      <c r="FW351">
        <v>-0.012</v>
      </c>
      <c r="FX351">
        <v>0.003</v>
      </c>
      <c r="FY351">
        <v>-0.515</v>
      </c>
      <c r="FZ351">
        <v>0.012</v>
      </c>
      <c r="GA351">
        <v>420</v>
      </c>
      <c r="GB351">
        <v>11</v>
      </c>
      <c r="GC351">
        <v>0.38</v>
      </c>
      <c r="GD351">
        <v>0.07</v>
      </c>
      <c r="GE351">
        <v>-2.35672571428571</v>
      </c>
      <c r="GF351">
        <v>-0.0266579220779263</v>
      </c>
      <c r="GG351">
        <v>0.0285542135280256</v>
      </c>
      <c r="GH351">
        <v>1</v>
      </c>
      <c r="GI351">
        <v>380.733705882353</v>
      </c>
      <c r="GJ351">
        <v>-0.0366997766560431</v>
      </c>
      <c r="GK351">
        <v>0.214093922408965</v>
      </c>
      <c r="GL351">
        <v>1</v>
      </c>
      <c r="GM351">
        <v>0.921228571428571</v>
      </c>
      <c r="GN351">
        <v>-0.00773205194805303</v>
      </c>
      <c r="GO351">
        <v>0.00158132983732737</v>
      </c>
      <c r="GP351">
        <v>1</v>
      </c>
      <c r="GQ351">
        <v>3</v>
      </c>
      <c r="GR351">
        <v>3</v>
      </c>
      <c r="GS351" t="s">
        <v>439</v>
      </c>
      <c r="GT351">
        <v>3.25009</v>
      </c>
      <c r="GU351">
        <v>2.89228</v>
      </c>
      <c r="GV351">
        <v>0.0827537</v>
      </c>
      <c r="GW351">
        <v>0.0829097</v>
      </c>
      <c r="GX351">
        <v>0.0595382</v>
      </c>
      <c r="GY351">
        <v>0.055743</v>
      </c>
      <c r="GZ351">
        <v>30260</v>
      </c>
      <c r="HA351">
        <v>23315.6</v>
      </c>
      <c r="HB351">
        <v>30712</v>
      </c>
      <c r="HC351">
        <v>23894</v>
      </c>
      <c r="HD351">
        <v>38257.5</v>
      </c>
      <c r="HE351">
        <v>31491.9</v>
      </c>
      <c r="HF351">
        <v>43457.4</v>
      </c>
      <c r="HG351">
        <v>36059.9</v>
      </c>
      <c r="HH351">
        <v>2.35212</v>
      </c>
      <c r="HI351">
        <v>2.25498</v>
      </c>
      <c r="HJ351">
        <v>0.153296</v>
      </c>
      <c r="HK351">
        <v>0</v>
      </c>
      <c r="HL351">
        <v>20.5704</v>
      </c>
      <c r="HM351">
        <v>999.9</v>
      </c>
      <c r="HN351">
        <v>45.025</v>
      </c>
      <c r="HO351">
        <v>27.18</v>
      </c>
      <c r="HP351">
        <v>20.6414</v>
      </c>
      <c r="HQ351">
        <v>54.422</v>
      </c>
      <c r="HR351">
        <v>21.4343</v>
      </c>
      <c r="HS351">
        <v>2</v>
      </c>
      <c r="HT351">
        <v>-0.303605</v>
      </c>
      <c r="HU351">
        <v>0.711021</v>
      </c>
      <c r="HV351">
        <v>20.3424</v>
      </c>
      <c r="HW351">
        <v>5.24634</v>
      </c>
      <c r="HX351">
        <v>11.9241</v>
      </c>
      <c r="HY351">
        <v>4.96975</v>
      </c>
      <c r="HZ351">
        <v>3.29008</v>
      </c>
      <c r="IA351">
        <v>9999</v>
      </c>
      <c r="IB351">
        <v>999.9</v>
      </c>
      <c r="IC351">
        <v>9999</v>
      </c>
      <c r="ID351">
        <v>9999</v>
      </c>
      <c r="IE351">
        <v>4.97212</v>
      </c>
      <c r="IF351">
        <v>1.87349</v>
      </c>
      <c r="IG351">
        <v>1.88034</v>
      </c>
      <c r="IH351">
        <v>1.87653</v>
      </c>
      <c r="II351">
        <v>1.87612</v>
      </c>
      <c r="IJ351">
        <v>1.87607</v>
      </c>
      <c r="IK351">
        <v>1.87505</v>
      </c>
      <c r="IL351">
        <v>1.87544</v>
      </c>
      <c r="IM351">
        <v>0</v>
      </c>
      <c r="IN351">
        <v>0</v>
      </c>
      <c r="IO351">
        <v>0</v>
      </c>
      <c r="IP351">
        <v>0</v>
      </c>
      <c r="IQ351" t="s">
        <v>440</v>
      </c>
      <c r="IR351" t="s">
        <v>441</v>
      </c>
      <c r="IS351" t="s">
        <v>442</v>
      </c>
      <c r="IT351" t="s">
        <v>442</v>
      </c>
      <c r="IU351" t="s">
        <v>442</v>
      </c>
      <c r="IV351" t="s">
        <v>442</v>
      </c>
      <c r="IW351">
        <v>0</v>
      </c>
      <c r="IX351">
        <v>100</v>
      </c>
      <c r="IY351">
        <v>100</v>
      </c>
      <c r="IZ351">
        <v>-0.514</v>
      </c>
      <c r="JA351">
        <v>0.0317</v>
      </c>
      <c r="JB351">
        <v>-0.436505064677801</v>
      </c>
      <c r="JC351">
        <v>-0.000204251658391556</v>
      </c>
      <c r="JD351">
        <v>8.11882707142039e-08</v>
      </c>
      <c r="JE351">
        <v>-8.824596126216e-11</v>
      </c>
      <c r="JF351">
        <v>-0.0823044458403542</v>
      </c>
      <c r="JG351">
        <v>6.98166786572007e-05</v>
      </c>
      <c r="JH351">
        <v>0.00104944809816257</v>
      </c>
      <c r="JI351">
        <v>-2.5878658862803e-05</v>
      </c>
      <c r="JJ351">
        <v>28</v>
      </c>
      <c r="JK351">
        <v>2090</v>
      </c>
      <c r="JL351">
        <v>2</v>
      </c>
      <c r="JM351">
        <v>19</v>
      </c>
      <c r="JN351">
        <v>28.5</v>
      </c>
      <c r="JO351">
        <v>28.5</v>
      </c>
      <c r="JP351">
        <v>1.36108</v>
      </c>
      <c r="JQ351">
        <v>2.55371</v>
      </c>
      <c r="JR351">
        <v>2.24365</v>
      </c>
      <c r="JS351">
        <v>2.85034</v>
      </c>
      <c r="JT351">
        <v>2.49756</v>
      </c>
      <c r="JU351">
        <v>2.36572</v>
      </c>
      <c r="JV351">
        <v>31.3898</v>
      </c>
      <c r="JW351">
        <v>24.0612</v>
      </c>
      <c r="JX351">
        <v>18</v>
      </c>
      <c r="JY351">
        <v>633.315</v>
      </c>
      <c r="JZ351">
        <v>657.704</v>
      </c>
      <c r="KA351">
        <v>19.9999</v>
      </c>
      <c r="KB351">
        <v>23.3354</v>
      </c>
      <c r="KC351">
        <v>30</v>
      </c>
      <c r="KD351">
        <v>23.5249</v>
      </c>
      <c r="KE351">
        <v>23.5046</v>
      </c>
      <c r="KF351">
        <v>27.2906</v>
      </c>
      <c r="KG351">
        <v>36.1715</v>
      </c>
      <c r="KH351">
        <v>0</v>
      </c>
      <c r="KI351">
        <v>20</v>
      </c>
      <c r="KJ351">
        <v>420</v>
      </c>
      <c r="KK351">
        <v>11.5869</v>
      </c>
      <c r="KL351">
        <v>101.975</v>
      </c>
      <c r="KM351">
        <v>101.021</v>
      </c>
    </row>
    <row r="352" spans="1:299">
      <c r="A352">
        <v>336</v>
      </c>
      <c r="B352">
        <v>1701979349.1</v>
      </c>
      <c r="C352">
        <v>1675.09999990463</v>
      </c>
      <c r="D352" t="s">
        <v>1113</v>
      </c>
      <c r="E352" t="s">
        <v>1114</v>
      </c>
      <c r="F352">
        <v>15</v>
      </c>
      <c r="H352" t="s">
        <v>435</v>
      </c>
      <c r="K352">
        <v>1701979347.6</v>
      </c>
      <c r="L352">
        <f>(M352)/1000</f>
        <v>0</v>
      </c>
      <c r="M352">
        <f>IF(DR352, AP352, AJ352)</f>
        <v>0</v>
      </c>
      <c r="N352">
        <f>IF(DR352, AK352, AI352)</f>
        <v>0</v>
      </c>
      <c r="O352">
        <f>DT352 - IF(AW352&gt;1, N352*DN352*100.0/(AY352*EH352), 0)</f>
        <v>0</v>
      </c>
      <c r="P352">
        <f>((V352-L352/2)*O352-N352)/(V352+L352/2)</f>
        <v>0</v>
      </c>
      <c r="Q352">
        <f>P352*(EA352+EB352)/1000.0</f>
        <v>0</v>
      </c>
      <c r="R352">
        <f>(DT352 - IF(AW352&gt;1, N352*DN352*100.0/(AY352*EH352), 0))*(EA352+EB352)/1000.0</f>
        <v>0</v>
      </c>
      <c r="S352">
        <f>2.0/((1/U352-1/T352)+SIGN(U352)*SQRT((1/U352-1/T352)*(1/U352-1/T352) + 4*DO352/((DO352+1)*(DO352+1))*(2*1/U352*1/T352-1/T352*1/T352)))</f>
        <v>0</v>
      </c>
      <c r="T352">
        <f>IF(LEFT(DP352,1)&lt;&gt;"0",IF(LEFT(DP352,1)="1",3.0,DQ352),$D$5+$E$5*(EH352*EA352/($K$5*1000))+$F$5*(EH352*EA352/($K$5*1000))*MAX(MIN(DN352,$J$5),$I$5)*MAX(MIN(DN352,$J$5),$I$5)+$G$5*MAX(MIN(DN352,$J$5),$I$5)*(EH352*EA352/($K$5*1000))+$H$5*(EH352*EA352/($K$5*1000))*(EH352*EA352/($K$5*1000)))</f>
        <v>0</v>
      </c>
      <c r="U352">
        <f>L352*(1000-(1000*0.61365*exp(17.502*Y352/(240.97+Y352))/(EA352+EB352)+DV352)/2)/(1000*0.61365*exp(17.502*Y352/(240.97+Y352))/(EA352+EB352)-DV352)</f>
        <v>0</v>
      </c>
      <c r="V352">
        <f>1/((DO352+1)/(S352/1.6)+1/(T352/1.37)) + DO352/((DO352+1)/(S352/1.6) + DO352/(T352/1.37))</f>
        <v>0</v>
      </c>
      <c r="W352">
        <f>(DJ352*DM352)</f>
        <v>0</v>
      </c>
      <c r="X352">
        <f>(EC352+(W352+2*0.95*5.67E-8*(((EC352+$B$7)+273)^4-(EC352+273)^4)-44100*L352)/(1.84*29.3*T352+8*0.95*5.67E-8*(EC352+273)^3))</f>
        <v>0</v>
      </c>
      <c r="Y352">
        <f>($C$7*ED352+$D$7*EE352+$E$7*X352)</f>
        <v>0</v>
      </c>
      <c r="Z352">
        <f>0.61365*exp(17.502*Y352/(240.97+Y352))</f>
        <v>0</v>
      </c>
      <c r="AA352">
        <f>(AB352/AC352*100)</f>
        <v>0</v>
      </c>
      <c r="AB352">
        <f>DV352*(EA352+EB352)/1000</f>
        <v>0</v>
      </c>
      <c r="AC352">
        <f>0.61365*exp(17.502*EC352/(240.97+EC352))</f>
        <v>0</v>
      </c>
      <c r="AD352">
        <f>(Z352-DV352*(EA352+EB352)/1000)</f>
        <v>0</v>
      </c>
      <c r="AE352">
        <f>(-L352*44100)</f>
        <v>0</v>
      </c>
      <c r="AF352">
        <f>2*29.3*T352*0.92*(EC352-Y352)</f>
        <v>0</v>
      </c>
      <c r="AG352">
        <f>2*0.95*5.67E-8*(((EC352+$B$7)+273)^4-(Y352+273)^4)</f>
        <v>0</v>
      </c>
      <c r="AH352">
        <f>W352+AG352+AE352+AF352</f>
        <v>0</v>
      </c>
      <c r="AI352">
        <f>DZ352*AW352*(DU352-DT352*(1000-AW352*DW352)/(1000-AW352*DV352))/(100*DN352)</f>
        <v>0</v>
      </c>
      <c r="AJ352">
        <f>1000*DZ352*AW352*(DV352-DW352)/(100*DN352*(1000-AW352*DV352))</f>
        <v>0</v>
      </c>
      <c r="AK352">
        <f>(AL352 - AM352 - EA352*1E3/(8.314*(EC352+273.15)) * AO352/DZ352 * AN352) * DZ352/(100*DN352) * (1000 - DW352)/1000</f>
        <v>0</v>
      </c>
      <c r="AL352">
        <v>424.916364096927</v>
      </c>
      <c r="AM352">
        <v>422.9318</v>
      </c>
      <c r="AN352">
        <v>0.000482125197990391</v>
      </c>
      <c r="AO352">
        <v>66.111918729525</v>
      </c>
      <c r="AP352">
        <f>(AR352 - AQ352 + EA352*1E3/(8.314*(EC352+273.15)) * AT352/DZ352 * AS352) * DZ352/(100*DN352) * 1000/(1000 - AR352)</f>
        <v>0</v>
      </c>
      <c r="AQ352">
        <v>11.5853590046585</v>
      </c>
      <c r="AR352">
        <v>12.5028054945055</v>
      </c>
      <c r="AS352">
        <v>-4.4175346396865e-07</v>
      </c>
      <c r="AT352">
        <v>85.4368916189537</v>
      </c>
      <c r="AU352">
        <v>0</v>
      </c>
      <c r="AV352">
        <v>0</v>
      </c>
      <c r="AW352">
        <f>IF(AU352*$H$13&gt;=AY352,1.0,(AY352/(AY352-AU352*$H$13)))</f>
        <v>0</v>
      </c>
      <c r="AX352">
        <f>(AW352-1)*100</f>
        <v>0</v>
      </c>
      <c r="AY352">
        <f>MAX(0,($B$13+$C$13*EH352)/(1+$D$13*EH352)*EA352/(EC352+273)*$E$13)</f>
        <v>0</v>
      </c>
      <c r="AZ352" t="s">
        <v>436</v>
      </c>
      <c r="BA352" t="s">
        <v>436</v>
      </c>
      <c r="BB352">
        <v>0</v>
      </c>
      <c r="BC352">
        <v>0</v>
      </c>
      <c r="BD352">
        <f>1-BB352/BC352</f>
        <v>0</v>
      </c>
      <c r="BE352">
        <v>0</v>
      </c>
      <c r="BF352" t="s">
        <v>436</v>
      </c>
      <c r="BG352" t="s">
        <v>436</v>
      </c>
      <c r="BH352">
        <v>0</v>
      </c>
      <c r="BI352">
        <v>0</v>
      </c>
      <c r="BJ352">
        <f>1-BH352/BI352</f>
        <v>0</v>
      </c>
      <c r="BK352">
        <v>0.5</v>
      </c>
      <c r="BL352">
        <f>DK352</f>
        <v>0</v>
      </c>
      <c r="BM352">
        <f>N352</f>
        <v>0</v>
      </c>
      <c r="BN352">
        <f>BJ352*BK352*BL352</f>
        <v>0</v>
      </c>
      <c r="BO352">
        <f>(BM352-BE352)/BL352</f>
        <v>0</v>
      </c>
      <c r="BP352">
        <f>(BC352-BI352)/BI352</f>
        <v>0</v>
      </c>
      <c r="BQ352">
        <f>BB352/(BD352+BB352/BI352)</f>
        <v>0</v>
      </c>
      <c r="BR352" t="s">
        <v>436</v>
      </c>
      <c r="BS352">
        <v>0</v>
      </c>
      <c r="BT352">
        <f>IF(BS352&lt;&gt;0, BS352, BQ352)</f>
        <v>0</v>
      </c>
      <c r="BU352">
        <f>1-BT352/BI352</f>
        <v>0</v>
      </c>
      <c r="BV352">
        <f>(BI352-BH352)/(BI352-BT352)</f>
        <v>0</v>
      </c>
      <c r="BW352">
        <f>(BC352-BI352)/(BC352-BT352)</f>
        <v>0</v>
      </c>
      <c r="BX352">
        <f>(BI352-BH352)/(BI352-BB352)</f>
        <v>0</v>
      </c>
      <c r="BY352">
        <f>(BC352-BI352)/(BC352-BB352)</f>
        <v>0</v>
      </c>
      <c r="BZ352">
        <f>(BV352*BT352/BH352)</f>
        <v>0</v>
      </c>
      <c r="CA352">
        <f>(1-BZ352)</f>
        <v>0</v>
      </c>
      <c r="DJ352">
        <f>$B$11*EI352+$C$11*EJ352+$F$11*EU352*(1-EX352)</f>
        <v>0</v>
      </c>
      <c r="DK352">
        <f>DJ352*DL352</f>
        <v>0</v>
      </c>
      <c r="DL352">
        <f>($B$11*$D$9+$C$11*$D$9+$F$11*((FH352+EZ352)/MAX(FH352+EZ352+FI352, 0.1)*$I$9+FI352/MAX(FH352+EZ352+FI352, 0.1)*$J$9))/($B$11+$C$11+$F$11)</f>
        <v>0</v>
      </c>
      <c r="DM352">
        <f>($B$11*$K$9+$C$11*$K$9+$F$11*((FH352+EZ352)/MAX(FH352+EZ352+FI352, 0.1)*$P$9+FI352/MAX(FH352+EZ352+FI352, 0.1)*$Q$9))/($B$11+$C$11+$F$11)</f>
        <v>0</v>
      </c>
      <c r="DN352">
        <v>6</v>
      </c>
      <c r="DO352">
        <v>0.5</v>
      </c>
      <c r="DP352" t="s">
        <v>437</v>
      </c>
      <c r="DQ352">
        <v>2</v>
      </c>
      <c r="DR352" t="b">
        <v>1</v>
      </c>
      <c r="DS352">
        <v>1701979347.6</v>
      </c>
      <c r="DT352">
        <v>417.635</v>
      </c>
      <c r="DU352">
        <v>419.994</v>
      </c>
      <c r="DV352">
        <v>12.5033</v>
      </c>
      <c r="DW352">
        <v>11.5864</v>
      </c>
      <c r="DX352">
        <v>418.149</v>
      </c>
      <c r="DY352">
        <v>12.4717</v>
      </c>
      <c r="DZ352">
        <v>600.0135</v>
      </c>
      <c r="EA352">
        <v>78.9004</v>
      </c>
      <c r="EB352">
        <v>0.09990695</v>
      </c>
      <c r="EC352">
        <v>23.0263</v>
      </c>
      <c r="ED352">
        <v>23.0899</v>
      </c>
      <c r="EE352">
        <v>999.9</v>
      </c>
      <c r="EF352">
        <v>0</v>
      </c>
      <c r="EG352">
        <v>0</v>
      </c>
      <c r="EH352">
        <v>10004.7</v>
      </c>
      <c r="EI352">
        <v>0</v>
      </c>
      <c r="EJ352">
        <v>0.848101</v>
      </c>
      <c r="EK352">
        <v>-2.35861</v>
      </c>
      <c r="EL352">
        <v>422.923</v>
      </c>
      <c r="EM352">
        <v>424.9175</v>
      </c>
      <c r="EN352">
        <v>0.916936</v>
      </c>
      <c r="EO352">
        <v>419.994</v>
      </c>
      <c r="EP352">
        <v>11.5864</v>
      </c>
      <c r="EQ352">
        <v>0.9865165</v>
      </c>
      <c r="ER352">
        <v>0.91417</v>
      </c>
      <c r="ES352">
        <v>6.718745</v>
      </c>
      <c r="ET352">
        <v>5.615755</v>
      </c>
      <c r="EU352">
        <v>1800.08</v>
      </c>
      <c r="EV352">
        <v>0.978006</v>
      </c>
      <c r="EW352">
        <v>0.0219943</v>
      </c>
      <c r="EX352">
        <v>0</v>
      </c>
      <c r="EY352">
        <v>380.7765</v>
      </c>
      <c r="EZ352">
        <v>4.99951</v>
      </c>
      <c r="FA352">
        <v>6909.745</v>
      </c>
      <c r="FB352">
        <v>14717.65</v>
      </c>
      <c r="FC352">
        <v>43.0935</v>
      </c>
      <c r="FD352">
        <v>44.812</v>
      </c>
      <c r="FE352">
        <v>44.625</v>
      </c>
      <c r="FF352">
        <v>43.875</v>
      </c>
      <c r="FG352">
        <v>44.4685</v>
      </c>
      <c r="FH352">
        <v>1755.6</v>
      </c>
      <c r="FI352">
        <v>39.48</v>
      </c>
      <c r="FJ352">
        <v>0</v>
      </c>
      <c r="FK352">
        <v>1701979350.3</v>
      </c>
      <c r="FL352">
        <v>0</v>
      </c>
      <c r="FM352">
        <v>380.73456</v>
      </c>
      <c r="FN352">
        <v>0.125538455217064</v>
      </c>
      <c r="FO352">
        <v>-2.41000005780811</v>
      </c>
      <c r="FP352">
        <v>6909.7232</v>
      </c>
      <c r="FQ352">
        <v>15</v>
      </c>
      <c r="FR352">
        <v>1701977635</v>
      </c>
      <c r="FS352" t="s">
        <v>438</v>
      </c>
      <c r="FT352">
        <v>1701977633</v>
      </c>
      <c r="FU352">
        <v>1701977635</v>
      </c>
      <c r="FV352">
        <v>4</v>
      </c>
      <c r="FW352">
        <v>-0.012</v>
      </c>
      <c r="FX352">
        <v>0.003</v>
      </c>
      <c r="FY352">
        <v>-0.515</v>
      </c>
      <c r="FZ352">
        <v>0.012</v>
      </c>
      <c r="GA352">
        <v>420</v>
      </c>
      <c r="GB352">
        <v>11</v>
      </c>
      <c r="GC352">
        <v>0.38</v>
      </c>
      <c r="GD352">
        <v>0.07</v>
      </c>
      <c r="GE352">
        <v>-2.360534</v>
      </c>
      <c r="GF352">
        <v>0.108037894736839</v>
      </c>
      <c r="GG352">
        <v>0.0283336237357667</v>
      </c>
      <c r="GH352">
        <v>1</v>
      </c>
      <c r="GI352">
        <v>380.737235294118</v>
      </c>
      <c r="GJ352">
        <v>-0.118991604047056</v>
      </c>
      <c r="GK352">
        <v>0.210696751534676</v>
      </c>
      <c r="GL352">
        <v>1</v>
      </c>
      <c r="GM352">
        <v>0.92032775</v>
      </c>
      <c r="GN352">
        <v>-0.0106783308270684</v>
      </c>
      <c r="GO352">
        <v>0.0018077644170356</v>
      </c>
      <c r="GP352">
        <v>1</v>
      </c>
      <c r="GQ352">
        <v>3</v>
      </c>
      <c r="GR352">
        <v>3</v>
      </c>
      <c r="GS352" t="s">
        <v>439</v>
      </c>
      <c r="GT352">
        <v>3.25013</v>
      </c>
      <c r="GU352">
        <v>2.89218</v>
      </c>
      <c r="GV352">
        <v>0.0827534</v>
      </c>
      <c r="GW352">
        <v>0.082914</v>
      </c>
      <c r="GX352">
        <v>0.0595244</v>
      </c>
      <c r="GY352">
        <v>0.0557463</v>
      </c>
      <c r="GZ352">
        <v>30260.6</v>
      </c>
      <c r="HA352">
        <v>23315.7</v>
      </c>
      <c r="HB352">
        <v>30712.6</v>
      </c>
      <c r="HC352">
        <v>23894.2</v>
      </c>
      <c r="HD352">
        <v>38258.4</v>
      </c>
      <c r="HE352">
        <v>31492.1</v>
      </c>
      <c r="HF352">
        <v>43457.8</v>
      </c>
      <c r="HG352">
        <v>36060.2</v>
      </c>
      <c r="HH352">
        <v>2.35255</v>
      </c>
      <c r="HI352">
        <v>2.255</v>
      </c>
      <c r="HJ352">
        <v>0.153258</v>
      </c>
      <c r="HK352">
        <v>0</v>
      </c>
      <c r="HL352">
        <v>20.5713</v>
      </c>
      <c r="HM352">
        <v>999.9</v>
      </c>
      <c r="HN352">
        <v>45.025</v>
      </c>
      <c r="HO352">
        <v>27.18</v>
      </c>
      <c r="HP352">
        <v>20.6425</v>
      </c>
      <c r="HQ352">
        <v>54.732</v>
      </c>
      <c r="HR352">
        <v>21.4423</v>
      </c>
      <c r="HS352">
        <v>2</v>
      </c>
      <c r="HT352">
        <v>-0.303519</v>
      </c>
      <c r="HU352">
        <v>0.706697</v>
      </c>
      <c r="HV352">
        <v>20.3423</v>
      </c>
      <c r="HW352">
        <v>5.24649</v>
      </c>
      <c r="HX352">
        <v>11.9238</v>
      </c>
      <c r="HY352">
        <v>4.96965</v>
      </c>
      <c r="HZ352">
        <v>3.29008</v>
      </c>
      <c r="IA352">
        <v>9999</v>
      </c>
      <c r="IB352">
        <v>999.9</v>
      </c>
      <c r="IC352">
        <v>9999</v>
      </c>
      <c r="ID352">
        <v>9999</v>
      </c>
      <c r="IE352">
        <v>4.97213</v>
      </c>
      <c r="IF352">
        <v>1.87348</v>
      </c>
      <c r="IG352">
        <v>1.88034</v>
      </c>
      <c r="IH352">
        <v>1.87653</v>
      </c>
      <c r="II352">
        <v>1.87607</v>
      </c>
      <c r="IJ352">
        <v>1.87607</v>
      </c>
      <c r="IK352">
        <v>1.87506</v>
      </c>
      <c r="IL352">
        <v>1.87545</v>
      </c>
      <c r="IM352">
        <v>0</v>
      </c>
      <c r="IN352">
        <v>0</v>
      </c>
      <c r="IO352">
        <v>0</v>
      </c>
      <c r="IP352">
        <v>0</v>
      </c>
      <c r="IQ352" t="s">
        <v>440</v>
      </c>
      <c r="IR352" t="s">
        <v>441</v>
      </c>
      <c r="IS352" t="s">
        <v>442</v>
      </c>
      <c r="IT352" t="s">
        <v>442</v>
      </c>
      <c r="IU352" t="s">
        <v>442</v>
      </c>
      <c r="IV352" t="s">
        <v>442</v>
      </c>
      <c r="IW352">
        <v>0</v>
      </c>
      <c r="IX352">
        <v>100</v>
      </c>
      <c r="IY352">
        <v>100</v>
      </c>
      <c r="IZ352">
        <v>-0.515</v>
      </c>
      <c r="JA352">
        <v>0.0316</v>
      </c>
      <c r="JB352">
        <v>-0.436505064677801</v>
      </c>
      <c r="JC352">
        <v>-0.000204251658391556</v>
      </c>
      <c r="JD352">
        <v>8.11882707142039e-08</v>
      </c>
      <c r="JE352">
        <v>-8.824596126216e-11</v>
      </c>
      <c r="JF352">
        <v>-0.0823044458403542</v>
      </c>
      <c r="JG352">
        <v>6.98166786572007e-05</v>
      </c>
      <c r="JH352">
        <v>0.00104944809816257</v>
      </c>
      <c r="JI352">
        <v>-2.5878658862803e-05</v>
      </c>
      <c r="JJ352">
        <v>28</v>
      </c>
      <c r="JK352">
        <v>2090</v>
      </c>
      <c r="JL352">
        <v>2</v>
      </c>
      <c r="JM352">
        <v>19</v>
      </c>
      <c r="JN352">
        <v>28.6</v>
      </c>
      <c r="JO352">
        <v>28.6</v>
      </c>
      <c r="JP352">
        <v>1.36108</v>
      </c>
      <c r="JQ352">
        <v>2.55615</v>
      </c>
      <c r="JR352">
        <v>2.24365</v>
      </c>
      <c r="JS352">
        <v>2.85034</v>
      </c>
      <c r="JT352">
        <v>2.49756</v>
      </c>
      <c r="JU352">
        <v>2.38525</v>
      </c>
      <c r="JV352">
        <v>31.3898</v>
      </c>
      <c r="JW352">
        <v>24.0612</v>
      </c>
      <c r="JX352">
        <v>18</v>
      </c>
      <c r="JY352">
        <v>633.626</v>
      </c>
      <c r="JZ352">
        <v>657.725</v>
      </c>
      <c r="KA352">
        <v>19.9994</v>
      </c>
      <c r="KB352">
        <v>23.3354</v>
      </c>
      <c r="KC352">
        <v>30.0001</v>
      </c>
      <c r="KD352">
        <v>23.5249</v>
      </c>
      <c r="KE352">
        <v>23.5046</v>
      </c>
      <c r="KF352">
        <v>27.2899</v>
      </c>
      <c r="KG352">
        <v>36.1715</v>
      </c>
      <c r="KH352">
        <v>0</v>
      </c>
      <c r="KI352">
        <v>20</v>
      </c>
      <c r="KJ352">
        <v>420</v>
      </c>
      <c r="KK352">
        <v>11.5869</v>
      </c>
      <c r="KL352">
        <v>101.976</v>
      </c>
      <c r="KM352">
        <v>101.021</v>
      </c>
    </row>
    <row r="353" spans="1:299">
      <c r="A353">
        <v>337</v>
      </c>
      <c r="B353">
        <v>1701979354.1</v>
      </c>
      <c r="C353">
        <v>1680.09999990463</v>
      </c>
      <c r="D353" t="s">
        <v>1115</v>
      </c>
      <c r="E353" t="s">
        <v>1116</v>
      </c>
      <c r="F353">
        <v>15</v>
      </c>
      <c r="H353" t="s">
        <v>435</v>
      </c>
      <c r="K353">
        <v>1701979352.6</v>
      </c>
      <c r="L353">
        <f>(M353)/1000</f>
        <v>0</v>
      </c>
      <c r="M353">
        <f>IF(DR353, AP353, AJ353)</f>
        <v>0</v>
      </c>
      <c r="N353">
        <f>IF(DR353, AK353, AI353)</f>
        <v>0</v>
      </c>
      <c r="O353">
        <f>DT353 - IF(AW353&gt;1, N353*DN353*100.0/(AY353*EH353), 0)</f>
        <v>0</v>
      </c>
      <c r="P353">
        <f>((V353-L353/2)*O353-N353)/(V353+L353/2)</f>
        <v>0</v>
      </c>
      <c r="Q353">
        <f>P353*(EA353+EB353)/1000.0</f>
        <v>0</v>
      </c>
      <c r="R353">
        <f>(DT353 - IF(AW353&gt;1, N353*DN353*100.0/(AY353*EH353), 0))*(EA353+EB353)/1000.0</f>
        <v>0</v>
      </c>
      <c r="S353">
        <f>2.0/((1/U353-1/T353)+SIGN(U353)*SQRT((1/U353-1/T353)*(1/U353-1/T353) + 4*DO353/((DO353+1)*(DO353+1))*(2*1/U353*1/T353-1/T353*1/T353)))</f>
        <v>0</v>
      </c>
      <c r="T353">
        <f>IF(LEFT(DP353,1)&lt;&gt;"0",IF(LEFT(DP353,1)="1",3.0,DQ353),$D$5+$E$5*(EH353*EA353/($K$5*1000))+$F$5*(EH353*EA353/($K$5*1000))*MAX(MIN(DN353,$J$5),$I$5)*MAX(MIN(DN353,$J$5),$I$5)+$G$5*MAX(MIN(DN353,$J$5),$I$5)*(EH353*EA353/($K$5*1000))+$H$5*(EH353*EA353/($K$5*1000))*(EH353*EA353/($K$5*1000)))</f>
        <v>0</v>
      </c>
      <c r="U353">
        <f>L353*(1000-(1000*0.61365*exp(17.502*Y353/(240.97+Y353))/(EA353+EB353)+DV353)/2)/(1000*0.61365*exp(17.502*Y353/(240.97+Y353))/(EA353+EB353)-DV353)</f>
        <v>0</v>
      </c>
      <c r="V353">
        <f>1/((DO353+1)/(S353/1.6)+1/(T353/1.37)) + DO353/((DO353+1)/(S353/1.6) + DO353/(T353/1.37))</f>
        <v>0</v>
      </c>
      <c r="W353">
        <f>(DJ353*DM353)</f>
        <v>0</v>
      </c>
      <c r="X353">
        <f>(EC353+(W353+2*0.95*5.67E-8*(((EC353+$B$7)+273)^4-(EC353+273)^4)-44100*L353)/(1.84*29.3*T353+8*0.95*5.67E-8*(EC353+273)^3))</f>
        <v>0</v>
      </c>
      <c r="Y353">
        <f>($C$7*ED353+$D$7*EE353+$E$7*X353)</f>
        <v>0</v>
      </c>
      <c r="Z353">
        <f>0.61365*exp(17.502*Y353/(240.97+Y353))</f>
        <v>0</v>
      </c>
      <c r="AA353">
        <f>(AB353/AC353*100)</f>
        <v>0</v>
      </c>
      <c r="AB353">
        <f>DV353*(EA353+EB353)/1000</f>
        <v>0</v>
      </c>
      <c r="AC353">
        <f>0.61365*exp(17.502*EC353/(240.97+EC353))</f>
        <v>0</v>
      </c>
      <c r="AD353">
        <f>(Z353-DV353*(EA353+EB353)/1000)</f>
        <v>0</v>
      </c>
      <c r="AE353">
        <f>(-L353*44100)</f>
        <v>0</v>
      </c>
      <c r="AF353">
        <f>2*29.3*T353*0.92*(EC353-Y353)</f>
        <v>0</v>
      </c>
      <c r="AG353">
        <f>2*0.95*5.67E-8*(((EC353+$B$7)+273)^4-(Y353+273)^4)</f>
        <v>0</v>
      </c>
      <c r="AH353">
        <f>W353+AG353+AE353+AF353</f>
        <v>0</v>
      </c>
      <c r="AI353">
        <f>DZ353*AW353*(DU353-DT353*(1000-AW353*DW353)/(1000-AW353*DV353))/(100*DN353)</f>
        <v>0</v>
      </c>
      <c r="AJ353">
        <f>1000*DZ353*AW353*(DV353-DW353)/(100*DN353*(1000-AW353*DV353))</f>
        <v>0</v>
      </c>
      <c r="AK353">
        <f>(AL353 - AM353 - EA353*1E3/(8.314*(EC353+273.15)) * AO353/DZ353 * AN353) * DZ353/(100*DN353) * (1000 - DW353)/1000</f>
        <v>0</v>
      </c>
      <c r="AL353">
        <v>424.933942037915</v>
      </c>
      <c r="AM353">
        <v>422.988121212121</v>
      </c>
      <c r="AN353">
        <v>0.0207339864154691</v>
      </c>
      <c r="AO353">
        <v>66.111918729525</v>
      </c>
      <c r="AP353">
        <f>(AR353 - AQ353 + EA353*1E3/(8.314*(EC353+273.15)) * AT353/DZ353 * AS353) * DZ353/(100*DN353) * 1000/(1000 - AR353)</f>
        <v>0</v>
      </c>
      <c r="AQ353">
        <v>11.5864271518841</v>
      </c>
      <c r="AR353">
        <v>12.5023186813187</v>
      </c>
      <c r="AS353">
        <v>-1.09486100483018e-06</v>
      </c>
      <c r="AT353">
        <v>85.4368916189537</v>
      </c>
      <c r="AU353">
        <v>0</v>
      </c>
      <c r="AV353">
        <v>0</v>
      </c>
      <c r="AW353">
        <f>IF(AU353*$H$13&gt;=AY353,1.0,(AY353/(AY353-AU353*$H$13)))</f>
        <v>0</v>
      </c>
      <c r="AX353">
        <f>(AW353-1)*100</f>
        <v>0</v>
      </c>
      <c r="AY353">
        <f>MAX(0,($B$13+$C$13*EH353)/(1+$D$13*EH353)*EA353/(EC353+273)*$E$13)</f>
        <v>0</v>
      </c>
      <c r="AZ353" t="s">
        <v>436</v>
      </c>
      <c r="BA353" t="s">
        <v>436</v>
      </c>
      <c r="BB353">
        <v>0</v>
      </c>
      <c r="BC353">
        <v>0</v>
      </c>
      <c r="BD353">
        <f>1-BB353/BC353</f>
        <v>0</v>
      </c>
      <c r="BE353">
        <v>0</v>
      </c>
      <c r="BF353" t="s">
        <v>436</v>
      </c>
      <c r="BG353" t="s">
        <v>436</v>
      </c>
      <c r="BH353">
        <v>0</v>
      </c>
      <c r="BI353">
        <v>0</v>
      </c>
      <c r="BJ353">
        <f>1-BH353/BI353</f>
        <v>0</v>
      </c>
      <c r="BK353">
        <v>0.5</v>
      </c>
      <c r="BL353">
        <f>DK353</f>
        <v>0</v>
      </c>
      <c r="BM353">
        <f>N353</f>
        <v>0</v>
      </c>
      <c r="BN353">
        <f>BJ353*BK353*BL353</f>
        <v>0</v>
      </c>
      <c r="BO353">
        <f>(BM353-BE353)/BL353</f>
        <v>0</v>
      </c>
      <c r="BP353">
        <f>(BC353-BI353)/BI353</f>
        <v>0</v>
      </c>
      <c r="BQ353">
        <f>BB353/(BD353+BB353/BI353)</f>
        <v>0</v>
      </c>
      <c r="BR353" t="s">
        <v>436</v>
      </c>
      <c r="BS353">
        <v>0</v>
      </c>
      <c r="BT353">
        <f>IF(BS353&lt;&gt;0, BS353, BQ353)</f>
        <v>0</v>
      </c>
      <c r="BU353">
        <f>1-BT353/BI353</f>
        <v>0</v>
      </c>
      <c r="BV353">
        <f>(BI353-BH353)/(BI353-BT353)</f>
        <v>0</v>
      </c>
      <c r="BW353">
        <f>(BC353-BI353)/(BC353-BT353)</f>
        <v>0</v>
      </c>
      <c r="BX353">
        <f>(BI353-BH353)/(BI353-BB353)</f>
        <v>0</v>
      </c>
      <c r="BY353">
        <f>(BC353-BI353)/(BC353-BB353)</f>
        <v>0</v>
      </c>
      <c r="BZ353">
        <f>(BV353*BT353/BH353)</f>
        <v>0</v>
      </c>
      <c r="CA353">
        <f>(1-BZ353)</f>
        <v>0</v>
      </c>
      <c r="DJ353">
        <f>$B$11*EI353+$C$11*EJ353+$F$11*EU353*(1-EX353)</f>
        <v>0</v>
      </c>
      <c r="DK353">
        <f>DJ353*DL353</f>
        <v>0</v>
      </c>
      <c r="DL353">
        <f>($B$11*$D$9+$C$11*$D$9+$F$11*((FH353+EZ353)/MAX(FH353+EZ353+FI353, 0.1)*$I$9+FI353/MAX(FH353+EZ353+FI353, 0.1)*$J$9))/($B$11+$C$11+$F$11)</f>
        <v>0</v>
      </c>
      <c r="DM353">
        <f>($B$11*$K$9+$C$11*$K$9+$F$11*((FH353+EZ353)/MAX(FH353+EZ353+FI353, 0.1)*$P$9+FI353/MAX(FH353+EZ353+FI353, 0.1)*$Q$9))/($B$11+$C$11+$F$11)</f>
        <v>0</v>
      </c>
      <c r="DN353">
        <v>6</v>
      </c>
      <c r="DO353">
        <v>0.5</v>
      </c>
      <c r="DP353" t="s">
        <v>437</v>
      </c>
      <c r="DQ353">
        <v>2</v>
      </c>
      <c r="DR353" t="b">
        <v>1</v>
      </c>
      <c r="DS353">
        <v>1701979352.6</v>
      </c>
      <c r="DT353">
        <v>417.6895</v>
      </c>
      <c r="DU353">
        <v>419.994</v>
      </c>
      <c r="DV353">
        <v>12.50255</v>
      </c>
      <c r="DW353">
        <v>11.58635</v>
      </c>
      <c r="DX353">
        <v>418.204</v>
      </c>
      <c r="DY353">
        <v>12.47095</v>
      </c>
      <c r="DZ353">
        <v>599.9985</v>
      </c>
      <c r="EA353">
        <v>78.899</v>
      </c>
      <c r="EB353">
        <v>0.09968845</v>
      </c>
      <c r="EC353">
        <v>23.02725</v>
      </c>
      <c r="ED353">
        <v>23.08745</v>
      </c>
      <c r="EE353">
        <v>999.9</v>
      </c>
      <c r="EF353">
        <v>0</v>
      </c>
      <c r="EG353">
        <v>0</v>
      </c>
      <c r="EH353">
        <v>10033.75</v>
      </c>
      <c r="EI353">
        <v>0</v>
      </c>
      <c r="EJ353">
        <v>0.848101</v>
      </c>
      <c r="EK353">
        <v>-2.304365</v>
      </c>
      <c r="EL353">
        <v>422.978</v>
      </c>
      <c r="EM353">
        <v>424.917</v>
      </c>
      <c r="EN353">
        <v>0.9161755</v>
      </c>
      <c r="EO353">
        <v>419.994</v>
      </c>
      <c r="EP353">
        <v>11.58635</v>
      </c>
      <c r="EQ353">
        <v>0.986439</v>
      </c>
      <c r="ER353">
        <v>0.914153</v>
      </c>
      <c r="ES353">
        <v>6.717605</v>
      </c>
      <c r="ET353">
        <v>5.615495</v>
      </c>
      <c r="EU353">
        <v>1799.915</v>
      </c>
      <c r="EV353">
        <v>0.978004</v>
      </c>
      <c r="EW353">
        <v>0.0219962</v>
      </c>
      <c r="EX353">
        <v>0</v>
      </c>
      <c r="EY353">
        <v>380.9</v>
      </c>
      <c r="EZ353">
        <v>4.99951</v>
      </c>
      <c r="FA353">
        <v>6908.715</v>
      </c>
      <c r="FB353">
        <v>14716.3</v>
      </c>
      <c r="FC353">
        <v>43.125</v>
      </c>
      <c r="FD353">
        <v>44.875</v>
      </c>
      <c r="FE353">
        <v>44.625</v>
      </c>
      <c r="FF353">
        <v>43.875</v>
      </c>
      <c r="FG353">
        <v>44.5</v>
      </c>
      <c r="FH353">
        <v>1755.435</v>
      </c>
      <c r="FI353">
        <v>39.48</v>
      </c>
      <c r="FJ353">
        <v>0</v>
      </c>
      <c r="FK353">
        <v>1701979355.1</v>
      </c>
      <c r="FL353">
        <v>0</v>
      </c>
      <c r="FM353">
        <v>380.71148</v>
      </c>
      <c r="FN353">
        <v>-0.174307683939514</v>
      </c>
      <c r="FO353">
        <v>-1.17076930471194</v>
      </c>
      <c r="FP353">
        <v>6909.508</v>
      </c>
      <c r="FQ353">
        <v>15</v>
      </c>
      <c r="FR353">
        <v>1701977635</v>
      </c>
      <c r="FS353" t="s">
        <v>438</v>
      </c>
      <c r="FT353">
        <v>1701977633</v>
      </c>
      <c r="FU353">
        <v>1701977635</v>
      </c>
      <c r="FV353">
        <v>4</v>
      </c>
      <c r="FW353">
        <v>-0.012</v>
      </c>
      <c r="FX353">
        <v>0.003</v>
      </c>
      <c r="FY353">
        <v>-0.515</v>
      </c>
      <c r="FZ353">
        <v>0.012</v>
      </c>
      <c r="GA353">
        <v>420</v>
      </c>
      <c r="GB353">
        <v>11</v>
      </c>
      <c r="GC353">
        <v>0.38</v>
      </c>
      <c r="GD353">
        <v>0.07</v>
      </c>
      <c r="GE353">
        <v>-2.35332714285714</v>
      </c>
      <c r="GF353">
        <v>0.0488594805194831</v>
      </c>
      <c r="GG353">
        <v>0.032932517313419</v>
      </c>
      <c r="GH353">
        <v>1</v>
      </c>
      <c r="GI353">
        <v>380.733352941177</v>
      </c>
      <c r="GJ353">
        <v>-0.00568372934165934</v>
      </c>
      <c r="GK353">
        <v>0.213876253714885</v>
      </c>
      <c r="GL353">
        <v>1</v>
      </c>
      <c r="GM353">
        <v>0.918970095238095</v>
      </c>
      <c r="GN353">
        <v>-0.0133669090909102</v>
      </c>
      <c r="GO353">
        <v>0.00204370175125252</v>
      </c>
      <c r="GP353">
        <v>1</v>
      </c>
      <c r="GQ353">
        <v>3</v>
      </c>
      <c r="GR353">
        <v>3</v>
      </c>
      <c r="GS353" t="s">
        <v>439</v>
      </c>
      <c r="GT353">
        <v>3.25013</v>
      </c>
      <c r="GU353">
        <v>2.89219</v>
      </c>
      <c r="GV353">
        <v>0.0827592</v>
      </c>
      <c r="GW353">
        <v>0.082909</v>
      </c>
      <c r="GX353">
        <v>0.0595241</v>
      </c>
      <c r="GY353">
        <v>0.0557473</v>
      </c>
      <c r="GZ353">
        <v>30259.8</v>
      </c>
      <c r="HA353">
        <v>23315.5</v>
      </c>
      <c r="HB353">
        <v>30712</v>
      </c>
      <c r="HC353">
        <v>23893.8</v>
      </c>
      <c r="HD353">
        <v>38257.7</v>
      </c>
      <c r="HE353">
        <v>31491.7</v>
      </c>
      <c r="HF353">
        <v>43457</v>
      </c>
      <c r="HG353">
        <v>36059.8</v>
      </c>
      <c r="HH353">
        <v>2.35232</v>
      </c>
      <c r="HI353">
        <v>2.25495</v>
      </c>
      <c r="HJ353">
        <v>0.152476</v>
      </c>
      <c r="HK353">
        <v>0</v>
      </c>
      <c r="HL353">
        <v>20.5713</v>
      </c>
      <c r="HM353">
        <v>999.9</v>
      </c>
      <c r="HN353">
        <v>45.025</v>
      </c>
      <c r="HO353">
        <v>27.18</v>
      </c>
      <c r="HP353">
        <v>20.6428</v>
      </c>
      <c r="HQ353">
        <v>54.442</v>
      </c>
      <c r="HR353">
        <v>21.4263</v>
      </c>
      <c r="HS353">
        <v>2</v>
      </c>
      <c r="HT353">
        <v>-0.30361</v>
      </c>
      <c r="HU353">
        <v>0.703132</v>
      </c>
      <c r="HV353">
        <v>20.3424</v>
      </c>
      <c r="HW353">
        <v>5.24634</v>
      </c>
      <c r="HX353">
        <v>11.924</v>
      </c>
      <c r="HY353">
        <v>4.96955</v>
      </c>
      <c r="HZ353">
        <v>3.29008</v>
      </c>
      <c r="IA353">
        <v>9999</v>
      </c>
      <c r="IB353">
        <v>999.9</v>
      </c>
      <c r="IC353">
        <v>9999</v>
      </c>
      <c r="ID353">
        <v>9999</v>
      </c>
      <c r="IE353">
        <v>4.9721</v>
      </c>
      <c r="IF353">
        <v>1.87347</v>
      </c>
      <c r="IG353">
        <v>1.88034</v>
      </c>
      <c r="IH353">
        <v>1.87653</v>
      </c>
      <c r="II353">
        <v>1.87608</v>
      </c>
      <c r="IJ353">
        <v>1.87607</v>
      </c>
      <c r="IK353">
        <v>1.87505</v>
      </c>
      <c r="IL353">
        <v>1.87544</v>
      </c>
      <c r="IM353">
        <v>0</v>
      </c>
      <c r="IN353">
        <v>0</v>
      </c>
      <c r="IO353">
        <v>0</v>
      </c>
      <c r="IP353">
        <v>0</v>
      </c>
      <c r="IQ353" t="s">
        <v>440</v>
      </c>
      <c r="IR353" t="s">
        <v>441</v>
      </c>
      <c r="IS353" t="s">
        <v>442</v>
      </c>
      <c r="IT353" t="s">
        <v>442</v>
      </c>
      <c r="IU353" t="s">
        <v>442</v>
      </c>
      <c r="IV353" t="s">
        <v>442</v>
      </c>
      <c r="IW353">
        <v>0</v>
      </c>
      <c r="IX353">
        <v>100</v>
      </c>
      <c r="IY353">
        <v>100</v>
      </c>
      <c r="IZ353">
        <v>-0.514</v>
      </c>
      <c r="JA353">
        <v>0.0316</v>
      </c>
      <c r="JB353">
        <v>-0.436505064677801</v>
      </c>
      <c r="JC353">
        <v>-0.000204251658391556</v>
      </c>
      <c r="JD353">
        <v>8.11882707142039e-08</v>
      </c>
      <c r="JE353">
        <v>-8.824596126216e-11</v>
      </c>
      <c r="JF353">
        <v>-0.0823044458403542</v>
      </c>
      <c r="JG353">
        <v>6.98166786572007e-05</v>
      </c>
      <c r="JH353">
        <v>0.00104944809816257</v>
      </c>
      <c r="JI353">
        <v>-2.5878658862803e-05</v>
      </c>
      <c r="JJ353">
        <v>28</v>
      </c>
      <c r="JK353">
        <v>2090</v>
      </c>
      <c r="JL353">
        <v>2</v>
      </c>
      <c r="JM353">
        <v>19</v>
      </c>
      <c r="JN353">
        <v>28.7</v>
      </c>
      <c r="JO353">
        <v>28.7</v>
      </c>
      <c r="JP353">
        <v>1.36108</v>
      </c>
      <c r="JQ353">
        <v>2.55127</v>
      </c>
      <c r="JR353">
        <v>2.24365</v>
      </c>
      <c r="JS353">
        <v>2.84912</v>
      </c>
      <c r="JT353">
        <v>2.49756</v>
      </c>
      <c r="JU353">
        <v>2.3999</v>
      </c>
      <c r="JV353">
        <v>31.368</v>
      </c>
      <c r="JW353">
        <v>24.07</v>
      </c>
      <c r="JX353">
        <v>18</v>
      </c>
      <c r="JY353">
        <v>633.451</v>
      </c>
      <c r="JZ353">
        <v>657.683</v>
      </c>
      <c r="KA353">
        <v>19.9993</v>
      </c>
      <c r="KB353">
        <v>23.3354</v>
      </c>
      <c r="KC353">
        <v>30</v>
      </c>
      <c r="KD353">
        <v>23.524</v>
      </c>
      <c r="KE353">
        <v>23.5046</v>
      </c>
      <c r="KF353">
        <v>27.2889</v>
      </c>
      <c r="KG353">
        <v>36.1715</v>
      </c>
      <c r="KH353">
        <v>0</v>
      </c>
      <c r="KI353">
        <v>20</v>
      </c>
      <c r="KJ353">
        <v>420</v>
      </c>
      <c r="KK353">
        <v>11.5869</v>
      </c>
      <c r="KL353">
        <v>101.974</v>
      </c>
      <c r="KM353">
        <v>101.02</v>
      </c>
    </row>
    <row r="354" spans="1:299">
      <c r="A354">
        <v>338</v>
      </c>
      <c r="B354">
        <v>1701979359.1</v>
      </c>
      <c r="C354">
        <v>1685.09999990463</v>
      </c>
      <c r="D354" t="s">
        <v>1117</v>
      </c>
      <c r="E354" t="s">
        <v>1118</v>
      </c>
      <c r="F354">
        <v>15</v>
      </c>
      <c r="H354" t="s">
        <v>435</v>
      </c>
      <c r="K354">
        <v>1701979357.6</v>
      </c>
      <c r="L354">
        <f>(M354)/1000</f>
        <v>0</v>
      </c>
      <c r="M354">
        <f>IF(DR354, AP354, AJ354)</f>
        <v>0</v>
      </c>
      <c r="N354">
        <f>IF(DR354, AK354, AI354)</f>
        <v>0</v>
      </c>
      <c r="O354">
        <f>DT354 - IF(AW354&gt;1, N354*DN354*100.0/(AY354*EH354), 0)</f>
        <v>0</v>
      </c>
      <c r="P354">
        <f>((V354-L354/2)*O354-N354)/(V354+L354/2)</f>
        <v>0</v>
      </c>
      <c r="Q354">
        <f>P354*(EA354+EB354)/1000.0</f>
        <v>0</v>
      </c>
      <c r="R354">
        <f>(DT354 - IF(AW354&gt;1, N354*DN354*100.0/(AY354*EH354), 0))*(EA354+EB354)/1000.0</f>
        <v>0</v>
      </c>
      <c r="S354">
        <f>2.0/((1/U354-1/T354)+SIGN(U354)*SQRT((1/U354-1/T354)*(1/U354-1/T354) + 4*DO354/((DO354+1)*(DO354+1))*(2*1/U354*1/T354-1/T354*1/T354)))</f>
        <v>0</v>
      </c>
      <c r="T354">
        <f>IF(LEFT(DP354,1)&lt;&gt;"0",IF(LEFT(DP354,1)="1",3.0,DQ354),$D$5+$E$5*(EH354*EA354/($K$5*1000))+$F$5*(EH354*EA354/($K$5*1000))*MAX(MIN(DN354,$J$5),$I$5)*MAX(MIN(DN354,$J$5),$I$5)+$G$5*MAX(MIN(DN354,$J$5),$I$5)*(EH354*EA354/($K$5*1000))+$H$5*(EH354*EA354/($K$5*1000))*(EH354*EA354/($K$5*1000)))</f>
        <v>0</v>
      </c>
      <c r="U354">
        <f>L354*(1000-(1000*0.61365*exp(17.502*Y354/(240.97+Y354))/(EA354+EB354)+DV354)/2)/(1000*0.61365*exp(17.502*Y354/(240.97+Y354))/(EA354+EB354)-DV354)</f>
        <v>0</v>
      </c>
      <c r="V354">
        <f>1/((DO354+1)/(S354/1.6)+1/(T354/1.37)) + DO354/((DO354+1)/(S354/1.6) + DO354/(T354/1.37))</f>
        <v>0</v>
      </c>
      <c r="W354">
        <f>(DJ354*DM354)</f>
        <v>0</v>
      </c>
      <c r="X354">
        <f>(EC354+(W354+2*0.95*5.67E-8*(((EC354+$B$7)+273)^4-(EC354+273)^4)-44100*L354)/(1.84*29.3*T354+8*0.95*5.67E-8*(EC354+273)^3))</f>
        <v>0</v>
      </c>
      <c r="Y354">
        <f>($C$7*ED354+$D$7*EE354+$E$7*X354)</f>
        <v>0</v>
      </c>
      <c r="Z354">
        <f>0.61365*exp(17.502*Y354/(240.97+Y354))</f>
        <v>0</v>
      </c>
      <c r="AA354">
        <f>(AB354/AC354*100)</f>
        <v>0</v>
      </c>
      <c r="AB354">
        <f>DV354*(EA354+EB354)/1000</f>
        <v>0</v>
      </c>
      <c r="AC354">
        <f>0.61365*exp(17.502*EC354/(240.97+EC354))</f>
        <v>0</v>
      </c>
      <c r="AD354">
        <f>(Z354-DV354*(EA354+EB354)/1000)</f>
        <v>0</v>
      </c>
      <c r="AE354">
        <f>(-L354*44100)</f>
        <v>0</v>
      </c>
      <c r="AF354">
        <f>2*29.3*T354*0.92*(EC354-Y354)</f>
        <v>0</v>
      </c>
      <c r="AG354">
        <f>2*0.95*5.67E-8*(((EC354+$B$7)+273)^4-(Y354+273)^4)</f>
        <v>0</v>
      </c>
      <c r="AH354">
        <f>W354+AG354+AE354+AF354</f>
        <v>0</v>
      </c>
      <c r="AI354">
        <f>DZ354*AW354*(DU354-DT354*(1000-AW354*DW354)/(1000-AW354*DV354))/(100*DN354)</f>
        <v>0</v>
      </c>
      <c r="AJ354">
        <f>1000*DZ354*AW354*(DV354-DW354)/(100*DN354*(1000-AW354*DV354))</f>
        <v>0</v>
      </c>
      <c r="AK354">
        <f>(AL354 - AM354 - EA354*1E3/(8.314*(EC354+273.15)) * AO354/DZ354 * AN354) * DZ354/(100*DN354) * (1000 - DW354)/1000</f>
        <v>0</v>
      </c>
      <c r="AL354">
        <v>424.934350003722</v>
      </c>
      <c r="AM354">
        <v>422.96176969697</v>
      </c>
      <c r="AN354">
        <v>6.25192783229917e-05</v>
      </c>
      <c r="AO354">
        <v>66.111918729525</v>
      </c>
      <c r="AP354">
        <f>(AR354 - AQ354 + EA354*1E3/(8.314*(EC354+273.15)) * AT354/DZ354 * AS354) * DZ354/(100*DN354) * 1000/(1000 - AR354)</f>
        <v>0</v>
      </c>
      <c r="AQ354">
        <v>11.5866769097512</v>
      </c>
      <c r="AR354">
        <v>12.502556043956</v>
      </c>
      <c r="AS354">
        <v>-2.51371234855079e-07</v>
      </c>
      <c r="AT354">
        <v>85.4368916189537</v>
      </c>
      <c r="AU354">
        <v>0</v>
      </c>
      <c r="AV354">
        <v>0</v>
      </c>
      <c r="AW354">
        <f>IF(AU354*$H$13&gt;=AY354,1.0,(AY354/(AY354-AU354*$H$13)))</f>
        <v>0</v>
      </c>
      <c r="AX354">
        <f>(AW354-1)*100</f>
        <v>0</v>
      </c>
      <c r="AY354">
        <f>MAX(0,($B$13+$C$13*EH354)/(1+$D$13*EH354)*EA354/(EC354+273)*$E$13)</f>
        <v>0</v>
      </c>
      <c r="AZ354" t="s">
        <v>436</v>
      </c>
      <c r="BA354" t="s">
        <v>436</v>
      </c>
      <c r="BB354">
        <v>0</v>
      </c>
      <c r="BC354">
        <v>0</v>
      </c>
      <c r="BD354">
        <f>1-BB354/BC354</f>
        <v>0</v>
      </c>
      <c r="BE354">
        <v>0</v>
      </c>
      <c r="BF354" t="s">
        <v>436</v>
      </c>
      <c r="BG354" t="s">
        <v>436</v>
      </c>
      <c r="BH354">
        <v>0</v>
      </c>
      <c r="BI354">
        <v>0</v>
      </c>
      <c r="BJ354">
        <f>1-BH354/BI354</f>
        <v>0</v>
      </c>
      <c r="BK354">
        <v>0.5</v>
      </c>
      <c r="BL354">
        <f>DK354</f>
        <v>0</v>
      </c>
      <c r="BM354">
        <f>N354</f>
        <v>0</v>
      </c>
      <c r="BN354">
        <f>BJ354*BK354*BL354</f>
        <v>0</v>
      </c>
      <c r="BO354">
        <f>(BM354-BE354)/BL354</f>
        <v>0</v>
      </c>
      <c r="BP354">
        <f>(BC354-BI354)/BI354</f>
        <v>0</v>
      </c>
      <c r="BQ354">
        <f>BB354/(BD354+BB354/BI354)</f>
        <v>0</v>
      </c>
      <c r="BR354" t="s">
        <v>436</v>
      </c>
      <c r="BS354">
        <v>0</v>
      </c>
      <c r="BT354">
        <f>IF(BS354&lt;&gt;0, BS354, BQ354)</f>
        <v>0</v>
      </c>
      <c r="BU354">
        <f>1-BT354/BI354</f>
        <v>0</v>
      </c>
      <c r="BV354">
        <f>(BI354-BH354)/(BI354-BT354)</f>
        <v>0</v>
      </c>
      <c r="BW354">
        <f>(BC354-BI354)/(BC354-BT354)</f>
        <v>0</v>
      </c>
      <c r="BX354">
        <f>(BI354-BH354)/(BI354-BB354)</f>
        <v>0</v>
      </c>
      <c r="BY354">
        <f>(BC354-BI354)/(BC354-BB354)</f>
        <v>0</v>
      </c>
      <c r="BZ354">
        <f>(BV354*BT354/BH354)</f>
        <v>0</v>
      </c>
      <c r="CA354">
        <f>(1-BZ354)</f>
        <v>0</v>
      </c>
      <c r="DJ354">
        <f>$B$11*EI354+$C$11*EJ354+$F$11*EU354*(1-EX354)</f>
        <v>0</v>
      </c>
      <c r="DK354">
        <f>DJ354*DL354</f>
        <v>0</v>
      </c>
      <c r="DL354">
        <f>($B$11*$D$9+$C$11*$D$9+$F$11*((FH354+EZ354)/MAX(FH354+EZ354+FI354, 0.1)*$I$9+FI354/MAX(FH354+EZ354+FI354, 0.1)*$J$9))/($B$11+$C$11+$F$11)</f>
        <v>0</v>
      </c>
      <c r="DM354">
        <f>($B$11*$K$9+$C$11*$K$9+$F$11*((FH354+EZ354)/MAX(FH354+EZ354+FI354, 0.1)*$P$9+FI354/MAX(FH354+EZ354+FI354, 0.1)*$Q$9))/($B$11+$C$11+$F$11)</f>
        <v>0</v>
      </c>
      <c r="DN354">
        <v>6</v>
      </c>
      <c r="DO354">
        <v>0.5</v>
      </c>
      <c r="DP354" t="s">
        <v>437</v>
      </c>
      <c r="DQ354">
        <v>2</v>
      </c>
      <c r="DR354" t="b">
        <v>1</v>
      </c>
      <c r="DS354">
        <v>1701979357.6</v>
      </c>
      <c r="DT354">
        <v>417.6815</v>
      </c>
      <c r="DU354">
        <v>420.0195</v>
      </c>
      <c r="DV354">
        <v>12.5022</v>
      </c>
      <c r="DW354">
        <v>11.5866</v>
      </c>
      <c r="DX354">
        <v>418.1955</v>
      </c>
      <c r="DY354">
        <v>12.47065</v>
      </c>
      <c r="DZ354">
        <v>599.9895</v>
      </c>
      <c r="EA354">
        <v>78.89835</v>
      </c>
      <c r="EB354">
        <v>0.100394</v>
      </c>
      <c r="EC354">
        <v>23.0265</v>
      </c>
      <c r="ED354">
        <v>23.09445</v>
      </c>
      <c r="EE354">
        <v>999.9</v>
      </c>
      <c r="EF354">
        <v>0</v>
      </c>
      <c r="EG354">
        <v>0</v>
      </c>
      <c r="EH354">
        <v>9960.94</v>
      </c>
      <c r="EI354">
        <v>0</v>
      </c>
      <c r="EJ354">
        <v>0.848101</v>
      </c>
      <c r="EK354">
        <v>-2.338365</v>
      </c>
      <c r="EL354">
        <v>422.9695</v>
      </c>
      <c r="EM354">
        <v>424.9435</v>
      </c>
      <c r="EN354">
        <v>0.915623</v>
      </c>
      <c r="EO354">
        <v>420.0195</v>
      </c>
      <c r="EP354">
        <v>11.5866</v>
      </c>
      <c r="EQ354">
        <v>0.9864035</v>
      </c>
      <c r="ER354">
        <v>0.9141625</v>
      </c>
      <c r="ES354">
        <v>6.71708</v>
      </c>
      <c r="ET354">
        <v>5.615645</v>
      </c>
      <c r="EU354">
        <v>1800.09</v>
      </c>
      <c r="EV354">
        <v>0.978006</v>
      </c>
      <c r="EW354">
        <v>0.0219943</v>
      </c>
      <c r="EX354">
        <v>0</v>
      </c>
      <c r="EY354">
        <v>380.778</v>
      </c>
      <c r="EZ354">
        <v>4.99951</v>
      </c>
      <c r="FA354">
        <v>6909.235</v>
      </c>
      <c r="FB354">
        <v>14717.75</v>
      </c>
      <c r="FC354">
        <v>43.0935</v>
      </c>
      <c r="FD354">
        <v>44.875</v>
      </c>
      <c r="FE354">
        <v>44.625</v>
      </c>
      <c r="FF354">
        <v>43.875</v>
      </c>
      <c r="FG354">
        <v>44.5</v>
      </c>
      <c r="FH354">
        <v>1755.61</v>
      </c>
      <c r="FI354">
        <v>39.48</v>
      </c>
      <c r="FJ354">
        <v>0</v>
      </c>
      <c r="FK354">
        <v>1701979360.5</v>
      </c>
      <c r="FL354">
        <v>0</v>
      </c>
      <c r="FM354">
        <v>380.705923076923</v>
      </c>
      <c r="FN354">
        <v>-0.407179480474789</v>
      </c>
      <c r="FO354">
        <v>-2.10393166090847</v>
      </c>
      <c r="FP354">
        <v>6909.32846153846</v>
      </c>
      <c r="FQ354">
        <v>15</v>
      </c>
      <c r="FR354">
        <v>1701977635</v>
      </c>
      <c r="FS354" t="s">
        <v>438</v>
      </c>
      <c r="FT354">
        <v>1701977633</v>
      </c>
      <c r="FU354">
        <v>1701977635</v>
      </c>
      <c r="FV354">
        <v>4</v>
      </c>
      <c r="FW354">
        <v>-0.012</v>
      </c>
      <c r="FX354">
        <v>0.003</v>
      </c>
      <c r="FY354">
        <v>-0.515</v>
      </c>
      <c r="FZ354">
        <v>0.012</v>
      </c>
      <c r="GA354">
        <v>420</v>
      </c>
      <c r="GB354">
        <v>11</v>
      </c>
      <c r="GC354">
        <v>0.38</v>
      </c>
      <c r="GD354">
        <v>0.07</v>
      </c>
      <c r="GE354">
        <v>-2.352064</v>
      </c>
      <c r="GF354">
        <v>0.0511488721804498</v>
      </c>
      <c r="GG354">
        <v>0.0292740346382251</v>
      </c>
      <c r="GH354">
        <v>1</v>
      </c>
      <c r="GI354">
        <v>380.731</v>
      </c>
      <c r="GJ354">
        <v>-0.403911382272169</v>
      </c>
      <c r="GK354">
        <v>0.2173743044504</v>
      </c>
      <c r="GL354">
        <v>1</v>
      </c>
      <c r="GM354">
        <v>0.91805785</v>
      </c>
      <c r="GN354">
        <v>-0.0209969774436099</v>
      </c>
      <c r="GO354">
        <v>0.0022814312234867</v>
      </c>
      <c r="GP354">
        <v>1</v>
      </c>
      <c r="GQ354">
        <v>3</v>
      </c>
      <c r="GR354">
        <v>3</v>
      </c>
      <c r="GS354" t="s">
        <v>439</v>
      </c>
      <c r="GT354">
        <v>3.25007</v>
      </c>
      <c r="GU354">
        <v>2.89218</v>
      </c>
      <c r="GV354">
        <v>0.0827646</v>
      </c>
      <c r="GW354">
        <v>0.0829093</v>
      </c>
      <c r="GX354">
        <v>0.0595184</v>
      </c>
      <c r="GY354">
        <v>0.0557466</v>
      </c>
      <c r="GZ354">
        <v>30259.3</v>
      </c>
      <c r="HA354">
        <v>23315.7</v>
      </c>
      <c r="HB354">
        <v>30711.6</v>
      </c>
      <c r="HC354">
        <v>23894.1</v>
      </c>
      <c r="HD354">
        <v>38257.3</v>
      </c>
      <c r="HE354">
        <v>31491.9</v>
      </c>
      <c r="HF354">
        <v>43456.3</v>
      </c>
      <c r="HG354">
        <v>36060</v>
      </c>
      <c r="HH354">
        <v>2.35243</v>
      </c>
      <c r="HI354">
        <v>2.25483</v>
      </c>
      <c r="HJ354">
        <v>0.152439</v>
      </c>
      <c r="HK354">
        <v>0</v>
      </c>
      <c r="HL354">
        <v>20.5688</v>
      </c>
      <c r="HM354">
        <v>999.9</v>
      </c>
      <c r="HN354">
        <v>45.025</v>
      </c>
      <c r="HO354">
        <v>27.18</v>
      </c>
      <c r="HP354">
        <v>20.6403</v>
      </c>
      <c r="HQ354">
        <v>54.752</v>
      </c>
      <c r="HR354">
        <v>21.4343</v>
      </c>
      <c r="HS354">
        <v>2</v>
      </c>
      <c r="HT354">
        <v>-0.30388</v>
      </c>
      <c r="HU354">
        <v>0.698042</v>
      </c>
      <c r="HV354">
        <v>20.3424</v>
      </c>
      <c r="HW354">
        <v>5.24634</v>
      </c>
      <c r="HX354">
        <v>11.9237</v>
      </c>
      <c r="HY354">
        <v>4.9698</v>
      </c>
      <c r="HZ354">
        <v>3.29013</v>
      </c>
      <c r="IA354">
        <v>9999</v>
      </c>
      <c r="IB354">
        <v>999.9</v>
      </c>
      <c r="IC354">
        <v>9999</v>
      </c>
      <c r="ID354">
        <v>9999</v>
      </c>
      <c r="IE354">
        <v>4.97211</v>
      </c>
      <c r="IF354">
        <v>1.87349</v>
      </c>
      <c r="IG354">
        <v>1.88034</v>
      </c>
      <c r="IH354">
        <v>1.87652</v>
      </c>
      <c r="II354">
        <v>1.87609</v>
      </c>
      <c r="IJ354">
        <v>1.87607</v>
      </c>
      <c r="IK354">
        <v>1.87502</v>
      </c>
      <c r="IL354">
        <v>1.87543</v>
      </c>
      <c r="IM354">
        <v>0</v>
      </c>
      <c r="IN354">
        <v>0</v>
      </c>
      <c r="IO354">
        <v>0</v>
      </c>
      <c r="IP354">
        <v>0</v>
      </c>
      <c r="IQ354" t="s">
        <v>440</v>
      </c>
      <c r="IR354" t="s">
        <v>441</v>
      </c>
      <c r="IS354" t="s">
        <v>442</v>
      </c>
      <c r="IT354" t="s">
        <v>442</v>
      </c>
      <c r="IU354" t="s">
        <v>442</v>
      </c>
      <c r="IV354" t="s">
        <v>442</v>
      </c>
      <c r="IW354">
        <v>0</v>
      </c>
      <c r="IX354">
        <v>100</v>
      </c>
      <c r="IY354">
        <v>100</v>
      </c>
      <c r="IZ354">
        <v>-0.514</v>
      </c>
      <c r="JA354">
        <v>0.0315</v>
      </c>
      <c r="JB354">
        <v>-0.436505064677801</v>
      </c>
      <c r="JC354">
        <v>-0.000204251658391556</v>
      </c>
      <c r="JD354">
        <v>8.11882707142039e-08</v>
      </c>
      <c r="JE354">
        <v>-8.824596126216e-11</v>
      </c>
      <c r="JF354">
        <v>-0.0823044458403542</v>
      </c>
      <c r="JG354">
        <v>6.98166786572007e-05</v>
      </c>
      <c r="JH354">
        <v>0.00104944809816257</v>
      </c>
      <c r="JI354">
        <v>-2.5878658862803e-05</v>
      </c>
      <c r="JJ354">
        <v>28</v>
      </c>
      <c r="JK354">
        <v>2090</v>
      </c>
      <c r="JL354">
        <v>2</v>
      </c>
      <c r="JM354">
        <v>19</v>
      </c>
      <c r="JN354">
        <v>28.8</v>
      </c>
      <c r="JO354">
        <v>28.7</v>
      </c>
      <c r="JP354">
        <v>1.36108</v>
      </c>
      <c r="JQ354">
        <v>2.55371</v>
      </c>
      <c r="JR354">
        <v>2.24365</v>
      </c>
      <c r="JS354">
        <v>2.84912</v>
      </c>
      <c r="JT354">
        <v>2.49756</v>
      </c>
      <c r="JU354">
        <v>2.36938</v>
      </c>
      <c r="JV354">
        <v>31.3898</v>
      </c>
      <c r="JW354">
        <v>24.07</v>
      </c>
      <c r="JX354">
        <v>18</v>
      </c>
      <c r="JY354">
        <v>633.511</v>
      </c>
      <c r="JZ354">
        <v>657.56</v>
      </c>
      <c r="KA354">
        <v>19.999</v>
      </c>
      <c r="KB354">
        <v>23.3334</v>
      </c>
      <c r="KC354">
        <v>30</v>
      </c>
      <c r="KD354">
        <v>23.5229</v>
      </c>
      <c r="KE354">
        <v>23.5033</v>
      </c>
      <c r="KF354">
        <v>27.2902</v>
      </c>
      <c r="KG354">
        <v>36.1715</v>
      </c>
      <c r="KH354">
        <v>0</v>
      </c>
      <c r="KI354">
        <v>20</v>
      </c>
      <c r="KJ354">
        <v>420</v>
      </c>
      <c r="KK354">
        <v>11.5869</v>
      </c>
      <c r="KL354">
        <v>101.973</v>
      </c>
      <c r="KM354">
        <v>101.021</v>
      </c>
    </row>
    <row r="355" spans="1:299">
      <c r="A355">
        <v>339</v>
      </c>
      <c r="B355">
        <v>1701979364.1</v>
      </c>
      <c r="C355">
        <v>1690.09999990463</v>
      </c>
      <c r="D355" t="s">
        <v>1119</v>
      </c>
      <c r="E355" t="s">
        <v>1120</v>
      </c>
      <c r="F355">
        <v>15</v>
      </c>
      <c r="H355" t="s">
        <v>435</v>
      </c>
      <c r="K355">
        <v>1701979362.6</v>
      </c>
      <c r="L355">
        <f>(M355)/1000</f>
        <v>0</v>
      </c>
      <c r="M355">
        <f>IF(DR355, AP355, AJ355)</f>
        <v>0</v>
      </c>
      <c r="N355">
        <f>IF(DR355, AK355, AI355)</f>
        <v>0</v>
      </c>
      <c r="O355">
        <f>DT355 - IF(AW355&gt;1, N355*DN355*100.0/(AY355*EH355), 0)</f>
        <v>0</v>
      </c>
      <c r="P355">
        <f>((V355-L355/2)*O355-N355)/(V355+L355/2)</f>
        <v>0</v>
      </c>
      <c r="Q355">
        <f>P355*(EA355+EB355)/1000.0</f>
        <v>0</v>
      </c>
      <c r="R355">
        <f>(DT355 - IF(AW355&gt;1, N355*DN355*100.0/(AY355*EH355), 0))*(EA355+EB355)/1000.0</f>
        <v>0</v>
      </c>
      <c r="S355">
        <f>2.0/((1/U355-1/T355)+SIGN(U355)*SQRT((1/U355-1/T355)*(1/U355-1/T355) + 4*DO355/((DO355+1)*(DO355+1))*(2*1/U355*1/T355-1/T355*1/T355)))</f>
        <v>0</v>
      </c>
      <c r="T355">
        <f>IF(LEFT(DP355,1)&lt;&gt;"0",IF(LEFT(DP355,1)="1",3.0,DQ355),$D$5+$E$5*(EH355*EA355/($K$5*1000))+$F$5*(EH355*EA355/($K$5*1000))*MAX(MIN(DN355,$J$5),$I$5)*MAX(MIN(DN355,$J$5),$I$5)+$G$5*MAX(MIN(DN355,$J$5),$I$5)*(EH355*EA355/($K$5*1000))+$H$5*(EH355*EA355/($K$5*1000))*(EH355*EA355/($K$5*1000)))</f>
        <v>0</v>
      </c>
      <c r="U355">
        <f>L355*(1000-(1000*0.61365*exp(17.502*Y355/(240.97+Y355))/(EA355+EB355)+DV355)/2)/(1000*0.61365*exp(17.502*Y355/(240.97+Y355))/(EA355+EB355)-DV355)</f>
        <v>0</v>
      </c>
      <c r="V355">
        <f>1/((DO355+1)/(S355/1.6)+1/(T355/1.37)) + DO355/((DO355+1)/(S355/1.6) + DO355/(T355/1.37))</f>
        <v>0</v>
      </c>
      <c r="W355">
        <f>(DJ355*DM355)</f>
        <v>0</v>
      </c>
      <c r="X355">
        <f>(EC355+(W355+2*0.95*5.67E-8*(((EC355+$B$7)+273)^4-(EC355+273)^4)-44100*L355)/(1.84*29.3*T355+8*0.95*5.67E-8*(EC355+273)^3))</f>
        <v>0</v>
      </c>
      <c r="Y355">
        <f>($C$7*ED355+$D$7*EE355+$E$7*X355)</f>
        <v>0</v>
      </c>
      <c r="Z355">
        <f>0.61365*exp(17.502*Y355/(240.97+Y355))</f>
        <v>0</v>
      </c>
      <c r="AA355">
        <f>(AB355/AC355*100)</f>
        <v>0</v>
      </c>
      <c r="AB355">
        <f>DV355*(EA355+EB355)/1000</f>
        <v>0</v>
      </c>
      <c r="AC355">
        <f>0.61365*exp(17.502*EC355/(240.97+EC355))</f>
        <v>0</v>
      </c>
      <c r="AD355">
        <f>(Z355-DV355*(EA355+EB355)/1000)</f>
        <v>0</v>
      </c>
      <c r="AE355">
        <f>(-L355*44100)</f>
        <v>0</v>
      </c>
      <c r="AF355">
        <f>2*29.3*T355*0.92*(EC355-Y355)</f>
        <v>0</v>
      </c>
      <c r="AG355">
        <f>2*0.95*5.67E-8*(((EC355+$B$7)+273)^4-(Y355+273)^4)</f>
        <v>0</v>
      </c>
      <c r="AH355">
        <f>W355+AG355+AE355+AF355</f>
        <v>0</v>
      </c>
      <c r="AI355">
        <f>DZ355*AW355*(DU355-DT355*(1000-AW355*DW355)/(1000-AW355*DV355))/(100*DN355)</f>
        <v>0</v>
      </c>
      <c r="AJ355">
        <f>1000*DZ355*AW355*(DV355-DW355)/(100*DN355*(1000-AW355*DV355))</f>
        <v>0</v>
      </c>
      <c r="AK355">
        <f>(AL355 - AM355 - EA355*1E3/(8.314*(EC355+273.15)) * AO355/DZ355 * AN355) * DZ355/(100*DN355) * (1000 - DW355)/1000</f>
        <v>0</v>
      </c>
      <c r="AL355">
        <v>424.929244179397</v>
      </c>
      <c r="AM355">
        <v>422.957096969697</v>
      </c>
      <c r="AN355">
        <v>-0.00302568934014609</v>
      </c>
      <c r="AO355">
        <v>66.111918729525</v>
      </c>
      <c r="AP355">
        <f>(AR355 - AQ355 + EA355*1E3/(8.314*(EC355+273.15)) * AT355/DZ355 * AS355) * DZ355/(100*DN355) * 1000/(1000 - AR355)</f>
        <v>0</v>
      </c>
      <c r="AQ355">
        <v>11.5865263121695</v>
      </c>
      <c r="AR355">
        <v>12.4998373626374</v>
      </c>
      <c r="AS355">
        <v>-6.28772147727474e-07</v>
      </c>
      <c r="AT355">
        <v>85.4368916189537</v>
      </c>
      <c r="AU355">
        <v>0</v>
      </c>
      <c r="AV355">
        <v>0</v>
      </c>
      <c r="AW355">
        <f>IF(AU355*$H$13&gt;=AY355,1.0,(AY355/(AY355-AU355*$H$13)))</f>
        <v>0</v>
      </c>
      <c r="AX355">
        <f>(AW355-1)*100</f>
        <v>0</v>
      </c>
      <c r="AY355">
        <f>MAX(0,($B$13+$C$13*EH355)/(1+$D$13*EH355)*EA355/(EC355+273)*$E$13)</f>
        <v>0</v>
      </c>
      <c r="AZ355" t="s">
        <v>436</v>
      </c>
      <c r="BA355" t="s">
        <v>436</v>
      </c>
      <c r="BB355">
        <v>0</v>
      </c>
      <c r="BC355">
        <v>0</v>
      </c>
      <c r="BD355">
        <f>1-BB355/BC355</f>
        <v>0</v>
      </c>
      <c r="BE355">
        <v>0</v>
      </c>
      <c r="BF355" t="s">
        <v>436</v>
      </c>
      <c r="BG355" t="s">
        <v>436</v>
      </c>
      <c r="BH355">
        <v>0</v>
      </c>
      <c r="BI355">
        <v>0</v>
      </c>
      <c r="BJ355">
        <f>1-BH355/BI355</f>
        <v>0</v>
      </c>
      <c r="BK355">
        <v>0.5</v>
      </c>
      <c r="BL355">
        <f>DK355</f>
        <v>0</v>
      </c>
      <c r="BM355">
        <f>N355</f>
        <v>0</v>
      </c>
      <c r="BN355">
        <f>BJ355*BK355*BL355</f>
        <v>0</v>
      </c>
      <c r="BO355">
        <f>(BM355-BE355)/BL355</f>
        <v>0</v>
      </c>
      <c r="BP355">
        <f>(BC355-BI355)/BI355</f>
        <v>0</v>
      </c>
      <c r="BQ355">
        <f>BB355/(BD355+BB355/BI355)</f>
        <v>0</v>
      </c>
      <c r="BR355" t="s">
        <v>436</v>
      </c>
      <c r="BS355">
        <v>0</v>
      </c>
      <c r="BT355">
        <f>IF(BS355&lt;&gt;0, BS355, BQ355)</f>
        <v>0</v>
      </c>
      <c r="BU355">
        <f>1-BT355/BI355</f>
        <v>0</v>
      </c>
      <c r="BV355">
        <f>(BI355-BH355)/(BI355-BT355)</f>
        <v>0</v>
      </c>
      <c r="BW355">
        <f>(BC355-BI355)/(BC355-BT355)</f>
        <v>0</v>
      </c>
      <c r="BX355">
        <f>(BI355-BH355)/(BI355-BB355)</f>
        <v>0</v>
      </c>
      <c r="BY355">
        <f>(BC355-BI355)/(BC355-BB355)</f>
        <v>0</v>
      </c>
      <c r="BZ355">
        <f>(BV355*BT355/BH355)</f>
        <v>0</v>
      </c>
      <c r="CA355">
        <f>(1-BZ355)</f>
        <v>0</v>
      </c>
      <c r="DJ355">
        <f>$B$11*EI355+$C$11*EJ355+$F$11*EU355*(1-EX355)</f>
        <v>0</v>
      </c>
      <c r="DK355">
        <f>DJ355*DL355</f>
        <v>0</v>
      </c>
      <c r="DL355">
        <f>($B$11*$D$9+$C$11*$D$9+$F$11*((FH355+EZ355)/MAX(FH355+EZ355+FI355, 0.1)*$I$9+FI355/MAX(FH355+EZ355+FI355, 0.1)*$J$9))/($B$11+$C$11+$F$11)</f>
        <v>0</v>
      </c>
      <c r="DM355">
        <f>($B$11*$K$9+$C$11*$K$9+$F$11*((FH355+EZ355)/MAX(FH355+EZ355+FI355, 0.1)*$P$9+FI355/MAX(FH355+EZ355+FI355, 0.1)*$Q$9))/($B$11+$C$11+$F$11)</f>
        <v>0</v>
      </c>
      <c r="DN355">
        <v>6</v>
      </c>
      <c r="DO355">
        <v>0.5</v>
      </c>
      <c r="DP355" t="s">
        <v>437</v>
      </c>
      <c r="DQ355">
        <v>2</v>
      </c>
      <c r="DR355" t="b">
        <v>1</v>
      </c>
      <c r="DS355">
        <v>1701979362.6</v>
      </c>
      <c r="DT355">
        <v>417.676</v>
      </c>
      <c r="DU355">
        <v>420.0045</v>
      </c>
      <c r="DV355">
        <v>12.50055</v>
      </c>
      <c r="DW355">
        <v>11.5861</v>
      </c>
      <c r="DX355">
        <v>418.19</v>
      </c>
      <c r="DY355">
        <v>12.469</v>
      </c>
      <c r="DZ355">
        <v>600.009</v>
      </c>
      <c r="EA355">
        <v>78.89915</v>
      </c>
      <c r="EB355">
        <v>0.09993865</v>
      </c>
      <c r="EC355">
        <v>23.02675</v>
      </c>
      <c r="ED355">
        <v>23.08475</v>
      </c>
      <c r="EE355">
        <v>999.9</v>
      </c>
      <c r="EF355">
        <v>0</v>
      </c>
      <c r="EG355">
        <v>0</v>
      </c>
      <c r="EH355">
        <v>9995.625</v>
      </c>
      <c r="EI355">
        <v>0</v>
      </c>
      <c r="EJ355">
        <v>0.848101</v>
      </c>
      <c r="EK355">
        <v>-2.328595</v>
      </c>
      <c r="EL355">
        <v>422.963</v>
      </c>
      <c r="EM355">
        <v>424.928</v>
      </c>
      <c r="EN355">
        <v>0.9144595</v>
      </c>
      <c r="EO355">
        <v>420.0045</v>
      </c>
      <c r="EP355">
        <v>11.5861</v>
      </c>
      <c r="EQ355">
        <v>0.986282</v>
      </c>
      <c r="ER355">
        <v>0.914132</v>
      </c>
      <c r="ES355">
        <v>6.71529</v>
      </c>
      <c r="ET355">
        <v>5.61516</v>
      </c>
      <c r="EU355">
        <v>1799.93</v>
      </c>
      <c r="EV355">
        <v>0.978004</v>
      </c>
      <c r="EW355">
        <v>0.0219962</v>
      </c>
      <c r="EX355">
        <v>0</v>
      </c>
      <c r="EY355">
        <v>380.6825</v>
      </c>
      <c r="EZ355">
        <v>4.99951</v>
      </c>
      <c r="FA355">
        <v>6908.41</v>
      </c>
      <c r="FB355">
        <v>14716.4</v>
      </c>
      <c r="FC355">
        <v>43.0935</v>
      </c>
      <c r="FD355">
        <v>44.875</v>
      </c>
      <c r="FE355">
        <v>44.625</v>
      </c>
      <c r="FF355">
        <v>43.875</v>
      </c>
      <c r="FG355">
        <v>44.5</v>
      </c>
      <c r="FH355">
        <v>1755.45</v>
      </c>
      <c r="FI355">
        <v>39.48</v>
      </c>
      <c r="FJ355">
        <v>0</v>
      </c>
      <c r="FK355">
        <v>1701979365.3</v>
      </c>
      <c r="FL355">
        <v>0</v>
      </c>
      <c r="FM355">
        <v>380.6765</v>
      </c>
      <c r="FN355">
        <v>-0.560717949298151</v>
      </c>
      <c r="FO355">
        <v>-2.30358976509961</v>
      </c>
      <c r="FP355">
        <v>6909.08846153846</v>
      </c>
      <c r="FQ355">
        <v>15</v>
      </c>
      <c r="FR355">
        <v>1701977635</v>
      </c>
      <c r="FS355" t="s">
        <v>438</v>
      </c>
      <c r="FT355">
        <v>1701977633</v>
      </c>
      <c r="FU355">
        <v>1701977635</v>
      </c>
      <c r="FV355">
        <v>4</v>
      </c>
      <c r="FW355">
        <v>-0.012</v>
      </c>
      <c r="FX355">
        <v>0.003</v>
      </c>
      <c r="FY355">
        <v>-0.515</v>
      </c>
      <c r="FZ355">
        <v>0.012</v>
      </c>
      <c r="GA355">
        <v>420</v>
      </c>
      <c r="GB355">
        <v>11</v>
      </c>
      <c r="GC355">
        <v>0.38</v>
      </c>
      <c r="GD355">
        <v>0.07</v>
      </c>
      <c r="GE355">
        <v>-2.3442</v>
      </c>
      <c r="GF355">
        <v>0.157087012987006</v>
      </c>
      <c r="GG355">
        <v>0.0324438233904464</v>
      </c>
      <c r="GH355">
        <v>1</v>
      </c>
      <c r="GI355">
        <v>380.695970588235</v>
      </c>
      <c r="GJ355">
        <v>-0.501894575448456</v>
      </c>
      <c r="GK355">
        <v>0.223309793427944</v>
      </c>
      <c r="GL355">
        <v>1</v>
      </c>
      <c r="GM355">
        <v>0.916623523809524</v>
      </c>
      <c r="GN355">
        <v>-0.0195509610389608</v>
      </c>
      <c r="GO355">
        <v>0.0022181905886394</v>
      </c>
      <c r="GP355">
        <v>1</v>
      </c>
      <c r="GQ355">
        <v>3</v>
      </c>
      <c r="GR355">
        <v>3</v>
      </c>
      <c r="GS355" t="s">
        <v>439</v>
      </c>
      <c r="GT355">
        <v>3.25009</v>
      </c>
      <c r="GU355">
        <v>2.89207</v>
      </c>
      <c r="GV355">
        <v>0.0827559</v>
      </c>
      <c r="GW355">
        <v>0.0829075</v>
      </c>
      <c r="GX355">
        <v>0.0595172</v>
      </c>
      <c r="GY355">
        <v>0.0557419</v>
      </c>
      <c r="GZ355">
        <v>30259.8</v>
      </c>
      <c r="HA355">
        <v>23315.8</v>
      </c>
      <c r="HB355">
        <v>30711.9</v>
      </c>
      <c r="HC355">
        <v>23894.1</v>
      </c>
      <c r="HD355">
        <v>38257.7</v>
      </c>
      <c r="HE355">
        <v>31492</v>
      </c>
      <c r="HF355">
        <v>43456.7</v>
      </c>
      <c r="HG355">
        <v>36059.9</v>
      </c>
      <c r="HH355">
        <v>2.35257</v>
      </c>
      <c r="HI355">
        <v>2.2548</v>
      </c>
      <c r="HJ355">
        <v>0.153035</v>
      </c>
      <c r="HK355">
        <v>0</v>
      </c>
      <c r="HL355">
        <v>20.5661</v>
      </c>
      <c r="HM355">
        <v>999.9</v>
      </c>
      <c r="HN355">
        <v>45.025</v>
      </c>
      <c r="HO355">
        <v>27.17</v>
      </c>
      <c r="HP355">
        <v>20.6312</v>
      </c>
      <c r="HQ355">
        <v>54.192</v>
      </c>
      <c r="HR355">
        <v>21.4383</v>
      </c>
      <c r="HS355">
        <v>2</v>
      </c>
      <c r="HT355">
        <v>-0.303506</v>
      </c>
      <c r="HU355">
        <v>0.692726</v>
      </c>
      <c r="HV355">
        <v>20.3424</v>
      </c>
      <c r="HW355">
        <v>5.24619</v>
      </c>
      <c r="HX355">
        <v>11.9231</v>
      </c>
      <c r="HY355">
        <v>4.96955</v>
      </c>
      <c r="HZ355">
        <v>3.2901</v>
      </c>
      <c r="IA355">
        <v>9999</v>
      </c>
      <c r="IB355">
        <v>999.9</v>
      </c>
      <c r="IC355">
        <v>9999</v>
      </c>
      <c r="ID355">
        <v>9999</v>
      </c>
      <c r="IE355">
        <v>4.97212</v>
      </c>
      <c r="IF355">
        <v>1.87349</v>
      </c>
      <c r="IG355">
        <v>1.88034</v>
      </c>
      <c r="IH355">
        <v>1.87653</v>
      </c>
      <c r="II355">
        <v>1.87608</v>
      </c>
      <c r="IJ355">
        <v>1.87607</v>
      </c>
      <c r="IK355">
        <v>1.87505</v>
      </c>
      <c r="IL355">
        <v>1.87545</v>
      </c>
      <c r="IM355">
        <v>0</v>
      </c>
      <c r="IN355">
        <v>0</v>
      </c>
      <c r="IO355">
        <v>0</v>
      </c>
      <c r="IP355">
        <v>0</v>
      </c>
      <c r="IQ355" t="s">
        <v>440</v>
      </c>
      <c r="IR355" t="s">
        <v>441</v>
      </c>
      <c r="IS355" t="s">
        <v>442</v>
      </c>
      <c r="IT355" t="s">
        <v>442</v>
      </c>
      <c r="IU355" t="s">
        <v>442</v>
      </c>
      <c r="IV355" t="s">
        <v>442</v>
      </c>
      <c r="IW355">
        <v>0</v>
      </c>
      <c r="IX355">
        <v>100</v>
      </c>
      <c r="IY355">
        <v>100</v>
      </c>
      <c r="IZ355">
        <v>-0.514</v>
      </c>
      <c r="JA355">
        <v>0.0316</v>
      </c>
      <c r="JB355">
        <v>-0.436505064677801</v>
      </c>
      <c r="JC355">
        <v>-0.000204251658391556</v>
      </c>
      <c r="JD355">
        <v>8.11882707142039e-08</v>
      </c>
      <c r="JE355">
        <v>-8.824596126216e-11</v>
      </c>
      <c r="JF355">
        <v>-0.0823044458403542</v>
      </c>
      <c r="JG355">
        <v>6.98166786572007e-05</v>
      </c>
      <c r="JH355">
        <v>0.00104944809816257</v>
      </c>
      <c r="JI355">
        <v>-2.5878658862803e-05</v>
      </c>
      <c r="JJ355">
        <v>28</v>
      </c>
      <c r="JK355">
        <v>2090</v>
      </c>
      <c r="JL355">
        <v>2</v>
      </c>
      <c r="JM355">
        <v>19</v>
      </c>
      <c r="JN355">
        <v>28.9</v>
      </c>
      <c r="JO355">
        <v>28.8</v>
      </c>
      <c r="JP355">
        <v>1.36108</v>
      </c>
      <c r="JQ355">
        <v>2.55737</v>
      </c>
      <c r="JR355">
        <v>2.24365</v>
      </c>
      <c r="JS355">
        <v>2.84912</v>
      </c>
      <c r="JT355">
        <v>2.49756</v>
      </c>
      <c r="JU355">
        <v>2.36694</v>
      </c>
      <c r="JV355">
        <v>31.3898</v>
      </c>
      <c r="JW355">
        <v>24.07</v>
      </c>
      <c r="JX355">
        <v>18</v>
      </c>
      <c r="JY355">
        <v>633.621</v>
      </c>
      <c r="JZ355">
        <v>657.529</v>
      </c>
      <c r="KA355">
        <v>19.9989</v>
      </c>
      <c r="KB355">
        <v>23.3334</v>
      </c>
      <c r="KC355">
        <v>30.0001</v>
      </c>
      <c r="KD355">
        <v>23.5229</v>
      </c>
      <c r="KE355">
        <v>23.5026</v>
      </c>
      <c r="KF355">
        <v>27.2908</v>
      </c>
      <c r="KG355">
        <v>36.1715</v>
      </c>
      <c r="KH355">
        <v>0</v>
      </c>
      <c r="KI355">
        <v>20</v>
      </c>
      <c r="KJ355">
        <v>420</v>
      </c>
      <c r="KK355">
        <v>11.5869</v>
      </c>
      <c r="KL355">
        <v>101.974</v>
      </c>
      <c r="KM355">
        <v>101.021</v>
      </c>
    </row>
    <row r="356" spans="1:299">
      <c r="A356">
        <v>340</v>
      </c>
      <c r="B356">
        <v>1701979369.1</v>
      </c>
      <c r="C356">
        <v>1695.09999990463</v>
      </c>
      <c r="D356" t="s">
        <v>1121</v>
      </c>
      <c r="E356" t="s">
        <v>1122</v>
      </c>
      <c r="F356">
        <v>15</v>
      </c>
      <c r="H356" t="s">
        <v>435</v>
      </c>
      <c r="K356">
        <v>1701979367.6</v>
      </c>
      <c r="L356">
        <f>(M356)/1000</f>
        <v>0</v>
      </c>
      <c r="M356">
        <f>IF(DR356, AP356, AJ356)</f>
        <v>0</v>
      </c>
      <c r="N356">
        <f>IF(DR356, AK356, AI356)</f>
        <v>0</v>
      </c>
      <c r="O356">
        <f>DT356 - IF(AW356&gt;1, N356*DN356*100.0/(AY356*EH356), 0)</f>
        <v>0</v>
      </c>
      <c r="P356">
        <f>((V356-L356/2)*O356-N356)/(V356+L356/2)</f>
        <v>0</v>
      </c>
      <c r="Q356">
        <f>P356*(EA356+EB356)/1000.0</f>
        <v>0</v>
      </c>
      <c r="R356">
        <f>(DT356 - IF(AW356&gt;1, N356*DN356*100.0/(AY356*EH356), 0))*(EA356+EB356)/1000.0</f>
        <v>0</v>
      </c>
      <c r="S356">
        <f>2.0/((1/U356-1/T356)+SIGN(U356)*SQRT((1/U356-1/T356)*(1/U356-1/T356) + 4*DO356/((DO356+1)*(DO356+1))*(2*1/U356*1/T356-1/T356*1/T356)))</f>
        <v>0</v>
      </c>
      <c r="T356">
        <f>IF(LEFT(DP356,1)&lt;&gt;"0",IF(LEFT(DP356,1)="1",3.0,DQ356),$D$5+$E$5*(EH356*EA356/($K$5*1000))+$F$5*(EH356*EA356/($K$5*1000))*MAX(MIN(DN356,$J$5),$I$5)*MAX(MIN(DN356,$J$5),$I$5)+$G$5*MAX(MIN(DN356,$J$5),$I$5)*(EH356*EA356/($K$5*1000))+$H$5*(EH356*EA356/($K$5*1000))*(EH356*EA356/($K$5*1000)))</f>
        <v>0</v>
      </c>
      <c r="U356">
        <f>L356*(1000-(1000*0.61365*exp(17.502*Y356/(240.97+Y356))/(EA356+EB356)+DV356)/2)/(1000*0.61365*exp(17.502*Y356/(240.97+Y356))/(EA356+EB356)-DV356)</f>
        <v>0</v>
      </c>
      <c r="V356">
        <f>1/((DO356+1)/(S356/1.6)+1/(T356/1.37)) + DO356/((DO356+1)/(S356/1.6) + DO356/(T356/1.37))</f>
        <v>0</v>
      </c>
      <c r="W356">
        <f>(DJ356*DM356)</f>
        <v>0</v>
      </c>
      <c r="X356">
        <f>(EC356+(W356+2*0.95*5.67E-8*(((EC356+$B$7)+273)^4-(EC356+273)^4)-44100*L356)/(1.84*29.3*T356+8*0.95*5.67E-8*(EC356+273)^3))</f>
        <v>0</v>
      </c>
      <c r="Y356">
        <f>($C$7*ED356+$D$7*EE356+$E$7*X356)</f>
        <v>0</v>
      </c>
      <c r="Z356">
        <f>0.61365*exp(17.502*Y356/(240.97+Y356))</f>
        <v>0</v>
      </c>
      <c r="AA356">
        <f>(AB356/AC356*100)</f>
        <v>0</v>
      </c>
      <c r="AB356">
        <f>DV356*(EA356+EB356)/1000</f>
        <v>0</v>
      </c>
      <c r="AC356">
        <f>0.61365*exp(17.502*EC356/(240.97+EC356))</f>
        <v>0</v>
      </c>
      <c r="AD356">
        <f>(Z356-DV356*(EA356+EB356)/1000)</f>
        <v>0</v>
      </c>
      <c r="AE356">
        <f>(-L356*44100)</f>
        <v>0</v>
      </c>
      <c r="AF356">
        <f>2*29.3*T356*0.92*(EC356-Y356)</f>
        <v>0</v>
      </c>
      <c r="AG356">
        <f>2*0.95*5.67E-8*(((EC356+$B$7)+273)^4-(Y356+273)^4)</f>
        <v>0</v>
      </c>
      <c r="AH356">
        <f>W356+AG356+AE356+AF356</f>
        <v>0</v>
      </c>
      <c r="AI356">
        <f>DZ356*AW356*(DU356-DT356*(1000-AW356*DW356)/(1000-AW356*DV356))/(100*DN356)</f>
        <v>0</v>
      </c>
      <c r="AJ356">
        <f>1000*DZ356*AW356*(DV356-DW356)/(100*DN356*(1000-AW356*DV356))</f>
        <v>0</v>
      </c>
      <c r="AK356">
        <f>(AL356 - AM356 - EA356*1E3/(8.314*(EC356+273.15)) * AO356/DZ356 * AN356) * DZ356/(100*DN356) * (1000 - DW356)/1000</f>
        <v>0</v>
      </c>
      <c r="AL356">
        <v>424.898462819158</v>
      </c>
      <c r="AM356">
        <v>422.947690909091</v>
      </c>
      <c r="AN356">
        <v>0.00389401746687767</v>
      </c>
      <c r="AO356">
        <v>66.111918729525</v>
      </c>
      <c r="AP356">
        <f>(AR356 - AQ356 + EA356*1E3/(8.314*(EC356+273.15)) * AT356/DZ356 * AS356) * DZ356/(100*DN356) * 1000/(1000 - AR356)</f>
        <v>0</v>
      </c>
      <c r="AQ356">
        <v>11.5852885809188</v>
      </c>
      <c r="AR356">
        <v>12.5009241758242</v>
      </c>
      <c r="AS356">
        <v>-3.12238755811524e-07</v>
      </c>
      <c r="AT356">
        <v>85.4368916189537</v>
      </c>
      <c r="AU356">
        <v>0</v>
      </c>
      <c r="AV356">
        <v>0</v>
      </c>
      <c r="AW356">
        <f>IF(AU356*$H$13&gt;=AY356,1.0,(AY356/(AY356-AU356*$H$13)))</f>
        <v>0</v>
      </c>
      <c r="AX356">
        <f>(AW356-1)*100</f>
        <v>0</v>
      </c>
      <c r="AY356">
        <f>MAX(0,($B$13+$C$13*EH356)/(1+$D$13*EH356)*EA356/(EC356+273)*$E$13)</f>
        <v>0</v>
      </c>
      <c r="AZ356" t="s">
        <v>436</v>
      </c>
      <c r="BA356" t="s">
        <v>436</v>
      </c>
      <c r="BB356">
        <v>0</v>
      </c>
      <c r="BC356">
        <v>0</v>
      </c>
      <c r="BD356">
        <f>1-BB356/BC356</f>
        <v>0</v>
      </c>
      <c r="BE356">
        <v>0</v>
      </c>
      <c r="BF356" t="s">
        <v>436</v>
      </c>
      <c r="BG356" t="s">
        <v>436</v>
      </c>
      <c r="BH356">
        <v>0</v>
      </c>
      <c r="BI356">
        <v>0</v>
      </c>
      <c r="BJ356">
        <f>1-BH356/BI356</f>
        <v>0</v>
      </c>
      <c r="BK356">
        <v>0.5</v>
      </c>
      <c r="BL356">
        <f>DK356</f>
        <v>0</v>
      </c>
      <c r="BM356">
        <f>N356</f>
        <v>0</v>
      </c>
      <c r="BN356">
        <f>BJ356*BK356*BL356</f>
        <v>0</v>
      </c>
      <c r="BO356">
        <f>(BM356-BE356)/BL356</f>
        <v>0</v>
      </c>
      <c r="BP356">
        <f>(BC356-BI356)/BI356</f>
        <v>0</v>
      </c>
      <c r="BQ356">
        <f>BB356/(BD356+BB356/BI356)</f>
        <v>0</v>
      </c>
      <c r="BR356" t="s">
        <v>436</v>
      </c>
      <c r="BS356">
        <v>0</v>
      </c>
      <c r="BT356">
        <f>IF(BS356&lt;&gt;0, BS356, BQ356)</f>
        <v>0</v>
      </c>
      <c r="BU356">
        <f>1-BT356/BI356</f>
        <v>0</v>
      </c>
      <c r="BV356">
        <f>(BI356-BH356)/(BI356-BT356)</f>
        <v>0</v>
      </c>
      <c r="BW356">
        <f>(BC356-BI356)/(BC356-BT356)</f>
        <v>0</v>
      </c>
      <c r="BX356">
        <f>(BI356-BH356)/(BI356-BB356)</f>
        <v>0</v>
      </c>
      <c r="BY356">
        <f>(BC356-BI356)/(BC356-BB356)</f>
        <v>0</v>
      </c>
      <c r="BZ356">
        <f>(BV356*BT356/BH356)</f>
        <v>0</v>
      </c>
      <c r="CA356">
        <f>(1-BZ356)</f>
        <v>0</v>
      </c>
      <c r="DJ356">
        <f>$B$11*EI356+$C$11*EJ356+$F$11*EU356*(1-EX356)</f>
        <v>0</v>
      </c>
      <c r="DK356">
        <f>DJ356*DL356</f>
        <v>0</v>
      </c>
      <c r="DL356">
        <f>($B$11*$D$9+$C$11*$D$9+$F$11*((FH356+EZ356)/MAX(FH356+EZ356+FI356, 0.1)*$I$9+FI356/MAX(FH356+EZ356+FI356, 0.1)*$J$9))/($B$11+$C$11+$F$11)</f>
        <v>0</v>
      </c>
      <c r="DM356">
        <f>($B$11*$K$9+$C$11*$K$9+$F$11*((FH356+EZ356)/MAX(FH356+EZ356+FI356, 0.1)*$P$9+FI356/MAX(FH356+EZ356+FI356, 0.1)*$Q$9))/($B$11+$C$11+$F$11)</f>
        <v>0</v>
      </c>
      <c r="DN356">
        <v>6</v>
      </c>
      <c r="DO356">
        <v>0.5</v>
      </c>
      <c r="DP356" t="s">
        <v>437</v>
      </c>
      <c r="DQ356">
        <v>2</v>
      </c>
      <c r="DR356" t="b">
        <v>1</v>
      </c>
      <c r="DS356">
        <v>1701979367.6</v>
      </c>
      <c r="DT356">
        <v>417.6585</v>
      </c>
      <c r="DU356">
        <v>419.9715</v>
      </c>
      <c r="DV356">
        <v>12.5004</v>
      </c>
      <c r="DW356">
        <v>11.58455</v>
      </c>
      <c r="DX356">
        <v>418.1725</v>
      </c>
      <c r="DY356">
        <v>12.46885</v>
      </c>
      <c r="DZ356">
        <v>599.9725</v>
      </c>
      <c r="EA356">
        <v>78.9003</v>
      </c>
      <c r="EB356">
        <v>0.0999741</v>
      </c>
      <c r="EC356">
        <v>23.02625</v>
      </c>
      <c r="ED356">
        <v>23.10005</v>
      </c>
      <c r="EE356">
        <v>999.9</v>
      </c>
      <c r="EF356">
        <v>0</v>
      </c>
      <c r="EG356">
        <v>0</v>
      </c>
      <c r="EH356">
        <v>9994.66</v>
      </c>
      <c r="EI356">
        <v>0</v>
      </c>
      <c r="EJ356">
        <v>0.848101</v>
      </c>
      <c r="EK356">
        <v>-2.312655</v>
      </c>
      <c r="EL356">
        <v>422.9455</v>
      </c>
      <c r="EM356">
        <v>424.8935</v>
      </c>
      <c r="EN356">
        <v>0.915833</v>
      </c>
      <c r="EO356">
        <v>419.9715</v>
      </c>
      <c r="EP356">
        <v>11.58455</v>
      </c>
      <c r="EQ356">
        <v>0.986286</v>
      </c>
      <c r="ER356">
        <v>0.9140265</v>
      </c>
      <c r="ES356">
        <v>6.71535</v>
      </c>
      <c r="ET356">
        <v>5.6135</v>
      </c>
      <c r="EU356">
        <v>1799.94</v>
      </c>
      <c r="EV356">
        <v>0.978004</v>
      </c>
      <c r="EW356">
        <v>0.0219962</v>
      </c>
      <c r="EX356">
        <v>0</v>
      </c>
      <c r="EY356">
        <v>380.831</v>
      </c>
      <c r="EZ356">
        <v>4.99951</v>
      </c>
      <c r="FA356">
        <v>6908.33</v>
      </c>
      <c r="FB356">
        <v>14716.5</v>
      </c>
      <c r="FC356">
        <v>43.062</v>
      </c>
      <c r="FD356">
        <v>44.812</v>
      </c>
      <c r="FE356">
        <v>44.625</v>
      </c>
      <c r="FF356">
        <v>43.875</v>
      </c>
      <c r="FG356">
        <v>44.5</v>
      </c>
      <c r="FH356">
        <v>1755.46</v>
      </c>
      <c r="FI356">
        <v>39.48</v>
      </c>
      <c r="FJ356">
        <v>0</v>
      </c>
      <c r="FK356">
        <v>1701979370.1</v>
      </c>
      <c r="FL356">
        <v>0</v>
      </c>
      <c r="FM356">
        <v>380.6515</v>
      </c>
      <c r="FN356">
        <v>-0.28058120341751</v>
      </c>
      <c r="FO356">
        <v>-2.64512819337215</v>
      </c>
      <c r="FP356">
        <v>6908.975</v>
      </c>
      <c r="FQ356">
        <v>15</v>
      </c>
      <c r="FR356">
        <v>1701977635</v>
      </c>
      <c r="FS356" t="s">
        <v>438</v>
      </c>
      <c r="FT356">
        <v>1701977633</v>
      </c>
      <c r="FU356">
        <v>1701977635</v>
      </c>
      <c r="FV356">
        <v>4</v>
      </c>
      <c r="FW356">
        <v>-0.012</v>
      </c>
      <c r="FX356">
        <v>0.003</v>
      </c>
      <c r="FY356">
        <v>-0.515</v>
      </c>
      <c r="FZ356">
        <v>0.012</v>
      </c>
      <c r="GA356">
        <v>420</v>
      </c>
      <c r="GB356">
        <v>11</v>
      </c>
      <c r="GC356">
        <v>0.38</v>
      </c>
      <c r="GD356">
        <v>0.07</v>
      </c>
      <c r="GE356">
        <v>-2.336671</v>
      </c>
      <c r="GF356">
        <v>0.136346165413533</v>
      </c>
      <c r="GG356">
        <v>0.0313805769386097</v>
      </c>
      <c r="GH356">
        <v>1</v>
      </c>
      <c r="GI356">
        <v>380.688941176471</v>
      </c>
      <c r="GJ356">
        <v>-0.252375861201068</v>
      </c>
      <c r="GK356">
        <v>0.238112052363945</v>
      </c>
      <c r="GL356">
        <v>1</v>
      </c>
      <c r="GM356">
        <v>0.9156081</v>
      </c>
      <c r="GN356">
        <v>-0.00355371428571154</v>
      </c>
      <c r="GO356">
        <v>0.000881718713649655</v>
      </c>
      <c r="GP356">
        <v>1</v>
      </c>
      <c r="GQ356">
        <v>3</v>
      </c>
      <c r="GR356">
        <v>3</v>
      </c>
      <c r="GS356" t="s">
        <v>439</v>
      </c>
      <c r="GT356">
        <v>3.25014</v>
      </c>
      <c r="GU356">
        <v>2.89233</v>
      </c>
      <c r="GV356">
        <v>0.0827652</v>
      </c>
      <c r="GW356">
        <v>0.0829087</v>
      </c>
      <c r="GX356">
        <v>0.0595133</v>
      </c>
      <c r="GY356">
        <v>0.0557379</v>
      </c>
      <c r="GZ356">
        <v>30258.9</v>
      </c>
      <c r="HA356">
        <v>23315.7</v>
      </c>
      <c r="HB356">
        <v>30711.2</v>
      </c>
      <c r="HC356">
        <v>23894.1</v>
      </c>
      <c r="HD356">
        <v>38256.9</v>
      </c>
      <c r="HE356">
        <v>31492.2</v>
      </c>
      <c r="HF356">
        <v>43455.6</v>
      </c>
      <c r="HG356">
        <v>36060</v>
      </c>
      <c r="HH356">
        <v>2.35265</v>
      </c>
      <c r="HI356">
        <v>2.2548</v>
      </c>
      <c r="HJ356">
        <v>0.154041</v>
      </c>
      <c r="HK356">
        <v>0</v>
      </c>
      <c r="HL356">
        <v>20.5643</v>
      </c>
      <c r="HM356">
        <v>999.9</v>
      </c>
      <c r="HN356">
        <v>45.025</v>
      </c>
      <c r="HO356">
        <v>27.191</v>
      </c>
      <c r="HP356">
        <v>20.6546</v>
      </c>
      <c r="HQ356">
        <v>53.872</v>
      </c>
      <c r="HR356">
        <v>21.4503</v>
      </c>
      <c r="HS356">
        <v>2</v>
      </c>
      <c r="HT356">
        <v>-0.303902</v>
      </c>
      <c r="HU356">
        <v>0.688998</v>
      </c>
      <c r="HV356">
        <v>20.3425</v>
      </c>
      <c r="HW356">
        <v>5.24634</v>
      </c>
      <c r="HX356">
        <v>11.9232</v>
      </c>
      <c r="HY356">
        <v>4.96975</v>
      </c>
      <c r="HZ356">
        <v>3.29008</v>
      </c>
      <c r="IA356">
        <v>9999</v>
      </c>
      <c r="IB356">
        <v>999.9</v>
      </c>
      <c r="IC356">
        <v>9999</v>
      </c>
      <c r="ID356">
        <v>9999</v>
      </c>
      <c r="IE356">
        <v>4.97213</v>
      </c>
      <c r="IF356">
        <v>1.87348</v>
      </c>
      <c r="IG356">
        <v>1.88034</v>
      </c>
      <c r="IH356">
        <v>1.87653</v>
      </c>
      <c r="II356">
        <v>1.8761</v>
      </c>
      <c r="IJ356">
        <v>1.87607</v>
      </c>
      <c r="IK356">
        <v>1.87505</v>
      </c>
      <c r="IL356">
        <v>1.87545</v>
      </c>
      <c r="IM356">
        <v>0</v>
      </c>
      <c r="IN356">
        <v>0</v>
      </c>
      <c r="IO356">
        <v>0</v>
      </c>
      <c r="IP356">
        <v>0</v>
      </c>
      <c r="IQ356" t="s">
        <v>440</v>
      </c>
      <c r="IR356" t="s">
        <v>441</v>
      </c>
      <c r="IS356" t="s">
        <v>442</v>
      </c>
      <c r="IT356" t="s">
        <v>442</v>
      </c>
      <c r="IU356" t="s">
        <v>442</v>
      </c>
      <c r="IV356" t="s">
        <v>442</v>
      </c>
      <c r="IW356">
        <v>0</v>
      </c>
      <c r="IX356">
        <v>100</v>
      </c>
      <c r="IY356">
        <v>100</v>
      </c>
      <c r="IZ356">
        <v>-0.514</v>
      </c>
      <c r="JA356">
        <v>0.0316</v>
      </c>
      <c r="JB356">
        <v>-0.436505064677801</v>
      </c>
      <c r="JC356">
        <v>-0.000204251658391556</v>
      </c>
      <c r="JD356">
        <v>8.11882707142039e-08</v>
      </c>
      <c r="JE356">
        <v>-8.824596126216e-11</v>
      </c>
      <c r="JF356">
        <v>-0.0823044458403542</v>
      </c>
      <c r="JG356">
        <v>6.98166786572007e-05</v>
      </c>
      <c r="JH356">
        <v>0.00104944809816257</v>
      </c>
      <c r="JI356">
        <v>-2.5878658862803e-05</v>
      </c>
      <c r="JJ356">
        <v>28</v>
      </c>
      <c r="JK356">
        <v>2090</v>
      </c>
      <c r="JL356">
        <v>2</v>
      </c>
      <c r="JM356">
        <v>19</v>
      </c>
      <c r="JN356">
        <v>28.9</v>
      </c>
      <c r="JO356">
        <v>28.9</v>
      </c>
      <c r="JP356">
        <v>1.36108</v>
      </c>
      <c r="JQ356">
        <v>2.55615</v>
      </c>
      <c r="JR356">
        <v>2.24365</v>
      </c>
      <c r="JS356">
        <v>2.85034</v>
      </c>
      <c r="JT356">
        <v>2.49756</v>
      </c>
      <c r="JU356">
        <v>2.37793</v>
      </c>
      <c r="JV356">
        <v>31.3898</v>
      </c>
      <c r="JW356">
        <v>24.0612</v>
      </c>
      <c r="JX356">
        <v>18</v>
      </c>
      <c r="JY356">
        <v>633.676</v>
      </c>
      <c r="JZ356">
        <v>657.529</v>
      </c>
      <c r="KA356">
        <v>19.9991</v>
      </c>
      <c r="KB356">
        <v>23.3334</v>
      </c>
      <c r="KC356">
        <v>30.0001</v>
      </c>
      <c r="KD356">
        <v>23.5229</v>
      </c>
      <c r="KE356">
        <v>23.5026</v>
      </c>
      <c r="KF356">
        <v>27.2894</v>
      </c>
      <c r="KG356">
        <v>36.1715</v>
      </c>
      <c r="KH356">
        <v>0</v>
      </c>
      <c r="KI356">
        <v>20</v>
      </c>
      <c r="KJ356">
        <v>420</v>
      </c>
      <c r="KK356">
        <v>11.5869</v>
      </c>
      <c r="KL356">
        <v>101.971</v>
      </c>
      <c r="KM356">
        <v>101.021</v>
      </c>
    </row>
    <row r="357" spans="1:299">
      <c r="A357">
        <v>341</v>
      </c>
      <c r="B357">
        <v>1701979374.1</v>
      </c>
      <c r="C357">
        <v>1700.09999990463</v>
      </c>
      <c r="D357" t="s">
        <v>1123</v>
      </c>
      <c r="E357" t="s">
        <v>1124</v>
      </c>
      <c r="F357">
        <v>15</v>
      </c>
      <c r="H357" t="s">
        <v>435</v>
      </c>
      <c r="K357">
        <v>1701979372.6</v>
      </c>
      <c r="L357">
        <f>(M357)/1000</f>
        <v>0</v>
      </c>
      <c r="M357">
        <f>IF(DR357, AP357, AJ357)</f>
        <v>0</v>
      </c>
      <c r="N357">
        <f>IF(DR357, AK357, AI357)</f>
        <v>0</v>
      </c>
      <c r="O357">
        <f>DT357 - IF(AW357&gt;1, N357*DN357*100.0/(AY357*EH357), 0)</f>
        <v>0</v>
      </c>
      <c r="P357">
        <f>((V357-L357/2)*O357-N357)/(V357+L357/2)</f>
        <v>0</v>
      </c>
      <c r="Q357">
        <f>P357*(EA357+EB357)/1000.0</f>
        <v>0</v>
      </c>
      <c r="R357">
        <f>(DT357 - IF(AW357&gt;1, N357*DN357*100.0/(AY357*EH357), 0))*(EA357+EB357)/1000.0</f>
        <v>0</v>
      </c>
      <c r="S357">
        <f>2.0/((1/U357-1/T357)+SIGN(U357)*SQRT((1/U357-1/T357)*(1/U357-1/T357) + 4*DO357/((DO357+1)*(DO357+1))*(2*1/U357*1/T357-1/T357*1/T357)))</f>
        <v>0</v>
      </c>
      <c r="T357">
        <f>IF(LEFT(DP357,1)&lt;&gt;"0",IF(LEFT(DP357,1)="1",3.0,DQ357),$D$5+$E$5*(EH357*EA357/($K$5*1000))+$F$5*(EH357*EA357/($K$5*1000))*MAX(MIN(DN357,$J$5),$I$5)*MAX(MIN(DN357,$J$5),$I$5)+$G$5*MAX(MIN(DN357,$J$5),$I$5)*(EH357*EA357/($K$5*1000))+$H$5*(EH357*EA357/($K$5*1000))*(EH357*EA357/($K$5*1000)))</f>
        <v>0</v>
      </c>
      <c r="U357">
        <f>L357*(1000-(1000*0.61365*exp(17.502*Y357/(240.97+Y357))/(EA357+EB357)+DV357)/2)/(1000*0.61365*exp(17.502*Y357/(240.97+Y357))/(EA357+EB357)-DV357)</f>
        <v>0</v>
      </c>
      <c r="V357">
        <f>1/((DO357+1)/(S357/1.6)+1/(T357/1.37)) + DO357/((DO357+1)/(S357/1.6) + DO357/(T357/1.37))</f>
        <v>0</v>
      </c>
      <c r="W357">
        <f>(DJ357*DM357)</f>
        <v>0</v>
      </c>
      <c r="X357">
        <f>(EC357+(W357+2*0.95*5.67E-8*(((EC357+$B$7)+273)^4-(EC357+273)^4)-44100*L357)/(1.84*29.3*T357+8*0.95*5.67E-8*(EC357+273)^3))</f>
        <v>0</v>
      </c>
      <c r="Y357">
        <f>($C$7*ED357+$D$7*EE357+$E$7*X357)</f>
        <v>0</v>
      </c>
      <c r="Z357">
        <f>0.61365*exp(17.502*Y357/(240.97+Y357))</f>
        <v>0</v>
      </c>
      <c r="AA357">
        <f>(AB357/AC357*100)</f>
        <v>0</v>
      </c>
      <c r="AB357">
        <f>DV357*(EA357+EB357)/1000</f>
        <v>0</v>
      </c>
      <c r="AC357">
        <f>0.61365*exp(17.502*EC357/(240.97+EC357))</f>
        <v>0</v>
      </c>
      <c r="AD357">
        <f>(Z357-DV357*(EA357+EB357)/1000)</f>
        <v>0</v>
      </c>
      <c r="AE357">
        <f>(-L357*44100)</f>
        <v>0</v>
      </c>
      <c r="AF357">
        <f>2*29.3*T357*0.92*(EC357-Y357)</f>
        <v>0</v>
      </c>
      <c r="AG357">
        <f>2*0.95*5.67E-8*(((EC357+$B$7)+273)^4-(Y357+273)^4)</f>
        <v>0</v>
      </c>
      <c r="AH357">
        <f>W357+AG357+AE357+AF357</f>
        <v>0</v>
      </c>
      <c r="AI357">
        <f>DZ357*AW357*(DU357-DT357*(1000-AW357*DW357)/(1000-AW357*DV357))/(100*DN357)</f>
        <v>0</v>
      </c>
      <c r="AJ357">
        <f>1000*DZ357*AW357*(DV357-DW357)/(100*DN357*(1000-AW357*DV357))</f>
        <v>0</v>
      </c>
      <c r="AK357">
        <f>(AL357 - AM357 - EA357*1E3/(8.314*(EC357+273.15)) * AO357/DZ357 * AN357) * DZ357/(100*DN357) * (1000 - DW357)/1000</f>
        <v>0</v>
      </c>
      <c r="AL357">
        <v>424.914563504929</v>
      </c>
      <c r="AM357">
        <v>422.993290909091</v>
      </c>
      <c r="AN357">
        <v>0.00224092117274144</v>
      </c>
      <c r="AO357">
        <v>66.111918729525</v>
      </c>
      <c r="AP357">
        <f>(AR357 - AQ357 + EA357*1E3/(8.314*(EC357+273.15)) * AT357/DZ357 * AS357) * DZ357/(100*DN357) * 1000/(1000 - AR357)</f>
        <v>0</v>
      </c>
      <c r="AQ357">
        <v>11.5839218437928</v>
      </c>
      <c r="AR357">
        <v>12.498443956044</v>
      </c>
      <c r="AS357">
        <v>-4.06053550417032e-07</v>
      </c>
      <c r="AT357">
        <v>85.4368916189537</v>
      </c>
      <c r="AU357">
        <v>0</v>
      </c>
      <c r="AV357">
        <v>0</v>
      </c>
      <c r="AW357">
        <f>IF(AU357*$H$13&gt;=AY357,1.0,(AY357/(AY357-AU357*$H$13)))</f>
        <v>0</v>
      </c>
      <c r="AX357">
        <f>(AW357-1)*100</f>
        <v>0</v>
      </c>
      <c r="AY357">
        <f>MAX(0,($B$13+$C$13*EH357)/(1+$D$13*EH357)*EA357/(EC357+273)*$E$13)</f>
        <v>0</v>
      </c>
      <c r="AZ357" t="s">
        <v>436</v>
      </c>
      <c r="BA357" t="s">
        <v>436</v>
      </c>
      <c r="BB357">
        <v>0</v>
      </c>
      <c r="BC357">
        <v>0</v>
      </c>
      <c r="BD357">
        <f>1-BB357/BC357</f>
        <v>0</v>
      </c>
      <c r="BE357">
        <v>0</v>
      </c>
      <c r="BF357" t="s">
        <v>436</v>
      </c>
      <c r="BG357" t="s">
        <v>436</v>
      </c>
      <c r="BH357">
        <v>0</v>
      </c>
      <c r="BI357">
        <v>0</v>
      </c>
      <c r="BJ357">
        <f>1-BH357/BI357</f>
        <v>0</v>
      </c>
      <c r="BK357">
        <v>0.5</v>
      </c>
      <c r="BL357">
        <f>DK357</f>
        <v>0</v>
      </c>
      <c r="BM357">
        <f>N357</f>
        <v>0</v>
      </c>
      <c r="BN357">
        <f>BJ357*BK357*BL357</f>
        <v>0</v>
      </c>
      <c r="BO357">
        <f>(BM357-BE357)/BL357</f>
        <v>0</v>
      </c>
      <c r="BP357">
        <f>(BC357-BI357)/BI357</f>
        <v>0</v>
      </c>
      <c r="BQ357">
        <f>BB357/(BD357+BB357/BI357)</f>
        <v>0</v>
      </c>
      <c r="BR357" t="s">
        <v>436</v>
      </c>
      <c r="BS357">
        <v>0</v>
      </c>
      <c r="BT357">
        <f>IF(BS357&lt;&gt;0, BS357, BQ357)</f>
        <v>0</v>
      </c>
      <c r="BU357">
        <f>1-BT357/BI357</f>
        <v>0</v>
      </c>
      <c r="BV357">
        <f>(BI357-BH357)/(BI357-BT357)</f>
        <v>0</v>
      </c>
      <c r="BW357">
        <f>(BC357-BI357)/(BC357-BT357)</f>
        <v>0</v>
      </c>
      <c r="BX357">
        <f>(BI357-BH357)/(BI357-BB357)</f>
        <v>0</v>
      </c>
      <c r="BY357">
        <f>(BC357-BI357)/(BC357-BB357)</f>
        <v>0</v>
      </c>
      <c r="BZ357">
        <f>(BV357*BT357/BH357)</f>
        <v>0</v>
      </c>
      <c r="CA357">
        <f>(1-BZ357)</f>
        <v>0</v>
      </c>
      <c r="DJ357">
        <f>$B$11*EI357+$C$11*EJ357+$F$11*EU357*(1-EX357)</f>
        <v>0</v>
      </c>
      <c r="DK357">
        <f>DJ357*DL357</f>
        <v>0</v>
      </c>
      <c r="DL357">
        <f>($B$11*$D$9+$C$11*$D$9+$F$11*((FH357+EZ357)/MAX(FH357+EZ357+FI357, 0.1)*$I$9+FI357/MAX(FH357+EZ357+FI357, 0.1)*$J$9))/($B$11+$C$11+$F$11)</f>
        <v>0</v>
      </c>
      <c r="DM357">
        <f>($B$11*$K$9+$C$11*$K$9+$F$11*((FH357+EZ357)/MAX(FH357+EZ357+FI357, 0.1)*$P$9+FI357/MAX(FH357+EZ357+FI357, 0.1)*$Q$9))/($B$11+$C$11+$F$11)</f>
        <v>0</v>
      </c>
      <c r="DN357">
        <v>6</v>
      </c>
      <c r="DO357">
        <v>0.5</v>
      </c>
      <c r="DP357" t="s">
        <v>437</v>
      </c>
      <c r="DQ357">
        <v>2</v>
      </c>
      <c r="DR357" t="b">
        <v>1</v>
      </c>
      <c r="DS357">
        <v>1701979372.6</v>
      </c>
      <c r="DT357">
        <v>417.7</v>
      </c>
      <c r="DU357">
        <v>419.997</v>
      </c>
      <c r="DV357">
        <v>12.49905</v>
      </c>
      <c r="DW357">
        <v>11.5847</v>
      </c>
      <c r="DX357">
        <v>418.214</v>
      </c>
      <c r="DY357">
        <v>12.4675</v>
      </c>
      <c r="DZ357">
        <v>600.029</v>
      </c>
      <c r="EA357">
        <v>78.8992</v>
      </c>
      <c r="EB357">
        <v>0.10020455</v>
      </c>
      <c r="EC357">
        <v>23.02555</v>
      </c>
      <c r="ED357">
        <v>23.0887</v>
      </c>
      <c r="EE357">
        <v>999.9</v>
      </c>
      <c r="EF357">
        <v>0</v>
      </c>
      <c r="EG357">
        <v>0</v>
      </c>
      <c r="EH357">
        <v>9984.05</v>
      </c>
      <c r="EI357">
        <v>0</v>
      </c>
      <c r="EJ357">
        <v>0.848101</v>
      </c>
      <c r="EK357">
        <v>-2.29764</v>
      </c>
      <c r="EL357">
        <v>422.9865</v>
      </c>
      <c r="EM357">
        <v>424.92</v>
      </c>
      <c r="EN357">
        <v>0.9143355</v>
      </c>
      <c r="EO357">
        <v>419.997</v>
      </c>
      <c r="EP357">
        <v>11.5847</v>
      </c>
      <c r="EQ357">
        <v>0.9861635</v>
      </c>
      <c r="ER357">
        <v>0.9140235</v>
      </c>
      <c r="ES357">
        <v>6.713545</v>
      </c>
      <c r="ET357">
        <v>5.61345</v>
      </c>
      <c r="EU357">
        <v>1799.94</v>
      </c>
      <c r="EV357">
        <v>0.978004</v>
      </c>
      <c r="EW357">
        <v>0.0219962</v>
      </c>
      <c r="EX357">
        <v>0</v>
      </c>
      <c r="EY357">
        <v>380.663</v>
      </c>
      <c r="EZ357">
        <v>4.99951</v>
      </c>
      <c r="FA357">
        <v>6908.03</v>
      </c>
      <c r="FB357">
        <v>14716.5</v>
      </c>
      <c r="FC357">
        <v>43.0935</v>
      </c>
      <c r="FD357">
        <v>44.8435</v>
      </c>
      <c r="FE357">
        <v>44.625</v>
      </c>
      <c r="FF357">
        <v>43.875</v>
      </c>
      <c r="FG357">
        <v>44.5</v>
      </c>
      <c r="FH357">
        <v>1755.46</v>
      </c>
      <c r="FI357">
        <v>39.48</v>
      </c>
      <c r="FJ357">
        <v>0</v>
      </c>
      <c r="FK357">
        <v>1701979375.5</v>
      </c>
      <c r="FL357">
        <v>0</v>
      </c>
      <c r="FM357">
        <v>380.64876</v>
      </c>
      <c r="FN357">
        <v>-0.0508461622636632</v>
      </c>
      <c r="FO357">
        <v>-3.00923073457238</v>
      </c>
      <c r="FP357">
        <v>6908.7148</v>
      </c>
      <c r="FQ357">
        <v>15</v>
      </c>
      <c r="FR357">
        <v>1701977635</v>
      </c>
      <c r="FS357" t="s">
        <v>438</v>
      </c>
      <c r="FT357">
        <v>1701977633</v>
      </c>
      <c r="FU357">
        <v>1701977635</v>
      </c>
      <c r="FV357">
        <v>4</v>
      </c>
      <c r="FW357">
        <v>-0.012</v>
      </c>
      <c r="FX357">
        <v>0.003</v>
      </c>
      <c r="FY357">
        <v>-0.515</v>
      </c>
      <c r="FZ357">
        <v>0.012</v>
      </c>
      <c r="GA357">
        <v>420</v>
      </c>
      <c r="GB357">
        <v>11</v>
      </c>
      <c r="GC357">
        <v>0.38</v>
      </c>
      <c r="GD357">
        <v>0.07</v>
      </c>
      <c r="GE357">
        <v>-2.3208880952381</v>
      </c>
      <c r="GF357">
        <v>0.131838701298699</v>
      </c>
      <c r="GG357">
        <v>0.0262833638528157</v>
      </c>
      <c r="GH357">
        <v>1</v>
      </c>
      <c r="GI357">
        <v>380.668882352941</v>
      </c>
      <c r="GJ357">
        <v>-0.125836519211242</v>
      </c>
      <c r="GK357">
        <v>0.225671125196393</v>
      </c>
      <c r="GL357">
        <v>1</v>
      </c>
      <c r="GM357">
        <v>0.915277857142857</v>
      </c>
      <c r="GN357">
        <v>-0.00282553246753203</v>
      </c>
      <c r="GO357">
        <v>0.00085985936201741</v>
      </c>
      <c r="GP357">
        <v>1</v>
      </c>
      <c r="GQ357">
        <v>3</v>
      </c>
      <c r="GR357">
        <v>3</v>
      </c>
      <c r="GS357" t="s">
        <v>439</v>
      </c>
      <c r="GT357">
        <v>3.25015</v>
      </c>
      <c r="GU357">
        <v>2.8922</v>
      </c>
      <c r="GV357">
        <v>0.0827641</v>
      </c>
      <c r="GW357">
        <v>0.0829104</v>
      </c>
      <c r="GX357">
        <v>0.0595103</v>
      </c>
      <c r="GY357">
        <v>0.0557415</v>
      </c>
      <c r="GZ357">
        <v>30259.4</v>
      </c>
      <c r="HA357">
        <v>23315.9</v>
      </c>
      <c r="HB357">
        <v>30711.7</v>
      </c>
      <c r="HC357">
        <v>23894.3</v>
      </c>
      <c r="HD357">
        <v>38257.7</v>
      </c>
      <c r="HE357">
        <v>31492.3</v>
      </c>
      <c r="HF357">
        <v>43456.3</v>
      </c>
      <c r="HG357">
        <v>36060.2</v>
      </c>
      <c r="HH357">
        <v>2.3526</v>
      </c>
      <c r="HI357">
        <v>2.2547</v>
      </c>
      <c r="HJ357">
        <v>0.153184</v>
      </c>
      <c r="HK357">
        <v>0</v>
      </c>
      <c r="HL357">
        <v>20.5643</v>
      </c>
      <c r="HM357">
        <v>999.9</v>
      </c>
      <c r="HN357">
        <v>45.001</v>
      </c>
      <c r="HO357">
        <v>27.18</v>
      </c>
      <c r="HP357">
        <v>20.6295</v>
      </c>
      <c r="HQ357">
        <v>54.302</v>
      </c>
      <c r="HR357">
        <v>21.4503</v>
      </c>
      <c r="HS357">
        <v>2</v>
      </c>
      <c r="HT357">
        <v>-0.303801</v>
      </c>
      <c r="HU357">
        <v>0.686675</v>
      </c>
      <c r="HV357">
        <v>20.3426</v>
      </c>
      <c r="HW357">
        <v>5.24634</v>
      </c>
      <c r="HX357">
        <v>11.9222</v>
      </c>
      <c r="HY357">
        <v>4.9697</v>
      </c>
      <c r="HZ357">
        <v>3.29003</v>
      </c>
      <c r="IA357">
        <v>9999</v>
      </c>
      <c r="IB357">
        <v>999.9</v>
      </c>
      <c r="IC357">
        <v>9999</v>
      </c>
      <c r="ID357">
        <v>9999</v>
      </c>
      <c r="IE357">
        <v>4.97212</v>
      </c>
      <c r="IF357">
        <v>1.87349</v>
      </c>
      <c r="IG357">
        <v>1.88034</v>
      </c>
      <c r="IH357">
        <v>1.87653</v>
      </c>
      <c r="II357">
        <v>1.87609</v>
      </c>
      <c r="IJ357">
        <v>1.87607</v>
      </c>
      <c r="IK357">
        <v>1.87503</v>
      </c>
      <c r="IL357">
        <v>1.87545</v>
      </c>
      <c r="IM357">
        <v>0</v>
      </c>
      <c r="IN357">
        <v>0</v>
      </c>
      <c r="IO357">
        <v>0</v>
      </c>
      <c r="IP357">
        <v>0</v>
      </c>
      <c r="IQ357" t="s">
        <v>440</v>
      </c>
      <c r="IR357" t="s">
        <v>441</v>
      </c>
      <c r="IS357" t="s">
        <v>442</v>
      </c>
      <c r="IT357" t="s">
        <v>442</v>
      </c>
      <c r="IU357" t="s">
        <v>442</v>
      </c>
      <c r="IV357" t="s">
        <v>442</v>
      </c>
      <c r="IW357">
        <v>0</v>
      </c>
      <c r="IX357">
        <v>100</v>
      </c>
      <c r="IY357">
        <v>100</v>
      </c>
      <c r="IZ357">
        <v>-0.514</v>
      </c>
      <c r="JA357">
        <v>0.0316</v>
      </c>
      <c r="JB357">
        <v>-0.436505064677801</v>
      </c>
      <c r="JC357">
        <v>-0.000204251658391556</v>
      </c>
      <c r="JD357">
        <v>8.11882707142039e-08</v>
      </c>
      <c r="JE357">
        <v>-8.824596126216e-11</v>
      </c>
      <c r="JF357">
        <v>-0.0823044458403542</v>
      </c>
      <c r="JG357">
        <v>6.98166786572007e-05</v>
      </c>
      <c r="JH357">
        <v>0.00104944809816257</v>
      </c>
      <c r="JI357">
        <v>-2.5878658862803e-05</v>
      </c>
      <c r="JJ357">
        <v>28</v>
      </c>
      <c r="JK357">
        <v>2090</v>
      </c>
      <c r="JL357">
        <v>2</v>
      </c>
      <c r="JM357">
        <v>19</v>
      </c>
      <c r="JN357">
        <v>29</v>
      </c>
      <c r="JO357">
        <v>29</v>
      </c>
      <c r="JP357">
        <v>1.36108</v>
      </c>
      <c r="JQ357">
        <v>2.55371</v>
      </c>
      <c r="JR357">
        <v>2.24365</v>
      </c>
      <c r="JS357">
        <v>2.84912</v>
      </c>
      <c r="JT357">
        <v>2.49756</v>
      </c>
      <c r="JU357">
        <v>2.39258</v>
      </c>
      <c r="JV357">
        <v>31.3898</v>
      </c>
      <c r="JW357">
        <v>24.07</v>
      </c>
      <c r="JX357">
        <v>18</v>
      </c>
      <c r="JY357">
        <v>633.623</v>
      </c>
      <c r="JZ357">
        <v>657.434</v>
      </c>
      <c r="KA357">
        <v>19.9994</v>
      </c>
      <c r="KB357">
        <v>23.3314</v>
      </c>
      <c r="KC357">
        <v>30</v>
      </c>
      <c r="KD357">
        <v>23.5215</v>
      </c>
      <c r="KE357">
        <v>23.5018</v>
      </c>
      <c r="KF357">
        <v>27.2899</v>
      </c>
      <c r="KG357">
        <v>36.1715</v>
      </c>
      <c r="KH357">
        <v>0</v>
      </c>
      <c r="KI357">
        <v>20</v>
      </c>
      <c r="KJ357">
        <v>420</v>
      </c>
      <c r="KK357">
        <v>11.5869</v>
      </c>
      <c r="KL357">
        <v>101.973</v>
      </c>
      <c r="KM357">
        <v>101.022</v>
      </c>
    </row>
    <row r="358" spans="1:299">
      <c r="A358">
        <v>342</v>
      </c>
      <c r="B358">
        <v>1701979379.1</v>
      </c>
      <c r="C358">
        <v>1705.09999990463</v>
      </c>
      <c r="D358" t="s">
        <v>1125</v>
      </c>
      <c r="E358" t="s">
        <v>1126</v>
      </c>
      <c r="F358">
        <v>15</v>
      </c>
      <c r="H358" t="s">
        <v>435</v>
      </c>
      <c r="K358">
        <v>1701979377.6</v>
      </c>
      <c r="L358">
        <f>(M358)/1000</f>
        <v>0</v>
      </c>
      <c r="M358">
        <f>IF(DR358, AP358, AJ358)</f>
        <v>0</v>
      </c>
      <c r="N358">
        <f>IF(DR358, AK358, AI358)</f>
        <v>0</v>
      </c>
      <c r="O358">
        <f>DT358 - IF(AW358&gt;1, N358*DN358*100.0/(AY358*EH358), 0)</f>
        <v>0</v>
      </c>
      <c r="P358">
        <f>((V358-L358/2)*O358-N358)/(V358+L358/2)</f>
        <v>0</v>
      </c>
      <c r="Q358">
        <f>P358*(EA358+EB358)/1000.0</f>
        <v>0</v>
      </c>
      <c r="R358">
        <f>(DT358 - IF(AW358&gt;1, N358*DN358*100.0/(AY358*EH358), 0))*(EA358+EB358)/1000.0</f>
        <v>0</v>
      </c>
      <c r="S358">
        <f>2.0/((1/U358-1/T358)+SIGN(U358)*SQRT((1/U358-1/T358)*(1/U358-1/T358) + 4*DO358/((DO358+1)*(DO358+1))*(2*1/U358*1/T358-1/T358*1/T358)))</f>
        <v>0</v>
      </c>
      <c r="T358">
        <f>IF(LEFT(DP358,1)&lt;&gt;"0",IF(LEFT(DP358,1)="1",3.0,DQ358),$D$5+$E$5*(EH358*EA358/($K$5*1000))+$F$5*(EH358*EA358/($K$5*1000))*MAX(MIN(DN358,$J$5),$I$5)*MAX(MIN(DN358,$J$5),$I$5)+$G$5*MAX(MIN(DN358,$J$5),$I$5)*(EH358*EA358/($K$5*1000))+$H$5*(EH358*EA358/($K$5*1000))*(EH358*EA358/($K$5*1000)))</f>
        <v>0</v>
      </c>
      <c r="U358">
        <f>L358*(1000-(1000*0.61365*exp(17.502*Y358/(240.97+Y358))/(EA358+EB358)+DV358)/2)/(1000*0.61365*exp(17.502*Y358/(240.97+Y358))/(EA358+EB358)-DV358)</f>
        <v>0</v>
      </c>
      <c r="V358">
        <f>1/((DO358+1)/(S358/1.6)+1/(T358/1.37)) + DO358/((DO358+1)/(S358/1.6) + DO358/(T358/1.37))</f>
        <v>0</v>
      </c>
      <c r="W358">
        <f>(DJ358*DM358)</f>
        <v>0</v>
      </c>
      <c r="X358">
        <f>(EC358+(W358+2*0.95*5.67E-8*(((EC358+$B$7)+273)^4-(EC358+273)^4)-44100*L358)/(1.84*29.3*T358+8*0.95*5.67E-8*(EC358+273)^3))</f>
        <v>0</v>
      </c>
      <c r="Y358">
        <f>($C$7*ED358+$D$7*EE358+$E$7*X358)</f>
        <v>0</v>
      </c>
      <c r="Z358">
        <f>0.61365*exp(17.502*Y358/(240.97+Y358))</f>
        <v>0</v>
      </c>
      <c r="AA358">
        <f>(AB358/AC358*100)</f>
        <v>0</v>
      </c>
      <c r="AB358">
        <f>DV358*(EA358+EB358)/1000</f>
        <v>0</v>
      </c>
      <c r="AC358">
        <f>0.61365*exp(17.502*EC358/(240.97+EC358))</f>
        <v>0</v>
      </c>
      <c r="AD358">
        <f>(Z358-DV358*(EA358+EB358)/1000)</f>
        <v>0</v>
      </c>
      <c r="AE358">
        <f>(-L358*44100)</f>
        <v>0</v>
      </c>
      <c r="AF358">
        <f>2*29.3*T358*0.92*(EC358-Y358)</f>
        <v>0</v>
      </c>
      <c r="AG358">
        <f>2*0.95*5.67E-8*(((EC358+$B$7)+273)^4-(Y358+273)^4)</f>
        <v>0</v>
      </c>
      <c r="AH358">
        <f>W358+AG358+AE358+AF358</f>
        <v>0</v>
      </c>
      <c r="AI358">
        <f>DZ358*AW358*(DU358-DT358*(1000-AW358*DW358)/(1000-AW358*DV358))/(100*DN358)</f>
        <v>0</v>
      </c>
      <c r="AJ358">
        <f>1000*DZ358*AW358*(DV358-DW358)/(100*DN358*(1000-AW358*DV358))</f>
        <v>0</v>
      </c>
      <c r="AK358">
        <f>(AL358 - AM358 - EA358*1E3/(8.314*(EC358+273.15)) * AO358/DZ358 * AN358) * DZ358/(100*DN358) * (1000 - DW358)/1000</f>
        <v>0</v>
      </c>
      <c r="AL358">
        <v>424.923559296064</v>
      </c>
      <c r="AM358">
        <v>422.992581818182</v>
      </c>
      <c r="AN358">
        <v>-5.61034052436963e-05</v>
      </c>
      <c r="AO358">
        <v>66.111918729525</v>
      </c>
      <c r="AP358">
        <f>(AR358 - AQ358 + EA358*1E3/(8.314*(EC358+273.15)) * AT358/DZ358 * AS358) * DZ358/(100*DN358) * 1000/(1000 - AR358)</f>
        <v>0</v>
      </c>
      <c r="AQ358">
        <v>11.5850119933029</v>
      </c>
      <c r="AR358">
        <v>12.4979615384616</v>
      </c>
      <c r="AS358">
        <v>-5.26610552303479e-07</v>
      </c>
      <c r="AT358">
        <v>85.4368916189537</v>
      </c>
      <c r="AU358">
        <v>0</v>
      </c>
      <c r="AV358">
        <v>0</v>
      </c>
      <c r="AW358">
        <f>IF(AU358*$H$13&gt;=AY358,1.0,(AY358/(AY358-AU358*$H$13)))</f>
        <v>0</v>
      </c>
      <c r="AX358">
        <f>(AW358-1)*100</f>
        <v>0</v>
      </c>
      <c r="AY358">
        <f>MAX(0,($B$13+$C$13*EH358)/(1+$D$13*EH358)*EA358/(EC358+273)*$E$13)</f>
        <v>0</v>
      </c>
      <c r="AZ358" t="s">
        <v>436</v>
      </c>
      <c r="BA358" t="s">
        <v>436</v>
      </c>
      <c r="BB358">
        <v>0</v>
      </c>
      <c r="BC358">
        <v>0</v>
      </c>
      <c r="BD358">
        <f>1-BB358/BC358</f>
        <v>0</v>
      </c>
      <c r="BE358">
        <v>0</v>
      </c>
      <c r="BF358" t="s">
        <v>436</v>
      </c>
      <c r="BG358" t="s">
        <v>436</v>
      </c>
      <c r="BH358">
        <v>0</v>
      </c>
      <c r="BI358">
        <v>0</v>
      </c>
      <c r="BJ358">
        <f>1-BH358/BI358</f>
        <v>0</v>
      </c>
      <c r="BK358">
        <v>0.5</v>
      </c>
      <c r="BL358">
        <f>DK358</f>
        <v>0</v>
      </c>
      <c r="BM358">
        <f>N358</f>
        <v>0</v>
      </c>
      <c r="BN358">
        <f>BJ358*BK358*BL358</f>
        <v>0</v>
      </c>
      <c r="BO358">
        <f>(BM358-BE358)/BL358</f>
        <v>0</v>
      </c>
      <c r="BP358">
        <f>(BC358-BI358)/BI358</f>
        <v>0</v>
      </c>
      <c r="BQ358">
        <f>BB358/(BD358+BB358/BI358)</f>
        <v>0</v>
      </c>
      <c r="BR358" t="s">
        <v>436</v>
      </c>
      <c r="BS358">
        <v>0</v>
      </c>
      <c r="BT358">
        <f>IF(BS358&lt;&gt;0, BS358, BQ358)</f>
        <v>0</v>
      </c>
      <c r="BU358">
        <f>1-BT358/BI358</f>
        <v>0</v>
      </c>
      <c r="BV358">
        <f>(BI358-BH358)/(BI358-BT358)</f>
        <v>0</v>
      </c>
      <c r="BW358">
        <f>(BC358-BI358)/(BC358-BT358)</f>
        <v>0</v>
      </c>
      <c r="BX358">
        <f>(BI358-BH358)/(BI358-BB358)</f>
        <v>0</v>
      </c>
      <c r="BY358">
        <f>(BC358-BI358)/(BC358-BB358)</f>
        <v>0</v>
      </c>
      <c r="BZ358">
        <f>(BV358*BT358/BH358)</f>
        <v>0</v>
      </c>
      <c r="CA358">
        <f>(1-BZ358)</f>
        <v>0</v>
      </c>
      <c r="DJ358">
        <f>$B$11*EI358+$C$11*EJ358+$F$11*EU358*(1-EX358)</f>
        <v>0</v>
      </c>
      <c r="DK358">
        <f>DJ358*DL358</f>
        <v>0</v>
      </c>
      <c r="DL358">
        <f>($B$11*$D$9+$C$11*$D$9+$F$11*((FH358+EZ358)/MAX(FH358+EZ358+FI358, 0.1)*$I$9+FI358/MAX(FH358+EZ358+FI358, 0.1)*$J$9))/($B$11+$C$11+$F$11)</f>
        <v>0</v>
      </c>
      <c r="DM358">
        <f>($B$11*$K$9+$C$11*$K$9+$F$11*((FH358+EZ358)/MAX(FH358+EZ358+FI358, 0.1)*$P$9+FI358/MAX(FH358+EZ358+FI358, 0.1)*$Q$9))/($B$11+$C$11+$F$11)</f>
        <v>0</v>
      </c>
      <c r="DN358">
        <v>6</v>
      </c>
      <c r="DO358">
        <v>0.5</v>
      </c>
      <c r="DP358" t="s">
        <v>437</v>
      </c>
      <c r="DQ358">
        <v>2</v>
      </c>
      <c r="DR358" t="b">
        <v>1</v>
      </c>
      <c r="DS358">
        <v>1701979377.6</v>
      </c>
      <c r="DT358">
        <v>417.6965</v>
      </c>
      <c r="DU358">
        <v>419.997</v>
      </c>
      <c r="DV358">
        <v>12.49775</v>
      </c>
      <c r="DW358">
        <v>11.58485</v>
      </c>
      <c r="DX358">
        <v>418.211</v>
      </c>
      <c r="DY358">
        <v>12.46625</v>
      </c>
      <c r="DZ358">
        <v>600.0435</v>
      </c>
      <c r="EA358">
        <v>78.90025</v>
      </c>
      <c r="EB358">
        <v>0.100141</v>
      </c>
      <c r="EC358">
        <v>23.02625</v>
      </c>
      <c r="ED358">
        <v>23.07915</v>
      </c>
      <c r="EE358">
        <v>999.9</v>
      </c>
      <c r="EF358">
        <v>0</v>
      </c>
      <c r="EG358">
        <v>0</v>
      </c>
      <c r="EH358">
        <v>9988.435</v>
      </c>
      <c r="EI358">
        <v>0</v>
      </c>
      <c r="EJ358">
        <v>0.848101</v>
      </c>
      <c r="EK358">
        <v>-2.3004</v>
      </c>
      <c r="EL358">
        <v>422.983</v>
      </c>
      <c r="EM358">
        <v>424.9195</v>
      </c>
      <c r="EN358">
        <v>0.912926</v>
      </c>
      <c r="EO358">
        <v>419.997</v>
      </c>
      <c r="EP358">
        <v>11.58485</v>
      </c>
      <c r="EQ358">
        <v>0.9860775</v>
      </c>
      <c r="ER358">
        <v>0.914048</v>
      </c>
      <c r="ES358">
        <v>6.71228</v>
      </c>
      <c r="ET358">
        <v>5.61383</v>
      </c>
      <c r="EU358">
        <v>1800.09</v>
      </c>
      <c r="EV358">
        <v>0.978006</v>
      </c>
      <c r="EW358">
        <v>0.0219943</v>
      </c>
      <c r="EX358">
        <v>0</v>
      </c>
      <c r="EY358">
        <v>380.532</v>
      </c>
      <c r="EZ358">
        <v>4.99951</v>
      </c>
      <c r="FA358">
        <v>6908.495</v>
      </c>
      <c r="FB358">
        <v>14717.7</v>
      </c>
      <c r="FC358">
        <v>43.062</v>
      </c>
      <c r="FD358">
        <v>44.875</v>
      </c>
      <c r="FE358">
        <v>44.625</v>
      </c>
      <c r="FF358">
        <v>43.875</v>
      </c>
      <c r="FG358">
        <v>44.5</v>
      </c>
      <c r="FH358">
        <v>1755.61</v>
      </c>
      <c r="FI358">
        <v>39.48</v>
      </c>
      <c r="FJ358">
        <v>0</v>
      </c>
      <c r="FK358">
        <v>1701979380.3</v>
      </c>
      <c r="FL358">
        <v>0</v>
      </c>
      <c r="FM358">
        <v>380.67632</v>
      </c>
      <c r="FN358">
        <v>0.361230771937001</v>
      </c>
      <c r="FO358">
        <v>-5.65769231211013</v>
      </c>
      <c r="FP358">
        <v>6908.4468</v>
      </c>
      <c r="FQ358">
        <v>15</v>
      </c>
      <c r="FR358">
        <v>1701977635</v>
      </c>
      <c r="FS358" t="s">
        <v>438</v>
      </c>
      <c r="FT358">
        <v>1701977633</v>
      </c>
      <c r="FU358">
        <v>1701977635</v>
      </c>
      <c r="FV358">
        <v>4</v>
      </c>
      <c r="FW358">
        <v>-0.012</v>
      </c>
      <c r="FX358">
        <v>0.003</v>
      </c>
      <c r="FY358">
        <v>-0.515</v>
      </c>
      <c r="FZ358">
        <v>0.012</v>
      </c>
      <c r="GA358">
        <v>420</v>
      </c>
      <c r="GB358">
        <v>11</v>
      </c>
      <c r="GC358">
        <v>0.38</v>
      </c>
      <c r="GD358">
        <v>0.07</v>
      </c>
      <c r="GE358">
        <v>-2.3090455</v>
      </c>
      <c r="GF358">
        <v>0.119403157894735</v>
      </c>
      <c r="GG358">
        <v>0.0230722739397312</v>
      </c>
      <c r="GH358">
        <v>1</v>
      </c>
      <c r="GI358">
        <v>380.642176470588</v>
      </c>
      <c r="GJ358">
        <v>0.00287242063712932</v>
      </c>
      <c r="GK358">
        <v>0.203291079429914</v>
      </c>
      <c r="GL358">
        <v>1</v>
      </c>
      <c r="GM358">
        <v>0.91456115</v>
      </c>
      <c r="GN358">
        <v>-0.00502849624059886</v>
      </c>
      <c r="GO358">
        <v>0.00106220536032352</v>
      </c>
      <c r="GP358">
        <v>1</v>
      </c>
      <c r="GQ358">
        <v>3</v>
      </c>
      <c r="GR358">
        <v>3</v>
      </c>
      <c r="GS358" t="s">
        <v>439</v>
      </c>
      <c r="GT358">
        <v>3.25017</v>
      </c>
      <c r="GU358">
        <v>2.89222</v>
      </c>
      <c r="GV358">
        <v>0.0827683</v>
      </c>
      <c r="GW358">
        <v>0.0829101</v>
      </c>
      <c r="GX358">
        <v>0.0595071</v>
      </c>
      <c r="GY358">
        <v>0.0557425</v>
      </c>
      <c r="GZ358">
        <v>30258.9</v>
      </c>
      <c r="HA358">
        <v>23315.8</v>
      </c>
      <c r="HB358">
        <v>30711.4</v>
      </c>
      <c r="HC358">
        <v>23894.1</v>
      </c>
      <c r="HD358">
        <v>38257.3</v>
      </c>
      <c r="HE358">
        <v>31492.3</v>
      </c>
      <c r="HF358">
        <v>43455.8</v>
      </c>
      <c r="HG358">
        <v>36060.2</v>
      </c>
      <c r="HH358">
        <v>2.35267</v>
      </c>
      <c r="HI358">
        <v>2.25465</v>
      </c>
      <c r="HJ358">
        <v>0.152476</v>
      </c>
      <c r="HK358">
        <v>0</v>
      </c>
      <c r="HL358">
        <v>20.5655</v>
      </c>
      <c r="HM358">
        <v>999.9</v>
      </c>
      <c r="HN358">
        <v>45.001</v>
      </c>
      <c r="HO358">
        <v>27.18</v>
      </c>
      <c r="HP358">
        <v>20.6318</v>
      </c>
      <c r="HQ358">
        <v>54.192</v>
      </c>
      <c r="HR358">
        <v>21.4223</v>
      </c>
      <c r="HS358">
        <v>2</v>
      </c>
      <c r="HT358">
        <v>-0.303994</v>
      </c>
      <c r="HU358">
        <v>0.686049</v>
      </c>
      <c r="HV358">
        <v>20.3424</v>
      </c>
      <c r="HW358">
        <v>5.24559</v>
      </c>
      <c r="HX358">
        <v>11.9223</v>
      </c>
      <c r="HY358">
        <v>4.9698</v>
      </c>
      <c r="HZ358">
        <v>3.29005</v>
      </c>
      <c r="IA358">
        <v>9999</v>
      </c>
      <c r="IB358">
        <v>999.9</v>
      </c>
      <c r="IC358">
        <v>9999</v>
      </c>
      <c r="ID358">
        <v>9999</v>
      </c>
      <c r="IE358">
        <v>4.9721</v>
      </c>
      <c r="IF358">
        <v>1.87349</v>
      </c>
      <c r="IG358">
        <v>1.88034</v>
      </c>
      <c r="IH358">
        <v>1.87653</v>
      </c>
      <c r="II358">
        <v>1.87609</v>
      </c>
      <c r="IJ358">
        <v>1.87607</v>
      </c>
      <c r="IK358">
        <v>1.87504</v>
      </c>
      <c r="IL358">
        <v>1.87546</v>
      </c>
      <c r="IM358">
        <v>0</v>
      </c>
      <c r="IN358">
        <v>0</v>
      </c>
      <c r="IO358">
        <v>0</v>
      </c>
      <c r="IP358">
        <v>0</v>
      </c>
      <c r="IQ358" t="s">
        <v>440</v>
      </c>
      <c r="IR358" t="s">
        <v>441</v>
      </c>
      <c r="IS358" t="s">
        <v>442</v>
      </c>
      <c r="IT358" t="s">
        <v>442</v>
      </c>
      <c r="IU358" t="s">
        <v>442</v>
      </c>
      <c r="IV358" t="s">
        <v>442</v>
      </c>
      <c r="IW358">
        <v>0</v>
      </c>
      <c r="IX358">
        <v>100</v>
      </c>
      <c r="IY358">
        <v>100</v>
      </c>
      <c r="IZ358">
        <v>-0.514</v>
      </c>
      <c r="JA358">
        <v>0.0315</v>
      </c>
      <c r="JB358">
        <v>-0.436505064677801</v>
      </c>
      <c r="JC358">
        <v>-0.000204251658391556</v>
      </c>
      <c r="JD358">
        <v>8.11882707142039e-08</v>
      </c>
      <c r="JE358">
        <v>-8.824596126216e-11</v>
      </c>
      <c r="JF358">
        <v>-0.0823044458403542</v>
      </c>
      <c r="JG358">
        <v>6.98166786572007e-05</v>
      </c>
      <c r="JH358">
        <v>0.00104944809816257</v>
      </c>
      <c r="JI358">
        <v>-2.5878658862803e-05</v>
      </c>
      <c r="JJ358">
        <v>28</v>
      </c>
      <c r="JK358">
        <v>2090</v>
      </c>
      <c r="JL358">
        <v>2</v>
      </c>
      <c r="JM358">
        <v>19</v>
      </c>
      <c r="JN358">
        <v>29.1</v>
      </c>
      <c r="JO358">
        <v>29.1</v>
      </c>
      <c r="JP358">
        <v>1.36108</v>
      </c>
      <c r="JQ358">
        <v>2.55859</v>
      </c>
      <c r="JR358">
        <v>2.24365</v>
      </c>
      <c r="JS358">
        <v>2.84912</v>
      </c>
      <c r="JT358">
        <v>2.49756</v>
      </c>
      <c r="JU358">
        <v>2.37183</v>
      </c>
      <c r="JV358">
        <v>31.3898</v>
      </c>
      <c r="JW358">
        <v>24.0612</v>
      </c>
      <c r="JX358">
        <v>18</v>
      </c>
      <c r="JY358">
        <v>633.67</v>
      </c>
      <c r="JZ358">
        <v>657.376</v>
      </c>
      <c r="KA358">
        <v>19.9997</v>
      </c>
      <c r="KB358">
        <v>23.3314</v>
      </c>
      <c r="KC358">
        <v>30.0001</v>
      </c>
      <c r="KD358">
        <v>23.5209</v>
      </c>
      <c r="KE358">
        <v>23.5007</v>
      </c>
      <c r="KF358">
        <v>27.2911</v>
      </c>
      <c r="KG358">
        <v>36.1715</v>
      </c>
      <c r="KH358">
        <v>0</v>
      </c>
      <c r="KI358">
        <v>20</v>
      </c>
      <c r="KJ358">
        <v>420</v>
      </c>
      <c r="KK358">
        <v>11.5869</v>
      </c>
      <c r="KL358">
        <v>101.972</v>
      </c>
      <c r="KM358">
        <v>101.021</v>
      </c>
    </row>
    <row r="359" spans="1:299">
      <c r="A359">
        <v>343</v>
      </c>
      <c r="B359">
        <v>1701979384.1</v>
      </c>
      <c r="C359">
        <v>1710.09999990463</v>
      </c>
      <c r="D359" t="s">
        <v>1127</v>
      </c>
      <c r="E359" t="s">
        <v>1128</v>
      </c>
      <c r="F359">
        <v>15</v>
      </c>
      <c r="H359" t="s">
        <v>435</v>
      </c>
      <c r="K359">
        <v>1701979382.6</v>
      </c>
      <c r="L359">
        <f>(M359)/1000</f>
        <v>0</v>
      </c>
      <c r="M359">
        <f>IF(DR359, AP359, AJ359)</f>
        <v>0</v>
      </c>
      <c r="N359">
        <f>IF(DR359, AK359, AI359)</f>
        <v>0</v>
      </c>
      <c r="O359">
        <f>DT359 - IF(AW359&gt;1, N359*DN359*100.0/(AY359*EH359), 0)</f>
        <v>0</v>
      </c>
      <c r="P359">
        <f>((V359-L359/2)*O359-N359)/(V359+L359/2)</f>
        <v>0</v>
      </c>
      <c r="Q359">
        <f>P359*(EA359+EB359)/1000.0</f>
        <v>0</v>
      </c>
      <c r="R359">
        <f>(DT359 - IF(AW359&gt;1, N359*DN359*100.0/(AY359*EH359), 0))*(EA359+EB359)/1000.0</f>
        <v>0</v>
      </c>
      <c r="S359">
        <f>2.0/((1/U359-1/T359)+SIGN(U359)*SQRT((1/U359-1/T359)*(1/U359-1/T359) + 4*DO359/((DO359+1)*(DO359+1))*(2*1/U359*1/T359-1/T359*1/T359)))</f>
        <v>0</v>
      </c>
      <c r="T359">
        <f>IF(LEFT(DP359,1)&lt;&gt;"0",IF(LEFT(DP359,1)="1",3.0,DQ359),$D$5+$E$5*(EH359*EA359/($K$5*1000))+$F$5*(EH359*EA359/($K$5*1000))*MAX(MIN(DN359,$J$5),$I$5)*MAX(MIN(DN359,$J$5),$I$5)+$G$5*MAX(MIN(DN359,$J$5),$I$5)*(EH359*EA359/($K$5*1000))+$H$5*(EH359*EA359/($K$5*1000))*(EH359*EA359/($K$5*1000)))</f>
        <v>0</v>
      </c>
      <c r="U359">
        <f>L359*(1000-(1000*0.61365*exp(17.502*Y359/(240.97+Y359))/(EA359+EB359)+DV359)/2)/(1000*0.61365*exp(17.502*Y359/(240.97+Y359))/(EA359+EB359)-DV359)</f>
        <v>0</v>
      </c>
      <c r="V359">
        <f>1/((DO359+1)/(S359/1.6)+1/(T359/1.37)) + DO359/((DO359+1)/(S359/1.6) + DO359/(T359/1.37))</f>
        <v>0</v>
      </c>
      <c r="W359">
        <f>(DJ359*DM359)</f>
        <v>0</v>
      </c>
      <c r="X359">
        <f>(EC359+(W359+2*0.95*5.67E-8*(((EC359+$B$7)+273)^4-(EC359+273)^4)-44100*L359)/(1.84*29.3*T359+8*0.95*5.67E-8*(EC359+273)^3))</f>
        <v>0</v>
      </c>
      <c r="Y359">
        <f>($C$7*ED359+$D$7*EE359+$E$7*X359)</f>
        <v>0</v>
      </c>
      <c r="Z359">
        <f>0.61365*exp(17.502*Y359/(240.97+Y359))</f>
        <v>0</v>
      </c>
      <c r="AA359">
        <f>(AB359/AC359*100)</f>
        <v>0</v>
      </c>
      <c r="AB359">
        <f>DV359*(EA359+EB359)/1000</f>
        <v>0</v>
      </c>
      <c r="AC359">
        <f>0.61365*exp(17.502*EC359/(240.97+EC359))</f>
        <v>0</v>
      </c>
      <c r="AD359">
        <f>(Z359-DV359*(EA359+EB359)/1000)</f>
        <v>0</v>
      </c>
      <c r="AE359">
        <f>(-L359*44100)</f>
        <v>0</v>
      </c>
      <c r="AF359">
        <f>2*29.3*T359*0.92*(EC359-Y359)</f>
        <v>0</v>
      </c>
      <c r="AG359">
        <f>2*0.95*5.67E-8*(((EC359+$B$7)+273)^4-(Y359+273)^4)</f>
        <v>0</v>
      </c>
      <c r="AH359">
        <f>W359+AG359+AE359+AF359</f>
        <v>0</v>
      </c>
      <c r="AI359">
        <f>DZ359*AW359*(DU359-DT359*(1000-AW359*DW359)/(1000-AW359*DV359))/(100*DN359)</f>
        <v>0</v>
      </c>
      <c r="AJ359">
        <f>1000*DZ359*AW359*(DV359-DW359)/(100*DN359*(1000-AW359*DV359))</f>
        <v>0</v>
      </c>
      <c r="AK359">
        <f>(AL359 - AM359 - EA359*1E3/(8.314*(EC359+273.15)) * AO359/DZ359 * AN359) * DZ359/(100*DN359) * (1000 - DW359)/1000</f>
        <v>0</v>
      </c>
      <c r="AL359">
        <v>424.938317073407</v>
      </c>
      <c r="AM359">
        <v>422.985903030303</v>
      </c>
      <c r="AN359">
        <v>-0.000225351966727511</v>
      </c>
      <c r="AO359">
        <v>66.111918729525</v>
      </c>
      <c r="AP359">
        <f>(AR359 - AQ359 + EA359*1E3/(8.314*(EC359+273.15)) * AT359/DZ359 * AS359) * DZ359/(100*DN359) * 1000/(1000 - AR359)</f>
        <v>0</v>
      </c>
      <c r="AQ359">
        <v>11.584931667119</v>
      </c>
      <c r="AR359">
        <v>12.4964846153846</v>
      </c>
      <c r="AS359">
        <v>-5.42309565325567e-07</v>
      </c>
      <c r="AT359">
        <v>85.4368916189537</v>
      </c>
      <c r="AU359">
        <v>0</v>
      </c>
      <c r="AV359">
        <v>0</v>
      </c>
      <c r="AW359">
        <f>IF(AU359*$H$13&gt;=AY359,1.0,(AY359/(AY359-AU359*$H$13)))</f>
        <v>0</v>
      </c>
      <c r="AX359">
        <f>(AW359-1)*100</f>
        <v>0</v>
      </c>
      <c r="AY359">
        <f>MAX(0,($B$13+$C$13*EH359)/(1+$D$13*EH359)*EA359/(EC359+273)*$E$13)</f>
        <v>0</v>
      </c>
      <c r="AZ359" t="s">
        <v>436</v>
      </c>
      <c r="BA359" t="s">
        <v>436</v>
      </c>
      <c r="BB359">
        <v>0</v>
      </c>
      <c r="BC359">
        <v>0</v>
      </c>
      <c r="BD359">
        <f>1-BB359/BC359</f>
        <v>0</v>
      </c>
      <c r="BE359">
        <v>0</v>
      </c>
      <c r="BF359" t="s">
        <v>436</v>
      </c>
      <c r="BG359" t="s">
        <v>436</v>
      </c>
      <c r="BH359">
        <v>0</v>
      </c>
      <c r="BI359">
        <v>0</v>
      </c>
      <c r="BJ359">
        <f>1-BH359/BI359</f>
        <v>0</v>
      </c>
      <c r="BK359">
        <v>0.5</v>
      </c>
      <c r="BL359">
        <f>DK359</f>
        <v>0</v>
      </c>
      <c r="BM359">
        <f>N359</f>
        <v>0</v>
      </c>
      <c r="BN359">
        <f>BJ359*BK359*BL359</f>
        <v>0</v>
      </c>
      <c r="BO359">
        <f>(BM359-BE359)/BL359</f>
        <v>0</v>
      </c>
      <c r="BP359">
        <f>(BC359-BI359)/BI359</f>
        <v>0</v>
      </c>
      <c r="BQ359">
        <f>BB359/(BD359+BB359/BI359)</f>
        <v>0</v>
      </c>
      <c r="BR359" t="s">
        <v>436</v>
      </c>
      <c r="BS359">
        <v>0</v>
      </c>
      <c r="BT359">
        <f>IF(BS359&lt;&gt;0, BS359, BQ359)</f>
        <v>0</v>
      </c>
      <c r="BU359">
        <f>1-BT359/BI359</f>
        <v>0</v>
      </c>
      <c r="BV359">
        <f>(BI359-BH359)/(BI359-BT359)</f>
        <v>0</v>
      </c>
      <c r="BW359">
        <f>(BC359-BI359)/(BC359-BT359)</f>
        <v>0</v>
      </c>
      <c r="BX359">
        <f>(BI359-BH359)/(BI359-BB359)</f>
        <v>0</v>
      </c>
      <c r="BY359">
        <f>(BC359-BI359)/(BC359-BB359)</f>
        <v>0</v>
      </c>
      <c r="BZ359">
        <f>(BV359*BT359/BH359)</f>
        <v>0</v>
      </c>
      <c r="CA359">
        <f>(1-BZ359)</f>
        <v>0</v>
      </c>
      <c r="DJ359">
        <f>$B$11*EI359+$C$11*EJ359+$F$11*EU359*(1-EX359)</f>
        <v>0</v>
      </c>
      <c r="DK359">
        <f>DJ359*DL359</f>
        <v>0</v>
      </c>
      <c r="DL359">
        <f>($B$11*$D$9+$C$11*$D$9+$F$11*((FH359+EZ359)/MAX(FH359+EZ359+FI359, 0.1)*$I$9+FI359/MAX(FH359+EZ359+FI359, 0.1)*$J$9))/($B$11+$C$11+$F$11)</f>
        <v>0</v>
      </c>
      <c r="DM359">
        <f>($B$11*$K$9+$C$11*$K$9+$F$11*((FH359+EZ359)/MAX(FH359+EZ359+FI359, 0.1)*$P$9+FI359/MAX(FH359+EZ359+FI359, 0.1)*$Q$9))/($B$11+$C$11+$F$11)</f>
        <v>0</v>
      </c>
      <c r="DN359">
        <v>6</v>
      </c>
      <c r="DO359">
        <v>0.5</v>
      </c>
      <c r="DP359" t="s">
        <v>437</v>
      </c>
      <c r="DQ359">
        <v>2</v>
      </c>
      <c r="DR359" t="b">
        <v>1</v>
      </c>
      <c r="DS359">
        <v>1701979382.6</v>
      </c>
      <c r="DT359">
        <v>417.697</v>
      </c>
      <c r="DU359">
        <v>420.0205</v>
      </c>
      <c r="DV359">
        <v>12.4969</v>
      </c>
      <c r="DW359">
        <v>11.58515</v>
      </c>
      <c r="DX359">
        <v>418.211</v>
      </c>
      <c r="DY359">
        <v>12.4654</v>
      </c>
      <c r="DZ359">
        <v>599.8845</v>
      </c>
      <c r="EA359">
        <v>78.90055</v>
      </c>
      <c r="EB359">
        <v>0.09981755</v>
      </c>
      <c r="EC359">
        <v>23.02725</v>
      </c>
      <c r="ED359">
        <v>23.0854</v>
      </c>
      <c r="EE359">
        <v>999.9</v>
      </c>
      <c r="EF359">
        <v>0</v>
      </c>
      <c r="EG359">
        <v>0</v>
      </c>
      <c r="EH359">
        <v>10006.9</v>
      </c>
      <c r="EI359">
        <v>0</v>
      </c>
      <c r="EJ359">
        <v>0.848101</v>
      </c>
      <c r="EK359">
        <v>-2.32391</v>
      </c>
      <c r="EL359">
        <v>422.983</v>
      </c>
      <c r="EM359">
        <v>424.9435</v>
      </c>
      <c r="EN359">
        <v>0.911729</v>
      </c>
      <c r="EO359">
        <v>420.0205</v>
      </c>
      <c r="EP359">
        <v>11.58515</v>
      </c>
      <c r="EQ359">
        <v>0.9860145</v>
      </c>
      <c r="ER359">
        <v>0.914079</v>
      </c>
      <c r="ES359">
        <v>6.71135</v>
      </c>
      <c r="ET359">
        <v>5.614325</v>
      </c>
      <c r="EU359">
        <v>1800.1</v>
      </c>
      <c r="EV359">
        <v>0.978006</v>
      </c>
      <c r="EW359">
        <v>0.0219943</v>
      </c>
      <c r="EX359">
        <v>0</v>
      </c>
      <c r="EY359">
        <v>380.5905</v>
      </c>
      <c r="EZ359">
        <v>4.99951</v>
      </c>
      <c r="FA359">
        <v>6908.16</v>
      </c>
      <c r="FB359">
        <v>14717.8</v>
      </c>
      <c r="FC359">
        <v>43.0935</v>
      </c>
      <c r="FD359">
        <v>44.875</v>
      </c>
      <c r="FE359">
        <v>44.625</v>
      </c>
      <c r="FF359">
        <v>43.875</v>
      </c>
      <c r="FG359">
        <v>44.5</v>
      </c>
      <c r="FH359">
        <v>1755.62</v>
      </c>
      <c r="FI359">
        <v>39.48</v>
      </c>
      <c r="FJ359">
        <v>0</v>
      </c>
      <c r="FK359">
        <v>1701979385.1</v>
      </c>
      <c r="FL359">
        <v>0</v>
      </c>
      <c r="FM359">
        <v>380.6542</v>
      </c>
      <c r="FN359">
        <v>-0.44030769797499</v>
      </c>
      <c r="FO359">
        <v>-3.86384616375652</v>
      </c>
      <c r="FP359">
        <v>6908.148</v>
      </c>
      <c r="FQ359">
        <v>15</v>
      </c>
      <c r="FR359">
        <v>1701977635</v>
      </c>
      <c r="FS359" t="s">
        <v>438</v>
      </c>
      <c r="FT359">
        <v>1701977633</v>
      </c>
      <c r="FU359">
        <v>1701977635</v>
      </c>
      <c r="FV359">
        <v>4</v>
      </c>
      <c r="FW359">
        <v>-0.012</v>
      </c>
      <c r="FX359">
        <v>0.003</v>
      </c>
      <c r="FY359">
        <v>-0.515</v>
      </c>
      <c r="FZ359">
        <v>0.012</v>
      </c>
      <c r="GA359">
        <v>420</v>
      </c>
      <c r="GB359">
        <v>11</v>
      </c>
      <c r="GC359">
        <v>0.38</v>
      </c>
      <c r="GD359">
        <v>0.07</v>
      </c>
      <c r="GE359">
        <v>-2.30925761904762</v>
      </c>
      <c r="GF359">
        <v>0.0846638961038922</v>
      </c>
      <c r="GG359">
        <v>0.0238781428058146</v>
      </c>
      <c r="GH359">
        <v>1</v>
      </c>
      <c r="GI359">
        <v>380.655147058824</v>
      </c>
      <c r="GJ359">
        <v>-0.169549276350906</v>
      </c>
      <c r="GK359">
        <v>0.212602242856989</v>
      </c>
      <c r="GL359">
        <v>1</v>
      </c>
      <c r="GM359">
        <v>0.914023523809524</v>
      </c>
      <c r="GN359">
        <v>-0.0144139480519476</v>
      </c>
      <c r="GO359">
        <v>0.00155880679700388</v>
      </c>
      <c r="GP359">
        <v>1</v>
      </c>
      <c r="GQ359">
        <v>3</v>
      </c>
      <c r="GR359">
        <v>3</v>
      </c>
      <c r="GS359" t="s">
        <v>439</v>
      </c>
      <c r="GT359">
        <v>3.2501</v>
      </c>
      <c r="GU359">
        <v>2.8922</v>
      </c>
      <c r="GV359">
        <v>0.0827659</v>
      </c>
      <c r="GW359">
        <v>0.0829161</v>
      </c>
      <c r="GX359">
        <v>0.0595059</v>
      </c>
      <c r="GY359">
        <v>0.0557441</v>
      </c>
      <c r="GZ359">
        <v>30258.9</v>
      </c>
      <c r="HA359">
        <v>23315.2</v>
      </c>
      <c r="HB359">
        <v>30711.3</v>
      </c>
      <c r="HC359">
        <v>23893.7</v>
      </c>
      <c r="HD359">
        <v>38257.4</v>
      </c>
      <c r="HE359">
        <v>31491.5</v>
      </c>
      <c r="HF359">
        <v>43455.8</v>
      </c>
      <c r="HG359">
        <v>36059.4</v>
      </c>
      <c r="HH359">
        <v>2.35247</v>
      </c>
      <c r="HI359">
        <v>2.2547</v>
      </c>
      <c r="HJ359">
        <v>0.152811</v>
      </c>
      <c r="HK359">
        <v>0</v>
      </c>
      <c r="HL359">
        <v>20.5668</v>
      </c>
      <c r="HM359">
        <v>999.9</v>
      </c>
      <c r="HN359">
        <v>45.001</v>
      </c>
      <c r="HO359">
        <v>27.18</v>
      </c>
      <c r="HP359">
        <v>20.632</v>
      </c>
      <c r="HQ359">
        <v>54.562</v>
      </c>
      <c r="HR359">
        <v>21.4423</v>
      </c>
      <c r="HS359">
        <v>2</v>
      </c>
      <c r="HT359">
        <v>-0.303689</v>
      </c>
      <c r="HU359">
        <v>0.686097</v>
      </c>
      <c r="HV359">
        <v>20.3424</v>
      </c>
      <c r="HW359">
        <v>5.24484</v>
      </c>
      <c r="HX359">
        <v>11.9214</v>
      </c>
      <c r="HY359">
        <v>4.96985</v>
      </c>
      <c r="HZ359">
        <v>3.29013</v>
      </c>
      <c r="IA359">
        <v>9999</v>
      </c>
      <c r="IB359">
        <v>999.9</v>
      </c>
      <c r="IC359">
        <v>9999</v>
      </c>
      <c r="ID359">
        <v>9999</v>
      </c>
      <c r="IE359">
        <v>4.97209</v>
      </c>
      <c r="IF359">
        <v>1.8735</v>
      </c>
      <c r="IG359">
        <v>1.88034</v>
      </c>
      <c r="IH359">
        <v>1.87653</v>
      </c>
      <c r="II359">
        <v>1.87608</v>
      </c>
      <c r="IJ359">
        <v>1.87607</v>
      </c>
      <c r="IK359">
        <v>1.87503</v>
      </c>
      <c r="IL359">
        <v>1.87545</v>
      </c>
      <c r="IM359">
        <v>0</v>
      </c>
      <c r="IN359">
        <v>0</v>
      </c>
      <c r="IO359">
        <v>0</v>
      </c>
      <c r="IP359">
        <v>0</v>
      </c>
      <c r="IQ359" t="s">
        <v>440</v>
      </c>
      <c r="IR359" t="s">
        <v>441</v>
      </c>
      <c r="IS359" t="s">
        <v>442</v>
      </c>
      <c r="IT359" t="s">
        <v>442</v>
      </c>
      <c r="IU359" t="s">
        <v>442</v>
      </c>
      <c r="IV359" t="s">
        <v>442</v>
      </c>
      <c r="IW359">
        <v>0</v>
      </c>
      <c r="IX359">
        <v>100</v>
      </c>
      <c r="IY359">
        <v>100</v>
      </c>
      <c r="IZ359">
        <v>-0.514</v>
      </c>
      <c r="JA359">
        <v>0.0315</v>
      </c>
      <c r="JB359">
        <v>-0.436505064677801</v>
      </c>
      <c r="JC359">
        <v>-0.000204251658391556</v>
      </c>
      <c r="JD359">
        <v>8.11882707142039e-08</v>
      </c>
      <c r="JE359">
        <v>-8.824596126216e-11</v>
      </c>
      <c r="JF359">
        <v>-0.0823044458403542</v>
      </c>
      <c r="JG359">
        <v>6.98166786572007e-05</v>
      </c>
      <c r="JH359">
        <v>0.00104944809816257</v>
      </c>
      <c r="JI359">
        <v>-2.5878658862803e-05</v>
      </c>
      <c r="JJ359">
        <v>28</v>
      </c>
      <c r="JK359">
        <v>2090</v>
      </c>
      <c r="JL359">
        <v>2</v>
      </c>
      <c r="JM359">
        <v>19</v>
      </c>
      <c r="JN359">
        <v>29.2</v>
      </c>
      <c r="JO359">
        <v>29.2</v>
      </c>
      <c r="JP359">
        <v>1.36108</v>
      </c>
      <c r="JQ359">
        <v>2.55981</v>
      </c>
      <c r="JR359">
        <v>2.24365</v>
      </c>
      <c r="JS359">
        <v>2.85034</v>
      </c>
      <c r="JT359">
        <v>2.49756</v>
      </c>
      <c r="JU359">
        <v>2.35596</v>
      </c>
      <c r="JV359">
        <v>31.3898</v>
      </c>
      <c r="JW359">
        <v>24.0525</v>
      </c>
      <c r="JX359">
        <v>18</v>
      </c>
      <c r="JY359">
        <v>633.523</v>
      </c>
      <c r="JZ359">
        <v>657.419</v>
      </c>
      <c r="KA359">
        <v>19.9998</v>
      </c>
      <c r="KB359">
        <v>23.3314</v>
      </c>
      <c r="KC359">
        <v>30.0003</v>
      </c>
      <c r="KD359">
        <v>23.5209</v>
      </c>
      <c r="KE359">
        <v>23.5007</v>
      </c>
      <c r="KF359">
        <v>27.2883</v>
      </c>
      <c r="KG359">
        <v>36.1715</v>
      </c>
      <c r="KH359">
        <v>0</v>
      </c>
      <c r="KI359">
        <v>20</v>
      </c>
      <c r="KJ359">
        <v>420</v>
      </c>
      <c r="KK359">
        <v>11.5869</v>
      </c>
      <c r="KL359">
        <v>101.972</v>
      </c>
      <c r="KM359">
        <v>101.019</v>
      </c>
    </row>
    <row r="360" spans="1:299">
      <c r="A360">
        <v>344</v>
      </c>
      <c r="B360">
        <v>1701979389.1</v>
      </c>
      <c r="C360">
        <v>1715.09999990463</v>
      </c>
      <c r="D360" t="s">
        <v>1129</v>
      </c>
      <c r="E360" t="s">
        <v>1130</v>
      </c>
      <c r="F360">
        <v>15</v>
      </c>
      <c r="H360" t="s">
        <v>435</v>
      </c>
      <c r="K360">
        <v>1701979387.6</v>
      </c>
      <c r="L360">
        <f>(M360)/1000</f>
        <v>0</v>
      </c>
      <c r="M360">
        <f>IF(DR360, AP360, AJ360)</f>
        <v>0</v>
      </c>
      <c r="N360">
        <f>IF(DR360, AK360, AI360)</f>
        <v>0</v>
      </c>
      <c r="O360">
        <f>DT360 - IF(AW360&gt;1, N360*DN360*100.0/(AY360*EH360), 0)</f>
        <v>0</v>
      </c>
      <c r="P360">
        <f>((V360-L360/2)*O360-N360)/(V360+L360/2)</f>
        <v>0</v>
      </c>
      <c r="Q360">
        <f>P360*(EA360+EB360)/1000.0</f>
        <v>0</v>
      </c>
      <c r="R360">
        <f>(DT360 - IF(AW360&gt;1, N360*DN360*100.0/(AY360*EH360), 0))*(EA360+EB360)/1000.0</f>
        <v>0</v>
      </c>
      <c r="S360">
        <f>2.0/((1/U360-1/T360)+SIGN(U360)*SQRT((1/U360-1/T360)*(1/U360-1/T360) + 4*DO360/((DO360+1)*(DO360+1))*(2*1/U360*1/T360-1/T360*1/T360)))</f>
        <v>0</v>
      </c>
      <c r="T360">
        <f>IF(LEFT(DP360,1)&lt;&gt;"0",IF(LEFT(DP360,1)="1",3.0,DQ360),$D$5+$E$5*(EH360*EA360/($K$5*1000))+$F$5*(EH360*EA360/($K$5*1000))*MAX(MIN(DN360,$J$5),$I$5)*MAX(MIN(DN360,$J$5),$I$5)+$G$5*MAX(MIN(DN360,$J$5),$I$5)*(EH360*EA360/($K$5*1000))+$H$5*(EH360*EA360/($K$5*1000))*(EH360*EA360/($K$5*1000)))</f>
        <v>0</v>
      </c>
      <c r="U360">
        <f>L360*(1000-(1000*0.61365*exp(17.502*Y360/(240.97+Y360))/(EA360+EB360)+DV360)/2)/(1000*0.61365*exp(17.502*Y360/(240.97+Y360))/(EA360+EB360)-DV360)</f>
        <v>0</v>
      </c>
      <c r="V360">
        <f>1/((DO360+1)/(S360/1.6)+1/(T360/1.37)) + DO360/((DO360+1)/(S360/1.6) + DO360/(T360/1.37))</f>
        <v>0</v>
      </c>
      <c r="W360">
        <f>(DJ360*DM360)</f>
        <v>0</v>
      </c>
      <c r="X360">
        <f>(EC360+(W360+2*0.95*5.67E-8*(((EC360+$B$7)+273)^4-(EC360+273)^4)-44100*L360)/(1.84*29.3*T360+8*0.95*5.67E-8*(EC360+273)^3))</f>
        <v>0</v>
      </c>
      <c r="Y360">
        <f>($C$7*ED360+$D$7*EE360+$E$7*X360)</f>
        <v>0</v>
      </c>
      <c r="Z360">
        <f>0.61365*exp(17.502*Y360/(240.97+Y360))</f>
        <v>0</v>
      </c>
      <c r="AA360">
        <f>(AB360/AC360*100)</f>
        <v>0</v>
      </c>
      <c r="AB360">
        <f>DV360*(EA360+EB360)/1000</f>
        <v>0</v>
      </c>
      <c r="AC360">
        <f>0.61365*exp(17.502*EC360/(240.97+EC360))</f>
        <v>0</v>
      </c>
      <c r="AD360">
        <f>(Z360-DV360*(EA360+EB360)/1000)</f>
        <v>0</v>
      </c>
      <c r="AE360">
        <f>(-L360*44100)</f>
        <v>0</v>
      </c>
      <c r="AF360">
        <f>2*29.3*T360*0.92*(EC360-Y360)</f>
        <v>0</v>
      </c>
      <c r="AG360">
        <f>2*0.95*5.67E-8*(((EC360+$B$7)+273)^4-(Y360+273)^4)</f>
        <v>0</v>
      </c>
      <c r="AH360">
        <f>W360+AG360+AE360+AF360</f>
        <v>0</v>
      </c>
      <c r="AI360">
        <f>DZ360*AW360*(DU360-DT360*(1000-AW360*DW360)/(1000-AW360*DV360))/(100*DN360)</f>
        <v>0</v>
      </c>
      <c r="AJ360">
        <f>1000*DZ360*AW360*(DV360-DW360)/(100*DN360*(1000-AW360*DV360))</f>
        <v>0</v>
      </c>
      <c r="AK360">
        <f>(AL360 - AM360 - EA360*1E3/(8.314*(EC360+273.15)) * AO360/DZ360 * AN360) * DZ360/(100*DN360) * (1000 - DW360)/1000</f>
        <v>0</v>
      </c>
      <c r="AL360">
        <v>424.937080151174</v>
      </c>
      <c r="AM360">
        <v>422.988206060606</v>
      </c>
      <c r="AN360">
        <v>0.000831444689273378</v>
      </c>
      <c r="AO360">
        <v>66.111918729525</v>
      </c>
      <c r="AP360">
        <f>(AR360 - AQ360 + EA360*1E3/(8.314*(EC360+273.15)) * AT360/DZ360 * AS360) * DZ360/(100*DN360) * 1000/(1000 - AR360)</f>
        <v>0</v>
      </c>
      <c r="AQ360">
        <v>11.5848192862476</v>
      </c>
      <c r="AR360">
        <v>12.4992703296703</v>
      </c>
      <c r="AS360">
        <v>2.33732228748336e-07</v>
      </c>
      <c r="AT360">
        <v>85.4368916189537</v>
      </c>
      <c r="AU360">
        <v>0</v>
      </c>
      <c r="AV360">
        <v>0</v>
      </c>
      <c r="AW360">
        <f>IF(AU360*$H$13&gt;=AY360,1.0,(AY360/(AY360-AU360*$H$13)))</f>
        <v>0</v>
      </c>
      <c r="AX360">
        <f>(AW360-1)*100</f>
        <v>0</v>
      </c>
      <c r="AY360">
        <f>MAX(0,($B$13+$C$13*EH360)/(1+$D$13*EH360)*EA360/(EC360+273)*$E$13)</f>
        <v>0</v>
      </c>
      <c r="AZ360" t="s">
        <v>436</v>
      </c>
      <c r="BA360" t="s">
        <v>436</v>
      </c>
      <c r="BB360">
        <v>0</v>
      </c>
      <c r="BC360">
        <v>0</v>
      </c>
      <c r="BD360">
        <f>1-BB360/BC360</f>
        <v>0</v>
      </c>
      <c r="BE360">
        <v>0</v>
      </c>
      <c r="BF360" t="s">
        <v>436</v>
      </c>
      <c r="BG360" t="s">
        <v>436</v>
      </c>
      <c r="BH360">
        <v>0</v>
      </c>
      <c r="BI360">
        <v>0</v>
      </c>
      <c r="BJ360">
        <f>1-BH360/BI360</f>
        <v>0</v>
      </c>
      <c r="BK360">
        <v>0.5</v>
      </c>
      <c r="BL360">
        <f>DK360</f>
        <v>0</v>
      </c>
      <c r="BM360">
        <f>N360</f>
        <v>0</v>
      </c>
      <c r="BN360">
        <f>BJ360*BK360*BL360</f>
        <v>0</v>
      </c>
      <c r="BO360">
        <f>(BM360-BE360)/BL360</f>
        <v>0</v>
      </c>
      <c r="BP360">
        <f>(BC360-BI360)/BI360</f>
        <v>0</v>
      </c>
      <c r="BQ360">
        <f>BB360/(BD360+BB360/BI360)</f>
        <v>0</v>
      </c>
      <c r="BR360" t="s">
        <v>436</v>
      </c>
      <c r="BS360">
        <v>0</v>
      </c>
      <c r="BT360">
        <f>IF(BS360&lt;&gt;0, BS360, BQ360)</f>
        <v>0</v>
      </c>
      <c r="BU360">
        <f>1-BT360/BI360</f>
        <v>0</v>
      </c>
      <c r="BV360">
        <f>(BI360-BH360)/(BI360-BT360)</f>
        <v>0</v>
      </c>
      <c r="BW360">
        <f>(BC360-BI360)/(BC360-BT360)</f>
        <v>0</v>
      </c>
      <c r="BX360">
        <f>(BI360-BH360)/(BI360-BB360)</f>
        <v>0</v>
      </c>
      <c r="BY360">
        <f>(BC360-BI360)/(BC360-BB360)</f>
        <v>0</v>
      </c>
      <c r="BZ360">
        <f>(BV360*BT360/BH360)</f>
        <v>0</v>
      </c>
      <c r="CA360">
        <f>(1-BZ360)</f>
        <v>0</v>
      </c>
      <c r="DJ360">
        <f>$B$11*EI360+$C$11*EJ360+$F$11*EU360*(1-EX360)</f>
        <v>0</v>
      </c>
      <c r="DK360">
        <f>DJ360*DL360</f>
        <v>0</v>
      </c>
      <c r="DL360">
        <f>($B$11*$D$9+$C$11*$D$9+$F$11*((FH360+EZ360)/MAX(FH360+EZ360+FI360, 0.1)*$I$9+FI360/MAX(FH360+EZ360+FI360, 0.1)*$J$9))/($B$11+$C$11+$F$11)</f>
        <v>0</v>
      </c>
      <c r="DM360">
        <f>($B$11*$K$9+$C$11*$K$9+$F$11*((FH360+EZ360)/MAX(FH360+EZ360+FI360, 0.1)*$P$9+FI360/MAX(FH360+EZ360+FI360, 0.1)*$Q$9))/($B$11+$C$11+$F$11)</f>
        <v>0</v>
      </c>
      <c r="DN360">
        <v>6</v>
      </c>
      <c r="DO360">
        <v>0.5</v>
      </c>
      <c r="DP360" t="s">
        <v>437</v>
      </c>
      <c r="DQ360">
        <v>2</v>
      </c>
      <c r="DR360" t="b">
        <v>1</v>
      </c>
      <c r="DS360">
        <v>1701979387.6</v>
      </c>
      <c r="DT360">
        <v>417.7025</v>
      </c>
      <c r="DU360">
        <v>419.9995</v>
      </c>
      <c r="DV360">
        <v>12.49875</v>
      </c>
      <c r="DW360">
        <v>11.5837</v>
      </c>
      <c r="DX360">
        <v>418.2165</v>
      </c>
      <c r="DY360">
        <v>12.46715</v>
      </c>
      <c r="DZ360">
        <v>600.004</v>
      </c>
      <c r="EA360">
        <v>78.90025</v>
      </c>
      <c r="EB360">
        <v>0.09981185</v>
      </c>
      <c r="EC360">
        <v>23.03205</v>
      </c>
      <c r="ED360">
        <v>23.0876</v>
      </c>
      <c r="EE360">
        <v>999.9</v>
      </c>
      <c r="EF360">
        <v>0</v>
      </c>
      <c r="EG360">
        <v>0</v>
      </c>
      <c r="EH360">
        <v>10016.85</v>
      </c>
      <c r="EI360">
        <v>0</v>
      </c>
      <c r="EJ360">
        <v>0.568228</v>
      </c>
      <c r="EK360">
        <v>-2.29657</v>
      </c>
      <c r="EL360">
        <v>422.9895</v>
      </c>
      <c r="EM360">
        <v>424.9215</v>
      </c>
      <c r="EN360">
        <v>0.9150505</v>
      </c>
      <c r="EO360">
        <v>419.9995</v>
      </c>
      <c r="EP360">
        <v>11.5837</v>
      </c>
      <c r="EQ360">
        <v>0.986152</v>
      </c>
      <c r="ER360">
        <v>0.9139545</v>
      </c>
      <c r="ES360">
        <v>6.713375</v>
      </c>
      <c r="ET360">
        <v>5.61236</v>
      </c>
      <c r="EU360">
        <v>1800.095</v>
      </c>
      <c r="EV360">
        <v>0.978006</v>
      </c>
      <c r="EW360">
        <v>0.0219943</v>
      </c>
      <c r="EX360">
        <v>0</v>
      </c>
      <c r="EY360">
        <v>380.757</v>
      </c>
      <c r="EZ360">
        <v>4.99951</v>
      </c>
      <c r="FA360">
        <v>6907.675</v>
      </c>
      <c r="FB360">
        <v>14717.8</v>
      </c>
      <c r="FC360">
        <v>43.062</v>
      </c>
      <c r="FD360">
        <v>44.8435</v>
      </c>
      <c r="FE360">
        <v>44.625</v>
      </c>
      <c r="FF360">
        <v>43.875</v>
      </c>
      <c r="FG360">
        <v>44.5</v>
      </c>
      <c r="FH360">
        <v>1755.615</v>
      </c>
      <c r="FI360">
        <v>39.48</v>
      </c>
      <c r="FJ360">
        <v>0</v>
      </c>
      <c r="FK360">
        <v>1701979390.5</v>
      </c>
      <c r="FL360">
        <v>0</v>
      </c>
      <c r="FM360">
        <v>380.655384615385</v>
      </c>
      <c r="FN360">
        <v>0.0181196544851639</v>
      </c>
      <c r="FO360">
        <v>-2.95658122261241</v>
      </c>
      <c r="FP360">
        <v>6907.80076923077</v>
      </c>
      <c r="FQ360">
        <v>15</v>
      </c>
      <c r="FR360">
        <v>1701977635</v>
      </c>
      <c r="FS360" t="s">
        <v>438</v>
      </c>
      <c r="FT360">
        <v>1701977633</v>
      </c>
      <c r="FU360">
        <v>1701977635</v>
      </c>
      <c r="FV360">
        <v>4</v>
      </c>
      <c r="FW360">
        <v>-0.012</v>
      </c>
      <c r="FX360">
        <v>0.003</v>
      </c>
      <c r="FY360">
        <v>-0.515</v>
      </c>
      <c r="FZ360">
        <v>0.012</v>
      </c>
      <c r="GA360">
        <v>420</v>
      </c>
      <c r="GB360">
        <v>11</v>
      </c>
      <c r="GC360">
        <v>0.38</v>
      </c>
      <c r="GD360">
        <v>0.07</v>
      </c>
      <c r="GE360">
        <v>-2.30574</v>
      </c>
      <c r="GF360">
        <v>-0.117658646616544</v>
      </c>
      <c r="GG360">
        <v>0.0223233445074881</v>
      </c>
      <c r="GH360">
        <v>1</v>
      </c>
      <c r="GI360">
        <v>380.653411764706</v>
      </c>
      <c r="GJ360">
        <v>0.418640183754527</v>
      </c>
      <c r="GK360">
        <v>0.19584644609956</v>
      </c>
      <c r="GL360">
        <v>1</v>
      </c>
      <c r="GM360">
        <v>0.91352305</v>
      </c>
      <c r="GN360">
        <v>-0.00412461654135354</v>
      </c>
      <c r="GO360">
        <v>0.00131702556827876</v>
      </c>
      <c r="GP360">
        <v>1</v>
      </c>
      <c r="GQ360">
        <v>3</v>
      </c>
      <c r="GR360">
        <v>3</v>
      </c>
      <c r="GS360" t="s">
        <v>439</v>
      </c>
      <c r="GT360">
        <v>3.25013</v>
      </c>
      <c r="GU360">
        <v>2.89216</v>
      </c>
      <c r="GV360">
        <v>0.0827682</v>
      </c>
      <c r="GW360">
        <v>0.0829058</v>
      </c>
      <c r="GX360">
        <v>0.0595113</v>
      </c>
      <c r="GY360">
        <v>0.0557384</v>
      </c>
      <c r="GZ360">
        <v>30258.9</v>
      </c>
      <c r="HA360">
        <v>23315.7</v>
      </c>
      <c r="HB360">
        <v>30711.3</v>
      </c>
      <c r="HC360">
        <v>23893.9</v>
      </c>
      <c r="HD360">
        <v>38257.1</v>
      </c>
      <c r="HE360">
        <v>31492.1</v>
      </c>
      <c r="HF360">
        <v>43455.7</v>
      </c>
      <c r="HG360">
        <v>36059.8</v>
      </c>
      <c r="HH360">
        <v>2.35273</v>
      </c>
      <c r="HI360">
        <v>2.25478</v>
      </c>
      <c r="HJ360">
        <v>0.152476</v>
      </c>
      <c r="HK360">
        <v>0</v>
      </c>
      <c r="HL360">
        <v>20.5694</v>
      </c>
      <c r="HM360">
        <v>999.9</v>
      </c>
      <c r="HN360">
        <v>45.001</v>
      </c>
      <c r="HO360">
        <v>27.191</v>
      </c>
      <c r="HP360">
        <v>20.6441</v>
      </c>
      <c r="HQ360">
        <v>54.752</v>
      </c>
      <c r="HR360">
        <v>21.4623</v>
      </c>
      <c r="HS360">
        <v>2</v>
      </c>
      <c r="HT360">
        <v>-0.304139</v>
      </c>
      <c r="HU360">
        <v>0.687318</v>
      </c>
      <c r="HV360">
        <v>20.3425</v>
      </c>
      <c r="HW360">
        <v>5.24335</v>
      </c>
      <c r="HX360">
        <v>11.922</v>
      </c>
      <c r="HY360">
        <v>4.96975</v>
      </c>
      <c r="HZ360">
        <v>3.29015</v>
      </c>
      <c r="IA360">
        <v>9999</v>
      </c>
      <c r="IB360">
        <v>999.9</v>
      </c>
      <c r="IC360">
        <v>9999</v>
      </c>
      <c r="ID360">
        <v>9999</v>
      </c>
      <c r="IE360">
        <v>4.97211</v>
      </c>
      <c r="IF360">
        <v>1.87347</v>
      </c>
      <c r="IG360">
        <v>1.88034</v>
      </c>
      <c r="IH360">
        <v>1.87653</v>
      </c>
      <c r="II360">
        <v>1.87609</v>
      </c>
      <c r="IJ360">
        <v>1.87607</v>
      </c>
      <c r="IK360">
        <v>1.87502</v>
      </c>
      <c r="IL360">
        <v>1.87544</v>
      </c>
      <c r="IM360">
        <v>0</v>
      </c>
      <c r="IN360">
        <v>0</v>
      </c>
      <c r="IO360">
        <v>0</v>
      </c>
      <c r="IP360">
        <v>0</v>
      </c>
      <c r="IQ360" t="s">
        <v>440</v>
      </c>
      <c r="IR360" t="s">
        <v>441</v>
      </c>
      <c r="IS360" t="s">
        <v>442</v>
      </c>
      <c r="IT360" t="s">
        <v>442</v>
      </c>
      <c r="IU360" t="s">
        <v>442</v>
      </c>
      <c r="IV360" t="s">
        <v>442</v>
      </c>
      <c r="IW360">
        <v>0</v>
      </c>
      <c r="IX360">
        <v>100</v>
      </c>
      <c r="IY360">
        <v>100</v>
      </c>
      <c r="IZ360">
        <v>-0.514</v>
      </c>
      <c r="JA360">
        <v>0.0315</v>
      </c>
      <c r="JB360">
        <v>-0.436505064677801</v>
      </c>
      <c r="JC360">
        <v>-0.000204251658391556</v>
      </c>
      <c r="JD360">
        <v>8.11882707142039e-08</v>
      </c>
      <c r="JE360">
        <v>-8.824596126216e-11</v>
      </c>
      <c r="JF360">
        <v>-0.0823044458403542</v>
      </c>
      <c r="JG360">
        <v>6.98166786572007e-05</v>
      </c>
      <c r="JH360">
        <v>0.00104944809816257</v>
      </c>
      <c r="JI360">
        <v>-2.5878658862803e-05</v>
      </c>
      <c r="JJ360">
        <v>28</v>
      </c>
      <c r="JK360">
        <v>2090</v>
      </c>
      <c r="JL360">
        <v>2</v>
      </c>
      <c r="JM360">
        <v>19</v>
      </c>
      <c r="JN360">
        <v>29.3</v>
      </c>
      <c r="JO360">
        <v>29.2</v>
      </c>
      <c r="JP360">
        <v>1.36108</v>
      </c>
      <c r="JQ360">
        <v>2.55493</v>
      </c>
      <c r="JR360">
        <v>2.24365</v>
      </c>
      <c r="JS360">
        <v>2.85034</v>
      </c>
      <c r="JT360">
        <v>2.49756</v>
      </c>
      <c r="JU360">
        <v>2.3645</v>
      </c>
      <c r="JV360">
        <v>31.3898</v>
      </c>
      <c r="JW360">
        <v>24.0612</v>
      </c>
      <c r="JX360">
        <v>18</v>
      </c>
      <c r="JY360">
        <v>633.706</v>
      </c>
      <c r="JZ360">
        <v>657.482</v>
      </c>
      <c r="KA360">
        <v>20.0001</v>
      </c>
      <c r="KB360">
        <v>23.3299</v>
      </c>
      <c r="KC360">
        <v>29.9999</v>
      </c>
      <c r="KD360">
        <v>23.5209</v>
      </c>
      <c r="KE360">
        <v>23.5007</v>
      </c>
      <c r="KF360">
        <v>27.2892</v>
      </c>
      <c r="KG360">
        <v>36.1715</v>
      </c>
      <c r="KH360">
        <v>0</v>
      </c>
      <c r="KI360">
        <v>20</v>
      </c>
      <c r="KJ360">
        <v>420</v>
      </c>
      <c r="KK360">
        <v>11.5869</v>
      </c>
      <c r="KL360">
        <v>101.972</v>
      </c>
      <c r="KM360">
        <v>101.02</v>
      </c>
    </row>
    <row r="361" spans="1:299">
      <c r="A361">
        <v>345</v>
      </c>
      <c r="B361">
        <v>1701979394.1</v>
      </c>
      <c r="C361">
        <v>1720.09999990463</v>
      </c>
      <c r="D361" t="s">
        <v>1131</v>
      </c>
      <c r="E361" t="s">
        <v>1132</v>
      </c>
      <c r="F361">
        <v>15</v>
      </c>
      <c r="H361" t="s">
        <v>435</v>
      </c>
      <c r="K361">
        <v>1701979392.6</v>
      </c>
      <c r="L361">
        <f>(M361)/1000</f>
        <v>0</v>
      </c>
      <c r="M361">
        <f>IF(DR361, AP361, AJ361)</f>
        <v>0</v>
      </c>
      <c r="N361">
        <f>IF(DR361, AK361, AI361)</f>
        <v>0</v>
      </c>
      <c r="O361">
        <f>DT361 - IF(AW361&gt;1, N361*DN361*100.0/(AY361*EH361), 0)</f>
        <v>0</v>
      </c>
      <c r="P361">
        <f>((V361-L361/2)*O361-N361)/(V361+L361/2)</f>
        <v>0</v>
      </c>
      <c r="Q361">
        <f>P361*(EA361+EB361)/1000.0</f>
        <v>0</v>
      </c>
      <c r="R361">
        <f>(DT361 - IF(AW361&gt;1, N361*DN361*100.0/(AY361*EH361), 0))*(EA361+EB361)/1000.0</f>
        <v>0</v>
      </c>
      <c r="S361">
        <f>2.0/((1/U361-1/T361)+SIGN(U361)*SQRT((1/U361-1/T361)*(1/U361-1/T361) + 4*DO361/((DO361+1)*(DO361+1))*(2*1/U361*1/T361-1/T361*1/T361)))</f>
        <v>0</v>
      </c>
      <c r="T361">
        <f>IF(LEFT(DP361,1)&lt;&gt;"0",IF(LEFT(DP361,1)="1",3.0,DQ361),$D$5+$E$5*(EH361*EA361/($K$5*1000))+$F$5*(EH361*EA361/($K$5*1000))*MAX(MIN(DN361,$J$5),$I$5)*MAX(MIN(DN361,$J$5),$I$5)+$G$5*MAX(MIN(DN361,$J$5),$I$5)*(EH361*EA361/($K$5*1000))+$H$5*(EH361*EA361/($K$5*1000))*(EH361*EA361/($K$5*1000)))</f>
        <v>0</v>
      </c>
      <c r="U361">
        <f>L361*(1000-(1000*0.61365*exp(17.502*Y361/(240.97+Y361))/(EA361+EB361)+DV361)/2)/(1000*0.61365*exp(17.502*Y361/(240.97+Y361))/(EA361+EB361)-DV361)</f>
        <v>0</v>
      </c>
      <c r="V361">
        <f>1/((DO361+1)/(S361/1.6)+1/(T361/1.37)) + DO361/((DO361+1)/(S361/1.6) + DO361/(T361/1.37))</f>
        <v>0</v>
      </c>
      <c r="W361">
        <f>(DJ361*DM361)</f>
        <v>0</v>
      </c>
      <c r="X361">
        <f>(EC361+(W361+2*0.95*5.67E-8*(((EC361+$B$7)+273)^4-(EC361+273)^4)-44100*L361)/(1.84*29.3*T361+8*0.95*5.67E-8*(EC361+273)^3))</f>
        <v>0</v>
      </c>
      <c r="Y361">
        <f>($C$7*ED361+$D$7*EE361+$E$7*X361)</f>
        <v>0</v>
      </c>
      <c r="Z361">
        <f>0.61365*exp(17.502*Y361/(240.97+Y361))</f>
        <v>0</v>
      </c>
      <c r="AA361">
        <f>(AB361/AC361*100)</f>
        <v>0</v>
      </c>
      <c r="AB361">
        <f>DV361*(EA361+EB361)/1000</f>
        <v>0</v>
      </c>
      <c r="AC361">
        <f>0.61365*exp(17.502*EC361/(240.97+EC361))</f>
        <v>0</v>
      </c>
      <c r="AD361">
        <f>(Z361-DV361*(EA361+EB361)/1000)</f>
        <v>0</v>
      </c>
      <c r="AE361">
        <f>(-L361*44100)</f>
        <v>0</v>
      </c>
      <c r="AF361">
        <f>2*29.3*T361*0.92*(EC361-Y361)</f>
        <v>0</v>
      </c>
      <c r="AG361">
        <f>2*0.95*5.67E-8*(((EC361+$B$7)+273)^4-(Y361+273)^4)</f>
        <v>0</v>
      </c>
      <c r="AH361">
        <f>W361+AG361+AE361+AF361</f>
        <v>0</v>
      </c>
      <c r="AI361">
        <f>DZ361*AW361*(DU361-DT361*(1000-AW361*DW361)/(1000-AW361*DV361))/(100*DN361)</f>
        <v>0</v>
      </c>
      <c r="AJ361">
        <f>1000*DZ361*AW361*(DV361-DW361)/(100*DN361*(1000-AW361*DV361))</f>
        <v>0</v>
      </c>
      <c r="AK361">
        <f>(AL361 - AM361 - EA361*1E3/(8.314*(EC361+273.15)) * AO361/DZ361 * AN361) * DZ361/(100*DN361) * (1000 - DW361)/1000</f>
        <v>0</v>
      </c>
      <c r="AL361">
        <v>424.893694859676</v>
      </c>
      <c r="AM361">
        <v>422.988787878788</v>
      </c>
      <c r="AN361">
        <v>-0.000542425545990491</v>
      </c>
      <c r="AO361">
        <v>66.111918729525</v>
      </c>
      <c r="AP361">
        <f>(AR361 - AQ361 + EA361*1E3/(8.314*(EC361+273.15)) * AT361/DZ361 * AS361) * DZ361/(100*DN361) * 1000/(1000 - AR361)</f>
        <v>0</v>
      </c>
      <c r="AQ361">
        <v>11.5836284007852</v>
      </c>
      <c r="AR361">
        <v>12.4978868131868</v>
      </c>
      <c r="AS361">
        <v>3.05265702537437e-07</v>
      </c>
      <c r="AT361">
        <v>85.4368916189537</v>
      </c>
      <c r="AU361">
        <v>0</v>
      </c>
      <c r="AV361">
        <v>0</v>
      </c>
      <c r="AW361">
        <f>IF(AU361*$H$13&gt;=AY361,1.0,(AY361/(AY361-AU361*$H$13)))</f>
        <v>0</v>
      </c>
      <c r="AX361">
        <f>(AW361-1)*100</f>
        <v>0</v>
      </c>
      <c r="AY361">
        <f>MAX(0,($B$13+$C$13*EH361)/(1+$D$13*EH361)*EA361/(EC361+273)*$E$13)</f>
        <v>0</v>
      </c>
      <c r="AZ361" t="s">
        <v>436</v>
      </c>
      <c r="BA361" t="s">
        <v>436</v>
      </c>
      <c r="BB361">
        <v>0</v>
      </c>
      <c r="BC361">
        <v>0</v>
      </c>
      <c r="BD361">
        <f>1-BB361/BC361</f>
        <v>0</v>
      </c>
      <c r="BE361">
        <v>0</v>
      </c>
      <c r="BF361" t="s">
        <v>436</v>
      </c>
      <c r="BG361" t="s">
        <v>436</v>
      </c>
      <c r="BH361">
        <v>0</v>
      </c>
      <c r="BI361">
        <v>0</v>
      </c>
      <c r="BJ361">
        <f>1-BH361/BI361</f>
        <v>0</v>
      </c>
      <c r="BK361">
        <v>0.5</v>
      </c>
      <c r="BL361">
        <f>DK361</f>
        <v>0</v>
      </c>
      <c r="BM361">
        <f>N361</f>
        <v>0</v>
      </c>
      <c r="BN361">
        <f>BJ361*BK361*BL361</f>
        <v>0</v>
      </c>
      <c r="BO361">
        <f>(BM361-BE361)/BL361</f>
        <v>0</v>
      </c>
      <c r="BP361">
        <f>(BC361-BI361)/BI361</f>
        <v>0</v>
      </c>
      <c r="BQ361">
        <f>BB361/(BD361+BB361/BI361)</f>
        <v>0</v>
      </c>
      <c r="BR361" t="s">
        <v>436</v>
      </c>
      <c r="BS361">
        <v>0</v>
      </c>
      <c r="BT361">
        <f>IF(BS361&lt;&gt;0, BS361, BQ361)</f>
        <v>0</v>
      </c>
      <c r="BU361">
        <f>1-BT361/BI361</f>
        <v>0</v>
      </c>
      <c r="BV361">
        <f>(BI361-BH361)/(BI361-BT361)</f>
        <v>0</v>
      </c>
      <c r="BW361">
        <f>(BC361-BI361)/(BC361-BT361)</f>
        <v>0</v>
      </c>
      <c r="BX361">
        <f>(BI361-BH361)/(BI361-BB361)</f>
        <v>0</v>
      </c>
      <c r="BY361">
        <f>(BC361-BI361)/(BC361-BB361)</f>
        <v>0</v>
      </c>
      <c r="BZ361">
        <f>(BV361*BT361/BH361)</f>
        <v>0</v>
      </c>
      <c r="CA361">
        <f>(1-BZ361)</f>
        <v>0</v>
      </c>
      <c r="DJ361">
        <f>$B$11*EI361+$C$11*EJ361+$F$11*EU361*(1-EX361)</f>
        <v>0</v>
      </c>
      <c r="DK361">
        <f>DJ361*DL361</f>
        <v>0</v>
      </c>
      <c r="DL361">
        <f>($B$11*$D$9+$C$11*$D$9+$F$11*((FH361+EZ361)/MAX(FH361+EZ361+FI361, 0.1)*$I$9+FI361/MAX(FH361+EZ361+FI361, 0.1)*$J$9))/($B$11+$C$11+$F$11)</f>
        <v>0</v>
      </c>
      <c r="DM361">
        <f>($B$11*$K$9+$C$11*$K$9+$F$11*((FH361+EZ361)/MAX(FH361+EZ361+FI361, 0.1)*$P$9+FI361/MAX(FH361+EZ361+FI361, 0.1)*$Q$9))/($B$11+$C$11+$F$11)</f>
        <v>0</v>
      </c>
      <c r="DN361">
        <v>6</v>
      </c>
      <c r="DO361">
        <v>0.5</v>
      </c>
      <c r="DP361" t="s">
        <v>437</v>
      </c>
      <c r="DQ361">
        <v>2</v>
      </c>
      <c r="DR361" t="b">
        <v>1</v>
      </c>
      <c r="DS361">
        <v>1701979392.6</v>
      </c>
      <c r="DT361">
        <v>417.708</v>
      </c>
      <c r="DU361">
        <v>419.98</v>
      </c>
      <c r="DV361">
        <v>12.498</v>
      </c>
      <c r="DW361">
        <v>11.58375</v>
      </c>
      <c r="DX361">
        <v>418.222</v>
      </c>
      <c r="DY361">
        <v>12.4665</v>
      </c>
      <c r="DZ361">
        <v>599.9985</v>
      </c>
      <c r="EA361">
        <v>78.89965</v>
      </c>
      <c r="EB361">
        <v>0.1000975</v>
      </c>
      <c r="EC361">
        <v>23.03405</v>
      </c>
      <c r="ED361">
        <v>23.08765</v>
      </c>
      <c r="EE361">
        <v>999.9</v>
      </c>
      <c r="EF361">
        <v>0</v>
      </c>
      <c r="EG361">
        <v>0</v>
      </c>
      <c r="EH361">
        <v>9990.625</v>
      </c>
      <c r="EI361">
        <v>0</v>
      </c>
      <c r="EJ361">
        <v>0.571055</v>
      </c>
      <c r="EK361">
        <v>-2.27194</v>
      </c>
      <c r="EL361">
        <v>422.9945</v>
      </c>
      <c r="EM361">
        <v>424.902</v>
      </c>
      <c r="EN361">
        <v>0.914249</v>
      </c>
      <c r="EO361">
        <v>419.98</v>
      </c>
      <c r="EP361">
        <v>11.58375</v>
      </c>
      <c r="EQ361">
        <v>0.986088</v>
      </c>
      <c r="ER361">
        <v>0.9139545</v>
      </c>
      <c r="ES361">
        <v>6.712435</v>
      </c>
      <c r="ET361">
        <v>5.61236</v>
      </c>
      <c r="EU361">
        <v>1799.945</v>
      </c>
      <c r="EV361">
        <v>0.978004</v>
      </c>
      <c r="EW361">
        <v>0.0219962</v>
      </c>
      <c r="EX361">
        <v>0</v>
      </c>
      <c r="EY361">
        <v>380.8265</v>
      </c>
      <c r="EZ361">
        <v>4.99951</v>
      </c>
      <c r="FA361">
        <v>6906.915</v>
      </c>
      <c r="FB361">
        <v>14716.5</v>
      </c>
      <c r="FC361">
        <v>43.0935</v>
      </c>
      <c r="FD361">
        <v>44.875</v>
      </c>
      <c r="FE361">
        <v>44.625</v>
      </c>
      <c r="FF361">
        <v>43.875</v>
      </c>
      <c r="FG361">
        <v>44.5</v>
      </c>
      <c r="FH361">
        <v>1755.465</v>
      </c>
      <c r="FI361">
        <v>39.48</v>
      </c>
      <c r="FJ361">
        <v>0</v>
      </c>
      <c r="FK361">
        <v>1701979395.3</v>
      </c>
      <c r="FL361">
        <v>0</v>
      </c>
      <c r="FM361">
        <v>380.697384615385</v>
      </c>
      <c r="FN361">
        <v>0.529846138519382</v>
      </c>
      <c r="FO361">
        <v>-4.37162393635879</v>
      </c>
      <c r="FP361">
        <v>6907.54576923077</v>
      </c>
      <c r="FQ361">
        <v>15</v>
      </c>
      <c r="FR361">
        <v>1701977635</v>
      </c>
      <c r="FS361" t="s">
        <v>438</v>
      </c>
      <c r="FT361">
        <v>1701977633</v>
      </c>
      <c r="FU361">
        <v>1701977635</v>
      </c>
      <c r="FV361">
        <v>4</v>
      </c>
      <c r="FW361">
        <v>-0.012</v>
      </c>
      <c r="FX361">
        <v>0.003</v>
      </c>
      <c r="FY361">
        <v>-0.515</v>
      </c>
      <c r="FZ361">
        <v>0.012</v>
      </c>
      <c r="GA361">
        <v>420</v>
      </c>
      <c r="GB361">
        <v>11</v>
      </c>
      <c r="GC361">
        <v>0.38</v>
      </c>
      <c r="GD361">
        <v>0.07</v>
      </c>
      <c r="GE361">
        <v>-2.29793714285714</v>
      </c>
      <c r="GF361">
        <v>0.0595231168831193</v>
      </c>
      <c r="GG361">
        <v>0.0292971562317114</v>
      </c>
      <c r="GH361">
        <v>1</v>
      </c>
      <c r="GI361">
        <v>380.665970588235</v>
      </c>
      <c r="GJ361">
        <v>0.338594342194159</v>
      </c>
      <c r="GK361">
        <v>0.195752167036933</v>
      </c>
      <c r="GL361">
        <v>1</v>
      </c>
      <c r="GM361">
        <v>0.913533142857143</v>
      </c>
      <c r="GN361">
        <v>0.00547698701298638</v>
      </c>
      <c r="GO361">
        <v>0.00125103055749342</v>
      </c>
      <c r="GP361">
        <v>1</v>
      </c>
      <c r="GQ361">
        <v>3</v>
      </c>
      <c r="GR361">
        <v>3</v>
      </c>
      <c r="GS361" t="s">
        <v>439</v>
      </c>
      <c r="GT361">
        <v>3.25007</v>
      </c>
      <c r="GU361">
        <v>2.89227</v>
      </c>
      <c r="GV361">
        <v>0.0827667</v>
      </c>
      <c r="GW361">
        <v>0.0829084</v>
      </c>
      <c r="GX361">
        <v>0.0595098</v>
      </c>
      <c r="GY361">
        <v>0.0557375</v>
      </c>
      <c r="GZ361">
        <v>30258.9</v>
      </c>
      <c r="HA361">
        <v>23315.8</v>
      </c>
      <c r="HB361">
        <v>30711.2</v>
      </c>
      <c r="HC361">
        <v>23894.1</v>
      </c>
      <c r="HD361">
        <v>38257.2</v>
      </c>
      <c r="HE361">
        <v>31492.3</v>
      </c>
      <c r="HF361">
        <v>43455.8</v>
      </c>
      <c r="HG361">
        <v>36060.1</v>
      </c>
      <c r="HH361">
        <v>2.35265</v>
      </c>
      <c r="HI361">
        <v>2.2549</v>
      </c>
      <c r="HJ361">
        <v>0.1527</v>
      </c>
      <c r="HK361">
        <v>0</v>
      </c>
      <c r="HL361">
        <v>20.5729</v>
      </c>
      <c r="HM361">
        <v>999.9</v>
      </c>
      <c r="HN361">
        <v>45.001</v>
      </c>
      <c r="HO361">
        <v>27.191</v>
      </c>
      <c r="HP361">
        <v>20.6451</v>
      </c>
      <c r="HQ361">
        <v>54.372</v>
      </c>
      <c r="HR361">
        <v>21.4784</v>
      </c>
      <c r="HS361">
        <v>2</v>
      </c>
      <c r="HT361">
        <v>-0.304098</v>
      </c>
      <c r="HU361">
        <v>0.687609</v>
      </c>
      <c r="HV361">
        <v>20.3424</v>
      </c>
      <c r="HW361">
        <v>5.2432</v>
      </c>
      <c r="HX361">
        <v>11.9216</v>
      </c>
      <c r="HY361">
        <v>4.96965</v>
      </c>
      <c r="HZ361">
        <v>3.29015</v>
      </c>
      <c r="IA361">
        <v>9999</v>
      </c>
      <c r="IB361">
        <v>999.9</v>
      </c>
      <c r="IC361">
        <v>9999</v>
      </c>
      <c r="ID361">
        <v>9999</v>
      </c>
      <c r="IE361">
        <v>4.97212</v>
      </c>
      <c r="IF361">
        <v>1.87347</v>
      </c>
      <c r="IG361">
        <v>1.88034</v>
      </c>
      <c r="IH361">
        <v>1.87652</v>
      </c>
      <c r="II361">
        <v>1.87608</v>
      </c>
      <c r="IJ361">
        <v>1.87607</v>
      </c>
      <c r="IK361">
        <v>1.87501</v>
      </c>
      <c r="IL361">
        <v>1.87544</v>
      </c>
      <c r="IM361">
        <v>0</v>
      </c>
      <c r="IN361">
        <v>0</v>
      </c>
      <c r="IO361">
        <v>0</v>
      </c>
      <c r="IP361">
        <v>0</v>
      </c>
      <c r="IQ361" t="s">
        <v>440</v>
      </c>
      <c r="IR361" t="s">
        <v>441</v>
      </c>
      <c r="IS361" t="s">
        <v>442</v>
      </c>
      <c r="IT361" t="s">
        <v>442</v>
      </c>
      <c r="IU361" t="s">
        <v>442</v>
      </c>
      <c r="IV361" t="s">
        <v>442</v>
      </c>
      <c r="IW361">
        <v>0</v>
      </c>
      <c r="IX361">
        <v>100</v>
      </c>
      <c r="IY361">
        <v>100</v>
      </c>
      <c r="IZ361">
        <v>-0.514</v>
      </c>
      <c r="JA361">
        <v>0.0316</v>
      </c>
      <c r="JB361">
        <v>-0.436505064677801</v>
      </c>
      <c r="JC361">
        <v>-0.000204251658391556</v>
      </c>
      <c r="JD361">
        <v>8.11882707142039e-08</v>
      </c>
      <c r="JE361">
        <v>-8.824596126216e-11</v>
      </c>
      <c r="JF361">
        <v>-0.0823044458403542</v>
      </c>
      <c r="JG361">
        <v>6.98166786572007e-05</v>
      </c>
      <c r="JH361">
        <v>0.00104944809816257</v>
      </c>
      <c r="JI361">
        <v>-2.5878658862803e-05</v>
      </c>
      <c r="JJ361">
        <v>28</v>
      </c>
      <c r="JK361">
        <v>2090</v>
      </c>
      <c r="JL361">
        <v>2</v>
      </c>
      <c r="JM361">
        <v>19</v>
      </c>
      <c r="JN361">
        <v>29.4</v>
      </c>
      <c r="JO361">
        <v>29.3</v>
      </c>
      <c r="JP361">
        <v>1.36108</v>
      </c>
      <c r="JQ361">
        <v>2.55371</v>
      </c>
      <c r="JR361">
        <v>2.24365</v>
      </c>
      <c r="JS361">
        <v>2.85034</v>
      </c>
      <c r="JT361">
        <v>2.49756</v>
      </c>
      <c r="JU361">
        <v>2.35962</v>
      </c>
      <c r="JV361">
        <v>31.3898</v>
      </c>
      <c r="JW361">
        <v>24.0612</v>
      </c>
      <c r="JX361">
        <v>18</v>
      </c>
      <c r="JY361">
        <v>633.627</v>
      </c>
      <c r="JZ361">
        <v>657.563</v>
      </c>
      <c r="KA361">
        <v>20</v>
      </c>
      <c r="KB361">
        <v>23.3294</v>
      </c>
      <c r="KC361">
        <v>30</v>
      </c>
      <c r="KD361">
        <v>23.519</v>
      </c>
      <c r="KE361">
        <v>23.4987</v>
      </c>
      <c r="KF361">
        <v>27.2905</v>
      </c>
      <c r="KG361">
        <v>36.1715</v>
      </c>
      <c r="KH361">
        <v>0</v>
      </c>
      <c r="KI361">
        <v>20</v>
      </c>
      <c r="KJ361">
        <v>420</v>
      </c>
      <c r="KK361">
        <v>11.5869</v>
      </c>
      <c r="KL361">
        <v>101.972</v>
      </c>
      <c r="KM361">
        <v>101.021</v>
      </c>
    </row>
    <row r="362" spans="1:299">
      <c r="A362">
        <v>346</v>
      </c>
      <c r="B362">
        <v>1701979399.1</v>
      </c>
      <c r="C362">
        <v>1725.09999990463</v>
      </c>
      <c r="D362" t="s">
        <v>1133</v>
      </c>
      <c r="E362" t="s">
        <v>1134</v>
      </c>
      <c r="F362">
        <v>15</v>
      </c>
      <c r="H362" t="s">
        <v>435</v>
      </c>
      <c r="K362">
        <v>1701979397.6</v>
      </c>
      <c r="L362">
        <f>(M362)/1000</f>
        <v>0</v>
      </c>
      <c r="M362">
        <f>IF(DR362, AP362, AJ362)</f>
        <v>0</v>
      </c>
      <c r="N362">
        <f>IF(DR362, AK362, AI362)</f>
        <v>0</v>
      </c>
      <c r="O362">
        <f>DT362 - IF(AW362&gt;1, N362*DN362*100.0/(AY362*EH362), 0)</f>
        <v>0</v>
      </c>
      <c r="P362">
        <f>((V362-L362/2)*O362-N362)/(V362+L362/2)</f>
        <v>0</v>
      </c>
      <c r="Q362">
        <f>P362*(EA362+EB362)/1000.0</f>
        <v>0</v>
      </c>
      <c r="R362">
        <f>(DT362 - IF(AW362&gt;1, N362*DN362*100.0/(AY362*EH362), 0))*(EA362+EB362)/1000.0</f>
        <v>0</v>
      </c>
      <c r="S362">
        <f>2.0/((1/U362-1/T362)+SIGN(U362)*SQRT((1/U362-1/T362)*(1/U362-1/T362) + 4*DO362/((DO362+1)*(DO362+1))*(2*1/U362*1/T362-1/T362*1/T362)))</f>
        <v>0</v>
      </c>
      <c r="T362">
        <f>IF(LEFT(DP362,1)&lt;&gt;"0",IF(LEFT(DP362,1)="1",3.0,DQ362),$D$5+$E$5*(EH362*EA362/($K$5*1000))+$F$5*(EH362*EA362/($K$5*1000))*MAX(MIN(DN362,$J$5),$I$5)*MAX(MIN(DN362,$J$5),$I$5)+$G$5*MAX(MIN(DN362,$J$5),$I$5)*(EH362*EA362/($K$5*1000))+$H$5*(EH362*EA362/($K$5*1000))*(EH362*EA362/($K$5*1000)))</f>
        <v>0</v>
      </c>
      <c r="U362">
        <f>L362*(1000-(1000*0.61365*exp(17.502*Y362/(240.97+Y362))/(EA362+EB362)+DV362)/2)/(1000*0.61365*exp(17.502*Y362/(240.97+Y362))/(EA362+EB362)-DV362)</f>
        <v>0</v>
      </c>
      <c r="V362">
        <f>1/((DO362+1)/(S362/1.6)+1/(T362/1.37)) + DO362/((DO362+1)/(S362/1.6) + DO362/(T362/1.37))</f>
        <v>0</v>
      </c>
      <c r="W362">
        <f>(DJ362*DM362)</f>
        <v>0</v>
      </c>
      <c r="X362">
        <f>(EC362+(W362+2*0.95*5.67E-8*(((EC362+$B$7)+273)^4-(EC362+273)^4)-44100*L362)/(1.84*29.3*T362+8*0.95*5.67E-8*(EC362+273)^3))</f>
        <v>0</v>
      </c>
      <c r="Y362">
        <f>($C$7*ED362+$D$7*EE362+$E$7*X362)</f>
        <v>0</v>
      </c>
      <c r="Z362">
        <f>0.61365*exp(17.502*Y362/(240.97+Y362))</f>
        <v>0</v>
      </c>
      <c r="AA362">
        <f>(AB362/AC362*100)</f>
        <v>0</v>
      </c>
      <c r="AB362">
        <f>DV362*(EA362+EB362)/1000</f>
        <v>0</v>
      </c>
      <c r="AC362">
        <f>0.61365*exp(17.502*EC362/(240.97+EC362))</f>
        <v>0</v>
      </c>
      <c r="AD362">
        <f>(Z362-DV362*(EA362+EB362)/1000)</f>
        <v>0</v>
      </c>
      <c r="AE362">
        <f>(-L362*44100)</f>
        <v>0</v>
      </c>
      <c r="AF362">
        <f>2*29.3*T362*0.92*(EC362-Y362)</f>
        <v>0</v>
      </c>
      <c r="AG362">
        <f>2*0.95*5.67E-8*(((EC362+$B$7)+273)^4-(Y362+273)^4)</f>
        <v>0</v>
      </c>
      <c r="AH362">
        <f>W362+AG362+AE362+AF362</f>
        <v>0</v>
      </c>
      <c r="AI362">
        <f>DZ362*AW362*(DU362-DT362*(1000-AW362*DW362)/(1000-AW362*DV362))/(100*DN362)</f>
        <v>0</v>
      </c>
      <c r="AJ362">
        <f>1000*DZ362*AW362*(DV362-DW362)/(100*DN362*(1000-AW362*DV362))</f>
        <v>0</v>
      </c>
      <c r="AK362">
        <f>(AL362 - AM362 - EA362*1E3/(8.314*(EC362+273.15)) * AO362/DZ362 * AN362) * DZ362/(100*DN362) * (1000 - DW362)/1000</f>
        <v>0</v>
      </c>
      <c r="AL362">
        <v>424.923935643008</v>
      </c>
      <c r="AM362">
        <v>423.01203030303</v>
      </c>
      <c r="AN362">
        <v>-4.68501857036856e-05</v>
      </c>
      <c r="AO362">
        <v>66.111918729525</v>
      </c>
      <c r="AP362">
        <f>(AR362 - AQ362 + EA362*1E3/(8.314*(EC362+273.15)) * AT362/DZ362 * AS362) * DZ362/(100*DN362) * 1000/(1000 - AR362)</f>
        <v>0</v>
      </c>
      <c r="AQ362">
        <v>11.5840065996201</v>
      </c>
      <c r="AR362">
        <v>12.4991395604396</v>
      </c>
      <c r="AS362">
        <v>9.49851456269929e-08</v>
      </c>
      <c r="AT362">
        <v>85.4368916189537</v>
      </c>
      <c r="AU362">
        <v>0</v>
      </c>
      <c r="AV362">
        <v>0</v>
      </c>
      <c r="AW362">
        <f>IF(AU362*$H$13&gt;=AY362,1.0,(AY362/(AY362-AU362*$H$13)))</f>
        <v>0</v>
      </c>
      <c r="AX362">
        <f>(AW362-1)*100</f>
        <v>0</v>
      </c>
      <c r="AY362">
        <f>MAX(0,($B$13+$C$13*EH362)/(1+$D$13*EH362)*EA362/(EC362+273)*$E$13)</f>
        <v>0</v>
      </c>
      <c r="AZ362" t="s">
        <v>436</v>
      </c>
      <c r="BA362" t="s">
        <v>436</v>
      </c>
      <c r="BB362">
        <v>0</v>
      </c>
      <c r="BC362">
        <v>0</v>
      </c>
      <c r="BD362">
        <f>1-BB362/BC362</f>
        <v>0</v>
      </c>
      <c r="BE362">
        <v>0</v>
      </c>
      <c r="BF362" t="s">
        <v>436</v>
      </c>
      <c r="BG362" t="s">
        <v>436</v>
      </c>
      <c r="BH362">
        <v>0</v>
      </c>
      <c r="BI362">
        <v>0</v>
      </c>
      <c r="BJ362">
        <f>1-BH362/BI362</f>
        <v>0</v>
      </c>
      <c r="BK362">
        <v>0.5</v>
      </c>
      <c r="BL362">
        <f>DK362</f>
        <v>0</v>
      </c>
      <c r="BM362">
        <f>N362</f>
        <v>0</v>
      </c>
      <c r="BN362">
        <f>BJ362*BK362*BL362</f>
        <v>0</v>
      </c>
      <c r="BO362">
        <f>(BM362-BE362)/BL362</f>
        <v>0</v>
      </c>
      <c r="BP362">
        <f>(BC362-BI362)/BI362</f>
        <v>0</v>
      </c>
      <c r="BQ362">
        <f>BB362/(BD362+BB362/BI362)</f>
        <v>0</v>
      </c>
      <c r="BR362" t="s">
        <v>436</v>
      </c>
      <c r="BS362">
        <v>0</v>
      </c>
      <c r="BT362">
        <f>IF(BS362&lt;&gt;0, BS362, BQ362)</f>
        <v>0</v>
      </c>
      <c r="BU362">
        <f>1-BT362/BI362</f>
        <v>0</v>
      </c>
      <c r="BV362">
        <f>(BI362-BH362)/(BI362-BT362)</f>
        <v>0</v>
      </c>
      <c r="BW362">
        <f>(BC362-BI362)/(BC362-BT362)</f>
        <v>0</v>
      </c>
      <c r="BX362">
        <f>(BI362-BH362)/(BI362-BB362)</f>
        <v>0</v>
      </c>
      <c r="BY362">
        <f>(BC362-BI362)/(BC362-BB362)</f>
        <v>0</v>
      </c>
      <c r="BZ362">
        <f>(BV362*BT362/BH362)</f>
        <v>0</v>
      </c>
      <c r="CA362">
        <f>(1-BZ362)</f>
        <v>0</v>
      </c>
      <c r="DJ362">
        <f>$B$11*EI362+$C$11*EJ362+$F$11*EU362*(1-EX362)</f>
        <v>0</v>
      </c>
      <c r="DK362">
        <f>DJ362*DL362</f>
        <v>0</v>
      </c>
      <c r="DL362">
        <f>($B$11*$D$9+$C$11*$D$9+$F$11*((FH362+EZ362)/MAX(FH362+EZ362+FI362, 0.1)*$I$9+FI362/MAX(FH362+EZ362+FI362, 0.1)*$J$9))/($B$11+$C$11+$F$11)</f>
        <v>0</v>
      </c>
      <c r="DM362">
        <f>($B$11*$K$9+$C$11*$K$9+$F$11*((FH362+EZ362)/MAX(FH362+EZ362+FI362, 0.1)*$P$9+FI362/MAX(FH362+EZ362+FI362, 0.1)*$Q$9))/($B$11+$C$11+$F$11)</f>
        <v>0</v>
      </c>
      <c r="DN362">
        <v>6</v>
      </c>
      <c r="DO362">
        <v>0.5</v>
      </c>
      <c r="DP362" t="s">
        <v>437</v>
      </c>
      <c r="DQ362">
        <v>2</v>
      </c>
      <c r="DR362" t="b">
        <v>1</v>
      </c>
      <c r="DS362">
        <v>1701979397.6</v>
      </c>
      <c r="DT362">
        <v>417.7185</v>
      </c>
      <c r="DU362">
        <v>420.0065</v>
      </c>
      <c r="DV362">
        <v>12.49905</v>
      </c>
      <c r="DW362">
        <v>11.5845</v>
      </c>
      <c r="DX362">
        <v>418.233</v>
      </c>
      <c r="DY362">
        <v>12.4675</v>
      </c>
      <c r="DZ362">
        <v>599.962</v>
      </c>
      <c r="EA362">
        <v>78.8974</v>
      </c>
      <c r="EB362">
        <v>0.0997297</v>
      </c>
      <c r="EC362">
        <v>23.0345</v>
      </c>
      <c r="ED362">
        <v>23.08915</v>
      </c>
      <c r="EE362">
        <v>999.9</v>
      </c>
      <c r="EF362">
        <v>0</v>
      </c>
      <c r="EG362">
        <v>0</v>
      </c>
      <c r="EH362">
        <v>10020</v>
      </c>
      <c r="EI362">
        <v>0</v>
      </c>
      <c r="EJ362">
        <v>0.828312</v>
      </c>
      <c r="EK362">
        <v>-2.28795</v>
      </c>
      <c r="EL362">
        <v>423.006</v>
      </c>
      <c r="EM362">
        <v>424.9295</v>
      </c>
      <c r="EN362">
        <v>0.9145645</v>
      </c>
      <c r="EO362">
        <v>420.0065</v>
      </c>
      <c r="EP362">
        <v>11.5845</v>
      </c>
      <c r="EQ362">
        <v>0.986143</v>
      </c>
      <c r="ER362">
        <v>0.9139865</v>
      </c>
      <c r="ES362">
        <v>6.713245</v>
      </c>
      <c r="ET362">
        <v>5.61287</v>
      </c>
      <c r="EU362">
        <v>1800.09</v>
      </c>
      <c r="EV362">
        <v>0.978006</v>
      </c>
      <c r="EW362">
        <v>0.0219943</v>
      </c>
      <c r="EX362">
        <v>0</v>
      </c>
      <c r="EY362">
        <v>380.5325</v>
      </c>
      <c r="EZ362">
        <v>4.99951</v>
      </c>
      <c r="FA362">
        <v>6907.395</v>
      </c>
      <c r="FB362">
        <v>14717.75</v>
      </c>
      <c r="FC362">
        <v>43.0935</v>
      </c>
      <c r="FD362">
        <v>44.875</v>
      </c>
      <c r="FE362">
        <v>44.625</v>
      </c>
      <c r="FF362">
        <v>43.875</v>
      </c>
      <c r="FG362">
        <v>44.5</v>
      </c>
      <c r="FH362">
        <v>1755.61</v>
      </c>
      <c r="FI362">
        <v>39.48</v>
      </c>
      <c r="FJ362">
        <v>0</v>
      </c>
      <c r="FK362">
        <v>1701979400.1</v>
      </c>
      <c r="FL362">
        <v>0</v>
      </c>
      <c r="FM362">
        <v>380.696</v>
      </c>
      <c r="FN362">
        <v>-0.156717953288502</v>
      </c>
      <c r="FO362">
        <v>-1.76991453272823</v>
      </c>
      <c r="FP362">
        <v>6907.29269230769</v>
      </c>
      <c r="FQ362">
        <v>15</v>
      </c>
      <c r="FR362">
        <v>1701977635</v>
      </c>
      <c r="FS362" t="s">
        <v>438</v>
      </c>
      <c r="FT362">
        <v>1701977633</v>
      </c>
      <c r="FU362">
        <v>1701977635</v>
      </c>
      <c r="FV362">
        <v>4</v>
      </c>
      <c r="FW362">
        <v>-0.012</v>
      </c>
      <c r="FX362">
        <v>0.003</v>
      </c>
      <c r="FY362">
        <v>-0.515</v>
      </c>
      <c r="FZ362">
        <v>0.012</v>
      </c>
      <c r="GA362">
        <v>420</v>
      </c>
      <c r="GB362">
        <v>11</v>
      </c>
      <c r="GC362">
        <v>0.38</v>
      </c>
      <c r="GD362">
        <v>0.07</v>
      </c>
      <c r="GE362">
        <v>-2.292927</v>
      </c>
      <c r="GF362">
        <v>0.188935939849626</v>
      </c>
      <c r="GG362">
        <v>0.0320478587584257</v>
      </c>
      <c r="GH362">
        <v>1</v>
      </c>
      <c r="GI362">
        <v>380.690970588235</v>
      </c>
      <c r="GJ362">
        <v>0.00679907680304602</v>
      </c>
      <c r="GK362">
        <v>0.195054515048566</v>
      </c>
      <c r="GL362">
        <v>1</v>
      </c>
      <c r="GM362">
        <v>0.91385835</v>
      </c>
      <c r="GN362">
        <v>0.0103423308270681</v>
      </c>
      <c r="GO362">
        <v>0.00134722790481046</v>
      </c>
      <c r="GP362">
        <v>1</v>
      </c>
      <c r="GQ362">
        <v>3</v>
      </c>
      <c r="GR362">
        <v>3</v>
      </c>
      <c r="GS362" t="s">
        <v>439</v>
      </c>
      <c r="GT362">
        <v>3.25005</v>
      </c>
      <c r="GU362">
        <v>2.89216</v>
      </c>
      <c r="GV362">
        <v>0.082763</v>
      </c>
      <c r="GW362">
        <v>0.0829092</v>
      </c>
      <c r="GX362">
        <v>0.0595075</v>
      </c>
      <c r="GY362">
        <v>0.0557393</v>
      </c>
      <c r="GZ362">
        <v>30259.4</v>
      </c>
      <c r="HA362">
        <v>23315.7</v>
      </c>
      <c r="HB362">
        <v>30711.7</v>
      </c>
      <c r="HC362">
        <v>23894.1</v>
      </c>
      <c r="HD362">
        <v>38258.2</v>
      </c>
      <c r="HE362">
        <v>31492.1</v>
      </c>
      <c r="HF362">
        <v>43456.8</v>
      </c>
      <c r="HG362">
        <v>36059.9</v>
      </c>
      <c r="HH362">
        <v>2.35245</v>
      </c>
      <c r="HI362">
        <v>2.25485</v>
      </c>
      <c r="HJ362">
        <v>0.152066</v>
      </c>
      <c r="HK362">
        <v>0</v>
      </c>
      <c r="HL362">
        <v>20.5765</v>
      </c>
      <c r="HM362">
        <v>999.9</v>
      </c>
      <c r="HN362">
        <v>45.001</v>
      </c>
      <c r="HO362">
        <v>27.18</v>
      </c>
      <c r="HP362">
        <v>20.63</v>
      </c>
      <c r="HQ362">
        <v>54.262</v>
      </c>
      <c r="HR362">
        <v>21.4704</v>
      </c>
      <c r="HS362">
        <v>2</v>
      </c>
      <c r="HT362">
        <v>-0.304073</v>
      </c>
      <c r="HU362">
        <v>0.688126</v>
      </c>
      <c r="HV362">
        <v>20.3425</v>
      </c>
      <c r="HW362">
        <v>5.2417</v>
      </c>
      <c r="HX362">
        <v>11.9231</v>
      </c>
      <c r="HY362">
        <v>4.96955</v>
      </c>
      <c r="HZ362">
        <v>3.29008</v>
      </c>
      <c r="IA362">
        <v>9999</v>
      </c>
      <c r="IB362">
        <v>999.9</v>
      </c>
      <c r="IC362">
        <v>9999</v>
      </c>
      <c r="ID362">
        <v>9999</v>
      </c>
      <c r="IE362">
        <v>4.97213</v>
      </c>
      <c r="IF362">
        <v>1.87347</v>
      </c>
      <c r="IG362">
        <v>1.88034</v>
      </c>
      <c r="IH362">
        <v>1.87653</v>
      </c>
      <c r="II362">
        <v>1.8761</v>
      </c>
      <c r="IJ362">
        <v>1.87607</v>
      </c>
      <c r="IK362">
        <v>1.87502</v>
      </c>
      <c r="IL362">
        <v>1.87546</v>
      </c>
      <c r="IM362">
        <v>0</v>
      </c>
      <c r="IN362">
        <v>0</v>
      </c>
      <c r="IO362">
        <v>0</v>
      </c>
      <c r="IP362">
        <v>0</v>
      </c>
      <c r="IQ362" t="s">
        <v>440</v>
      </c>
      <c r="IR362" t="s">
        <v>441</v>
      </c>
      <c r="IS362" t="s">
        <v>442</v>
      </c>
      <c r="IT362" t="s">
        <v>442</v>
      </c>
      <c r="IU362" t="s">
        <v>442</v>
      </c>
      <c r="IV362" t="s">
        <v>442</v>
      </c>
      <c r="IW362">
        <v>0</v>
      </c>
      <c r="IX362">
        <v>100</v>
      </c>
      <c r="IY362">
        <v>100</v>
      </c>
      <c r="IZ362">
        <v>-0.514</v>
      </c>
      <c r="JA362">
        <v>0.0315</v>
      </c>
      <c r="JB362">
        <v>-0.436505064677801</v>
      </c>
      <c r="JC362">
        <v>-0.000204251658391556</v>
      </c>
      <c r="JD362">
        <v>8.11882707142039e-08</v>
      </c>
      <c r="JE362">
        <v>-8.824596126216e-11</v>
      </c>
      <c r="JF362">
        <v>-0.0823044458403542</v>
      </c>
      <c r="JG362">
        <v>6.98166786572007e-05</v>
      </c>
      <c r="JH362">
        <v>0.00104944809816257</v>
      </c>
      <c r="JI362">
        <v>-2.5878658862803e-05</v>
      </c>
      <c r="JJ362">
        <v>28</v>
      </c>
      <c r="JK362">
        <v>2090</v>
      </c>
      <c r="JL362">
        <v>2</v>
      </c>
      <c r="JM362">
        <v>19</v>
      </c>
      <c r="JN362">
        <v>29.4</v>
      </c>
      <c r="JO362">
        <v>29.4</v>
      </c>
      <c r="JP362">
        <v>1.36108</v>
      </c>
      <c r="JQ362">
        <v>2.55615</v>
      </c>
      <c r="JR362">
        <v>2.24365</v>
      </c>
      <c r="JS362">
        <v>2.84912</v>
      </c>
      <c r="JT362">
        <v>2.49756</v>
      </c>
      <c r="JU362">
        <v>2.37793</v>
      </c>
      <c r="JV362">
        <v>31.3898</v>
      </c>
      <c r="JW362">
        <v>24.07</v>
      </c>
      <c r="JX362">
        <v>18</v>
      </c>
      <c r="JY362">
        <v>633.481</v>
      </c>
      <c r="JZ362">
        <v>657.521</v>
      </c>
      <c r="KA362">
        <v>20</v>
      </c>
      <c r="KB362">
        <v>23.3294</v>
      </c>
      <c r="KC362">
        <v>30</v>
      </c>
      <c r="KD362">
        <v>23.519</v>
      </c>
      <c r="KE362">
        <v>23.4987</v>
      </c>
      <c r="KF362">
        <v>27.2905</v>
      </c>
      <c r="KG362">
        <v>36.1715</v>
      </c>
      <c r="KH362">
        <v>0</v>
      </c>
      <c r="KI362">
        <v>20</v>
      </c>
      <c r="KJ362">
        <v>420</v>
      </c>
      <c r="KK362">
        <v>11.5869</v>
      </c>
      <c r="KL362">
        <v>101.974</v>
      </c>
      <c r="KM362">
        <v>101.021</v>
      </c>
    </row>
    <row r="363" spans="1:299">
      <c r="A363">
        <v>347</v>
      </c>
      <c r="B363">
        <v>1701979404.1</v>
      </c>
      <c r="C363">
        <v>1730.09999990463</v>
      </c>
      <c r="D363" t="s">
        <v>1135</v>
      </c>
      <c r="E363" t="s">
        <v>1136</v>
      </c>
      <c r="F363">
        <v>15</v>
      </c>
      <c r="H363" t="s">
        <v>435</v>
      </c>
      <c r="K363">
        <v>1701979402.6</v>
      </c>
      <c r="L363">
        <f>(M363)/1000</f>
        <v>0</v>
      </c>
      <c r="M363">
        <f>IF(DR363, AP363, AJ363)</f>
        <v>0</v>
      </c>
      <c r="N363">
        <f>IF(DR363, AK363, AI363)</f>
        <v>0</v>
      </c>
      <c r="O363">
        <f>DT363 - IF(AW363&gt;1, N363*DN363*100.0/(AY363*EH363), 0)</f>
        <v>0</v>
      </c>
      <c r="P363">
        <f>((V363-L363/2)*O363-N363)/(V363+L363/2)</f>
        <v>0</v>
      </c>
      <c r="Q363">
        <f>P363*(EA363+EB363)/1000.0</f>
        <v>0</v>
      </c>
      <c r="R363">
        <f>(DT363 - IF(AW363&gt;1, N363*DN363*100.0/(AY363*EH363), 0))*(EA363+EB363)/1000.0</f>
        <v>0</v>
      </c>
      <c r="S363">
        <f>2.0/((1/U363-1/T363)+SIGN(U363)*SQRT((1/U363-1/T363)*(1/U363-1/T363) + 4*DO363/((DO363+1)*(DO363+1))*(2*1/U363*1/T363-1/T363*1/T363)))</f>
        <v>0</v>
      </c>
      <c r="T363">
        <f>IF(LEFT(DP363,1)&lt;&gt;"0",IF(LEFT(DP363,1)="1",3.0,DQ363),$D$5+$E$5*(EH363*EA363/($K$5*1000))+$F$5*(EH363*EA363/($K$5*1000))*MAX(MIN(DN363,$J$5),$I$5)*MAX(MIN(DN363,$J$5),$I$5)+$G$5*MAX(MIN(DN363,$J$5),$I$5)*(EH363*EA363/($K$5*1000))+$H$5*(EH363*EA363/($K$5*1000))*(EH363*EA363/($K$5*1000)))</f>
        <v>0</v>
      </c>
      <c r="U363">
        <f>L363*(1000-(1000*0.61365*exp(17.502*Y363/(240.97+Y363))/(EA363+EB363)+DV363)/2)/(1000*0.61365*exp(17.502*Y363/(240.97+Y363))/(EA363+EB363)-DV363)</f>
        <v>0</v>
      </c>
      <c r="V363">
        <f>1/((DO363+1)/(S363/1.6)+1/(T363/1.37)) + DO363/((DO363+1)/(S363/1.6) + DO363/(T363/1.37))</f>
        <v>0</v>
      </c>
      <c r="W363">
        <f>(DJ363*DM363)</f>
        <v>0</v>
      </c>
      <c r="X363">
        <f>(EC363+(W363+2*0.95*5.67E-8*(((EC363+$B$7)+273)^4-(EC363+273)^4)-44100*L363)/(1.84*29.3*T363+8*0.95*5.67E-8*(EC363+273)^3))</f>
        <v>0</v>
      </c>
      <c r="Y363">
        <f>($C$7*ED363+$D$7*EE363+$E$7*X363)</f>
        <v>0</v>
      </c>
      <c r="Z363">
        <f>0.61365*exp(17.502*Y363/(240.97+Y363))</f>
        <v>0</v>
      </c>
      <c r="AA363">
        <f>(AB363/AC363*100)</f>
        <v>0</v>
      </c>
      <c r="AB363">
        <f>DV363*(EA363+EB363)/1000</f>
        <v>0</v>
      </c>
      <c r="AC363">
        <f>0.61365*exp(17.502*EC363/(240.97+EC363))</f>
        <v>0</v>
      </c>
      <c r="AD363">
        <f>(Z363-DV363*(EA363+EB363)/1000)</f>
        <v>0</v>
      </c>
      <c r="AE363">
        <f>(-L363*44100)</f>
        <v>0</v>
      </c>
      <c r="AF363">
        <f>2*29.3*T363*0.92*(EC363-Y363)</f>
        <v>0</v>
      </c>
      <c r="AG363">
        <f>2*0.95*5.67E-8*(((EC363+$B$7)+273)^4-(Y363+273)^4)</f>
        <v>0</v>
      </c>
      <c r="AH363">
        <f>W363+AG363+AE363+AF363</f>
        <v>0</v>
      </c>
      <c r="AI363">
        <f>DZ363*AW363*(DU363-DT363*(1000-AW363*DW363)/(1000-AW363*DV363))/(100*DN363)</f>
        <v>0</v>
      </c>
      <c r="AJ363">
        <f>1000*DZ363*AW363*(DV363-DW363)/(100*DN363*(1000-AW363*DV363))</f>
        <v>0</v>
      </c>
      <c r="AK363">
        <f>(AL363 - AM363 - EA363*1E3/(8.314*(EC363+273.15)) * AO363/DZ363 * AN363) * DZ363/(100*DN363) * (1000 - DW363)/1000</f>
        <v>0</v>
      </c>
      <c r="AL363">
        <v>424.9299233824</v>
      </c>
      <c r="AM363">
        <v>422.957842424242</v>
      </c>
      <c r="AN363">
        <v>-0.000740264600145183</v>
      </c>
      <c r="AO363">
        <v>66.111918729525</v>
      </c>
      <c r="AP363">
        <f>(AR363 - AQ363 + EA363*1E3/(8.314*(EC363+273.15)) * AT363/DZ363 * AS363) * DZ363/(100*DN363) * 1000/(1000 - AR363)</f>
        <v>0</v>
      </c>
      <c r="AQ363">
        <v>11.5845808273033</v>
      </c>
      <c r="AR363">
        <v>12.4954065934066</v>
      </c>
      <c r="AS363">
        <v>-5.41598522975875e-07</v>
      </c>
      <c r="AT363">
        <v>85.4368916189537</v>
      </c>
      <c r="AU363">
        <v>0</v>
      </c>
      <c r="AV363">
        <v>0</v>
      </c>
      <c r="AW363">
        <f>IF(AU363*$H$13&gt;=AY363,1.0,(AY363/(AY363-AU363*$H$13)))</f>
        <v>0</v>
      </c>
      <c r="AX363">
        <f>(AW363-1)*100</f>
        <v>0</v>
      </c>
      <c r="AY363">
        <f>MAX(0,($B$13+$C$13*EH363)/(1+$D$13*EH363)*EA363/(EC363+273)*$E$13)</f>
        <v>0</v>
      </c>
      <c r="AZ363" t="s">
        <v>436</v>
      </c>
      <c r="BA363" t="s">
        <v>436</v>
      </c>
      <c r="BB363">
        <v>0</v>
      </c>
      <c r="BC363">
        <v>0</v>
      </c>
      <c r="BD363">
        <f>1-BB363/BC363</f>
        <v>0</v>
      </c>
      <c r="BE363">
        <v>0</v>
      </c>
      <c r="BF363" t="s">
        <v>436</v>
      </c>
      <c r="BG363" t="s">
        <v>436</v>
      </c>
      <c r="BH363">
        <v>0</v>
      </c>
      <c r="BI363">
        <v>0</v>
      </c>
      <c r="BJ363">
        <f>1-BH363/BI363</f>
        <v>0</v>
      </c>
      <c r="BK363">
        <v>0.5</v>
      </c>
      <c r="BL363">
        <f>DK363</f>
        <v>0</v>
      </c>
      <c r="BM363">
        <f>N363</f>
        <v>0</v>
      </c>
      <c r="BN363">
        <f>BJ363*BK363*BL363</f>
        <v>0</v>
      </c>
      <c r="BO363">
        <f>(BM363-BE363)/BL363</f>
        <v>0</v>
      </c>
      <c r="BP363">
        <f>(BC363-BI363)/BI363</f>
        <v>0</v>
      </c>
      <c r="BQ363">
        <f>BB363/(BD363+BB363/BI363)</f>
        <v>0</v>
      </c>
      <c r="BR363" t="s">
        <v>436</v>
      </c>
      <c r="BS363">
        <v>0</v>
      </c>
      <c r="BT363">
        <f>IF(BS363&lt;&gt;0, BS363, BQ363)</f>
        <v>0</v>
      </c>
      <c r="BU363">
        <f>1-BT363/BI363</f>
        <v>0</v>
      </c>
      <c r="BV363">
        <f>(BI363-BH363)/(BI363-BT363)</f>
        <v>0</v>
      </c>
      <c r="BW363">
        <f>(BC363-BI363)/(BC363-BT363)</f>
        <v>0</v>
      </c>
      <c r="BX363">
        <f>(BI363-BH363)/(BI363-BB363)</f>
        <v>0</v>
      </c>
      <c r="BY363">
        <f>(BC363-BI363)/(BC363-BB363)</f>
        <v>0</v>
      </c>
      <c r="BZ363">
        <f>(BV363*BT363/BH363)</f>
        <v>0</v>
      </c>
      <c r="CA363">
        <f>(1-BZ363)</f>
        <v>0</v>
      </c>
      <c r="DJ363">
        <f>$B$11*EI363+$C$11*EJ363+$F$11*EU363*(1-EX363)</f>
        <v>0</v>
      </c>
      <c r="DK363">
        <f>DJ363*DL363</f>
        <v>0</v>
      </c>
      <c r="DL363">
        <f>($B$11*$D$9+$C$11*$D$9+$F$11*((FH363+EZ363)/MAX(FH363+EZ363+FI363, 0.1)*$I$9+FI363/MAX(FH363+EZ363+FI363, 0.1)*$J$9))/($B$11+$C$11+$F$11)</f>
        <v>0</v>
      </c>
      <c r="DM363">
        <f>($B$11*$K$9+$C$11*$K$9+$F$11*((FH363+EZ363)/MAX(FH363+EZ363+FI363, 0.1)*$P$9+FI363/MAX(FH363+EZ363+FI363, 0.1)*$Q$9))/($B$11+$C$11+$F$11)</f>
        <v>0</v>
      </c>
      <c r="DN363">
        <v>6</v>
      </c>
      <c r="DO363">
        <v>0.5</v>
      </c>
      <c r="DP363" t="s">
        <v>437</v>
      </c>
      <c r="DQ363">
        <v>2</v>
      </c>
      <c r="DR363" t="b">
        <v>1</v>
      </c>
      <c r="DS363">
        <v>1701979402.6</v>
      </c>
      <c r="DT363">
        <v>417.6765</v>
      </c>
      <c r="DU363">
        <v>420.0125</v>
      </c>
      <c r="DV363">
        <v>12.4957</v>
      </c>
      <c r="DW363">
        <v>11.5847</v>
      </c>
      <c r="DX363">
        <v>418.1905</v>
      </c>
      <c r="DY363">
        <v>12.4642</v>
      </c>
      <c r="DZ363">
        <v>599.9765</v>
      </c>
      <c r="EA363">
        <v>78.89905</v>
      </c>
      <c r="EB363">
        <v>0.100301</v>
      </c>
      <c r="EC363">
        <v>23.02965</v>
      </c>
      <c r="ED363">
        <v>23.0998</v>
      </c>
      <c r="EE363">
        <v>999.9</v>
      </c>
      <c r="EF363">
        <v>0</v>
      </c>
      <c r="EG363">
        <v>0</v>
      </c>
      <c r="EH363">
        <v>9969.06</v>
      </c>
      <c r="EI363">
        <v>0</v>
      </c>
      <c r="EJ363">
        <v>0.8466875</v>
      </c>
      <c r="EK363">
        <v>-2.336105</v>
      </c>
      <c r="EL363">
        <v>422.962</v>
      </c>
      <c r="EM363">
        <v>424.9355</v>
      </c>
      <c r="EN363">
        <v>0.91106</v>
      </c>
      <c r="EO363">
        <v>420.0125</v>
      </c>
      <c r="EP363">
        <v>11.5847</v>
      </c>
      <c r="EQ363">
        <v>0.9859</v>
      </c>
      <c r="ER363">
        <v>0.9140185</v>
      </c>
      <c r="ES363">
        <v>6.70966</v>
      </c>
      <c r="ET363">
        <v>5.613365</v>
      </c>
      <c r="EU363">
        <v>1800.1</v>
      </c>
      <c r="EV363">
        <v>0.978006</v>
      </c>
      <c r="EW363">
        <v>0.0219943</v>
      </c>
      <c r="EX363">
        <v>0</v>
      </c>
      <c r="EY363">
        <v>380.4055</v>
      </c>
      <c r="EZ363">
        <v>4.99951</v>
      </c>
      <c r="FA363">
        <v>6907.245</v>
      </c>
      <c r="FB363">
        <v>14717.8</v>
      </c>
      <c r="FC363">
        <v>43.0935</v>
      </c>
      <c r="FD363">
        <v>44.8435</v>
      </c>
      <c r="FE363">
        <v>44.625</v>
      </c>
      <c r="FF363">
        <v>43.875</v>
      </c>
      <c r="FG363">
        <v>44.5</v>
      </c>
      <c r="FH363">
        <v>1755.62</v>
      </c>
      <c r="FI363">
        <v>39.48</v>
      </c>
      <c r="FJ363">
        <v>0</v>
      </c>
      <c r="FK363">
        <v>1701979405.5</v>
      </c>
      <c r="FL363">
        <v>0</v>
      </c>
      <c r="FM363">
        <v>380.6578</v>
      </c>
      <c r="FN363">
        <v>-1.27138460684741</v>
      </c>
      <c r="FO363">
        <v>-1.63615383225843</v>
      </c>
      <c r="FP363">
        <v>6907.0572</v>
      </c>
      <c r="FQ363">
        <v>15</v>
      </c>
      <c r="FR363">
        <v>1701977635</v>
      </c>
      <c r="FS363" t="s">
        <v>438</v>
      </c>
      <c r="FT363">
        <v>1701977633</v>
      </c>
      <c r="FU363">
        <v>1701977635</v>
      </c>
      <c r="FV363">
        <v>4</v>
      </c>
      <c r="FW363">
        <v>-0.012</v>
      </c>
      <c r="FX363">
        <v>0.003</v>
      </c>
      <c r="FY363">
        <v>-0.515</v>
      </c>
      <c r="FZ363">
        <v>0.012</v>
      </c>
      <c r="GA363">
        <v>420</v>
      </c>
      <c r="GB363">
        <v>11</v>
      </c>
      <c r="GC363">
        <v>0.38</v>
      </c>
      <c r="GD363">
        <v>0.07</v>
      </c>
      <c r="GE363">
        <v>-2.29666</v>
      </c>
      <c r="GF363">
        <v>0.0247651948051884</v>
      </c>
      <c r="GG363">
        <v>0.0330076983805438</v>
      </c>
      <c r="GH363">
        <v>1</v>
      </c>
      <c r="GI363">
        <v>380.656735294118</v>
      </c>
      <c r="GJ363">
        <v>-0.557937354932001</v>
      </c>
      <c r="GK363">
        <v>0.206790218909596</v>
      </c>
      <c r="GL363">
        <v>1</v>
      </c>
      <c r="GM363">
        <v>0.913846619047619</v>
      </c>
      <c r="GN363">
        <v>-0.00385527272727298</v>
      </c>
      <c r="GO363">
        <v>0.00135483189876932</v>
      </c>
      <c r="GP363">
        <v>1</v>
      </c>
      <c r="GQ363">
        <v>3</v>
      </c>
      <c r="GR363">
        <v>3</v>
      </c>
      <c r="GS363" t="s">
        <v>439</v>
      </c>
      <c r="GT363">
        <v>3.2501</v>
      </c>
      <c r="GU363">
        <v>2.89231</v>
      </c>
      <c r="GV363">
        <v>0.0827635</v>
      </c>
      <c r="GW363">
        <v>0.082916</v>
      </c>
      <c r="GX363">
        <v>0.0594967</v>
      </c>
      <c r="GY363">
        <v>0.0557442</v>
      </c>
      <c r="GZ363">
        <v>30259.6</v>
      </c>
      <c r="HA363">
        <v>23315.3</v>
      </c>
      <c r="HB363">
        <v>30711.9</v>
      </c>
      <c r="HC363">
        <v>23893.9</v>
      </c>
      <c r="HD363">
        <v>38258.6</v>
      </c>
      <c r="HE363">
        <v>31492</v>
      </c>
      <c r="HF363">
        <v>43456.7</v>
      </c>
      <c r="HG363">
        <v>36060</v>
      </c>
      <c r="HH363">
        <v>2.35247</v>
      </c>
      <c r="HI363">
        <v>2.25478</v>
      </c>
      <c r="HJ363">
        <v>0.153147</v>
      </c>
      <c r="HK363">
        <v>0</v>
      </c>
      <c r="HL363">
        <v>20.5766</v>
      </c>
      <c r="HM363">
        <v>999.9</v>
      </c>
      <c r="HN363">
        <v>45.001</v>
      </c>
      <c r="HO363">
        <v>27.191</v>
      </c>
      <c r="HP363">
        <v>20.6416</v>
      </c>
      <c r="HQ363">
        <v>54.722</v>
      </c>
      <c r="HR363">
        <v>21.4503</v>
      </c>
      <c r="HS363">
        <v>2</v>
      </c>
      <c r="HT363">
        <v>-0.304212</v>
      </c>
      <c r="HU363">
        <v>0.68576</v>
      </c>
      <c r="HV363">
        <v>20.3426</v>
      </c>
      <c r="HW363">
        <v>5.2417</v>
      </c>
      <c r="HX363">
        <v>11.924</v>
      </c>
      <c r="HY363">
        <v>4.9696</v>
      </c>
      <c r="HZ363">
        <v>3.29003</v>
      </c>
      <c r="IA363">
        <v>9999</v>
      </c>
      <c r="IB363">
        <v>999.9</v>
      </c>
      <c r="IC363">
        <v>9999</v>
      </c>
      <c r="ID363">
        <v>9999</v>
      </c>
      <c r="IE363">
        <v>4.97213</v>
      </c>
      <c r="IF363">
        <v>1.8735</v>
      </c>
      <c r="IG363">
        <v>1.88035</v>
      </c>
      <c r="IH363">
        <v>1.87652</v>
      </c>
      <c r="II363">
        <v>1.87609</v>
      </c>
      <c r="IJ363">
        <v>1.87607</v>
      </c>
      <c r="IK363">
        <v>1.87502</v>
      </c>
      <c r="IL363">
        <v>1.87546</v>
      </c>
      <c r="IM363">
        <v>0</v>
      </c>
      <c r="IN363">
        <v>0</v>
      </c>
      <c r="IO363">
        <v>0</v>
      </c>
      <c r="IP363">
        <v>0</v>
      </c>
      <c r="IQ363" t="s">
        <v>440</v>
      </c>
      <c r="IR363" t="s">
        <v>441</v>
      </c>
      <c r="IS363" t="s">
        <v>442</v>
      </c>
      <c r="IT363" t="s">
        <v>442</v>
      </c>
      <c r="IU363" t="s">
        <v>442</v>
      </c>
      <c r="IV363" t="s">
        <v>442</v>
      </c>
      <c r="IW363">
        <v>0</v>
      </c>
      <c r="IX363">
        <v>100</v>
      </c>
      <c r="IY363">
        <v>100</v>
      </c>
      <c r="IZ363">
        <v>-0.514</v>
      </c>
      <c r="JA363">
        <v>0.0315</v>
      </c>
      <c r="JB363">
        <v>-0.436505064677801</v>
      </c>
      <c r="JC363">
        <v>-0.000204251658391556</v>
      </c>
      <c r="JD363">
        <v>8.11882707142039e-08</v>
      </c>
      <c r="JE363">
        <v>-8.824596126216e-11</v>
      </c>
      <c r="JF363">
        <v>-0.0823044458403542</v>
      </c>
      <c r="JG363">
        <v>6.98166786572007e-05</v>
      </c>
      <c r="JH363">
        <v>0.00104944809816257</v>
      </c>
      <c r="JI363">
        <v>-2.5878658862803e-05</v>
      </c>
      <c r="JJ363">
        <v>28</v>
      </c>
      <c r="JK363">
        <v>2090</v>
      </c>
      <c r="JL363">
        <v>2</v>
      </c>
      <c r="JM363">
        <v>19</v>
      </c>
      <c r="JN363">
        <v>29.5</v>
      </c>
      <c r="JO363">
        <v>29.5</v>
      </c>
      <c r="JP363">
        <v>1.36108</v>
      </c>
      <c r="JQ363">
        <v>2.55249</v>
      </c>
      <c r="JR363">
        <v>2.24365</v>
      </c>
      <c r="JS363">
        <v>2.84912</v>
      </c>
      <c r="JT363">
        <v>2.49756</v>
      </c>
      <c r="JU363">
        <v>2.37427</v>
      </c>
      <c r="JV363">
        <v>31.3898</v>
      </c>
      <c r="JW363">
        <v>24.0612</v>
      </c>
      <c r="JX363">
        <v>18</v>
      </c>
      <c r="JY363">
        <v>633.499</v>
      </c>
      <c r="JZ363">
        <v>657.457</v>
      </c>
      <c r="KA363">
        <v>19.9996</v>
      </c>
      <c r="KB363">
        <v>23.3294</v>
      </c>
      <c r="KC363">
        <v>30</v>
      </c>
      <c r="KD363">
        <v>23.519</v>
      </c>
      <c r="KE363">
        <v>23.4987</v>
      </c>
      <c r="KF363">
        <v>27.2896</v>
      </c>
      <c r="KG363">
        <v>36.1715</v>
      </c>
      <c r="KH363">
        <v>0</v>
      </c>
      <c r="KI363">
        <v>20</v>
      </c>
      <c r="KJ363">
        <v>420</v>
      </c>
      <c r="KK363">
        <v>11.5869</v>
      </c>
      <c r="KL363">
        <v>101.974</v>
      </c>
      <c r="KM363">
        <v>101.021</v>
      </c>
    </row>
    <row r="364" spans="1:299">
      <c r="A364">
        <v>348</v>
      </c>
      <c r="B364">
        <v>1701979409.1</v>
      </c>
      <c r="C364">
        <v>1735.09999990463</v>
      </c>
      <c r="D364" t="s">
        <v>1137</v>
      </c>
      <c r="E364" t="s">
        <v>1138</v>
      </c>
      <c r="F364">
        <v>15</v>
      </c>
      <c r="H364" t="s">
        <v>435</v>
      </c>
      <c r="K364">
        <v>1701979407.6</v>
      </c>
      <c r="L364">
        <f>(M364)/1000</f>
        <v>0</v>
      </c>
      <c r="M364">
        <f>IF(DR364, AP364, AJ364)</f>
        <v>0</v>
      </c>
      <c r="N364">
        <f>IF(DR364, AK364, AI364)</f>
        <v>0</v>
      </c>
      <c r="O364">
        <f>DT364 - IF(AW364&gt;1, N364*DN364*100.0/(AY364*EH364), 0)</f>
        <v>0</v>
      </c>
      <c r="P364">
        <f>((V364-L364/2)*O364-N364)/(V364+L364/2)</f>
        <v>0</v>
      </c>
      <c r="Q364">
        <f>P364*(EA364+EB364)/1000.0</f>
        <v>0</v>
      </c>
      <c r="R364">
        <f>(DT364 - IF(AW364&gt;1, N364*DN364*100.0/(AY364*EH364), 0))*(EA364+EB364)/1000.0</f>
        <v>0</v>
      </c>
      <c r="S364">
        <f>2.0/((1/U364-1/T364)+SIGN(U364)*SQRT((1/U364-1/T364)*(1/U364-1/T364) + 4*DO364/((DO364+1)*(DO364+1))*(2*1/U364*1/T364-1/T364*1/T364)))</f>
        <v>0</v>
      </c>
      <c r="T364">
        <f>IF(LEFT(DP364,1)&lt;&gt;"0",IF(LEFT(DP364,1)="1",3.0,DQ364),$D$5+$E$5*(EH364*EA364/($K$5*1000))+$F$5*(EH364*EA364/($K$5*1000))*MAX(MIN(DN364,$J$5),$I$5)*MAX(MIN(DN364,$J$5),$I$5)+$G$5*MAX(MIN(DN364,$J$5),$I$5)*(EH364*EA364/($K$5*1000))+$H$5*(EH364*EA364/($K$5*1000))*(EH364*EA364/($K$5*1000)))</f>
        <v>0</v>
      </c>
      <c r="U364">
        <f>L364*(1000-(1000*0.61365*exp(17.502*Y364/(240.97+Y364))/(EA364+EB364)+DV364)/2)/(1000*0.61365*exp(17.502*Y364/(240.97+Y364))/(EA364+EB364)-DV364)</f>
        <v>0</v>
      </c>
      <c r="V364">
        <f>1/((DO364+1)/(S364/1.6)+1/(T364/1.37)) + DO364/((DO364+1)/(S364/1.6) + DO364/(T364/1.37))</f>
        <v>0</v>
      </c>
      <c r="W364">
        <f>(DJ364*DM364)</f>
        <v>0</v>
      </c>
      <c r="X364">
        <f>(EC364+(W364+2*0.95*5.67E-8*(((EC364+$B$7)+273)^4-(EC364+273)^4)-44100*L364)/(1.84*29.3*T364+8*0.95*5.67E-8*(EC364+273)^3))</f>
        <v>0</v>
      </c>
      <c r="Y364">
        <f>($C$7*ED364+$D$7*EE364+$E$7*X364)</f>
        <v>0</v>
      </c>
      <c r="Z364">
        <f>0.61365*exp(17.502*Y364/(240.97+Y364))</f>
        <v>0</v>
      </c>
      <c r="AA364">
        <f>(AB364/AC364*100)</f>
        <v>0</v>
      </c>
      <c r="AB364">
        <f>DV364*(EA364+EB364)/1000</f>
        <v>0</v>
      </c>
      <c r="AC364">
        <f>0.61365*exp(17.502*EC364/(240.97+EC364))</f>
        <v>0</v>
      </c>
      <c r="AD364">
        <f>(Z364-DV364*(EA364+EB364)/1000)</f>
        <v>0</v>
      </c>
      <c r="AE364">
        <f>(-L364*44100)</f>
        <v>0</v>
      </c>
      <c r="AF364">
        <f>2*29.3*T364*0.92*(EC364-Y364)</f>
        <v>0</v>
      </c>
      <c r="AG364">
        <f>2*0.95*5.67E-8*(((EC364+$B$7)+273)^4-(Y364+273)^4)</f>
        <v>0</v>
      </c>
      <c r="AH364">
        <f>W364+AG364+AE364+AF364</f>
        <v>0</v>
      </c>
      <c r="AI364">
        <f>DZ364*AW364*(DU364-DT364*(1000-AW364*DW364)/(1000-AW364*DV364))/(100*DN364)</f>
        <v>0</v>
      </c>
      <c r="AJ364">
        <f>1000*DZ364*AW364*(DV364-DW364)/(100*DN364*(1000-AW364*DV364))</f>
        <v>0</v>
      </c>
      <c r="AK364">
        <f>(AL364 - AM364 - EA364*1E3/(8.314*(EC364+273.15)) * AO364/DZ364 * AN364) * DZ364/(100*DN364) * (1000 - DW364)/1000</f>
        <v>0</v>
      </c>
      <c r="AL364">
        <v>424.917705923816</v>
      </c>
      <c r="AM364">
        <v>423.001006060606</v>
      </c>
      <c r="AN364">
        <v>0.000749141346775711</v>
      </c>
      <c r="AO364">
        <v>66.111918729525</v>
      </c>
      <c r="AP364">
        <f>(AR364 - AQ364 + EA364*1E3/(8.314*(EC364+273.15)) * AT364/DZ364 * AS364) * DZ364/(100*DN364) * 1000/(1000 - AR364)</f>
        <v>0</v>
      </c>
      <c r="AQ364">
        <v>11.5852599644675</v>
      </c>
      <c r="AR364">
        <v>12.4968703296703</v>
      </c>
      <c r="AS364">
        <v>-5.54028646253406e-07</v>
      </c>
      <c r="AT364">
        <v>85.4368916189537</v>
      </c>
      <c r="AU364">
        <v>0</v>
      </c>
      <c r="AV364">
        <v>0</v>
      </c>
      <c r="AW364">
        <f>IF(AU364*$H$13&gt;=AY364,1.0,(AY364/(AY364-AU364*$H$13)))</f>
        <v>0</v>
      </c>
      <c r="AX364">
        <f>(AW364-1)*100</f>
        <v>0</v>
      </c>
      <c r="AY364">
        <f>MAX(0,($B$13+$C$13*EH364)/(1+$D$13*EH364)*EA364/(EC364+273)*$E$13)</f>
        <v>0</v>
      </c>
      <c r="AZ364" t="s">
        <v>436</v>
      </c>
      <c r="BA364" t="s">
        <v>436</v>
      </c>
      <c r="BB364">
        <v>0</v>
      </c>
      <c r="BC364">
        <v>0</v>
      </c>
      <c r="BD364">
        <f>1-BB364/BC364</f>
        <v>0</v>
      </c>
      <c r="BE364">
        <v>0</v>
      </c>
      <c r="BF364" t="s">
        <v>436</v>
      </c>
      <c r="BG364" t="s">
        <v>436</v>
      </c>
      <c r="BH364">
        <v>0</v>
      </c>
      <c r="BI364">
        <v>0</v>
      </c>
      <c r="BJ364">
        <f>1-BH364/BI364</f>
        <v>0</v>
      </c>
      <c r="BK364">
        <v>0.5</v>
      </c>
      <c r="BL364">
        <f>DK364</f>
        <v>0</v>
      </c>
      <c r="BM364">
        <f>N364</f>
        <v>0</v>
      </c>
      <c r="BN364">
        <f>BJ364*BK364*BL364</f>
        <v>0</v>
      </c>
      <c r="BO364">
        <f>(BM364-BE364)/BL364</f>
        <v>0</v>
      </c>
      <c r="BP364">
        <f>(BC364-BI364)/BI364</f>
        <v>0</v>
      </c>
      <c r="BQ364">
        <f>BB364/(BD364+BB364/BI364)</f>
        <v>0</v>
      </c>
      <c r="BR364" t="s">
        <v>436</v>
      </c>
      <c r="BS364">
        <v>0</v>
      </c>
      <c r="BT364">
        <f>IF(BS364&lt;&gt;0, BS364, BQ364)</f>
        <v>0</v>
      </c>
      <c r="BU364">
        <f>1-BT364/BI364</f>
        <v>0</v>
      </c>
      <c r="BV364">
        <f>(BI364-BH364)/(BI364-BT364)</f>
        <v>0</v>
      </c>
      <c r="BW364">
        <f>(BC364-BI364)/(BC364-BT364)</f>
        <v>0</v>
      </c>
      <c r="BX364">
        <f>(BI364-BH364)/(BI364-BB364)</f>
        <v>0</v>
      </c>
      <c r="BY364">
        <f>(BC364-BI364)/(BC364-BB364)</f>
        <v>0</v>
      </c>
      <c r="BZ364">
        <f>(BV364*BT364/BH364)</f>
        <v>0</v>
      </c>
      <c r="CA364">
        <f>(1-BZ364)</f>
        <v>0</v>
      </c>
      <c r="DJ364">
        <f>$B$11*EI364+$C$11*EJ364+$F$11*EU364*(1-EX364)</f>
        <v>0</v>
      </c>
      <c r="DK364">
        <f>DJ364*DL364</f>
        <v>0</v>
      </c>
      <c r="DL364">
        <f>($B$11*$D$9+$C$11*$D$9+$F$11*((FH364+EZ364)/MAX(FH364+EZ364+FI364, 0.1)*$I$9+FI364/MAX(FH364+EZ364+FI364, 0.1)*$J$9))/($B$11+$C$11+$F$11)</f>
        <v>0</v>
      </c>
      <c r="DM364">
        <f>($B$11*$K$9+$C$11*$K$9+$F$11*((FH364+EZ364)/MAX(FH364+EZ364+FI364, 0.1)*$P$9+FI364/MAX(FH364+EZ364+FI364, 0.1)*$Q$9))/($B$11+$C$11+$F$11)</f>
        <v>0</v>
      </c>
      <c r="DN364">
        <v>6</v>
      </c>
      <c r="DO364">
        <v>0.5</v>
      </c>
      <c r="DP364" t="s">
        <v>437</v>
      </c>
      <c r="DQ364">
        <v>2</v>
      </c>
      <c r="DR364" t="b">
        <v>1</v>
      </c>
      <c r="DS364">
        <v>1701979407.6</v>
      </c>
      <c r="DT364">
        <v>417.7095</v>
      </c>
      <c r="DU364">
        <v>419.9725</v>
      </c>
      <c r="DV364">
        <v>12.4972</v>
      </c>
      <c r="DW364">
        <v>11.58525</v>
      </c>
      <c r="DX364">
        <v>418.2235</v>
      </c>
      <c r="DY364">
        <v>12.4657</v>
      </c>
      <c r="DZ364">
        <v>600.024</v>
      </c>
      <c r="EA364">
        <v>78.8992</v>
      </c>
      <c r="EB364">
        <v>0.0999186</v>
      </c>
      <c r="EC364">
        <v>23.0313</v>
      </c>
      <c r="ED364">
        <v>23.09765</v>
      </c>
      <c r="EE364">
        <v>999.9</v>
      </c>
      <c r="EF364">
        <v>0</v>
      </c>
      <c r="EG364">
        <v>0</v>
      </c>
      <c r="EH364">
        <v>10011.86</v>
      </c>
      <c r="EI364">
        <v>0</v>
      </c>
      <c r="EJ364">
        <v>0.828312</v>
      </c>
      <c r="EK364">
        <v>-2.263065</v>
      </c>
      <c r="EL364">
        <v>422.9955</v>
      </c>
      <c r="EM364">
        <v>424.895</v>
      </c>
      <c r="EN364">
        <v>0.911953</v>
      </c>
      <c r="EO364">
        <v>419.9725</v>
      </c>
      <c r="EP364">
        <v>11.58525</v>
      </c>
      <c r="EQ364">
        <v>0.9860175</v>
      </c>
      <c r="ER364">
        <v>0.9140655</v>
      </c>
      <c r="ES364">
        <v>6.711395</v>
      </c>
      <c r="ET364">
        <v>5.614115</v>
      </c>
      <c r="EU364">
        <v>1800.11</v>
      </c>
      <c r="EV364">
        <v>0.978006</v>
      </c>
      <c r="EW364">
        <v>0.0219943</v>
      </c>
      <c r="EX364">
        <v>0</v>
      </c>
      <c r="EY364">
        <v>380.69</v>
      </c>
      <c r="EZ364">
        <v>4.99951</v>
      </c>
      <c r="FA364">
        <v>6907.065</v>
      </c>
      <c r="FB364">
        <v>14717.85</v>
      </c>
      <c r="FC364">
        <v>43.0935</v>
      </c>
      <c r="FD364">
        <v>44.875</v>
      </c>
      <c r="FE364">
        <v>44.625</v>
      </c>
      <c r="FF364">
        <v>43.875</v>
      </c>
      <c r="FG364">
        <v>44.5</v>
      </c>
      <c r="FH364">
        <v>1755.63</v>
      </c>
      <c r="FI364">
        <v>39.48</v>
      </c>
      <c r="FJ364">
        <v>0</v>
      </c>
      <c r="FK364">
        <v>1701979410.3</v>
      </c>
      <c r="FL364">
        <v>0</v>
      </c>
      <c r="FM364">
        <v>380.5914</v>
      </c>
      <c r="FN364">
        <v>-0.534692297148101</v>
      </c>
      <c r="FO364">
        <v>-2.22384615312517</v>
      </c>
      <c r="FP364">
        <v>6906.8568</v>
      </c>
      <c r="FQ364">
        <v>15</v>
      </c>
      <c r="FR364">
        <v>1701977635</v>
      </c>
      <c r="FS364" t="s">
        <v>438</v>
      </c>
      <c r="FT364">
        <v>1701977633</v>
      </c>
      <c r="FU364">
        <v>1701977635</v>
      </c>
      <c r="FV364">
        <v>4</v>
      </c>
      <c r="FW364">
        <v>-0.012</v>
      </c>
      <c r="FX364">
        <v>0.003</v>
      </c>
      <c r="FY364">
        <v>-0.515</v>
      </c>
      <c r="FZ364">
        <v>0.012</v>
      </c>
      <c r="GA364">
        <v>420</v>
      </c>
      <c r="GB364">
        <v>11</v>
      </c>
      <c r="GC364">
        <v>0.38</v>
      </c>
      <c r="GD364">
        <v>0.07</v>
      </c>
      <c r="GE364">
        <v>-2.288093</v>
      </c>
      <c r="GF364">
        <v>-0.157726015037594</v>
      </c>
      <c r="GG364">
        <v>0.0318697740970971</v>
      </c>
      <c r="GH364">
        <v>1</v>
      </c>
      <c r="GI364">
        <v>380.646911764706</v>
      </c>
      <c r="GJ364">
        <v>-0.617127578688185</v>
      </c>
      <c r="GK364">
        <v>0.199812613340169</v>
      </c>
      <c r="GL364">
        <v>1</v>
      </c>
      <c r="GM364">
        <v>0.913085</v>
      </c>
      <c r="GN364">
        <v>-0.0167960300751881</v>
      </c>
      <c r="GO364">
        <v>0.0019328945651535</v>
      </c>
      <c r="GP364">
        <v>1</v>
      </c>
      <c r="GQ364">
        <v>3</v>
      </c>
      <c r="GR364">
        <v>3</v>
      </c>
      <c r="GS364" t="s">
        <v>439</v>
      </c>
      <c r="GT364">
        <v>3.25016</v>
      </c>
      <c r="GU364">
        <v>2.89226</v>
      </c>
      <c r="GV364">
        <v>0.0827653</v>
      </c>
      <c r="GW364">
        <v>0.082908</v>
      </c>
      <c r="GX364">
        <v>0.0595055</v>
      </c>
      <c r="GY364">
        <v>0.0557429</v>
      </c>
      <c r="GZ364">
        <v>30259.3</v>
      </c>
      <c r="HA364">
        <v>23315.9</v>
      </c>
      <c r="HB364">
        <v>30711.6</v>
      </c>
      <c r="HC364">
        <v>23894.2</v>
      </c>
      <c r="HD364">
        <v>38258.1</v>
      </c>
      <c r="HE364">
        <v>31492.3</v>
      </c>
      <c r="HF364">
        <v>43456.6</v>
      </c>
      <c r="HG364">
        <v>36060.3</v>
      </c>
      <c r="HH364">
        <v>2.3526</v>
      </c>
      <c r="HI364">
        <v>2.25485</v>
      </c>
      <c r="HJ364">
        <v>0.152849</v>
      </c>
      <c r="HK364">
        <v>0</v>
      </c>
      <c r="HL364">
        <v>20.575</v>
      </c>
      <c r="HM364">
        <v>999.9</v>
      </c>
      <c r="HN364">
        <v>45.001</v>
      </c>
      <c r="HO364">
        <v>27.18</v>
      </c>
      <c r="HP364">
        <v>20.6305</v>
      </c>
      <c r="HQ364">
        <v>54.552</v>
      </c>
      <c r="HR364">
        <v>21.4303</v>
      </c>
      <c r="HS364">
        <v>2</v>
      </c>
      <c r="HT364">
        <v>-0.3042</v>
      </c>
      <c r="HU364">
        <v>0.683004</v>
      </c>
      <c r="HV364">
        <v>20.3426</v>
      </c>
      <c r="HW364">
        <v>5.2414</v>
      </c>
      <c r="HX364">
        <v>11.9226</v>
      </c>
      <c r="HY364">
        <v>4.9697</v>
      </c>
      <c r="HZ364">
        <v>3.2901</v>
      </c>
      <c r="IA364">
        <v>9999</v>
      </c>
      <c r="IB364">
        <v>999.9</v>
      </c>
      <c r="IC364">
        <v>9999</v>
      </c>
      <c r="ID364">
        <v>9999</v>
      </c>
      <c r="IE364">
        <v>4.97214</v>
      </c>
      <c r="IF364">
        <v>1.87348</v>
      </c>
      <c r="IG364">
        <v>1.88035</v>
      </c>
      <c r="IH364">
        <v>1.87652</v>
      </c>
      <c r="II364">
        <v>1.87609</v>
      </c>
      <c r="IJ364">
        <v>1.87607</v>
      </c>
      <c r="IK364">
        <v>1.87502</v>
      </c>
      <c r="IL364">
        <v>1.87545</v>
      </c>
      <c r="IM364">
        <v>0</v>
      </c>
      <c r="IN364">
        <v>0</v>
      </c>
      <c r="IO364">
        <v>0</v>
      </c>
      <c r="IP364">
        <v>0</v>
      </c>
      <c r="IQ364" t="s">
        <v>440</v>
      </c>
      <c r="IR364" t="s">
        <v>441</v>
      </c>
      <c r="IS364" t="s">
        <v>442</v>
      </c>
      <c r="IT364" t="s">
        <v>442</v>
      </c>
      <c r="IU364" t="s">
        <v>442</v>
      </c>
      <c r="IV364" t="s">
        <v>442</v>
      </c>
      <c r="IW364">
        <v>0</v>
      </c>
      <c r="IX364">
        <v>100</v>
      </c>
      <c r="IY364">
        <v>100</v>
      </c>
      <c r="IZ364">
        <v>-0.514</v>
      </c>
      <c r="JA364">
        <v>0.0315</v>
      </c>
      <c r="JB364">
        <v>-0.436505064677801</v>
      </c>
      <c r="JC364">
        <v>-0.000204251658391556</v>
      </c>
      <c r="JD364">
        <v>8.11882707142039e-08</v>
      </c>
      <c r="JE364">
        <v>-8.824596126216e-11</v>
      </c>
      <c r="JF364">
        <v>-0.0823044458403542</v>
      </c>
      <c r="JG364">
        <v>6.98166786572007e-05</v>
      </c>
      <c r="JH364">
        <v>0.00104944809816257</v>
      </c>
      <c r="JI364">
        <v>-2.5878658862803e-05</v>
      </c>
      <c r="JJ364">
        <v>28</v>
      </c>
      <c r="JK364">
        <v>2090</v>
      </c>
      <c r="JL364">
        <v>2</v>
      </c>
      <c r="JM364">
        <v>19</v>
      </c>
      <c r="JN364">
        <v>29.6</v>
      </c>
      <c r="JO364">
        <v>29.6</v>
      </c>
      <c r="JP364">
        <v>1.36108</v>
      </c>
      <c r="JQ364">
        <v>2.55371</v>
      </c>
      <c r="JR364">
        <v>2.24365</v>
      </c>
      <c r="JS364">
        <v>2.85034</v>
      </c>
      <c r="JT364">
        <v>2.49756</v>
      </c>
      <c r="JU364">
        <v>2.37671</v>
      </c>
      <c r="JV364">
        <v>31.3898</v>
      </c>
      <c r="JW364">
        <v>24.07</v>
      </c>
      <c r="JX364">
        <v>18</v>
      </c>
      <c r="JY364">
        <v>633.581</v>
      </c>
      <c r="JZ364">
        <v>657.521</v>
      </c>
      <c r="KA364">
        <v>19.9995</v>
      </c>
      <c r="KB364">
        <v>23.3275</v>
      </c>
      <c r="KC364">
        <v>30</v>
      </c>
      <c r="KD364">
        <v>23.5181</v>
      </c>
      <c r="KE364">
        <v>23.4987</v>
      </c>
      <c r="KF364">
        <v>27.2903</v>
      </c>
      <c r="KG364">
        <v>36.1715</v>
      </c>
      <c r="KH364">
        <v>0</v>
      </c>
      <c r="KI364">
        <v>20</v>
      </c>
      <c r="KJ364">
        <v>420</v>
      </c>
      <c r="KK364">
        <v>11.5869</v>
      </c>
      <c r="KL364">
        <v>101.973</v>
      </c>
      <c r="KM364">
        <v>101.022</v>
      </c>
    </row>
    <row r="365" spans="1:299">
      <c r="A365">
        <v>349</v>
      </c>
      <c r="B365">
        <v>1701979414.1</v>
      </c>
      <c r="C365">
        <v>1740.09999990463</v>
      </c>
      <c r="D365" t="s">
        <v>1139</v>
      </c>
      <c r="E365" t="s">
        <v>1140</v>
      </c>
      <c r="F365">
        <v>15</v>
      </c>
      <c r="H365" t="s">
        <v>435</v>
      </c>
      <c r="K365">
        <v>1701979412.6</v>
      </c>
      <c r="L365">
        <f>(M365)/1000</f>
        <v>0</v>
      </c>
      <c r="M365">
        <f>IF(DR365, AP365, AJ365)</f>
        <v>0</v>
      </c>
      <c r="N365">
        <f>IF(DR365, AK365, AI365)</f>
        <v>0</v>
      </c>
      <c r="O365">
        <f>DT365 - IF(AW365&gt;1, N365*DN365*100.0/(AY365*EH365), 0)</f>
        <v>0</v>
      </c>
      <c r="P365">
        <f>((V365-L365/2)*O365-N365)/(V365+L365/2)</f>
        <v>0</v>
      </c>
      <c r="Q365">
        <f>P365*(EA365+EB365)/1000.0</f>
        <v>0</v>
      </c>
      <c r="R365">
        <f>(DT365 - IF(AW365&gt;1, N365*DN365*100.0/(AY365*EH365), 0))*(EA365+EB365)/1000.0</f>
        <v>0</v>
      </c>
      <c r="S365">
        <f>2.0/((1/U365-1/T365)+SIGN(U365)*SQRT((1/U365-1/T365)*(1/U365-1/T365) + 4*DO365/((DO365+1)*(DO365+1))*(2*1/U365*1/T365-1/T365*1/T365)))</f>
        <v>0</v>
      </c>
      <c r="T365">
        <f>IF(LEFT(DP365,1)&lt;&gt;"0",IF(LEFT(DP365,1)="1",3.0,DQ365),$D$5+$E$5*(EH365*EA365/($K$5*1000))+$F$5*(EH365*EA365/($K$5*1000))*MAX(MIN(DN365,$J$5),$I$5)*MAX(MIN(DN365,$J$5),$I$5)+$G$5*MAX(MIN(DN365,$J$5),$I$5)*(EH365*EA365/($K$5*1000))+$H$5*(EH365*EA365/($K$5*1000))*(EH365*EA365/($K$5*1000)))</f>
        <v>0</v>
      </c>
      <c r="U365">
        <f>L365*(1000-(1000*0.61365*exp(17.502*Y365/(240.97+Y365))/(EA365+EB365)+DV365)/2)/(1000*0.61365*exp(17.502*Y365/(240.97+Y365))/(EA365+EB365)-DV365)</f>
        <v>0</v>
      </c>
      <c r="V365">
        <f>1/((DO365+1)/(S365/1.6)+1/(T365/1.37)) + DO365/((DO365+1)/(S365/1.6) + DO365/(T365/1.37))</f>
        <v>0</v>
      </c>
      <c r="W365">
        <f>(DJ365*DM365)</f>
        <v>0</v>
      </c>
      <c r="X365">
        <f>(EC365+(W365+2*0.95*5.67E-8*(((EC365+$B$7)+273)^4-(EC365+273)^4)-44100*L365)/(1.84*29.3*T365+8*0.95*5.67E-8*(EC365+273)^3))</f>
        <v>0</v>
      </c>
      <c r="Y365">
        <f>($C$7*ED365+$D$7*EE365+$E$7*X365)</f>
        <v>0</v>
      </c>
      <c r="Z365">
        <f>0.61365*exp(17.502*Y365/(240.97+Y365))</f>
        <v>0</v>
      </c>
      <c r="AA365">
        <f>(AB365/AC365*100)</f>
        <v>0</v>
      </c>
      <c r="AB365">
        <f>DV365*(EA365+EB365)/1000</f>
        <v>0</v>
      </c>
      <c r="AC365">
        <f>0.61365*exp(17.502*EC365/(240.97+EC365))</f>
        <v>0</v>
      </c>
      <c r="AD365">
        <f>(Z365-DV365*(EA365+EB365)/1000)</f>
        <v>0</v>
      </c>
      <c r="AE365">
        <f>(-L365*44100)</f>
        <v>0</v>
      </c>
      <c r="AF365">
        <f>2*29.3*T365*0.92*(EC365-Y365)</f>
        <v>0</v>
      </c>
      <c r="AG365">
        <f>2*0.95*5.67E-8*(((EC365+$B$7)+273)^4-(Y365+273)^4)</f>
        <v>0</v>
      </c>
      <c r="AH365">
        <f>W365+AG365+AE365+AF365</f>
        <v>0</v>
      </c>
      <c r="AI365">
        <f>DZ365*AW365*(DU365-DT365*(1000-AW365*DW365)/(1000-AW365*DV365))/(100*DN365)</f>
        <v>0</v>
      </c>
      <c r="AJ365">
        <f>1000*DZ365*AW365*(DV365-DW365)/(100*DN365*(1000-AW365*DV365))</f>
        <v>0</v>
      </c>
      <c r="AK365">
        <f>(AL365 - AM365 - EA365*1E3/(8.314*(EC365+273.15)) * AO365/DZ365 * AN365) * DZ365/(100*DN365) * (1000 - DW365)/1000</f>
        <v>0</v>
      </c>
      <c r="AL365">
        <v>424.925522745</v>
      </c>
      <c r="AM365">
        <v>423.020218181818</v>
      </c>
      <c r="AN365">
        <v>0.000651776037618922</v>
      </c>
      <c r="AO365">
        <v>66.111918729525</v>
      </c>
      <c r="AP365">
        <f>(AR365 - AQ365 + EA365*1E3/(8.314*(EC365+273.15)) * AT365/DZ365 * AS365) * DZ365/(100*DN365) * 1000/(1000 - AR365)</f>
        <v>0</v>
      </c>
      <c r="AQ365">
        <v>11.5852933290629</v>
      </c>
      <c r="AR365">
        <v>12.4955065934066</v>
      </c>
      <c r="AS365">
        <v>-5.31895240613013e-08</v>
      </c>
      <c r="AT365">
        <v>85.4368916189537</v>
      </c>
      <c r="AU365">
        <v>0</v>
      </c>
      <c r="AV365">
        <v>0</v>
      </c>
      <c r="AW365">
        <f>IF(AU365*$H$13&gt;=AY365,1.0,(AY365/(AY365-AU365*$H$13)))</f>
        <v>0</v>
      </c>
      <c r="AX365">
        <f>(AW365-1)*100</f>
        <v>0</v>
      </c>
      <c r="AY365">
        <f>MAX(0,($B$13+$C$13*EH365)/(1+$D$13*EH365)*EA365/(EC365+273)*$E$13)</f>
        <v>0</v>
      </c>
      <c r="AZ365" t="s">
        <v>436</v>
      </c>
      <c r="BA365" t="s">
        <v>436</v>
      </c>
      <c r="BB365">
        <v>0</v>
      </c>
      <c r="BC365">
        <v>0</v>
      </c>
      <c r="BD365">
        <f>1-BB365/BC365</f>
        <v>0</v>
      </c>
      <c r="BE365">
        <v>0</v>
      </c>
      <c r="BF365" t="s">
        <v>436</v>
      </c>
      <c r="BG365" t="s">
        <v>436</v>
      </c>
      <c r="BH365">
        <v>0</v>
      </c>
      <c r="BI365">
        <v>0</v>
      </c>
      <c r="BJ365">
        <f>1-BH365/BI365</f>
        <v>0</v>
      </c>
      <c r="BK365">
        <v>0.5</v>
      </c>
      <c r="BL365">
        <f>DK365</f>
        <v>0</v>
      </c>
      <c r="BM365">
        <f>N365</f>
        <v>0</v>
      </c>
      <c r="BN365">
        <f>BJ365*BK365*BL365</f>
        <v>0</v>
      </c>
      <c r="BO365">
        <f>(BM365-BE365)/BL365</f>
        <v>0</v>
      </c>
      <c r="BP365">
        <f>(BC365-BI365)/BI365</f>
        <v>0</v>
      </c>
      <c r="BQ365">
        <f>BB365/(BD365+BB365/BI365)</f>
        <v>0</v>
      </c>
      <c r="BR365" t="s">
        <v>436</v>
      </c>
      <c r="BS365">
        <v>0</v>
      </c>
      <c r="BT365">
        <f>IF(BS365&lt;&gt;0, BS365, BQ365)</f>
        <v>0</v>
      </c>
      <c r="BU365">
        <f>1-BT365/BI365</f>
        <v>0</v>
      </c>
      <c r="BV365">
        <f>(BI365-BH365)/(BI365-BT365)</f>
        <v>0</v>
      </c>
      <c r="BW365">
        <f>(BC365-BI365)/(BC365-BT365)</f>
        <v>0</v>
      </c>
      <c r="BX365">
        <f>(BI365-BH365)/(BI365-BB365)</f>
        <v>0</v>
      </c>
      <c r="BY365">
        <f>(BC365-BI365)/(BC365-BB365)</f>
        <v>0</v>
      </c>
      <c r="BZ365">
        <f>(BV365*BT365/BH365)</f>
        <v>0</v>
      </c>
      <c r="CA365">
        <f>(1-BZ365)</f>
        <v>0</v>
      </c>
      <c r="DJ365">
        <f>$B$11*EI365+$C$11*EJ365+$F$11*EU365*(1-EX365)</f>
        <v>0</v>
      </c>
      <c r="DK365">
        <f>DJ365*DL365</f>
        <v>0</v>
      </c>
      <c r="DL365">
        <f>($B$11*$D$9+$C$11*$D$9+$F$11*((FH365+EZ365)/MAX(FH365+EZ365+FI365, 0.1)*$I$9+FI365/MAX(FH365+EZ365+FI365, 0.1)*$J$9))/($B$11+$C$11+$F$11)</f>
        <v>0</v>
      </c>
      <c r="DM365">
        <f>($B$11*$K$9+$C$11*$K$9+$F$11*((FH365+EZ365)/MAX(FH365+EZ365+FI365, 0.1)*$P$9+FI365/MAX(FH365+EZ365+FI365, 0.1)*$Q$9))/($B$11+$C$11+$F$11)</f>
        <v>0</v>
      </c>
      <c r="DN365">
        <v>6</v>
      </c>
      <c r="DO365">
        <v>0.5</v>
      </c>
      <c r="DP365" t="s">
        <v>437</v>
      </c>
      <c r="DQ365">
        <v>2</v>
      </c>
      <c r="DR365" t="b">
        <v>1</v>
      </c>
      <c r="DS365">
        <v>1701979412.6</v>
      </c>
      <c r="DT365">
        <v>417.7305</v>
      </c>
      <c r="DU365">
        <v>420.006</v>
      </c>
      <c r="DV365">
        <v>12.4951</v>
      </c>
      <c r="DW365">
        <v>11.5857</v>
      </c>
      <c r="DX365">
        <v>418.2445</v>
      </c>
      <c r="DY365">
        <v>12.46365</v>
      </c>
      <c r="DZ365">
        <v>599.9925</v>
      </c>
      <c r="EA365">
        <v>78.89905</v>
      </c>
      <c r="EB365">
        <v>0.09993465</v>
      </c>
      <c r="EC365">
        <v>23.0308</v>
      </c>
      <c r="ED365">
        <v>23.0942</v>
      </c>
      <c r="EE365">
        <v>999.9</v>
      </c>
      <c r="EF365">
        <v>0</v>
      </c>
      <c r="EG365">
        <v>0</v>
      </c>
      <c r="EH365">
        <v>10007.2</v>
      </c>
      <c r="EI365">
        <v>0</v>
      </c>
      <c r="EJ365">
        <v>0.81135</v>
      </c>
      <c r="EK365">
        <v>-2.275835</v>
      </c>
      <c r="EL365">
        <v>423.0165</v>
      </c>
      <c r="EM365">
        <v>424.9295</v>
      </c>
      <c r="EN365">
        <v>0.9094405</v>
      </c>
      <c r="EO365">
        <v>420.006</v>
      </c>
      <c r="EP365">
        <v>11.5857</v>
      </c>
      <c r="EQ365">
        <v>0.985855</v>
      </c>
      <c r="ER365">
        <v>0.914101</v>
      </c>
      <c r="ES365">
        <v>6.70899</v>
      </c>
      <c r="ET365">
        <v>5.614675</v>
      </c>
      <c r="EU365">
        <v>1800.25</v>
      </c>
      <c r="EV365">
        <v>0.978008</v>
      </c>
      <c r="EW365">
        <v>0.0219924</v>
      </c>
      <c r="EX365">
        <v>0</v>
      </c>
      <c r="EY365">
        <v>380.5655</v>
      </c>
      <c r="EZ365">
        <v>4.99951</v>
      </c>
      <c r="FA365">
        <v>6907.69</v>
      </c>
      <c r="FB365">
        <v>14719.1</v>
      </c>
      <c r="FC365">
        <v>43.062</v>
      </c>
      <c r="FD365">
        <v>44.875</v>
      </c>
      <c r="FE365">
        <v>44.625</v>
      </c>
      <c r="FF365">
        <v>43.875</v>
      </c>
      <c r="FG365">
        <v>44.5</v>
      </c>
      <c r="FH365">
        <v>1755.77</v>
      </c>
      <c r="FI365">
        <v>39.48</v>
      </c>
      <c r="FJ365">
        <v>0</v>
      </c>
      <c r="FK365">
        <v>1701979415.1</v>
      </c>
      <c r="FL365">
        <v>0</v>
      </c>
      <c r="FM365">
        <v>380.55872</v>
      </c>
      <c r="FN365">
        <v>-0.304307678884078</v>
      </c>
      <c r="FO365">
        <v>1.28076924347373</v>
      </c>
      <c r="FP365">
        <v>6906.7608</v>
      </c>
      <c r="FQ365">
        <v>15</v>
      </c>
      <c r="FR365">
        <v>1701977635</v>
      </c>
      <c r="FS365" t="s">
        <v>438</v>
      </c>
      <c r="FT365">
        <v>1701977633</v>
      </c>
      <c r="FU365">
        <v>1701977635</v>
      </c>
      <c r="FV365">
        <v>4</v>
      </c>
      <c r="FW365">
        <v>-0.012</v>
      </c>
      <c r="FX365">
        <v>0.003</v>
      </c>
      <c r="FY365">
        <v>-0.515</v>
      </c>
      <c r="FZ365">
        <v>0.012</v>
      </c>
      <c r="GA365">
        <v>420</v>
      </c>
      <c r="GB365">
        <v>11</v>
      </c>
      <c r="GC365">
        <v>0.38</v>
      </c>
      <c r="GD365">
        <v>0.07</v>
      </c>
      <c r="GE365">
        <v>-2.2921780952381</v>
      </c>
      <c r="GF365">
        <v>-0.0370870129870137</v>
      </c>
      <c r="GG365">
        <v>0.0285522864765425</v>
      </c>
      <c r="GH365">
        <v>1</v>
      </c>
      <c r="GI365">
        <v>380.604</v>
      </c>
      <c r="GJ365">
        <v>-0.58548509808005</v>
      </c>
      <c r="GK365">
        <v>0.189002801099691</v>
      </c>
      <c r="GL365">
        <v>1</v>
      </c>
      <c r="GM365">
        <v>0.912156476190476</v>
      </c>
      <c r="GN365">
        <v>-0.0161968831168811</v>
      </c>
      <c r="GO365">
        <v>0.00197990960878442</v>
      </c>
      <c r="GP365">
        <v>1</v>
      </c>
      <c r="GQ365">
        <v>3</v>
      </c>
      <c r="GR365">
        <v>3</v>
      </c>
      <c r="GS365" t="s">
        <v>439</v>
      </c>
      <c r="GT365">
        <v>3.25012</v>
      </c>
      <c r="GU365">
        <v>2.89221</v>
      </c>
      <c r="GV365">
        <v>0.0827692</v>
      </c>
      <c r="GW365">
        <v>0.0829109</v>
      </c>
      <c r="GX365">
        <v>0.059497</v>
      </c>
      <c r="GY365">
        <v>0.0557424</v>
      </c>
      <c r="GZ365">
        <v>30260</v>
      </c>
      <c r="HA365">
        <v>23315.6</v>
      </c>
      <c r="HB365">
        <v>30712.5</v>
      </c>
      <c r="HC365">
        <v>23893.9</v>
      </c>
      <c r="HD365">
        <v>38259.6</v>
      </c>
      <c r="HE365">
        <v>31492</v>
      </c>
      <c r="HF365">
        <v>43457.9</v>
      </c>
      <c r="HG365">
        <v>36059.9</v>
      </c>
      <c r="HH365">
        <v>2.35255</v>
      </c>
      <c r="HI365">
        <v>2.2547</v>
      </c>
      <c r="HJ365">
        <v>0.15337</v>
      </c>
      <c r="HK365">
        <v>0</v>
      </c>
      <c r="HL365">
        <v>20.5706</v>
      </c>
      <c r="HM365">
        <v>999.9</v>
      </c>
      <c r="HN365">
        <v>45.001</v>
      </c>
      <c r="HO365">
        <v>27.18</v>
      </c>
      <c r="HP365">
        <v>20.631</v>
      </c>
      <c r="HQ365">
        <v>54.772</v>
      </c>
      <c r="HR365">
        <v>21.4583</v>
      </c>
      <c r="HS365">
        <v>2</v>
      </c>
      <c r="HT365">
        <v>-0.304299</v>
      </c>
      <c r="HU365">
        <v>0.682162</v>
      </c>
      <c r="HV365">
        <v>20.3428</v>
      </c>
      <c r="HW365">
        <v>5.242</v>
      </c>
      <c r="HX365">
        <v>11.9222</v>
      </c>
      <c r="HY365">
        <v>4.9698</v>
      </c>
      <c r="HZ365">
        <v>3.29013</v>
      </c>
      <c r="IA365">
        <v>9999</v>
      </c>
      <c r="IB365">
        <v>999.9</v>
      </c>
      <c r="IC365">
        <v>9999</v>
      </c>
      <c r="ID365">
        <v>9999</v>
      </c>
      <c r="IE365">
        <v>4.97213</v>
      </c>
      <c r="IF365">
        <v>1.87347</v>
      </c>
      <c r="IG365">
        <v>1.88034</v>
      </c>
      <c r="IH365">
        <v>1.87653</v>
      </c>
      <c r="II365">
        <v>1.87609</v>
      </c>
      <c r="IJ365">
        <v>1.87607</v>
      </c>
      <c r="IK365">
        <v>1.87501</v>
      </c>
      <c r="IL365">
        <v>1.87546</v>
      </c>
      <c r="IM365">
        <v>0</v>
      </c>
      <c r="IN365">
        <v>0</v>
      </c>
      <c r="IO365">
        <v>0</v>
      </c>
      <c r="IP365">
        <v>0</v>
      </c>
      <c r="IQ365" t="s">
        <v>440</v>
      </c>
      <c r="IR365" t="s">
        <v>441</v>
      </c>
      <c r="IS365" t="s">
        <v>442</v>
      </c>
      <c r="IT365" t="s">
        <v>442</v>
      </c>
      <c r="IU365" t="s">
        <v>442</v>
      </c>
      <c r="IV365" t="s">
        <v>442</v>
      </c>
      <c r="IW365">
        <v>0</v>
      </c>
      <c r="IX365">
        <v>100</v>
      </c>
      <c r="IY365">
        <v>100</v>
      </c>
      <c r="IZ365">
        <v>-0.514</v>
      </c>
      <c r="JA365">
        <v>0.0315</v>
      </c>
      <c r="JB365">
        <v>-0.436505064677801</v>
      </c>
      <c r="JC365">
        <v>-0.000204251658391556</v>
      </c>
      <c r="JD365">
        <v>8.11882707142039e-08</v>
      </c>
      <c r="JE365">
        <v>-8.824596126216e-11</v>
      </c>
      <c r="JF365">
        <v>-0.0823044458403542</v>
      </c>
      <c r="JG365">
        <v>6.98166786572007e-05</v>
      </c>
      <c r="JH365">
        <v>0.00104944809816257</v>
      </c>
      <c r="JI365">
        <v>-2.5878658862803e-05</v>
      </c>
      <c r="JJ365">
        <v>28</v>
      </c>
      <c r="JK365">
        <v>2090</v>
      </c>
      <c r="JL365">
        <v>2</v>
      </c>
      <c r="JM365">
        <v>19</v>
      </c>
      <c r="JN365">
        <v>29.7</v>
      </c>
      <c r="JO365">
        <v>29.7</v>
      </c>
      <c r="JP365">
        <v>1.36108</v>
      </c>
      <c r="JQ365">
        <v>2.55249</v>
      </c>
      <c r="JR365">
        <v>2.24365</v>
      </c>
      <c r="JS365">
        <v>2.84912</v>
      </c>
      <c r="JT365">
        <v>2.49756</v>
      </c>
      <c r="JU365">
        <v>2.38525</v>
      </c>
      <c r="JV365">
        <v>31.3898</v>
      </c>
      <c r="JW365">
        <v>24.0612</v>
      </c>
      <c r="JX365">
        <v>18</v>
      </c>
      <c r="JY365">
        <v>633.531</v>
      </c>
      <c r="JZ365">
        <v>657.371</v>
      </c>
      <c r="KA365">
        <v>19.9996</v>
      </c>
      <c r="KB365">
        <v>23.3275</v>
      </c>
      <c r="KC365">
        <v>30</v>
      </c>
      <c r="KD365">
        <v>23.517</v>
      </c>
      <c r="KE365">
        <v>23.4969</v>
      </c>
      <c r="KF365">
        <v>27.2892</v>
      </c>
      <c r="KG365">
        <v>36.1715</v>
      </c>
      <c r="KH365">
        <v>0</v>
      </c>
      <c r="KI365">
        <v>20</v>
      </c>
      <c r="KJ365">
        <v>420</v>
      </c>
      <c r="KK365">
        <v>11.5869</v>
      </c>
      <c r="KL365">
        <v>101.976</v>
      </c>
      <c r="KM365">
        <v>101.02</v>
      </c>
    </row>
    <row r="366" spans="1:299">
      <c r="A366">
        <v>350</v>
      </c>
      <c r="B366">
        <v>1701979419.1</v>
      </c>
      <c r="C366">
        <v>1745.09999990463</v>
      </c>
      <c r="D366" t="s">
        <v>1141</v>
      </c>
      <c r="E366" t="s">
        <v>1142</v>
      </c>
      <c r="F366">
        <v>15</v>
      </c>
      <c r="H366" t="s">
        <v>435</v>
      </c>
      <c r="K366">
        <v>1701979417.6</v>
      </c>
      <c r="L366">
        <f>(M366)/1000</f>
        <v>0</v>
      </c>
      <c r="M366">
        <f>IF(DR366, AP366, AJ366)</f>
        <v>0</v>
      </c>
      <c r="N366">
        <f>IF(DR366, AK366, AI366)</f>
        <v>0</v>
      </c>
      <c r="O366">
        <f>DT366 - IF(AW366&gt;1, N366*DN366*100.0/(AY366*EH366), 0)</f>
        <v>0</v>
      </c>
      <c r="P366">
        <f>((V366-L366/2)*O366-N366)/(V366+L366/2)</f>
        <v>0</v>
      </c>
      <c r="Q366">
        <f>P366*(EA366+EB366)/1000.0</f>
        <v>0</v>
      </c>
      <c r="R366">
        <f>(DT366 - IF(AW366&gt;1, N366*DN366*100.0/(AY366*EH366), 0))*(EA366+EB366)/1000.0</f>
        <v>0</v>
      </c>
      <c r="S366">
        <f>2.0/((1/U366-1/T366)+SIGN(U366)*SQRT((1/U366-1/T366)*(1/U366-1/T366) + 4*DO366/((DO366+1)*(DO366+1))*(2*1/U366*1/T366-1/T366*1/T366)))</f>
        <v>0</v>
      </c>
      <c r="T366">
        <f>IF(LEFT(DP366,1)&lt;&gt;"0",IF(LEFT(DP366,1)="1",3.0,DQ366),$D$5+$E$5*(EH366*EA366/($K$5*1000))+$F$5*(EH366*EA366/($K$5*1000))*MAX(MIN(DN366,$J$5),$I$5)*MAX(MIN(DN366,$J$5),$I$5)+$G$5*MAX(MIN(DN366,$J$5),$I$5)*(EH366*EA366/($K$5*1000))+$H$5*(EH366*EA366/($K$5*1000))*(EH366*EA366/($K$5*1000)))</f>
        <v>0</v>
      </c>
      <c r="U366">
        <f>L366*(1000-(1000*0.61365*exp(17.502*Y366/(240.97+Y366))/(EA366+EB366)+DV366)/2)/(1000*0.61365*exp(17.502*Y366/(240.97+Y366))/(EA366+EB366)-DV366)</f>
        <v>0</v>
      </c>
      <c r="V366">
        <f>1/((DO366+1)/(S366/1.6)+1/(T366/1.37)) + DO366/((DO366+1)/(S366/1.6) + DO366/(T366/1.37))</f>
        <v>0</v>
      </c>
      <c r="W366">
        <f>(DJ366*DM366)</f>
        <v>0</v>
      </c>
      <c r="X366">
        <f>(EC366+(W366+2*0.95*5.67E-8*(((EC366+$B$7)+273)^4-(EC366+273)^4)-44100*L366)/(1.84*29.3*T366+8*0.95*5.67E-8*(EC366+273)^3))</f>
        <v>0</v>
      </c>
      <c r="Y366">
        <f>($C$7*ED366+$D$7*EE366+$E$7*X366)</f>
        <v>0</v>
      </c>
      <c r="Z366">
        <f>0.61365*exp(17.502*Y366/(240.97+Y366))</f>
        <v>0</v>
      </c>
      <c r="AA366">
        <f>(AB366/AC366*100)</f>
        <v>0</v>
      </c>
      <c r="AB366">
        <f>DV366*(EA366+EB366)/1000</f>
        <v>0</v>
      </c>
      <c r="AC366">
        <f>0.61365*exp(17.502*EC366/(240.97+EC366))</f>
        <v>0</v>
      </c>
      <c r="AD366">
        <f>(Z366-DV366*(EA366+EB366)/1000)</f>
        <v>0</v>
      </c>
      <c r="AE366">
        <f>(-L366*44100)</f>
        <v>0</v>
      </c>
      <c r="AF366">
        <f>2*29.3*T366*0.92*(EC366-Y366)</f>
        <v>0</v>
      </c>
      <c r="AG366">
        <f>2*0.95*5.67E-8*(((EC366+$B$7)+273)^4-(Y366+273)^4)</f>
        <v>0</v>
      </c>
      <c r="AH366">
        <f>W366+AG366+AE366+AF366</f>
        <v>0</v>
      </c>
      <c r="AI366">
        <f>DZ366*AW366*(DU366-DT366*(1000-AW366*DW366)/(1000-AW366*DV366))/(100*DN366)</f>
        <v>0</v>
      </c>
      <c r="AJ366">
        <f>1000*DZ366*AW366*(DV366-DW366)/(100*DN366*(1000-AW366*DV366))</f>
        <v>0</v>
      </c>
      <c r="AK366">
        <f>(AL366 - AM366 - EA366*1E3/(8.314*(EC366+273.15)) * AO366/DZ366 * AN366) * DZ366/(100*DN366) * (1000 - DW366)/1000</f>
        <v>0</v>
      </c>
      <c r="AL366">
        <v>424.93153149313</v>
      </c>
      <c r="AM366">
        <v>422.979781818182</v>
      </c>
      <c r="AN366">
        <v>-0.000846644886390969</v>
      </c>
      <c r="AO366">
        <v>66.111918729525</v>
      </c>
      <c r="AP366">
        <f>(AR366 - AQ366 + EA366*1E3/(8.314*(EC366+273.15)) * AT366/DZ366 * AS366) * DZ366/(100*DN366) * 1000/(1000 - AR366)</f>
        <v>0</v>
      </c>
      <c r="AQ366">
        <v>11.585215180327</v>
      </c>
      <c r="AR366">
        <v>12.4926923076923</v>
      </c>
      <c r="AS366">
        <v>-8.2104646727606e-07</v>
      </c>
      <c r="AT366">
        <v>85.4368916189537</v>
      </c>
      <c r="AU366">
        <v>0</v>
      </c>
      <c r="AV366">
        <v>0</v>
      </c>
      <c r="AW366">
        <f>IF(AU366*$H$13&gt;=AY366,1.0,(AY366/(AY366-AU366*$H$13)))</f>
        <v>0</v>
      </c>
      <c r="AX366">
        <f>(AW366-1)*100</f>
        <v>0</v>
      </c>
      <c r="AY366">
        <f>MAX(0,($B$13+$C$13*EH366)/(1+$D$13*EH366)*EA366/(EC366+273)*$E$13)</f>
        <v>0</v>
      </c>
      <c r="AZ366" t="s">
        <v>436</v>
      </c>
      <c r="BA366" t="s">
        <v>436</v>
      </c>
      <c r="BB366">
        <v>0</v>
      </c>
      <c r="BC366">
        <v>0</v>
      </c>
      <c r="BD366">
        <f>1-BB366/BC366</f>
        <v>0</v>
      </c>
      <c r="BE366">
        <v>0</v>
      </c>
      <c r="BF366" t="s">
        <v>436</v>
      </c>
      <c r="BG366" t="s">
        <v>436</v>
      </c>
      <c r="BH366">
        <v>0</v>
      </c>
      <c r="BI366">
        <v>0</v>
      </c>
      <c r="BJ366">
        <f>1-BH366/BI366</f>
        <v>0</v>
      </c>
      <c r="BK366">
        <v>0.5</v>
      </c>
      <c r="BL366">
        <f>DK366</f>
        <v>0</v>
      </c>
      <c r="BM366">
        <f>N366</f>
        <v>0</v>
      </c>
      <c r="BN366">
        <f>BJ366*BK366*BL366</f>
        <v>0</v>
      </c>
      <c r="BO366">
        <f>(BM366-BE366)/BL366</f>
        <v>0</v>
      </c>
      <c r="BP366">
        <f>(BC366-BI366)/BI366</f>
        <v>0</v>
      </c>
      <c r="BQ366">
        <f>BB366/(BD366+BB366/BI366)</f>
        <v>0</v>
      </c>
      <c r="BR366" t="s">
        <v>436</v>
      </c>
      <c r="BS366">
        <v>0</v>
      </c>
      <c r="BT366">
        <f>IF(BS366&lt;&gt;0, BS366, BQ366)</f>
        <v>0</v>
      </c>
      <c r="BU366">
        <f>1-BT366/BI366</f>
        <v>0</v>
      </c>
      <c r="BV366">
        <f>(BI366-BH366)/(BI366-BT366)</f>
        <v>0</v>
      </c>
      <c r="BW366">
        <f>(BC366-BI366)/(BC366-BT366)</f>
        <v>0</v>
      </c>
      <c r="BX366">
        <f>(BI366-BH366)/(BI366-BB366)</f>
        <v>0</v>
      </c>
      <c r="BY366">
        <f>(BC366-BI366)/(BC366-BB366)</f>
        <v>0</v>
      </c>
      <c r="BZ366">
        <f>(BV366*BT366/BH366)</f>
        <v>0</v>
      </c>
      <c r="CA366">
        <f>(1-BZ366)</f>
        <v>0</v>
      </c>
      <c r="DJ366">
        <f>$B$11*EI366+$C$11*EJ366+$F$11*EU366*(1-EX366)</f>
        <v>0</v>
      </c>
      <c r="DK366">
        <f>DJ366*DL366</f>
        <v>0</v>
      </c>
      <c r="DL366">
        <f>($B$11*$D$9+$C$11*$D$9+$F$11*((FH366+EZ366)/MAX(FH366+EZ366+FI366, 0.1)*$I$9+FI366/MAX(FH366+EZ366+FI366, 0.1)*$J$9))/($B$11+$C$11+$F$11)</f>
        <v>0</v>
      </c>
      <c r="DM366">
        <f>($B$11*$K$9+$C$11*$K$9+$F$11*((FH366+EZ366)/MAX(FH366+EZ366+FI366, 0.1)*$P$9+FI366/MAX(FH366+EZ366+FI366, 0.1)*$Q$9))/($B$11+$C$11+$F$11)</f>
        <v>0</v>
      </c>
      <c r="DN366">
        <v>6</v>
      </c>
      <c r="DO366">
        <v>0.5</v>
      </c>
      <c r="DP366" t="s">
        <v>437</v>
      </c>
      <c r="DQ366">
        <v>2</v>
      </c>
      <c r="DR366" t="b">
        <v>1</v>
      </c>
      <c r="DS366">
        <v>1701979417.6</v>
      </c>
      <c r="DT366">
        <v>417.702</v>
      </c>
      <c r="DU366">
        <v>420.007</v>
      </c>
      <c r="DV366">
        <v>12.49355</v>
      </c>
      <c r="DW366">
        <v>11.5849</v>
      </c>
      <c r="DX366">
        <v>418.216</v>
      </c>
      <c r="DY366">
        <v>12.4621</v>
      </c>
      <c r="DZ366">
        <v>600.0085</v>
      </c>
      <c r="EA366">
        <v>78.9006</v>
      </c>
      <c r="EB366">
        <v>0.0999589</v>
      </c>
      <c r="EC366">
        <v>23.0289</v>
      </c>
      <c r="ED366">
        <v>23.1037</v>
      </c>
      <c r="EE366">
        <v>999.9</v>
      </c>
      <c r="EF366">
        <v>0</v>
      </c>
      <c r="EG366">
        <v>0</v>
      </c>
      <c r="EH366">
        <v>9984.06</v>
      </c>
      <c r="EI366">
        <v>0</v>
      </c>
      <c r="EJ366">
        <v>0.8071095</v>
      </c>
      <c r="EK366">
        <v>-2.305085</v>
      </c>
      <c r="EL366">
        <v>422.9865</v>
      </c>
      <c r="EM366">
        <v>424.9295</v>
      </c>
      <c r="EN366">
        <v>0.908658</v>
      </c>
      <c r="EO366">
        <v>420.007</v>
      </c>
      <c r="EP366">
        <v>11.5849</v>
      </c>
      <c r="EQ366">
        <v>0.985749</v>
      </c>
      <c r="ER366">
        <v>0.9140555</v>
      </c>
      <c r="ES366">
        <v>6.70743</v>
      </c>
      <c r="ET366">
        <v>5.613955</v>
      </c>
      <c r="EU366">
        <v>1799.94</v>
      </c>
      <c r="EV366">
        <v>0.978004</v>
      </c>
      <c r="EW366">
        <v>0.0219962</v>
      </c>
      <c r="EX366">
        <v>0</v>
      </c>
      <c r="EY366">
        <v>380.641</v>
      </c>
      <c r="EZ366">
        <v>4.99951</v>
      </c>
      <c r="FA366">
        <v>6906.465</v>
      </c>
      <c r="FB366">
        <v>14716.5</v>
      </c>
      <c r="FC366">
        <v>43.0935</v>
      </c>
      <c r="FD366">
        <v>44.8435</v>
      </c>
      <c r="FE366">
        <v>44.625</v>
      </c>
      <c r="FF366">
        <v>43.875</v>
      </c>
      <c r="FG366">
        <v>44.5</v>
      </c>
      <c r="FH366">
        <v>1755.46</v>
      </c>
      <c r="FI366">
        <v>39.48</v>
      </c>
      <c r="FJ366">
        <v>0</v>
      </c>
      <c r="FK366">
        <v>1701979420.5</v>
      </c>
      <c r="FL366">
        <v>0</v>
      </c>
      <c r="FM366">
        <v>380.559</v>
      </c>
      <c r="FN366">
        <v>-0.534769234656354</v>
      </c>
      <c r="FO366">
        <v>-0.178803416531482</v>
      </c>
      <c r="FP366">
        <v>6906.61346153846</v>
      </c>
      <c r="FQ366">
        <v>15</v>
      </c>
      <c r="FR366">
        <v>1701977635</v>
      </c>
      <c r="FS366" t="s">
        <v>438</v>
      </c>
      <c r="FT366">
        <v>1701977633</v>
      </c>
      <c r="FU366">
        <v>1701977635</v>
      </c>
      <c r="FV366">
        <v>4</v>
      </c>
      <c r="FW366">
        <v>-0.012</v>
      </c>
      <c r="FX366">
        <v>0.003</v>
      </c>
      <c r="FY366">
        <v>-0.515</v>
      </c>
      <c r="FZ366">
        <v>0.012</v>
      </c>
      <c r="GA366">
        <v>420</v>
      </c>
      <c r="GB366">
        <v>11</v>
      </c>
      <c r="GC366">
        <v>0.38</v>
      </c>
      <c r="GD366">
        <v>0.07</v>
      </c>
      <c r="GE366">
        <v>-2.29951476190476</v>
      </c>
      <c r="GF366">
        <v>0.0554922077922079</v>
      </c>
      <c r="GG366">
        <v>0.0248860442089916</v>
      </c>
      <c r="GH366">
        <v>1</v>
      </c>
      <c r="GI366">
        <v>380.565823529412</v>
      </c>
      <c r="GJ366">
        <v>0.0763941970164986</v>
      </c>
      <c r="GK366">
        <v>0.183896145657118</v>
      </c>
      <c r="GL366">
        <v>1</v>
      </c>
      <c r="GM366">
        <v>0.910987476190476</v>
      </c>
      <c r="GN366">
        <v>-0.0160394805194805</v>
      </c>
      <c r="GO366">
        <v>0.00196933260677311</v>
      </c>
      <c r="GP366">
        <v>1</v>
      </c>
      <c r="GQ366">
        <v>3</v>
      </c>
      <c r="GR366">
        <v>3</v>
      </c>
      <c r="GS366" t="s">
        <v>439</v>
      </c>
      <c r="GT366">
        <v>3.2501</v>
      </c>
      <c r="GU366">
        <v>2.89208</v>
      </c>
      <c r="GV366">
        <v>0.082765</v>
      </c>
      <c r="GW366">
        <v>0.0829033</v>
      </c>
      <c r="GX366">
        <v>0.0595002</v>
      </c>
      <c r="GY366">
        <v>0.0557428</v>
      </c>
      <c r="GZ366">
        <v>30259.5</v>
      </c>
      <c r="HA366">
        <v>23315.3</v>
      </c>
      <c r="HB366">
        <v>30711.9</v>
      </c>
      <c r="HC366">
        <v>23893.5</v>
      </c>
      <c r="HD366">
        <v>38258.5</v>
      </c>
      <c r="HE366">
        <v>31491.3</v>
      </c>
      <c r="HF366">
        <v>43456.8</v>
      </c>
      <c r="HG366">
        <v>36059.2</v>
      </c>
      <c r="HH366">
        <v>2.35252</v>
      </c>
      <c r="HI366">
        <v>2.2549</v>
      </c>
      <c r="HJ366">
        <v>0.153743</v>
      </c>
      <c r="HK366">
        <v>0</v>
      </c>
      <c r="HL366">
        <v>20.567</v>
      </c>
      <c r="HM366">
        <v>999.9</v>
      </c>
      <c r="HN366">
        <v>45.001</v>
      </c>
      <c r="HO366">
        <v>27.18</v>
      </c>
      <c r="HP366">
        <v>20.6309</v>
      </c>
      <c r="HQ366">
        <v>54.272</v>
      </c>
      <c r="HR366">
        <v>21.4463</v>
      </c>
      <c r="HS366">
        <v>2</v>
      </c>
      <c r="HT366">
        <v>-0.30455</v>
      </c>
      <c r="HU366">
        <v>0.682435</v>
      </c>
      <c r="HV366">
        <v>20.3427</v>
      </c>
      <c r="HW366">
        <v>5.24305</v>
      </c>
      <c r="HX366">
        <v>11.9229</v>
      </c>
      <c r="HY366">
        <v>4.9695</v>
      </c>
      <c r="HZ366">
        <v>3.29005</v>
      </c>
      <c r="IA366">
        <v>9999</v>
      </c>
      <c r="IB366">
        <v>999.9</v>
      </c>
      <c r="IC366">
        <v>9999</v>
      </c>
      <c r="ID366">
        <v>9999</v>
      </c>
      <c r="IE366">
        <v>4.97214</v>
      </c>
      <c r="IF366">
        <v>1.87349</v>
      </c>
      <c r="IG366">
        <v>1.88034</v>
      </c>
      <c r="IH366">
        <v>1.87653</v>
      </c>
      <c r="II366">
        <v>1.87609</v>
      </c>
      <c r="IJ366">
        <v>1.87607</v>
      </c>
      <c r="IK366">
        <v>1.87502</v>
      </c>
      <c r="IL366">
        <v>1.87544</v>
      </c>
      <c r="IM366">
        <v>0</v>
      </c>
      <c r="IN366">
        <v>0</v>
      </c>
      <c r="IO366">
        <v>0</v>
      </c>
      <c r="IP366">
        <v>0</v>
      </c>
      <c r="IQ366" t="s">
        <v>440</v>
      </c>
      <c r="IR366" t="s">
        <v>441</v>
      </c>
      <c r="IS366" t="s">
        <v>442</v>
      </c>
      <c r="IT366" t="s">
        <v>442</v>
      </c>
      <c r="IU366" t="s">
        <v>442</v>
      </c>
      <c r="IV366" t="s">
        <v>442</v>
      </c>
      <c r="IW366">
        <v>0</v>
      </c>
      <c r="IX366">
        <v>100</v>
      </c>
      <c r="IY366">
        <v>100</v>
      </c>
      <c r="IZ366">
        <v>-0.514</v>
      </c>
      <c r="JA366">
        <v>0.0315</v>
      </c>
      <c r="JB366">
        <v>-0.436505064677801</v>
      </c>
      <c r="JC366">
        <v>-0.000204251658391556</v>
      </c>
      <c r="JD366">
        <v>8.11882707142039e-08</v>
      </c>
      <c r="JE366">
        <v>-8.824596126216e-11</v>
      </c>
      <c r="JF366">
        <v>-0.0823044458403542</v>
      </c>
      <c r="JG366">
        <v>6.98166786572007e-05</v>
      </c>
      <c r="JH366">
        <v>0.00104944809816257</v>
      </c>
      <c r="JI366">
        <v>-2.5878658862803e-05</v>
      </c>
      <c r="JJ366">
        <v>28</v>
      </c>
      <c r="JK366">
        <v>2090</v>
      </c>
      <c r="JL366">
        <v>2</v>
      </c>
      <c r="JM366">
        <v>19</v>
      </c>
      <c r="JN366">
        <v>29.8</v>
      </c>
      <c r="JO366">
        <v>29.7</v>
      </c>
      <c r="JP366">
        <v>1.36108</v>
      </c>
      <c r="JQ366">
        <v>2.55737</v>
      </c>
      <c r="JR366">
        <v>2.24365</v>
      </c>
      <c r="JS366">
        <v>2.84912</v>
      </c>
      <c r="JT366">
        <v>2.49756</v>
      </c>
      <c r="JU366">
        <v>2.37793</v>
      </c>
      <c r="JV366">
        <v>31.3898</v>
      </c>
      <c r="JW366">
        <v>24.07</v>
      </c>
      <c r="JX366">
        <v>18</v>
      </c>
      <c r="JY366">
        <v>633.512</v>
      </c>
      <c r="JZ366">
        <v>657.538</v>
      </c>
      <c r="KA366">
        <v>19.9999</v>
      </c>
      <c r="KB366">
        <v>23.3275</v>
      </c>
      <c r="KC366">
        <v>30.0001</v>
      </c>
      <c r="KD366">
        <v>23.517</v>
      </c>
      <c r="KE366">
        <v>23.4967</v>
      </c>
      <c r="KF366">
        <v>27.2914</v>
      </c>
      <c r="KG366">
        <v>36.1715</v>
      </c>
      <c r="KH366">
        <v>0</v>
      </c>
      <c r="KI366">
        <v>20</v>
      </c>
      <c r="KJ366">
        <v>420</v>
      </c>
      <c r="KK366">
        <v>11.5869</v>
      </c>
      <c r="KL366">
        <v>101.974</v>
      </c>
      <c r="KM366">
        <v>101.019</v>
      </c>
    </row>
    <row r="367" spans="1:299">
      <c r="A367">
        <v>351</v>
      </c>
      <c r="B367">
        <v>1701979424.1</v>
      </c>
      <c r="C367">
        <v>1750.09999990463</v>
      </c>
      <c r="D367" t="s">
        <v>1143</v>
      </c>
      <c r="E367" t="s">
        <v>1144</v>
      </c>
      <c r="F367">
        <v>15</v>
      </c>
      <c r="H367" t="s">
        <v>435</v>
      </c>
      <c r="K367">
        <v>1701979422.6</v>
      </c>
      <c r="L367">
        <f>(M367)/1000</f>
        <v>0</v>
      </c>
      <c r="M367">
        <f>IF(DR367, AP367, AJ367)</f>
        <v>0</v>
      </c>
      <c r="N367">
        <f>IF(DR367, AK367, AI367)</f>
        <v>0</v>
      </c>
      <c r="O367">
        <f>DT367 - IF(AW367&gt;1, N367*DN367*100.0/(AY367*EH367), 0)</f>
        <v>0</v>
      </c>
      <c r="P367">
        <f>((V367-L367/2)*O367-N367)/(V367+L367/2)</f>
        <v>0</v>
      </c>
      <c r="Q367">
        <f>P367*(EA367+EB367)/1000.0</f>
        <v>0</v>
      </c>
      <c r="R367">
        <f>(DT367 - IF(AW367&gt;1, N367*DN367*100.0/(AY367*EH367), 0))*(EA367+EB367)/1000.0</f>
        <v>0</v>
      </c>
      <c r="S367">
        <f>2.0/((1/U367-1/T367)+SIGN(U367)*SQRT((1/U367-1/T367)*(1/U367-1/T367) + 4*DO367/((DO367+1)*(DO367+1))*(2*1/U367*1/T367-1/T367*1/T367)))</f>
        <v>0</v>
      </c>
      <c r="T367">
        <f>IF(LEFT(DP367,1)&lt;&gt;"0",IF(LEFT(DP367,1)="1",3.0,DQ367),$D$5+$E$5*(EH367*EA367/($K$5*1000))+$F$5*(EH367*EA367/($K$5*1000))*MAX(MIN(DN367,$J$5),$I$5)*MAX(MIN(DN367,$J$5),$I$5)+$G$5*MAX(MIN(DN367,$J$5),$I$5)*(EH367*EA367/($K$5*1000))+$H$5*(EH367*EA367/($K$5*1000))*(EH367*EA367/($K$5*1000)))</f>
        <v>0</v>
      </c>
      <c r="U367">
        <f>L367*(1000-(1000*0.61365*exp(17.502*Y367/(240.97+Y367))/(EA367+EB367)+DV367)/2)/(1000*0.61365*exp(17.502*Y367/(240.97+Y367))/(EA367+EB367)-DV367)</f>
        <v>0</v>
      </c>
      <c r="V367">
        <f>1/((DO367+1)/(S367/1.6)+1/(T367/1.37)) + DO367/((DO367+1)/(S367/1.6) + DO367/(T367/1.37))</f>
        <v>0</v>
      </c>
      <c r="W367">
        <f>(DJ367*DM367)</f>
        <v>0</v>
      </c>
      <c r="X367">
        <f>(EC367+(W367+2*0.95*5.67E-8*(((EC367+$B$7)+273)^4-(EC367+273)^4)-44100*L367)/(1.84*29.3*T367+8*0.95*5.67E-8*(EC367+273)^3))</f>
        <v>0</v>
      </c>
      <c r="Y367">
        <f>($C$7*ED367+$D$7*EE367+$E$7*X367)</f>
        <v>0</v>
      </c>
      <c r="Z367">
        <f>0.61365*exp(17.502*Y367/(240.97+Y367))</f>
        <v>0</v>
      </c>
      <c r="AA367">
        <f>(AB367/AC367*100)</f>
        <v>0</v>
      </c>
      <c r="AB367">
        <f>DV367*(EA367+EB367)/1000</f>
        <v>0</v>
      </c>
      <c r="AC367">
        <f>0.61365*exp(17.502*EC367/(240.97+EC367))</f>
        <v>0</v>
      </c>
      <c r="AD367">
        <f>(Z367-DV367*(EA367+EB367)/1000)</f>
        <v>0</v>
      </c>
      <c r="AE367">
        <f>(-L367*44100)</f>
        <v>0</v>
      </c>
      <c r="AF367">
        <f>2*29.3*T367*0.92*(EC367-Y367)</f>
        <v>0</v>
      </c>
      <c r="AG367">
        <f>2*0.95*5.67E-8*(((EC367+$B$7)+273)^4-(Y367+273)^4)</f>
        <v>0</v>
      </c>
      <c r="AH367">
        <f>W367+AG367+AE367+AF367</f>
        <v>0</v>
      </c>
      <c r="AI367">
        <f>DZ367*AW367*(DU367-DT367*(1000-AW367*DW367)/(1000-AW367*DV367))/(100*DN367)</f>
        <v>0</v>
      </c>
      <c r="AJ367">
        <f>1000*DZ367*AW367*(DV367-DW367)/(100*DN367*(1000-AW367*DV367))</f>
        <v>0</v>
      </c>
      <c r="AK367">
        <f>(AL367 - AM367 - EA367*1E3/(8.314*(EC367+273.15)) * AO367/DZ367 * AN367) * DZ367/(100*DN367) * (1000 - DW367)/1000</f>
        <v>0</v>
      </c>
      <c r="AL367">
        <v>424.909247252357</v>
      </c>
      <c r="AM367">
        <v>423.053290909091</v>
      </c>
      <c r="AN367">
        <v>0.0242155608162443</v>
      </c>
      <c r="AO367">
        <v>66.111918729525</v>
      </c>
      <c r="AP367">
        <f>(AR367 - AQ367 + EA367*1E3/(8.314*(EC367+273.15)) * AT367/DZ367 * AS367) * DZ367/(100*DN367) * 1000/(1000 - AR367)</f>
        <v>0</v>
      </c>
      <c r="AQ367">
        <v>11.5850754401641</v>
      </c>
      <c r="AR367">
        <v>12.4958648351648</v>
      </c>
      <c r="AS367">
        <v>1.03367467533993e-07</v>
      </c>
      <c r="AT367">
        <v>85.4368916189537</v>
      </c>
      <c r="AU367">
        <v>0</v>
      </c>
      <c r="AV367">
        <v>0</v>
      </c>
      <c r="AW367">
        <f>IF(AU367*$H$13&gt;=AY367,1.0,(AY367/(AY367-AU367*$H$13)))</f>
        <v>0</v>
      </c>
      <c r="AX367">
        <f>(AW367-1)*100</f>
        <v>0</v>
      </c>
      <c r="AY367">
        <f>MAX(0,($B$13+$C$13*EH367)/(1+$D$13*EH367)*EA367/(EC367+273)*$E$13)</f>
        <v>0</v>
      </c>
      <c r="AZ367" t="s">
        <v>436</v>
      </c>
      <c r="BA367" t="s">
        <v>436</v>
      </c>
      <c r="BB367">
        <v>0</v>
      </c>
      <c r="BC367">
        <v>0</v>
      </c>
      <c r="BD367">
        <f>1-BB367/BC367</f>
        <v>0</v>
      </c>
      <c r="BE367">
        <v>0</v>
      </c>
      <c r="BF367" t="s">
        <v>436</v>
      </c>
      <c r="BG367" t="s">
        <v>436</v>
      </c>
      <c r="BH367">
        <v>0</v>
      </c>
      <c r="BI367">
        <v>0</v>
      </c>
      <c r="BJ367">
        <f>1-BH367/BI367</f>
        <v>0</v>
      </c>
      <c r="BK367">
        <v>0.5</v>
      </c>
      <c r="BL367">
        <f>DK367</f>
        <v>0</v>
      </c>
      <c r="BM367">
        <f>N367</f>
        <v>0</v>
      </c>
      <c r="BN367">
        <f>BJ367*BK367*BL367</f>
        <v>0</v>
      </c>
      <c r="BO367">
        <f>(BM367-BE367)/BL367</f>
        <v>0</v>
      </c>
      <c r="BP367">
        <f>(BC367-BI367)/BI367</f>
        <v>0</v>
      </c>
      <c r="BQ367">
        <f>BB367/(BD367+BB367/BI367)</f>
        <v>0</v>
      </c>
      <c r="BR367" t="s">
        <v>436</v>
      </c>
      <c r="BS367">
        <v>0</v>
      </c>
      <c r="BT367">
        <f>IF(BS367&lt;&gt;0, BS367, BQ367)</f>
        <v>0</v>
      </c>
      <c r="BU367">
        <f>1-BT367/BI367</f>
        <v>0</v>
      </c>
      <c r="BV367">
        <f>(BI367-BH367)/(BI367-BT367)</f>
        <v>0</v>
      </c>
      <c r="BW367">
        <f>(BC367-BI367)/(BC367-BT367)</f>
        <v>0</v>
      </c>
      <c r="BX367">
        <f>(BI367-BH367)/(BI367-BB367)</f>
        <v>0</v>
      </c>
      <c r="BY367">
        <f>(BC367-BI367)/(BC367-BB367)</f>
        <v>0</v>
      </c>
      <c r="BZ367">
        <f>(BV367*BT367/BH367)</f>
        <v>0</v>
      </c>
      <c r="CA367">
        <f>(1-BZ367)</f>
        <v>0</v>
      </c>
      <c r="DJ367">
        <f>$B$11*EI367+$C$11*EJ367+$F$11*EU367*(1-EX367)</f>
        <v>0</v>
      </c>
      <c r="DK367">
        <f>DJ367*DL367</f>
        <v>0</v>
      </c>
      <c r="DL367">
        <f>($B$11*$D$9+$C$11*$D$9+$F$11*((FH367+EZ367)/MAX(FH367+EZ367+FI367, 0.1)*$I$9+FI367/MAX(FH367+EZ367+FI367, 0.1)*$J$9))/($B$11+$C$11+$F$11)</f>
        <v>0</v>
      </c>
      <c r="DM367">
        <f>($B$11*$K$9+$C$11*$K$9+$F$11*((FH367+EZ367)/MAX(FH367+EZ367+FI367, 0.1)*$P$9+FI367/MAX(FH367+EZ367+FI367, 0.1)*$Q$9))/($B$11+$C$11+$F$11)</f>
        <v>0</v>
      </c>
      <c r="DN367">
        <v>6</v>
      </c>
      <c r="DO367">
        <v>0.5</v>
      </c>
      <c r="DP367" t="s">
        <v>437</v>
      </c>
      <c r="DQ367">
        <v>2</v>
      </c>
      <c r="DR367" t="b">
        <v>1</v>
      </c>
      <c r="DS367">
        <v>1701979422.6</v>
      </c>
      <c r="DT367">
        <v>417.757</v>
      </c>
      <c r="DU367">
        <v>420.013</v>
      </c>
      <c r="DV367">
        <v>12.4949</v>
      </c>
      <c r="DW367">
        <v>11.5855</v>
      </c>
      <c r="DX367">
        <v>418.271</v>
      </c>
      <c r="DY367">
        <v>12.46345</v>
      </c>
      <c r="DZ367">
        <v>599.9605</v>
      </c>
      <c r="EA367">
        <v>78.89895</v>
      </c>
      <c r="EB367">
        <v>0.0999944</v>
      </c>
      <c r="EC367">
        <v>23.0294</v>
      </c>
      <c r="ED367">
        <v>23.0972</v>
      </c>
      <c r="EE367">
        <v>999.9</v>
      </c>
      <c r="EF367">
        <v>0</v>
      </c>
      <c r="EG367">
        <v>0</v>
      </c>
      <c r="EH367">
        <v>9998.75</v>
      </c>
      <c r="EI367">
        <v>0</v>
      </c>
      <c r="EJ367">
        <v>0.828312</v>
      </c>
      <c r="EK367">
        <v>-2.255735</v>
      </c>
      <c r="EL367">
        <v>423.043</v>
      </c>
      <c r="EM367">
        <v>424.936</v>
      </c>
      <c r="EN367">
        <v>0.909404</v>
      </c>
      <c r="EO367">
        <v>420.013</v>
      </c>
      <c r="EP367">
        <v>11.5855</v>
      </c>
      <c r="EQ367">
        <v>0.9858375</v>
      </c>
      <c r="ER367">
        <v>0.914086</v>
      </c>
      <c r="ES367">
        <v>6.70873</v>
      </c>
      <c r="ET367">
        <v>5.61444</v>
      </c>
      <c r="EU367">
        <v>1799.945</v>
      </c>
      <c r="EV367">
        <v>0.978004</v>
      </c>
      <c r="EW367">
        <v>0.0219962</v>
      </c>
      <c r="EX367">
        <v>0</v>
      </c>
      <c r="EY367">
        <v>380.5415</v>
      </c>
      <c r="EZ367">
        <v>4.99951</v>
      </c>
      <c r="FA367">
        <v>6905.97</v>
      </c>
      <c r="FB367">
        <v>14716.5</v>
      </c>
      <c r="FC367">
        <v>43.062</v>
      </c>
      <c r="FD367">
        <v>44.875</v>
      </c>
      <c r="FE367">
        <v>44.625</v>
      </c>
      <c r="FF367">
        <v>43.875</v>
      </c>
      <c r="FG367">
        <v>44.5</v>
      </c>
      <c r="FH367">
        <v>1755.465</v>
      </c>
      <c r="FI367">
        <v>39.48</v>
      </c>
      <c r="FJ367">
        <v>0</v>
      </c>
      <c r="FK367">
        <v>1701979425.3</v>
      </c>
      <c r="FL367">
        <v>0</v>
      </c>
      <c r="FM367">
        <v>380.564038461538</v>
      </c>
      <c r="FN367">
        <v>0.530564100375715</v>
      </c>
      <c r="FO367">
        <v>-2.88307692421907</v>
      </c>
      <c r="FP367">
        <v>6906.51269230769</v>
      </c>
      <c r="FQ367">
        <v>15</v>
      </c>
      <c r="FR367">
        <v>1701977635</v>
      </c>
      <c r="FS367" t="s">
        <v>438</v>
      </c>
      <c r="FT367">
        <v>1701977633</v>
      </c>
      <c r="FU367">
        <v>1701977635</v>
      </c>
      <c r="FV367">
        <v>4</v>
      </c>
      <c r="FW367">
        <v>-0.012</v>
      </c>
      <c r="FX367">
        <v>0.003</v>
      </c>
      <c r="FY367">
        <v>-0.515</v>
      </c>
      <c r="FZ367">
        <v>0.012</v>
      </c>
      <c r="GA367">
        <v>420</v>
      </c>
      <c r="GB367">
        <v>11</v>
      </c>
      <c r="GC367">
        <v>0.38</v>
      </c>
      <c r="GD367">
        <v>0.07</v>
      </c>
      <c r="GE367">
        <v>-2.28756095238095</v>
      </c>
      <c r="GF367">
        <v>0.166185974025971</v>
      </c>
      <c r="GG367">
        <v>0.0300709560721466</v>
      </c>
      <c r="GH367">
        <v>1</v>
      </c>
      <c r="GI367">
        <v>380.564117647059</v>
      </c>
      <c r="GJ367">
        <v>-0.131611918388203</v>
      </c>
      <c r="GK367">
        <v>0.155034296908759</v>
      </c>
      <c r="GL367">
        <v>1</v>
      </c>
      <c r="GM367">
        <v>0.91000980952381</v>
      </c>
      <c r="GN367">
        <v>-0.00453148051947882</v>
      </c>
      <c r="GO367">
        <v>0.00121784445089509</v>
      </c>
      <c r="GP367">
        <v>1</v>
      </c>
      <c r="GQ367">
        <v>3</v>
      </c>
      <c r="GR367">
        <v>3</v>
      </c>
      <c r="GS367" t="s">
        <v>439</v>
      </c>
      <c r="GT367">
        <v>3.25005</v>
      </c>
      <c r="GU367">
        <v>2.89217</v>
      </c>
      <c r="GV367">
        <v>0.0827748</v>
      </c>
      <c r="GW367">
        <v>0.0829066</v>
      </c>
      <c r="GX367">
        <v>0.0594987</v>
      </c>
      <c r="GY367">
        <v>0.0557437</v>
      </c>
      <c r="GZ367">
        <v>30259.3</v>
      </c>
      <c r="HA367">
        <v>23316</v>
      </c>
      <c r="HB367">
        <v>30712</v>
      </c>
      <c r="HC367">
        <v>23894.2</v>
      </c>
      <c r="HD367">
        <v>38258.4</v>
      </c>
      <c r="HE367">
        <v>31492.3</v>
      </c>
      <c r="HF367">
        <v>43456.6</v>
      </c>
      <c r="HG367">
        <v>36060.3</v>
      </c>
      <c r="HH367">
        <v>2.35245</v>
      </c>
      <c r="HI367">
        <v>2.25503</v>
      </c>
      <c r="HJ367">
        <v>0.153221</v>
      </c>
      <c r="HK367">
        <v>0</v>
      </c>
      <c r="HL367">
        <v>20.566</v>
      </c>
      <c r="HM367">
        <v>999.9</v>
      </c>
      <c r="HN367">
        <v>44.982</v>
      </c>
      <c r="HO367">
        <v>27.191</v>
      </c>
      <c r="HP367">
        <v>20.6356</v>
      </c>
      <c r="HQ367">
        <v>54.492</v>
      </c>
      <c r="HR367">
        <v>21.4663</v>
      </c>
      <c r="HS367">
        <v>2</v>
      </c>
      <c r="HT367">
        <v>-0.304464</v>
      </c>
      <c r="HU367">
        <v>0.682898</v>
      </c>
      <c r="HV367">
        <v>20.3426</v>
      </c>
      <c r="HW367">
        <v>5.24454</v>
      </c>
      <c r="HX367">
        <v>11.9226</v>
      </c>
      <c r="HY367">
        <v>4.9698</v>
      </c>
      <c r="HZ367">
        <v>3.29005</v>
      </c>
      <c r="IA367">
        <v>9999</v>
      </c>
      <c r="IB367">
        <v>999.9</v>
      </c>
      <c r="IC367">
        <v>9999</v>
      </c>
      <c r="ID367">
        <v>9999</v>
      </c>
      <c r="IE367">
        <v>4.9721</v>
      </c>
      <c r="IF367">
        <v>1.87349</v>
      </c>
      <c r="IG367">
        <v>1.88034</v>
      </c>
      <c r="IH367">
        <v>1.87653</v>
      </c>
      <c r="II367">
        <v>1.8761</v>
      </c>
      <c r="IJ367">
        <v>1.87607</v>
      </c>
      <c r="IK367">
        <v>1.87503</v>
      </c>
      <c r="IL367">
        <v>1.87542</v>
      </c>
      <c r="IM367">
        <v>0</v>
      </c>
      <c r="IN367">
        <v>0</v>
      </c>
      <c r="IO367">
        <v>0</v>
      </c>
      <c r="IP367">
        <v>0</v>
      </c>
      <c r="IQ367" t="s">
        <v>440</v>
      </c>
      <c r="IR367" t="s">
        <v>441</v>
      </c>
      <c r="IS367" t="s">
        <v>442</v>
      </c>
      <c r="IT367" t="s">
        <v>442</v>
      </c>
      <c r="IU367" t="s">
        <v>442</v>
      </c>
      <c r="IV367" t="s">
        <v>442</v>
      </c>
      <c r="IW367">
        <v>0</v>
      </c>
      <c r="IX367">
        <v>100</v>
      </c>
      <c r="IY367">
        <v>100</v>
      </c>
      <c r="IZ367">
        <v>-0.514</v>
      </c>
      <c r="JA367">
        <v>0.0315</v>
      </c>
      <c r="JB367">
        <v>-0.436505064677801</v>
      </c>
      <c r="JC367">
        <v>-0.000204251658391556</v>
      </c>
      <c r="JD367">
        <v>8.11882707142039e-08</v>
      </c>
      <c r="JE367">
        <v>-8.824596126216e-11</v>
      </c>
      <c r="JF367">
        <v>-0.0823044458403542</v>
      </c>
      <c r="JG367">
        <v>6.98166786572007e-05</v>
      </c>
      <c r="JH367">
        <v>0.00104944809816257</v>
      </c>
      <c r="JI367">
        <v>-2.5878658862803e-05</v>
      </c>
      <c r="JJ367">
        <v>28</v>
      </c>
      <c r="JK367">
        <v>2090</v>
      </c>
      <c r="JL367">
        <v>2</v>
      </c>
      <c r="JM367">
        <v>19</v>
      </c>
      <c r="JN367">
        <v>29.9</v>
      </c>
      <c r="JO367">
        <v>29.8</v>
      </c>
      <c r="JP367">
        <v>1.36108</v>
      </c>
      <c r="JQ367">
        <v>2.55249</v>
      </c>
      <c r="JR367">
        <v>2.24365</v>
      </c>
      <c r="JS367">
        <v>2.85034</v>
      </c>
      <c r="JT367">
        <v>2.49756</v>
      </c>
      <c r="JU367">
        <v>2.35474</v>
      </c>
      <c r="JV367">
        <v>31.3898</v>
      </c>
      <c r="JW367">
        <v>24.07</v>
      </c>
      <c r="JX367">
        <v>18</v>
      </c>
      <c r="JY367">
        <v>633.457</v>
      </c>
      <c r="JZ367">
        <v>657.644</v>
      </c>
      <c r="KA367">
        <v>20</v>
      </c>
      <c r="KB367">
        <v>23.326</v>
      </c>
      <c r="KC367">
        <v>30</v>
      </c>
      <c r="KD367">
        <v>23.517</v>
      </c>
      <c r="KE367">
        <v>23.4967</v>
      </c>
      <c r="KF367">
        <v>27.2921</v>
      </c>
      <c r="KG367">
        <v>36.1715</v>
      </c>
      <c r="KH367">
        <v>0</v>
      </c>
      <c r="KI367">
        <v>20</v>
      </c>
      <c r="KJ367">
        <v>420</v>
      </c>
      <c r="KK367">
        <v>11.5869</v>
      </c>
      <c r="KL367">
        <v>101.974</v>
      </c>
      <c r="KM367">
        <v>101.022</v>
      </c>
    </row>
    <row r="368" spans="1:299">
      <c r="A368">
        <v>352</v>
      </c>
      <c r="B368">
        <v>1701979429.1</v>
      </c>
      <c r="C368">
        <v>1755.09999990463</v>
      </c>
      <c r="D368" t="s">
        <v>1145</v>
      </c>
      <c r="E368" t="s">
        <v>1146</v>
      </c>
      <c r="F368">
        <v>15</v>
      </c>
      <c r="H368" t="s">
        <v>435</v>
      </c>
      <c r="K368">
        <v>1701979427.6</v>
      </c>
      <c r="L368">
        <f>(M368)/1000</f>
        <v>0</v>
      </c>
      <c r="M368">
        <f>IF(DR368, AP368, AJ368)</f>
        <v>0</v>
      </c>
      <c r="N368">
        <f>IF(DR368, AK368, AI368)</f>
        <v>0</v>
      </c>
      <c r="O368">
        <f>DT368 - IF(AW368&gt;1, N368*DN368*100.0/(AY368*EH368), 0)</f>
        <v>0</v>
      </c>
      <c r="P368">
        <f>((V368-L368/2)*O368-N368)/(V368+L368/2)</f>
        <v>0</v>
      </c>
      <c r="Q368">
        <f>P368*(EA368+EB368)/1000.0</f>
        <v>0</v>
      </c>
      <c r="R368">
        <f>(DT368 - IF(AW368&gt;1, N368*DN368*100.0/(AY368*EH368), 0))*(EA368+EB368)/1000.0</f>
        <v>0</v>
      </c>
      <c r="S368">
        <f>2.0/((1/U368-1/T368)+SIGN(U368)*SQRT((1/U368-1/T368)*(1/U368-1/T368) + 4*DO368/((DO368+1)*(DO368+1))*(2*1/U368*1/T368-1/T368*1/T368)))</f>
        <v>0</v>
      </c>
      <c r="T368">
        <f>IF(LEFT(DP368,1)&lt;&gt;"0",IF(LEFT(DP368,1)="1",3.0,DQ368),$D$5+$E$5*(EH368*EA368/($K$5*1000))+$F$5*(EH368*EA368/($K$5*1000))*MAX(MIN(DN368,$J$5),$I$5)*MAX(MIN(DN368,$J$5),$I$5)+$G$5*MAX(MIN(DN368,$J$5),$I$5)*(EH368*EA368/($K$5*1000))+$H$5*(EH368*EA368/($K$5*1000))*(EH368*EA368/($K$5*1000)))</f>
        <v>0</v>
      </c>
      <c r="U368">
        <f>L368*(1000-(1000*0.61365*exp(17.502*Y368/(240.97+Y368))/(EA368+EB368)+DV368)/2)/(1000*0.61365*exp(17.502*Y368/(240.97+Y368))/(EA368+EB368)-DV368)</f>
        <v>0</v>
      </c>
      <c r="V368">
        <f>1/((DO368+1)/(S368/1.6)+1/(T368/1.37)) + DO368/((DO368+1)/(S368/1.6) + DO368/(T368/1.37))</f>
        <v>0</v>
      </c>
      <c r="W368">
        <f>(DJ368*DM368)</f>
        <v>0</v>
      </c>
      <c r="X368">
        <f>(EC368+(W368+2*0.95*5.67E-8*(((EC368+$B$7)+273)^4-(EC368+273)^4)-44100*L368)/(1.84*29.3*T368+8*0.95*5.67E-8*(EC368+273)^3))</f>
        <v>0</v>
      </c>
      <c r="Y368">
        <f>($C$7*ED368+$D$7*EE368+$E$7*X368)</f>
        <v>0</v>
      </c>
      <c r="Z368">
        <f>0.61365*exp(17.502*Y368/(240.97+Y368))</f>
        <v>0</v>
      </c>
      <c r="AA368">
        <f>(AB368/AC368*100)</f>
        <v>0</v>
      </c>
      <c r="AB368">
        <f>DV368*(EA368+EB368)/1000</f>
        <v>0</v>
      </c>
      <c r="AC368">
        <f>0.61365*exp(17.502*EC368/(240.97+EC368))</f>
        <v>0</v>
      </c>
      <c r="AD368">
        <f>(Z368-DV368*(EA368+EB368)/1000)</f>
        <v>0</v>
      </c>
      <c r="AE368">
        <f>(-L368*44100)</f>
        <v>0</v>
      </c>
      <c r="AF368">
        <f>2*29.3*T368*0.92*(EC368-Y368)</f>
        <v>0</v>
      </c>
      <c r="AG368">
        <f>2*0.95*5.67E-8*(((EC368+$B$7)+273)^4-(Y368+273)^4)</f>
        <v>0</v>
      </c>
      <c r="AH368">
        <f>W368+AG368+AE368+AF368</f>
        <v>0</v>
      </c>
      <c r="AI368">
        <f>DZ368*AW368*(DU368-DT368*(1000-AW368*DW368)/(1000-AW368*DV368))/(100*DN368)</f>
        <v>0</v>
      </c>
      <c r="AJ368">
        <f>1000*DZ368*AW368*(DV368-DW368)/(100*DN368*(1000-AW368*DV368))</f>
        <v>0</v>
      </c>
      <c r="AK368">
        <f>(AL368 - AM368 - EA368*1E3/(8.314*(EC368+273.15)) * AO368/DZ368 * AN368) * DZ368/(100*DN368) * (1000 - DW368)/1000</f>
        <v>0</v>
      </c>
      <c r="AL368">
        <v>424.926494642466</v>
      </c>
      <c r="AM368">
        <v>422.997818181818</v>
      </c>
      <c r="AN368">
        <v>-0.00999105568117191</v>
      </c>
      <c r="AO368">
        <v>66.111918729525</v>
      </c>
      <c r="AP368">
        <f>(AR368 - AQ368 + EA368*1E3/(8.314*(EC368+273.15)) * AT368/DZ368 * AS368) * DZ368/(100*DN368) * 1000/(1000 - AR368)</f>
        <v>0</v>
      </c>
      <c r="AQ368">
        <v>11.5856000565723</v>
      </c>
      <c r="AR368">
        <v>12.4953538461539</v>
      </c>
      <c r="AS368">
        <v>4.17081774061162e-07</v>
      </c>
      <c r="AT368">
        <v>85.4368916189537</v>
      </c>
      <c r="AU368">
        <v>0</v>
      </c>
      <c r="AV368">
        <v>0</v>
      </c>
      <c r="AW368">
        <f>IF(AU368*$H$13&gt;=AY368,1.0,(AY368/(AY368-AU368*$H$13)))</f>
        <v>0</v>
      </c>
      <c r="AX368">
        <f>(AW368-1)*100</f>
        <v>0</v>
      </c>
      <c r="AY368">
        <f>MAX(0,($B$13+$C$13*EH368)/(1+$D$13*EH368)*EA368/(EC368+273)*$E$13)</f>
        <v>0</v>
      </c>
      <c r="AZ368" t="s">
        <v>436</v>
      </c>
      <c r="BA368" t="s">
        <v>436</v>
      </c>
      <c r="BB368">
        <v>0</v>
      </c>
      <c r="BC368">
        <v>0</v>
      </c>
      <c r="BD368">
        <f>1-BB368/BC368</f>
        <v>0</v>
      </c>
      <c r="BE368">
        <v>0</v>
      </c>
      <c r="BF368" t="s">
        <v>436</v>
      </c>
      <c r="BG368" t="s">
        <v>436</v>
      </c>
      <c r="BH368">
        <v>0</v>
      </c>
      <c r="BI368">
        <v>0</v>
      </c>
      <c r="BJ368">
        <f>1-BH368/BI368</f>
        <v>0</v>
      </c>
      <c r="BK368">
        <v>0.5</v>
      </c>
      <c r="BL368">
        <f>DK368</f>
        <v>0</v>
      </c>
      <c r="BM368">
        <f>N368</f>
        <v>0</v>
      </c>
      <c r="BN368">
        <f>BJ368*BK368*BL368</f>
        <v>0</v>
      </c>
      <c r="BO368">
        <f>(BM368-BE368)/BL368</f>
        <v>0</v>
      </c>
      <c r="BP368">
        <f>(BC368-BI368)/BI368</f>
        <v>0</v>
      </c>
      <c r="BQ368">
        <f>BB368/(BD368+BB368/BI368)</f>
        <v>0</v>
      </c>
      <c r="BR368" t="s">
        <v>436</v>
      </c>
      <c r="BS368">
        <v>0</v>
      </c>
      <c r="BT368">
        <f>IF(BS368&lt;&gt;0, BS368, BQ368)</f>
        <v>0</v>
      </c>
      <c r="BU368">
        <f>1-BT368/BI368</f>
        <v>0</v>
      </c>
      <c r="BV368">
        <f>(BI368-BH368)/(BI368-BT368)</f>
        <v>0</v>
      </c>
      <c r="BW368">
        <f>(BC368-BI368)/(BC368-BT368)</f>
        <v>0</v>
      </c>
      <c r="BX368">
        <f>(BI368-BH368)/(BI368-BB368)</f>
        <v>0</v>
      </c>
      <c r="BY368">
        <f>(BC368-BI368)/(BC368-BB368)</f>
        <v>0</v>
      </c>
      <c r="BZ368">
        <f>(BV368*BT368/BH368)</f>
        <v>0</v>
      </c>
      <c r="CA368">
        <f>(1-BZ368)</f>
        <v>0</v>
      </c>
      <c r="DJ368">
        <f>$B$11*EI368+$C$11*EJ368+$F$11*EU368*(1-EX368)</f>
        <v>0</v>
      </c>
      <c r="DK368">
        <f>DJ368*DL368</f>
        <v>0</v>
      </c>
      <c r="DL368">
        <f>($B$11*$D$9+$C$11*$D$9+$F$11*((FH368+EZ368)/MAX(FH368+EZ368+FI368, 0.1)*$I$9+FI368/MAX(FH368+EZ368+FI368, 0.1)*$J$9))/($B$11+$C$11+$F$11)</f>
        <v>0</v>
      </c>
      <c r="DM368">
        <f>($B$11*$K$9+$C$11*$K$9+$F$11*((FH368+EZ368)/MAX(FH368+EZ368+FI368, 0.1)*$P$9+FI368/MAX(FH368+EZ368+FI368, 0.1)*$Q$9))/($B$11+$C$11+$F$11)</f>
        <v>0</v>
      </c>
      <c r="DN368">
        <v>6</v>
      </c>
      <c r="DO368">
        <v>0.5</v>
      </c>
      <c r="DP368" t="s">
        <v>437</v>
      </c>
      <c r="DQ368">
        <v>2</v>
      </c>
      <c r="DR368" t="b">
        <v>1</v>
      </c>
      <c r="DS368">
        <v>1701979427.6</v>
      </c>
      <c r="DT368">
        <v>417.724</v>
      </c>
      <c r="DU368">
        <v>420.027</v>
      </c>
      <c r="DV368">
        <v>12.4956</v>
      </c>
      <c r="DW368">
        <v>11.58705</v>
      </c>
      <c r="DX368">
        <v>418.238</v>
      </c>
      <c r="DY368">
        <v>12.46415</v>
      </c>
      <c r="DZ368">
        <v>600.0125</v>
      </c>
      <c r="EA368">
        <v>78.90015</v>
      </c>
      <c r="EB368">
        <v>0.09991695</v>
      </c>
      <c r="EC368">
        <v>23.03205</v>
      </c>
      <c r="ED368">
        <v>23.0994</v>
      </c>
      <c r="EE368">
        <v>999.9</v>
      </c>
      <c r="EF368">
        <v>0</v>
      </c>
      <c r="EG368">
        <v>0</v>
      </c>
      <c r="EH368">
        <v>10014.675</v>
      </c>
      <c r="EI368">
        <v>0</v>
      </c>
      <c r="EJ368">
        <v>0.791561</v>
      </c>
      <c r="EK368">
        <v>-2.30347</v>
      </c>
      <c r="EL368">
        <v>423.0095</v>
      </c>
      <c r="EM368">
        <v>424.9515</v>
      </c>
      <c r="EN368">
        <v>0.908554</v>
      </c>
      <c r="EO368">
        <v>420.027</v>
      </c>
      <c r="EP368">
        <v>11.58705</v>
      </c>
      <c r="EQ368">
        <v>0.985905</v>
      </c>
      <c r="ER368">
        <v>0.91422</v>
      </c>
      <c r="ES368">
        <v>6.70973</v>
      </c>
      <c r="ET368">
        <v>5.61655</v>
      </c>
      <c r="EU368">
        <v>1799.94</v>
      </c>
      <c r="EV368">
        <v>0.978004</v>
      </c>
      <c r="EW368">
        <v>0.0219962</v>
      </c>
      <c r="EX368">
        <v>0</v>
      </c>
      <c r="EY368">
        <v>380.6755</v>
      </c>
      <c r="EZ368">
        <v>4.99951</v>
      </c>
      <c r="FA368">
        <v>6905.93</v>
      </c>
      <c r="FB368">
        <v>14716.5</v>
      </c>
      <c r="FC368">
        <v>43.0935</v>
      </c>
      <c r="FD368">
        <v>44.875</v>
      </c>
      <c r="FE368">
        <v>44.625</v>
      </c>
      <c r="FF368">
        <v>43.875</v>
      </c>
      <c r="FG368">
        <v>44.5</v>
      </c>
      <c r="FH368">
        <v>1755.46</v>
      </c>
      <c r="FI368">
        <v>39.48</v>
      </c>
      <c r="FJ368">
        <v>0</v>
      </c>
      <c r="FK368">
        <v>1701979430.1</v>
      </c>
      <c r="FL368">
        <v>0</v>
      </c>
      <c r="FM368">
        <v>380.591961538462</v>
      </c>
      <c r="FN368">
        <v>0.845299138435096</v>
      </c>
      <c r="FO368">
        <v>-2.27555555851061</v>
      </c>
      <c r="FP368">
        <v>6906.34</v>
      </c>
      <c r="FQ368">
        <v>15</v>
      </c>
      <c r="FR368">
        <v>1701977635</v>
      </c>
      <c r="FS368" t="s">
        <v>438</v>
      </c>
      <c r="FT368">
        <v>1701977633</v>
      </c>
      <c r="FU368">
        <v>1701977635</v>
      </c>
      <c r="FV368">
        <v>4</v>
      </c>
      <c r="FW368">
        <v>-0.012</v>
      </c>
      <c r="FX368">
        <v>0.003</v>
      </c>
      <c r="FY368">
        <v>-0.515</v>
      </c>
      <c r="FZ368">
        <v>0.012</v>
      </c>
      <c r="GA368">
        <v>420</v>
      </c>
      <c r="GB368">
        <v>11</v>
      </c>
      <c r="GC368">
        <v>0.38</v>
      </c>
      <c r="GD368">
        <v>0.07</v>
      </c>
      <c r="GE368">
        <v>-2.272866</v>
      </c>
      <c r="GF368">
        <v>0.152964812030079</v>
      </c>
      <c r="GG368">
        <v>0.0345880323811575</v>
      </c>
      <c r="GH368">
        <v>1</v>
      </c>
      <c r="GI368">
        <v>380.578029411765</v>
      </c>
      <c r="GJ368">
        <v>0.456333077013207</v>
      </c>
      <c r="GK368">
        <v>0.165406181919846</v>
      </c>
      <c r="GL368">
        <v>1</v>
      </c>
      <c r="GM368">
        <v>0.90969885</v>
      </c>
      <c r="GN368">
        <v>-0.00356657142857152</v>
      </c>
      <c r="GO368">
        <v>0.00113035429290997</v>
      </c>
      <c r="GP368">
        <v>1</v>
      </c>
      <c r="GQ368">
        <v>3</v>
      </c>
      <c r="GR368">
        <v>3</v>
      </c>
      <c r="GS368" t="s">
        <v>439</v>
      </c>
      <c r="GT368">
        <v>3.25011</v>
      </c>
      <c r="GU368">
        <v>2.89229</v>
      </c>
      <c r="GV368">
        <v>0.0827713</v>
      </c>
      <c r="GW368">
        <v>0.0829176</v>
      </c>
      <c r="GX368">
        <v>0.0595007</v>
      </c>
      <c r="GY368">
        <v>0.0557521</v>
      </c>
      <c r="GZ368">
        <v>30259.4</v>
      </c>
      <c r="HA368">
        <v>23316</v>
      </c>
      <c r="HB368">
        <v>30711.9</v>
      </c>
      <c r="HC368">
        <v>23894.6</v>
      </c>
      <c r="HD368">
        <v>38258.6</v>
      </c>
      <c r="HE368">
        <v>31492.3</v>
      </c>
      <c r="HF368">
        <v>43456.9</v>
      </c>
      <c r="HG368">
        <v>36060.6</v>
      </c>
      <c r="HH368">
        <v>2.35265</v>
      </c>
      <c r="HI368">
        <v>2.25487</v>
      </c>
      <c r="HJ368">
        <v>0.153929</v>
      </c>
      <c r="HK368">
        <v>0</v>
      </c>
      <c r="HL368">
        <v>20.566</v>
      </c>
      <c r="HM368">
        <v>999.9</v>
      </c>
      <c r="HN368">
        <v>44.988</v>
      </c>
      <c r="HO368">
        <v>27.211</v>
      </c>
      <c r="HP368">
        <v>20.6608</v>
      </c>
      <c r="HQ368">
        <v>54.382</v>
      </c>
      <c r="HR368">
        <v>21.4503</v>
      </c>
      <c r="HS368">
        <v>2</v>
      </c>
      <c r="HT368">
        <v>-0.304533</v>
      </c>
      <c r="HU368">
        <v>0.684679</v>
      </c>
      <c r="HV368">
        <v>20.3427</v>
      </c>
      <c r="HW368">
        <v>5.24514</v>
      </c>
      <c r="HX368">
        <v>11.9214</v>
      </c>
      <c r="HY368">
        <v>4.9697</v>
      </c>
      <c r="HZ368">
        <v>3.29013</v>
      </c>
      <c r="IA368">
        <v>9999</v>
      </c>
      <c r="IB368">
        <v>999.9</v>
      </c>
      <c r="IC368">
        <v>9999</v>
      </c>
      <c r="ID368">
        <v>9999</v>
      </c>
      <c r="IE368">
        <v>4.97212</v>
      </c>
      <c r="IF368">
        <v>1.87349</v>
      </c>
      <c r="IG368">
        <v>1.88034</v>
      </c>
      <c r="IH368">
        <v>1.87653</v>
      </c>
      <c r="II368">
        <v>1.87609</v>
      </c>
      <c r="IJ368">
        <v>1.87607</v>
      </c>
      <c r="IK368">
        <v>1.87502</v>
      </c>
      <c r="IL368">
        <v>1.87543</v>
      </c>
      <c r="IM368">
        <v>0</v>
      </c>
      <c r="IN368">
        <v>0</v>
      </c>
      <c r="IO368">
        <v>0</v>
      </c>
      <c r="IP368">
        <v>0</v>
      </c>
      <c r="IQ368" t="s">
        <v>440</v>
      </c>
      <c r="IR368" t="s">
        <v>441</v>
      </c>
      <c r="IS368" t="s">
        <v>442</v>
      </c>
      <c r="IT368" t="s">
        <v>442</v>
      </c>
      <c r="IU368" t="s">
        <v>442</v>
      </c>
      <c r="IV368" t="s">
        <v>442</v>
      </c>
      <c r="IW368">
        <v>0</v>
      </c>
      <c r="IX368">
        <v>100</v>
      </c>
      <c r="IY368">
        <v>100</v>
      </c>
      <c r="IZ368">
        <v>-0.514</v>
      </c>
      <c r="JA368">
        <v>0.0315</v>
      </c>
      <c r="JB368">
        <v>-0.436505064677801</v>
      </c>
      <c r="JC368">
        <v>-0.000204251658391556</v>
      </c>
      <c r="JD368">
        <v>8.11882707142039e-08</v>
      </c>
      <c r="JE368">
        <v>-8.824596126216e-11</v>
      </c>
      <c r="JF368">
        <v>-0.0823044458403542</v>
      </c>
      <c r="JG368">
        <v>6.98166786572007e-05</v>
      </c>
      <c r="JH368">
        <v>0.00104944809816257</v>
      </c>
      <c r="JI368">
        <v>-2.5878658862803e-05</v>
      </c>
      <c r="JJ368">
        <v>28</v>
      </c>
      <c r="JK368">
        <v>2090</v>
      </c>
      <c r="JL368">
        <v>2</v>
      </c>
      <c r="JM368">
        <v>19</v>
      </c>
      <c r="JN368">
        <v>29.9</v>
      </c>
      <c r="JO368">
        <v>29.9</v>
      </c>
      <c r="JP368">
        <v>1.36108</v>
      </c>
      <c r="JQ368">
        <v>2.55005</v>
      </c>
      <c r="JR368">
        <v>2.24365</v>
      </c>
      <c r="JS368">
        <v>2.85034</v>
      </c>
      <c r="JT368">
        <v>2.49756</v>
      </c>
      <c r="JU368">
        <v>2.37427</v>
      </c>
      <c r="JV368">
        <v>31.3898</v>
      </c>
      <c r="JW368">
        <v>24.0612</v>
      </c>
      <c r="JX368">
        <v>18</v>
      </c>
      <c r="JY368">
        <v>633.599</v>
      </c>
      <c r="JZ368">
        <v>657.517</v>
      </c>
      <c r="KA368">
        <v>20.0002</v>
      </c>
      <c r="KB368">
        <v>23.3255</v>
      </c>
      <c r="KC368">
        <v>30.0002</v>
      </c>
      <c r="KD368">
        <v>23.5166</v>
      </c>
      <c r="KE368">
        <v>23.4967</v>
      </c>
      <c r="KF368">
        <v>27.2894</v>
      </c>
      <c r="KG368">
        <v>36.1715</v>
      </c>
      <c r="KH368">
        <v>0</v>
      </c>
      <c r="KI368">
        <v>20</v>
      </c>
      <c r="KJ368">
        <v>420</v>
      </c>
      <c r="KK368">
        <v>11.5869</v>
      </c>
      <c r="KL368">
        <v>101.974</v>
      </c>
      <c r="KM368">
        <v>101.023</v>
      </c>
    </row>
    <row r="369" spans="1:299">
      <c r="A369">
        <v>353</v>
      </c>
      <c r="B369">
        <v>1701979434.1</v>
      </c>
      <c r="C369">
        <v>1760.09999990463</v>
      </c>
      <c r="D369" t="s">
        <v>1147</v>
      </c>
      <c r="E369" t="s">
        <v>1148</v>
      </c>
      <c r="F369">
        <v>15</v>
      </c>
      <c r="H369" t="s">
        <v>435</v>
      </c>
      <c r="K369">
        <v>1701979432.6</v>
      </c>
      <c r="L369">
        <f>(M369)/1000</f>
        <v>0</v>
      </c>
      <c r="M369">
        <f>IF(DR369, AP369, AJ369)</f>
        <v>0</v>
      </c>
      <c r="N369">
        <f>IF(DR369, AK369, AI369)</f>
        <v>0</v>
      </c>
      <c r="O369">
        <f>DT369 - IF(AW369&gt;1, N369*DN369*100.0/(AY369*EH369), 0)</f>
        <v>0</v>
      </c>
      <c r="P369">
        <f>((V369-L369/2)*O369-N369)/(V369+L369/2)</f>
        <v>0</v>
      </c>
      <c r="Q369">
        <f>P369*(EA369+EB369)/1000.0</f>
        <v>0</v>
      </c>
      <c r="R369">
        <f>(DT369 - IF(AW369&gt;1, N369*DN369*100.0/(AY369*EH369), 0))*(EA369+EB369)/1000.0</f>
        <v>0</v>
      </c>
      <c r="S369">
        <f>2.0/((1/U369-1/T369)+SIGN(U369)*SQRT((1/U369-1/T369)*(1/U369-1/T369) + 4*DO369/((DO369+1)*(DO369+1))*(2*1/U369*1/T369-1/T369*1/T369)))</f>
        <v>0</v>
      </c>
      <c r="T369">
        <f>IF(LEFT(DP369,1)&lt;&gt;"0",IF(LEFT(DP369,1)="1",3.0,DQ369),$D$5+$E$5*(EH369*EA369/($K$5*1000))+$F$5*(EH369*EA369/($K$5*1000))*MAX(MIN(DN369,$J$5),$I$5)*MAX(MIN(DN369,$J$5),$I$5)+$G$5*MAX(MIN(DN369,$J$5),$I$5)*(EH369*EA369/($K$5*1000))+$H$5*(EH369*EA369/($K$5*1000))*(EH369*EA369/($K$5*1000)))</f>
        <v>0</v>
      </c>
      <c r="U369">
        <f>L369*(1000-(1000*0.61365*exp(17.502*Y369/(240.97+Y369))/(EA369+EB369)+DV369)/2)/(1000*0.61365*exp(17.502*Y369/(240.97+Y369))/(EA369+EB369)-DV369)</f>
        <v>0</v>
      </c>
      <c r="V369">
        <f>1/((DO369+1)/(S369/1.6)+1/(T369/1.37)) + DO369/((DO369+1)/(S369/1.6) + DO369/(T369/1.37))</f>
        <v>0</v>
      </c>
      <c r="W369">
        <f>(DJ369*DM369)</f>
        <v>0</v>
      </c>
      <c r="X369">
        <f>(EC369+(W369+2*0.95*5.67E-8*(((EC369+$B$7)+273)^4-(EC369+273)^4)-44100*L369)/(1.84*29.3*T369+8*0.95*5.67E-8*(EC369+273)^3))</f>
        <v>0</v>
      </c>
      <c r="Y369">
        <f>($C$7*ED369+$D$7*EE369+$E$7*X369)</f>
        <v>0</v>
      </c>
      <c r="Z369">
        <f>0.61365*exp(17.502*Y369/(240.97+Y369))</f>
        <v>0</v>
      </c>
      <c r="AA369">
        <f>(AB369/AC369*100)</f>
        <v>0</v>
      </c>
      <c r="AB369">
        <f>DV369*(EA369+EB369)/1000</f>
        <v>0</v>
      </c>
      <c r="AC369">
        <f>0.61365*exp(17.502*EC369/(240.97+EC369))</f>
        <v>0</v>
      </c>
      <c r="AD369">
        <f>(Z369-DV369*(EA369+EB369)/1000)</f>
        <v>0</v>
      </c>
      <c r="AE369">
        <f>(-L369*44100)</f>
        <v>0</v>
      </c>
      <c r="AF369">
        <f>2*29.3*T369*0.92*(EC369-Y369)</f>
        <v>0</v>
      </c>
      <c r="AG369">
        <f>2*0.95*5.67E-8*(((EC369+$B$7)+273)^4-(Y369+273)^4)</f>
        <v>0</v>
      </c>
      <c r="AH369">
        <f>W369+AG369+AE369+AF369</f>
        <v>0</v>
      </c>
      <c r="AI369">
        <f>DZ369*AW369*(DU369-DT369*(1000-AW369*DW369)/(1000-AW369*DV369))/(100*DN369)</f>
        <v>0</v>
      </c>
      <c r="AJ369">
        <f>1000*DZ369*AW369*(DV369-DW369)/(100*DN369*(1000-AW369*DV369))</f>
        <v>0</v>
      </c>
      <c r="AK369">
        <f>(AL369 - AM369 - EA369*1E3/(8.314*(EC369+273.15)) * AO369/DZ369 * AN369) * DZ369/(100*DN369) * (1000 - DW369)/1000</f>
        <v>0</v>
      </c>
      <c r="AL369">
        <v>424.940449559234</v>
      </c>
      <c r="AM369">
        <v>423.058121212121</v>
      </c>
      <c r="AN369">
        <v>0.00595439069108112</v>
      </c>
      <c r="AO369">
        <v>66.111918729525</v>
      </c>
      <c r="AP369">
        <f>(AR369 - AQ369 + EA369*1E3/(8.314*(EC369+273.15)) * AT369/DZ369 * AS369) * DZ369/(100*DN369) * 1000/(1000 - AR369)</f>
        <v>0</v>
      </c>
      <c r="AQ369">
        <v>11.5868764395002</v>
      </c>
      <c r="AR369">
        <v>12.4955516483517</v>
      </c>
      <c r="AS369">
        <v>7.65631821372981e-08</v>
      </c>
      <c r="AT369">
        <v>85.4368916189537</v>
      </c>
      <c r="AU369">
        <v>0</v>
      </c>
      <c r="AV369">
        <v>0</v>
      </c>
      <c r="AW369">
        <f>IF(AU369*$H$13&gt;=AY369,1.0,(AY369/(AY369-AU369*$H$13)))</f>
        <v>0</v>
      </c>
      <c r="AX369">
        <f>(AW369-1)*100</f>
        <v>0</v>
      </c>
      <c r="AY369">
        <f>MAX(0,($B$13+$C$13*EH369)/(1+$D$13*EH369)*EA369/(EC369+273)*$E$13)</f>
        <v>0</v>
      </c>
      <c r="AZ369" t="s">
        <v>436</v>
      </c>
      <c r="BA369" t="s">
        <v>436</v>
      </c>
      <c r="BB369">
        <v>0</v>
      </c>
      <c r="BC369">
        <v>0</v>
      </c>
      <c r="BD369">
        <f>1-BB369/BC369</f>
        <v>0</v>
      </c>
      <c r="BE369">
        <v>0</v>
      </c>
      <c r="BF369" t="s">
        <v>436</v>
      </c>
      <c r="BG369" t="s">
        <v>436</v>
      </c>
      <c r="BH369">
        <v>0</v>
      </c>
      <c r="BI369">
        <v>0</v>
      </c>
      <c r="BJ369">
        <f>1-BH369/BI369</f>
        <v>0</v>
      </c>
      <c r="BK369">
        <v>0.5</v>
      </c>
      <c r="BL369">
        <f>DK369</f>
        <v>0</v>
      </c>
      <c r="BM369">
        <f>N369</f>
        <v>0</v>
      </c>
      <c r="BN369">
        <f>BJ369*BK369*BL369</f>
        <v>0</v>
      </c>
      <c r="BO369">
        <f>(BM369-BE369)/BL369</f>
        <v>0</v>
      </c>
      <c r="BP369">
        <f>(BC369-BI369)/BI369</f>
        <v>0</v>
      </c>
      <c r="BQ369">
        <f>BB369/(BD369+BB369/BI369)</f>
        <v>0</v>
      </c>
      <c r="BR369" t="s">
        <v>436</v>
      </c>
      <c r="BS369">
        <v>0</v>
      </c>
      <c r="BT369">
        <f>IF(BS369&lt;&gt;0, BS369, BQ369)</f>
        <v>0</v>
      </c>
      <c r="BU369">
        <f>1-BT369/BI369</f>
        <v>0</v>
      </c>
      <c r="BV369">
        <f>(BI369-BH369)/(BI369-BT369)</f>
        <v>0</v>
      </c>
      <c r="BW369">
        <f>(BC369-BI369)/(BC369-BT369)</f>
        <v>0</v>
      </c>
      <c r="BX369">
        <f>(BI369-BH369)/(BI369-BB369)</f>
        <v>0</v>
      </c>
      <c r="BY369">
        <f>(BC369-BI369)/(BC369-BB369)</f>
        <v>0</v>
      </c>
      <c r="BZ369">
        <f>(BV369*BT369/BH369)</f>
        <v>0</v>
      </c>
      <c r="CA369">
        <f>(1-BZ369)</f>
        <v>0</v>
      </c>
      <c r="DJ369">
        <f>$B$11*EI369+$C$11*EJ369+$F$11*EU369*(1-EX369)</f>
        <v>0</v>
      </c>
      <c r="DK369">
        <f>DJ369*DL369</f>
        <v>0</v>
      </c>
      <c r="DL369">
        <f>($B$11*$D$9+$C$11*$D$9+$F$11*((FH369+EZ369)/MAX(FH369+EZ369+FI369, 0.1)*$I$9+FI369/MAX(FH369+EZ369+FI369, 0.1)*$J$9))/($B$11+$C$11+$F$11)</f>
        <v>0</v>
      </c>
      <c r="DM369">
        <f>($B$11*$K$9+$C$11*$K$9+$F$11*((FH369+EZ369)/MAX(FH369+EZ369+FI369, 0.1)*$P$9+FI369/MAX(FH369+EZ369+FI369, 0.1)*$Q$9))/($B$11+$C$11+$F$11)</f>
        <v>0</v>
      </c>
      <c r="DN369">
        <v>6</v>
      </c>
      <c r="DO369">
        <v>0.5</v>
      </c>
      <c r="DP369" t="s">
        <v>437</v>
      </c>
      <c r="DQ369">
        <v>2</v>
      </c>
      <c r="DR369" t="b">
        <v>1</v>
      </c>
      <c r="DS369">
        <v>1701979432.6</v>
      </c>
      <c r="DT369">
        <v>417.7585</v>
      </c>
      <c r="DU369">
        <v>419.9905</v>
      </c>
      <c r="DV369">
        <v>12.49575</v>
      </c>
      <c r="DW369">
        <v>11.5854</v>
      </c>
      <c r="DX369">
        <v>418.2725</v>
      </c>
      <c r="DY369">
        <v>12.46425</v>
      </c>
      <c r="DZ369">
        <v>600.0145</v>
      </c>
      <c r="EA369">
        <v>78.90025</v>
      </c>
      <c r="EB369">
        <v>0.1001505</v>
      </c>
      <c r="EC369">
        <v>23.03305</v>
      </c>
      <c r="ED369">
        <v>23.10425</v>
      </c>
      <c r="EE369">
        <v>999.9</v>
      </c>
      <c r="EF369">
        <v>0</v>
      </c>
      <c r="EG369">
        <v>0</v>
      </c>
      <c r="EH369">
        <v>9976.565</v>
      </c>
      <c r="EI369">
        <v>0</v>
      </c>
      <c r="EJ369">
        <v>0.791561</v>
      </c>
      <c r="EK369">
        <v>-2.23236</v>
      </c>
      <c r="EL369">
        <v>423.0445</v>
      </c>
      <c r="EM369">
        <v>424.9135</v>
      </c>
      <c r="EN369">
        <v>0.9103055</v>
      </c>
      <c r="EO369">
        <v>419.9905</v>
      </c>
      <c r="EP369">
        <v>11.5854</v>
      </c>
      <c r="EQ369">
        <v>0.9859165</v>
      </c>
      <c r="ER369">
        <v>0.914093</v>
      </c>
      <c r="ES369">
        <v>6.70989</v>
      </c>
      <c r="ET369">
        <v>5.61454</v>
      </c>
      <c r="EU369">
        <v>1799.95</v>
      </c>
      <c r="EV369">
        <v>0.978004</v>
      </c>
      <c r="EW369">
        <v>0.0219962</v>
      </c>
      <c r="EX369">
        <v>0</v>
      </c>
      <c r="EY369">
        <v>380.612</v>
      </c>
      <c r="EZ369">
        <v>4.99951</v>
      </c>
      <c r="FA369">
        <v>6905.56</v>
      </c>
      <c r="FB369">
        <v>14716.6</v>
      </c>
      <c r="FC369">
        <v>43.062</v>
      </c>
      <c r="FD369">
        <v>44.875</v>
      </c>
      <c r="FE369">
        <v>44.625</v>
      </c>
      <c r="FF369">
        <v>43.875</v>
      </c>
      <c r="FG369">
        <v>44.5</v>
      </c>
      <c r="FH369">
        <v>1755.47</v>
      </c>
      <c r="FI369">
        <v>39.48</v>
      </c>
      <c r="FJ369">
        <v>0</v>
      </c>
      <c r="FK369">
        <v>1701979435.5</v>
      </c>
      <c r="FL369">
        <v>0</v>
      </c>
      <c r="FM369">
        <v>380.61092</v>
      </c>
      <c r="FN369">
        <v>-0.218615394273922</v>
      </c>
      <c r="FO369">
        <v>-3.56615382421453</v>
      </c>
      <c r="FP369">
        <v>6906.0744</v>
      </c>
      <c r="FQ369">
        <v>15</v>
      </c>
      <c r="FR369">
        <v>1701977635</v>
      </c>
      <c r="FS369" t="s">
        <v>438</v>
      </c>
      <c r="FT369">
        <v>1701977633</v>
      </c>
      <c r="FU369">
        <v>1701977635</v>
      </c>
      <c r="FV369">
        <v>4</v>
      </c>
      <c r="FW369">
        <v>-0.012</v>
      </c>
      <c r="FX369">
        <v>0.003</v>
      </c>
      <c r="FY369">
        <v>-0.515</v>
      </c>
      <c r="FZ369">
        <v>0.012</v>
      </c>
      <c r="GA369">
        <v>420</v>
      </c>
      <c r="GB369">
        <v>11</v>
      </c>
      <c r="GC369">
        <v>0.38</v>
      </c>
      <c r="GD369">
        <v>0.07</v>
      </c>
      <c r="GE369">
        <v>-2.26902142857143</v>
      </c>
      <c r="GF369">
        <v>0.063010909090908</v>
      </c>
      <c r="GG369">
        <v>0.0366671315493102</v>
      </c>
      <c r="GH369">
        <v>1</v>
      </c>
      <c r="GI369">
        <v>380.574588235294</v>
      </c>
      <c r="GJ369">
        <v>0.247364394588552</v>
      </c>
      <c r="GK369">
        <v>0.171315690302857</v>
      </c>
      <c r="GL369">
        <v>1</v>
      </c>
      <c r="GM369">
        <v>0.909438333333333</v>
      </c>
      <c r="GN369">
        <v>0.00153506493506427</v>
      </c>
      <c r="GO369">
        <v>0.000931516343610086</v>
      </c>
      <c r="GP369">
        <v>1</v>
      </c>
      <c r="GQ369">
        <v>3</v>
      </c>
      <c r="GR369">
        <v>3</v>
      </c>
      <c r="GS369" t="s">
        <v>439</v>
      </c>
      <c r="GT369">
        <v>3.2501</v>
      </c>
      <c r="GU369">
        <v>2.8922</v>
      </c>
      <c r="GV369">
        <v>0.0827809</v>
      </c>
      <c r="GW369">
        <v>0.0829106</v>
      </c>
      <c r="GX369">
        <v>0.0594981</v>
      </c>
      <c r="GY369">
        <v>0.0557457</v>
      </c>
      <c r="GZ369">
        <v>30259.8</v>
      </c>
      <c r="HA369">
        <v>23315.8</v>
      </c>
      <c r="HB369">
        <v>30712.7</v>
      </c>
      <c r="HC369">
        <v>23894.1</v>
      </c>
      <c r="HD369">
        <v>38259.5</v>
      </c>
      <c r="HE369">
        <v>31492</v>
      </c>
      <c r="HF369">
        <v>43457.9</v>
      </c>
      <c r="HG369">
        <v>36060</v>
      </c>
      <c r="HH369">
        <v>2.35252</v>
      </c>
      <c r="HI369">
        <v>2.2549</v>
      </c>
      <c r="HJ369">
        <v>0.15419</v>
      </c>
      <c r="HK369">
        <v>0</v>
      </c>
      <c r="HL369">
        <v>20.5664</v>
      </c>
      <c r="HM369">
        <v>999.9</v>
      </c>
      <c r="HN369">
        <v>44.982</v>
      </c>
      <c r="HO369">
        <v>27.191</v>
      </c>
      <c r="HP369">
        <v>20.6356</v>
      </c>
      <c r="HQ369">
        <v>54.272</v>
      </c>
      <c r="HR369">
        <v>21.4503</v>
      </c>
      <c r="HS369">
        <v>2</v>
      </c>
      <c r="HT369">
        <v>-0.304718</v>
      </c>
      <c r="HU369">
        <v>0.686724</v>
      </c>
      <c r="HV369">
        <v>20.3426</v>
      </c>
      <c r="HW369">
        <v>5.24589</v>
      </c>
      <c r="HX369">
        <v>11.921</v>
      </c>
      <c r="HY369">
        <v>4.9697</v>
      </c>
      <c r="HZ369">
        <v>3.29025</v>
      </c>
      <c r="IA369">
        <v>9999</v>
      </c>
      <c r="IB369">
        <v>999.9</v>
      </c>
      <c r="IC369">
        <v>9999</v>
      </c>
      <c r="ID369">
        <v>9999</v>
      </c>
      <c r="IE369">
        <v>4.97213</v>
      </c>
      <c r="IF369">
        <v>1.87349</v>
      </c>
      <c r="IG369">
        <v>1.88036</v>
      </c>
      <c r="IH369">
        <v>1.87653</v>
      </c>
      <c r="II369">
        <v>1.87611</v>
      </c>
      <c r="IJ369">
        <v>1.87607</v>
      </c>
      <c r="IK369">
        <v>1.87505</v>
      </c>
      <c r="IL369">
        <v>1.87544</v>
      </c>
      <c r="IM369">
        <v>0</v>
      </c>
      <c r="IN369">
        <v>0</v>
      </c>
      <c r="IO369">
        <v>0</v>
      </c>
      <c r="IP369">
        <v>0</v>
      </c>
      <c r="IQ369" t="s">
        <v>440</v>
      </c>
      <c r="IR369" t="s">
        <v>441</v>
      </c>
      <c r="IS369" t="s">
        <v>442</v>
      </c>
      <c r="IT369" t="s">
        <v>442</v>
      </c>
      <c r="IU369" t="s">
        <v>442</v>
      </c>
      <c r="IV369" t="s">
        <v>442</v>
      </c>
      <c r="IW369">
        <v>0</v>
      </c>
      <c r="IX369">
        <v>100</v>
      </c>
      <c r="IY369">
        <v>100</v>
      </c>
      <c r="IZ369">
        <v>-0.514</v>
      </c>
      <c r="JA369">
        <v>0.0315</v>
      </c>
      <c r="JB369">
        <v>-0.436505064677801</v>
      </c>
      <c r="JC369">
        <v>-0.000204251658391556</v>
      </c>
      <c r="JD369">
        <v>8.11882707142039e-08</v>
      </c>
      <c r="JE369">
        <v>-8.824596126216e-11</v>
      </c>
      <c r="JF369">
        <v>-0.0823044458403542</v>
      </c>
      <c r="JG369">
        <v>6.98166786572007e-05</v>
      </c>
      <c r="JH369">
        <v>0.00104944809816257</v>
      </c>
      <c r="JI369">
        <v>-2.5878658862803e-05</v>
      </c>
      <c r="JJ369">
        <v>28</v>
      </c>
      <c r="JK369">
        <v>2090</v>
      </c>
      <c r="JL369">
        <v>2</v>
      </c>
      <c r="JM369">
        <v>19</v>
      </c>
      <c r="JN369">
        <v>30</v>
      </c>
      <c r="JO369">
        <v>30</v>
      </c>
      <c r="JP369">
        <v>1.36108</v>
      </c>
      <c r="JQ369">
        <v>2.55493</v>
      </c>
      <c r="JR369">
        <v>2.24365</v>
      </c>
      <c r="JS369">
        <v>2.85034</v>
      </c>
      <c r="JT369">
        <v>2.49756</v>
      </c>
      <c r="JU369">
        <v>2.36572</v>
      </c>
      <c r="JV369">
        <v>31.3898</v>
      </c>
      <c r="JW369">
        <v>24.0612</v>
      </c>
      <c r="JX369">
        <v>18</v>
      </c>
      <c r="JY369">
        <v>633.489</v>
      </c>
      <c r="JZ369">
        <v>657.516</v>
      </c>
      <c r="KA369">
        <v>20.0003</v>
      </c>
      <c r="KB369">
        <v>23.3255</v>
      </c>
      <c r="KC369">
        <v>30</v>
      </c>
      <c r="KD369">
        <v>23.5151</v>
      </c>
      <c r="KE369">
        <v>23.495</v>
      </c>
      <c r="KF369">
        <v>27.2903</v>
      </c>
      <c r="KG369">
        <v>36.1715</v>
      </c>
      <c r="KH369">
        <v>0</v>
      </c>
      <c r="KI369">
        <v>20</v>
      </c>
      <c r="KJ369">
        <v>420</v>
      </c>
      <c r="KK369">
        <v>11.5869</v>
      </c>
      <c r="KL369">
        <v>101.976</v>
      </c>
      <c r="KM369">
        <v>101.021</v>
      </c>
    </row>
    <row r="370" spans="1:299">
      <c r="A370">
        <v>354</v>
      </c>
      <c r="B370">
        <v>1701979439.1</v>
      </c>
      <c r="C370">
        <v>1765.09999990463</v>
      </c>
      <c r="D370" t="s">
        <v>1149</v>
      </c>
      <c r="E370" t="s">
        <v>1150</v>
      </c>
      <c r="F370">
        <v>15</v>
      </c>
      <c r="H370" t="s">
        <v>435</v>
      </c>
      <c r="K370">
        <v>1701979437.6</v>
      </c>
      <c r="L370">
        <f>(M370)/1000</f>
        <v>0</v>
      </c>
      <c r="M370">
        <f>IF(DR370, AP370, AJ370)</f>
        <v>0</v>
      </c>
      <c r="N370">
        <f>IF(DR370, AK370, AI370)</f>
        <v>0</v>
      </c>
      <c r="O370">
        <f>DT370 - IF(AW370&gt;1, N370*DN370*100.0/(AY370*EH370), 0)</f>
        <v>0</v>
      </c>
      <c r="P370">
        <f>((V370-L370/2)*O370-N370)/(V370+L370/2)</f>
        <v>0</v>
      </c>
      <c r="Q370">
        <f>P370*(EA370+EB370)/1000.0</f>
        <v>0</v>
      </c>
      <c r="R370">
        <f>(DT370 - IF(AW370&gt;1, N370*DN370*100.0/(AY370*EH370), 0))*(EA370+EB370)/1000.0</f>
        <v>0</v>
      </c>
      <c r="S370">
        <f>2.0/((1/U370-1/T370)+SIGN(U370)*SQRT((1/U370-1/T370)*(1/U370-1/T370) + 4*DO370/((DO370+1)*(DO370+1))*(2*1/U370*1/T370-1/T370*1/T370)))</f>
        <v>0</v>
      </c>
      <c r="T370">
        <f>IF(LEFT(DP370,1)&lt;&gt;"0",IF(LEFT(DP370,1)="1",3.0,DQ370),$D$5+$E$5*(EH370*EA370/($K$5*1000))+$F$5*(EH370*EA370/($K$5*1000))*MAX(MIN(DN370,$J$5),$I$5)*MAX(MIN(DN370,$J$5),$I$5)+$G$5*MAX(MIN(DN370,$J$5),$I$5)*(EH370*EA370/($K$5*1000))+$H$5*(EH370*EA370/($K$5*1000))*(EH370*EA370/($K$5*1000)))</f>
        <v>0</v>
      </c>
      <c r="U370">
        <f>L370*(1000-(1000*0.61365*exp(17.502*Y370/(240.97+Y370))/(EA370+EB370)+DV370)/2)/(1000*0.61365*exp(17.502*Y370/(240.97+Y370))/(EA370+EB370)-DV370)</f>
        <v>0</v>
      </c>
      <c r="V370">
        <f>1/((DO370+1)/(S370/1.6)+1/(T370/1.37)) + DO370/((DO370+1)/(S370/1.6) + DO370/(T370/1.37))</f>
        <v>0</v>
      </c>
      <c r="W370">
        <f>(DJ370*DM370)</f>
        <v>0</v>
      </c>
      <c r="X370">
        <f>(EC370+(W370+2*0.95*5.67E-8*(((EC370+$B$7)+273)^4-(EC370+273)^4)-44100*L370)/(1.84*29.3*T370+8*0.95*5.67E-8*(EC370+273)^3))</f>
        <v>0</v>
      </c>
      <c r="Y370">
        <f>($C$7*ED370+$D$7*EE370+$E$7*X370)</f>
        <v>0</v>
      </c>
      <c r="Z370">
        <f>0.61365*exp(17.502*Y370/(240.97+Y370))</f>
        <v>0</v>
      </c>
      <c r="AA370">
        <f>(AB370/AC370*100)</f>
        <v>0</v>
      </c>
      <c r="AB370">
        <f>DV370*(EA370+EB370)/1000</f>
        <v>0</v>
      </c>
      <c r="AC370">
        <f>0.61365*exp(17.502*EC370/(240.97+EC370))</f>
        <v>0</v>
      </c>
      <c r="AD370">
        <f>(Z370-DV370*(EA370+EB370)/1000)</f>
        <v>0</v>
      </c>
      <c r="AE370">
        <f>(-L370*44100)</f>
        <v>0</v>
      </c>
      <c r="AF370">
        <f>2*29.3*T370*0.92*(EC370-Y370)</f>
        <v>0</v>
      </c>
      <c r="AG370">
        <f>2*0.95*5.67E-8*(((EC370+$B$7)+273)^4-(Y370+273)^4)</f>
        <v>0</v>
      </c>
      <c r="AH370">
        <f>W370+AG370+AE370+AF370</f>
        <v>0</v>
      </c>
      <c r="AI370">
        <f>DZ370*AW370*(DU370-DT370*(1000-AW370*DW370)/(1000-AW370*DV370))/(100*DN370)</f>
        <v>0</v>
      </c>
      <c r="AJ370">
        <f>1000*DZ370*AW370*(DV370-DW370)/(100*DN370*(1000-AW370*DV370))</f>
        <v>0</v>
      </c>
      <c r="AK370">
        <f>(AL370 - AM370 - EA370*1E3/(8.314*(EC370+273.15)) * AO370/DZ370 * AN370) * DZ370/(100*DN370) * (1000 - DW370)/1000</f>
        <v>0</v>
      </c>
      <c r="AL370">
        <v>424.899602125555</v>
      </c>
      <c r="AM370">
        <v>422.998036363636</v>
      </c>
      <c r="AN370">
        <v>-0.0267052358585782</v>
      </c>
      <c r="AO370">
        <v>66.111918729525</v>
      </c>
      <c r="AP370">
        <f>(AR370 - AQ370 + EA370*1E3/(8.314*(EC370+273.15)) * AT370/DZ370 * AS370) * DZ370/(100*DN370) * 1000/(1000 - AR370)</f>
        <v>0</v>
      </c>
      <c r="AQ370">
        <v>11.5852499061807</v>
      </c>
      <c r="AR370">
        <v>12.4960978021978</v>
      </c>
      <c r="AS370">
        <v>4.90700926615998e-09</v>
      </c>
      <c r="AT370">
        <v>85.4368916189537</v>
      </c>
      <c r="AU370">
        <v>0</v>
      </c>
      <c r="AV370">
        <v>0</v>
      </c>
      <c r="AW370">
        <f>IF(AU370*$H$13&gt;=AY370,1.0,(AY370/(AY370-AU370*$H$13)))</f>
        <v>0</v>
      </c>
      <c r="AX370">
        <f>(AW370-1)*100</f>
        <v>0</v>
      </c>
      <c r="AY370">
        <f>MAX(0,($B$13+$C$13*EH370)/(1+$D$13*EH370)*EA370/(EC370+273)*$E$13)</f>
        <v>0</v>
      </c>
      <c r="AZ370" t="s">
        <v>436</v>
      </c>
      <c r="BA370" t="s">
        <v>436</v>
      </c>
      <c r="BB370">
        <v>0</v>
      </c>
      <c r="BC370">
        <v>0</v>
      </c>
      <c r="BD370">
        <f>1-BB370/BC370</f>
        <v>0</v>
      </c>
      <c r="BE370">
        <v>0</v>
      </c>
      <c r="BF370" t="s">
        <v>436</v>
      </c>
      <c r="BG370" t="s">
        <v>436</v>
      </c>
      <c r="BH370">
        <v>0</v>
      </c>
      <c r="BI370">
        <v>0</v>
      </c>
      <c r="BJ370">
        <f>1-BH370/BI370</f>
        <v>0</v>
      </c>
      <c r="BK370">
        <v>0.5</v>
      </c>
      <c r="BL370">
        <f>DK370</f>
        <v>0</v>
      </c>
      <c r="BM370">
        <f>N370</f>
        <v>0</v>
      </c>
      <c r="BN370">
        <f>BJ370*BK370*BL370</f>
        <v>0</v>
      </c>
      <c r="BO370">
        <f>(BM370-BE370)/BL370</f>
        <v>0</v>
      </c>
      <c r="BP370">
        <f>(BC370-BI370)/BI370</f>
        <v>0</v>
      </c>
      <c r="BQ370">
        <f>BB370/(BD370+BB370/BI370)</f>
        <v>0</v>
      </c>
      <c r="BR370" t="s">
        <v>436</v>
      </c>
      <c r="BS370">
        <v>0</v>
      </c>
      <c r="BT370">
        <f>IF(BS370&lt;&gt;0, BS370, BQ370)</f>
        <v>0</v>
      </c>
      <c r="BU370">
        <f>1-BT370/BI370</f>
        <v>0</v>
      </c>
      <c r="BV370">
        <f>(BI370-BH370)/(BI370-BT370)</f>
        <v>0</v>
      </c>
      <c r="BW370">
        <f>(BC370-BI370)/(BC370-BT370)</f>
        <v>0</v>
      </c>
      <c r="BX370">
        <f>(BI370-BH370)/(BI370-BB370)</f>
        <v>0</v>
      </c>
      <c r="BY370">
        <f>(BC370-BI370)/(BC370-BB370)</f>
        <v>0</v>
      </c>
      <c r="BZ370">
        <f>(BV370*BT370/BH370)</f>
        <v>0</v>
      </c>
      <c r="CA370">
        <f>(1-BZ370)</f>
        <v>0</v>
      </c>
      <c r="DJ370">
        <f>$B$11*EI370+$C$11*EJ370+$F$11*EU370*(1-EX370)</f>
        <v>0</v>
      </c>
      <c r="DK370">
        <f>DJ370*DL370</f>
        <v>0</v>
      </c>
      <c r="DL370">
        <f>($B$11*$D$9+$C$11*$D$9+$F$11*((FH370+EZ370)/MAX(FH370+EZ370+FI370, 0.1)*$I$9+FI370/MAX(FH370+EZ370+FI370, 0.1)*$J$9))/($B$11+$C$11+$F$11)</f>
        <v>0</v>
      </c>
      <c r="DM370">
        <f>($B$11*$K$9+$C$11*$K$9+$F$11*((FH370+EZ370)/MAX(FH370+EZ370+FI370, 0.1)*$P$9+FI370/MAX(FH370+EZ370+FI370, 0.1)*$Q$9))/($B$11+$C$11+$F$11)</f>
        <v>0</v>
      </c>
      <c r="DN370">
        <v>6</v>
      </c>
      <c r="DO370">
        <v>0.5</v>
      </c>
      <c r="DP370" t="s">
        <v>437</v>
      </c>
      <c r="DQ370">
        <v>2</v>
      </c>
      <c r="DR370" t="b">
        <v>1</v>
      </c>
      <c r="DS370">
        <v>1701979437.6</v>
      </c>
      <c r="DT370">
        <v>417.716</v>
      </c>
      <c r="DU370">
        <v>419.9805</v>
      </c>
      <c r="DV370">
        <v>12.49625</v>
      </c>
      <c r="DW370">
        <v>11.5854</v>
      </c>
      <c r="DX370">
        <v>418.23</v>
      </c>
      <c r="DY370">
        <v>12.46475</v>
      </c>
      <c r="DZ370">
        <v>599.9625</v>
      </c>
      <c r="EA370">
        <v>78.8997</v>
      </c>
      <c r="EB370">
        <v>0.1001765</v>
      </c>
      <c r="EC370">
        <v>23.03405</v>
      </c>
      <c r="ED370">
        <v>23.1026</v>
      </c>
      <c r="EE370">
        <v>999.9</v>
      </c>
      <c r="EF370">
        <v>0</v>
      </c>
      <c r="EG370">
        <v>0</v>
      </c>
      <c r="EH370">
        <v>9982.19</v>
      </c>
      <c r="EI370">
        <v>0</v>
      </c>
      <c r="EJ370">
        <v>0.791561</v>
      </c>
      <c r="EK370">
        <v>-2.264555</v>
      </c>
      <c r="EL370">
        <v>423.002</v>
      </c>
      <c r="EM370">
        <v>424.9035</v>
      </c>
      <c r="EN370">
        <v>0.9109175</v>
      </c>
      <c r="EO370">
        <v>419.9805</v>
      </c>
      <c r="EP370">
        <v>11.5854</v>
      </c>
      <c r="EQ370">
        <v>0.985953</v>
      </c>
      <c r="ER370">
        <v>0.914082</v>
      </c>
      <c r="ES370">
        <v>6.710445</v>
      </c>
      <c r="ET370">
        <v>5.614375</v>
      </c>
      <c r="EU370">
        <v>1800.095</v>
      </c>
      <c r="EV370">
        <v>0.978006</v>
      </c>
      <c r="EW370">
        <v>0.0219943</v>
      </c>
      <c r="EX370">
        <v>0</v>
      </c>
      <c r="EY370">
        <v>380.4385</v>
      </c>
      <c r="EZ370">
        <v>4.99951</v>
      </c>
      <c r="FA370">
        <v>6906.225</v>
      </c>
      <c r="FB370">
        <v>14717.8</v>
      </c>
      <c r="FC370">
        <v>43.0935</v>
      </c>
      <c r="FD370">
        <v>44.8435</v>
      </c>
      <c r="FE370">
        <v>44.625</v>
      </c>
      <c r="FF370">
        <v>43.875</v>
      </c>
      <c r="FG370">
        <v>44.5</v>
      </c>
      <c r="FH370">
        <v>1755.615</v>
      </c>
      <c r="FI370">
        <v>39.48</v>
      </c>
      <c r="FJ370">
        <v>0</v>
      </c>
      <c r="FK370">
        <v>1701979440.3</v>
      </c>
      <c r="FL370">
        <v>0</v>
      </c>
      <c r="FM370">
        <v>380.58372</v>
      </c>
      <c r="FN370">
        <v>-0.506846156911239</v>
      </c>
      <c r="FO370">
        <v>-2.88230770209272</v>
      </c>
      <c r="FP370">
        <v>6905.88</v>
      </c>
      <c r="FQ370">
        <v>15</v>
      </c>
      <c r="FR370">
        <v>1701977635</v>
      </c>
      <c r="FS370" t="s">
        <v>438</v>
      </c>
      <c r="FT370">
        <v>1701977633</v>
      </c>
      <c r="FU370">
        <v>1701977635</v>
      </c>
      <c r="FV370">
        <v>4</v>
      </c>
      <c r="FW370">
        <v>-0.012</v>
      </c>
      <c r="FX370">
        <v>0.003</v>
      </c>
      <c r="FY370">
        <v>-0.515</v>
      </c>
      <c r="FZ370">
        <v>0.012</v>
      </c>
      <c r="GA370">
        <v>420</v>
      </c>
      <c r="GB370">
        <v>11</v>
      </c>
      <c r="GC370">
        <v>0.38</v>
      </c>
      <c r="GD370">
        <v>0.07</v>
      </c>
      <c r="GE370">
        <v>-2.249951</v>
      </c>
      <c r="GF370">
        <v>0.07152451127819</v>
      </c>
      <c r="GG370">
        <v>0.0414637390860978</v>
      </c>
      <c r="GH370">
        <v>1</v>
      </c>
      <c r="GI370">
        <v>380.595617647059</v>
      </c>
      <c r="GJ370">
        <v>-0.0689839576629557</v>
      </c>
      <c r="GK370">
        <v>0.191424077209843</v>
      </c>
      <c r="GL370">
        <v>1</v>
      </c>
      <c r="GM370">
        <v>0.9098034</v>
      </c>
      <c r="GN370">
        <v>0.000167368421052049</v>
      </c>
      <c r="GO370">
        <v>0.000847950847632103</v>
      </c>
      <c r="GP370">
        <v>1</v>
      </c>
      <c r="GQ370">
        <v>3</v>
      </c>
      <c r="GR370">
        <v>3</v>
      </c>
      <c r="GS370" t="s">
        <v>439</v>
      </c>
      <c r="GT370">
        <v>3.25012</v>
      </c>
      <c r="GU370">
        <v>2.89224</v>
      </c>
      <c r="GV370">
        <v>0.0827684</v>
      </c>
      <c r="GW370">
        <v>0.0829109</v>
      </c>
      <c r="GX370">
        <v>0.0595026</v>
      </c>
      <c r="GY370">
        <v>0.0557474</v>
      </c>
      <c r="GZ370">
        <v>30259.7</v>
      </c>
      <c r="HA370">
        <v>23316.1</v>
      </c>
      <c r="HB370">
        <v>30712.1</v>
      </c>
      <c r="HC370">
        <v>23894.5</v>
      </c>
      <c r="HD370">
        <v>38259</v>
      </c>
      <c r="HE370">
        <v>31492.3</v>
      </c>
      <c r="HF370">
        <v>43457.5</v>
      </c>
      <c r="HG370">
        <v>36060.5</v>
      </c>
      <c r="HH370">
        <v>2.35257</v>
      </c>
      <c r="HI370">
        <v>2.25478</v>
      </c>
      <c r="HJ370">
        <v>0.153556</v>
      </c>
      <c r="HK370">
        <v>0</v>
      </c>
      <c r="HL370">
        <v>20.5678</v>
      </c>
      <c r="HM370">
        <v>999.9</v>
      </c>
      <c r="HN370">
        <v>44.982</v>
      </c>
      <c r="HO370">
        <v>27.191</v>
      </c>
      <c r="HP370">
        <v>20.6343</v>
      </c>
      <c r="HQ370">
        <v>54.252</v>
      </c>
      <c r="HR370">
        <v>21.4704</v>
      </c>
      <c r="HS370">
        <v>2</v>
      </c>
      <c r="HT370">
        <v>-0.304761</v>
      </c>
      <c r="HU370">
        <v>0.690272</v>
      </c>
      <c r="HV370">
        <v>20.3426</v>
      </c>
      <c r="HW370">
        <v>5.24634</v>
      </c>
      <c r="HX370">
        <v>11.9241</v>
      </c>
      <c r="HY370">
        <v>4.9697</v>
      </c>
      <c r="HZ370">
        <v>3.29018</v>
      </c>
      <c r="IA370">
        <v>9999</v>
      </c>
      <c r="IB370">
        <v>999.9</v>
      </c>
      <c r="IC370">
        <v>9999</v>
      </c>
      <c r="ID370">
        <v>9999</v>
      </c>
      <c r="IE370">
        <v>4.97211</v>
      </c>
      <c r="IF370">
        <v>1.87349</v>
      </c>
      <c r="IG370">
        <v>1.88035</v>
      </c>
      <c r="IH370">
        <v>1.87651</v>
      </c>
      <c r="II370">
        <v>1.87608</v>
      </c>
      <c r="IJ370">
        <v>1.87607</v>
      </c>
      <c r="IK370">
        <v>1.87505</v>
      </c>
      <c r="IL370">
        <v>1.87543</v>
      </c>
      <c r="IM370">
        <v>0</v>
      </c>
      <c r="IN370">
        <v>0</v>
      </c>
      <c r="IO370">
        <v>0</v>
      </c>
      <c r="IP370">
        <v>0</v>
      </c>
      <c r="IQ370" t="s">
        <v>440</v>
      </c>
      <c r="IR370" t="s">
        <v>441</v>
      </c>
      <c r="IS370" t="s">
        <v>442</v>
      </c>
      <c r="IT370" t="s">
        <v>442</v>
      </c>
      <c r="IU370" t="s">
        <v>442</v>
      </c>
      <c r="IV370" t="s">
        <v>442</v>
      </c>
      <c r="IW370">
        <v>0</v>
      </c>
      <c r="IX370">
        <v>100</v>
      </c>
      <c r="IY370">
        <v>100</v>
      </c>
      <c r="IZ370">
        <v>-0.514</v>
      </c>
      <c r="JA370">
        <v>0.0315</v>
      </c>
      <c r="JB370">
        <v>-0.436505064677801</v>
      </c>
      <c r="JC370">
        <v>-0.000204251658391556</v>
      </c>
      <c r="JD370">
        <v>8.11882707142039e-08</v>
      </c>
      <c r="JE370">
        <v>-8.824596126216e-11</v>
      </c>
      <c r="JF370">
        <v>-0.0823044458403542</v>
      </c>
      <c r="JG370">
        <v>6.98166786572007e-05</v>
      </c>
      <c r="JH370">
        <v>0.00104944809816257</v>
      </c>
      <c r="JI370">
        <v>-2.5878658862803e-05</v>
      </c>
      <c r="JJ370">
        <v>28</v>
      </c>
      <c r="JK370">
        <v>2090</v>
      </c>
      <c r="JL370">
        <v>2</v>
      </c>
      <c r="JM370">
        <v>19</v>
      </c>
      <c r="JN370">
        <v>30.1</v>
      </c>
      <c r="JO370">
        <v>30.1</v>
      </c>
      <c r="JP370">
        <v>1.36108</v>
      </c>
      <c r="JQ370">
        <v>2.55493</v>
      </c>
      <c r="JR370">
        <v>2.24365</v>
      </c>
      <c r="JS370">
        <v>2.84912</v>
      </c>
      <c r="JT370">
        <v>2.49756</v>
      </c>
      <c r="JU370">
        <v>2.33643</v>
      </c>
      <c r="JV370">
        <v>31.3898</v>
      </c>
      <c r="JW370">
        <v>24.0612</v>
      </c>
      <c r="JX370">
        <v>18</v>
      </c>
      <c r="JY370">
        <v>633.525</v>
      </c>
      <c r="JZ370">
        <v>657.406</v>
      </c>
      <c r="KA370">
        <v>20.0006</v>
      </c>
      <c r="KB370">
        <v>23.3255</v>
      </c>
      <c r="KC370">
        <v>30</v>
      </c>
      <c r="KD370">
        <v>23.5151</v>
      </c>
      <c r="KE370">
        <v>23.4948</v>
      </c>
      <c r="KF370">
        <v>27.29</v>
      </c>
      <c r="KG370">
        <v>36.1715</v>
      </c>
      <c r="KH370">
        <v>0</v>
      </c>
      <c r="KI370">
        <v>20</v>
      </c>
      <c r="KJ370">
        <v>420</v>
      </c>
      <c r="KK370">
        <v>11.5869</v>
      </c>
      <c r="KL370">
        <v>101.975</v>
      </c>
      <c r="KM370">
        <v>101.022</v>
      </c>
    </row>
    <row r="371" spans="1:299">
      <c r="A371">
        <v>355</v>
      </c>
      <c r="B371">
        <v>1701979444.1</v>
      </c>
      <c r="C371">
        <v>1770.09999990463</v>
      </c>
      <c r="D371" t="s">
        <v>1151</v>
      </c>
      <c r="E371" t="s">
        <v>1152</v>
      </c>
      <c r="F371">
        <v>15</v>
      </c>
      <c r="H371" t="s">
        <v>435</v>
      </c>
      <c r="K371">
        <v>1701979442.6</v>
      </c>
      <c r="L371">
        <f>(M371)/1000</f>
        <v>0</v>
      </c>
      <c r="M371">
        <f>IF(DR371, AP371, AJ371)</f>
        <v>0</v>
      </c>
      <c r="N371">
        <f>IF(DR371, AK371, AI371)</f>
        <v>0</v>
      </c>
      <c r="O371">
        <f>DT371 - IF(AW371&gt;1, N371*DN371*100.0/(AY371*EH371), 0)</f>
        <v>0</v>
      </c>
      <c r="P371">
        <f>((V371-L371/2)*O371-N371)/(V371+L371/2)</f>
        <v>0</v>
      </c>
      <c r="Q371">
        <f>P371*(EA371+EB371)/1000.0</f>
        <v>0</v>
      </c>
      <c r="R371">
        <f>(DT371 - IF(AW371&gt;1, N371*DN371*100.0/(AY371*EH371), 0))*(EA371+EB371)/1000.0</f>
        <v>0</v>
      </c>
      <c r="S371">
        <f>2.0/((1/U371-1/T371)+SIGN(U371)*SQRT((1/U371-1/T371)*(1/U371-1/T371) + 4*DO371/((DO371+1)*(DO371+1))*(2*1/U371*1/T371-1/T371*1/T371)))</f>
        <v>0</v>
      </c>
      <c r="T371">
        <f>IF(LEFT(DP371,1)&lt;&gt;"0",IF(LEFT(DP371,1)="1",3.0,DQ371),$D$5+$E$5*(EH371*EA371/($K$5*1000))+$F$5*(EH371*EA371/($K$5*1000))*MAX(MIN(DN371,$J$5),$I$5)*MAX(MIN(DN371,$J$5),$I$5)+$G$5*MAX(MIN(DN371,$J$5),$I$5)*(EH371*EA371/($K$5*1000))+$H$5*(EH371*EA371/($K$5*1000))*(EH371*EA371/($K$5*1000)))</f>
        <v>0</v>
      </c>
      <c r="U371">
        <f>L371*(1000-(1000*0.61365*exp(17.502*Y371/(240.97+Y371))/(EA371+EB371)+DV371)/2)/(1000*0.61365*exp(17.502*Y371/(240.97+Y371))/(EA371+EB371)-DV371)</f>
        <v>0</v>
      </c>
      <c r="V371">
        <f>1/((DO371+1)/(S371/1.6)+1/(T371/1.37)) + DO371/((DO371+1)/(S371/1.6) + DO371/(T371/1.37))</f>
        <v>0</v>
      </c>
      <c r="W371">
        <f>(DJ371*DM371)</f>
        <v>0</v>
      </c>
      <c r="X371">
        <f>(EC371+(W371+2*0.95*5.67E-8*(((EC371+$B$7)+273)^4-(EC371+273)^4)-44100*L371)/(1.84*29.3*T371+8*0.95*5.67E-8*(EC371+273)^3))</f>
        <v>0</v>
      </c>
      <c r="Y371">
        <f>($C$7*ED371+$D$7*EE371+$E$7*X371)</f>
        <v>0</v>
      </c>
      <c r="Z371">
        <f>0.61365*exp(17.502*Y371/(240.97+Y371))</f>
        <v>0</v>
      </c>
      <c r="AA371">
        <f>(AB371/AC371*100)</f>
        <v>0</v>
      </c>
      <c r="AB371">
        <f>DV371*(EA371+EB371)/1000</f>
        <v>0</v>
      </c>
      <c r="AC371">
        <f>0.61365*exp(17.502*EC371/(240.97+EC371))</f>
        <v>0</v>
      </c>
      <c r="AD371">
        <f>(Z371-DV371*(EA371+EB371)/1000)</f>
        <v>0</v>
      </c>
      <c r="AE371">
        <f>(-L371*44100)</f>
        <v>0</v>
      </c>
      <c r="AF371">
        <f>2*29.3*T371*0.92*(EC371-Y371)</f>
        <v>0</v>
      </c>
      <c r="AG371">
        <f>2*0.95*5.67E-8*(((EC371+$B$7)+273)^4-(Y371+273)^4)</f>
        <v>0</v>
      </c>
      <c r="AH371">
        <f>W371+AG371+AE371+AF371</f>
        <v>0</v>
      </c>
      <c r="AI371">
        <f>DZ371*AW371*(DU371-DT371*(1000-AW371*DW371)/(1000-AW371*DV371))/(100*DN371)</f>
        <v>0</v>
      </c>
      <c r="AJ371">
        <f>1000*DZ371*AW371*(DV371-DW371)/(100*DN371*(1000-AW371*DV371))</f>
        <v>0</v>
      </c>
      <c r="AK371">
        <f>(AL371 - AM371 - EA371*1E3/(8.314*(EC371+273.15)) * AO371/DZ371 * AN371) * DZ371/(100*DN371) * (1000 - DW371)/1000</f>
        <v>0</v>
      </c>
      <c r="AL371">
        <v>424.938489394608</v>
      </c>
      <c r="AM371">
        <v>423.047309090909</v>
      </c>
      <c r="AN371">
        <v>0.00696508642096946</v>
      </c>
      <c r="AO371">
        <v>66.111918729525</v>
      </c>
      <c r="AP371">
        <f>(AR371 - AQ371 + EA371*1E3/(8.314*(EC371+273.15)) * AT371/DZ371 * AS371) * DZ371/(100*DN371) * 1000/(1000 - AR371)</f>
        <v>0</v>
      </c>
      <c r="AQ371">
        <v>11.5864037619013</v>
      </c>
      <c r="AR371">
        <v>12.4961384615385</v>
      </c>
      <c r="AS371">
        <v>1.36164889112353e-07</v>
      </c>
      <c r="AT371">
        <v>85.4368916189537</v>
      </c>
      <c r="AU371">
        <v>0</v>
      </c>
      <c r="AV371">
        <v>0</v>
      </c>
      <c r="AW371">
        <f>IF(AU371*$H$13&gt;=AY371,1.0,(AY371/(AY371-AU371*$H$13)))</f>
        <v>0</v>
      </c>
      <c r="AX371">
        <f>(AW371-1)*100</f>
        <v>0</v>
      </c>
      <c r="AY371">
        <f>MAX(0,($B$13+$C$13*EH371)/(1+$D$13*EH371)*EA371/(EC371+273)*$E$13)</f>
        <v>0</v>
      </c>
      <c r="AZ371" t="s">
        <v>436</v>
      </c>
      <c r="BA371" t="s">
        <v>436</v>
      </c>
      <c r="BB371">
        <v>0</v>
      </c>
      <c r="BC371">
        <v>0</v>
      </c>
      <c r="BD371">
        <f>1-BB371/BC371</f>
        <v>0</v>
      </c>
      <c r="BE371">
        <v>0</v>
      </c>
      <c r="BF371" t="s">
        <v>436</v>
      </c>
      <c r="BG371" t="s">
        <v>436</v>
      </c>
      <c r="BH371">
        <v>0</v>
      </c>
      <c r="BI371">
        <v>0</v>
      </c>
      <c r="BJ371">
        <f>1-BH371/BI371</f>
        <v>0</v>
      </c>
      <c r="BK371">
        <v>0.5</v>
      </c>
      <c r="BL371">
        <f>DK371</f>
        <v>0</v>
      </c>
      <c r="BM371">
        <f>N371</f>
        <v>0</v>
      </c>
      <c r="BN371">
        <f>BJ371*BK371*BL371</f>
        <v>0</v>
      </c>
      <c r="BO371">
        <f>(BM371-BE371)/BL371</f>
        <v>0</v>
      </c>
      <c r="BP371">
        <f>(BC371-BI371)/BI371</f>
        <v>0</v>
      </c>
      <c r="BQ371">
        <f>BB371/(BD371+BB371/BI371)</f>
        <v>0</v>
      </c>
      <c r="BR371" t="s">
        <v>436</v>
      </c>
      <c r="BS371">
        <v>0</v>
      </c>
      <c r="BT371">
        <f>IF(BS371&lt;&gt;0, BS371, BQ371)</f>
        <v>0</v>
      </c>
      <c r="BU371">
        <f>1-BT371/BI371</f>
        <v>0</v>
      </c>
      <c r="BV371">
        <f>(BI371-BH371)/(BI371-BT371)</f>
        <v>0</v>
      </c>
      <c r="BW371">
        <f>(BC371-BI371)/(BC371-BT371)</f>
        <v>0</v>
      </c>
      <c r="BX371">
        <f>(BI371-BH371)/(BI371-BB371)</f>
        <v>0</v>
      </c>
      <c r="BY371">
        <f>(BC371-BI371)/(BC371-BB371)</f>
        <v>0</v>
      </c>
      <c r="BZ371">
        <f>(BV371*BT371/BH371)</f>
        <v>0</v>
      </c>
      <c r="CA371">
        <f>(1-BZ371)</f>
        <v>0</v>
      </c>
      <c r="DJ371">
        <f>$B$11*EI371+$C$11*EJ371+$F$11*EU371*(1-EX371)</f>
        <v>0</v>
      </c>
      <c r="DK371">
        <f>DJ371*DL371</f>
        <v>0</v>
      </c>
      <c r="DL371">
        <f>($B$11*$D$9+$C$11*$D$9+$F$11*((FH371+EZ371)/MAX(FH371+EZ371+FI371, 0.1)*$I$9+FI371/MAX(FH371+EZ371+FI371, 0.1)*$J$9))/($B$11+$C$11+$F$11)</f>
        <v>0</v>
      </c>
      <c r="DM371">
        <f>($B$11*$K$9+$C$11*$K$9+$F$11*((FH371+EZ371)/MAX(FH371+EZ371+FI371, 0.1)*$P$9+FI371/MAX(FH371+EZ371+FI371, 0.1)*$Q$9))/($B$11+$C$11+$F$11)</f>
        <v>0</v>
      </c>
      <c r="DN371">
        <v>6</v>
      </c>
      <c r="DO371">
        <v>0.5</v>
      </c>
      <c r="DP371" t="s">
        <v>437</v>
      </c>
      <c r="DQ371">
        <v>2</v>
      </c>
      <c r="DR371" t="b">
        <v>1</v>
      </c>
      <c r="DS371">
        <v>1701979442.6</v>
      </c>
      <c r="DT371">
        <v>417.744</v>
      </c>
      <c r="DU371">
        <v>420.027</v>
      </c>
      <c r="DV371">
        <v>12.49575</v>
      </c>
      <c r="DW371">
        <v>11.58635</v>
      </c>
      <c r="DX371">
        <v>418.258</v>
      </c>
      <c r="DY371">
        <v>12.46425</v>
      </c>
      <c r="DZ371">
        <v>600.007</v>
      </c>
      <c r="EA371">
        <v>78.9011</v>
      </c>
      <c r="EB371">
        <v>0.09987845</v>
      </c>
      <c r="EC371">
        <v>23.0333</v>
      </c>
      <c r="ED371">
        <v>23.0986</v>
      </c>
      <c r="EE371">
        <v>999.9</v>
      </c>
      <c r="EF371">
        <v>0</v>
      </c>
      <c r="EG371">
        <v>0</v>
      </c>
      <c r="EH371">
        <v>9998.11</v>
      </c>
      <c r="EI371">
        <v>0</v>
      </c>
      <c r="EJ371">
        <v>0.791561</v>
      </c>
      <c r="EK371">
        <v>-2.28325</v>
      </c>
      <c r="EL371">
        <v>423.0295</v>
      </c>
      <c r="EM371">
        <v>424.9505</v>
      </c>
      <c r="EN371">
        <v>0.909423</v>
      </c>
      <c r="EO371">
        <v>420.027</v>
      </c>
      <c r="EP371">
        <v>11.58635</v>
      </c>
      <c r="EQ371">
        <v>0.9859295</v>
      </c>
      <c r="ER371">
        <v>0.9141755</v>
      </c>
      <c r="ES371">
        <v>6.71009</v>
      </c>
      <c r="ET371">
        <v>5.615845</v>
      </c>
      <c r="EU371">
        <v>1799.945</v>
      </c>
      <c r="EV371">
        <v>0.978004</v>
      </c>
      <c r="EW371">
        <v>0.0219962</v>
      </c>
      <c r="EX371">
        <v>0</v>
      </c>
      <c r="EY371">
        <v>380.5975</v>
      </c>
      <c r="EZ371">
        <v>4.99951</v>
      </c>
      <c r="FA371">
        <v>6904.72</v>
      </c>
      <c r="FB371">
        <v>14716.55</v>
      </c>
      <c r="FC371">
        <v>43.0935</v>
      </c>
      <c r="FD371">
        <v>44.875</v>
      </c>
      <c r="FE371">
        <v>44.625</v>
      </c>
      <c r="FF371">
        <v>43.875</v>
      </c>
      <c r="FG371">
        <v>44.5</v>
      </c>
      <c r="FH371">
        <v>1755.465</v>
      </c>
      <c r="FI371">
        <v>39.48</v>
      </c>
      <c r="FJ371">
        <v>0</v>
      </c>
      <c r="FK371">
        <v>1701979445.1</v>
      </c>
      <c r="FL371">
        <v>0</v>
      </c>
      <c r="FM371">
        <v>380.56696</v>
      </c>
      <c r="FN371">
        <v>0.187999999779958</v>
      </c>
      <c r="FO371">
        <v>-3.09692307232475</v>
      </c>
      <c r="FP371">
        <v>6905.5136</v>
      </c>
      <c r="FQ371">
        <v>15</v>
      </c>
      <c r="FR371">
        <v>1701977635</v>
      </c>
      <c r="FS371" t="s">
        <v>438</v>
      </c>
      <c r="FT371">
        <v>1701977633</v>
      </c>
      <c r="FU371">
        <v>1701977635</v>
      </c>
      <c r="FV371">
        <v>4</v>
      </c>
      <c r="FW371">
        <v>-0.012</v>
      </c>
      <c r="FX371">
        <v>0.003</v>
      </c>
      <c r="FY371">
        <v>-0.515</v>
      </c>
      <c r="FZ371">
        <v>0.012</v>
      </c>
      <c r="GA371">
        <v>420</v>
      </c>
      <c r="GB371">
        <v>11</v>
      </c>
      <c r="GC371">
        <v>0.38</v>
      </c>
      <c r="GD371">
        <v>0.07</v>
      </c>
      <c r="GE371">
        <v>-2.25179904761905</v>
      </c>
      <c r="GF371">
        <v>-0.0491166233766236</v>
      </c>
      <c r="GG371">
        <v>0.0413339320891457</v>
      </c>
      <c r="GH371">
        <v>1</v>
      </c>
      <c r="GI371">
        <v>380.598</v>
      </c>
      <c r="GJ371">
        <v>-0.281619559360387</v>
      </c>
      <c r="GK371">
        <v>0.195238767847443</v>
      </c>
      <c r="GL371">
        <v>1</v>
      </c>
      <c r="GM371">
        <v>0.909657380952381</v>
      </c>
      <c r="GN371">
        <v>0.000968337662337822</v>
      </c>
      <c r="GO371">
        <v>0.000794197916810258</v>
      </c>
      <c r="GP371">
        <v>1</v>
      </c>
      <c r="GQ371">
        <v>3</v>
      </c>
      <c r="GR371">
        <v>3</v>
      </c>
      <c r="GS371" t="s">
        <v>439</v>
      </c>
      <c r="GT371">
        <v>3.25013</v>
      </c>
      <c r="GU371">
        <v>2.89206</v>
      </c>
      <c r="GV371">
        <v>0.0827735</v>
      </c>
      <c r="GW371">
        <v>0.0829181</v>
      </c>
      <c r="GX371">
        <v>0.0595033</v>
      </c>
      <c r="GY371">
        <v>0.0557441</v>
      </c>
      <c r="GZ371">
        <v>30259.5</v>
      </c>
      <c r="HA371">
        <v>23315.9</v>
      </c>
      <c r="HB371">
        <v>30712.1</v>
      </c>
      <c r="HC371">
        <v>23894.5</v>
      </c>
      <c r="HD371">
        <v>38259</v>
      </c>
      <c r="HE371">
        <v>31492.4</v>
      </c>
      <c r="HF371">
        <v>43457.5</v>
      </c>
      <c r="HG371">
        <v>36060.4</v>
      </c>
      <c r="HH371">
        <v>2.35275</v>
      </c>
      <c r="HI371">
        <v>2.25475</v>
      </c>
      <c r="HJ371">
        <v>0.153333</v>
      </c>
      <c r="HK371">
        <v>0</v>
      </c>
      <c r="HL371">
        <v>20.5696</v>
      </c>
      <c r="HM371">
        <v>999.9</v>
      </c>
      <c r="HN371">
        <v>44.982</v>
      </c>
      <c r="HO371">
        <v>27.191</v>
      </c>
      <c r="HP371">
        <v>20.6353</v>
      </c>
      <c r="HQ371">
        <v>54.772</v>
      </c>
      <c r="HR371">
        <v>21.4463</v>
      </c>
      <c r="HS371">
        <v>2</v>
      </c>
      <c r="HT371">
        <v>-0.304748</v>
      </c>
      <c r="HU371">
        <v>0.692666</v>
      </c>
      <c r="HV371">
        <v>20.3425</v>
      </c>
      <c r="HW371">
        <v>5.24604</v>
      </c>
      <c r="HX371">
        <v>11.9223</v>
      </c>
      <c r="HY371">
        <v>4.9697</v>
      </c>
      <c r="HZ371">
        <v>3.29008</v>
      </c>
      <c r="IA371">
        <v>9999</v>
      </c>
      <c r="IB371">
        <v>999.9</v>
      </c>
      <c r="IC371">
        <v>9999</v>
      </c>
      <c r="ID371">
        <v>9999</v>
      </c>
      <c r="IE371">
        <v>4.97212</v>
      </c>
      <c r="IF371">
        <v>1.87351</v>
      </c>
      <c r="IG371">
        <v>1.88034</v>
      </c>
      <c r="IH371">
        <v>1.87653</v>
      </c>
      <c r="II371">
        <v>1.87609</v>
      </c>
      <c r="IJ371">
        <v>1.87608</v>
      </c>
      <c r="IK371">
        <v>1.87509</v>
      </c>
      <c r="IL371">
        <v>1.87543</v>
      </c>
      <c r="IM371">
        <v>0</v>
      </c>
      <c r="IN371">
        <v>0</v>
      </c>
      <c r="IO371">
        <v>0</v>
      </c>
      <c r="IP371">
        <v>0</v>
      </c>
      <c r="IQ371" t="s">
        <v>440</v>
      </c>
      <c r="IR371" t="s">
        <v>441</v>
      </c>
      <c r="IS371" t="s">
        <v>442</v>
      </c>
      <c r="IT371" t="s">
        <v>442</v>
      </c>
      <c r="IU371" t="s">
        <v>442</v>
      </c>
      <c r="IV371" t="s">
        <v>442</v>
      </c>
      <c r="IW371">
        <v>0</v>
      </c>
      <c r="IX371">
        <v>100</v>
      </c>
      <c r="IY371">
        <v>100</v>
      </c>
      <c r="IZ371">
        <v>-0.514</v>
      </c>
      <c r="JA371">
        <v>0.0315</v>
      </c>
      <c r="JB371">
        <v>-0.436505064677801</v>
      </c>
      <c r="JC371">
        <v>-0.000204251658391556</v>
      </c>
      <c r="JD371">
        <v>8.11882707142039e-08</v>
      </c>
      <c r="JE371">
        <v>-8.824596126216e-11</v>
      </c>
      <c r="JF371">
        <v>-0.0823044458403542</v>
      </c>
      <c r="JG371">
        <v>6.98166786572007e-05</v>
      </c>
      <c r="JH371">
        <v>0.00104944809816257</v>
      </c>
      <c r="JI371">
        <v>-2.5878658862803e-05</v>
      </c>
      <c r="JJ371">
        <v>28</v>
      </c>
      <c r="JK371">
        <v>2090</v>
      </c>
      <c r="JL371">
        <v>2</v>
      </c>
      <c r="JM371">
        <v>19</v>
      </c>
      <c r="JN371">
        <v>30.2</v>
      </c>
      <c r="JO371">
        <v>30.2</v>
      </c>
      <c r="JP371">
        <v>1.36108</v>
      </c>
      <c r="JQ371">
        <v>2.55493</v>
      </c>
      <c r="JR371">
        <v>2.24365</v>
      </c>
      <c r="JS371">
        <v>2.84912</v>
      </c>
      <c r="JT371">
        <v>2.49756</v>
      </c>
      <c r="JU371">
        <v>2.36084</v>
      </c>
      <c r="JV371">
        <v>31.3898</v>
      </c>
      <c r="JW371">
        <v>24.07</v>
      </c>
      <c r="JX371">
        <v>18</v>
      </c>
      <c r="JY371">
        <v>633.653</v>
      </c>
      <c r="JZ371">
        <v>657.385</v>
      </c>
      <c r="KA371">
        <v>20.0005</v>
      </c>
      <c r="KB371">
        <v>23.3255</v>
      </c>
      <c r="KC371">
        <v>30</v>
      </c>
      <c r="KD371">
        <v>23.5151</v>
      </c>
      <c r="KE371">
        <v>23.4948</v>
      </c>
      <c r="KF371">
        <v>27.2898</v>
      </c>
      <c r="KG371">
        <v>36.1715</v>
      </c>
      <c r="KH371">
        <v>0</v>
      </c>
      <c r="KI371">
        <v>20</v>
      </c>
      <c r="KJ371">
        <v>420</v>
      </c>
      <c r="KK371">
        <v>11.5869</v>
      </c>
      <c r="KL371">
        <v>101.975</v>
      </c>
      <c r="KM371">
        <v>101.022</v>
      </c>
    </row>
    <row r="372" spans="1:299">
      <c r="A372">
        <v>356</v>
      </c>
      <c r="B372">
        <v>1701979449.1</v>
      </c>
      <c r="C372">
        <v>1775.09999990463</v>
      </c>
      <c r="D372" t="s">
        <v>1153</v>
      </c>
      <c r="E372" t="s">
        <v>1154</v>
      </c>
      <c r="F372">
        <v>15</v>
      </c>
      <c r="H372" t="s">
        <v>435</v>
      </c>
      <c r="K372">
        <v>1701979447.6</v>
      </c>
      <c r="L372">
        <f>(M372)/1000</f>
        <v>0</v>
      </c>
      <c r="M372">
        <f>IF(DR372, AP372, AJ372)</f>
        <v>0</v>
      </c>
      <c r="N372">
        <f>IF(DR372, AK372, AI372)</f>
        <v>0</v>
      </c>
      <c r="O372">
        <f>DT372 - IF(AW372&gt;1, N372*DN372*100.0/(AY372*EH372), 0)</f>
        <v>0</v>
      </c>
      <c r="P372">
        <f>((V372-L372/2)*O372-N372)/(V372+L372/2)</f>
        <v>0</v>
      </c>
      <c r="Q372">
        <f>P372*(EA372+EB372)/1000.0</f>
        <v>0</v>
      </c>
      <c r="R372">
        <f>(DT372 - IF(AW372&gt;1, N372*DN372*100.0/(AY372*EH372), 0))*(EA372+EB372)/1000.0</f>
        <v>0</v>
      </c>
      <c r="S372">
        <f>2.0/((1/U372-1/T372)+SIGN(U372)*SQRT((1/U372-1/T372)*(1/U372-1/T372) + 4*DO372/((DO372+1)*(DO372+1))*(2*1/U372*1/T372-1/T372*1/T372)))</f>
        <v>0</v>
      </c>
      <c r="T372">
        <f>IF(LEFT(DP372,1)&lt;&gt;"0",IF(LEFT(DP372,1)="1",3.0,DQ372),$D$5+$E$5*(EH372*EA372/($K$5*1000))+$F$5*(EH372*EA372/($K$5*1000))*MAX(MIN(DN372,$J$5),$I$5)*MAX(MIN(DN372,$J$5),$I$5)+$G$5*MAX(MIN(DN372,$J$5),$I$5)*(EH372*EA372/($K$5*1000))+$H$5*(EH372*EA372/($K$5*1000))*(EH372*EA372/($K$5*1000)))</f>
        <v>0</v>
      </c>
      <c r="U372">
        <f>L372*(1000-(1000*0.61365*exp(17.502*Y372/(240.97+Y372))/(EA372+EB372)+DV372)/2)/(1000*0.61365*exp(17.502*Y372/(240.97+Y372))/(EA372+EB372)-DV372)</f>
        <v>0</v>
      </c>
      <c r="V372">
        <f>1/((DO372+1)/(S372/1.6)+1/(T372/1.37)) + DO372/((DO372+1)/(S372/1.6) + DO372/(T372/1.37))</f>
        <v>0</v>
      </c>
      <c r="W372">
        <f>(DJ372*DM372)</f>
        <v>0</v>
      </c>
      <c r="X372">
        <f>(EC372+(W372+2*0.95*5.67E-8*(((EC372+$B$7)+273)^4-(EC372+273)^4)-44100*L372)/(1.84*29.3*T372+8*0.95*5.67E-8*(EC372+273)^3))</f>
        <v>0</v>
      </c>
      <c r="Y372">
        <f>($C$7*ED372+$D$7*EE372+$E$7*X372)</f>
        <v>0</v>
      </c>
      <c r="Z372">
        <f>0.61365*exp(17.502*Y372/(240.97+Y372))</f>
        <v>0</v>
      </c>
      <c r="AA372">
        <f>(AB372/AC372*100)</f>
        <v>0</v>
      </c>
      <c r="AB372">
        <f>DV372*(EA372+EB372)/1000</f>
        <v>0</v>
      </c>
      <c r="AC372">
        <f>0.61365*exp(17.502*EC372/(240.97+EC372))</f>
        <v>0</v>
      </c>
      <c r="AD372">
        <f>(Z372-DV372*(EA372+EB372)/1000)</f>
        <v>0</v>
      </c>
      <c r="AE372">
        <f>(-L372*44100)</f>
        <v>0</v>
      </c>
      <c r="AF372">
        <f>2*29.3*T372*0.92*(EC372-Y372)</f>
        <v>0</v>
      </c>
      <c r="AG372">
        <f>2*0.95*5.67E-8*(((EC372+$B$7)+273)^4-(Y372+273)^4)</f>
        <v>0</v>
      </c>
      <c r="AH372">
        <f>W372+AG372+AE372+AF372</f>
        <v>0</v>
      </c>
      <c r="AI372">
        <f>DZ372*AW372*(DU372-DT372*(1000-AW372*DW372)/(1000-AW372*DV372))/(100*DN372)</f>
        <v>0</v>
      </c>
      <c r="AJ372">
        <f>1000*DZ372*AW372*(DV372-DW372)/(100*DN372*(1000-AW372*DV372))</f>
        <v>0</v>
      </c>
      <c r="AK372">
        <f>(AL372 - AM372 - EA372*1E3/(8.314*(EC372+273.15)) * AO372/DZ372 * AN372) * DZ372/(100*DN372) * (1000 - DW372)/1000</f>
        <v>0</v>
      </c>
      <c r="AL372">
        <v>424.930750961323</v>
      </c>
      <c r="AM372">
        <v>423.045036363636</v>
      </c>
      <c r="AN372">
        <v>0.00270428093793149</v>
      </c>
      <c r="AO372">
        <v>66.111918729525</v>
      </c>
      <c r="AP372">
        <f>(AR372 - AQ372 + EA372*1E3/(8.314*(EC372+273.15)) * AT372/DZ372 * AS372) * DZ372/(100*DN372) * 1000/(1000 - AR372)</f>
        <v>0</v>
      </c>
      <c r="AQ372">
        <v>11.5853385410928</v>
      </c>
      <c r="AR372">
        <v>12.4946956043956</v>
      </c>
      <c r="AS372">
        <v>-1.9344333693571e-07</v>
      </c>
      <c r="AT372">
        <v>85.4368916189537</v>
      </c>
      <c r="AU372">
        <v>0</v>
      </c>
      <c r="AV372">
        <v>0</v>
      </c>
      <c r="AW372">
        <f>IF(AU372*$H$13&gt;=AY372,1.0,(AY372/(AY372-AU372*$H$13)))</f>
        <v>0</v>
      </c>
      <c r="AX372">
        <f>(AW372-1)*100</f>
        <v>0</v>
      </c>
      <c r="AY372">
        <f>MAX(0,($B$13+$C$13*EH372)/(1+$D$13*EH372)*EA372/(EC372+273)*$E$13)</f>
        <v>0</v>
      </c>
      <c r="AZ372" t="s">
        <v>436</v>
      </c>
      <c r="BA372" t="s">
        <v>436</v>
      </c>
      <c r="BB372">
        <v>0</v>
      </c>
      <c r="BC372">
        <v>0</v>
      </c>
      <c r="BD372">
        <f>1-BB372/BC372</f>
        <v>0</v>
      </c>
      <c r="BE372">
        <v>0</v>
      </c>
      <c r="BF372" t="s">
        <v>436</v>
      </c>
      <c r="BG372" t="s">
        <v>436</v>
      </c>
      <c r="BH372">
        <v>0</v>
      </c>
      <c r="BI372">
        <v>0</v>
      </c>
      <c r="BJ372">
        <f>1-BH372/BI372</f>
        <v>0</v>
      </c>
      <c r="BK372">
        <v>0.5</v>
      </c>
      <c r="BL372">
        <f>DK372</f>
        <v>0</v>
      </c>
      <c r="BM372">
        <f>N372</f>
        <v>0</v>
      </c>
      <c r="BN372">
        <f>BJ372*BK372*BL372</f>
        <v>0</v>
      </c>
      <c r="BO372">
        <f>(BM372-BE372)/BL372</f>
        <v>0</v>
      </c>
      <c r="BP372">
        <f>(BC372-BI372)/BI372</f>
        <v>0</v>
      </c>
      <c r="BQ372">
        <f>BB372/(BD372+BB372/BI372)</f>
        <v>0</v>
      </c>
      <c r="BR372" t="s">
        <v>436</v>
      </c>
      <c r="BS372">
        <v>0</v>
      </c>
      <c r="BT372">
        <f>IF(BS372&lt;&gt;0, BS372, BQ372)</f>
        <v>0</v>
      </c>
      <c r="BU372">
        <f>1-BT372/BI372</f>
        <v>0</v>
      </c>
      <c r="BV372">
        <f>(BI372-BH372)/(BI372-BT372)</f>
        <v>0</v>
      </c>
      <c r="BW372">
        <f>(BC372-BI372)/(BC372-BT372)</f>
        <v>0</v>
      </c>
      <c r="BX372">
        <f>(BI372-BH372)/(BI372-BB372)</f>
        <v>0</v>
      </c>
      <c r="BY372">
        <f>(BC372-BI372)/(BC372-BB372)</f>
        <v>0</v>
      </c>
      <c r="BZ372">
        <f>(BV372*BT372/BH372)</f>
        <v>0</v>
      </c>
      <c r="CA372">
        <f>(1-BZ372)</f>
        <v>0</v>
      </c>
      <c r="DJ372">
        <f>$B$11*EI372+$C$11*EJ372+$F$11*EU372*(1-EX372)</f>
        <v>0</v>
      </c>
      <c r="DK372">
        <f>DJ372*DL372</f>
        <v>0</v>
      </c>
      <c r="DL372">
        <f>($B$11*$D$9+$C$11*$D$9+$F$11*((FH372+EZ372)/MAX(FH372+EZ372+FI372, 0.1)*$I$9+FI372/MAX(FH372+EZ372+FI372, 0.1)*$J$9))/($B$11+$C$11+$F$11)</f>
        <v>0</v>
      </c>
      <c r="DM372">
        <f>($B$11*$K$9+$C$11*$K$9+$F$11*((FH372+EZ372)/MAX(FH372+EZ372+FI372, 0.1)*$P$9+FI372/MAX(FH372+EZ372+FI372, 0.1)*$Q$9))/($B$11+$C$11+$F$11)</f>
        <v>0</v>
      </c>
      <c r="DN372">
        <v>6</v>
      </c>
      <c r="DO372">
        <v>0.5</v>
      </c>
      <c r="DP372" t="s">
        <v>437</v>
      </c>
      <c r="DQ372">
        <v>2</v>
      </c>
      <c r="DR372" t="b">
        <v>1</v>
      </c>
      <c r="DS372">
        <v>1701979447.6</v>
      </c>
      <c r="DT372">
        <v>417.759</v>
      </c>
      <c r="DU372">
        <v>420.0175</v>
      </c>
      <c r="DV372">
        <v>12.49485</v>
      </c>
      <c r="DW372">
        <v>11.58685</v>
      </c>
      <c r="DX372">
        <v>418.273</v>
      </c>
      <c r="DY372">
        <v>12.46335</v>
      </c>
      <c r="DZ372">
        <v>600.067</v>
      </c>
      <c r="EA372">
        <v>78.9017</v>
      </c>
      <c r="EB372">
        <v>0.100302</v>
      </c>
      <c r="EC372">
        <v>23.03935</v>
      </c>
      <c r="ED372">
        <v>23.1075</v>
      </c>
      <c r="EE372">
        <v>999.9</v>
      </c>
      <c r="EF372">
        <v>0</v>
      </c>
      <c r="EG372">
        <v>0</v>
      </c>
      <c r="EH372">
        <v>9993.75</v>
      </c>
      <c r="EI372">
        <v>0</v>
      </c>
      <c r="EJ372">
        <v>0.8184175</v>
      </c>
      <c r="EK372">
        <v>-2.258665</v>
      </c>
      <c r="EL372">
        <v>423.045</v>
      </c>
      <c r="EM372">
        <v>424.941</v>
      </c>
      <c r="EN372">
        <v>0.9080035</v>
      </c>
      <c r="EO372">
        <v>420.0175</v>
      </c>
      <c r="EP372">
        <v>11.58685</v>
      </c>
      <c r="EQ372">
        <v>0.9858655</v>
      </c>
      <c r="ER372">
        <v>0.9142225</v>
      </c>
      <c r="ES372">
        <v>6.70915</v>
      </c>
      <c r="ET372">
        <v>5.61659</v>
      </c>
      <c r="EU372">
        <v>1800.095</v>
      </c>
      <c r="EV372">
        <v>0.978006</v>
      </c>
      <c r="EW372">
        <v>0.0219943</v>
      </c>
      <c r="EX372">
        <v>0</v>
      </c>
      <c r="EY372">
        <v>380.589</v>
      </c>
      <c r="EZ372">
        <v>4.99951</v>
      </c>
      <c r="FA372">
        <v>6905.375</v>
      </c>
      <c r="FB372">
        <v>14717.75</v>
      </c>
      <c r="FC372">
        <v>43.0935</v>
      </c>
      <c r="FD372">
        <v>44.875</v>
      </c>
      <c r="FE372">
        <v>44.625</v>
      </c>
      <c r="FF372">
        <v>43.875</v>
      </c>
      <c r="FG372">
        <v>44.5</v>
      </c>
      <c r="FH372">
        <v>1755.615</v>
      </c>
      <c r="FI372">
        <v>39.48</v>
      </c>
      <c r="FJ372">
        <v>0</v>
      </c>
      <c r="FK372">
        <v>1701979450.5</v>
      </c>
      <c r="FL372">
        <v>0</v>
      </c>
      <c r="FM372">
        <v>380.631192307692</v>
      </c>
      <c r="FN372">
        <v>0.309777790381144</v>
      </c>
      <c r="FO372">
        <v>-3.2800000174789</v>
      </c>
      <c r="FP372">
        <v>6905.26769230769</v>
      </c>
      <c r="FQ372">
        <v>15</v>
      </c>
      <c r="FR372">
        <v>1701977635</v>
      </c>
      <c r="FS372" t="s">
        <v>438</v>
      </c>
      <c r="FT372">
        <v>1701977633</v>
      </c>
      <c r="FU372">
        <v>1701977635</v>
      </c>
      <c r="FV372">
        <v>4</v>
      </c>
      <c r="FW372">
        <v>-0.012</v>
      </c>
      <c r="FX372">
        <v>0.003</v>
      </c>
      <c r="FY372">
        <v>-0.515</v>
      </c>
      <c r="FZ372">
        <v>0.012</v>
      </c>
      <c r="GA372">
        <v>420</v>
      </c>
      <c r="GB372">
        <v>11</v>
      </c>
      <c r="GC372">
        <v>0.38</v>
      </c>
      <c r="GD372">
        <v>0.07</v>
      </c>
      <c r="GE372">
        <v>-2.256184</v>
      </c>
      <c r="GF372">
        <v>-0.0105590977443619</v>
      </c>
      <c r="GG372">
        <v>0.036141329582626</v>
      </c>
      <c r="GH372">
        <v>1</v>
      </c>
      <c r="GI372">
        <v>380.595029411765</v>
      </c>
      <c r="GJ372">
        <v>0.3305576775964</v>
      </c>
      <c r="GK372">
        <v>0.203512463167147</v>
      </c>
      <c r="GL372">
        <v>1</v>
      </c>
      <c r="GM372">
        <v>0.9097416</v>
      </c>
      <c r="GN372">
        <v>0.000175127819549683</v>
      </c>
      <c r="GO372">
        <v>0.00105424017187736</v>
      </c>
      <c r="GP372">
        <v>1</v>
      </c>
      <c r="GQ372">
        <v>3</v>
      </c>
      <c r="GR372">
        <v>3</v>
      </c>
      <c r="GS372" t="s">
        <v>439</v>
      </c>
      <c r="GT372">
        <v>3.25016</v>
      </c>
      <c r="GU372">
        <v>2.8924</v>
      </c>
      <c r="GV372">
        <v>0.0827801</v>
      </c>
      <c r="GW372">
        <v>0.0829187</v>
      </c>
      <c r="GX372">
        <v>0.0594935</v>
      </c>
      <c r="GY372">
        <v>0.0557503</v>
      </c>
      <c r="GZ372">
        <v>30259.6</v>
      </c>
      <c r="HA372">
        <v>23316.1</v>
      </c>
      <c r="HB372">
        <v>30712.4</v>
      </c>
      <c r="HC372">
        <v>23894.7</v>
      </c>
      <c r="HD372">
        <v>38259.5</v>
      </c>
      <c r="HE372">
        <v>31492.6</v>
      </c>
      <c r="HF372">
        <v>43457.6</v>
      </c>
      <c r="HG372">
        <v>36060.9</v>
      </c>
      <c r="HH372">
        <v>2.35257</v>
      </c>
      <c r="HI372">
        <v>2.255</v>
      </c>
      <c r="HJ372">
        <v>0.153407</v>
      </c>
      <c r="HK372">
        <v>0</v>
      </c>
      <c r="HL372">
        <v>20.5699</v>
      </c>
      <c r="HM372">
        <v>999.9</v>
      </c>
      <c r="HN372">
        <v>44.988</v>
      </c>
      <c r="HO372">
        <v>27.211</v>
      </c>
      <c r="HP372">
        <v>20.6607</v>
      </c>
      <c r="HQ372">
        <v>54.512</v>
      </c>
      <c r="HR372">
        <v>21.4062</v>
      </c>
      <c r="HS372">
        <v>2</v>
      </c>
      <c r="HT372">
        <v>-0.304685</v>
      </c>
      <c r="HU372">
        <v>0.694172</v>
      </c>
      <c r="HV372">
        <v>20.3425</v>
      </c>
      <c r="HW372">
        <v>5.24574</v>
      </c>
      <c r="HX372">
        <v>11.9231</v>
      </c>
      <c r="HY372">
        <v>4.96965</v>
      </c>
      <c r="HZ372">
        <v>3.29015</v>
      </c>
      <c r="IA372">
        <v>9999</v>
      </c>
      <c r="IB372">
        <v>999.9</v>
      </c>
      <c r="IC372">
        <v>9999</v>
      </c>
      <c r="ID372">
        <v>9999</v>
      </c>
      <c r="IE372">
        <v>4.97213</v>
      </c>
      <c r="IF372">
        <v>1.87351</v>
      </c>
      <c r="IG372">
        <v>1.88036</v>
      </c>
      <c r="IH372">
        <v>1.87653</v>
      </c>
      <c r="II372">
        <v>1.8761</v>
      </c>
      <c r="IJ372">
        <v>1.87607</v>
      </c>
      <c r="IK372">
        <v>1.87506</v>
      </c>
      <c r="IL372">
        <v>1.87546</v>
      </c>
      <c r="IM372">
        <v>0</v>
      </c>
      <c r="IN372">
        <v>0</v>
      </c>
      <c r="IO372">
        <v>0</v>
      </c>
      <c r="IP372">
        <v>0</v>
      </c>
      <c r="IQ372" t="s">
        <v>440</v>
      </c>
      <c r="IR372" t="s">
        <v>441</v>
      </c>
      <c r="IS372" t="s">
        <v>442</v>
      </c>
      <c r="IT372" t="s">
        <v>442</v>
      </c>
      <c r="IU372" t="s">
        <v>442</v>
      </c>
      <c r="IV372" t="s">
        <v>442</v>
      </c>
      <c r="IW372">
        <v>0</v>
      </c>
      <c r="IX372">
        <v>100</v>
      </c>
      <c r="IY372">
        <v>100</v>
      </c>
      <c r="IZ372">
        <v>-0.514</v>
      </c>
      <c r="JA372">
        <v>0.0315</v>
      </c>
      <c r="JB372">
        <v>-0.436505064677801</v>
      </c>
      <c r="JC372">
        <v>-0.000204251658391556</v>
      </c>
      <c r="JD372">
        <v>8.11882707142039e-08</v>
      </c>
      <c r="JE372">
        <v>-8.824596126216e-11</v>
      </c>
      <c r="JF372">
        <v>-0.0823044458403542</v>
      </c>
      <c r="JG372">
        <v>6.98166786572007e-05</v>
      </c>
      <c r="JH372">
        <v>0.00104944809816257</v>
      </c>
      <c r="JI372">
        <v>-2.5878658862803e-05</v>
      </c>
      <c r="JJ372">
        <v>28</v>
      </c>
      <c r="JK372">
        <v>2090</v>
      </c>
      <c r="JL372">
        <v>2</v>
      </c>
      <c r="JM372">
        <v>19</v>
      </c>
      <c r="JN372">
        <v>30.3</v>
      </c>
      <c r="JO372">
        <v>30.2</v>
      </c>
      <c r="JP372">
        <v>1.36108</v>
      </c>
      <c r="JQ372">
        <v>2.55737</v>
      </c>
      <c r="JR372">
        <v>2.24365</v>
      </c>
      <c r="JS372">
        <v>2.85034</v>
      </c>
      <c r="JT372">
        <v>2.49756</v>
      </c>
      <c r="JU372">
        <v>2.3877</v>
      </c>
      <c r="JV372">
        <v>31.3898</v>
      </c>
      <c r="JW372">
        <v>24.0612</v>
      </c>
      <c r="JX372">
        <v>18</v>
      </c>
      <c r="JY372">
        <v>633.525</v>
      </c>
      <c r="JZ372">
        <v>657.598</v>
      </c>
      <c r="KA372">
        <v>20.0004</v>
      </c>
      <c r="KB372">
        <v>23.324</v>
      </c>
      <c r="KC372">
        <v>30.0001</v>
      </c>
      <c r="KD372">
        <v>23.5151</v>
      </c>
      <c r="KE372">
        <v>23.4948</v>
      </c>
      <c r="KF372">
        <v>27.2893</v>
      </c>
      <c r="KG372">
        <v>36.1715</v>
      </c>
      <c r="KH372">
        <v>0</v>
      </c>
      <c r="KI372">
        <v>20</v>
      </c>
      <c r="KJ372">
        <v>420</v>
      </c>
      <c r="KK372">
        <v>11.5869</v>
      </c>
      <c r="KL372">
        <v>101.976</v>
      </c>
      <c r="KM372">
        <v>101.023</v>
      </c>
    </row>
    <row r="373" spans="1:299">
      <c r="A373">
        <v>357</v>
      </c>
      <c r="B373">
        <v>1701979454.1</v>
      </c>
      <c r="C373">
        <v>1780.09999990463</v>
      </c>
      <c r="D373" t="s">
        <v>1155</v>
      </c>
      <c r="E373" t="s">
        <v>1156</v>
      </c>
      <c r="F373">
        <v>15</v>
      </c>
      <c r="H373" t="s">
        <v>435</v>
      </c>
      <c r="K373">
        <v>1701979452.6</v>
      </c>
      <c r="L373">
        <f>(M373)/1000</f>
        <v>0</v>
      </c>
      <c r="M373">
        <f>IF(DR373, AP373, AJ373)</f>
        <v>0</v>
      </c>
      <c r="N373">
        <f>IF(DR373, AK373, AI373)</f>
        <v>0</v>
      </c>
      <c r="O373">
        <f>DT373 - IF(AW373&gt;1, N373*DN373*100.0/(AY373*EH373), 0)</f>
        <v>0</v>
      </c>
      <c r="P373">
        <f>((V373-L373/2)*O373-N373)/(V373+L373/2)</f>
        <v>0</v>
      </c>
      <c r="Q373">
        <f>P373*(EA373+EB373)/1000.0</f>
        <v>0</v>
      </c>
      <c r="R373">
        <f>(DT373 - IF(AW373&gt;1, N373*DN373*100.0/(AY373*EH373), 0))*(EA373+EB373)/1000.0</f>
        <v>0</v>
      </c>
      <c r="S373">
        <f>2.0/((1/U373-1/T373)+SIGN(U373)*SQRT((1/U373-1/T373)*(1/U373-1/T373) + 4*DO373/((DO373+1)*(DO373+1))*(2*1/U373*1/T373-1/T373*1/T373)))</f>
        <v>0</v>
      </c>
      <c r="T373">
        <f>IF(LEFT(DP373,1)&lt;&gt;"0",IF(LEFT(DP373,1)="1",3.0,DQ373),$D$5+$E$5*(EH373*EA373/($K$5*1000))+$F$5*(EH373*EA373/($K$5*1000))*MAX(MIN(DN373,$J$5),$I$5)*MAX(MIN(DN373,$J$5),$I$5)+$G$5*MAX(MIN(DN373,$J$5),$I$5)*(EH373*EA373/($K$5*1000))+$H$5*(EH373*EA373/($K$5*1000))*(EH373*EA373/($K$5*1000)))</f>
        <v>0</v>
      </c>
      <c r="U373">
        <f>L373*(1000-(1000*0.61365*exp(17.502*Y373/(240.97+Y373))/(EA373+EB373)+DV373)/2)/(1000*0.61365*exp(17.502*Y373/(240.97+Y373))/(EA373+EB373)-DV373)</f>
        <v>0</v>
      </c>
      <c r="V373">
        <f>1/((DO373+1)/(S373/1.6)+1/(T373/1.37)) + DO373/((DO373+1)/(S373/1.6) + DO373/(T373/1.37))</f>
        <v>0</v>
      </c>
      <c r="W373">
        <f>(DJ373*DM373)</f>
        <v>0</v>
      </c>
      <c r="X373">
        <f>(EC373+(W373+2*0.95*5.67E-8*(((EC373+$B$7)+273)^4-(EC373+273)^4)-44100*L373)/(1.84*29.3*T373+8*0.95*5.67E-8*(EC373+273)^3))</f>
        <v>0</v>
      </c>
      <c r="Y373">
        <f>($C$7*ED373+$D$7*EE373+$E$7*X373)</f>
        <v>0</v>
      </c>
      <c r="Z373">
        <f>0.61365*exp(17.502*Y373/(240.97+Y373))</f>
        <v>0</v>
      </c>
      <c r="AA373">
        <f>(AB373/AC373*100)</f>
        <v>0</v>
      </c>
      <c r="AB373">
        <f>DV373*(EA373+EB373)/1000</f>
        <v>0</v>
      </c>
      <c r="AC373">
        <f>0.61365*exp(17.502*EC373/(240.97+EC373))</f>
        <v>0</v>
      </c>
      <c r="AD373">
        <f>(Z373-DV373*(EA373+EB373)/1000)</f>
        <v>0</v>
      </c>
      <c r="AE373">
        <f>(-L373*44100)</f>
        <v>0</v>
      </c>
      <c r="AF373">
        <f>2*29.3*T373*0.92*(EC373-Y373)</f>
        <v>0</v>
      </c>
      <c r="AG373">
        <f>2*0.95*5.67E-8*(((EC373+$B$7)+273)^4-(Y373+273)^4)</f>
        <v>0</v>
      </c>
      <c r="AH373">
        <f>W373+AG373+AE373+AF373</f>
        <v>0</v>
      </c>
      <c r="AI373">
        <f>DZ373*AW373*(DU373-DT373*(1000-AW373*DW373)/(1000-AW373*DV373))/(100*DN373)</f>
        <v>0</v>
      </c>
      <c r="AJ373">
        <f>1000*DZ373*AW373*(DV373-DW373)/(100*DN373*(1000-AW373*DV373))</f>
        <v>0</v>
      </c>
      <c r="AK373">
        <f>(AL373 - AM373 - EA373*1E3/(8.314*(EC373+273.15)) * AO373/DZ373 * AN373) * DZ373/(100*DN373) * (1000 - DW373)/1000</f>
        <v>0</v>
      </c>
      <c r="AL373">
        <v>424.948898659077</v>
      </c>
      <c r="AM373">
        <v>423.0654</v>
      </c>
      <c r="AN373">
        <v>-0.000502635301744914</v>
      </c>
      <c r="AO373">
        <v>66.111918729525</v>
      </c>
      <c r="AP373">
        <f>(AR373 - AQ373 + EA373*1E3/(8.314*(EC373+273.15)) * AT373/DZ373 * AS373) * DZ373/(100*DN373) * 1000/(1000 - AR373)</f>
        <v>0</v>
      </c>
      <c r="AQ373">
        <v>11.5869333164797</v>
      </c>
      <c r="AR373">
        <v>12.4937384615385</v>
      </c>
      <c r="AS373">
        <v>-5.01029157056869e-07</v>
      </c>
      <c r="AT373">
        <v>85.4368916189537</v>
      </c>
      <c r="AU373">
        <v>0</v>
      </c>
      <c r="AV373">
        <v>0</v>
      </c>
      <c r="AW373">
        <f>IF(AU373*$H$13&gt;=AY373,1.0,(AY373/(AY373-AU373*$H$13)))</f>
        <v>0</v>
      </c>
      <c r="AX373">
        <f>(AW373-1)*100</f>
        <v>0</v>
      </c>
      <c r="AY373">
        <f>MAX(0,($B$13+$C$13*EH373)/(1+$D$13*EH373)*EA373/(EC373+273)*$E$13)</f>
        <v>0</v>
      </c>
      <c r="AZ373" t="s">
        <v>436</v>
      </c>
      <c r="BA373" t="s">
        <v>436</v>
      </c>
      <c r="BB373">
        <v>0</v>
      </c>
      <c r="BC373">
        <v>0</v>
      </c>
      <c r="BD373">
        <f>1-BB373/BC373</f>
        <v>0</v>
      </c>
      <c r="BE373">
        <v>0</v>
      </c>
      <c r="BF373" t="s">
        <v>436</v>
      </c>
      <c r="BG373" t="s">
        <v>436</v>
      </c>
      <c r="BH373">
        <v>0</v>
      </c>
      <c r="BI373">
        <v>0</v>
      </c>
      <c r="BJ373">
        <f>1-BH373/BI373</f>
        <v>0</v>
      </c>
      <c r="BK373">
        <v>0.5</v>
      </c>
      <c r="BL373">
        <f>DK373</f>
        <v>0</v>
      </c>
      <c r="BM373">
        <f>N373</f>
        <v>0</v>
      </c>
      <c r="BN373">
        <f>BJ373*BK373*BL373</f>
        <v>0</v>
      </c>
      <c r="BO373">
        <f>(BM373-BE373)/BL373</f>
        <v>0</v>
      </c>
      <c r="BP373">
        <f>(BC373-BI373)/BI373</f>
        <v>0</v>
      </c>
      <c r="BQ373">
        <f>BB373/(BD373+BB373/BI373)</f>
        <v>0</v>
      </c>
      <c r="BR373" t="s">
        <v>436</v>
      </c>
      <c r="BS373">
        <v>0</v>
      </c>
      <c r="BT373">
        <f>IF(BS373&lt;&gt;0, BS373, BQ373)</f>
        <v>0</v>
      </c>
      <c r="BU373">
        <f>1-BT373/BI373</f>
        <v>0</v>
      </c>
      <c r="BV373">
        <f>(BI373-BH373)/(BI373-BT373)</f>
        <v>0</v>
      </c>
      <c r="BW373">
        <f>(BC373-BI373)/(BC373-BT373)</f>
        <v>0</v>
      </c>
      <c r="BX373">
        <f>(BI373-BH373)/(BI373-BB373)</f>
        <v>0</v>
      </c>
      <c r="BY373">
        <f>(BC373-BI373)/(BC373-BB373)</f>
        <v>0</v>
      </c>
      <c r="BZ373">
        <f>(BV373*BT373/BH373)</f>
        <v>0</v>
      </c>
      <c r="CA373">
        <f>(1-BZ373)</f>
        <v>0</v>
      </c>
      <c r="DJ373">
        <f>$B$11*EI373+$C$11*EJ373+$F$11*EU373*(1-EX373)</f>
        <v>0</v>
      </c>
      <c r="DK373">
        <f>DJ373*DL373</f>
        <v>0</v>
      </c>
      <c r="DL373">
        <f>($B$11*$D$9+$C$11*$D$9+$F$11*((FH373+EZ373)/MAX(FH373+EZ373+FI373, 0.1)*$I$9+FI373/MAX(FH373+EZ373+FI373, 0.1)*$J$9))/($B$11+$C$11+$F$11)</f>
        <v>0</v>
      </c>
      <c r="DM373">
        <f>($B$11*$K$9+$C$11*$K$9+$F$11*((FH373+EZ373)/MAX(FH373+EZ373+FI373, 0.1)*$P$9+FI373/MAX(FH373+EZ373+FI373, 0.1)*$Q$9))/($B$11+$C$11+$F$11)</f>
        <v>0</v>
      </c>
      <c r="DN373">
        <v>6</v>
      </c>
      <c r="DO373">
        <v>0.5</v>
      </c>
      <c r="DP373" t="s">
        <v>437</v>
      </c>
      <c r="DQ373">
        <v>2</v>
      </c>
      <c r="DR373" t="b">
        <v>1</v>
      </c>
      <c r="DS373">
        <v>1701979452.6</v>
      </c>
      <c r="DT373">
        <v>417.779</v>
      </c>
      <c r="DU373">
        <v>420.016</v>
      </c>
      <c r="DV373">
        <v>12.49425</v>
      </c>
      <c r="DW373">
        <v>11.5863</v>
      </c>
      <c r="DX373">
        <v>418.293</v>
      </c>
      <c r="DY373">
        <v>12.46275</v>
      </c>
      <c r="DZ373">
        <v>599.9285</v>
      </c>
      <c r="EA373">
        <v>78.9011</v>
      </c>
      <c r="EB373">
        <v>0.09966655</v>
      </c>
      <c r="EC373">
        <v>23.03665</v>
      </c>
      <c r="ED373">
        <v>23.0853</v>
      </c>
      <c r="EE373">
        <v>999.9</v>
      </c>
      <c r="EF373">
        <v>0</v>
      </c>
      <c r="EG373">
        <v>0</v>
      </c>
      <c r="EH373">
        <v>10020.95</v>
      </c>
      <c r="EI373">
        <v>0</v>
      </c>
      <c r="EJ373">
        <v>0.805696</v>
      </c>
      <c r="EK373">
        <v>-2.23711</v>
      </c>
      <c r="EL373">
        <v>423.065</v>
      </c>
      <c r="EM373">
        <v>424.9395</v>
      </c>
      <c r="EN373">
        <v>0.9079565</v>
      </c>
      <c r="EO373">
        <v>420.016</v>
      </c>
      <c r="EP373">
        <v>11.5863</v>
      </c>
      <c r="EQ373">
        <v>0.9858095</v>
      </c>
      <c r="ER373">
        <v>0.914171</v>
      </c>
      <c r="ES373">
        <v>6.708325</v>
      </c>
      <c r="ET373">
        <v>5.615775</v>
      </c>
      <c r="EU373">
        <v>1799.93</v>
      </c>
      <c r="EV373">
        <v>0.978004</v>
      </c>
      <c r="EW373">
        <v>0.0219962</v>
      </c>
      <c r="EX373">
        <v>0</v>
      </c>
      <c r="EY373">
        <v>380.6675</v>
      </c>
      <c r="EZ373">
        <v>4.99951</v>
      </c>
      <c r="FA373">
        <v>6904.43</v>
      </c>
      <c r="FB373">
        <v>14716.4</v>
      </c>
      <c r="FC373">
        <v>43.0935</v>
      </c>
      <c r="FD373">
        <v>44.875</v>
      </c>
      <c r="FE373">
        <v>44.625</v>
      </c>
      <c r="FF373">
        <v>43.875</v>
      </c>
      <c r="FG373">
        <v>44.5</v>
      </c>
      <c r="FH373">
        <v>1755.45</v>
      </c>
      <c r="FI373">
        <v>39.48</v>
      </c>
      <c r="FJ373">
        <v>0</v>
      </c>
      <c r="FK373">
        <v>1701979455.3</v>
      </c>
      <c r="FL373">
        <v>0</v>
      </c>
      <c r="FM373">
        <v>380.626</v>
      </c>
      <c r="FN373">
        <v>0.0795897461526674</v>
      </c>
      <c r="FO373">
        <v>-3.77162392091455</v>
      </c>
      <c r="FP373">
        <v>6904.93615384615</v>
      </c>
      <c r="FQ373">
        <v>15</v>
      </c>
      <c r="FR373">
        <v>1701977635</v>
      </c>
      <c r="FS373" t="s">
        <v>438</v>
      </c>
      <c r="FT373">
        <v>1701977633</v>
      </c>
      <c r="FU373">
        <v>1701977635</v>
      </c>
      <c r="FV373">
        <v>4</v>
      </c>
      <c r="FW373">
        <v>-0.012</v>
      </c>
      <c r="FX373">
        <v>0.003</v>
      </c>
      <c r="FY373">
        <v>-0.515</v>
      </c>
      <c r="FZ373">
        <v>0.012</v>
      </c>
      <c r="GA373">
        <v>420</v>
      </c>
      <c r="GB373">
        <v>11</v>
      </c>
      <c r="GC373">
        <v>0.38</v>
      </c>
      <c r="GD373">
        <v>0.07</v>
      </c>
      <c r="GE373">
        <v>-2.24625809523809</v>
      </c>
      <c r="GF373">
        <v>-0.0971337662337718</v>
      </c>
      <c r="GG373">
        <v>0.0305654895061871</v>
      </c>
      <c r="GH373">
        <v>1</v>
      </c>
      <c r="GI373">
        <v>380.621205882353</v>
      </c>
      <c r="GJ373">
        <v>0.173246756036103</v>
      </c>
      <c r="GK373">
        <v>0.209109143948908</v>
      </c>
      <c r="GL373">
        <v>1</v>
      </c>
      <c r="GM373">
        <v>0.909210857142857</v>
      </c>
      <c r="GN373">
        <v>-0.00894841558441363</v>
      </c>
      <c r="GO373">
        <v>0.00148277992734093</v>
      </c>
      <c r="GP373">
        <v>1</v>
      </c>
      <c r="GQ373">
        <v>3</v>
      </c>
      <c r="GR373">
        <v>3</v>
      </c>
      <c r="GS373" t="s">
        <v>439</v>
      </c>
      <c r="GT373">
        <v>3.25005</v>
      </c>
      <c r="GU373">
        <v>2.89213</v>
      </c>
      <c r="GV373">
        <v>0.082779</v>
      </c>
      <c r="GW373">
        <v>0.0829132</v>
      </c>
      <c r="GX373">
        <v>0.0594985</v>
      </c>
      <c r="GY373">
        <v>0.0557466</v>
      </c>
      <c r="GZ373">
        <v>30259.8</v>
      </c>
      <c r="HA373">
        <v>23316.2</v>
      </c>
      <c r="HB373">
        <v>30712.5</v>
      </c>
      <c r="HC373">
        <v>23894.6</v>
      </c>
      <c r="HD373">
        <v>38259.6</v>
      </c>
      <c r="HE373">
        <v>31492.5</v>
      </c>
      <c r="HF373">
        <v>43457.9</v>
      </c>
      <c r="HG373">
        <v>36060.7</v>
      </c>
      <c r="HH373">
        <v>2.35267</v>
      </c>
      <c r="HI373">
        <v>2.2549</v>
      </c>
      <c r="HJ373">
        <v>0.153221</v>
      </c>
      <c r="HK373">
        <v>0</v>
      </c>
      <c r="HL373">
        <v>20.5717</v>
      </c>
      <c r="HM373">
        <v>999.9</v>
      </c>
      <c r="HN373">
        <v>44.982</v>
      </c>
      <c r="HO373">
        <v>27.18</v>
      </c>
      <c r="HP373">
        <v>20.6219</v>
      </c>
      <c r="HQ373">
        <v>54.672</v>
      </c>
      <c r="HR373">
        <v>21.4463</v>
      </c>
      <c r="HS373">
        <v>2</v>
      </c>
      <c r="HT373">
        <v>-0.304685</v>
      </c>
      <c r="HU373">
        <v>0.696174</v>
      </c>
      <c r="HV373">
        <v>20.3424</v>
      </c>
      <c r="HW373">
        <v>5.24604</v>
      </c>
      <c r="HX373">
        <v>11.924</v>
      </c>
      <c r="HY373">
        <v>4.9695</v>
      </c>
      <c r="HZ373">
        <v>3.29003</v>
      </c>
      <c r="IA373">
        <v>9999</v>
      </c>
      <c r="IB373">
        <v>999.9</v>
      </c>
      <c r="IC373">
        <v>9999</v>
      </c>
      <c r="ID373">
        <v>9999</v>
      </c>
      <c r="IE373">
        <v>4.97213</v>
      </c>
      <c r="IF373">
        <v>1.87351</v>
      </c>
      <c r="IG373">
        <v>1.88036</v>
      </c>
      <c r="IH373">
        <v>1.87653</v>
      </c>
      <c r="II373">
        <v>1.87612</v>
      </c>
      <c r="IJ373">
        <v>1.87607</v>
      </c>
      <c r="IK373">
        <v>1.87505</v>
      </c>
      <c r="IL373">
        <v>1.87545</v>
      </c>
      <c r="IM373">
        <v>0</v>
      </c>
      <c r="IN373">
        <v>0</v>
      </c>
      <c r="IO373">
        <v>0</v>
      </c>
      <c r="IP373">
        <v>0</v>
      </c>
      <c r="IQ373" t="s">
        <v>440</v>
      </c>
      <c r="IR373" t="s">
        <v>441</v>
      </c>
      <c r="IS373" t="s">
        <v>442</v>
      </c>
      <c r="IT373" t="s">
        <v>442</v>
      </c>
      <c r="IU373" t="s">
        <v>442</v>
      </c>
      <c r="IV373" t="s">
        <v>442</v>
      </c>
      <c r="IW373">
        <v>0</v>
      </c>
      <c r="IX373">
        <v>100</v>
      </c>
      <c r="IY373">
        <v>100</v>
      </c>
      <c r="IZ373">
        <v>-0.515</v>
      </c>
      <c r="JA373">
        <v>0.0314</v>
      </c>
      <c r="JB373">
        <v>-0.436505064677801</v>
      </c>
      <c r="JC373">
        <v>-0.000204251658391556</v>
      </c>
      <c r="JD373">
        <v>8.11882707142039e-08</v>
      </c>
      <c r="JE373">
        <v>-8.824596126216e-11</v>
      </c>
      <c r="JF373">
        <v>-0.0823044458403542</v>
      </c>
      <c r="JG373">
        <v>6.98166786572007e-05</v>
      </c>
      <c r="JH373">
        <v>0.00104944809816257</v>
      </c>
      <c r="JI373">
        <v>-2.5878658862803e-05</v>
      </c>
      <c r="JJ373">
        <v>28</v>
      </c>
      <c r="JK373">
        <v>2090</v>
      </c>
      <c r="JL373">
        <v>2</v>
      </c>
      <c r="JM373">
        <v>19</v>
      </c>
      <c r="JN373">
        <v>30.4</v>
      </c>
      <c r="JO373">
        <v>30.3</v>
      </c>
      <c r="JP373">
        <v>1.36108</v>
      </c>
      <c r="JQ373">
        <v>2.54883</v>
      </c>
      <c r="JR373">
        <v>2.24365</v>
      </c>
      <c r="JS373">
        <v>2.85034</v>
      </c>
      <c r="JT373">
        <v>2.49756</v>
      </c>
      <c r="JU373">
        <v>2.39746</v>
      </c>
      <c r="JV373">
        <v>31.3898</v>
      </c>
      <c r="JW373">
        <v>24.0612</v>
      </c>
      <c r="JX373">
        <v>18</v>
      </c>
      <c r="JY373">
        <v>633.599</v>
      </c>
      <c r="JZ373">
        <v>657.513</v>
      </c>
      <c r="KA373">
        <v>20.0003</v>
      </c>
      <c r="KB373">
        <v>23.3235</v>
      </c>
      <c r="KC373">
        <v>30.0001</v>
      </c>
      <c r="KD373">
        <v>23.5151</v>
      </c>
      <c r="KE373">
        <v>23.4948</v>
      </c>
      <c r="KF373">
        <v>27.2904</v>
      </c>
      <c r="KG373">
        <v>36.1715</v>
      </c>
      <c r="KH373">
        <v>0</v>
      </c>
      <c r="KI373">
        <v>20</v>
      </c>
      <c r="KJ373">
        <v>420</v>
      </c>
      <c r="KK373">
        <v>11.5869</v>
      </c>
      <c r="KL373">
        <v>101.976</v>
      </c>
      <c r="KM373">
        <v>101.023</v>
      </c>
    </row>
    <row r="374" spans="1:299">
      <c r="A374">
        <v>358</v>
      </c>
      <c r="B374">
        <v>1701979459.1</v>
      </c>
      <c r="C374">
        <v>1785.09999990463</v>
      </c>
      <c r="D374" t="s">
        <v>1157</v>
      </c>
      <c r="E374" t="s">
        <v>1158</v>
      </c>
      <c r="F374">
        <v>15</v>
      </c>
      <c r="H374" t="s">
        <v>435</v>
      </c>
      <c r="K374">
        <v>1701979457.6</v>
      </c>
      <c r="L374">
        <f>(M374)/1000</f>
        <v>0</v>
      </c>
      <c r="M374">
        <f>IF(DR374, AP374, AJ374)</f>
        <v>0</v>
      </c>
      <c r="N374">
        <f>IF(DR374, AK374, AI374)</f>
        <v>0</v>
      </c>
      <c r="O374">
        <f>DT374 - IF(AW374&gt;1, N374*DN374*100.0/(AY374*EH374), 0)</f>
        <v>0</v>
      </c>
      <c r="P374">
        <f>((V374-L374/2)*O374-N374)/(V374+L374/2)</f>
        <v>0</v>
      </c>
      <c r="Q374">
        <f>P374*(EA374+EB374)/1000.0</f>
        <v>0</v>
      </c>
      <c r="R374">
        <f>(DT374 - IF(AW374&gt;1, N374*DN374*100.0/(AY374*EH374), 0))*(EA374+EB374)/1000.0</f>
        <v>0</v>
      </c>
      <c r="S374">
        <f>2.0/((1/U374-1/T374)+SIGN(U374)*SQRT((1/U374-1/T374)*(1/U374-1/T374) + 4*DO374/((DO374+1)*(DO374+1))*(2*1/U374*1/T374-1/T374*1/T374)))</f>
        <v>0</v>
      </c>
      <c r="T374">
        <f>IF(LEFT(DP374,1)&lt;&gt;"0",IF(LEFT(DP374,1)="1",3.0,DQ374),$D$5+$E$5*(EH374*EA374/($K$5*1000))+$F$5*(EH374*EA374/($K$5*1000))*MAX(MIN(DN374,$J$5),$I$5)*MAX(MIN(DN374,$J$5),$I$5)+$G$5*MAX(MIN(DN374,$J$5),$I$5)*(EH374*EA374/($K$5*1000))+$H$5*(EH374*EA374/($K$5*1000))*(EH374*EA374/($K$5*1000)))</f>
        <v>0</v>
      </c>
      <c r="U374">
        <f>L374*(1000-(1000*0.61365*exp(17.502*Y374/(240.97+Y374))/(EA374+EB374)+DV374)/2)/(1000*0.61365*exp(17.502*Y374/(240.97+Y374))/(EA374+EB374)-DV374)</f>
        <v>0</v>
      </c>
      <c r="V374">
        <f>1/((DO374+1)/(S374/1.6)+1/(T374/1.37)) + DO374/((DO374+1)/(S374/1.6) + DO374/(T374/1.37))</f>
        <v>0</v>
      </c>
      <c r="W374">
        <f>(DJ374*DM374)</f>
        <v>0</v>
      </c>
      <c r="X374">
        <f>(EC374+(W374+2*0.95*5.67E-8*(((EC374+$B$7)+273)^4-(EC374+273)^4)-44100*L374)/(1.84*29.3*T374+8*0.95*5.67E-8*(EC374+273)^3))</f>
        <v>0</v>
      </c>
      <c r="Y374">
        <f>($C$7*ED374+$D$7*EE374+$E$7*X374)</f>
        <v>0</v>
      </c>
      <c r="Z374">
        <f>0.61365*exp(17.502*Y374/(240.97+Y374))</f>
        <v>0</v>
      </c>
      <c r="AA374">
        <f>(AB374/AC374*100)</f>
        <v>0</v>
      </c>
      <c r="AB374">
        <f>DV374*(EA374+EB374)/1000</f>
        <v>0</v>
      </c>
      <c r="AC374">
        <f>0.61365*exp(17.502*EC374/(240.97+EC374))</f>
        <v>0</v>
      </c>
      <c r="AD374">
        <f>(Z374-DV374*(EA374+EB374)/1000)</f>
        <v>0</v>
      </c>
      <c r="AE374">
        <f>(-L374*44100)</f>
        <v>0</v>
      </c>
      <c r="AF374">
        <f>2*29.3*T374*0.92*(EC374-Y374)</f>
        <v>0</v>
      </c>
      <c r="AG374">
        <f>2*0.95*5.67E-8*(((EC374+$B$7)+273)^4-(Y374+273)^4)</f>
        <v>0</v>
      </c>
      <c r="AH374">
        <f>W374+AG374+AE374+AF374</f>
        <v>0</v>
      </c>
      <c r="AI374">
        <f>DZ374*AW374*(DU374-DT374*(1000-AW374*DW374)/(1000-AW374*DV374))/(100*DN374)</f>
        <v>0</v>
      </c>
      <c r="AJ374">
        <f>1000*DZ374*AW374*(DV374-DW374)/(100*DN374*(1000-AW374*DV374))</f>
        <v>0</v>
      </c>
      <c r="AK374">
        <f>(AL374 - AM374 - EA374*1E3/(8.314*(EC374+273.15)) * AO374/DZ374 * AN374) * DZ374/(100*DN374) * (1000 - DW374)/1000</f>
        <v>0</v>
      </c>
      <c r="AL374">
        <v>424.942245450008</v>
      </c>
      <c r="AM374">
        <v>423.07103030303</v>
      </c>
      <c r="AN374">
        <v>0.000936548823104369</v>
      </c>
      <c r="AO374">
        <v>66.111918729525</v>
      </c>
      <c r="AP374">
        <f>(AR374 - AQ374 + EA374*1E3/(8.314*(EC374+273.15)) * AT374/DZ374 * AS374) * DZ374/(100*DN374) * 1000/(1000 - AR374)</f>
        <v>0</v>
      </c>
      <c r="AQ374">
        <v>11.5860157066927</v>
      </c>
      <c r="AR374">
        <v>12.4947252747253</v>
      </c>
      <c r="AS374">
        <v>-8.46671672118255e-08</v>
      </c>
      <c r="AT374">
        <v>85.4368916189537</v>
      </c>
      <c r="AU374">
        <v>0</v>
      </c>
      <c r="AV374">
        <v>0</v>
      </c>
      <c r="AW374">
        <f>IF(AU374*$H$13&gt;=AY374,1.0,(AY374/(AY374-AU374*$H$13)))</f>
        <v>0</v>
      </c>
      <c r="AX374">
        <f>(AW374-1)*100</f>
        <v>0</v>
      </c>
      <c r="AY374">
        <f>MAX(0,($B$13+$C$13*EH374)/(1+$D$13*EH374)*EA374/(EC374+273)*$E$13)</f>
        <v>0</v>
      </c>
      <c r="AZ374" t="s">
        <v>436</v>
      </c>
      <c r="BA374" t="s">
        <v>436</v>
      </c>
      <c r="BB374">
        <v>0</v>
      </c>
      <c r="BC374">
        <v>0</v>
      </c>
      <c r="BD374">
        <f>1-BB374/BC374</f>
        <v>0</v>
      </c>
      <c r="BE374">
        <v>0</v>
      </c>
      <c r="BF374" t="s">
        <v>436</v>
      </c>
      <c r="BG374" t="s">
        <v>436</v>
      </c>
      <c r="BH374">
        <v>0</v>
      </c>
      <c r="BI374">
        <v>0</v>
      </c>
      <c r="BJ374">
        <f>1-BH374/BI374</f>
        <v>0</v>
      </c>
      <c r="BK374">
        <v>0.5</v>
      </c>
      <c r="BL374">
        <f>DK374</f>
        <v>0</v>
      </c>
      <c r="BM374">
        <f>N374</f>
        <v>0</v>
      </c>
      <c r="BN374">
        <f>BJ374*BK374*BL374</f>
        <v>0</v>
      </c>
      <c r="BO374">
        <f>(BM374-BE374)/BL374</f>
        <v>0</v>
      </c>
      <c r="BP374">
        <f>(BC374-BI374)/BI374</f>
        <v>0</v>
      </c>
      <c r="BQ374">
        <f>BB374/(BD374+BB374/BI374)</f>
        <v>0</v>
      </c>
      <c r="BR374" t="s">
        <v>436</v>
      </c>
      <c r="BS374">
        <v>0</v>
      </c>
      <c r="BT374">
        <f>IF(BS374&lt;&gt;0, BS374, BQ374)</f>
        <v>0</v>
      </c>
      <c r="BU374">
        <f>1-BT374/BI374</f>
        <v>0</v>
      </c>
      <c r="BV374">
        <f>(BI374-BH374)/(BI374-BT374)</f>
        <v>0</v>
      </c>
      <c r="BW374">
        <f>(BC374-BI374)/(BC374-BT374)</f>
        <v>0</v>
      </c>
      <c r="BX374">
        <f>(BI374-BH374)/(BI374-BB374)</f>
        <v>0</v>
      </c>
      <c r="BY374">
        <f>(BC374-BI374)/(BC374-BB374)</f>
        <v>0</v>
      </c>
      <c r="BZ374">
        <f>(BV374*BT374/BH374)</f>
        <v>0</v>
      </c>
      <c r="CA374">
        <f>(1-BZ374)</f>
        <v>0</v>
      </c>
      <c r="DJ374">
        <f>$B$11*EI374+$C$11*EJ374+$F$11*EU374*(1-EX374)</f>
        <v>0</v>
      </c>
      <c r="DK374">
        <f>DJ374*DL374</f>
        <v>0</v>
      </c>
      <c r="DL374">
        <f>($B$11*$D$9+$C$11*$D$9+$F$11*((FH374+EZ374)/MAX(FH374+EZ374+FI374, 0.1)*$I$9+FI374/MAX(FH374+EZ374+FI374, 0.1)*$J$9))/($B$11+$C$11+$F$11)</f>
        <v>0</v>
      </c>
      <c r="DM374">
        <f>($B$11*$K$9+$C$11*$K$9+$F$11*((FH374+EZ374)/MAX(FH374+EZ374+FI374, 0.1)*$P$9+FI374/MAX(FH374+EZ374+FI374, 0.1)*$Q$9))/($B$11+$C$11+$F$11)</f>
        <v>0</v>
      </c>
      <c r="DN374">
        <v>6</v>
      </c>
      <c r="DO374">
        <v>0.5</v>
      </c>
      <c r="DP374" t="s">
        <v>437</v>
      </c>
      <c r="DQ374">
        <v>2</v>
      </c>
      <c r="DR374" t="b">
        <v>1</v>
      </c>
      <c r="DS374">
        <v>1701979457.6</v>
      </c>
      <c r="DT374">
        <v>417.7845</v>
      </c>
      <c r="DU374">
        <v>420.0265</v>
      </c>
      <c r="DV374">
        <v>12.49425</v>
      </c>
      <c r="DW374">
        <v>11.5866</v>
      </c>
      <c r="DX374">
        <v>418.2985</v>
      </c>
      <c r="DY374">
        <v>12.46275</v>
      </c>
      <c r="DZ374">
        <v>600.0095</v>
      </c>
      <c r="EA374">
        <v>78.90235</v>
      </c>
      <c r="EB374">
        <v>0.0999917</v>
      </c>
      <c r="EC374">
        <v>23.04005</v>
      </c>
      <c r="ED374">
        <v>23.1071</v>
      </c>
      <c r="EE374">
        <v>999.9</v>
      </c>
      <c r="EF374">
        <v>0</v>
      </c>
      <c r="EG374">
        <v>0</v>
      </c>
      <c r="EH374">
        <v>9999.71</v>
      </c>
      <c r="EI374">
        <v>0</v>
      </c>
      <c r="EJ374">
        <v>0.805696</v>
      </c>
      <c r="EK374">
        <v>-2.24202</v>
      </c>
      <c r="EL374">
        <v>423.0705</v>
      </c>
      <c r="EM374">
        <v>424.9505</v>
      </c>
      <c r="EN374">
        <v>0.907619</v>
      </c>
      <c r="EO374">
        <v>420.0265</v>
      </c>
      <c r="EP374">
        <v>11.5866</v>
      </c>
      <c r="EQ374">
        <v>0.985824</v>
      </c>
      <c r="ER374">
        <v>0.9142105</v>
      </c>
      <c r="ES374">
        <v>6.70853</v>
      </c>
      <c r="ET374">
        <v>5.616395</v>
      </c>
      <c r="EU374">
        <v>1800.095</v>
      </c>
      <c r="EV374">
        <v>0.978006</v>
      </c>
      <c r="EW374">
        <v>0.0219943</v>
      </c>
      <c r="EX374">
        <v>0</v>
      </c>
      <c r="EY374">
        <v>380.6825</v>
      </c>
      <c r="EZ374">
        <v>4.99951</v>
      </c>
      <c r="FA374">
        <v>6904.665</v>
      </c>
      <c r="FB374">
        <v>14717.75</v>
      </c>
      <c r="FC374">
        <v>43.0935</v>
      </c>
      <c r="FD374">
        <v>44.875</v>
      </c>
      <c r="FE374">
        <v>44.625</v>
      </c>
      <c r="FF374">
        <v>43.875</v>
      </c>
      <c r="FG374">
        <v>44.5</v>
      </c>
      <c r="FH374">
        <v>1755.615</v>
      </c>
      <c r="FI374">
        <v>39.48</v>
      </c>
      <c r="FJ374">
        <v>0</v>
      </c>
      <c r="FK374">
        <v>1701979460.1</v>
      </c>
      <c r="FL374">
        <v>0</v>
      </c>
      <c r="FM374">
        <v>380.618653846154</v>
      </c>
      <c r="FN374">
        <v>-0.714427341818749</v>
      </c>
      <c r="FO374">
        <v>-2.77162392787806</v>
      </c>
      <c r="FP374">
        <v>6904.75346153846</v>
      </c>
      <c r="FQ374">
        <v>15</v>
      </c>
      <c r="FR374">
        <v>1701977635</v>
      </c>
      <c r="FS374" t="s">
        <v>438</v>
      </c>
      <c r="FT374">
        <v>1701977633</v>
      </c>
      <c r="FU374">
        <v>1701977635</v>
      </c>
      <c r="FV374">
        <v>4</v>
      </c>
      <c r="FW374">
        <v>-0.012</v>
      </c>
      <c r="FX374">
        <v>0.003</v>
      </c>
      <c r="FY374">
        <v>-0.515</v>
      </c>
      <c r="FZ374">
        <v>0.012</v>
      </c>
      <c r="GA374">
        <v>420</v>
      </c>
      <c r="GB374">
        <v>11</v>
      </c>
      <c r="GC374">
        <v>0.38</v>
      </c>
      <c r="GD374">
        <v>0.07</v>
      </c>
      <c r="GE374">
        <v>-2.253348</v>
      </c>
      <c r="GF374">
        <v>0.11790045112782</v>
      </c>
      <c r="GG374">
        <v>0.0197983132109784</v>
      </c>
      <c r="GH374">
        <v>1</v>
      </c>
      <c r="GI374">
        <v>380.615882352941</v>
      </c>
      <c r="GJ374">
        <v>0.0506035153872404</v>
      </c>
      <c r="GK374">
        <v>0.169411570669825</v>
      </c>
      <c r="GL374">
        <v>1</v>
      </c>
      <c r="GM374">
        <v>0.90867005</v>
      </c>
      <c r="GN374">
        <v>-0.00877511278195475</v>
      </c>
      <c r="GO374">
        <v>0.00143578798835344</v>
      </c>
      <c r="GP374">
        <v>1</v>
      </c>
      <c r="GQ374">
        <v>3</v>
      </c>
      <c r="GR374">
        <v>3</v>
      </c>
      <c r="GS374" t="s">
        <v>439</v>
      </c>
      <c r="GT374">
        <v>3.25013</v>
      </c>
      <c r="GU374">
        <v>2.89219</v>
      </c>
      <c r="GV374">
        <v>0.0827845</v>
      </c>
      <c r="GW374">
        <v>0.0829145</v>
      </c>
      <c r="GX374">
        <v>0.0594995</v>
      </c>
      <c r="GY374">
        <v>0.0557497</v>
      </c>
      <c r="GZ374">
        <v>30259.7</v>
      </c>
      <c r="HA374">
        <v>23316.2</v>
      </c>
      <c r="HB374">
        <v>30712.7</v>
      </c>
      <c r="HC374">
        <v>23894.7</v>
      </c>
      <c r="HD374">
        <v>38259.5</v>
      </c>
      <c r="HE374">
        <v>31492.7</v>
      </c>
      <c r="HF374">
        <v>43457.9</v>
      </c>
      <c r="HG374">
        <v>36061</v>
      </c>
      <c r="HH374">
        <v>2.35287</v>
      </c>
      <c r="HI374">
        <v>2.25475</v>
      </c>
      <c r="HJ374">
        <v>0.153743</v>
      </c>
      <c r="HK374">
        <v>0</v>
      </c>
      <c r="HL374">
        <v>20.5739</v>
      </c>
      <c r="HM374">
        <v>999.9</v>
      </c>
      <c r="HN374">
        <v>44.982</v>
      </c>
      <c r="HO374">
        <v>27.191</v>
      </c>
      <c r="HP374">
        <v>20.634</v>
      </c>
      <c r="HQ374">
        <v>54.232</v>
      </c>
      <c r="HR374">
        <v>21.4824</v>
      </c>
      <c r="HS374">
        <v>2</v>
      </c>
      <c r="HT374">
        <v>-0.304639</v>
      </c>
      <c r="HU374">
        <v>0.697598</v>
      </c>
      <c r="HV374">
        <v>20.3426</v>
      </c>
      <c r="HW374">
        <v>5.24634</v>
      </c>
      <c r="HX374">
        <v>11.9226</v>
      </c>
      <c r="HY374">
        <v>4.96965</v>
      </c>
      <c r="HZ374">
        <v>3.29003</v>
      </c>
      <c r="IA374">
        <v>9999</v>
      </c>
      <c r="IB374">
        <v>999.9</v>
      </c>
      <c r="IC374">
        <v>9999</v>
      </c>
      <c r="ID374">
        <v>9999</v>
      </c>
      <c r="IE374">
        <v>4.9721</v>
      </c>
      <c r="IF374">
        <v>1.87351</v>
      </c>
      <c r="IG374">
        <v>1.88035</v>
      </c>
      <c r="IH374">
        <v>1.87653</v>
      </c>
      <c r="II374">
        <v>1.87612</v>
      </c>
      <c r="IJ374">
        <v>1.87607</v>
      </c>
      <c r="IK374">
        <v>1.87508</v>
      </c>
      <c r="IL374">
        <v>1.87543</v>
      </c>
      <c r="IM374">
        <v>0</v>
      </c>
      <c r="IN374">
        <v>0</v>
      </c>
      <c r="IO374">
        <v>0</v>
      </c>
      <c r="IP374">
        <v>0</v>
      </c>
      <c r="IQ374" t="s">
        <v>440</v>
      </c>
      <c r="IR374" t="s">
        <v>441</v>
      </c>
      <c r="IS374" t="s">
        <v>442</v>
      </c>
      <c r="IT374" t="s">
        <v>442</v>
      </c>
      <c r="IU374" t="s">
        <v>442</v>
      </c>
      <c r="IV374" t="s">
        <v>442</v>
      </c>
      <c r="IW374">
        <v>0</v>
      </c>
      <c r="IX374">
        <v>100</v>
      </c>
      <c r="IY374">
        <v>100</v>
      </c>
      <c r="IZ374">
        <v>-0.514</v>
      </c>
      <c r="JA374">
        <v>0.0314</v>
      </c>
      <c r="JB374">
        <v>-0.436505064677801</v>
      </c>
      <c r="JC374">
        <v>-0.000204251658391556</v>
      </c>
      <c r="JD374">
        <v>8.11882707142039e-08</v>
      </c>
      <c r="JE374">
        <v>-8.824596126216e-11</v>
      </c>
      <c r="JF374">
        <v>-0.0823044458403542</v>
      </c>
      <c r="JG374">
        <v>6.98166786572007e-05</v>
      </c>
      <c r="JH374">
        <v>0.00104944809816257</v>
      </c>
      <c r="JI374">
        <v>-2.5878658862803e-05</v>
      </c>
      <c r="JJ374">
        <v>28</v>
      </c>
      <c r="JK374">
        <v>2090</v>
      </c>
      <c r="JL374">
        <v>2</v>
      </c>
      <c r="JM374">
        <v>19</v>
      </c>
      <c r="JN374">
        <v>30.4</v>
      </c>
      <c r="JO374">
        <v>30.4</v>
      </c>
      <c r="JP374">
        <v>1.36108</v>
      </c>
      <c r="JQ374">
        <v>2.55615</v>
      </c>
      <c r="JR374">
        <v>2.24365</v>
      </c>
      <c r="JS374">
        <v>2.84912</v>
      </c>
      <c r="JT374">
        <v>2.49756</v>
      </c>
      <c r="JU374">
        <v>2.37915</v>
      </c>
      <c r="JV374">
        <v>31.3898</v>
      </c>
      <c r="JW374">
        <v>24.0612</v>
      </c>
      <c r="JX374">
        <v>18</v>
      </c>
      <c r="JY374">
        <v>633.74</v>
      </c>
      <c r="JZ374">
        <v>657.385</v>
      </c>
      <c r="KA374">
        <v>20.0003</v>
      </c>
      <c r="KB374">
        <v>23.3235</v>
      </c>
      <c r="KC374">
        <v>30.0001</v>
      </c>
      <c r="KD374">
        <v>23.5147</v>
      </c>
      <c r="KE374">
        <v>23.4948</v>
      </c>
      <c r="KF374">
        <v>27.2887</v>
      </c>
      <c r="KG374">
        <v>36.1715</v>
      </c>
      <c r="KH374">
        <v>0</v>
      </c>
      <c r="KI374">
        <v>20</v>
      </c>
      <c r="KJ374">
        <v>420</v>
      </c>
      <c r="KK374">
        <v>11.5869</v>
      </c>
      <c r="KL374">
        <v>101.977</v>
      </c>
      <c r="KM374">
        <v>101.024</v>
      </c>
    </row>
    <row r="375" spans="1:299">
      <c r="A375">
        <v>359</v>
      </c>
      <c r="B375">
        <v>1701979464.1</v>
      </c>
      <c r="C375">
        <v>1790.09999990463</v>
      </c>
      <c r="D375" t="s">
        <v>1159</v>
      </c>
      <c r="E375" t="s">
        <v>1160</v>
      </c>
      <c r="F375">
        <v>15</v>
      </c>
      <c r="H375" t="s">
        <v>435</v>
      </c>
      <c r="K375">
        <v>1701979462.6</v>
      </c>
      <c r="L375">
        <f>(M375)/1000</f>
        <v>0</v>
      </c>
      <c r="M375">
        <f>IF(DR375, AP375, AJ375)</f>
        <v>0</v>
      </c>
      <c r="N375">
        <f>IF(DR375, AK375, AI375)</f>
        <v>0</v>
      </c>
      <c r="O375">
        <f>DT375 - IF(AW375&gt;1, N375*DN375*100.0/(AY375*EH375), 0)</f>
        <v>0</v>
      </c>
      <c r="P375">
        <f>((V375-L375/2)*O375-N375)/(V375+L375/2)</f>
        <v>0</v>
      </c>
      <c r="Q375">
        <f>P375*(EA375+EB375)/1000.0</f>
        <v>0</v>
      </c>
      <c r="R375">
        <f>(DT375 - IF(AW375&gt;1, N375*DN375*100.0/(AY375*EH375), 0))*(EA375+EB375)/1000.0</f>
        <v>0</v>
      </c>
      <c r="S375">
        <f>2.0/((1/U375-1/T375)+SIGN(U375)*SQRT((1/U375-1/T375)*(1/U375-1/T375) + 4*DO375/((DO375+1)*(DO375+1))*(2*1/U375*1/T375-1/T375*1/T375)))</f>
        <v>0</v>
      </c>
      <c r="T375">
        <f>IF(LEFT(DP375,1)&lt;&gt;"0",IF(LEFT(DP375,1)="1",3.0,DQ375),$D$5+$E$5*(EH375*EA375/($K$5*1000))+$F$5*(EH375*EA375/($K$5*1000))*MAX(MIN(DN375,$J$5),$I$5)*MAX(MIN(DN375,$J$5),$I$5)+$G$5*MAX(MIN(DN375,$J$5),$I$5)*(EH375*EA375/($K$5*1000))+$H$5*(EH375*EA375/($K$5*1000))*(EH375*EA375/($K$5*1000)))</f>
        <v>0</v>
      </c>
      <c r="U375">
        <f>L375*(1000-(1000*0.61365*exp(17.502*Y375/(240.97+Y375))/(EA375+EB375)+DV375)/2)/(1000*0.61365*exp(17.502*Y375/(240.97+Y375))/(EA375+EB375)-DV375)</f>
        <v>0</v>
      </c>
      <c r="V375">
        <f>1/((DO375+1)/(S375/1.6)+1/(T375/1.37)) + DO375/((DO375+1)/(S375/1.6) + DO375/(T375/1.37))</f>
        <v>0</v>
      </c>
      <c r="W375">
        <f>(DJ375*DM375)</f>
        <v>0</v>
      </c>
      <c r="X375">
        <f>(EC375+(W375+2*0.95*5.67E-8*(((EC375+$B$7)+273)^4-(EC375+273)^4)-44100*L375)/(1.84*29.3*T375+8*0.95*5.67E-8*(EC375+273)^3))</f>
        <v>0</v>
      </c>
      <c r="Y375">
        <f>($C$7*ED375+$D$7*EE375+$E$7*X375)</f>
        <v>0</v>
      </c>
      <c r="Z375">
        <f>0.61365*exp(17.502*Y375/(240.97+Y375))</f>
        <v>0</v>
      </c>
      <c r="AA375">
        <f>(AB375/AC375*100)</f>
        <v>0</v>
      </c>
      <c r="AB375">
        <f>DV375*(EA375+EB375)/1000</f>
        <v>0</v>
      </c>
      <c r="AC375">
        <f>0.61365*exp(17.502*EC375/(240.97+EC375))</f>
        <v>0</v>
      </c>
      <c r="AD375">
        <f>(Z375-DV375*(EA375+EB375)/1000)</f>
        <v>0</v>
      </c>
      <c r="AE375">
        <f>(-L375*44100)</f>
        <v>0</v>
      </c>
      <c r="AF375">
        <f>2*29.3*T375*0.92*(EC375-Y375)</f>
        <v>0</v>
      </c>
      <c r="AG375">
        <f>2*0.95*5.67E-8*(((EC375+$B$7)+273)^4-(Y375+273)^4)</f>
        <v>0</v>
      </c>
      <c r="AH375">
        <f>W375+AG375+AE375+AF375</f>
        <v>0</v>
      </c>
      <c r="AI375">
        <f>DZ375*AW375*(DU375-DT375*(1000-AW375*DW375)/(1000-AW375*DV375))/(100*DN375)</f>
        <v>0</v>
      </c>
      <c r="AJ375">
        <f>1000*DZ375*AW375*(DV375-DW375)/(100*DN375*(1000-AW375*DV375))</f>
        <v>0</v>
      </c>
      <c r="AK375">
        <f>(AL375 - AM375 - EA375*1E3/(8.314*(EC375+273.15)) * AO375/DZ375 * AN375) * DZ375/(100*DN375) * (1000 - DW375)/1000</f>
        <v>0</v>
      </c>
      <c r="AL375">
        <v>424.919598434597</v>
      </c>
      <c r="AM375">
        <v>423.053757575758</v>
      </c>
      <c r="AN375">
        <v>-0.00111785772215836</v>
      </c>
      <c r="AO375">
        <v>66.111918729525</v>
      </c>
      <c r="AP375">
        <f>(AR375 - AQ375 + EA375*1E3/(8.314*(EC375+273.15)) * AT375/DZ375 * AS375) * DZ375/(100*DN375) * 1000/(1000 - AR375)</f>
        <v>0</v>
      </c>
      <c r="AQ375">
        <v>11.5864793538156</v>
      </c>
      <c r="AR375">
        <v>12.4926395604396</v>
      </c>
      <c r="AS375">
        <v>-2.71807887656627e-07</v>
      </c>
      <c r="AT375">
        <v>85.4368916189537</v>
      </c>
      <c r="AU375">
        <v>0</v>
      </c>
      <c r="AV375">
        <v>0</v>
      </c>
      <c r="AW375">
        <f>IF(AU375*$H$13&gt;=AY375,1.0,(AY375/(AY375-AU375*$H$13)))</f>
        <v>0</v>
      </c>
      <c r="AX375">
        <f>(AW375-1)*100</f>
        <v>0</v>
      </c>
      <c r="AY375">
        <f>MAX(0,($B$13+$C$13*EH375)/(1+$D$13*EH375)*EA375/(EC375+273)*$E$13)</f>
        <v>0</v>
      </c>
      <c r="AZ375" t="s">
        <v>436</v>
      </c>
      <c r="BA375" t="s">
        <v>436</v>
      </c>
      <c r="BB375">
        <v>0</v>
      </c>
      <c r="BC375">
        <v>0</v>
      </c>
      <c r="BD375">
        <f>1-BB375/BC375</f>
        <v>0</v>
      </c>
      <c r="BE375">
        <v>0</v>
      </c>
      <c r="BF375" t="s">
        <v>436</v>
      </c>
      <c r="BG375" t="s">
        <v>436</v>
      </c>
      <c r="BH375">
        <v>0</v>
      </c>
      <c r="BI375">
        <v>0</v>
      </c>
      <c r="BJ375">
        <f>1-BH375/BI375</f>
        <v>0</v>
      </c>
      <c r="BK375">
        <v>0.5</v>
      </c>
      <c r="BL375">
        <f>DK375</f>
        <v>0</v>
      </c>
      <c r="BM375">
        <f>N375</f>
        <v>0</v>
      </c>
      <c r="BN375">
        <f>BJ375*BK375*BL375</f>
        <v>0</v>
      </c>
      <c r="BO375">
        <f>(BM375-BE375)/BL375</f>
        <v>0</v>
      </c>
      <c r="BP375">
        <f>(BC375-BI375)/BI375</f>
        <v>0</v>
      </c>
      <c r="BQ375">
        <f>BB375/(BD375+BB375/BI375)</f>
        <v>0</v>
      </c>
      <c r="BR375" t="s">
        <v>436</v>
      </c>
      <c r="BS375">
        <v>0</v>
      </c>
      <c r="BT375">
        <f>IF(BS375&lt;&gt;0, BS375, BQ375)</f>
        <v>0</v>
      </c>
      <c r="BU375">
        <f>1-BT375/BI375</f>
        <v>0</v>
      </c>
      <c r="BV375">
        <f>(BI375-BH375)/(BI375-BT375)</f>
        <v>0</v>
      </c>
      <c r="BW375">
        <f>(BC375-BI375)/(BC375-BT375)</f>
        <v>0</v>
      </c>
      <c r="BX375">
        <f>(BI375-BH375)/(BI375-BB375)</f>
        <v>0</v>
      </c>
      <c r="BY375">
        <f>(BC375-BI375)/(BC375-BB375)</f>
        <v>0</v>
      </c>
      <c r="BZ375">
        <f>(BV375*BT375/BH375)</f>
        <v>0</v>
      </c>
      <c r="CA375">
        <f>(1-BZ375)</f>
        <v>0</v>
      </c>
      <c r="DJ375">
        <f>$B$11*EI375+$C$11*EJ375+$F$11*EU375*(1-EX375)</f>
        <v>0</v>
      </c>
      <c r="DK375">
        <f>DJ375*DL375</f>
        <v>0</v>
      </c>
      <c r="DL375">
        <f>($B$11*$D$9+$C$11*$D$9+$F$11*((FH375+EZ375)/MAX(FH375+EZ375+FI375, 0.1)*$I$9+FI375/MAX(FH375+EZ375+FI375, 0.1)*$J$9))/($B$11+$C$11+$F$11)</f>
        <v>0</v>
      </c>
      <c r="DM375">
        <f>($B$11*$K$9+$C$11*$K$9+$F$11*((FH375+EZ375)/MAX(FH375+EZ375+FI375, 0.1)*$P$9+FI375/MAX(FH375+EZ375+FI375, 0.1)*$Q$9))/($B$11+$C$11+$F$11)</f>
        <v>0</v>
      </c>
      <c r="DN375">
        <v>6</v>
      </c>
      <c r="DO375">
        <v>0.5</v>
      </c>
      <c r="DP375" t="s">
        <v>437</v>
      </c>
      <c r="DQ375">
        <v>2</v>
      </c>
      <c r="DR375" t="b">
        <v>1</v>
      </c>
      <c r="DS375">
        <v>1701979462.6</v>
      </c>
      <c r="DT375">
        <v>417.778</v>
      </c>
      <c r="DU375">
        <v>420.0015</v>
      </c>
      <c r="DV375">
        <v>12.4925</v>
      </c>
      <c r="DW375">
        <v>11.5877</v>
      </c>
      <c r="DX375">
        <v>418.293</v>
      </c>
      <c r="DY375">
        <v>12.46105</v>
      </c>
      <c r="DZ375">
        <v>599.9925</v>
      </c>
      <c r="EA375">
        <v>78.90125</v>
      </c>
      <c r="EB375">
        <v>0.10002065</v>
      </c>
      <c r="EC375">
        <v>23.041</v>
      </c>
      <c r="ED375">
        <v>23.109</v>
      </c>
      <c r="EE375">
        <v>999.9</v>
      </c>
      <c r="EF375">
        <v>0</v>
      </c>
      <c r="EG375">
        <v>0</v>
      </c>
      <c r="EH375">
        <v>9988.75</v>
      </c>
      <c r="EI375">
        <v>0</v>
      </c>
      <c r="EJ375">
        <v>0.819831</v>
      </c>
      <c r="EK375">
        <v>-2.222855</v>
      </c>
      <c r="EL375">
        <v>423.0635</v>
      </c>
      <c r="EM375">
        <v>424.9255</v>
      </c>
      <c r="EN375">
        <v>0.90479</v>
      </c>
      <c r="EO375">
        <v>420.0015</v>
      </c>
      <c r="EP375">
        <v>11.5877</v>
      </c>
      <c r="EQ375">
        <v>0.9856745</v>
      </c>
      <c r="ER375">
        <v>0.914285</v>
      </c>
      <c r="ES375">
        <v>6.70632</v>
      </c>
      <c r="ET375">
        <v>5.617575</v>
      </c>
      <c r="EU375">
        <v>1799.945</v>
      </c>
      <c r="EV375">
        <v>0.978004</v>
      </c>
      <c r="EW375">
        <v>0.0219962</v>
      </c>
      <c r="EX375">
        <v>0</v>
      </c>
      <c r="EY375">
        <v>380.4475</v>
      </c>
      <c r="EZ375">
        <v>4.99951</v>
      </c>
      <c r="FA375">
        <v>6903.83</v>
      </c>
      <c r="FB375">
        <v>14716.55</v>
      </c>
      <c r="FC375">
        <v>43.125</v>
      </c>
      <c r="FD375">
        <v>44.875</v>
      </c>
      <c r="FE375">
        <v>44.625</v>
      </c>
      <c r="FF375">
        <v>43.875</v>
      </c>
      <c r="FG375">
        <v>44.5</v>
      </c>
      <c r="FH375">
        <v>1755.465</v>
      </c>
      <c r="FI375">
        <v>39.48</v>
      </c>
      <c r="FJ375">
        <v>0</v>
      </c>
      <c r="FK375">
        <v>1701979465.5</v>
      </c>
      <c r="FL375">
        <v>0</v>
      </c>
      <c r="FM375">
        <v>380.58704</v>
      </c>
      <c r="FN375">
        <v>0.0890769285375561</v>
      </c>
      <c r="FO375">
        <v>-2.84538458935144</v>
      </c>
      <c r="FP375">
        <v>6904.4036</v>
      </c>
      <c r="FQ375">
        <v>15</v>
      </c>
      <c r="FR375">
        <v>1701977635</v>
      </c>
      <c r="FS375" t="s">
        <v>438</v>
      </c>
      <c r="FT375">
        <v>1701977633</v>
      </c>
      <c r="FU375">
        <v>1701977635</v>
      </c>
      <c r="FV375">
        <v>4</v>
      </c>
      <c r="FW375">
        <v>-0.012</v>
      </c>
      <c r="FX375">
        <v>0.003</v>
      </c>
      <c r="FY375">
        <v>-0.515</v>
      </c>
      <c r="FZ375">
        <v>0.012</v>
      </c>
      <c r="GA375">
        <v>420</v>
      </c>
      <c r="GB375">
        <v>11</v>
      </c>
      <c r="GC375">
        <v>0.38</v>
      </c>
      <c r="GD375">
        <v>0.07</v>
      </c>
      <c r="GE375">
        <v>-2.24087333333333</v>
      </c>
      <c r="GF375">
        <v>0.175452467532464</v>
      </c>
      <c r="GG375">
        <v>0.0238915957196615</v>
      </c>
      <c r="GH375">
        <v>1</v>
      </c>
      <c r="GI375">
        <v>380.611941176471</v>
      </c>
      <c r="GJ375">
        <v>-0.457326198673448</v>
      </c>
      <c r="GK375">
        <v>0.182969933431132</v>
      </c>
      <c r="GL375">
        <v>1</v>
      </c>
      <c r="GM375">
        <v>0.908067619047619</v>
      </c>
      <c r="GN375">
        <v>-0.0109966753246728</v>
      </c>
      <c r="GO375">
        <v>0.00171654465982129</v>
      </c>
      <c r="GP375">
        <v>1</v>
      </c>
      <c r="GQ375">
        <v>3</v>
      </c>
      <c r="GR375">
        <v>3</v>
      </c>
      <c r="GS375" t="s">
        <v>439</v>
      </c>
      <c r="GT375">
        <v>3.25008</v>
      </c>
      <c r="GU375">
        <v>2.89211</v>
      </c>
      <c r="GV375">
        <v>0.0827777</v>
      </c>
      <c r="GW375">
        <v>0.0829146</v>
      </c>
      <c r="GX375">
        <v>0.0594892</v>
      </c>
      <c r="GY375">
        <v>0.0557558</v>
      </c>
      <c r="GZ375">
        <v>30260.1</v>
      </c>
      <c r="HA375">
        <v>23316.3</v>
      </c>
      <c r="HB375">
        <v>30712.9</v>
      </c>
      <c r="HC375">
        <v>23894.8</v>
      </c>
      <c r="HD375">
        <v>38260.2</v>
      </c>
      <c r="HE375">
        <v>31492.7</v>
      </c>
      <c r="HF375">
        <v>43458.2</v>
      </c>
      <c r="HG375">
        <v>36061.2</v>
      </c>
      <c r="HH375">
        <v>2.3529</v>
      </c>
      <c r="HI375">
        <v>2.25478</v>
      </c>
      <c r="HJ375">
        <v>0.153966</v>
      </c>
      <c r="HK375">
        <v>0</v>
      </c>
      <c r="HL375">
        <v>20.5761</v>
      </c>
      <c r="HM375">
        <v>999.9</v>
      </c>
      <c r="HN375">
        <v>44.988</v>
      </c>
      <c r="HO375">
        <v>27.211</v>
      </c>
      <c r="HP375">
        <v>20.6626</v>
      </c>
      <c r="HQ375">
        <v>54.692</v>
      </c>
      <c r="HR375">
        <v>21.4744</v>
      </c>
      <c r="HS375">
        <v>2</v>
      </c>
      <c r="HT375">
        <v>-0.304731</v>
      </c>
      <c r="HU375">
        <v>0.698423</v>
      </c>
      <c r="HV375">
        <v>20.3425</v>
      </c>
      <c r="HW375">
        <v>5.24619</v>
      </c>
      <c r="HX375">
        <v>11.9216</v>
      </c>
      <c r="HY375">
        <v>4.9695</v>
      </c>
      <c r="HZ375">
        <v>3.29</v>
      </c>
      <c r="IA375">
        <v>9999</v>
      </c>
      <c r="IB375">
        <v>999.9</v>
      </c>
      <c r="IC375">
        <v>9999</v>
      </c>
      <c r="ID375">
        <v>9999</v>
      </c>
      <c r="IE375">
        <v>4.9721</v>
      </c>
      <c r="IF375">
        <v>1.87352</v>
      </c>
      <c r="IG375">
        <v>1.88034</v>
      </c>
      <c r="IH375">
        <v>1.87653</v>
      </c>
      <c r="II375">
        <v>1.8761</v>
      </c>
      <c r="IJ375">
        <v>1.87607</v>
      </c>
      <c r="IK375">
        <v>1.87505</v>
      </c>
      <c r="IL375">
        <v>1.87545</v>
      </c>
      <c r="IM375">
        <v>0</v>
      </c>
      <c r="IN375">
        <v>0</v>
      </c>
      <c r="IO375">
        <v>0</v>
      </c>
      <c r="IP375">
        <v>0</v>
      </c>
      <c r="IQ375" t="s">
        <v>440</v>
      </c>
      <c r="IR375" t="s">
        <v>441</v>
      </c>
      <c r="IS375" t="s">
        <v>442</v>
      </c>
      <c r="IT375" t="s">
        <v>442</v>
      </c>
      <c r="IU375" t="s">
        <v>442</v>
      </c>
      <c r="IV375" t="s">
        <v>442</v>
      </c>
      <c r="IW375">
        <v>0</v>
      </c>
      <c r="IX375">
        <v>100</v>
      </c>
      <c r="IY375">
        <v>100</v>
      </c>
      <c r="IZ375">
        <v>-0.514</v>
      </c>
      <c r="JA375">
        <v>0.0315</v>
      </c>
      <c r="JB375">
        <v>-0.436505064677801</v>
      </c>
      <c r="JC375">
        <v>-0.000204251658391556</v>
      </c>
      <c r="JD375">
        <v>8.11882707142039e-08</v>
      </c>
      <c r="JE375">
        <v>-8.824596126216e-11</v>
      </c>
      <c r="JF375">
        <v>-0.0823044458403542</v>
      </c>
      <c r="JG375">
        <v>6.98166786572007e-05</v>
      </c>
      <c r="JH375">
        <v>0.00104944809816257</v>
      </c>
      <c r="JI375">
        <v>-2.5878658862803e-05</v>
      </c>
      <c r="JJ375">
        <v>28</v>
      </c>
      <c r="JK375">
        <v>2090</v>
      </c>
      <c r="JL375">
        <v>2</v>
      </c>
      <c r="JM375">
        <v>19</v>
      </c>
      <c r="JN375">
        <v>30.5</v>
      </c>
      <c r="JO375">
        <v>30.5</v>
      </c>
      <c r="JP375">
        <v>1.36108</v>
      </c>
      <c r="JQ375">
        <v>2.55371</v>
      </c>
      <c r="JR375">
        <v>2.24365</v>
      </c>
      <c r="JS375">
        <v>2.85034</v>
      </c>
      <c r="JT375">
        <v>2.49756</v>
      </c>
      <c r="JU375">
        <v>2.36694</v>
      </c>
      <c r="JV375">
        <v>31.4115</v>
      </c>
      <c r="JW375">
        <v>24.07</v>
      </c>
      <c r="JX375">
        <v>18</v>
      </c>
      <c r="JY375">
        <v>633.739</v>
      </c>
      <c r="JZ375">
        <v>657.406</v>
      </c>
      <c r="KA375">
        <v>20.0002</v>
      </c>
      <c r="KB375">
        <v>23.3235</v>
      </c>
      <c r="KC375">
        <v>30</v>
      </c>
      <c r="KD375">
        <v>23.5131</v>
      </c>
      <c r="KE375">
        <v>23.4948</v>
      </c>
      <c r="KF375">
        <v>27.2887</v>
      </c>
      <c r="KG375">
        <v>36.1715</v>
      </c>
      <c r="KH375">
        <v>0</v>
      </c>
      <c r="KI375">
        <v>20</v>
      </c>
      <c r="KJ375">
        <v>420</v>
      </c>
      <c r="KK375">
        <v>11.5869</v>
      </c>
      <c r="KL375">
        <v>101.977</v>
      </c>
      <c r="KM375">
        <v>101.024</v>
      </c>
    </row>
    <row r="376" spans="1:299">
      <c r="A376">
        <v>360</v>
      </c>
      <c r="B376">
        <v>1701979469.1</v>
      </c>
      <c r="C376">
        <v>1795.09999990463</v>
      </c>
      <c r="D376" t="s">
        <v>1161</v>
      </c>
      <c r="E376" t="s">
        <v>1162</v>
      </c>
      <c r="F376">
        <v>15</v>
      </c>
      <c r="H376" t="s">
        <v>435</v>
      </c>
      <c r="K376">
        <v>1701979467.6</v>
      </c>
      <c r="L376">
        <f>(M376)/1000</f>
        <v>0</v>
      </c>
      <c r="M376">
        <f>IF(DR376, AP376, AJ376)</f>
        <v>0</v>
      </c>
      <c r="N376">
        <f>IF(DR376, AK376, AI376)</f>
        <v>0</v>
      </c>
      <c r="O376">
        <f>DT376 - IF(AW376&gt;1, N376*DN376*100.0/(AY376*EH376), 0)</f>
        <v>0</v>
      </c>
      <c r="P376">
        <f>((V376-L376/2)*O376-N376)/(V376+L376/2)</f>
        <v>0</v>
      </c>
      <c r="Q376">
        <f>P376*(EA376+EB376)/1000.0</f>
        <v>0</v>
      </c>
      <c r="R376">
        <f>(DT376 - IF(AW376&gt;1, N376*DN376*100.0/(AY376*EH376), 0))*(EA376+EB376)/1000.0</f>
        <v>0</v>
      </c>
      <c r="S376">
        <f>2.0/((1/U376-1/T376)+SIGN(U376)*SQRT((1/U376-1/T376)*(1/U376-1/T376) + 4*DO376/((DO376+1)*(DO376+1))*(2*1/U376*1/T376-1/T376*1/T376)))</f>
        <v>0</v>
      </c>
      <c r="T376">
        <f>IF(LEFT(DP376,1)&lt;&gt;"0",IF(LEFT(DP376,1)="1",3.0,DQ376),$D$5+$E$5*(EH376*EA376/($K$5*1000))+$F$5*(EH376*EA376/($K$5*1000))*MAX(MIN(DN376,$J$5),$I$5)*MAX(MIN(DN376,$J$5),$I$5)+$G$5*MAX(MIN(DN376,$J$5),$I$5)*(EH376*EA376/($K$5*1000))+$H$5*(EH376*EA376/($K$5*1000))*(EH376*EA376/($K$5*1000)))</f>
        <v>0</v>
      </c>
      <c r="U376">
        <f>L376*(1000-(1000*0.61365*exp(17.502*Y376/(240.97+Y376))/(EA376+EB376)+DV376)/2)/(1000*0.61365*exp(17.502*Y376/(240.97+Y376))/(EA376+EB376)-DV376)</f>
        <v>0</v>
      </c>
      <c r="V376">
        <f>1/((DO376+1)/(S376/1.6)+1/(T376/1.37)) + DO376/((DO376+1)/(S376/1.6) + DO376/(T376/1.37))</f>
        <v>0</v>
      </c>
      <c r="W376">
        <f>(DJ376*DM376)</f>
        <v>0</v>
      </c>
      <c r="X376">
        <f>(EC376+(W376+2*0.95*5.67E-8*(((EC376+$B$7)+273)^4-(EC376+273)^4)-44100*L376)/(1.84*29.3*T376+8*0.95*5.67E-8*(EC376+273)^3))</f>
        <v>0</v>
      </c>
      <c r="Y376">
        <f>($C$7*ED376+$D$7*EE376+$E$7*X376)</f>
        <v>0</v>
      </c>
      <c r="Z376">
        <f>0.61365*exp(17.502*Y376/(240.97+Y376))</f>
        <v>0</v>
      </c>
      <c r="AA376">
        <f>(AB376/AC376*100)</f>
        <v>0</v>
      </c>
      <c r="AB376">
        <f>DV376*(EA376+EB376)/1000</f>
        <v>0</v>
      </c>
      <c r="AC376">
        <f>0.61365*exp(17.502*EC376/(240.97+EC376))</f>
        <v>0</v>
      </c>
      <c r="AD376">
        <f>(Z376-DV376*(EA376+EB376)/1000)</f>
        <v>0</v>
      </c>
      <c r="AE376">
        <f>(-L376*44100)</f>
        <v>0</v>
      </c>
      <c r="AF376">
        <f>2*29.3*T376*0.92*(EC376-Y376)</f>
        <v>0</v>
      </c>
      <c r="AG376">
        <f>2*0.95*5.67E-8*(((EC376+$B$7)+273)^4-(Y376+273)^4)</f>
        <v>0</v>
      </c>
      <c r="AH376">
        <f>W376+AG376+AE376+AF376</f>
        <v>0</v>
      </c>
      <c r="AI376">
        <f>DZ376*AW376*(DU376-DT376*(1000-AW376*DW376)/(1000-AW376*DV376))/(100*DN376)</f>
        <v>0</v>
      </c>
      <c r="AJ376">
        <f>1000*DZ376*AW376*(DV376-DW376)/(100*DN376*(1000-AW376*DV376))</f>
        <v>0</v>
      </c>
      <c r="AK376">
        <f>(AL376 - AM376 - EA376*1E3/(8.314*(EC376+273.15)) * AO376/DZ376 * AN376) * DZ376/(100*DN376) * (1000 - DW376)/1000</f>
        <v>0</v>
      </c>
      <c r="AL376">
        <v>424.917369188592</v>
      </c>
      <c r="AM376">
        <v>423.040121212121</v>
      </c>
      <c r="AN376">
        <v>-0.000309126424879185</v>
      </c>
      <c r="AO376">
        <v>66.111918729525</v>
      </c>
      <c r="AP376">
        <f>(AR376 - AQ376 + EA376*1E3/(8.314*(EC376+273.15)) * AT376/DZ376 * AS376) * DZ376/(100*DN376) * 1000/(1000 - AR376)</f>
        <v>0</v>
      </c>
      <c r="AQ376">
        <v>11.5878720321303</v>
      </c>
      <c r="AR376">
        <v>12.492943956044</v>
      </c>
      <c r="AS376">
        <v>-3.12311343402623e-07</v>
      </c>
      <c r="AT376">
        <v>85.4368916189537</v>
      </c>
      <c r="AU376">
        <v>0</v>
      </c>
      <c r="AV376">
        <v>0</v>
      </c>
      <c r="AW376">
        <f>IF(AU376*$H$13&gt;=AY376,1.0,(AY376/(AY376-AU376*$H$13)))</f>
        <v>0</v>
      </c>
      <c r="AX376">
        <f>(AW376-1)*100</f>
        <v>0</v>
      </c>
      <c r="AY376">
        <f>MAX(0,($B$13+$C$13*EH376)/(1+$D$13*EH376)*EA376/(EC376+273)*$E$13)</f>
        <v>0</v>
      </c>
      <c r="AZ376" t="s">
        <v>436</v>
      </c>
      <c r="BA376" t="s">
        <v>436</v>
      </c>
      <c r="BB376">
        <v>0</v>
      </c>
      <c r="BC376">
        <v>0</v>
      </c>
      <c r="BD376">
        <f>1-BB376/BC376</f>
        <v>0</v>
      </c>
      <c r="BE376">
        <v>0</v>
      </c>
      <c r="BF376" t="s">
        <v>436</v>
      </c>
      <c r="BG376" t="s">
        <v>436</v>
      </c>
      <c r="BH376">
        <v>0</v>
      </c>
      <c r="BI376">
        <v>0</v>
      </c>
      <c r="BJ376">
        <f>1-BH376/BI376</f>
        <v>0</v>
      </c>
      <c r="BK376">
        <v>0.5</v>
      </c>
      <c r="BL376">
        <f>DK376</f>
        <v>0</v>
      </c>
      <c r="BM376">
        <f>N376</f>
        <v>0</v>
      </c>
      <c r="BN376">
        <f>BJ376*BK376*BL376</f>
        <v>0</v>
      </c>
      <c r="BO376">
        <f>(BM376-BE376)/BL376</f>
        <v>0</v>
      </c>
      <c r="BP376">
        <f>(BC376-BI376)/BI376</f>
        <v>0</v>
      </c>
      <c r="BQ376">
        <f>BB376/(BD376+BB376/BI376)</f>
        <v>0</v>
      </c>
      <c r="BR376" t="s">
        <v>436</v>
      </c>
      <c r="BS376">
        <v>0</v>
      </c>
      <c r="BT376">
        <f>IF(BS376&lt;&gt;0, BS376, BQ376)</f>
        <v>0</v>
      </c>
      <c r="BU376">
        <f>1-BT376/BI376</f>
        <v>0</v>
      </c>
      <c r="BV376">
        <f>(BI376-BH376)/(BI376-BT376)</f>
        <v>0</v>
      </c>
      <c r="BW376">
        <f>(BC376-BI376)/(BC376-BT376)</f>
        <v>0</v>
      </c>
      <c r="BX376">
        <f>(BI376-BH376)/(BI376-BB376)</f>
        <v>0</v>
      </c>
      <c r="BY376">
        <f>(BC376-BI376)/(BC376-BB376)</f>
        <v>0</v>
      </c>
      <c r="BZ376">
        <f>(BV376*BT376/BH376)</f>
        <v>0</v>
      </c>
      <c r="CA376">
        <f>(1-BZ376)</f>
        <v>0</v>
      </c>
      <c r="DJ376">
        <f>$B$11*EI376+$C$11*EJ376+$F$11*EU376*(1-EX376)</f>
        <v>0</v>
      </c>
      <c r="DK376">
        <f>DJ376*DL376</f>
        <v>0</v>
      </c>
      <c r="DL376">
        <f>($B$11*$D$9+$C$11*$D$9+$F$11*((FH376+EZ376)/MAX(FH376+EZ376+FI376, 0.1)*$I$9+FI376/MAX(FH376+EZ376+FI376, 0.1)*$J$9))/($B$11+$C$11+$F$11)</f>
        <v>0</v>
      </c>
      <c r="DM376">
        <f>($B$11*$K$9+$C$11*$K$9+$F$11*((FH376+EZ376)/MAX(FH376+EZ376+FI376, 0.1)*$P$9+FI376/MAX(FH376+EZ376+FI376, 0.1)*$Q$9))/($B$11+$C$11+$F$11)</f>
        <v>0</v>
      </c>
      <c r="DN376">
        <v>6</v>
      </c>
      <c r="DO376">
        <v>0.5</v>
      </c>
      <c r="DP376" t="s">
        <v>437</v>
      </c>
      <c r="DQ376">
        <v>2</v>
      </c>
      <c r="DR376" t="b">
        <v>1</v>
      </c>
      <c r="DS376">
        <v>1701979467.6</v>
      </c>
      <c r="DT376">
        <v>417.7555</v>
      </c>
      <c r="DU376">
        <v>419.9855</v>
      </c>
      <c r="DV376">
        <v>12.49295</v>
      </c>
      <c r="DW376">
        <v>11.5859</v>
      </c>
      <c r="DX376">
        <v>418.2695</v>
      </c>
      <c r="DY376">
        <v>12.46145</v>
      </c>
      <c r="DZ376">
        <v>600.023</v>
      </c>
      <c r="EA376">
        <v>78.90125</v>
      </c>
      <c r="EB376">
        <v>0.10001155</v>
      </c>
      <c r="EC376">
        <v>23.0449</v>
      </c>
      <c r="ED376">
        <v>23.1149</v>
      </c>
      <c r="EE376">
        <v>999.9</v>
      </c>
      <c r="EF376">
        <v>0</v>
      </c>
      <c r="EG376">
        <v>0</v>
      </c>
      <c r="EH376">
        <v>9992.815</v>
      </c>
      <c r="EI376">
        <v>0</v>
      </c>
      <c r="EJ376">
        <v>0.797215</v>
      </c>
      <c r="EK376">
        <v>-2.230015</v>
      </c>
      <c r="EL376">
        <v>423.0405</v>
      </c>
      <c r="EM376">
        <v>424.9085</v>
      </c>
      <c r="EN376">
        <v>0.9070175</v>
      </c>
      <c r="EO376">
        <v>419.9855</v>
      </c>
      <c r="EP376">
        <v>11.5859</v>
      </c>
      <c r="EQ376">
        <v>0.985708</v>
      </c>
      <c r="ER376">
        <v>0.9141435</v>
      </c>
      <c r="ES376">
        <v>6.70683</v>
      </c>
      <c r="ET376">
        <v>5.615345</v>
      </c>
      <c r="EU376">
        <v>1799.945</v>
      </c>
      <c r="EV376">
        <v>0.978004</v>
      </c>
      <c r="EW376">
        <v>0.0219962</v>
      </c>
      <c r="EX376">
        <v>0</v>
      </c>
      <c r="EY376">
        <v>380.3255</v>
      </c>
      <c r="EZ376">
        <v>4.99951</v>
      </c>
      <c r="FA376">
        <v>6903.695</v>
      </c>
      <c r="FB376">
        <v>14716.55</v>
      </c>
      <c r="FC376">
        <v>43.125</v>
      </c>
      <c r="FD376">
        <v>44.875</v>
      </c>
      <c r="FE376">
        <v>44.625</v>
      </c>
      <c r="FF376">
        <v>43.875</v>
      </c>
      <c r="FG376">
        <v>44.5</v>
      </c>
      <c r="FH376">
        <v>1755.465</v>
      </c>
      <c r="FI376">
        <v>39.48</v>
      </c>
      <c r="FJ376">
        <v>0</v>
      </c>
      <c r="FK376">
        <v>1701979470.3</v>
      </c>
      <c r="FL376">
        <v>0</v>
      </c>
      <c r="FM376">
        <v>380.50464</v>
      </c>
      <c r="FN376">
        <v>-1.04176922827464</v>
      </c>
      <c r="FO376">
        <v>-2.71307690123541</v>
      </c>
      <c r="FP376">
        <v>6904.2592</v>
      </c>
      <c r="FQ376">
        <v>15</v>
      </c>
      <c r="FR376">
        <v>1701977635</v>
      </c>
      <c r="FS376" t="s">
        <v>438</v>
      </c>
      <c r="FT376">
        <v>1701977633</v>
      </c>
      <c r="FU376">
        <v>1701977635</v>
      </c>
      <c r="FV376">
        <v>4</v>
      </c>
      <c r="FW376">
        <v>-0.012</v>
      </c>
      <c r="FX376">
        <v>0.003</v>
      </c>
      <c r="FY376">
        <v>-0.515</v>
      </c>
      <c r="FZ376">
        <v>0.012</v>
      </c>
      <c r="GA376">
        <v>420</v>
      </c>
      <c r="GB376">
        <v>11</v>
      </c>
      <c r="GC376">
        <v>0.38</v>
      </c>
      <c r="GD376">
        <v>0.07</v>
      </c>
      <c r="GE376">
        <v>-2.232213</v>
      </c>
      <c r="GF376">
        <v>0.053179849624062</v>
      </c>
      <c r="GG376">
        <v>0.0164648149397435</v>
      </c>
      <c r="GH376">
        <v>1</v>
      </c>
      <c r="GI376">
        <v>380.549235294118</v>
      </c>
      <c r="GJ376">
        <v>-0.829824290780218</v>
      </c>
      <c r="GK376">
        <v>0.222677432072327</v>
      </c>
      <c r="GL376">
        <v>1</v>
      </c>
      <c r="GM376">
        <v>0.9070101</v>
      </c>
      <c r="GN376">
        <v>-0.00609473684210682</v>
      </c>
      <c r="GO376">
        <v>0.00139958568512257</v>
      </c>
      <c r="GP376">
        <v>1</v>
      </c>
      <c r="GQ376">
        <v>3</v>
      </c>
      <c r="GR376">
        <v>3</v>
      </c>
      <c r="GS376" t="s">
        <v>439</v>
      </c>
      <c r="GT376">
        <v>3.2501</v>
      </c>
      <c r="GU376">
        <v>2.89233</v>
      </c>
      <c r="GV376">
        <v>0.0827751</v>
      </c>
      <c r="GW376">
        <v>0.0829112</v>
      </c>
      <c r="GX376">
        <v>0.0594908</v>
      </c>
      <c r="GY376">
        <v>0.0557445</v>
      </c>
      <c r="GZ376">
        <v>30260.2</v>
      </c>
      <c r="HA376">
        <v>23316.1</v>
      </c>
      <c r="HB376">
        <v>30712.8</v>
      </c>
      <c r="HC376">
        <v>23894.5</v>
      </c>
      <c r="HD376">
        <v>38260.3</v>
      </c>
      <c r="HE376">
        <v>31492.4</v>
      </c>
      <c r="HF376">
        <v>43458.4</v>
      </c>
      <c r="HG376">
        <v>36060.4</v>
      </c>
      <c r="HH376">
        <v>2.35267</v>
      </c>
      <c r="HI376">
        <v>2.2547</v>
      </c>
      <c r="HJ376">
        <v>0.153594</v>
      </c>
      <c r="HK376">
        <v>0</v>
      </c>
      <c r="HL376">
        <v>20.5795</v>
      </c>
      <c r="HM376">
        <v>999.9</v>
      </c>
      <c r="HN376">
        <v>44.988</v>
      </c>
      <c r="HO376">
        <v>27.211</v>
      </c>
      <c r="HP376">
        <v>20.6613</v>
      </c>
      <c r="HQ376">
        <v>54.462</v>
      </c>
      <c r="HR376">
        <v>21.4583</v>
      </c>
      <c r="HS376">
        <v>2</v>
      </c>
      <c r="HT376">
        <v>-0.304695</v>
      </c>
      <c r="HU376">
        <v>0.699167</v>
      </c>
      <c r="HV376">
        <v>20.3423</v>
      </c>
      <c r="HW376">
        <v>5.24619</v>
      </c>
      <c r="HX376">
        <v>11.9229</v>
      </c>
      <c r="HY376">
        <v>4.9695</v>
      </c>
      <c r="HZ376">
        <v>3.29</v>
      </c>
      <c r="IA376">
        <v>9999</v>
      </c>
      <c r="IB376">
        <v>999.9</v>
      </c>
      <c r="IC376">
        <v>9999</v>
      </c>
      <c r="ID376">
        <v>9999</v>
      </c>
      <c r="IE376">
        <v>4.97211</v>
      </c>
      <c r="IF376">
        <v>1.87353</v>
      </c>
      <c r="IG376">
        <v>1.88034</v>
      </c>
      <c r="IH376">
        <v>1.87651</v>
      </c>
      <c r="II376">
        <v>1.87609</v>
      </c>
      <c r="IJ376">
        <v>1.87607</v>
      </c>
      <c r="IK376">
        <v>1.87505</v>
      </c>
      <c r="IL376">
        <v>1.87543</v>
      </c>
      <c r="IM376">
        <v>0</v>
      </c>
      <c r="IN376">
        <v>0</v>
      </c>
      <c r="IO376">
        <v>0</v>
      </c>
      <c r="IP376">
        <v>0</v>
      </c>
      <c r="IQ376" t="s">
        <v>440</v>
      </c>
      <c r="IR376" t="s">
        <v>441</v>
      </c>
      <c r="IS376" t="s">
        <v>442</v>
      </c>
      <c r="IT376" t="s">
        <v>442</v>
      </c>
      <c r="IU376" t="s">
        <v>442</v>
      </c>
      <c r="IV376" t="s">
        <v>442</v>
      </c>
      <c r="IW376">
        <v>0</v>
      </c>
      <c r="IX376">
        <v>100</v>
      </c>
      <c r="IY376">
        <v>100</v>
      </c>
      <c r="IZ376">
        <v>-0.514</v>
      </c>
      <c r="JA376">
        <v>0.0314</v>
      </c>
      <c r="JB376">
        <v>-0.436505064677801</v>
      </c>
      <c r="JC376">
        <v>-0.000204251658391556</v>
      </c>
      <c r="JD376">
        <v>8.11882707142039e-08</v>
      </c>
      <c r="JE376">
        <v>-8.824596126216e-11</v>
      </c>
      <c r="JF376">
        <v>-0.0823044458403542</v>
      </c>
      <c r="JG376">
        <v>6.98166786572007e-05</v>
      </c>
      <c r="JH376">
        <v>0.00104944809816257</v>
      </c>
      <c r="JI376">
        <v>-2.5878658862803e-05</v>
      </c>
      <c r="JJ376">
        <v>28</v>
      </c>
      <c r="JK376">
        <v>2090</v>
      </c>
      <c r="JL376">
        <v>2</v>
      </c>
      <c r="JM376">
        <v>19</v>
      </c>
      <c r="JN376">
        <v>30.6</v>
      </c>
      <c r="JO376">
        <v>30.6</v>
      </c>
      <c r="JP376">
        <v>1.36108</v>
      </c>
      <c r="JQ376">
        <v>2.55615</v>
      </c>
      <c r="JR376">
        <v>2.24365</v>
      </c>
      <c r="JS376">
        <v>2.85034</v>
      </c>
      <c r="JT376">
        <v>2.49756</v>
      </c>
      <c r="JU376">
        <v>2.35107</v>
      </c>
      <c r="JV376">
        <v>31.3898</v>
      </c>
      <c r="JW376">
        <v>24.0612</v>
      </c>
      <c r="JX376">
        <v>18</v>
      </c>
      <c r="JY376">
        <v>633.575</v>
      </c>
      <c r="JZ376">
        <v>657.336</v>
      </c>
      <c r="KA376">
        <v>20.0001</v>
      </c>
      <c r="KB376">
        <v>23.3235</v>
      </c>
      <c r="KC376">
        <v>30.0001</v>
      </c>
      <c r="KD376">
        <v>23.5131</v>
      </c>
      <c r="KE376">
        <v>23.4943</v>
      </c>
      <c r="KF376">
        <v>27.2894</v>
      </c>
      <c r="KG376">
        <v>36.1715</v>
      </c>
      <c r="KH376">
        <v>0</v>
      </c>
      <c r="KI376">
        <v>20</v>
      </c>
      <c r="KJ376">
        <v>420</v>
      </c>
      <c r="KK376">
        <v>11.5869</v>
      </c>
      <c r="KL376">
        <v>101.977</v>
      </c>
      <c r="KM376">
        <v>101.022</v>
      </c>
    </row>
    <row r="377" spans="1:299">
      <c r="A377">
        <v>361</v>
      </c>
      <c r="B377">
        <v>1701979474.1</v>
      </c>
      <c r="C377">
        <v>1800.09999990463</v>
      </c>
      <c r="D377" t="s">
        <v>1163</v>
      </c>
      <c r="E377" t="s">
        <v>1164</v>
      </c>
      <c r="F377">
        <v>15</v>
      </c>
      <c r="H377" t="s">
        <v>435</v>
      </c>
      <c r="K377">
        <v>1701979472.6</v>
      </c>
      <c r="L377">
        <f>(M377)/1000</f>
        <v>0</v>
      </c>
      <c r="M377">
        <f>IF(DR377, AP377, AJ377)</f>
        <v>0</v>
      </c>
      <c r="N377">
        <f>IF(DR377, AK377, AI377)</f>
        <v>0</v>
      </c>
      <c r="O377">
        <f>DT377 - IF(AW377&gt;1, N377*DN377*100.0/(AY377*EH377), 0)</f>
        <v>0</v>
      </c>
      <c r="P377">
        <f>((V377-L377/2)*O377-N377)/(V377+L377/2)</f>
        <v>0</v>
      </c>
      <c r="Q377">
        <f>P377*(EA377+EB377)/1000.0</f>
        <v>0</v>
      </c>
      <c r="R377">
        <f>(DT377 - IF(AW377&gt;1, N377*DN377*100.0/(AY377*EH377), 0))*(EA377+EB377)/1000.0</f>
        <v>0</v>
      </c>
      <c r="S377">
        <f>2.0/((1/U377-1/T377)+SIGN(U377)*SQRT((1/U377-1/T377)*(1/U377-1/T377) + 4*DO377/((DO377+1)*(DO377+1))*(2*1/U377*1/T377-1/T377*1/T377)))</f>
        <v>0</v>
      </c>
      <c r="T377">
        <f>IF(LEFT(DP377,1)&lt;&gt;"0",IF(LEFT(DP377,1)="1",3.0,DQ377),$D$5+$E$5*(EH377*EA377/($K$5*1000))+$F$5*(EH377*EA377/($K$5*1000))*MAX(MIN(DN377,$J$5),$I$5)*MAX(MIN(DN377,$J$5),$I$5)+$G$5*MAX(MIN(DN377,$J$5),$I$5)*(EH377*EA377/($K$5*1000))+$H$5*(EH377*EA377/($K$5*1000))*(EH377*EA377/($K$5*1000)))</f>
        <v>0</v>
      </c>
      <c r="U377">
        <f>L377*(1000-(1000*0.61365*exp(17.502*Y377/(240.97+Y377))/(EA377+EB377)+DV377)/2)/(1000*0.61365*exp(17.502*Y377/(240.97+Y377))/(EA377+EB377)-DV377)</f>
        <v>0</v>
      </c>
      <c r="V377">
        <f>1/((DO377+1)/(S377/1.6)+1/(T377/1.37)) + DO377/((DO377+1)/(S377/1.6) + DO377/(T377/1.37))</f>
        <v>0</v>
      </c>
      <c r="W377">
        <f>(DJ377*DM377)</f>
        <v>0</v>
      </c>
      <c r="X377">
        <f>(EC377+(W377+2*0.95*5.67E-8*(((EC377+$B$7)+273)^4-(EC377+273)^4)-44100*L377)/(1.84*29.3*T377+8*0.95*5.67E-8*(EC377+273)^3))</f>
        <v>0</v>
      </c>
      <c r="Y377">
        <f>($C$7*ED377+$D$7*EE377+$E$7*X377)</f>
        <v>0</v>
      </c>
      <c r="Z377">
        <f>0.61365*exp(17.502*Y377/(240.97+Y377))</f>
        <v>0</v>
      </c>
      <c r="AA377">
        <f>(AB377/AC377*100)</f>
        <v>0</v>
      </c>
      <c r="AB377">
        <f>DV377*(EA377+EB377)/1000</f>
        <v>0</v>
      </c>
      <c r="AC377">
        <f>0.61365*exp(17.502*EC377/(240.97+EC377))</f>
        <v>0</v>
      </c>
      <c r="AD377">
        <f>(Z377-DV377*(EA377+EB377)/1000)</f>
        <v>0</v>
      </c>
      <c r="AE377">
        <f>(-L377*44100)</f>
        <v>0</v>
      </c>
      <c r="AF377">
        <f>2*29.3*T377*0.92*(EC377-Y377)</f>
        <v>0</v>
      </c>
      <c r="AG377">
        <f>2*0.95*5.67E-8*(((EC377+$B$7)+273)^4-(Y377+273)^4)</f>
        <v>0</v>
      </c>
      <c r="AH377">
        <f>W377+AG377+AE377+AF377</f>
        <v>0</v>
      </c>
      <c r="AI377">
        <f>DZ377*AW377*(DU377-DT377*(1000-AW377*DW377)/(1000-AW377*DV377))/(100*DN377)</f>
        <v>0</v>
      </c>
      <c r="AJ377">
        <f>1000*DZ377*AW377*(DV377-DW377)/(100*DN377*(1000-AW377*DV377))</f>
        <v>0</v>
      </c>
      <c r="AK377">
        <f>(AL377 - AM377 - EA377*1E3/(8.314*(EC377+273.15)) * AO377/DZ377 * AN377) * DZ377/(100*DN377) * (1000 - DW377)/1000</f>
        <v>0</v>
      </c>
      <c r="AL377">
        <v>424.91268716937</v>
      </c>
      <c r="AM377">
        <v>423.064939393939</v>
      </c>
      <c r="AN377">
        <v>0.000973301590854912</v>
      </c>
      <c r="AO377">
        <v>66.111918729525</v>
      </c>
      <c r="AP377">
        <f>(AR377 - AQ377 + EA377*1E3/(8.314*(EC377+273.15)) * AT377/DZ377 * AS377) * DZ377/(100*DN377) * 1000/(1000 - AR377)</f>
        <v>0</v>
      </c>
      <c r="AQ377">
        <v>11.5852466619864</v>
      </c>
      <c r="AR377">
        <v>12.4937417582418</v>
      </c>
      <c r="AS377">
        <v>1.19862939379289e-07</v>
      </c>
      <c r="AT377">
        <v>85.4368916189537</v>
      </c>
      <c r="AU377">
        <v>0</v>
      </c>
      <c r="AV377">
        <v>0</v>
      </c>
      <c r="AW377">
        <f>IF(AU377*$H$13&gt;=AY377,1.0,(AY377/(AY377-AU377*$H$13)))</f>
        <v>0</v>
      </c>
      <c r="AX377">
        <f>(AW377-1)*100</f>
        <v>0</v>
      </c>
      <c r="AY377">
        <f>MAX(0,($B$13+$C$13*EH377)/(1+$D$13*EH377)*EA377/(EC377+273)*$E$13)</f>
        <v>0</v>
      </c>
      <c r="AZ377" t="s">
        <v>436</v>
      </c>
      <c r="BA377" t="s">
        <v>436</v>
      </c>
      <c r="BB377">
        <v>0</v>
      </c>
      <c r="BC377">
        <v>0</v>
      </c>
      <c r="BD377">
        <f>1-BB377/BC377</f>
        <v>0</v>
      </c>
      <c r="BE377">
        <v>0</v>
      </c>
      <c r="BF377" t="s">
        <v>436</v>
      </c>
      <c r="BG377" t="s">
        <v>436</v>
      </c>
      <c r="BH377">
        <v>0</v>
      </c>
      <c r="BI377">
        <v>0</v>
      </c>
      <c r="BJ377">
        <f>1-BH377/BI377</f>
        <v>0</v>
      </c>
      <c r="BK377">
        <v>0.5</v>
      </c>
      <c r="BL377">
        <f>DK377</f>
        <v>0</v>
      </c>
      <c r="BM377">
        <f>N377</f>
        <v>0</v>
      </c>
      <c r="BN377">
        <f>BJ377*BK377*BL377</f>
        <v>0</v>
      </c>
      <c r="BO377">
        <f>(BM377-BE377)/BL377</f>
        <v>0</v>
      </c>
      <c r="BP377">
        <f>(BC377-BI377)/BI377</f>
        <v>0</v>
      </c>
      <c r="BQ377">
        <f>BB377/(BD377+BB377/BI377)</f>
        <v>0</v>
      </c>
      <c r="BR377" t="s">
        <v>436</v>
      </c>
      <c r="BS377">
        <v>0</v>
      </c>
      <c r="BT377">
        <f>IF(BS377&lt;&gt;0, BS377, BQ377)</f>
        <v>0</v>
      </c>
      <c r="BU377">
        <f>1-BT377/BI377</f>
        <v>0</v>
      </c>
      <c r="BV377">
        <f>(BI377-BH377)/(BI377-BT377)</f>
        <v>0</v>
      </c>
      <c r="BW377">
        <f>(BC377-BI377)/(BC377-BT377)</f>
        <v>0</v>
      </c>
      <c r="BX377">
        <f>(BI377-BH377)/(BI377-BB377)</f>
        <v>0</v>
      </c>
      <c r="BY377">
        <f>(BC377-BI377)/(BC377-BB377)</f>
        <v>0</v>
      </c>
      <c r="BZ377">
        <f>(BV377*BT377/BH377)</f>
        <v>0</v>
      </c>
      <c r="CA377">
        <f>(1-BZ377)</f>
        <v>0</v>
      </c>
      <c r="DJ377">
        <f>$B$11*EI377+$C$11*EJ377+$F$11*EU377*(1-EX377)</f>
        <v>0</v>
      </c>
      <c r="DK377">
        <f>DJ377*DL377</f>
        <v>0</v>
      </c>
      <c r="DL377">
        <f>($B$11*$D$9+$C$11*$D$9+$F$11*((FH377+EZ377)/MAX(FH377+EZ377+FI377, 0.1)*$I$9+FI377/MAX(FH377+EZ377+FI377, 0.1)*$J$9))/($B$11+$C$11+$F$11)</f>
        <v>0</v>
      </c>
      <c r="DM377">
        <f>($B$11*$K$9+$C$11*$K$9+$F$11*((FH377+EZ377)/MAX(FH377+EZ377+FI377, 0.1)*$P$9+FI377/MAX(FH377+EZ377+FI377, 0.1)*$Q$9))/($B$11+$C$11+$F$11)</f>
        <v>0</v>
      </c>
      <c r="DN377">
        <v>6</v>
      </c>
      <c r="DO377">
        <v>0.5</v>
      </c>
      <c r="DP377" t="s">
        <v>437</v>
      </c>
      <c r="DQ377">
        <v>2</v>
      </c>
      <c r="DR377" t="b">
        <v>1</v>
      </c>
      <c r="DS377">
        <v>1701979472.6</v>
      </c>
      <c r="DT377">
        <v>417.7765</v>
      </c>
      <c r="DU377">
        <v>419.9985</v>
      </c>
      <c r="DV377">
        <v>12.49385</v>
      </c>
      <c r="DW377">
        <v>11.5863</v>
      </c>
      <c r="DX377">
        <v>418.2905</v>
      </c>
      <c r="DY377">
        <v>12.46235</v>
      </c>
      <c r="DZ377">
        <v>600.005</v>
      </c>
      <c r="EA377">
        <v>78.9006</v>
      </c>
      <c r="EB377">
        <v>0.09992065</v>
      </c>
      <c r="EC377">
        <v>23.04565</v>
      </c>
      <c r="ED377">
        <v>23.1144</v>
      </c>
      <c r="EE377">
        <v>999.9</v>
      </c>
      <c r="EF377">
        <v>0</v>
      </c>
      <c r="EG377">
        <v>0</v>
      </c>
      <c r="EH377">
        <v>10010.3</v>
      </c>
      <c r="EI377">
        <v>0</v>
      </c>
      <c r="EJ377">
        <v>0.8297255</v>
      </c>
      <c r="EK377">
        <v>-2.222305</v>
      </c>
      <c r="EL377">
        <v>423.0625</v>
      </c>
      <c r="EM377">
        <v>424.922</v>
      </c>
      <c r="EN377">
        <v>0.9075245</v>
      </c>
      <c r="EO377">
        <v>419.9985</v>
      </c>
      <c r="EP377">
        <v>11.5863</v>
      </c>
      <c r="EQ377">
        <v>0.9857695</v>
      </c>
      <c r="ER377">
        <v>0.914166</v>
      </c>
      <c r="ES377">
        <v>6.70774</v>
      </c>
      <c r="ET377">
        <v>5.61569</v>
      </c>
      <c r="EU377">
        <v>1799.935</v>
      </c>
      <c r="EV377">
        <v>0.978004</v>
      </c>
      <c r="EW377">
        <v>0.0219962</v>
      </c>
      <c r="EX377">
        <v>0</v>
      </c>
      <c r="EY377">
        <v>380.5725</v>
      </c>
      <c r="EZ377">
        <v>4.99951</v>
      </c>
      <c r="FA377">
        <v>6903.21</v>
      </c>
      <c r="FB377">
        <v>14716.45</v>
      </c>
      <c r="FC377">
        <v>43.125</v>
      </c>
      <c r="FD377">
        <v>44.875</v>
      </c>
      <c r="FE377">
        <v>44.625</v>
      </c>
      <c r="FF377">
        <v>43.875</v>
      </c>
      <c r="FG377">
        <v>44.5</v>
      </c>
      <c r="FH377">
        <v>1755.455</v>
      </c>
      <c r="FI377">
        <v>39.48</v>
      </c>
      <c r="FJ377">
        <v>0</v>
      </c>
      <c r="FK377">
        <v>1701979475.1</v>
      </c>
      <c r="FL377">
        <v>0</v>
      </c>
      <c r="FM377">
        <v>380.47296</v>
      </c>
      <c r="FN377">
        <v>-0.501615389969725</v>
      </c>
      <c r="FO377">
        <v>-3.09615380964983</v>
      </c>
      <c r="FP377">
        <v>6903.9384</v>
      </c>
      <c r="FQ377">
        <v>15</v>
      </c>
      <c r="FR377">
        <v>1701977635</v>
      </c>
      <c r="FS377" t="s">
        <v>438</v>
      </c>
      <c r="FT377">
        <v>1701977633</v>
      </c>
      <c r="FU377">
        <v>1701977635</v>
      </c>
      <c r="FV377">
        <v>4</v>
      </c>
      <c r="FW377">
        <v>-0.012</v>
      </c>
      <c r="FX377">
        <v>0.003</v>
      </c>
      <c r="FY377">
        <v>-0.515</v>
      </c>
      <c r="FZ377">
        <v>0.012</v>
      </c>
      <c r="GA377">
        <v>420</v>
      </c>
      <c r="GB377">
        <v>11</v>
      </c>
      <c r="GC377">
        <v>0.38</v>
      </c>
      <c r="GD377">
        <v>0.07</v>
      </c>
      <c r="GE377">
        <v>-2.22973333333333</v>
      </c>
      <c r="GF377">
        <v>0.034129090909086</v>
      </c>
      <c r="GG377">
        <v>0.0152252376111987</v>
      </c>
      <c r="GH377">
        <v>1</v>
      </c>
      <c r="GI377">
        <v>380.496735294118</v>
      </c>
      <c r="GJ377">
        <v>-0.598304047343203</v>
      </c>
      <c r="GK377">
        <v>0.203397655840435</v>
      </c>
      <c r="GL377">
        <v>1</v>
      </c>
      <c r="GM377">
        <v>0.907104666666667</v>
      </c>
      <c r="GN377">
        <v>-0.0038081298701282</v>
      </c>
      <c r="GO377">
        <v>0.00135257480501989</v>
      </c>
      <c r="GP377">
        <v>1</v>
      </c>
      <c r="GQ377">
        <v>3</v>
      </c>
      <c r="GR377">
        <v>3</v>
      </c>
      <c r="GS377" t="s">
        <v>439</v>
      </c>
      <c r="GT377">
        <v>3.25016</v>
      </c>
      <c r="GU377">
        <v>2.89225</v>
      </c>
      <c r="GV377">
        <v>0.0827818</v>
      </c>
      <c r="GW377">
        <v>0.0829109</v>
      </c>
      <c r="GX377">
        <v>0.0594928</v>
      </c>
      <c r="GY377">
        <v>0.0557497</v>
      </c>
      <c r="GZ377">
        <v>30260.4</v>
      </c>
      <c r="HA377">
        <v>23315.3</v>
      </c>
      <c r="HB377">
        <v>30713.2</v>
      </c>
      <c r="HC377">
        <v>23893.6</v>
      </c>
      <c r="HD377">
        <v>38260.6</v>
      </c>
      <c r="HE377">
        <v>31491.3</v>
      </c>
      <c r="HF377">
        <v>43458.8</v>
      </c>
      <c r="HG377">
        <v>36059.4</v>
      </c>
      <c r="HH377">
        <v>2.35298</v>
      </c>
      <c r="HI377">
        <v>2.25458</v>
      </c>
      <c r="HJ377">
        <v>0.153966</v>
      </c>
      <c r="HK377">
        <v>0</v>
      </c>
      <c r="HL377">
        <v>20.5834</v>
      </c>
      <c r="HM377">
        <v>999.9</v>
      </c>
      <c r="HN377">
        <v>44.958</v>
      </c>
      <c r="HO377">
        <v>27.191</v>
      </c>
      <c r="HP377">
        <v>20.6239</v>
      </c>
      <c r="HQ377">
        <v>54.412</v>
      </c>
      <c r="HR377">
        <v>21.4183</v>
      </c>
      <c r="HS377">
        <v>2</v>
      </c>
      <c r="HT377">
        <v>-0.304771</v>
      </c>
      <c r="HU377">
        <v>0.699812</v>
      </c>
      <c r="HV377">
        <v>20.3423</v>
      </c>
      <c r="HW377">
        <v>5.24634</v>
      </c>
      <c r="HX377">
        <v>11.9232</v>
      </c>
      <c r="HY377">
        <v>4.9696</v>
      </c>
      <c r="HZ377">
        <v>3.29003</v>
      </c>
      <c r="IA377">
        <v>9999</v>
      </c>
      <c r="IB377">
        <v>999.9</v>
      </c>
      <c r="IC377">
        <v>9999</v>
      </c>
      <c r="ID377">
        <v>9999</v>
      </c>
      <c r="IE377">
        <v>4.97211</v>
      </c>
      <c r="IF377">
        <v>1.87351</v>
      </c>
      <c r="IG377">
        <v>1.88035</v>
      </c>
      <c r="IH377">
        <v>1.87653</v>
      </c>
      <c r="II377">
        <v>1.87612</v>
      </c>
      <c r="IJ377">
        <v>1.87607</v>
      </c>
      <c r="IK377">
        <v>1.87509</v>
      </c>
      <c r="IL377">
        <v>1.87544</v>
      </c>
      <c r="IM377">
        <v>0</v>
      </c>
      <c r="IN377">
        <v>0</v>
      </c>
      <c r="IO377">
        <v>0</v>
      </c>
      <c r="IP377">
        <v>0</v>
      </c>
      <c r="IQ377" t="s">
        <v>440</v>
      </c>
      <c r="IR377" t="s">
        <v>441</v>
      </c>
      <c r="IS377" t="s">
        <v>442</v>
      </c>
      <c r="IT377" t="s">
        <v>442</v>
      </c>
      <c r="IU377" t="s">
        <v>442</v>
      </c>
      <c r="IV377" t="s">
        <v>442</v>
      </c>
      <c r="IW377">
        <v>0</v>
      </c>
      <c r="IX377">
        <v>100</v>
      </c>
      <c r="IY377">
        <v>100</v>
      </c>
      <c r="IZ377">
        <v>-0.514</v>
      </c>
      <c r="JA377">
        <v>0.0314</v>
      </c>
      <c r="JB377">
        <v>-0.436505064677801</v>
      </c>
      <c r="JC377">
        <v>-0.000204251658391556</v>
      </c>
      <c r="JD377">
        <v>8.11882707142039e-08</v>
      </c>
      <c r="JE377">
        <v>-8.824596126216e-11</v>
      </c>
      <c r="JF377">
        <v>-0.0823044458403542</v>
      </c>
      <c r="JG377">
        <v>6.98166786572007e-05</v>
      </c>
      <c r="JH377">
        <v>0.00104944809816257</v>
      </c>
      <c r="JI377">
        <v>-2.5878658862803e-05</v>
      </c>
      <c r="JJ377">
        <v>28</v>
      </c>
      <c r="JK377">
        <v>2090</v>
      </c>
      <c r="JL377">
        <v>2</v>
      </c>
      <c r="JM377">
        <v>19</v>
      </c>
      <c r="JN377">
        <v>30.7</v>
      </c>
      <c r="JO377">
        <v>30.7</v>
      </c>
      <c r="JP377">
        <v>1.36108</v>
      </c>
      <c r="JQ377">
        <v>2.55981</v>
      </c>
      <c r="JR377">
        <v>2.24365</v>
      </c>
      <c r="JS377">
        <v>2.85034</v>
      </c>
      <c r="JT377">
        <v>2.49756</v>
      </c>
      <c r="JU377">
        <v>2.34131</v>
      </c>
      <c r="JV377">
        <v>31.4115</v>
      </c>
      <c r="JW377">
        <v>24.0612</v>
      </c>
      <c r="JX377">
        <v>18</v>
      </c>
      <c r="JY377">
        <v>633.794</v>
      </c>
      <c r="JZ377">
        <v>657.233</v>
      </c>
      <c r="KA377">
        <v>20.0001</v>
      </c>
      <c r="KB377">
        <v>23.3235</v>
      </c>
      <c r="KC377">
        <v>30</v>
      </c>
      <c r="KD377">
        <v>23.5131</v>
      </c>
      <c r="KE377">
        <v>23.4945</v>
      </c>
      <c r="KF377">
        <v>27.2907</v>
      </c>
      <c r="KG377">
        <v>36.1715</v>
      </c>
      <c r="KH377">
        <v>0</v>
      </c>
      <c r="KI377">
        <v>20</v>
      </c>
      <c r="KJ377">
        <v>420</v>
      </c>
      <c r="KK377">
        <v>11.5869</v>
      </c>
      <c r="KL377">
        <v>101.979</v>
      </c>
      <c r="KM377">
        <v>101.019</v>
      </c>
    </row>
    <row r="378" spans="1:299">
      <c r="A378">
        <v>362</v>
      </c>
      <c r="B378">
        <v>1701979479.1</v>
      </c>
      <c r="C378">
        <v>1805.09999990463</v>
      </c>
      <c r="D378" t="s">
        <v>1165</v>
      </c>
      <c r="E378" t="s">
        <v>1166</v>
      </c>
      <c r="F378">
        <v>15</v>
      </c>
      <c r="H378" t="s">
        <v>435</v>
      </c>
      <c r="K378">
        <v>1701979477.6</v>
      </c>
      <c r="L378">
        <f>(M378)/1000</f>
        <v>0</v>
      </c>
      <c r="M378">
        <f>IF(DR378, AP378, AJ378)</f>
        <v>0</v>
      </c>
      <c r="N378">
        <f>IF(DR378, AK378, AI378)</f>
        <v>0</v>
      </c>
      <c r="O378">
        <f>DT378 - IF(AW378&gt;1, N378*DN378*100.0/(AY378*EH378), 0)</f>
        <v>0</v>
      </c>
      <c r="P378">
        <f>((V378-L378/2)*O378-N378)/(V378+L378/2)</f>
        <v>0</v>
      </c>
      <c r="Q378">
        <f>P378*(EA378+EB378)/1000.0</f>
        <v>0</v>
      </c>
      <c r="R378">
        <f>(DT378 - IF(AW378&gt;1, N378*DN378*100.0/(AY378*EH378), 0))*(EA378+EB378)/1000.0</f>
        <v>0</v>
      </c>
      <c r="S378">
        <f>2.0/((1/U378-1/T378)+SIGN(U378)*SQRT((1/U378-1/T378)*(1/U378-1/T378) + 4*DO378/((DO378+1)*(DO378+1))*(2*1/U378*1/T378-1/T378*1/T378)))</f>
        <v>0</v>
      </c>
      <c r="T378">
        <f>IF(LEFT(DP378,1)&lt;&gt;"0",IF(LEFT(DP378,1)="1",3.0,DQ378),$D$5+$E$5*(EH378*EA378/($K$5*1000))+$F$5*(EH378*EA378/($K$5*1000))*MAX(MIN(DN378,$J$5),$I$5)*MAX(MIN(DN378,$J$5),$I$5)+$G$5*MAX(MIN(DN378,$J$5),$I$5)*(EH378*EA378/($K$5*1000))+$H$5*(EH378*EA378/($K$5*1000))*(EH378*EA378/($K$5*1000)))</f>
        <v>0</v>
      </c>
      <c r="U378">
        <f>L378*(1000-(1000*0.61365*exp(17.502*Y378/(240.97+Y378))/(EA378+EB378)+DV378)/2)/(1000*0.61365*exp(17.502*Y378/(240.97+Y378))/(EA378+EB378)-DV378)</f>
        <v>0</v>
      </c>
      <c r="V378">
        <f>1/((DO378+1)/(S378/1.6)+1/(T378/1.37)) + DO378/((DO378+1)/(S378/1.6) + DO378/(T378/1.37))</f>
        <v>0</v>
      </c>
      <c r="W378">
        <f>(DJ378*DM378)</f>
        <v>0</v>
      </c>
      <c r="X378">
        <f>(EC378+(W378+2*0.95*5.67E-8*(((EC378+$B$7)+273)^4-(EC378+273)^4)-44100*L378)/(1.84*29.3*T378+8*0.95*5.67E-8*(EC378+273)^3))</f>
        <v>0</v>
      </c>
      <c r="Y378">
        <f>($C$7*ED378+$D$7*EE378+$E$7*X378)</f>
        <v>0</v>
      </c>
      <c r="Z378">
        <f>0.61365*exp(17.502*Y378/(240.97+Y378))</f>
        <v>0</v>
      </c>
      <c r="AA378">
        <f>(AB378/AC378*100)</f>
        <v>0</v>
      </c>
      <c r="AB378">
        <f>DV378*(EA378+EB378)/1000</f>
        <v>0</v>
      </c>
      <c r="AC378">
        <f>0.61365*exp(17.502*EC378/(240.97+EC378))</f>
        <v>0</v>
      </c>
      <c r="AD378">
        <f>(Z378-DV378*(EA378+EB378)/1000)</f>
        <v>0</v>
      </c>
      <c r="AE378">
        <f>(-L378*44100)</f>
        <v>0</v>
      </c>
      <c r="AF378">
        <f>2*29.3*T378*0.92*(EC378-Y378)</f>
        <v>0</v>
      </c>
      <c r="AG378">
        <f>2*0.95*5.67E-8*(((EC378+$B$7)+273)^4-(Y378+273)^4)</f>
        <v>0</v>
      </c>
      <c r="AH378">
        <f>W378+AG378+AE378+AF378</f>
        <v>0</v>
      </c>
      <c r="AI378">
        <f>DZ378*AW378*(DU378-DT378*(1000-AW378*DW378)/(1000-AW378*DV378))/(100*DN378)</f>
        <v>0</v>
      </c>
      <c r="AJ378">
        <f>1000*DZ378*AW378*(DV378-DW378)/(100*DN378*(1000-AW378*DV378))</f>
        <v>0</v>
      </c>
      <c r="AK378">
        <f>(AL378 - AM378 - EA378*1E3/(8.314*(EC378+273.15)) * AO378/DZ378 * AN378) * DZ378/(100*DN378) * (1000 - DW378)/1000</f>
        <v>0</v>
      </c>
      <c r="AL378">
        <v>424.905113324278</v>
      </c>
      <c r="AM378">
        <v>423.061745454545</v>
      </c>
      <c r="AN378">
        <v>-0.000161158625002919</v>
      </c>
      <c r="AO378">
        <v>66.111918729525</v>
      </c>
      <c r="AP378">
        <f>(AR378 - AQ378 + EA378*1E3/(8.314*(EC378+273.15)) * AT378/DZ378 * AS378) * DZ378/(100*DN378) * 1000/(1000 - AR378)</f>
        <v>0</v>
      </c>
      <c r="AQ378">
        <v>11.5865272854593</v>
      </c>
      <c r="AR378">
        <v>12.4941846153846</v>
      </c>
      <c r="AS378">
        <v>1.8210668944409e-07</v>
      </c>
      <c r="AT378">
        <v>85.4368916189537</v>
      </c>
      <c r="AU378">
        <v>0</v>
      </c>
      <c r="AV378">
        <v>0</v>
      </c>
      <c r="AW378">
        <f>IF(AU378*$H$13&gt;=AY378,1.0,(AY378/(AY378-AU378*$H$13)))</f>
        <v>0</v>
      </c>
      <c r="AX378">
        <f>(AW378-1)*100</f>
        <v>0</v>
      </c>
      <c r="AY378">
        <f>MAX(0,($B$13+$C$13*EH378)/(1+$D$13*EH378)*EA378/(EC378+273)*$E$13)</f>
        <v>0</v>
      </c>
      <c r="AZ378" t="s">
        <v>436</v>
      </c>
      <c r="BA378" t="s">
        <v>436</v>
      </c>
      <c r="BB378">
        <v>0</v>
      </c>
      <c r="BC378">
        <v>0</v>
      </c>
      <c r="BD378">
        <f>1-BB378/BC378</f>
        <v>0</v>
      </c>
      <c r="BE378">
        <v>0</v>
      </c>
      <c r="BF378" t="s">
        <v>436</v>
      </c>
      <c r="BG378" t="s">
        <v>436</v>
      </c>
      <c r="BH378">
        <v>0</v>
      </c>
      <c r="BI378">
        <v>0</v>
      </c>
      <c r="BJ378">
        <f>1-BH378/BI378</f>
        <v>0</v>
      </c>
      <c r="BK378">
        <v>0.5</v>
      </c>
      <c r="BL378">
        <f>DK378</f>
        <v>0</v>
      </c>
      <c r="BM378">
        <f>N378</f>
        <v>0</v>
      </c>
      <c r="BN378">
        <f>BJ378*BK378*BL378</f>
        <v>0</v>
      </c>
      <c r="BO378">
        <f>(BM378-BE378)/BL378</f>
        <v>0</v>
      </c>
      <c r="BP378">
        <f>(BC378-BI378)/BI378</f>
        <v>0</v>
      </c>
      <c r="BQ378">
        <f>BB378/(BD378+BB378/BI378)</f>
        <v>0</v>
      </c>
      <c r="BR378" t="s">
        <v>436</v>
      </c>
      <c r="BS378">
        <v>0</v>
      </c>
      <c r="BT378">
        <f>IF(BS378&lt;&gt;0, BS378, BQ378)</f>
        <v>0</v>
      </c>
      <c r="BU378">
        <f>1-BT378/BI378</f>
        <v>0</v>
      </c>
      <c r="BV378">
        <f>(BI378-BH378)/(BI378-BT378)</f>
        <v>0</v>
      </c>
      <c r="BW378">
        <f>(BC378-BI378)/(BC378-BT378)</f>
        <v>0</v>
      </c>
      <c r="BX378">
        <f>(BI378-BH378)/(BI378-BB378)</f>
        <v>0</v>
      </c>
      <c r="BY378">
        <f>(BC378-BI378)/(BC378-BB378)</f>
        <v>0</v>
      </c>
      <c r="BZ378">
        <f>(BV378*BT378/BH378)</f>
        <v>0</v>
      </c>
      <c r="CA378">
        <f>(1-BZ378)</f>
        <v>0</v>
      </c>
      <c r="DJ378">
        <f>$B$11*EI378+$C$11*EJ378+$F$11*EU378*(1-EX378)</f>
        <v>0</v>
      </c>
      <c r="DK378">
        <f>DJ378*DL378</f>
        <v>0</v>
      </c>
      <c r="DL378">
        <f>($B$11*$D$9+$C$11*$D$9+$F$11*((FH378+EZ378)/MAX(FH378+EZ378+FI378, 0.1)*$I$9+FI378/MAX(FH378+EZ378+FI378, 0.1)*$J$9))/($B$11+$C$11+$F$11)</f>
        <v>0</v>
      </c>
      <c r="DM378">
        <f>($B$11*$K$9+$C$11*$K$9+$F$11*((FH378+EZ378)/MAX(FH378+EZ378+FI378, 0.1)*$P$9+FI378/MAX(FH378+EZ378+FI378, 0.1)*$Q$9))/($B$11+$C$11+$F$11)</f>
        <v>0</v>
      </c>
      <c r="DN378">
        <v>6</v>
      </c>
      <c r="DO378">
        <v>0.5</v>
      </c>
      <c r="DP378" t="s">
        <v>437</v>
      </c>
      <c r="DQ378">
        <v>2</v>
      </c>
      <c r="DR378" t="b">
        <v>1</v>
      </c>
      <c r="DS378">
        <v>1701979477.6</v>
      </c>
      <c r="DT378">
        <v>417.787</v>
      </c>
      <c r="DU378">
        <v>419.988</v>
      </c>
      <c r="DV378">
        <v>12.49395</v>
      </c>
      <c r="DW378">
        <v>11.5862</v>
      </c>
      <c r="DX378">
        <v>418.301</v>
      </c>
      <c r="DY378">
        <v>12.4625</v>
      </c>
      <c r="DZ378">
        <v>599.997</v>
      </c>
      <c r="EA378">
        <v>78.90195</v>
      </c>
      <c r="EB378">
        <v>0.0999272</v>
      </c>
      <c r="EC378">
        <v>23.0459</v>
      </c>
      <c r="ED378">
        <v>23.1237</v>
      </c>
      <c r="EE378">
        <v>999.9</v>
      </c>
      <c r="EF378">
        <v>0</v>
      </c>
      <c r="EG378">
        <v>0</v>
      </c>
      <c r="EH378">
        <v>9992.185</v>
      </c>
      <c r="EI378">
        <v>0</v>
      </c>
      <c r="EJ378">
        <v>0.805696</v>
      </c>
      <c r="EK378">
        <v>-2.201385</v>
      </c>
      <c r="EL378">
        <v>423.0725</v>
      </c>
      <c r="EM378">
        <v>424.911</v>
      </c>
      <c r="EN378">
        <v>0.9078045</v>
      </c>
      <c r="EO378">
        <v>419.988</v>
      </c>
      <c r="EP378">
        <v>11.5862</v>
      </c>
      <c r="EQ378">
        <v>0.9858</v>
      </c>
      <c r="ER378">
        <v>0.9141725</v>
      </c>
      <c r="ES378">
        <v>6.708175</v>
      </c>
      <c r="ET378">
        <v>5.615795</v>
      </c>
      <c r="EU378">
        <v>1799.95</v>
      </c>
      <c r="EV378">
        <v>0.978004</v>
      </c>
      <c r="EW378">
        <v>0.0219962</v>
      </c>
      <c r="EX378">
        <v>0</v>
      </c>
      <c r="EY378">
        <v>380.467</v>
      </c>
      <c r="EZ378">
        <v>4.99951</v>
      </c>
      <c r="FA378">
        <v>6903.305</v>
      </c>
      <c r="FB378">
        <v>14716.55</v>
      </c>
      <c r="FC378">
        <v>43.125</v>
      </c>
      <c r="FD378">
        <v>44.875</v>
      </c>
      <c r="FE378">
        <v>44.625</v>
      </c>
      <c r="FF378">
        <v>43.875</v>
      </c>
      <c r="FG378">
        <v>44.5</v>
      </c>
      <c r="FH378">
        <v>1755.47</v>
      </c>
      <c r="FI378">
        <v>39.48</v>
      </c>
      <c r="FJ378">
        <v>0</v>
      </c>
      <c r="FK378">
        <v>1701979480.5</v>
      </c>
      <c r="FL378">
        <v>0</v>
      </c>
      <c r="FM378">
        <v>380.403615384615</v>
      </c>
      <c r="FN378">
        <v>0.266940160228436</v>
      </c>
      <c r="FO378">
        <v>-2.70598286899514</v>
      </c>
      <c r="FP378">
        <v>6903.80346153846</v>
      </c>
      <c r="FQ378">
        <v>15</v>
      </c>
      <c r="FR378">
        <v>1701977635</v>
      </c>
      <c r="FS378" t="s">
        <v>438</v>
      </c>
      <c r="FT378">
        <v>1701977633</v>
      </c>
      <c r="FU378">
        <v>1701977635</v>
      </c>
      <c r="FV378">
        <v>4</v>
      </c>
      <c r="FW378">
        <v>-0.012</v>
      </c>
      <c r="FX378">
        <v>0.003</v>
      </c>
      <c r="FY378">
        <v>-0.515</v>
      </c>
      <c r="FZ378">
        <v>0.012</v>
      </c>
      <c r="GA378">
        <v>420</v>
      </c>
      <c r="GB378">
        <v>11</v>
      </c>
      <c r="GC378">
        <v>0.38</v>
      </c>
      <c r="GD378">
        <v>0.07</v>
      </c>
      <c r="GE378">
        <v>-2.2188775</v>
      </c>
      <c r="GF378">
        <v>0.0385709774436088</v>
      </c>
      <c r="GG378">
        <v>0.0176620145722395</v>
      </c>
      <c r="GH378">
        <v>1</v>
      </c>
      <c r="GI378">
        <v>380.452294117647</v>
      </c>
      <c r="GJ378">
        <v>-0.492650879626251</v>
      </c>
      <c r="GK378">
        <v>0.227499518992609</v>
      </c>
      <c r="GL378">
        <v>1</v>
      </c>
      <c r="GM378">
        <v>0.90688235</v>
      </c>
      <c r="GN378">
        <v>0.00375306766917295</v>
      </c>
      <c r="GO378">
        <v>0.00125854703030915</v>
      </c>
      <c r="GP378">
        <v>1</v>
      </c>
      <c r="GQ378">
        <v>3</v>
      </c>
      <c r="GR378">
        <v>3</v>
      </c>
      <c r="GS378" t="s">
        <v>439</v>
      </c>
      <c r="GT378">
        <v>3.24997</v>
      </c>
      <c r="GU378">
        <v>2.89202</v>
      </c>
      <c r="GV378">
        <v>0.082782</v>
      </c>
      <c r="GW378">
        <v>0.0829127</v>
      </c>
      <c r="GX378">
        <v>0.0594957</v>
      </c>
      <c r="GY378">
        <v>0.0557486</v>
      </c>
      <c r="GZ378">
        <v>30259.9</v>
      </c>
      <c r="HA378">
        <v>23315.4</v>
      </c>
      <c r="HB378">
        <v>30712.8</v>
      </c>
      <c r="HC378">
        <v>23893.9</v>
      </c>
      <c r="HD378">
        <v>38260.2</v>
      </c>
      <c r="HE378">
        <v>31491.7</v>
      </c>
      <c r="HF378">
        <v>43458.5</v>
      </c>
      <c r="HG378">
        <v>36059.8</v>
      </c>
      <c r="HH378">
        <v>2.35252</v>
      </c>
      <c r="HI378">
        <v>2.25483</v>
      </c>
      <c r="HJ378">
        <v>0.153556</v>
      </c>
      <c r="HK378">
        <v>0</v>
      </c>
      <c r="HL378">
        <v>20.5881</v>
      </c>
      <c r="HM378">
        <v>999.9</v>
      </c>
      <c r="HN378">
        <v>44.988</v>
      </c>
      <c r="HO378">
        <v>27.211</v>
      </c>
      <c r="HP378">
        <v>20.6624</v>
      </c>
      <c r="HQ378">
        <v>54.302</v>
      </c>
      <c r="HR378">
        <v>21.4784</v>
      </c>
      <c r="HS378">
        <v>2</v>
      </c>
      <c r="HT378">
        <v>-0.304573</v>
      </c>
      <c r="HU378">
        <v>0.701269</v>
      </c>
      <c r="HV378">
        <v>20.3424</v>
      </c>
      <c r="HW378">
        <v>5.24649</v>
      </c>
      <c r="HX378">
        <v>11.9231</v>
      </c>
      <c r="HY378">
        <v>4.9696</v>
      </c>
      <c r="HZ378">
        <v>3.29008</v>
      </c>
      <c r="IA378">
        <v>9999</v>
      </c>
      <c r="IB378">
        <v>999.9</v>
      </c>
      <c r="IC378">
        <v>9999</v>
      </c>
      <c r="ID378">
        <v>9999</v>
      </c>
      <c r="IE378">
        <v>4.97214</v>
      </c>
      <c r="IF378">
        <v>1.8735</v>
      </c>
      <c r="IG378">
        <v>1.88035</v>
      </c>
      <c r="IH378">
        <v>1.87653</v>
      </c>
      <c r="II378">
        <v>1.87611</v>
      </c>
      <c r="IJ378">
        <v>1.87607</v>
      </c>
      <c r="IK378">
        <v>1.8751</v>
      </c>
      <c r="IL378">
        <v>1.87546</v>
      </c>
      <c r="IM378">
        <v>0</v>
      </c>
      <c r="IN378">
        <v>0</v>
      </c>
      <c r="IO378">
        <v>0</v>
      </c>
      <c r="IP378">
        <v>0</v>
      </c>
      <c r="IQ378" t="s">
        <v>440</v>
      </c>
      <c r="IR378" t="s">
        <v>441</v>
      </c>
      <c r="IS378" t="s">
        <v>442</v>
      </c>
      <c r="IT378" t="s">
        <v>442</v>
      </c>
      <c r="IU378" t="s">
        <v>442</v>
      </c>
      <c r="IV378" t="s">
        <v>442</v>
      </c>
      <c r="IW378">
        <v>0</v>
      </c>
      <c r="IX378">
        <v>100</v>
      </c>
      <c r="IY378">
        <v>100</v>
      </c>
      <c r="IZ378">
        <v>-0.514</v>
      </c>
      <c r="JA378">
        <v>0.0315</v>
      </c>
      <c r="JB378">
        <v>-0.436505064677801</v>
      </c>
      <c r="JC378">
        <v>-0.000204251658391556</v>
      </c>
      <c r="JD378">
        <v>8.11882707142039e-08</v>
      </c>
      <c r="JE378">
        <v>-8.824596126216e-11</v>
      </c>
      <c r="JF378">
        <v>-0.0823044458403542</v>
      </c>
      <c r="JG378">
        <v>6.98166786572007e-05</v>
      </c>
      <c r="JH378">
        <v>0.00104944809816257</v>
      </c>
      <c r="JI378">
        <v>-2.5878658862803e-05</v>
      </c>
      <c r="JJ378">
        <v>28</v>
      </c>
      <c r="JK378">
        <v>2090</v>
      </c>
      <c r="JL378">
        <v>2</v>
      </c>
      <c r="JM378">
        <v>19</v>
      </c>
      <c r="JN378">
        <v>30.8</v>
      </c>
      <c r="JO378">
        <v>30.7</v>
      </c>
      <c r="JP378">
        <v>1.36108</v>
      </c>
      <c r="JQ378">
        <v>2.55615</v>
      </c>
      <c r="JR378">
        <v>2.24365</v>
      </c>
      <c r="JS378">
        <v>2.84912</v>
      </c>
      <c r="JT378">
        <v>2.49756</v>
      </c>
      <c r="JU378">
        <v>2.38037</v>
      </c>
      <c r="JV378">
        <v>31.3898</v>
      </c>
      <c r="JW378">
        <v>24.0612</v>
      </c>
      <c r="JX378">
        <v>18</v>
      </c>
      <c r="JY378">
        <v>633.465</v>
      </c>
      <c r="JZ378">
        <v>657.436</v>
      </c>
      <c r="KA378">
        <v>20.0002</v>
      </c>
      <c r="KB378">
        <v>23.3235</v>
      </c>
      <c r="KC378">
        <v>30.0002</v>
      </c>
      <c r="KD378">
        <v>23.5131</v>
      </c>
      <c r="KE378">
        <v>23.4938</v>
      </c>
      <c r="KF378">
        <v>27.29</v>
      </c>
      <c r="KG378">
        <v>36.1715</v>
      </c>
      <c r="KH378">
        <v>0</v>
      </c>
      <c r="KI378">
        <v>20</v>
      </c>
      <c r="KJ378">
        <v>420</v>
      </c>
      <c r="KK378">
        <v>11.5869</v>
      </c>
      <c r="KL378">
        <v>101.978</v>
      </c>
      <c r="KM378">
        <v>101.02</v>
      </c>
    </row>
    <row r="379" spans="1:299">
      <c r="A379">
        <v>363</v>
      </c>
      <c r="B379">
        <v>1701979484.1</v>
      </c>
      <c r="C379">
        <v>1810.09999990463</v>
      </c>
      <c r="D379" t="s">
        <v>1167</v>
      </c>
      <c r="E379" t="s">
        <v>1168</v>
      </c>
      <c r="F379">
        <v>15</v>
      </c>
      <c r="H379" t="s">
        <v>435</v>
      </c>
      <c r="K379">
        <v>1701979482.6</v>
      </c>
      <c r="L379">
        <f>(M379)/1000</f>
        <v>0</v>
      </c>
      <c r="M379">
        <f>IF(DR379, AP379, AJ379)</f>
        <v>0</v>
      </c>
      <c r="N379">
        <f>IF(DR379, AK379, AI379)</f>
        <v>0</v>
      </c>
      <c r="O379">
        <f>DT379 - IF(AW379&gt;1, N379*DN379*100.0/(AY379*EH379), 0)</f>
        <v>0</v>
      </c>
      <c r="P379">
        <f>((V379-L379/2)*O379-N379)/(V379+L379/2)</f>
        <v>0</v>
      </c>
      <c r="Q379">
        <f>P379*(EA379+EB379)/1000.0</f>
        <v>0</v>
      </c>
      <c r="R379">
        <f>(DT379 - IF(AW379&gt;1, N379*DN379*100.0/(AY379*EH379), 0))*(EA379+EB379)/1000.0</f>
        <v>0</v>
      </c>
      <c r="S379">
        <f>2.0/((1/U379-1/T379)+SIGN(U379)*SQRT((1/U379-1/T379)*(1/U379-1/T379) + 4*DO379/((DO379+1)*(DO379+1))*(2*1/U379*1/T379-1/T379*1/T379)))</f>
        <v>0</v>
      </c>
      <c r="T379">
        <f>IF(LEFT(DP379,1)&lt;&gt;"0",IF(LEFT(DP379,1)="1",3.0,DQ379),$D$5+$E$5*(EH379*EA379/($K$5*1000))+$F$5*(EH379*EA379/($K$5*1000))*MAX(MIN(DN379,$J$5),$I$5)*MAX(MIN(DN379,$J$5),$I$5)+$G$5*MAX(MIN(DN379,$J$5),$I$5)*(EH379*EA379/($K$5*1000))+$H$5*(EH379*EA379/($K$5*1000))*(EH379*EA379/($K$5*1000)))</f>
        <v>0</v>
      </c>
      <c r="U379">
        <f>L379*(1000-(1000*0.61365*exp(17.502*Y379/(240.97+Y379))/(EA379+EB379)+DV379)/2)/(1000*0.61365*exp(17.502*Y379/(240.97+Y379))/(EA379+EB379)-DV379)</f>
        <v>0</v>
      </c>
      <c r="V379">
        <f>1/((DO379+1)/(S379/1.6)+1/(T379/1.37)) + DO379/((DO379+1)/(S379/1.6) + DO379/(T379/1.37))</f>
        <v>0</v>
      </c>
      <c r="W379">
        <f>(DJ379*DM379)</f>
        <v>0</v>
      </c>
      <c r="X379">
        <f>(EC379+(W379+2*0.95*5.67E-8*(((EC379+$B$7)+273)^4-(EC379+273)^4)-44100*L379)/(1.84*29.3*T379+8*0.95*5.67E-8*(EC379+273)^3))</f>
        <v>0</v>
      </c>
      <c r="Y379">
        <f>($C$7*ED379+$D$7*EE379+$E$7*X379)</f>
        <v>0</v>
      </c>
      <c r="Z379">
        <f>0.61365*exp(17.502*Y379/(240.97+Y379))</f>
        <v>0</v>
      </c>
      <c r="AA379">
        <f>(AB379/AC379*100)</f>
        <v>0</v>
      </c>
      <c r="AB379">
        <f>DV379*(EA379+EB379)/1000</f>
        <v>0</v>
      </c>
      <c r="AC379">
        <f>0.61365*exp(17.502*EC379/(240.97+EC379))</f>
        <v>0</v>
      </c>
      <c r="AD379">
        <f>(Z379-DV379*(EA379+EB379)/1000)</f>
        <v>0</v>
      </c>
      <c r="AE379">
        <f>(-L379*44100)</f>
        <v>0</v>
      </c>
      <c r="AF379">
        <f>2*29.3*T379*0.92*(EC379-Y379)</f>
        <v>0</v>
      </c>
      <c r="AG379">
        <f>2*0.95*5.67E-8*(((EC379+$B$7)+273)^4-(Y379+273)^4)</f>
        <v>0</v>
      </c>
      <c r="AH379">
        <f>W379+AG379+AE379+AF379</f>
        <v>0</v>
      </c>
      <c r="AI379">
        <f>DZ379*AW379*(DU379-DT379*(1000-AW379*DW379)/(1000-AW379*DV379))/(100*DN379)</f>
        <v>0</v>
      </c>
      <c r="AJ379">
        <f>1000*DZ379*AW379*(DV379-DW379)/(100*DN379*(1000-AW379*DV379))</f>
        <v>0</v>
      </c>
      <c r="AK379">
        <f>(AL379 - AM379 - EA379*1E3/(8.314*(EC379+273.15)) * AO379/DZ379 * AN379) * DZ379/(100*DN379) * (1000 - DW379)/1000</f>
        <v>0</v>
      </c>
      <c r="AL379">
        <v>424.916287390623</v>
      </c>
      <c r="AM379">
        <v>423.000206060606</v>
      </c>
      <c r="AN379">
        <v>-0.00157544554770675</v>
      </c>
      <c r="AO379">
        <v>66.111918729525</v>
      </c>
      <c r="AP379">
        <f>(AR379 - AQ379 + EA379*1E3/(8.314*(EC379+273.15)) * AT379/DZ379 * AS379) * DZ379/(100*DN379) * 1000/(1000 - AR379)</f>
        <v>0</v>
      </c>
      <c r="AQ379">
        <v>11.5859602889201</v>
      </c>
      <c r="AR379">
        <v>12.4940362637363</v>
      </c>
      <c r="AS379">
        <v>1.23255103198713e-07</v>
      </c>
      <c r="AT379">
        <v>85.4368916189537</v>
      </c>
      <c r="AU379">
        <v>0</v>
      </c>
      <c r="AV379">
        <v>0</v>
      </c>
      <c r="AW379">
        <f>IF(AU379*$H$13&gt;=AY379,1.0,(AY379/(AY379-AU379*$H$13)))</f>
        <v>0</v>
      </c>
      <c r="AX379">
        <f>(AW379-1)*100</f>
        <v>0</v>
      </c>
      <c r="AY379">
        <f>MAX(0,($B$13+$C$13*EH379)/(1+$D$13*EH379)*EA379/(EC379+273)*$E$13)</f>
        <v>0</v>
      </c>
      <c r="AZ379" t="s">
        <v>436</v>
      </c>
      <c r="BA379" t="s">
        <v>436</v>
      </c>
      <c r="BB379">
        <v>0</v>
      </c>
      <c r="BC379">
        <v>0</v>
      </c>
      <c r="BD379">
        <f>1-BB379/BC379</f>
        <v>0</v>
      </c>
      <c r="BE379">
        <v>0</v>
      </c>
      <c r="BF379" t="s">
        <v>436</v>
      </c>
      <c r="BG379" t="s">
        <v>436</v>
      </c>
      <c r="BH379">
        <v>0</v>
      </c>
      <c r="BI379">
        <v>0</v>
      </c>
      <c r="BJ379">
        <f>1-BH379/BI379</f>
        <v>0</v>
      </c>
      <c r="BK379">
        <v>0.5</v>
      </c>
      <c r="BL379">
        <f>DK379</f>
        <v>0</v>
      </c>
      <c r="BM379">
        <f>N379</f>
        <v>0</v>
      </c>
      <c r="BN379">
        <f>BJ379*BK379*BL379</f>
        <v>0</v>
      </c>
      <c r="BO379">
        <f>(BM379-BE379)/BL379</f>
        <v>0</v>
      </c>
      <c r="BP379">
        <f>(BC379-BI379)/BI379</f>
        <v>0</v>
      </c>
      <c r="BQ379">
        <f>BB379/(BD379+BB379/BI379)</f>
        <v>0</v>
      </c>
      <c r="BR379" t="s">
        <v>436</v>
      </c>
      <c r="BS379">
        <v>0</v>
      </c>
      <c r="BT379">
        <f>IF(BS379&lt;&gt;0, BS379, BQ379)</f>
        <v>0</v>
      </c>
      <c r="BU379">
        <f>1-BT379/BI379</f>
        <v>0</v>
      </c>
      <c r="BV379">
        <f>(BI379-BH379)/(BI379-BT379)</f>
        <v>0</v>
      </c>
      <c r="BW379">
        <f>(BC379-BI379)/(BC379-BT379)</f>
        <v>0</v>
      </c>
      <c r="BX379">
        <f>(BI379-BH379)/(BI379-BB379)</f>
        <v>0</v>
      </c>
      <c r="BY379">
        <f>(BC379-BI379)/(BC379-BB379)</f>
        <v>0</v>
      </c>
      <c r="BZ379">
        <f>(BV379*BT379/BH379)</f>
        <v>0</v>
      </c>
      <c r="CA379">
        <f>(1-BZ379)</f>
        <v>0</v>
      </c>
      <c r="DJ379">
        <f>$B$11*EI379+$C$11*EJ379+$F$11*EU379*(1-EX379)</f>
        <v>0</v>
      </c>
      <c r="DK379">
        <f>DJ379*DL379</f>
        <v>0</v>
      </c>
      <c r="DL379">
        <f>($B$11*$D$9+$C$11*$D$9+$F$11*((FH379+EZ379)/MAX(FH379+EZ379+FI379, 0.1)*$I$9+FI379/MAX(FH379+EZ379+FI379, 0.1)*$J$9))/($B$11+$C$11+$F$11)</f>
        <v>0</v>
      </c>
      <c r="DM379">
        <f>($B$11*$K$9+$C$11*$K$9+$F$11*((FH379+EZ379)/MAX(FH379+EZ379+FI379, 0.1)*$P$9+FI379/MAX(FH379+EZ379+FI379, 0.1)*$Q$9))/($B$11+$C$11+$F$11)</f>
        <v>0</v>
      </c>
      <c r="DN379">
        <v>6</v>
      </c>
      <c r="DO379">
        <v>0.5</v>
      </c>
      <c r="DP379" t="s">
        <v>437</v>
      </c>
      <c r="DQ379">
        <v>2</v>
      </c>
      <c r="DR379" t="b">
        <v>1</v>
      </c>
      <c r="DS379">
        <v>1701979482.6</v>
      </c>
      <c r="DT379">
        <v>417.731</v>
      </c>
      <c r="DU379">
        <v>419.9885</v>
      </c>
      <c r="DV379">
        <v>12.4942</v>
      </c>
      <c r="DW379">
        <v>11.58635</v>
      </c>
      <c r="DX379">
        <v>418.245</v>
      </c>
      <c r="DY379">
        <v>12.46275</v>
      </c>
      <c r="DZ379">
        <v>600.0095</v>
      </c>
      <c r="EA379">
        <v>78.90135</v>
      </c>
      <c r="EB379">
        <v>0.0999965</v>
      </c>
      <c r="EC379">
        <v>23.04855</v>
      </c>
      <c r="ED379">
        <v>23.1229</v>
      </c>
      <c r="EE379">
        <v>999.9</v>
      </c>
      <c r="EF379">
        <v>0</v>
      </c>
      <c r="EG379">
        <v>0</v>
      </c>
      <c r="EH379">
        <v>9997.5</v>
      </c>
      <c r="EI379">
        <v>0</v>
      </c>
      <c r="EJ379">
        <v>0.8184175</v>
      </c>
      <c r="EK379">
        <v>-2.25757</v>
      </c>
      <c r="EL379">
        <v>423.016</v>
      </c>
      <c r="EM379">
        <v>424.9115</v>
      </c>
      <c r="EN379">
        <v>0.907908</v>
      </c>
      <c r="EO379">
        <v>419.9885</v>
      </c>
      <c r="EP379">
        <v>11.58635</v>
      </c>
      <c r="EQ379">
        <v>0.98581</v>
      </c>
      <c r="ER379">
        <v>0.914175</v>
      </c>
      <c r="ES379">
        <v>6.70833</v>
      </c>
      <c r="ET379">
        <v>5.61584</v>
      </c>
      <c r="EU379">
        <v>1799.945</v>
      </c>
      <c r="EV379">
        <v>0.978004</v>
      </c>
      <c r="EW379">
        <v>0.0219962</v>
      </c>
      <c r="EX379">
        <v>0</v>
      </c>
      <c r="EY379">
        <v>380.5445</v>
      </c>
      <c r="EZ379">
        <v>4.99951</v>
      </c>
      <c r="FA379">
        <v>6902.845</v>
      </c>
      <c r="FB379">
        <v>14716.5</v>
      </c>
      <c r="FC379">
        <v>43.125</v>
      </c>
      <c r="FD379">
        <v>44.875</v>
      </c>
      <c r="FE379">
        <v>44.625</v>
      </c>
      <c r="FF379">
        <v>43.875</v>
      </c>
      <c r="FG379">
        <v>44.5</v>
      </c>
      <c r="FH379">
        <v>1755.465</v>
      </c>
      <c r="FI379">
        <v>39.48</v>
      </c>
      <c r="FJ379">
        <v>0</v>
      </c>
      <c r="FK379">
        <v>1701979485.3</v>
      </c>
      <c r="FL379">
        <v>0</v>
      </c>
      <c r="FM379">
        <v>380.440769230769</v>
      </c>
      <c r="FN379">
        <v>0.0365811916072901</v>
      </c>
      <c r="FO379">
        <v>-2.70564101516128</v>
      </c>
      <c r="FP379">
        <v>6903.49923076923</v>
      </c>
      <c r="FQ379">
        <v>15</v>
      </c>
      <c r="FR379">
        <v>1701977635</v>
      </c>
      <c r="FS379" t="s">
        <v>438</v>
      </c>
      <c r="FT379">
        <v>1701977633</v>
      </c>
      <c r="FU379">
        <v>1701977635</v>
      </c>
      <c r="FV379">
        <v>4</v>
      </c>
      <c r="FW379">
        <v>-0.012</v>
      </c>
      <c r="FX379">
        <v>0.003</v>
      </c>
      <c r="FY379">
        <v>-0.515</v>
      </c>
      <c r="FZ379">
        <v>0.012</v>
      </c>
      <c r="GA379">
        <v>420</v>
      </c>
      <c r="GB379">
        <v>11</v>
      </c>
      <c r="GC379">
        <v>0.38</v>
      </c>
      <c r="GD379">
        <v>0.07</v>
      </c>
      <c r="GE379">
        <v>-2.22757476190476</v>
      </c>
      <c r="GF379">
        <v>-0.00272493506493769</v>
      </c>
      <c r="GG379">
        <v>0.0212250204148306</v>
      </c>
      <c r="GH379">
        <v>1</v>
      </c>
      <c r="GI379">
        <v>380.4265</v>
      </c>
      <c r="GJ379">
        <v>0.0511688289856933</v>
      </c>
      <c r="GK379">
        <v>0.221614297956661</v>
      </c>
      <c r="GL379">
        <v>1</v>
      </c>
      <c r="GM379">
        <v>0.907016761904762</v>
      </c>
      <c r="GN379">
        <v>0.00810935064935139</v>
      </c>
      <c r="GO379">
        <v>0.00111597563144422</v>
      </c>
      <c r="GP379">
        <v>1</v>
      </c>
      <c r="GQ379">
        <v>3</v>
      </c>
      <c r="GR379">
        <v>3</v>
      </c>
      <c r="GS379" t="s">
        <v>439</v>
      </c>
      <c r="GT379">
        <v>3.25012</v>
      </c>
      <c r="GU379">
        <v>2.89228</v>
      </c>
      <c r="GV379">
        <v>0.0827755</v>
      </c>
      <c r="GW379">
        <v>0.0829114</v>
      </c>
      <c r="GX379">
        <v>0.0594961</v>
      </c>
      <c r="GY379">
        <v>0.0557498</v>
      </c>
      <c r="GZ379">
        <v>30260.3</v>
      </c>
      <c r="HA379">
        <v>23315.6</v>
      </c>
      <c r="HB379">
        <v>30713</v>
      </c>
      <c r="HC379">
        <v>23894</v>
      </c>
      <c r="HD379">
        <v>38260.4</v>
      </c>
      <c r="HE379">
        <v>31491.9</v>
      </c>
      <c r="HF379">
        <v>43458.8</v>
      </c>
      <c r="HG379">
        <v>36060.1</v>
      </c>
      <c r="HH379">
        <v>2.35273</v>
      </c>
      <c r="HI379">
        <v>2.2548</v>
      </c>
      <c r="HJ379">
        <v>0.15296</v>
      </c>
      <c r="HK379">
        <v>0</v>
      </c>
      <c r="HL379">
        <v>20.5938</v>
      </c>
      <c r="HM379">
        <v>999.9</v>
      </c>
      <c r="HN379">
        <v>44.97</v>
      </c>
      <c r="HO379">
        <v>27.211</v>
      </c>
      <c r="HP379">
        <v>20.654</v>
      </c>
      <c r="HQ379">
        <v>54.552</v>
      </c>
      <c r="HR379">
        <v>21.4904</v>
      </c>
      <c r="HS379">
        <v>2</v>
      </c>
      <c r="HT379">
        <v>-0.304708</v>
      </c>
      <c r="HU379">
        <v>0.702418</v>
      </c>
      <c r="HV379">
        <v>20.3423</v>
      </c>
      <c r="HW379">
        <v>5.24604</v>
      </c>
      <c r="HX379">
        <v>11.9249</v>
      </c>
      <c r="HY379">
        <v>4.9697</v>
      </c>
      <c r="HZ379">
        <v>3.2901</v>
      </c>
      <c r="IA379">
        <v>9999</v>
      </c>
      <c r="IB379">
        <v>999.9</v>
      </c>
      <c r="IC379">
        <v>9999</v>
      </c>
      <c r="ID379">
        <v>9999</v>
      </c>
      <c r="IE379">
        <v>4.9721</v>
      </c>
      <c r="IF379">
        <v>1.87353</v>
      </c>
      <c r="IG379">
        <v>1.88034</v>
      </c>
      <c r="IH379">
        <v>1.87653</v>
      </c>
      <c r="II379">
        <v>1.87616</v>
      </c>
      <c r="IJ379">
        <v>1.87607</v>
      </c>
      <c r="IK379">
        <v>1.8751</v>
      </c>
      <c r="IL379">
        <v>1.87546</v>
      </c>
      <c r="IM379">
        <v>0</v>
      </c>
      <c r="IN379">
        <v>0</v>
      </c>
      <c r="IO379">
        <v>0</v>
      </c>
      <c r="IP379">
        <v>0</v>
      </c>
      <c r="IQ379" t="s">
        <v>440</v>
      </c>
      <c r="IR379" t="s">
        <v>441</v>
      </c>
      <c r="IS379" t="s">
        <v>442</v>
      </c>
      <c r="IT379" t="s">
        <v>442</v>
      </c>
      <c r="IU379" t="s">
        <v>442</v>
      </c>
      <c r="IV379" t="s">
        <v>442</v>
      </c>
      <c r="IW379">
        <v>0</v>
      </c>
      <c r="IX379">
        <v>100</v>
      </c>
      <c r="IY379">
        <v>100</v>
      </c>
      <c r="IZ379">
        <v>-0.514</v>
      </c>
      <c r="JA379">
        <v>0.0315</v>
      </c>
      <c r="JB379">
        <v>-0.436505064677801</v>
      </c>
      <c r="JC379">
        <v>-0.000204251658391556</v>
      </c>
      <c r="JD379">
        <v>8.11882707142039e-08</v>
      </c>
      <c r="JE379">
        <v>-8.824596126216e-11</v>
      </c>
      <c r="JF379">
        <v>-0.0823044458403542</v>
      </c>
      <c r="JG379">
        <v>6.98166786572007e-05</v>
      </c>
      <c r="JH379">
        <v>0.00104944809816257</v>
      </c>
      <c r="JI379">
        <v>-2.5878658862803e-05</v>
      </c>
      <c r="JJ379">
        <v>28</v>
      </c>
      <c r="JK379">
        <v>2090</v>
      </c>
      <c r="JL379">
        <v>2</v>
      </c>
      <c r="JM379">
        <v>19</v>
      </c>
      <c r="JN379">
        <v>30.9</v>
      </c>
      <c r="JO379">
        <v>30.8</v>
      </c>
      <c r="JP379">
        <v>1.36108</v>
      </c>
      <c r="JQ379">
        <v>2.55737</v>
      </c>
      <c r="JR379">
        <v>2.24365</v>
      </c>
      <c r="JS379">
        <v>2.84912</v>
      </c>
      <c r="JT379">
        <v>2.49756</v>
      </c>
      <c r="JU379">
        <v>2.36816</v>
      </c>
      <c r="JV379">
        <v>31.4115</v>
      </c>
      <c r="JW379">
        <v>24.07</v>
      </c>
      <c r="JX379">
        <v>18</v>
      </c>
      <c r="JY379">
        <v>633.611</v>
      </c>
      <c r="JZ379">
        <v>657.415</v>
      </c>
      <c r="KA379">
        <v>20.0002</v>
      </c>
      <c r="KB379">
        <v>23.324</v>
      </c>
      <c r="KC379">
        <v>30.0001</v>
      </c>
      <c r="KD379">
        <v>23.5131</v>
      </c>
      <c r="KE379">
        <v>23.4938</v>
      </c>
      <c r="KF379">
        <v>27.2906</v>
      </c>
      <c r="KG379">
        <v>36.1715</v>
      </c>
      <c r="KH379">
        <v>0</v>
      </c>
      <c r="KI379">
        <v>20</v>
      </c>
      <c r="KJ379">
        <v>420</v>
      </c>
      <c r="KK379">
        <v>11.5869</v>
      </c>
      <c r="KL379">
        <v>101.978</v>
      </c>
      <c r="KM379">
        <v>101.021</v>
      </c>
    </row>
    <row r="380" spans="1:299">
      <c r="A380">
        <v>364</v>
      </c>
      <c r="B380">
        <v>1701979489.1</v>
      </c>
      <c r="C380">
        <v>1815.09999990463</v>
      </c>
      <c r="D380" t="s">
        <v>1169</v>
      </c>
      <c r="E380" t="s">
        <v>1170</v>
      </c>
      <c r="F380">
        <v>15</v>
      </c>
      <c r="H380" t="s">
        <v>435</v>
      </c>
      <c r="K380">
        <v>1701979487.6</v>
      </c>
      <c r="L380">
        <f>(M380)/1000</f>
        <v>0</v>
      </c>
      <c r="M380">
        <f>IF(DR380, AP380, AJ380)</f>
        <v>0</v>
      </c>
      <c r="N380">
        <f>IF(DR380, AK380, AI380)</f>
        <v>0</v>
      </c>
      <c r="O380">
        <f>DT380 - IF(AW380&gt;1, N380*DN380*100.0/(AY380*EH380), 0)</f>
        <v>0</v>
      </c>
      <c r="P380">
        <f>((V380-L380/2)*O380-N380)/(V380+L380/2)</f>
        <v>0</v>
      </c>
      <c r="Q380">
        <f>P380*(EA380+EB380)/1000.0</f>
        <v>0</v>
      </c>
      <c r="R380">
        <f>(DT380 - IF(AW380&gt;1, N380*DN380*100.0/(AY380*EH380), 0))*(EA380+EB380)/1000.0</f>
        <v>0</v>
      </c>
      <c r="S380">
        <f>2.0/((1/U380-1/T380)+SIGN(U380)*SQRT((1/U380-1/T380)*(1/U380-1/T380) + 4*DO380/((DO380+1)*(DO380+1))*(2*1/U380*1/T380-1/T380*1/T380)))</f>
        <v>0</v>
      </c>
      <c r="T380">
        <f>IF(LEFT(DP380,1)&lt;&gt;"0",IF(LEFT(DP380,1)="1",3.0,DQ380),$D$5+$E$5*(EH380*EA380/($K$5*1000))+$F$5*(EH380*EA380/($K$5*1000))*MAX(MIN(DN380,$J$5),$I$5)*MAX(MIN(DN380,$J$5),$I$5)+$G$5*MAX(MIN(DN380,$J$5),$I$5)*(EH380*EA380/($K$5*1000))+$H$5*(EH380*EA380/($K$5*1000))*(EH380*EA380/($K$5*1000)))</f>
        <v>0</v>
      </c>
      <c r="U380">
        <f>L380*(1000-(1000*0.61365*exp(17.502*Y380/(240.97+Y380))/(EA380+EB380)+DV380)/2)/(1000*0.61365*exp(17.502*Y380/(240.97+Y380))/(EA380+EB380)-DV380)</f>
        <v>0</v>
      </c>
      <c r="V380">
        <f>1/((DO380+1)/(S380/1.6)+1/(T380/1.37)) + DO380/((DO380+1)/(S380/1.6) + DO380/(T380/1.37))</f>
        <v>0</v>
      </c>
      <c r="W380">
        <f>(DJ380*DM380)</f>
        <v>0</v>
      </c>
      <c r="X380">
        <f>(EC380+(W380+2*0.95*5.67E-8*(((EC380+$B$7)+273)^4-(EC380+273)^4)-44100*L380)/(1.84*29.3*T380+8*0.95*5.67E-8*(EC380+273)^3))</f>
        <v>0</v>
      </c>
      <c r="Y380">
        <f>($C$7*ED380+$D$7*EE380+$E$7*X380)</f>
        <v>0</v>
      </c>
      <c r="Z380">
        <f>0.61365*exp(17.502*Y380/(240.97+Y380))</f>
        <v>0</v>
      </c>
      <c r="AA380">
        <f>(AB380/AC380*100)</f>
        <v>0</v>
      </c>
      <c r="AB380">
        <f>DV380*(EA380+EB380)/1000</f>
        <v>0</v>
      </c>
      <c r="AC380">
        <f>0.61365*exp(17.502*EC380/(240.97+EC380))</f>
        <v>0</v>
      </c>
      <c r="AD380">
        <f>(Z380-DV380*(EA380+EB380)/1000)</f>
        <v>0</v>
      </c>
      <c r="AE380">
        <f>(-L380*44100)</f>
        <v>0</v>
      </c>
      <c r="AF380">
        <f>2*29.3*T380*0.92*(EC380-Y380)</f>
        <v>0</v>
      </c>
      <c r="AG380">
        <f>2*0.95*5.67E-8*(((EC380+$B$7)+273)^4-(Y380+273)^4)</f>
        <v>0</v>
      </c>
      <c r="AH380">
        <f>W380+AG380+AE380+AF380</f>
        <v>0</v>
      </c>
      <c r="AI380">
        <f>DZ380*AW380*(DU380-DT380*(1000-AW380*DW380)/(1000-AW380*DV380))/(100*DN380)</f>
        <v>0</v>
      </c>
      <c r="AJ380">
        <f>1000*DZ380*AW380*(DV380-DW380)/(100*DN380*(1000-AW380*DV380))</f>
        <v>0</v>
      </c>
      <c r="AK380">
        <f>(AL380 - AM380 - EA380*1E3/(8.314*(EC380+273.15)) * AO380/DZ380 * AN380) * DZ380/(100*DN380) * (1000 - DW380)/1000</f>
        <v>0</v>
      </c>
      <c r="AL380">
        <v>424.901472782861</v>
      </c>
      <c r="AM380">
        <v>423.089133333333</v>
      </c>
      <c r="AN380">
        <v>0.0152570938927624</v>
      </c>
      <c r="AO380">
        <v>66.111918729525</v>
      </c>
      <c r="AP380">
        <f>(AR380 - AQ380 + EA380*1E3/(8.314*(EC380+273.15)) * AT380/DZ380 * AS380) * DZ380/(100*DN380) * 1000/(1000 - AR380)</f>
        <v>0</v>
      </c>
      <c r="AQ380">
        <v>11.5870057174056</v>
      </c>
      <c r="AR380">
        <v>12.493256043956</v>
      </c>
      <c r="AS380">
        <v>-9.7704706261731e-08</v>
      </c>
      <c r="AT380">
        <v>85.4368916189537</v>
      </c>
      <c r="AU380">
        <v>0</v>
      </c>
      <c r="AV380">
        <v>0</v>
      </c>
      <c r="AW380">
        <f>IF(AU380*$H$13&gt;=AY380,1.0,(AY380/(AY380-AU380*$H$13)))</f>
        <v>0</v>
      </c>
      <c r="AX380">
        <f>(AW380-1)*100</f>
        <v>0</v>
      </c>
      <c r="AY380">
        <f>MAX(0,($B$13+$C$13*EH380)/(1+$D$13*EH380)*EA380/(EC380+273)*$E$13)</f>
        <v>0</v>
      </c>
      <c r="AZ380" t="s">
        <v>436</v>
      </c>
      <c r="BA380" t="s">
        <v>436</v>
      </c>
      <c r="BB380">
        <v>0</v>
      </c>
      <c r="BC380">
        <v>0</v>
      </c>
      <c r="BD380">
        <f>1-BB380/BC380</f>
        <v>0</v>
      </c>
      <c r="BE380">
        <v>0</v>
      </c>
      <c r="BF380" t="s">
        <v>436</v>
      </c>
      <c r="BG380" t="s">
        <v>436</v>
      </c>
      <c r="BH380">
        <v>0</v>
      </c>
      <c r="BI380">
        <v>0</v>
      </c>
      <c r="BJ380">
        <f>1-BH380/BI380</f>
        <v>0</v>
      </c>
      <c r="BK380">
        <v>0.5</v>
      </c>
      <c r="BL380">
        <f>DK380</f>
        <v>0</v>
      </c>
      <c r="BM380">
        <f>N380</f>
        <v>0</v>
      </c>
      <c r="BN380">
        <f>BJ380*BK380*BL380</f>
        <v>0</v>
      </c>
      <c r="BO380">
        <f>(BM380-BE380)/BL380</f>
        <v>0</v>
      </c>
      <c r="BP380">
        <f>(BC380-BI380)/BI380</f>
        <v>0</v>
      </c>
      <c r="BQ380">
        <f>BB380/(BD380+BB380/BI380)</f>
        <v>0</v>
      </c>
      <c r="BR380" t="s">
        <v>436</v>
      </c>
      <c r="BS380">
        <v>0</v>
      </c>
      <c r="BT380">
        <f>IF(BS380&lt;&gt;0, BS380, BQ380)</f>
        <v>0</v>
      </c>
      <c r="BU380">
        <f>1-BT380/BI380</f>
        <v>0</v>
      </c>
      <c r="BV380">
        <f>(BI380-BH380)/(BI380-BT380)</f>
        <v>0</v>
      </c>
      <c r="BW380">
        <f>(BC380-BI380)/(BC380-BT380)</f>
        <v>0</v>
      </c>
      <c r="BX380">
        <f>(BI380-BH380)/(BI380-BB380)</f>
        <v>0</v>
      </c>
      <c r="BY380">
        <f>(BC380-BI380)/(BC380-BB380)</f>
        <v>0</v>
      </c>
      <c r="BZ380">
        <f>(BV380*BT380/BH380)</f>
        <v>0</v>
      </c>
      <c r="CA380">
        <f>(1-BZ380)</f>
        <v>0</v>
      </c>
      <c r="DJ380">
        <f>$B$11*EI380+$C$11*EJ380+$F$11*EU380*(1-EX380)</f>
        <v>0</v>
      </c>
      <c r="DK380">
        <f>DJ380*DL380</f>
        <v>0</v>
      </c>
      <c r="DL380">
        <f>($B$11*$D$9+$C$11*$D$9+$F$11*((FH380+EZ380)/MAX(FH380+EZ380+FI380, 0.1)*$I$9+FI380/MAX(FH380+EZ380+FI380, 0.1)*$J$9))/($B$11+$C$11+$F$11)</f>
        <v>0</v>
      </c>
      <c r="DM380">
        <f>($B$11*$K$9+$C$11*$K$9+$F$11*((FH380+EZ380)/MAX(FH380+EZ380+FI380, 0.1)*$P$9+FI380/MAX(FH380+EZ380+FI380, 0.1)*$Q$9))/($B$11+$C$11+$F$11)</f>
        <v>0</v>
      </c>
      <c r="DN380">
        <v>6</v>
      </c>
      <c r="DO380">
        <v>0.5</v>
      </c>
      <c r="DP380" t="s">
        <v>437</v>
      </c>
      <c r="DQ380">
        <v>2</v>
      </c>
      <c r="DR380" t="b">
        <v>1</v>
      </c>
      <c r="DS380">
        <v>1701979487.6</v>
      </c>
      <c r="DT380">
        <v>417.794</v>
      </c>
      <c r="DU380">
        <v>419.9795</v>
      </c>
      <c r="DV380">
        <v>12.49325</v>
      </c>
      <c r="DW380">
        <v>11.5871</v>
      </c>
      <c r="DX380">
        <v>418.308</v>
      </c>
      <c r="DY380">
        <v>12.46175</v>
      </c>
      <c r="DZ380">
        <v>600.041</v>
      </c>
      <c r="EA380">
        <v>78.9018</v>
      </c>
      <c r="EB380">
        <v>0.09988155</v>
      </c>
      <c r="EC380">
        <v>23.04805</v>
      </c>
      <c r="ED380">
        <v>23.11785</v>
      </c>
      <c r="EE380">
        <v>999.9</v>
      </c>
      <c r="EF380">
        <v>0</v>
      </c>
      <c r="EG380">
        <v>0</v>
      </c>
      <c r="EH380">
        <v>10018.4</v>
      </c>
      <c r="EI380">
        <v>0</v>
      </c>
      <c r="EJ380">
        <v>0.814177</v>
      </c>
      <c r="EK380">
        <v>-2.185535</v>
      </c>
      <c r="EL380">
        <v>423.079</v>
      </c>
      <c r="EM380">
        <v>424.9025</v>
      </c>
      <c r="EN380">
        <v>0.9061035</v>
      </c>
      <c r="EO380">
        <v>419.9795</v>
      </c>
      <c r="EP380">
        <v>11.5871</v>
      </c>
      <c r="EQ380">
        <v>0.9857365</v>
      </c>
      <c r="ER380">
        <v>0.914243</v>
      </c>
      <c r="ES380">
        <v>6.70724</v>
      </c>
      <c r="ET380">
        <v>5.616915</v>
      </c>
      <c r="EU380">
        <v>1800.1</v>
      </c>
      <c r="EV380">
        <v>0.978006</v>
      </c>
      <c r="EW380">
        <v>0.0219943</v>
      </c>
      <c r="EX380">
        <v>0</v>
      </c>
      <c r="EY380">
        <v>380.565</v>
      </c>
      <c r="EZ380">
        <v>4.99951</v>
      </c>
      <c r="FA380">
        <v>6903.115</v>
      </c>
      <c r="FB380">
        <v>14717.8</v>
      </c>
      <c r="FC380">
        <v>43.062</v>
      </c>
      <c r="FD380">
        <v>44.875</v>
      </c>
      <c r="FE380">
        <v>44.625</v>
      </c>
      <c r="FF380">
        <v>43.875</v>
      </c>
      <c r="FG380">
        <v>44.5</v>
      </c>
      <c r="FH380">
        <v>1755.62</v>
      </c>
      <c r="FI380">
        <v>39.48</v>
      </c>
      <c r="FJ380">
        <v>0</v>
      </c>
      <c r="FK380">
        <v>1701979490.1</v>
      </c>
      <c r="FL380">
        <v>0</v>
      </c>
      <c r="FM380">
        <v>380.423807692308</v>
      </c>
      <c r="FN380">
        <v>0.0792136674565436</v>
      </c>
      <c r="FO380">
        <v>-4.43384615032374</v>
      </c>
      <c r="FP380">
        <v>6903.20576923077</v>
      </c>
      <c r="FQ380">
        <v>15</v>
      </c>
      <c r="FR380">
        <v>1701977635</v>
      </c>
      <c r="FS380" t="s">
        <v>438</v>
      </c>
      <c r="FT380">
        <v>1701977633</v>
      </c>
      <c r="FU380">
        <v>1701977635</v>
      </c>
      <c r="FV380">
        <v>4</v>
      </c>
      <c r="FW380">
        <v>-0.012</v>
      </c>
      <c r="FX380">
        <v>0.003</v>
      </c>
      <c r="FY380">
        <v>-0.515</v>
      </c>
      <c r="FZ380">
        <v>0.012</v>
      </c>
      <c r="GA380">
        <v>420</v>
      </c>
      <c r="GB380">
        <v>11</v>
      </c>
      <c r="GC380">
        <v>0.38</v>
      </c>
      <c r="GD380">
        <v>0.07</v>
      </c>
      <c r="GE380">
        <v>-2.22026</v>
      </c>
      <c r="GF380">
        <v>0.0230670676691781</v>
      </c>
      <c r="GG380">
        <v>0.0252699220418267</v>
      </c>
      <c r="GH380">
        <v>1</v>
      </c>
      <c r="GI380">
        <v>380.426676470588</v>
      </c>
      <c r="GJ380">
        <v>-0.0412070331587057</v>
      </c>
      <c r="GK380">
        <v>0.195856147779021</v>
      </c>
      <c r="GL380">
        <v>1</v>
      </c>
      <c r="GM380">
        <v>0.90722465</v>
      </c>
      <c r="GN380">
        <v>-0.00334488721804461</v>
      </c>
      <c r="GO380">
        <v>0.000705224806356117</v>
      </c>
      <c r="GP380">
        <v>1</v>
      </c>
      <c r="GQ380">
        <v>3</v>
      </c>
      <c r="GR380">
        <v>3</v>
      </c>
      <c r="GS380" t="s">
        <v>439</v>
      </c>
      <c r="GT380">
        <v>3.25017</v>
      </c>
      <c r="GU380">
        <v>2.8922</v>
      </c>
      <c r="GV380">
        <v>0.0827839</v>
      </c>
      <c r="GW380">
        <v>0.0829121</v>
      </c>
      <c r="GX380">
        <v>0.059493</v>
      </c>
      <c r="GY380">
        <v>0.0557506</v>
      </c>
      <c r="GZ380">
        <v>30260.4</v>
      </c>
      <c r="HA380">
        <v>23315.7</v>
      </c>
      <c r="HB380">
        <v>30713.3</v>
      </c>
      <c r="HC380">
        <v>23894.1</v>
      </c>
      <c r="HD380">
        <v>38261</v>
      </c>
      <c r="HE380">
        <v>31491.9</v>
      </c>
      <c r="HF380">
        <v>43459.3</v>
      </c>
      <c r="HG380">
        <v>36060.1</v>
      </c>
      <c r="HH380">
        <v>2.35285</v>
      </c>
      <c r="HI380">
        <v>2.25468</v>
      </c>
      <c r="HJ380">
        <v>0.152476</v>
      </c>
      <c r="HK380">
        <v>0</v>
      </c>
      <c r="HL380">
        <v>20.5988</v>
      </c>
      <c r="HM380">
        <v>999.9</v>
      </c>
      <c r="HN380">
        <v>44.988</v>
      </c>
      <c r="HO380">
        <v>27.221</v>
      </c>
      <c r="HP380">
        <v>20.6733</v>
      </c>
      <c r="HQ380">
        <v>55.042</v>
      </c>
      <c r="HR380">
        <v>21.4503</v>
      </c>
      <c r="HS380">
        <v>2</v>
      </c>
      <c r="HT380">
        <v>-0.304804</v>
      </c>
      <c r="HU380">
        <v>0.70274</v>
      </c>
      <c r="HV380">
        <v>20.3422</v>
      </c>
      <c r="HW380">
        <v>5.24619</v>
      </c>
      <c r="HX380">
        <v>11.925</v>
      </c>
      <c r="HY380">
        <v>4.96955</v>
      </c>
      <c r="HZ380">
        <v>3.29013</v>
      </c>
      <c r="IA380">
        <v>9999</v>
      </c>
      <c r="IB380">
        <v>999.9</v>
      </c>
      <c r="IC380">
        <v>9999</v>
      </c>
      <c r="ID380">
        <v>9999</v>
      </c>
      <c r="IE380">
        <v>4.97213</v>
      </c>
      <c r="IF380">
        <v>1.87353</v>
      </c>
      <c r="IG380">
        <v>1.88035</v>
      </c>
      <c r="IH380">
        <v>1.87653</v>
      </c>
      <c r="II380">
        <v>1.87616</v>
      </c>
      <c r="IJ380">
        <v>1.87607</v>
      </c>
      <c r="IK380">
        <v>1.87507</v>
      </c>
      <c r="IL380">
        <v>1.87546</v>
      </c>
      <c r="IM380">
        <v>0</v>
      </c>
      <c r="IN380">
        <v>0</v>
      </c>
      <c r="IO380">
        <v>0</v>
      </c>
      <c r="IP380">
        <v>0</v>
      </c>
      <c r="IQ380" t="s">
        <v>440</v>
      </c>
      <c r="IR380" t="s">
        <v>441</v>
      </c>
      <c r="IS380" t="s">
        <v>442</v>
      </c>
      <c r="IT380" t="s">
        <v>442</v>
      </c>
      <c r="IU380" t="s">
        <v>442</v>
      </c>
      <c r="IV380" t="s">
        <v>442</v>
      </c>
      <c r="IW380">
        <v>0</v>
      </c>
      <c r="IX380">
        <v>100</v>
      </c>
      <c r="IY380">
        <v>100</v>
      </c>
      <c r="IZ380">
        <v>-0.514</v>
      </c>
      <c r="JA380">
        <v>0.0314</v>
      </c>
      <c r="JB380">
        <v>-0.436505064677801</v>
      </c>
      <c r="JC380">
        <v>-0.000204251658391556</v>
      </c>
      <c r="JD380">
        <v>8.11882707142039e-08</v>
      </c>
      <c r="JE380">
        <v>-8.824596126216e-11</v>
      </c>
      <c r="JF380">
        <v>-0.0823044458403542</v>
      </c>
      <c r="JG380">
        <v>6.98166786572007e-05</v>
      </c>
      <c r="JH380">
        <v>0.00104944809816257</v>
      </c>
      <c r="JI380">
        <v>-2.5878658862803e-05</v>
      </c>
      <c r="JJ380">
        <v>28</v>
      </c>
      <c r="JK380">
        <v>2090</v>
      </c>
      <c r="JL380">
        <v>2</v>
      </c>
      <c r="JM380">
        <v>19</v>
      </c>
      <c r="JN380">
        <v>30.9</v>
      </c>
      <c r="JO380">
        <v>30.9</v>
      </c>
      <c r="JP380">
        <v>1.36108</v>
      </c>
      <c r="JQ380">
        <v>2.55371</v>
      </c>
      <c r="JR380">
        <v>2.24365</v>
      </c>
      <c r="JS380">
        <v>2.84912</v>
      </c>
      <c r="JT380">
        <v>2.49756</v>
      </c>
      <c r="JU380">
        <v>2.40723</v>
      </c>
      <c r="JV380">
        <v>31.4115</v>
      </c>
      <c r="JW380">
        <v>24.07</v>
      </c>
      <c r="JX380">
        <v>18</v>
      </c>
      <c r="JY380">
        <v>633.703</v>
      </c>
      <c r="JZ380">
        <v>657.296</v>
      </c>
      <c r="KA380">
        <v>20.0001</v>
      </c>
      <c r="KB380">
        <v>23.3255</v>
      </c>
      <c r="KC380">
        <v>30</v>
      </c>
      <c r="KD380">
        <v>23.5131</v>
      </c>
      <c r="KE380">
        <v>23.4928</v>
      </c>
      <c r="KF380">
        <v>27.2921</v>
      </c>
      <c r="KG380">
        <v>36.1715</v>
      </c>
      <c r="KH380">
        <v>0</v>
      </c>
      <c r="KI380">
        <v>20</v>
      </c>
      <c r="KJ380">
        <v>420</v>
      </c>
      <c r="KK380">
        <v>11.5869</v>
      </c>
      <c r="KL380">
        <v>101.979</v>
      </c>
      <c r="KM380">
        <v>101.021</v>
      </c>
    </row>
    <row r="381" spans="1:299">
      <c r="A381">
        <v>365</v>
      </c>
      <c r="B381">
        <v>1701979494.1</v>
      </c>
      <c r="C381">
        <v>1820.09999990463</v>
      </c>
      <c r="D381" t="s">
        <v>1171</v>
      </c>
      <c r="E381" t="s">
        <v>1172</v>
      </c>
      <c r="F381">
        <v>15</v>
      </c>
      <c r="H381" t="s">
        <v>435</v>
      </c>
      <c r="K381">
        <v>1701979492.6</v>
      </c>
      <c r="L381">
        <f>(M381)/1000</f>
        <v>0</v>
      </c>
      <c r="M381">
        <f>IF(DR381, AP381, AJ381)</f>
        <v>0</v>
      </c>
      <c r="N381">
        <f>IF(DR381, AK381, AI381)</f>
        <v>0</v>
      </c>
      <c r="O381">
        <f>DT381 - IF(AW381&gt;1, N381*DN381*100.0/(AY381*EH381), 0)</f>
        <v>0</v>
      </c>
      <c r="P381">
        <f>((V381-L381/2)*O381-N381)/(V381+L381/2)</f>
        <v>0</v>
      </c>
      <c r="Q381">
        <f>P381*(EA381+EB381)/1000.0</f>
        <v>0</v>
      </c>
      <c r="R381">
        <f>(DT381 - IF(AW381&gt;1, N381*DN381*100.0/(AY381*EH381), 0))*(EA381+EB381)/1000.0</f>
        <v>0</v>
      </c>
      <c r="S381">
        <f>2.0/((1/U381-1/T381)+SIGN(U381)*SQRT((1/U381-1/T381)*(1/U381-1/T381) + 4*DO381/((DO381+1)*(DO381+1))*(2*1/U381*1/T381-1/T381*1/T381)))</f>
        <v>0</v>
      </c>
      <c r="T381">
        <f>IF(LEFT(DP381,1)&lt;&gt;"0",IF(LEFT(DP381,1)="1",3.0,DQ381),$D$5+$E$5*(EH381*EA381/($K$5*1000))+$F$5*(EH381*EA381/($K$5*1000))*MAX(MIN(DN381,$J$5),$I$5)*MAX(MIN(DN381,$J$5),$I$5)+$G$5*MAX(MIN(DN381,$J$5),$I$5)*(EH381*EA381/($K$5*1000))+$H$5*(EH381*EA381/($K$5*1000))*(EH381*EA381/($K$5*1000)))</f>
        <v>0</v>
      </c>
      <c r="U381">
        <f>L381*(1000-(1000*0.61365*exp(17.502*Y381/(240.97+Y381))/(EA381+EB381)+DV381)/2)/(1000*0.61365*exp(17.502*Y381/(240.97+Y381))/(EA381+EB381)-DV381)</f>
        <v>0</v>
      </c>
      <c r="V381">
        <f>1/((DO381+1)/(S381/1.6)+1/(T381/1.37)) + DO381/((DO381+1)/(S381/1.6) + DO381/(T381/1.37))</f>
        <v>0</v>
      </c>
      <c r="W381">
        <f>(DJ381*DM381)</f>
        <v>0</v>
      </c>
      <c r="X381">
        <f>(EC381+(W381+2*0.95*5.67E-8*(((EC381+$B$7)+273)^4-(EC381+273)^4)-44100*L381)/(1.84*29.3*T381+8*0.95*5.67E-8*(EC381+273)^3))</f>
        <v>0</v>
      </c>
      <c r="Y381">
        <f>($C$7*ED381+$D$7*EE381+$E$7*X381)</f>
        <v>0</v>
      </c>
      <c r="Z381">
        <f>0.61365*exp(17.502*Y381/(240.97+Y381))</f>
        <v>0</v>
      </c>
      <c r="AA381">
        <f>(AB381/AC381*100)</f>
        <v>0</v>
      </c>
      <c r="AB381">
        <f>DV381*(EA381+EB381)/1000</f>
        <v>0</v>
      </c>
      <c r="AC381">
        <f>0.61365*exp(17.502*EC381/(240.97+EC381))</f>
        <v>0</v>
      </c>
      <c r="AD381">
        <f>(Z381-DV381*(EA381+EB381)/1000)</f>
        <v>0</v>
      </c>
      <c r="AE381">
        <f>(-L381*44100)</f>
        <v>0</v>
      </c>
      <c r="AF381">
        <f>2*29.3*T381*0.92*(EC381-Y381)</f>
        <v>0</v>
      </c>
      <c r="AG381">
        <f>2*0.95*5.67E-8*(((EC381+$B$7)+273)^4-(Y381+273)^4)</f>
        <v>0</v>
      </c>
      <c r="AH381">
        <f>W381+AG381+AE381+AF381</f>
        <v>0</v>
      </c>
      <c r="AI381">
        <f>DZ381*AW381*(DU381-DT381*(1000-AW381*DW381)/(1000-AW381*DV381))/(100*DN381)</f>
        <v>0</v>
      </c>
      <c r="AJ381">
        <f>1000*DZ381*AW381*(DV381-DW381)/(100*DN381*(1000-AW381*DV381))</f>
        <v>0</v>
      </c>
      <c r="AK381">
        <f>(AL381 - AM381 - EA381*1E3/(8.314*(EC381+273.15)) * AO381/DZ381 * AN381) * DZ381/(100*DN381) * (1000 - DW381)/1000</f>
        <v>0</v>
      </c>
      <c r="AL381">
        <v>424.931939609113</v>
      </c>
      <c r="AM381">
        <v>423.051163636363</v>
      </c>
      <c r="AN381">
        <v>-0.00259643316365077</v>
      </c>
      <c r="AO381">
        <v>66.111918729525</v>
      </c>
      <c r="AP381">
        <f>(AR381 - AQ381 + EA381*1E3/(8.314*(EC381+273.15)) * AT381/DZ381 * AS381) * DZ381/(100*DN381) * 1000/(1000 - AR381)</f>
        <v>0</v>
      </c>
      <c r="AQ381">
        <v>11.5864170983555</v>
      </c>
      <c r="AR381">
        <v>12.4913901098901</v>
      </c>
      <c r="AS381">
        <v>-5.16269044424725e-07</v>
      </c>
      <c r="AT381">
        <v>85.4368916189537</v>
      </c>
      <c r="AU381">
        <v>0</v>
      </c>
      <c r="AV381">
        <v>0</v>
      </c>
      <c r="AW381">
        <f>IF(AU381*$H$13&gt;=AY381,1.0,(AY381/(AY381-AU381*$H$13)))</f>
        <v>0</v>
      </c>
      <c r="AX381">
        <f>(AW381-1)*100</f>
        <v>0</v>
      </c>
      <c r="AY381">
        <f>MAX(0,($B$13+$C$13*EH381)/(1+$D$13*EH381)*EA381/(EC381+273)*$E$13)</f>
        <v>0</v>
      </c>
      <c r="AZ381" t="s">
        <v>436</v>
      </c>
      <c r="BA381" t="s">
        <v>436</v>
      </c>
      <c r="BB381">
        <v>0</v>
      </c>
      <c r="BC381">
        <v>0</v>
      </c>
      <c r="BD381">
        <f>1-BB381/BC381</f>
        <v>0</v>
      </c>
      <c r="BE381">
        <v>0</v>
      </c>
      <c r="BF381" t="s">
        <v>436</v>
      </c>
      <c r="BG381" t="s">
        <v>436</v>
      </c>
      <c r="BH381">
        <v>0</v>
      </c>
      <c r="BI381">
        <v>0</v>
      </c>
      <c r="BJ381">
        <f>1-BH381/BI381</f>
        <v>0</v>
      </c>
      <c r="BK381">
        <v>0.5</v>
      </c>
      <c r="BL381">
        <f>DK381</f>
        <v>0</v>
      </c>
      <c r="BM381">
        <f>N381</f>
        <v>0</v>
      </c>
      <c r="BN381">
        <f>BJ381*BK381*BL381</f>
        <v>0</v>
      </c>
      <c r="BO381">
        <f>(BM381-BE381)/BL381</f>
        <v>0</v>
      </c>
      <c r="BP381">
        <f>(BC381-BI381)/BI381</f>
        <v>0</v>
      </c>
      <c r="BQ381">
        <f>BB381/(BD381+BB381/BI381)</f>
        <v>0</v>
      </c>
      <c r="BR381" t="s">
        <v>436</v>
      </c>
      <c r="BS381">
        <v>0</v>
      </c>
      <c r="BT381">
        <f>IF(BS381&lt;&gt;0, BS381, BQ381)</f>
        <v>0</v>
      </c>
      <c r="BU381">
        <f>1-BT381/BI381</f>
        <v>0</v>
      </c>
      <c r="BV381">
        <f>(BI381-BH381)/(BI381-BT381)</f>
        <v>0</v>
      </c>
      <c r="BW381">
        <f>(BC381-BI381)/(BC381-BT381)</f>
        <v>0</v>
      </c>
      <c r="BX381">
        <f>(BI381-BH381)/(BI381-BB381)</f>
        <v>0</v>
      </c>
      <c r="BY381">
        <f>(BC381-BI381)/(BC381-BB381)</f>
        <v>0</v>
      </c>
      <c r="BZ381">
        <f>(BV381*BT381/BH381)</f>
        <v>0</v>
      </c>
      <c r="CA381">
        <f>(1-BZ381)</f>
        <v>0</v>
      </c>
      <c r="DJ381">
        <f>$B$11*EI381+$C$11*EJ381+$F$11*EU381*(1-EX381)</f>
        <v>0</v>
      </c>
      <c r="DK381">
        <f>DJ381*DL381</f>
        <v>0</v>
      </c>
      <c r="DL381">
        <f>($B$11*$D$9+$C$11*$D$9+$F$11*((FH381+EZ381)/MAX(FH381+EZ381+FI381, 0.1)*$I$9+FI381/MAX(FH381+EZ381+FI381, 0.1)*$J$9))/($B$11+$C$11+$F$11)</f>
        <v>0</v>
      </c>
      <c r="DM381">
        <f>($B$11*$K$9+$C$11*$K$9+$F$11*((FH381+EZ381)/MAX(FH381+EZ381+FI381, 0.1)*$P$9+FI381/MAX(FH381+EZ381+FI381, 0.1)*$Q$9))/($B$11+$C$11+$F$11)</f>
        <v>0</v>
      </c>
      <c r="DN381">
        <v>6</v>
      </c>
      <c r="DO381">
        <v>0.5</v>
      </c>
      <c r="DP381" t="s">
        <v>437</v>
      </c>
      <c r="DQ381">
        <v>2</v>
      </c>
      <c r="DR381" t="b">
        <v>1</v>
      </c>
      <c r="DS381">
        <v>1701979492.6</v>
      </c>
      <c r="DT381">
        <v>417.777</v>
      </c>
      <c r="DU381">
        <v>420.0145</v>
      </c>
      <c r="DV381">
        <v>12.49175</v>
      </c>
      <c r="DW381">
        <v>11.58705</v>
      </c>
      <c r="DX381">
        <v>418.291</v>
      </c>
      <c r="DY381">
        <v>12.46025</v>
      </c>
      <c r="DZ381">
        <v>599.9815</v>
      </c>
      <c r="EA381">
        <v>78.90225</v>
      </c>
      <c r="EB381">
        <v>0.0999741</v>
      </c>
      <c r="EC381">
        <v>23.04565</v>
      </c>
      <c r="ED381">
        <v>23.12925</v>
      </c>
      <c r="EE381">
        <v>999.9</v>
      </c>
      <c r="EF381">
        <v>0</v>
      </c>
      <c r="EG381">
        <v>0</v>
      </c>
      <c r="EH381">
        <v>9992.5</v>
      </c>
      <c r="EI381">
        <v>0</v>
      </c>
      <c r="EJ381">
        <v>0.797215</v>
      </c>
      <c r="EK381">
        <v>-2.237765</v>
      </c>
      <c r="EL381">
        <v>423.0615</v>
      </c>
      <c r="EM381">
        <v>424.938</v>
      </c>
      <c r="EN381">
        <v>0.9046915</v>
      </c>
      <c r="EO381">
        <v>420.0145</v>
      </c>
      <c r="EP381">
        <v>11.58705</v>
      </c>
      <c r="EQ381">
        <v>0.985625</v>
      </c>
      <c r="ER381">
        <v>0.914243</v>
      </c>
      <c r="ES381">
        <v>6.705595</v>
      </c>
      <c r="ET381">
        <v>5.61691</v>
      </c>
      <c r="EU381">
        <v>1800.09</v>
      </c>
      <c r="EV381">
        <v>0.978006</v>
      </c>
      <c r="EW381">
        <v>0.0219943</v>
      </c>
      <c r="EX381">
        <v>0</v>
      </c>
      <c r="EY381">
        <v>380.4165</v>
      </c>
      <c r="EZ381">
        <v>4.99951</v>
      </c>
      <c r="FA381">
        <v>6903.445</v>
      </c>
      <c r="FB381">
        <v>14717.75</v>
      </c>
      <c r="FC381">
        <v>43.0935</v>
      </c>
      <c r="FD381">
        <v>44.875</v>
      </c>
      <c r="FE381">
        <v>44.625</v>
      </c>
      <c r="FF381">
        <v>43.906</v>
      </c>
      <c r="FG381">
        <v>44.5</v>
      </c>
      <c r="FH381">
        <v>1755.61</v>
      </c>
      <c r="FI381">
        <v>39.48</v>
      </c>
      <c r="FJ381">
        <v>0</v>
      </c>
      <c r="FK381">
        <v>1701979495.5</v>
      </c>
      <c r="FL381">
        <v>0</v>
      </c>
      <c r="FM381">
        <v>380.4364</v>
      </c>
      <c r="FN381">
        <v>-0.00923077317677311</v>
      </c>
      <c r="FO381">
        <v>-0.529230792088638</v>
      </c>
      <c r="FP381">
        <v>6902.9384</v>
      </c>
      <c r="FQ381">
        <v>15</v>
      </c>
      <c r="FR381">
        <v>1701977635</v>
      </c>
      <c r="FS381" t="s">
        <v>438</v>
      </c>
      <c r="FT381">
        <v>1701977633</v>
      </c>
      <c r="FU381">
        <v>1701977635</v>
      </c>
      <c r="FV381">
        <v>4</v>
      </c>
      <c r="FW381">
        <v>-0.012</v>
      </c>
      <c r="FX381">
        <v>0.003</v>
      </c>
      <c r="FY381">
        <v>-0.515</v>
      </c>
      <c r="FZ381">
        <v>0.012</v>
      </c>
      <c r="GA381">
        <v>420</v>
      </c>
      <c r="GB381">
        <v>11</v>
      </c>
      <c r="GC381">
        <v>0.38</v>
      </c>
      <c r="GD381">
        <v>0.07</v>
      </c>
      <c r="GE381">
        <v>-2.22154571428571</v>
      </c>
      <c r="GF381">
        <v>-0.0552631168831188</v>
      </c>
      <c r="GG381">
        <v>0.0277275578186221</v>
      </c>
      <c r="GH381">
        <v>1</v>
      </c>
      <c r="GI381">
        <v>380.428147058824</v>
      </c>
      <c r="GJ381">
        <v>-0.0306646332235847</v>
      </c>
      <c r="GK381">
        <v>0.189806268469124</v>
      </c>
      <c r="GL381">
        <v>1</v>
      </c>
      <c r="GM381">
        <v>0.90675880952381</v>
      </c>
      <c r="GN381">
        <v>-0.00761080519480508</v>
      </c>
      <c r="GO381">
        <v>0.00103574379158848</v>
      </c>
      <c r="GP381">
        <v>1</v>
      </c>
      <c r="GQ381">
        <v>3</v>
      </c>
      <c r="GR381">
        <v>3</v>
      </c>
      <c r="GS381" t="s">
        <v>439</v>
      </c>
      <c r="GT381">
        <v>3.25005</v>
      </c>
      <c r="GU381">
        <v>2.89216</v>
      </c>
      <c r="GV381">
        <v>0.0827831</v>
      </c>
      <c r="GW381">
        <v>0.082917</v>
      </c>
      <c r="GX381">
        <v>0.059492</v>
      </c>
      <c r="GY381">
        <v>0.0557549</v>
      </c>
      <c r="GZ381">
        <v>30259.5</v>
      </c>
      <c r="HA381">
        <v>23315.8</v>
      </c>
      <c r="HB381">
        <v>30712.5</v>
      </c>
      <c r="HC381">
        <v>23894.4</v>
      </c>
      <c r="HD381">
        <v>38259.5</v>
      </c>
      <c r="HE381">
        <v>31492.1</v>
      </c>
      <c r="HF381">
        <v>43457.6</v>
      </c>
      <c r="HG381">
        <v>36060.6</v>
      </c>
      <c r="HH381">
        <v>2.3528</v>
      </c>
      <c r="HI381">
        <v>2.25483</v>
      </c>
      <c r="HJ381">
        <v>0.15296</v>
      </c>
      <c r="HK381">
        <v>0</v>
      </c>
      <c r="HL381">
        <v>20.601</v>
      </c>
      <c r="HM381">
        <v>999.9</v>
      </c>
      <c r="HN381">
        <v>44.97</v>
      </c>
      <c r="HO381">
        <v>27.211</v>
      </c>
      <c r="HP381">
        <v>20.6529</v>
      </c>
      <c r="HQ381">
        <v>54.092</v>
      </c>
      <c r="HR381">
        <v>21.4663</v>
      </c>
      <c r="HS381">
        <v>2</v>
      </c>
      <c r="HT381">
        <v>-0.304703</v>
      </c>
      <c r="HU381">
        <v>0.70339</v>
      </c>
      <c r="HV381">
        <v>20.3421</v>
      </c>
      <c r="HW381">
        <v>5.24619</v>
      </c>
      <c r="HX381">
        <v>11.9243</v>
      </c>
      <c r="HY381">
        <v>4.9698</v>
      </c>
      <c r="HZ381">
        <v>3.29</v>
      </c>
      <c r="IA381">
        <v>9999</v>
      </c>
      <c r="IB381">
        <v>999.9</v>
      </c>
      <c r="IC381">
        <v>9999</v>
      </c>
      <c r="ID381">
        <v>9999</v>
      </c>
      <c r="IE381">
        <v>4.97211</v>
      </c>
      <c r="IF381">
        <v>1.87354</v>
      </c>
      <c r="IG381">
        <v>1.88036</v>
      </c>
      <c r="IH381">
        <v>1.87653</v>
      </c>
      <c r="II381">
        <v>1.87617</v>
      </c>
      <c r="IJ381">
        <v>1.87607</v>
      </c>
      <c r="IK381">
        <v>1.87508</v>
      </c>
      <c r="IL381">
        <v>1.87545</v>
      </c>
      <c r="IM381">
        <v>0</v>
      </c>
      <c r="IN381">
        <v>0</v>
      </c>
      <c r="IO381">
        <v>0</v>
      </c>
      <c r="IP381">
        <v>0</v>
      </c>
      <c r="IQ381" t="s">
        <v>440</v>
      </c>
      <c r="IR381" t="s">
        <v>441</v>
      </c>
      <c r="IS381" t="s">
        <v>442</v>
      </c>
      <c r="IT381" t="s">
        <v>442</v>
      </c>
      <c r="IU381" t="s">
        <v>442</v>
      </c>
      <c r="IV381" t="s">
        <v>442</v>
      </c>
      <c r="IW381">
        <v>0</v>
      </c>
      <c r="IX381">
        <v>100</v>
      </c>
      <c r="IY381">
        <v>100</v>
      </c>
      <c r="IZ381">
        <v>-0.514</v>
      </c>
      <c r="JA381">
        <v>0.0314</v>
      </c>
      <c r="JB381">
        <v>-0.436505064677801</v>
      </c>
      <c r="JC381">
        <v>-0.000204251658391556</v>
      </c>
      <c r="JD381">
        <v>8.11882707142039e-08</v>
      </c>
      <c r="JE381">
        <v>-8.824596126216e-11</v>
      </c>
      <c r="JF381">
        <v>-0.0823044458403542</v>
      </c>
      <c r="JG381">
        <v>6.98166786572007e-05</v>
      </c>
      <c r="JH381">
        <v>0.00104944809816257</v>
      </c>
      <c r="JI381">
        <v>-2.5878658862803e-05</v>
      </c>
      <c r="JJ381">
        <v>28</v>
      </c>
      <c r="JK381">
        <v>2090</v>
      </c>
      <c r="JL381">
        <v>2</v>
      </c>
      <c r="JM381">
        <v>19</v>
      </c>
      <c r="JN381">
        <v>31</v>
      </c>
      <c r="JO381">
        <v>31</v>
      </c>
      <c r="JP381">
        <v>1.36108</v>
      </c>
      <c r="JQ381">
        <v>2.55859</v>
      </c>
      <c r="JR381">
        <v>2.24365</v>
      </c>
      <c r="JS381">
        <v>2.84912</v>
      </c>
      <c r="JT381">
        <v>2.49756</v>
      </c>
      <c r="JU381">
        <v>2.35474</v>
      </c>
      <c r="JV381">
        <v>31.4115</v>
      </c>
      <c r="JW381">
        <v>24.0612</v>
      </c>
      <c r="JX381">
        <v>18</v>
      </c>
      <c r="JY381">
        <v>633.666</v>
      </c>
      <c r="JZ381">
        <v>657.426</v>
      </c>
      <c r="KA381">
        <v>20.0001</v>
      </c>
      <c r="KB381">
        <v>23.3255</v>
      </c>
      <c r="KC381">
        <v>30.0001</v>
      </c>
      <c r="KD381">
        <v>23.5131</v>
      </c>
      <c r="KE381">
        <v>23.493</v>
      </c>
      <c r="KF381">
        <v>27.2913</v>
      </c>
      <c r="KG381">
        <v>36.1715</v>
      </c>
      <c r="KH381">
        <v>0</v>
      </c>
      <c r="KI381">
        <v>20</v>
      </c>
      <c r="KJ381">
        <v>420</v>
      </c>
      <c r="KK381">
        <v>11.5869</v>
      </c>
      <c r="KL381">
        <v>101.976</v>
      </c>
      <c r="KM381">
        <v>101.022</v>
      </c>
    </row>
    <row r="382" spans="1:299">
      <c r="A382">
        <v>366</v>
      </c>
      <c r="B382">
        <v>1701979499.1</v>
      </c>
      <c r="C382">
        <v>1825.09999990463</v>
      </c>
      <c r="D382" t="s">
        <v>1173</v>
      </c>
      <c r="E382" t="s">
        <v>1174</v>
      </c>
      <c r="F382">
        <v>15</v>
      </c>
      <c r="H382" t="s">
        <v>435</v>
      </c>
      <c r="K382">
        <v>1701979497.6</v>
      </c>
      <c r="L382">
        <f>(M382)/1000</f>
        <v>0</v>
      </c>
      <c r="M382">
        <f>IF(DR382, AP382, AJ382)</f>
        <v>0</v>
      </c>
      <c r="N382">
        <f>IF(DR382, AK382, AI382)</f>
        <v>0</v>
      </c>
      <c r="O382">
        <f>DT382 - IF(AW382&gt;1, N382*DN382*100.0/(AY382*EH382), 0)</f>
        <v>0</v>
      </c>
      <c r="P382">
        <f>((V382-L382/2)*O382-N382)/(V382+L382/2)</f>
        <v>0</v>
      </c>
      <c r="Q382">
        <f>P382*(EA382+EB382)/1000.0</f>
        <v>0</v>
      </c>
      <c r="R382">
        <f>(DT382 - IF(AW382&gt;1, N382*DN382*100.0/(AY382*EH382), 0))*(EA382+EB382)/1000.0</f>
        <v>0</v>
      </c>
      <c r="S382">
        <f>2.0/((1/U382-1/T382)+SIGN(U382)*SQRT((1/U382-1/T382)*(1/U382-1/T382) + 4*DO382/((DO382+1)*(DO382+1))*(2*1/U382*1/T382-1/T382*1/T382)))</f>
        <v>0</v>
      </c>
      <c r="T382">
        <f>IF(LEFT(DP382,1)&lt;&gt;"0",IF(LEFT(DP382,1)="1",3.0,DQ382),$D$5+$E$5*(EH382*EA382/($K$5*1000))+$F$5*(EH382*EA382/($K$5*1000))*MAX(MIN(DN382,$J$5),$I$5)*MAX(MIN(DN382,$J$5),$I$5)+$G$5*MAX(MIN(DN382,$J$5),$I$5)*(EH382*EA382/($K$5*1000))+$H$5*(EH382*EA382/($K$5*1000))*(EH382*EA382/($K$5*1000)))</f>
        <v>0</v>
      </c>
      <c r="U382">
        <f>L382*(1000-(1000*0.61365*exp(17.502*Y382/(240.97+Y382))/(EA382+EB382)+DV382)/2)/(1000*0.61365*exp(17.502*Y382/(240.97+Y382))/(EA382+EB382)-DV382)</f>
        <v>0</v>
      </c>
      <c r="V382">
        <f>1/((DO382+1)/(S382/1.6)+1/(T382/1.37)) + DO382/((DO382+1)/(S382/1.6) + DO382/(T382/1.37))</f>
        <v>0</v>
      </c>
      <c r="W382">
        <f>(DJ382*DM382)</f>
        <v>0</v>
      </c>
      <c r="X382">
        <f>(EC382+(W382+2*0.95*5.67E-8*(((EC382+$B$7)+273)^4-(EC382+273)^4)-44100*L382)/(1.84*29.3*T382+8*0.95*5.67E-8*(EC382+273)^3))</f>
        <v>0</v>
      </c>
      <c r="Y382">
        <f>($C$7*ED382+$D$7*EE382+$E$7*X382)</f>
        <v>0</v>
      </c>
      <c r="Z382">
        <f>0.61365*exp(17.502*Y382/(240.97+Y382))</f>
        <v>0</v>
      </c>
      <c r="AA382">
        <f>(AB382/AC382*100)</f>
        <v>0</v>
      </c>
      <c r="AB382">
        <f>DV382*(EA382+EB382)/1000</f>
        <v>0</v>
      </c>
      <c r="AC382">
        <f>0.61365*exp(17.502*EC382/(240.97+EC382))</f>
        <v>0</v>
      </c>
      <c r="AD382">
        <f>(Z382-DV382*(EA382+EB382)/1000)</f>
        <v>0</v>
      </c>
      <c r="AE382">
        <f>(-L382*44100)</f>
        <v>0</v>
      </c>
      <c r="AF382">
        <f>2*29.3*T382*0.92*(EC382-Y382)</f>
        <v>0</v>
      </c>
      <c r="AG382">
        <f>2*0.95*5.67E-8*(((EC382+$B$7)+273)^4-(Y382+273)^4)</f>
        <v>0</v>
      </c>
      <c r="AH382">
        <f>W382+AG382+AE382+AF382</f>
        <v>0</v>
      </c>
      <c r="AI382">
        <f>DZ382*AW382*(DU382-DT382*(1000-AW382*DW382)/(1000-AW382*DV382))/(100*DN382)</f>
        <v>0</v>
      </c>
      <c r="AJ382">
        <f>1000*DZ382*AW382*(DV382-DW382)/(100*DN382*(1000-AW382*DV382))</f>
        <v>0</v>
      </c>
      <c r="AK382">
        <f>(AL382 - AM382 - EA382*1E3/(8.314*(EC382+273.15)) * AO382/DZ382 * AN382) * DZ382/(100*DN382) * (1000 - DW382)/1000</f>
        <v>0</v>
      </c>
      <c r="AL382">
        <v>424.956102133671</v>
      </c>
      <c r="AM382">
        <v>423.085751515151</v>
      </c>
      <c r="AN382">
        <v>0.000717730488420447</v>
      </c>
      <c r="AO382">
        <v>66.111918729525</v>
      </c>
      <c r="AP382">
        <f>(AR382 - AQ382 + EA382*1E3/(8.314*(EC382+273.15)) * AT382/DZ382 * AS382) * DZ382/(100*DN382) * 1000/(1000 - AR382)</f>
        <v>0</v>
      </c>
      <c r="AQ382">
        <v>11.5876887608202</v>
      </c>
      <c r="AR382">
        <v>12.4929131868132</v>
      </c>
      <c r="AS382">
        <v>-1.02750638730118e-07</v>
      </c>
      <c r="AT382">
        <v>85.4368916189537</v>
      </c>
      <c r="AU382">
        <v>0</v>
      </c>
      <c r="AV382">
        <v>0</v>
      </c>
      <c r="AW382">
        <f>IF(AU382*$H$13&gt;=AY382,1.0,(AY382/(AY382-AU382*$H$13)))</f>
        <v>0</v>
      </c>
      <c r="AX382">
        <f>(AW382-1)*100</f>
        <v>0</v>
      </c>
      <c r="AY382">
        <f>MAX(0,($B$13+$C$13*EH382)/(1+$D$13*EH382)*EA382/(EC382+273)*$E$13)</f>
        <v>0</v>
      </c>
      <c r="AZ382" t="s">
        <v>436</v>
      </c>
      <c r="BA382" t="s">
        <v>436</v>
      </c>
      <c r="BB382">
        <v>0</v>
      </c>
      <c r="BC382">
        <v>0</v>
      </c>
      <c r="BD382">
        <f>1-BB382/BC382</f>
        <v>0</v>
      </c>
      <c r="BE382">
        <v>0</v>
      </c>
      <c r="BF382" t="s">
        <v>436</v>
      </c>
      <c r="BG382" t="s">
        <v>436</v>
      </c>
      <c r="BH382">
        <v>0</v>
      </c>
      <c r="BI382">
        <v>0</v>
      </c>
      <c r="BJ382">
        <f>1-BH382/BI382</f>
        <v>0</v>
      </c>
      <c r="BK382">
        <v>0.5</v>
      </c>
      <c r="BL382">
        <f>DK382</f>
        <v>0</v>
      </c>
      <c r="BM382">
        <f>N382</f>
        <v>0</v>
      </c>
      <c r="BN382">
        <f>BJ382*BK382*BL382</f>
        <v>0</v>
      </c>
      <c r="BO382">
        <f>(BM382-BE382)/BL382</f>
        <v>0</v>
      </c>
      <c r="BP382">
        <f>(BC382-BI382)/BI382</f>
        <v>0</v>
      </c>
      <c r="BQ382">
        <f>BB382/(BD382+BB382/BI382)</f>
        <v>0</v>
      </c>
      <c r="BR382" t="s">
        <v>436</v>
      </c>
      <c r="BS382">
        <v>0</v>
      </c>
      <c r="BT382">
        <f>IF(BS382&lt;&gt;0, BS382, BQ382)</f>
        <v>0</v>
      </c>
      <c r="BU382">
        <f>1-BT382/BI382</f>
        <v>0</v>
      </c>
      <c r="BV382">
        <f>(BI382-BH382)/(BI382-BT382)</f>
        <v>0</v>
      </c>
      <c r="BW382">
        <f>(BC382-BI382)/(BC382-BT382)</f>
        <v>0</v>
      </c>
      <c r="BX382">
        <f>(BI382-BH382)/(BI382-BB382)</f>
        <v>0</v>
      </c>
      <c r="BY382">
        <f>(BC382-BI382)/(BC382-BB382)</f>
        <v>0</v>
      </c>
      <c r="BZ382">
        <f>(BV382*BT382/BH382)</f>
        <v>0</v>
      </c>
      <c r="CA382">
        <f>(1-BZ382)</f>
        <v>0</v>
      </c>
      <c r="DJ382">
        <f>$B$11*EI382+$C$11*EJ382+$F$11*EU382*(1-EX382)</f>
        <v>0</v>
      </c>
      <c r="DK382">
        <f>DJ382*DL382</f>
        <v>0</v>
      </c>
      <c r="DL382">
        <f>($B$11*$D$9+$C$11*$D$9+$F$11*((FH382+EZ382)/MAX(FH382+EZ382+FI382, 0.1)*$I$9+FI382/MAX(FH382+EZ382+FI382, 0.1)*$J$9))/($B$11+$C$11+$F$11)</f>
        <v>0</v>
      </c>
      <c r="DM382">
        <f>($B$11*$K$9+$C$11*$K$9+$F$11*((FH382+EZ382)/MAX(FH382+EZ382+FI382, 0.1)*$P$9+FI382/MAX(FH382+EZ382+FI382, 0.1)*$Q$9))/($B$11+$C$11+$F$11)</f>
        <v>0</v>
      </c>
      <c r="DN382">
        <v>6</v>
      </c>
      <c r="DO382">
        <v>0.5</v>
      </c>
      <c r="DP382" t="s">
        <v>437</v>
      </c>
      <c r="DQ382">
        <v>2</v>
      </c>
      <c r="DR382" t="b">
        <v>1</v>
      </c>
      <c r="DS382">
        <v>1701979497.6</v>
      </c>
      <c r="DT382">
        <v>417.7965</v>
      </c>
      <c r="DU382">
        <v>420.042</v>
      </c>
      <c r="DV382">
        <v>12.49255</v>
      </c>
      <c r="DW382">
        <v>11.5878</v>
      </c>
      <c r="DX382">
        <v>418.3105</v>
      </c>
      <c r="DY382">
        <v>12.4611</v>
      </c>
      <c r="DZ382">
        <v>600.0215</v>
      </c>
      <c r="EA382">
        <v>78.90195</v>
      </c>
      <c r="EB382">
        <v>0.100076</v>
      </c>
      <c r="EC382">
        <v>23.05145</v>
      </c>
      <c r="ED382">
        <v>23.12045</v>
      </c>
      <c r="EE382">
        <v>999.9</v>
      </c>
      <c r="EF382">
        <v>0</v>
      </c>
      <c r="EG382">
        <v>0</v>
      </c>
      <c r="EH382">
        <v>9999.05</v>
      </c>
      <c r="EI382">
        <v>0</v>
      </c>
      <c r="EJ382">
        <v>0.7929745</v>
      </c>
      <c r="EK382">
        <v>-2.24571</v>
      </c>
      <c r="EL382">
        <v>423.0815</v>
      </c>
      <c r="EM382">
        <v>424.9665</v>
      </c>
      <c r="EN382">
        <v>0.9047615</v>
      </c>
      <c r="EO382">
        <v>420.042</v>
      </c>
      <c r="EP382">
        <v>11.5878</v>
      </c>
      <c r="EQ382">
        <v>0.985687</v>
      </c>
      <c r="ER382">
        <v>0.9142995</v>
      </c>
      <c r="ES382">
        <v>6.70651</v>
      </c>
      <c r="ET382">
        <v>5.61781</v>
      </c>
      <c r="EU382">
        <v>1799.925</v>
      </c>
      <c r="EV382">
        <v>0.978004</v>
      </c>
      <c r="EW382">
        <v>0.0219962</v>
      </c>
      <c r="EX382">
        <v>0</v>
      </c>
      <c r="EY382">
        <v>380.469</v>
      </c>
      <c r="EZ382">
        <v>4.99951</v>
      </c>
      <c r="FA382">
        <v>6901.905</v>
      </c>
      <c r="FB382">
        <v>14716.4</v>
      </c>
      <c r="FC382">
        <v>43.0935</v>
      </c>
      <c r="FD382">
        <v>44.875</v>
      </c>
      <c r="FE382">
        <v>44.625</v>
      </c>
      <c r="FF382">
        <v>43.937</v>
      </c>
      <c r="FG382">
        <v>44.5</v>
      </c>
      <c r="FH382">
        <v>1755.445</v>
      </c>
      <c r="FI382">
        <v>39.48</v>
      </c>
      <c r="FJ382">
        <v>0</v>
      </c>
      <c r="FK382">
        <v>1701979500.3</v>
      </c>
      <c r="FL382">
        <v>0</v>
      </c>
      <c r="FM382">
        <v>380.4154</v>
      </c>
      <c r="FN382">
        <v>-0.0270000037696087</v>
      </c>
      <c r="FO382">
        <v>-1.0746154022543</v>
      </c>
      <c r="FP382">
        <v>6902.7228</v>
      </c>
      <c r="FQ382">
        <v>15</v>
      </c>
      <c r="FR382">
        <v>1701977635</v>
      </c>
      <c r="FS382" t="s">
        <v>438</v>
      </c>
      <c r="FT382">
        <v>1701977633</v>
      </c>
      <c r="FU382">
        <v>1701977635</v>
      </c>
      <c r="FV382">
        <v>4</v>
      </c>
      <c r="FW382">
        <v>-0.012</v>
      </c>
      <c r="FX382">
        <v>0.003</v>
      </c>
      <c r="FY382">
        <v>-0.515</v>
      </c>
      <c r="FZ382">
        <v>0.012</v>
      </c>
      <c r="GA382">
        <v>420</v>
      </c>
      <c r="GB382">
        <v>11</v>
      </c>
      <c r="GC382">
        <v>0.38</v>
      </c>
      <c r="GD382">
        <v>0.07</v>
      </c>
      <c r="GE382">
        <v>-2.229031</v>
      </c>
      <c r="GF382">
        <v>-0.00256060150375898</v>
      </c>
      <c r="GG382">
        <v>0.025325490103846</v>
      </c>
      <c r="GH382">
        <v>1</v>
      </c>
      <c r="GI382">
        <v>380.426411764706</v>
      </c>
      <c r="GJ382">
        <v>0.00372803588382171</v>
      </c>
      <c r="GK382">
        <v>0.169800249020649</v>
      </c>
      <c r="GL382">
        <v>1</v>
      </c>
      <c r="GM382">
        <v>0.90609695</v>
      </c>
      <c r="GN382">
        <v>-0.0115768872180453</v>
      </c>
      <c r="GO382">
        <v>0.00122718093511105</v>
      </c>
      <c r="GP382">
        <v>1</v>
      </c>
      <c r="GQ382">
        <v>3</v>
      </c>
      <c r="GR382">
        <v>3</v>
      </c>
      <c r="GS382" t="s">
        <v>439</v>
      </c>
      <c r="GT382">
        <v>3.25012</v>
      </c>
      <c r="GU382">
        <v>2.89222</v>
      </c>
      <c r="GV382">
        <v>0.0827841</v>
      </c>
      <c r="GW382">
        <v>0.0829198</v>
      </c>
      <c r="GX382">
        <v>0.0594894</v>
      </c>
      <c r="GY382">
        <v>0.055757</v>
      </c>
      <c r="GZ382">
        <v>30259.2</v>
      </c>
      <c r="HA382">
        <v>23316</v>
      </c>
      <c r="HB382">
        <v>30712.1</v>
      </c>
      <c r="HC382">
        <v>23894.6</v>
      </c>
      <c r="HD382">
        <v>38259.1</v>
      </c>
      <c r="HE382">
        <v>31492.3</v>
      </c>
      <c r="HF382">
        <v>43457</v>
      </c>
      <c r="HG382">
        <v>36060.9</v>
      </c>
      <c r="HH382">
        <v>2.35262</v>
      </c>
      <c r="HI382">
        <v>2.25485</v>
      </c>
      <c r="HJ382">
        <v>0.152998</v>
      </c>
      <c r="HK382">
        <v>0</v>
      </c>
      <c r="HL382">
        <v>20.6011</v>
      </c>
      <c r="HM382">
        <v>999.9</v>
      </c>
      <c r="HN382">
        <v>44.97</v>
      </c>
      <c r="HO382">
        <v>27.211</v>
      </c>
      <c r="HP382">
        <v>20.6531</v>
      </c>
      <c r="HQ382">
        <v>54.462</v>
      </c>
      <c r="HR382">
        <v>21.4784</v>
      </c>
      <c r="HS382">
        <v>2</v>
      </c>
      <c r="HT382">
        <v>-0.304591</v>
      </c>
      <c r="HU382">
        <v>0.705316</v>
      </c>
      <c r="HV382">
        <v>20.3423</v>
      </c>
      <c r="HW382">
        <v>5.24619</v>
      </c>
      <c r="HX382">
        <v>11.924</v>
      </c>
      <c r="HY382">
        <v>4.9695</v>
      </c>
      <c r="HZ382">
        <v>3.29</v>
      </c>
      <c r="IA382">
        <v>9999</v>
      </c>
      <c r="IB382">
        <v>999.9</v>
      </c>
      <c r="IC382">
        <v>9999</v>
      </c>
      <c r="ID382">
        <v>9999</v>
      </c>
      <c r="IE382">
        <v>4.97209</v>
      </c>
      <c r="IF382">
        <v>1.87352</v>
      </c>
      <c r="IG382">
        <v>1.88034</v>
      </c>
      <c r="IH382">
        <v>1.87653</v>
      </c>
      <c r="II382">
        <v>1.87612</v>
      </c>
      <c r="IJ382">
        <v>1.87607</v>
      </c>
      <c r="IK382">
        <v>1.87506</v>
      </c>
      <c r="IL382">
        <v>1.87545</v>
      </c>
      <c r="IM382">
        <v>0</v>
      </c>
      <c r="IN382">
        <v>0</v>
      </c>
      <c r="IO382">
        <v>0</v>
      </c>
      <c r="IP382">
        <v>0</v>
      </c>
      <c r="IQ382" t="s">
        <v>440</v>
      </c>
      <c r="IR382" t="s">
        <v>441</v>
      </c>
      <c r="IS382" t="s">
        <v>442</v>
      </c>
      <c r="IT382" t="s">
        <v>442</v>
      </c>
      <c r="IU382" t="s">
        <v>442</v>
      </c>
      <c r="IV382" t="s">
        <v>442</v>
      </c>
      <c r="IW382">
        <v>0</v>
      </c>
      <c r="IX382">
        <v>100</v>
      </c>
      <c r="IY382">
        <v>100</v>
      </c>
      <c r="IZ382">
        <v>-0.514</v>
      </c>
      <c r="JA382">
        <v>0.0315</v>
      </c>
      <c r="JB382">
        <v>-0.436505064677801</v>
      </c>
      <c r="JC382">
        <v>-0.000204251658391556</v>
      </c>
      <c r="JD382">
        <v>8.11882707142039e-08</v>
      </c>
      <c r="JE382">
        <v>-8.824596126216e-11</v>
      </c>
      <c r="JF382">
        <v>-0.0823044458403542</v>
      </c>
      <c r="JG382">
        <v>6.98166786572007e-05</v>
      </c>
      <c r="JH382">
        <v>0.00104944809816257</v>
      </c>
      <c r="JI382">
        <v>-2.5878658862803e-05</v>
      </c>
      <c r="JJ382">
        <v>28</v>
      </c>
      <c r="JK382">
        <v>2090</v>
      </c>
      <c r="JL382">
        <v>2</v>
      </c>
      <c r="JM382">
        <v>19</v>
      </c>
      <c r="JN382">
        <v>31.1</v>
      </c>
      <c r="JO382">
        <v>31.1</v>
      </c>
      <c r="JP382">
        <v>1.36108</v>
      </c>
      <c r="JQ382">
        <v>2.55981</v>
      </c>
      <c r="JR382">
        <v>2.24365</v>
      </c>
      <c r="JS382">
        <v>2.85034</v>
      </c>
      <c r="JT382">
        <v>2.49756</v>
      </c>
      <c r="JU382">
        <v>2.37427</v>
      </c>
      <c r="JV382">
        <v>31.4115</v>
      </c>
      <c r="JW382">
        <v>24.0612</v>
      </c>
      <c r="JX382">
        <v>18</v>
      </c>
      <c r="JY382">
        <v>633.538</v>
      </c>
      <c r="JZ382">
        <v>657.444</v>
      </c>
      <c r="KA382">
        <v>20.0003</v>
      </c>
      <c r="KB382">
        <v>23.3255</v>
      </c>
      <c r="KC382">
        <v>30.0002</v>
      </c>
      <c r="KD382">
        <v>23.5131</v>
      </c>
      <c r="KE382">
        <v>23.4928</v>
      </c>
      <c r="KF382">
        <v>27.2888</v>
      </c>
      <c r="KG382">
        <v>36.1715</v>
      </c>
      <c r="KH382">
        <v>0</v>
      </c>
      <c r="KI382">
        <v>20</v>
      </c>
      <c r="KJ382">
        <v>420</v>
      </c>
      <c r="KK382">
        <v>11.5869</v>
      </c>
      <c r="KL382">
        <v>101.974</v>
      </c>
      <c r="KM382">
        <v>101.023</v>
      </c>
    </row>
    <row r="383" spans="1:299">
      <c r="A383">
        <v>367</v>
      </c>
      <c r="B383">
        <v>1701979504.1</v>
      </c>
      <c r="C383">
        <v>1830.09999990463</v>
      </c>
      <c r="D383" t="s">
        <v>1175</v>
      </c>
      <c r="E383" t="s">
        <v>1176</v>
      </c>
      <c r="F383">
        <v>15</v>
      </c>
      <c r="H383" t="s">
        <v>435</v>
      </c>
      <c r="K383">
        <v>1701979502.6</v>
      </c>
      <c r="L383">
        <f>(M383)/1000</f>
        <v>0</v>
      </c>
      <c r="M383">
        <f>IF(DR383, AP383, AJ383)</f>
        <v>0</v>
      </c>
      <c r="N383">
        <f>IF(DR383, AK383, AI383)</f>
        <v>0</v>
      </c>
      <c r="O383">
        <f>DT383 - IF(AW383&gt;1, N383*DN383*100.0/(AY383*EH383), 0)</f>
        <v>0</v>
      </c>
      <c r="P383">
        <f>((V383-L383/2)*O383-N383)/(V383+L383/2)</f>
        <v>0</v>
      </c>
      <c r="Q383">
        <f>P383*(EA383+EB383)/1000.0</f>
        <v>0</v>
      </c>
      <c r="R383">
        <f>(DT383 - IF(AW383&gt;1, N383*DN383*100.0/(AY383*EH383), 0))*(EA383+EB383)/1000.0</f>
        <v>0</v>
      </c>
      <c r="S383">
        <f>2.0/((1/U383-1/T383)+SIGN(U383)*SQRT((1/U383-1/T383)*(1/U383-1/T383) + 4*DO383/((DO383+1)*(DO383+1))*(2*1/U383*1/T383-1/T383*1/T383)))</f>
        <v>0</v>
      </c>
      <c r="T383">
        <f>IF(LEFT(DP383,1)&lt;&gt;"0",IF(LEFT(DP383,1)="1",3.0,DQ383),$D$5+$E$5*(EH383*EA383/($K$5*1000))+$F$5*(EH383*EA383/($K$5*1000))*MAX(MIN(DN383,$J$5),$I$5)*MAX(MIN(DN383,$J$5),$I$5)+$G$5*MAX(MIN(DN383,$J$5),$I$5)*(EH383*EA383/($K$5*1000))+$H$5*(EH383*EA383/($K$5*1000))*(EH383*EA383/($K$5*1000)))</f>
        <v>0</v>
      </c>
      <c r="U383">
        <f>L383*(1000-(1000*0.61365*exp(17.502*Y383/(240.97+Y383))/(EA383+EB383)+DV383)/2)/(1000*0.61365*exp(17.502*Y383/(240.97+Y383))/(EA383+EB383)-DV383)</f>
        <v>0</v>
      </c>
      <c r="V383">
        <f>1/((DO383+1)/(S383/1.6)+1/(T383/1.37)) + DO383/((DO383+1)/(S383/1.6) + DO383/(T383/1.37))</f>
        <v>0</v>
      </c>
      <c r="W383">
        <f>(DJ383*DM383)</f>
        <v>0</v>
      </c>
      <c r="X383">
        <f>(EC383+(W383+2*0.95*5.67E-8*(((EC383+$B$7)+273)^4-(EC383+273)^4)-44100*L383)/(1.84*29.3*T383+8*0.95*5.67E-8*(EC383+273)^3))</f>
        <v>0</v>
      </c>
      <c r="Y383">
        <f>($C$7*ED383+$D$7*EE383+$E$7*X383)</f>
        <v>0</v>
      </c>
      <c r="Z383">
        <f>0.61365*exp(17.502*Y383/(240.97+Y383))</f>
        <v>0</v>
      </c>
      <c r="AA383">
        <f>(AB383/AC383*100)</f>
        <v>0</v>
      </c>
      <c r="AB383">
        <f>DV383*(EA383+EB383)/1000</f>
        <v>0</v>
      </c>
      <c r="AC383">
        <f>0.61365*exp(17.502*EC383/(240.97+EC383))</f>
        <v>0</v>
      </c>
      <c r="AD383">
        <f>(Z383-DV383*(EA383+EB383)/1000)</f>
        <v>0</v>
      </c>
      <c r="AE383">
        <f>(-L383*44100)</f>
        <v>0</v>
      </c>
      <c r="AF383">
        <f>2*29.3*T383*0.92*(EC383-Y383)</f>
        <v>0</v>
      </c>
      <c r="AG383">
        <f>2*0.95*5.67E-8*(((EC383+$B$7)+273)^4-(Y383+273)^4)</f>
        <v>0</v>
      </c>
      <c r="AH383">
        <f>W383+AG383+AE383+AF383</f>
        <v>0</v>
      </c>
      <c r="AI383">
        <f>DZ383*AW383*(DU383-DT383*(1000-AW383*DW383)/(1000-AW383*DV383))/(100*DN383)</f>
        <v>0</v>
      </c>
      <c r="AJ383">
        <f>1000*DZ383*AW383*(DV383-DW383)/(100*DN383*(1000-AW383*DV383))</f>
        <v>0</v>
      </c>
      <c r="AK383">
        <f>(AL383 - AM383 - EA383*1E3/(8.314*(EC383+273.15)) * AO383/DZ383 * AN383) * DZ383/(100*DN383) * (1000 - DW383)/1000</f>
        <v>0</v>
      </c>
      <c r="AL383">
        <v>424.904621730474</v>
      </c>
      <c r="AM383">
        <v>423.067206060606</v>
      </c>
      <c r="AN383">
        <v>-0.00070976541560296</v>
      </c>
      <c r="AO383">
        <v>66.111918729525</v>
      </c>
      <c r="AP383">
        <f>(AR383 - AQ383 + EA383*1E3/(8.314*(EC383+273.15)) * AT383/DZ383 * AS383) * DZ383/(100*DN383) * 1000/(1000 - AR383)</f>
        <v>0</v>
      </c>
      <c r="AQ383">
        <v>11.5879677059875</v>
      </c>
      <c r="AR383">
        <v>12.4900879120879</v>
      </c>
      <c r="AS383">
        <v>-3.29242358237096e-07</v>
      </c>
      <c r="AT383">
        <v>85.4368916189537</v>
      </c>
      <c r="AU383">
        <v>0</v>
      </c>
      <c r="AV383">
        <v>0</v>
      </c>
      <c r="AW383">
        <f>IF(AU383*$H$13&gt;=AY383,1.0,(AY383/(AY383-AU383*$H$13)))</f>
        <v>0</v>
      </c>
      <c r="AX383">
        <f>(AW383-1)*100</f>
        <v>0</v>
      </c>
      <c r="AY383">
        <f>MAX(0,($B$13+$C$13*EH383)/(1+$D$13*EH383)*EA383/(EC383+273)*$E$13)</f>
        <v>0</v>
      </c>
      <c r="AZ383" t="s">
        <v>436</v>
      </c>
      <c r="BA383" t="s">
        <v>436</v>
      </c>
      <c r="BB383">
        <v>0</v>
      </c>
      <c r="BC383">
        <v>0</v>
      </c>
      <c r="BD383">
        <f>1-BB383/BC383</f>
        <v>0</v>
      </c>
      <c r="BE383">
        <v>0</v>
      </c>
      <c r="BF383" t="s">
        <v>436</v>
      </c>
      <c r="BG383" t="s">
        <v>436</v>
      </c>
      <c r="BH383">
        <v>0</v>
      </c>
      <c r="BI383">
        <v>0</v>
      </c>
      <c r="BJ383">
        <f>1-BH383/BI383</f>
        <v>0</v>
      </c>
      <c r="BK383">
        <v>0.5</v>
      </c>
      <c r="BL383">
        <f>DK383</f>
        <v>0</v>
      </c>
      <c r="BM383">
        <f>N383</f>
        <v>0</v>
      </c>
      <c r="BN383">
        <f>BJ383*BK383*BL383</f>
        <v>0</v>
      </c>
      <c r="BO383">
        <f>(BM383-BE383)/BL383</f>
        <v>0</v>
      </c>
      <c r="BP383">
        <f>(BC383-BI383)/BI383</f>
        <v>0</v>
      </c>
      <c r="BQ383">
        <f>BB383/(BD383+BB383/BI383)</f>
        <v>0</v>
      </c>
      <c r="BR383" t="s">
        <v>436</v>
      </c>
      <c r="BS383">
        <v>0</v>
      </c>
      <c r="BT383">
        <f>IF(BS383&lt;&gt;0, BS383, BQ383)</f>
        <v>0</v>
      </c>
      <c r="BU383">
        <f>1-BT383/BI383</f>
        <v>0</v>
      </c>
      <c r="BV383">
        <f>(BI383-BH383)/(BI383-BT383)</f>
        <v>0</v>
      </c>
      <c r="BW383">
        <f>(BC383-BI383)/(BC383-BT383)</f>
        <v>0</v>
      </c>
      <c r="BX383">
        <f>(BI383-BH383)/(BI383-BB383)</f>
        <v>0</v>
      </c>
      <c r="BY383">
        <f>(BC383-BI383)/(BC383-BB383)</f>
        <v>0</v>
      </c>
      <c r="BZ383">
        <f>(BV383*BT383/BH383)</f>
        <v>0</v>
      </c>
      <c r="CA383">
        <f>(1-BZ383)</f>
        <v>0</v>
      </c>
      <c r="DJ383">
        <f>$B$11*EI383+$C$11*EJ383+$F$11*EU383*(1-EX383)</f>
        <v>0</v>
      </c>
      <c r="DK383">
        <f>DJ383*DL383</f>
        <v>0</v>
      </c>
      <c r="DL383">
        <f>($B$11*$D$9+$C$11*$D$9+$F$11*((FH383+EZ383)/MAX(FH383+EZ383+FI383, 0.1)*$I$9+FI383/MAX(FH383+EZ383+FI383, 0.1)*$J$9))/($B$11+$C$11+$F$11)</f>
        <v>0</v>
      </c>
      <c r="DM383">
        <f>($B$11*$K$9+$C$11*$K$9+$F$11*((FH383+EZ383)/MAX(FH383+EZ383+FI383, 0.1)*$P$9+FI383/MAX(FH383+EZ383+FI383, 0.1)*$Q$9))/($B$11+$C$11+$F$11)</f>
        <v>0</v>
      </c>
      <c r="DN383">
        <v>6</v>
      </c>
      <c r="DO383">
        <v>0.5</v>
      </c>
      <c r="DP383" t="s">
        <v>437</v>
      </c>
      <c r="DQ383">
        <v>2</v>
      </c>
      <c r="DR383" t="b">
        <v>1</v>
      </c>
      <c r="DS383">
        <v>1701979502.6</v>
      </c>
      <c r="DT383">
        <v>417.784</v>
      </c>
      <c r="DU383">
        <v>419.9535</v>
      </c>
      <c r="DV383">
        <v>12.49075</v>
      </c>
      <c r="DW383">
        <v>11.58675</v>
      </c>
      <c r="DX383">
        <v>418.298</v>
      </c>
      <c r="DY383">
        <v>12.45935</v>
      </c>
      <c r="DZ383">
        <v>599.978</v>
      </c>
      <c r="EA383">
        <v>78.90225</v>
      </c>
      <c r="EB383">
        <v>0.100228</v>
      </c>
      <c r="EC383">
        <v>23.04615</v>
      </c>
      <c r="ED383">
        <v>23.12555</v>
      </c>
      <c r="EE383">
        <v>999.9</v>
      </c>
      <c r="EF383">
        <v>0</v>
      </c>
      <c r="EG383">
        <v>0</v>
      </c>
      <c r="EH383">
        <v>9968.75</v>
      </c>
      <c r="EI383">
        <v>0</v>
      </c>
      <c r="EJ383">
        <v>0.8268985</v>
      </c>
      <c r="EK383">
        <v>-2.170045</v>
      </c>
      <c r="EL383">
        <v>423.068</v>
      </c>
      <c r="EM383">
        <v>424.8765</v>
      </c>
      <c r="EN383">
        <v>0.904037</v>
      </c>
      <c r="EO383">
        <v>419.9535</v>
      </c>
      <c r="EP383">
        <v>11.58675</v>
      </c>
      <c r="EQ383">
        <v>0.9855495</v>
      </c>
      <c r="ER383">
        <v>0.914219</v>
      </c>
      <c r="ES383">
        <v>6.704485</v>
      </c>
      <c r="ET383">
        <v>5.61653</v>
      </c>
      <c r="EU383">
        <v>1800.09</v>
      </c>
      <c r="EV383">
        <v>0.978006</v>
      </c>
      <c r="EW383">
        <v>0.0219943</v>
      </c>
      <c r="EX383">
        <v>0</v>
      </c>
      <c r="EY383">
        <v>380.4875</v>
      </c>
      <c r="EZ383">
        <v>4.99951</v>
      </c>
      <c r="FA383">
        <v>6902.375</v>
      </c>
      <c r="FB383">
        <v>14717.7</v>
      </c>
      <c r="FC383">
        <v>43.0935</v>
      </c>
      <c r="FD383">
        <v>44.875</v>
      </c>
      <c r="FE383">
        <v>44.625</v>
      </c>
      <c r="FF383">
        <v>43.937</v>
      </c>
      <c r="FG383">
        <v>44.5</v>
      </c>
      <c r="FH383">
        <v>1755.61</v>
      </c>
      <c r="FI383">
        <v>39.48</v>
      </c>
      <c r="FJ383">
        <v>0</v>
      </c>
      <c r="FK383">
        <v>1701979505.1</v>
      </c>
      <c r="FL383">
        <v>0</v>
      </c>
      <c r="FM383">
        <v>380.40352</v>
      </c>
      <c r="FN383">
        <v>-0.272615377874345</v>
      </c>
      <c r="FO383">
        <v>-4.46538462891895</v>
      </c>
      <c r="FP383">
        <v>6902.5524</v>
      </c>
      <c r="FQ383">
        <v>15</v>
      </c>
      <c r="FR383">
        <v>1701977635</v>
      </c>
      <c r="FS383" t="s">
        <v>438</v>
      </c>
      <c r="FT383">
        <v>1701977633</v>
      </c>
      <c r="FU383">
        <v>1701977635</v>
      </c>
      <c r="FV383">
        <v>4</v>
      </c>
      <c r="FW383">
        <v>-0.012</v>
      </c>
      <c r="FX383">
        <v>0.003</v>
      </c>
      <c r="FY383">
        <v>-0.515</v>
      </c>
      <c r="FZ383">
        <v>0.012</v>
      </c>
      <c r="GA383">
        <v>420</v>
      </c>
      <c r="GB383">
        <v>11</v>
      </c>
      <c r="GC383">
        <v>0.38</v>
      </c>
      <c r="GD383">
        <v>0.07</v>
      </c>
      <c r="GE383">
        <v>-2.21903714285714</v>
      </c>
      <c r="GF383">
        <v>0.0828225974025976</v>
      </c>
      <c r="GG383">
        <v>0.0290398860588833</v>
      </c>
      <c r="GH383">
        <v>1</v>
      </c>
      <c r="GI383">
        <v>380.409235294118</v>
      </c>
      <c r="GJ383">
        <v>-0.18453781511035</v>
      </c>
      <c r="GK383">
        <v>0.160331652378202</v>
      </c>
      <c r="GL383">
        <v>1</v>
      </c>
      <c r="GM383">
        <v>0.905145857142857</v>
      </c>
      <c r="GN383">
        <v>-0.0113978961038954</v>
      </c>
      <c r="GO383">
        <v>0.0012906533703706</v>
      </c>
      <c r="GP383">
        <v>1</v>
      </c>
      <c r="GQ383">
        <v>3</v>
      </c>
      <c r="GR383">
        <v>3</v>
      </c>
      <c r="GS383" t="s">
        <v>439</v>
      </c>
      <c r="GT383">
        <v>3.25016</v>
      </c>
      <c r="GU383">
        <v>2.89218</v>
      </c>
      <c r="GV383">
        <v>0.0827818</v>
      </c>
      <c r="GW383">
        <v>0.0829152</v>
      </c>
      <c r="GX383">
        <v>0.0594866</v>
      </c>
      <c r="GY383">
        <v>0.0557501</v>
      </c>
      <c r="GZ383">
        <v>30259.7</v>
      </c>
      <c r="HA383">
        <v>23315.8</v>
      </c>
      <c r="HB383">
        <v>30712.6</v>
      </c>
      <c r="HC383">
        <v>23894.3</v>
      </c>
      <c r="HD383">
        <v>38259.8</v>
      </c>
      <c r="HE383">
        <v>31492.1</v>
      </c>
      <c r="HF383">
        <v>43457.6</v>
      </c>
      <c r="HG383">
        <v>36060.3</v>
      </c>
      <c r="HH383">
        <v>2.35245</v>
      </c>
      <c r="HI383">
        <v>2.2547</v>
      </c>
      <c r="HJ383">
        <v>0.153258</v>
      </c>
      <c r="HK383">
        <v>0</v>
      </c>
      <c r="HL383">
        <v>20.6019</v>
      </c>
      <c r="HM383">
        <v>999.9</v>
      </c>
      <c r="HN383">
        <v>44.97</v>
      </c>
      <c r="HO383">
        <v>27.211</v>
      </c>
      <c r="HP383">
        <v>20.6526</v>
      </c>
      <c r="HQ383">
        <v>54.232</v>
      </c>
      <c r="HR383">
        <v>21.4543</v>
      </c>
      <c r="HS383">
        <v>2</v>
      </c>
      <c r="HT383">
        <v>-0.304642</v>
      </c>
      <c r="HU383">
        <v>0.707794</v>
      </c>
      <c r="HV383">
        <v>20.3422</v>
      </c>
      <c r="HW383">
        <v>5.24604</v>
      </c>
      <c r="HX383">
        <v>11.922</v>
      </c>
      <c r="HY383">
        <v>4.96955</v>
      </c>
      <c r="HZ383">
        <v>3.29</v>
      </c>
      <c r="IA383">
        <v>9999</v>
      </c>
      <c r="IB383">
        <v>999.9</v>
      </c>
      <c r="IC383">
        <v>9999</v>
      </c>
      <c r="ID383">
        <v>9999</v>
      </c>
      <c r="IE383">
        <v>4.97212</v>
      </c>
      <c r="IF383">
        <v>1.87355</v>
      </c>
      <c r="IG383">
        <v>1.88035</v>
      </c>
      <c r="IH383">
        <v>1.87653</v>
      </c>
      <c r="II383">
        <v>1.87611</v>
      </c>
      <c r="IJ383">
        <v>1.87607</v>
      </c>
      <c r="IK383">
        <v>1.87505</v>
      </c>
      <c r="IL383">
        <v>1.87545</v>
      </c>
      <c r="IM383">
        <v>0</v>
      </c>
      <c r="IN383">
        <v>0</v>
      </c>
      <c r="IO383">
        <v>0</v>
      </c>
      <c r="IP383">
        <v>0</v>
      </c>
      <c r="IQ383" t="s">
        <v>440</v>
      </c>
      <c r="IR383" t="s">
        <v>441</v>
      </c>
      <c r="IS383" t="s">
        <v>442</v>
      </c>
      <c r="IT383" t="s">
        <v>442</v>
      </c>
      <c r="IU383" t="s">
        <v>442</v>
      </c>
      <c r="IV383" t="s">
        <v>442</v>
      </c>
      <c r="IW383">
        <v>0</v>
      </c>
      <c r="IX383">
        <v>100</v>
      </c>
      <c r="IY383">
        <v>100</v>
      </c>
      <c r="IZ383">
        <v>-0.515</v>
      </c>
      <c r="JA383">
        <v>0.0315</v>
      </c>
      <c r="JB383">
        <v>-0.436505064677801</v>
      </c>
      <c r="JC383">
        <v>-0.000204251658391556</v>
      </c>
      <c r="JD383">
        <v>8.11882707142039e-08</v>
      </c>
      <c r="JE383">
        <v>-8.824596126216e-11</v>
      </c>
      <c r="JF383">
        <v>-0.0823044458403542</v>
      </c>
      <c r="JG383">
        <v>6.98166786572007e-05</v>
      </c>
      <c r="JH383">
        <v>0.00104944809816257</v>
      </c>
      <c r="JI383">
        <v>-2.5878658862803e-05</v>
      </c>
      <c r="JJ383">
        <v>28</v>
      </c>
      <c r="JK383">
        <v>2090</v>
      </c>
      <c r="JL383">
        <v>2</v>
      </c>
      <c r="JM383">
        <v>19</v>
      </c>
      <c r="JN383">
        <v>31.2</v>
      </c>
      <c r="JO383">
        <v>31.2</v>
      </c>
      <c r="JP383">
        <v>1.36108</v>
      </c>
      <c r="JQ383">
        <v>2.55371</v>
      </c>
      <c r="JR383">
        <v>2.24365</v>
      </c>
      <c r="JS383">
        <v>2.85034</v>
      </c>
      <c r="JT383">
        <v>2.49756</v>
      </c>
      <c r="JU383">
        <v>2.37427</v>
      </c>
      <c r="JV383">
        <v>31.4115</v>
      </c>
      <c r="JW383">
        <v>24.0612</v>
      </c>
      <c r="JX383">
        <v>18</v>
      </c>
      <c r="JY383">
        <v>633.41</v>
      </c>
      <c r="JZ383">
        <v>657.317</v>
      </c>
      <c r="KA383">
        <v>20.0004</v>
      </c>
      <c r="KB383">
        <v>23.3255</v>
      </c>
      <c r="KC383">
        <v>30.0001</v>
      </c>
      <c r="KD383">
        <v>23.5131</v>
      </c>
      <c r="KE383">
        <v>23.4928</v>
      </c>
      <c r="KF383">
        <v>27.2893</v>
      </c>
      <c r="KG383">
        <v>36.1715</v>
      </c>
      <c r="KH383">
        <v>0</v>
      </c>
      <c r="KI383">
        <v>20</v>
      </c>
      <c r="KJ383">
        <v>420</v>
      </c>
      <c r="KK383">
        <v>11.5869</v>
      </c>
      <c r="KL383">
        <v>101.976</v>
      </c>
      <c r="KM383">
        <v>101.022</v>
      </c>
    </row>
    <row r="384" spans="1:299">
      <c r="A384">
        <v>368</v>
      </c>
      <c r="B384">
        <v>1701979509.1</v>
      </c>
      <c r="C384">
        <v>1835.09999990463</v>
      </c>
      <c r="D384" t="s">
        <v>1177</v>
      </c>
      <c r="E384" t="s">
        <v>1178</v>
      </c>
      <c r="F384">
        <v>15</v>
      </c>
      <c r="H384" t="s">
        <v>435</v>
      </c>
      <c r="K384">
        <v>1701979507.6</v>
      </c>
      <c r="L384">
        <f>(M384)/1000</f>
        <v>0</v>
      </c>
      <c r="M384">
        <f>IF(DR384, AP384, AJ384)</f>
        <v>0</v>
      </c>
      <c r="N384">
        <f>IF(DR384, AK384, AI384)</f>
        <v>0</v>
      </c>
      <c r="O384">
        <f>DT384 - IF(AW384&gt;1, N384*DN384*100.0/(AY384*EH384), 0)</f>
        <v>0</v>
      </c>
      <c r="P384">
        <f>((V384-L384/2)*O384-N384)/(V384+L384/2)</f>
        <v>0</v>
      </c>
      <c r="Q384">
        <f>P384*(EA384+EB384)/1000.0</f>
        <v>0</v>
      </c>
      <c r="R384">
        <f>(DT384 - IF(AW384&gt;1, N384*DN384*100.0/(AY384*EH384), 0))*(EA384+EB384)/1000.0</f>
        <v>0</v>
      </c>
      <c r="S384">
        <f>2.0/((1/U384-1/T384)+SIGN(U384)*SQRT((1/U384-1/T384)*(1/U384-1/T384) + 4*DO384/((DO384+1)*(DO384+1))*(2*1/U384*1/T384-1/T384*1/T384)))</f>
        <v>0</v>
      </c>
      <c r="T384">
        <f>IF(LEFT(DP384,1)&lt;&gt;"0",IF(LEFT(DP384,1)="1",3.0,DQ384),$D$5+$E$5*(EH384*EA384/($K$5*1000))+$F$5*(EH384*EA384/($K$5*1000))*MAX(MIN(DN384,$J$5),$I$5)*MAX(MIN(DN384,$J$5),$I$5)+$G$5*MAX(MIN(DN384,$J$5),$I$5)*(EH384*EA384/($K$5*1000))+$H$5*(EH384*EA384/($K$5*1000))*(EH384*EA384/($K$5*1000)))</f>
        <v>0</v>
      </c>
      <c r="U384">
        <f>L384*(1000-(1000*0.61365*exp(17.502*Y384/(240.97+Y384))/(EA384+EB384)+DV384)/2)/(1000*0.61365*exp(17.502*Y384/(240.97+Y384))/(EA384+EB384)-DV384)</f>
        <v>0</v>
      </c>
      <c r="V384">
        <f>1/((DO384+1)/(S384/1.6)+1/(T384/1.37)) + DO384/((DO384+1)/(S384/1.6) + DO384/(T384/1.37))</f>
        <v>0</v>
      </c>
      <c r="W384">
        <f>(DJ384*DM384)</f>
        <v>0</v>
      </c>
      <c r="X384">
        <f>(EC384+(W384+2*0.95*5.67E-8*(((EC384+$B$7)+273)^4-(EC384+273)^4)-44100*L384)/(1.84*29.3*T384+8*0.95*5.67E-8*(EC384+273)^3))</f>
        <v>0</v>
      </c>
      <c r="Y384">
        <f>($C$7*ED384+$D$7*EE384+$E$7*X384)</f>
        <v>0</v>
      </c>
      <c r="Z384">
        <f>0.61365*exp(17.502*Y384/(240.97+Y384))</f>
        <v>0</v>
      </c>
      <c r="AA384">
        <f>(AB384/AC384*100)</f>
        <v>0</v>
      </c>
      <c r="AB384">
        <f>DV384*(EA384+EB384)/1000</f>
        <v>0</v>
      </c>
      <c r="AC384">
        <f>0.61365*exp(17.502*EC384/(240.97+EC384))</f>
        <v>0</v>
      </c>
      <c r="AD384">
        <f>(Z384-DV384*(EA384+EB384)/1000)</f>
        <v>0</v>
      </c>
      <c r="AE384">
        <f>(-L384*44100)</f>
        <v>0</v>
      </c>
      <c r="AF384">
        <f>2*29.3*T384*0.92*(EC384-Y384)</f>
        <v>0</v>
      </c>
      <c r="AG384">
        <f>2*0.95*5.67E-8*(((EC384+$B$7)+273)^4-(Y384+273)^4)</f>
        <v>0</v>
      </c>
      <c r="AH384">
        <f>W384+AG384+AE384+AF384</f>
        <v>0</v>
      </c>
      <c r="AI384">
        <f>DZ384*AW384*(DU384-DT384*(1000-AW384*DW384)/(1000-AW384*DV384))/(100*DN384)</f>
        <v>0</v>
      </c>
      <c r="AJ384">
        <f>1000*DZ384*AW384*(DV384-DW384)/(100*DN384*(1000-AW384*DV384))</f>
        <v>0</v>
      </c>
      <c r="AK384">
        <f>(AL384 - AM384 - EA384*1E3/(8.314*(EC384+273.15)) * AO384/DZ384 * AN384) * DZ384/(100*DN384) * (1000 - DW384)/1000</f>
        <v>0</v>
      </c>
      <c r="AL384">
        <v>424.93469886552</v>
      </c>
      <c r="AM384">
        <v>423.124115151515</v>
      </c>
      <c r="AN384">
        <v>0.00292723103894291</v>
      </c>
      <c r="AO384">
        <v>66.111918729525</v>
      </c>
      <c r="AP384">
        <f>(AR384 - AQ384 + EA384*1E3/(8.314*(EC384+273.15)) * AT384/DZ384 * AS384) * DZ384/(100*DN384) * 1000/(1000 - AR384)</f>
        <v>0</v>
      </c>
      <c r="AQ384">
        <v>11.5867818734913</v>
      </c>
      <c r="AR384">
        <v>12.4912175824176</v>
      </c>
      <c r="AS384">
        <v>-2.90666679037103e-07</v>
      </c>
      <c r="AT384">
        <v>85.4368916189537</v>
      </c>
      <c r="AU384">
        <v>0</v>
      </c>
      <c r="AV384">
        <v>0</v>
      </c>
      <c r="AW384">
        <f>IF(AU384*$H$13&gt;=AY384,1.0,(AY384/(AY384-AU384*$H$13)))</f>
        <v>0</v>
      </c>
      <c r="AX384">
        <f>(AW384-1)*100</f>
        <v>0</v>
      </c>
      <c r="AY384">
        <f>MAX(0,($B$13+$C$13*EH384)/(1+$D$13*EH384)*EA384/(EC384+273)*$E$13)</f>
        <v>0</v>
      </c>
      <c r="AZ384" t="s">
        <v>436</v>
      </c>
      <c r="BA384" t="s">
        <v>436</v>
      </c>
      <c r="BB384">
        <v>0</v>
      </c>
      <c r="BC384">
        <v>0</v>
      </c>
      <c r="BD384">
        <f>1-BB384/BC384</f>
        <v>0</v>
      </c>
      <c r="BE384">
        <v>0</v>
      </c>
      <c r="BF384" t="s">
        <v>436</v>
      </c>
      <c r="BG384" t="s">
        <v>436</v>
      </c>
      <c r="BH384">
        <v>0</v>
      </c>
      <c r="BI384">
        <v>0</v>
      </c>
      <c r="BJ384">
        <f>1-BH384/BI384</f>
        <v>0</v>
      </c>
      <c r="BK384">
        <v>0.5</v>
      </c>
      <c r="BL384">
        <f>DK384</f>
        <v>0</v>
      </c>
      <c r="BM384">
        <f>N384</f>
        <v>0</v>
      </c>
      <c r="BN384">
        <f>BJ384*BK384*BL384</f>
        <v>0</v>
      </c>
      <c r="BO384">
        <f>(BM384-BE384)/BL384</f>
        <v>0</v>
      </c>
      <c r="BP384">
        <f>(BC384-BI384)/BI384</f>
        <v>0</v>
      </c>
      <c r="BQ384">
        <f>BB384/(BD384+BB384/BI384)</f>
        <v>0</v>
      </c>
      <c r="BR384" t="s">
        <v>436</v>
      </c>
      <c r="BS384">
        <v>0</v>
      </c>
      <c r="BT384">
        <f>IF(BS384&lt;&gt;0, BS384, BQ384)</f>
        <v>0</v>
      </c>
      <c r="BU384">
        <f>1-BT384/BI384</f>
        <v>0</v>
      </c>
      <c r="BV384">
        <f>(BI384-BH384)/(BI384-BT384)</f>
        <v>0</v>
      </c>
      <c r="BW384">
        <f>(BC384-BI384)/(BC384-BT384)</f>
        <v>0</v>
      </c>
      <c r="BX384">
        <f>(BI384-BH384)/(BI384-BB384)</f>
        <v>0</v>
      </c>
      <c r="BY384">
        <f>(BC384-BI384)/(BC384-BB384)</f>
        <v>0</v>
      </c>
      <c r="BZ384">
        <f>(BV384*BT384/BH384)</f>
        <v>0</v>
      </c>
      <c r="CA384">
        <f>(1-BZ384)</f>
        <v>0</v>
      </c>
      <c r="DJ384">
        <f>$B$11*EI384+$C$11*EJ384+$F$11*EU384*(1-EX384)</f>
        <v>0</v>
      </c>
      <c r="DK384">
        <f>DJ384*DL384</f>
        <v>0</v>
      </c>
      <c r="DL384">
        <f>($B$11*$D$9+$C$11*$D$9+$F$11*((FH384+EZ384)/MAX(FH384+EZ384+FI384, 0.1)*$I$9+FI384/MAX(FH384+EZ384+FI384, 0.1)*$J$9))/($B$11+$C$11+$F$11)</f>
        <v>0</v>
      </c>
      <c r="DM384">
        <f>($B$11*$K$9+$C$11*$K$9+$F$11*((FH384+EZ384)/MAX(FH384+EZ384+FI384, 0.1)*$P$9+FI384/MAX(FH384+EZ384+FI384, 0.1)*$Q$9))/($B$11+$C$11+$F$11)</f>
        <v>0</v>
      </c>
      <c r="DN384">
        <v>6</v>
      </c>
      <c r="DO384">
        <v>0.5</v>
      </c>
      <c r="DP384" t="s">
        <v>437</v>
      </c>
      <c r="DQ384">
        <v>2</v>
      </c>
      <c r="DR384" t="b">
        <v>1</v>
      </c>
      <c r="DS384">
        <v>1701979507.6</v>
      </c>
      <c r="DT384">
        <v>417.832</v>
      </c>
      <c r="DU384">
        <v>420.0015</v>
      </c>
      <c r="DV384">
        <v>12.4911</v>
      </c>
      <c r="DW384">
        <v>11.589</v>
      </c>
      <c r="DX384">
        <v>418.3465</v>
      </c>
      <c r="DY384">
        <v>12.4597</v>
      </c>
      <c r="DZ384">
        <v>599.96</v>
      </c>
      <c r="EA384">
        <v>78.90245</v>
      </c>
      <c r="EB384">
        <v>0.0999525</v>
      </c>
      <c r="EC384">
        <v>23.0493</v>
      </c>
      <c r="ED384">
        <v>23.1336</v>
      </c>
      <c r="EE384">
        <v>999.9</v>
      </c>
      <c r="EF384">
        <v>0</v>
      </c>
      <c r="EG384">
        <v>0</v>
      </c>
      <c r="EH384">
        <v>10012.51</v>
      </c>
      <c r="EI384">
        <v>0</v>
      </c>
      <c r="EJ384">
        <v>0.8240715</v>
      </c>
      <c r="EK384">
        <v>-2.1689</v>
      </c>
      <c r="EL384">
        <v>423.1175</v>
      </c>
      <c r="EM384">
        <v>424.9255</v>
      </c>
      <c r="EN384">
        <v>0.9021205</v>
      </c>
      <c r="EO384">
        <v>420.0015</v>
      </c>
      <c r="EP384">
        <v>11.589</v>
      </c>
      <c r="EQ384">
        <v>0.985582</v>
      </c>
      <c r="ER384">
        <v>0.914403</v>
      </c>
      <c r="ES384">
        <v>6.704965</v>
      </c>
      <c r="ET384">
        <v>5.61943</v>
      </c>
      <c r="EU384">
        <v>1800.08</v>
      </c>
      <c r="EV384">
        <v>0.978006</v>
      </c>
      <c r="EW384">
        <v>0.0219943</v>
      </c>
      <c r="EX384">
        <v>0</v>
      </c>
      <c r="EY384">
        <v>380.3345</v>
      </c>
      <c r="EZ384">
        <v>4.99951</v>
      </c>
      <c r="FA384">
        <v>6902.045</v>
      </c>
      <c r="FB384">
        <v>14717.65</v>
      </c>
      <c r="FC384">
        <v>43.125</v>
      </c>
      <c r="FD384">
        <v>44.875</v>
      </c>
      <c r="FE384">
        <v>44.625</v>
      </c>
      <c r="FF384">
        <v>43.937</v>
      </c>
      <c r="FG384">
        <v>44.5</v>
      </c>
      <c r="FH384">
        <v>1755.6</v>
      </c>
      <c r="FI384">
        <v>39.48</v>
      </c>
      <c r="FJ384">
        <v>0</v>
      </c>
      <c r="FK384">
        <v>1701979510.5</v>
      </c>
      <c r="FL384">
        <v>0</v>
      </c>
      <c r="FM384">
        <v>380.338192307692</v>
      </c>
      <c r="FN384">
        <v>-0.702940167557268</v>
      </c>
      <c r="FO384">
        <v>-4.54153846117608</v>
      </c>
      <c r="FP384">
        <v>6902.13384615385</v>
      </c>
      <c r="FQ384">
        <v>15</v>
      </c>
      <c r="FR384">
        <v>1701977635</v>
      </c>
      <c r="FS384" t="s">
        <v>438</v>
      </c>
      <c r="FT384">
        <v>1701977633</v>
      </c>
      <c r="FU384">
        <v>1701977635</v>
      </c>
      <c r="FV384">
        <v>4</v>
      </c>
      <c r="FW384">
        <v>-0.012</v>
      </c>
      <c r="FX384">
        <v>0.003</v>
      </c>
      <c r="FY384">
        <v>-0.515</v>
      </c>
      <c r="FZ384">
        <v>0.012</v>
      </c>
      <c r="GA384">
        <v>420</v>
      </c>
      <c r="GB384">
        <v>11</v>
      </c>
      <c r="GC384">
        <v>0.38</v>
      </c>
      <c r="GD384">
        <v>0.07</v>
      </c>
      <c r="GE384">
        <v>-2.2175175</v>
      </c>
      <c r="GF384">
        <v>0.129694285714283</v>
      </c>
      <c r="GG384">
        <v>0.0317351536745925</v>
      </c>
      <c r="GH384">
        <v>1</v>
      </c>
      <c r="GI384">
        <v>380.387352941177</v>
      </c>
      <c r="GJ384">
        <v>-0.584537813638307</v>
      </c>
      <c r="GK384">
        <v>0.1711986947368</v>
      </c>
      <c r="GL384">
        <v>1</v>
      </c>
      <c r="GM384">
        <v>0.90424275</v>
      </c>
      <c r="GN384">
        <v>-0.0103859097744364</v>
      </c>
      <c r="GO384">
        <v>0.001212908317846</v>
      </c>
      <c r="GP384">
        <v>1</v>
      </c>
      <c r="GQ384">
        <v>3</v>
      </c>
      <c r="GR384">
        <v>3</v>
      </c>
      <c r="GS384" t="s">
        <v>439</v>
      </c>
      <c r="GT384">
        <v>3.25006</v>
      </c>
      <c r="GU384">
        <v>2.89225</v>
      </c>
      <c r="GV384">
        <v>0.0827885</v>
      </c>
      <c r="GW384">
        <v>0.0829122</v>
      </c>
      <c r="GX384">
        <v>0.0594895</v>
      </c>
      <c r="GY384">
        <v>0.055762</v>
      </c>
      <c r="GZ384">
        <v>30259.8</v>
      </c>
      <c r="HA384">
        <v>23315.9</v>
      </c>
      <c r="HB384">
        <v>30712.9</v>
      </c>
      <c r="HC384">
        <v>23894.3</v>
      </c>
      <c r="HD384">
        <v>38259.8</v>
      </c>
      <c r="HE384">
        <v>31491.8</v>
      </c>
      <c r="HF384">
        <v>43457.8</v>
      </c>
      <c r="HG384">
        <v>36060.5</v>
      </c>
      <c r="HH384">
        <v>2.3527</v>
      </c>
      <c r="HI384">
        <v>2.25498</v>
      </c>
      <c r="HJ384">
        <v>0.153519</v>
      </c>
      <c r="HK384">
        <v>0</v>
      </c>
      <c r="HL384">
        <v>20.6029</v>
      </c>
      <c r="HM384">
        <v>999.9</v>
      </c>
      <c r="HN384">
        <v>44.958</v>
      </c>
      <c r="HO384">
        <v>27.191</v>
      </c>
      <c r="HP384">
        <v>20.6234</v>
      </c>
      <c r="HQ384">
        <v>54.452</v>
      </c>
      <c r="HR384">
        <v>21.5024</v>
      </c>
      <c r="HS384">
        <v>2</v>
      </c>
      <c r="HT384">
        <v>-0.304611</v>
      </c>
      <c r="HU384">
        <v>0.711495</v>
      </c>
      <c r="HV384">
        <v>20.3422</v>
      </c>
      <c r="HW384">
        <v>5.24634</v>
      </c>
      <c r="HX384">
        <v>11.9229</v>
      </c>
      <c r="HY384">
        <v>4.9697</v>
      </c>
      <c r="HZ384">
        <v>3.29008</v>
      </c>
      <c r="IA384">
        <v>9999</v>
      </c>
      <c r="IB384">
        <v>999.9</v>
      </c>
      <c r="IC384">
        <v>9999</v>
      </c>
      <c r="ID384">
        <v>9999</v>
      </c>
      <c r="IE384">
        <v>4.97209</v>
      </c>
      <c r="IF384">
        <v>1.87353</v>
      </c>
      <c r="IG384">
        <v>1.88036</v>
      </c>
      <c r="IH384">
        <v>1.87653</v>
      </c>
      <c r="II384">
        <v>1.87613</v>
      </c>
      <c r="IJ384">
        <v>1.87607</v>
      </c>
      <c r="IK384">
        <v>1.87504</v>
      </c>
      <c r="IL384">
        <v>1.87545</v>
      </c>
      <c r="IM384">
        <v>0</v>
      </c>
      <c r="IN384">
        <v>0</v>
      </c>
      <c r="IO384">
        <v>0</v>
      </c>
      <c r="IP384">
        <v>0</v>
      </c>
      <c r="IQ384" t="s">
        <v>440</v>
      </c>
      <c r="IR384" t="s">
        <v>441</v>
      </c>
      <c r="IS384" t="s">
        <v>442</v>
      </c>
      <c r="IT384" t="s">
        <v>442</v>
      </c>
      <c r="IU384" t="s">
        <v>442</v>
      </c>
      <c r="IV384" t="s">
        <v>442</v>
      </c>
      <c r="IW384">
        <v>0</v>
      </c>
      <c r="IX384">
        <v>100</v>
      </c>
      <c r="IY384">
        <v>100</v>
      </c>
      <c r="IZ384">
        <v>-0.514</v>
      </c>
      <c r="JA384">
        <v>0.0315</v>
      </c>
      <c r="JB384">
        <v>-0.436505064677801</v>
      </c>
      <c r="JC384">
        <v>-0.000204251658391556</v>
      </c>
      <c r="JD384">
        <v>8.11882707142039e-08</v>
      </c>
      <c r="JE384">
        <v>-8.824596126216e-11</v>
      </c>
      <c r="JF384">
        <v>-0.0823044458403542</v>
      </c>
      <c r="JG384">
        <v>6.98166786572007e-05</v>
      </c>
      <c r="JH384">
        <v>0.00104944809816257</v>
      </c>
      <c r="JI384">
        <v>-2.5878658862803e-05</v>
      </c>
      <c r="JJ384">
        <v>28</v>
      </c>
      <c r="JK384">
        <v>2090</v>
      </c>
      <c r="JL384">
        <v>2</v>
      </c>
      <c r="JM384">
        <v>19</v>
      </c>
      <c r="JN384">
        <v>31.3</v>
      </c>
      <c r="JO384">
        <v>31.2</v>
      </c>
      <c r="JP384">
        <v>1.36108</v>
      </c>
      <c r="JQ384">
        <v>2.55493</v>
      </c>
      <c r="JR384">
        <v>2.24365</v>
      </c>
      <c r="JS384">
        <v>2.84912</v>
      </c>
      <c r="JT384">
        <v>2.49756</v>
      </c>
      <c r="JU384">
        <v>2.36694</v>
      </c>
      <c r="JV384">
        <v>31.3898</v>
      </c>
      <c r="JW384">
        <v>24.07</v>
      </c>
      <c r="JX384">
        <v>18</v>
      </c>
      <c r="JY384">
        <v>633.593</v>
      </c>
      <c r="JZ384">
        <v>657.551</v>
      </c>
      <c r="KA384">
        <v>20.0006</v>
      </c>
      <c r="KB384">
        <v>23.3255</v>
      </c>
      <c r="KC384">
        <v>30.0001</v>
      </c>
      <c r="KD384">
        <v>23.5131</v>
      </c>
      <c r="KE384">
        <v>23.4928</v>
      </c>
      <c r="KF384">
        <v>27.2895</v>
      </c>
      <c r="KG384">
        <v>36.1715</v>
      </c>
      <c r="KH384">
        <v>0</v>
      </c>
      <c r="KI384">
        <v>20</v>
      </c>
      <c r="KJ384">
        <v>420</v>
      </c>
      <c r="KK384">
        <v>11.5869</v>
      </c>
      <c r="KL384">
        <v>101.977</v>
      </c>
      <c r="KM384">
        <v>101.022</v>
      </c>
    </row>
    <row r="385" spans="1:299">
      <c r="A385">
        <v>369</v>
      </c>
      <c r="B385">
        <v>1701979514.1</v>
      </c>
      <c r="C385">
        <v>1840.09999990463</v>
      </c>
      <c r="D385" t="s">
        <v>1179</v>
      </c>
      <c r="E385" t="s">
        <v>1180</v>
      </c>
      <c r="F385">
        <v>15</v>
      </c>
      <c r="H385" t="s">
        <v>435</v>
      </c>
      <c r="K385">
        <v>1701979512.6</v>
      </c>
      <c r="L385">
        <f>(M385)/1000</f>
        <v>0</v>
      </c>
      <c r="M385">
        <f>IF(DR385, AP385, AJ385)</f>
        <v>0</v>
      </c>
      <c r="N385">
        <f>IF(DR385, AK385, AI385)</f>
        <v>0</v>
      </c>
      <c r="O385">
        <f>DT385 - IF(AW385&gt;1, N385*DN385*100.0/(AY385*EH385), 0)</f>
        <v>0</v>
      </c>
      <c r="P385">
        <f>((V385-L385/2)*O385-N385)/(V385+L385/2)</f>
        <v>0</v>
      </c>
      <c r="Q385">
        <f>P385*(EA385+EB385)/1000.0</f>
        <v>0</v>
      </c>
      <c r="R385">
        <f>(DT385 - IF(AW385&gt;1, N385*DN385*100.0/(AY385*EH385), 0))*(EA385+EB385)/1000.0</f>
        <v>0</v>
      </c>
      <c r="S385">
        <f>2.0/((1/U385-1/T385)+SIGN(U385)*SQRT((1/U385-1/T385)*(1/U385-1/T385) + 4*DO385/((DO385+1)*(DO385+1))*(2*1/U385*1/T385-1/T385*1/T385)))</f>
        <v>0</v>
      </c>
      <c r="T385">
        <f>IF(LEFT(DP385,1)&lt;&gt;"0",IF(LEFT(DP385,1)="1",3.0,DQ385),$D$5+$E$5*(EH385*EA385/($K$5*1000))+$F$5*(EH385*EA385/($K$5*1000))*MAX(MIN(DN385,$J$5),$I$5)*MAX(MIN(DN385,$J$5),$I$5)+$G$5*MAX(MIN(DN385,$J$5),$I$5)*(EH385*EA385/($K$5*1000))+$H$5*(EH385*EA385/($K$5*1000))*(EH385*EA385/($K$5*1000)))</f>
        <v>0</v>
      </c>
      <c r="U385">
        <f>L385*(1000-(1000*0.61365*exp(17.502*Y385/(240.97+Y385))/(EA385+EB385)+DV385)/2)/(1000*0.61365*exp(17.502*Y385/(240.97+Y385))/(EA385+EB385)-DV385)</f>
        <v>0</v>
      </c>
      <c r="V385">
        <f>1/((DO385+1)/(S385/1.6)+1/(T385/1.37)) + DO385/((DO385+1)/(S385/1.6) + DO385/(T385/1.37))</f>
        <v>0</v>
      </c>
      <c r="W385">
        <f>(DJ385*DM385)</f>
        <v>0</v>
      </c>
      <c r="X385">
        <f>(EC385+(W385+2*0.95*5.67E-8*(((EC385+$B$7)+273)^4-(EC385+273)^4)-44100*L385)/(1.84*29.3*T385+8*0.95*5.67E-8*(EC385+273)^3))</f>
        <v>0</v>
      </c>
      <c r="Y385">
        <f>($C$7*ED385+$D$7*EE385+$E$7*X385)</f>
        <v>0</v>
      </c>
      <c r="Z385">
        <f>0.61365*exp(17.502*Y385/(240.97+Y385))</f>
        <v>0</v>
      </c>
      <c r="AA385">
        <f>(AB385/AC385*100)</f>
        <v>0</v>
      </c>
      <c r="AB385">
        <f>DV385*(EA385+EB385)/1000</f>
        <v>0</v>
      </c>
      <c r="AC385">
        <f>0.61365*exp(17.502*EC385/(240.97+EC385))</f>
        <v>0</v>
      </c>
      <c r="AD385">
        <f>(Z385-DV385*(EA385+EB385)/1000)</f>
        <v>0</v>
      </c>
      <c r="AE385">
        <f>(-L385*44100)</f>
        <v>0</v>
      </c>
      <c r="AF385">
        <f>2*29.3*T385*0.92*(EC385-Y385)</f>
        <v>0</v>
      </c>
      <c r="AG385">
        <f>2*0.95*5.67E-8*(((EC385+$B$7)+273)^4-(Y385+273)^4)</f>
        <v>0</v>
      </c>
      <c r="AH385">
        <f>W385+AG385+AE385+AF385</f>
        <v>0</v>
      </c>
      <c r="AI385">
        <f>DZ385*AW385*(DU385-DT385*(1000-AW385*DW385)/(1000-AW385*DV385))/(100*DN385)</f>
        <v>0</v>
      </c>
      <c r="AJ385">
        <f>1000*DZ385*AW385*(DV385-DW385)/(100*DN385*(1000-AW385*DV385))</f>
        <v>0</v>
      </c>
      <c r="AK385">
        <f>(AL385 - AM385 - EA385*1E3/(8.314*(EC385+273.15)) * AO385/DZ385 * AN385) * DZ385/(100*DN385) * (1000 - DW385)/1000</f>
        <v>0</v>
      </c>
      <c r="AL385">
        <v>424.911523696817</v>
      </c>
      <c r="AM385">
        <v>423.071878787879</v>
      </c>
      <c r="AN385">
        <v>-0.00265397629691952</v>
      </c>
      <c r="AO385">
        <v>66.111918729525</v>
      </c>
      <c r="AP385">
        <f>(AR385 - AQ385 + EA385*1E3/(8.314*(EC385+273.15)) * AT385/DZ385 * AS385) * DZ385/(100*DN385) * 1000/(1000 - AR385)</f>
        <v>0</v>
      </c>
      <c r="AQ385">
        <v>11.5895320383679</v>
      </c>
      <c r="AR385">
        <v>12.4915912087912</v>
      </c>
      <c r="AS385">
        <v>2.10855441495397e-07</v>
      </c>
      <c r="AT385">
        <v>85.4368916189537</v>
      </c>
      <c r="AU385">
        <v>0</v>
      </c>
      <c r="AV385">
        <v>0</v>
      </c>
      <c r="AW385">
        <f>IF(AU385*$H$13&gt;=AY385,1.0,(AY385/(AY385-AU385*$H$13)))</f>
        <v>0</v>
      </c>
      <c r="AX385">
        <f>(AW385-1)*100</f>
        <v>0</v>
      </c>
      <c r="AY385">
        <f>MAX(0,($B$13+$C$13*EH385)/(1+$D$13*EH385)*EA385/(EC385+273)*$E$13)</f>
        <v>0</v>
      </c>
      <c r="AZ385" t="s">
        <v>436</v>
      </c>
      <c r="BA385" t="s">
        <v>436</v>
      </c>
      <c r="BB385">
        <v>0</v>
      </c>
      <c r="BC385">
        <v>0</v>
      </c>
      <c r="BD385">
        <f>1-BB385/BC385</f>
        <v>0</v>
      </c>
      <c r="BE385">
        <v>0</v>
      </c>
      <c r="BF385" t="s">
        <v>436</v>
      </c>
      <c r="BG385" t="s">
        <v>436</v>
      </c>
      <c r="BH385">
        <v>0</v>
      </c>
      <c r="BI385">
        <v>0</v>
      </c>
      <c r="BJ385">
        <f>1-BH385/BI385</f>
        <v>0</v>
      </c>
      <c r="BK385">
        <v>0.5</v>
      </c>
      <c r="BL385">
        <f>DK385</f>
        <v>0</v>
      </c>
      <c r="BM385">
        <f>N385</f>
        <v>0</v>
      </c>
      <c r="BN385">
        <f>BJ385*BK385*BL385</f>
        <v>0</v>
      </c>
      <c r="BO385">
        <f>(BM385-BE385)/BL385</f>
        <v>0</v>
      </c>
      <c r="BP385">
        <f>(BC385-BI385)/BI385</f>
        <v>0</v>
      </c>
      <c r="BQ385">
        <f>BB385/(BD385+BB385/BI385)</f>
        <v>0</v>
      </c>
      <c r="BR385" t="s">
        <v>436</v>
      </c>
      <c r="BS385">
        <v>0</v>
      </c>
      <c r="BT385">
        <f>IF(BS385&lt;&gt;0, BS385, BQ385)</f>
        <v>0</v>
      </c>
      <c r="BU385">
        <f>1-BT385/BI385</f>
        <v>0</v>
      </c>
      <c r="BV385">
        <f>(BI385-BH385)/(BI385-BT385)</f>
        <v>0</v>
      </c>
      <c r="BW385">
        <f>(BC385-BI385)/(BC385-BT385)</f>
        <v>0</v>
      </c>
      <c r="BX385">
        <f>(BI385-BH385)/(BI385-BB385)</f>
        <v>0</v>
      </c>
      <c r="BY385">
        <f>(BC385-BI385)/(BC385-BB385)</f>
        <v>0</v>
      </c>
      <c r="BZ385">
        <f>(BV385*BT385/BH385)</f>
        <v>0</v>
      </c>
      <c r="CA385">
        <f>(1-BZ385)</f>
        <v>0</v>
      </c>
      <c r="DJ385">
        <f>$B$11*EI385+$C$11*EJ385+$F$11*EU385*(1-EX385)</f>
        <v>0</v>
      </c>
      <c r="DK385">
        <f>DJ385*DL385</f>
        <v>0</v>
      </c>
      <c r="DL385">
        <f>($B$11*$D$9+$C$11*$D$9+$F$11*((FH385+EZ385)/MAX(FH385+EZ385+FI385, 0.1)*$I$9+FI385/MAX(FH385+EZ385+FI385, 0.1)*$J$9))/($B$11+$C$11+$F$11)</f>
        <v>0</v>
      </c>
      <c r="DM385">
        <f>($B$11*$K$9+$C$11*$K$9+$F$11*((FH385+EZ385)/MAX(FH385+EZ385+FI385, 0.1)*$P$9+FI385/MAX(FH385+EZ385+FI385, 0.1)*$Q$9))/($B$11+$C$11+$F$11)</f>
        <v>0</v>
      </c>
      <c r="DN385">
        <v>6</v>
      </c>
      <c r="DO385">
        <v>0.5</v>
      </c>
      <c r="DP385" t="s">
        <v>437</v>
      </c>
      <c r="DQ385">
        <v>2</v>
      </c>
      <c r="DR385" t="b">
        <v>1</v>
      </c>
      <c r="DS385">
        <v>1701979512.6</v>
      </c>
      <c r="DT385">
        <v>417.792</v>
      </c>
      <c r="DU385">
        <v>419.996</v>
      </c>
      <c r="DV385">
        <v>12.4915</v>
      </c>
      <c r="DW385">
        <v>11.58795</v>
      </c>
      <c r="DX385">
        <v>418.306</v>
      </c>
      <c r="DY385">
        <v>12.46005</v>
      </c>
      <c r="DZ385">
        <v>600.033</v>
      </c>
      <c r="EA385">
        <v>78.90305</v>
      </c>
      <c r="EB385">
        <v>0.1001255</v>
      </c>
      <c r="EC385">
        <v>23.0507</v>
      </c>
      <c r="ED385">
        <v>23.11335</v>
      </c>
      <c r="EE385">
        <v>999.9</v>
      </c>
      <c r="EF385">
        <v>0</v>
      </c>
      <c r="EG385">
        <v>0</v>
      </c>
      <c r="EH385">
        <v>9990.935</v>
      </c>
      <c r="EI385">
        <v>0</v>
      </c>
      <c r="EJ385">
        <v>0.8155905</v>
      </c>
      <c r="EK385">
        <v>-2.204105</v>
      </c>
      <c r="EL385">
        <v>423.077</v>
      </c>
      <c r="EM385">
        <v>424.92</v>
      </c>
      <c r="EN385">
        <v>0.9035885</v>
      </c>
      <c r="EO385">
        <v>419.996</v>
      </c>
      <c r="EP385">
        <v>11.58795</v>
      </c>
      <c r="EQ385">
        <v>0.985618</v>
      </c>
      <c r="ER385">
        <v>0.914322</v>
      </c>
      <c r="ES385">
        <v>6.7055</v>
      </c>
      <c r="ET385">
        <v>5.61816</v>
      </c>
      <c r="EU385">
        <v>1799.93</v>
      </c>
      <c r="EV385">
        <v>0.978004</v>
      </c>
      <c r="EW385">
        <v>0.0219962</v>
      </c>
      <c r="EX385">
        <v>0</v>
      </c>
      <c r="EY385">
        <v>380.3775</v>
      </c>
      <c r="EZ385">
        <v>4.99951</v>
      </c>
      <c r="FA385">
        <v>6901.345</v>
      </c>
      <c r="FB385">
        <v>14716.4</v>
      </c>
      <c r="FC385">
        <v>43.125</v>
      </c>
      <c r="FD385">
        <v>44.875</v>
      </c>
      <c r="FE385">
        <v>44.625</v>
      </c>
      <c r="FF385">
        <v>43.937</v>
      </c>
      <c r="FG385">
        <v>44.5</v>
      </c>
      <c r="FH385">
        <v>1755.45</v>
      </c>
      <c r="FI385">
        <v>39.48</v>
      </c>
      <c r="FJ385">
        <v>0</v>
      </c>
      <c r="FK385">
        <v>1701979515.3</v>
      </c>
      <c r="FL385">
        <v>0</v>
      </c>
      <c r="FM385">
        <v>380.316538461538</v>
      </c>
      <c r="FN385">
        <v>-0.300923072015064</v>
      </c>
      <c r="FO385">
        <v>-2.85435897869994</v>
      </c>
      <c r="FP385">
        <v>6901.955</v>
      </c>
      <c r="FQ385">
        <v>15</v>
      </c>
      <c r="FR385">
        <v>1701977635</v>
      </c>
      <c r="FS385" t="s">
        <v>438</v>
      </c>
      <c r="FT385">
        <v>1701977633</v>
      </c>
      <c r="FU385">
        <v>1701977635</v>
      </c>
      <c r="FV385">
        <v>4</v>
      </c>
      <c r="FW385">
        <v>-0.012</v>
      </c>
      <c r="FX385">
        <v>0.003</v>
      </c>
      <c r="FY385">
        <v>-0.515</v>
      </c>
      <c r="FZ385">
        <v>0.012</v>
      </c>
      <c r="GA385">
        <v>420</v>
      </c>
      <c r="GB385">
        <v>11</v>
      </c>
      <c r="GC385">
        <v>0.38</v>
      </c>
      <c r="GD385">
        <v>0.07</v>
      </c>
      <c r="GE385">
        <v>-2.20325857142857</v>
      </c>
      <c r="GF385">
        <v>0.204810389610392</v>
      </c>
      <c r="GG385">
        <v>0.0374586086851321</v>
      </c>
      <c r="GH385">
        <v>1</v>
      </c>
      <c r="GI385">
        <v>380.348294117647</v>
      </c>
      <c r="GJ385">
        <v>-0.484766994373361</v>
      </c>
      <c r="GK385">
        <v>0.178719387244813</v>
      </c>
      <c r="GL385">
        <v>1</v>
      </c>
      <c r="GM385">
        <v>0.903635476190476</v>
      </c>
      <c r="GN385">
        <v>-0.00734135064935027</v>
      </c>
      <c r="GO385">
        <v>0.0010680971785219</v>
      </c>
      <c r="GP385">
        <v>1</v>
      </c>
      <c r="GQ385">
        <v>3</v>
      </c>
      <c r="GR385">
        <v>3</v>
      </c>
      <c r="GS385" t="s">
        <v>439</v>
      </c>
      <c r="GT385">
        <v>3.25013</v>
      </c>
      <c r="GU385">
        <v>2.8922</v>
      </c>
      <c r="GV385">
        <v>0.0827836</v>
      </c>
      <c r="GW385">
        <v>0.0829182</v>
      </c>
      <c r="GX385">
        <v>0.0594873</v>
      </c>
      <c r="GY385">
        <v>0.055756</v>
      </c>
      <c r="GZ385">
        <v>30260.5</v>
      </c>
      <c r="HA385">
        <v>23316.3</v>
      </c>
      <c r="HB385">
        <v>30713.4</v>
      </c>
      <c r="HC385">
        <v>23894.9</v>
      </c>
      <c r="HD385">
        <v>38260.9</v>
      </c>
      <c r="HE385">
        <v>31492.8</v>
      </c>
      <c r="HF385">
        <v>43459</v>
      </c>
      <c r="HG385">
        <v>36061.3</v>
      </c>
      <c r="HH385">
        <v>2.3529</v>
      </c>
      <c r="HI385">
        <v>2.2547</v>
      </c>
      <c r="HJ385">
        <v>0.152066</v>
      </c>
      <c r="HK385">
        <v>0</v>
      </c>
      <c r="HL385">
        <v>20.6029</v>
      </c>
      <c r="HM385">
        <v>999.9</v>
      </c>
      <c r="HN385">
        <v>44.97</v>
      </c>
      <c r="HO385">
        <v>27.221</v>
      </c>
      <c r="HP385">
        <v>20.6652</v>
      </c>
      <c r="HQ385">
        <v>54.012</v>
      </c>
      <c r="HR385">
        <v>21.4623</v>
      </c>
      <c r="HS385">
        <v>2</v>
      </c>
      <c r="HT385">
        <v>-0.304505</v>
      </c>
      <c r="HU385">
        <v>0.715651</v>
      </c>
      <c r="HV385">
        <v>20.3422</v>
      </c>
      <c r="HW385">
        <v>5.24619</v>
      </c>
      <c r="HX385">
        <v>11.9241</v>
      </c>
      <c r="HY385">
        <v>4.9695</v>
      </c>
      <c r="HZ385">
        <v>3.29003</v>
      </c>
      <c r="IA385">
        <v>9999</v>
      </c>
      <c r="IB385">
        <v>999.9</v>
      </c>
      <c r="IC385">
        <v>9999</v>
      </c>
      <c r="ID385">
        <v>9999</v>
      </c>
      <c r="IE385">
        <v>4.97213</v>
      </c>
      <c r="IF385">
        <v>1.8735</v>
      </c>
      <c r="IG385">
        <v>1.88034</v>
      </c>
      <c r="IH385">
        <v>1.87653</v>
      </c>
      <c r="II385">
        <v>1.87611</v>
      </c>
      <c r="IJ385">
        <v>1.87607</v>
      </c>
      <c r="IK385">
        <v>1.87505</v>
      </c>
      <c r="IL385">
        <v>1.87545</v>
      </c>
      <c r="IM385">
        <v>0</v>
      </c>
      <c r="IN385">
        <v>0</v>
      </c>
      <c r="IO385">
        <v>0</v>
      </c>
      <c r="IP385">
        <v>0</v>
      </c>
      <c r="IQ385" t="s">
        <v>440</v>
      </c>
      <c r="IR385" t="s">
        <v>441</v>
      </c>
      <c r="IS385" t="s">
        <v>442</v>
      </c>
      <c r="IT385" t="s">
        <v>442</v>
      </c>
      <c r="IU385" t="s">
        <v>442</v>
      </c>
      <c r="IV385" t="s">
        <v>442</v>
      </c>
      <c r="IW385">
        <v>0</v>
      </c>
      <c r="IX385">
        <v>100</v>
      </c>
      <c r="IY385">
        <v>100</v>
      </c>
      <c r="IZ385">
        <v>-0.514</v>
      </c>
      <c r="JA385">
        <v>0.0315</v>
      </c>
      <c r="JB385">
        <v>-0.436505064677801</v>
      </c>
      <c r="JC385">
        <v>-0.000204251658391556</v>
      </c>
      <c r="JD385">
        <v>8.11882707142039e-08</v>
      </c>
      <c r="JE385">
        <v>-8.824596126216e-11</v>
      </c>
      <c r="JF385">
        <v>-0.0823044458403542</v>
      </c>
      <c r="JG385">
        <v>6.98166786572007e-05</v>
      </c>
      <c r="JH385">
        <v>0.00104944809816257</v>
      </c>
      <c r="JI385">
        <v>-2.5878658862803e-05</v>
      </c>
      <c r="JJ385">
        <v>28</v>
      </c>
      <c r="JK385">
        <v>2090</v>
      </c>
      <c r="JL385">
        <v>2</v>
      </c>
      <c r="JM385">
        <v>19</v>
      </c>
      <c r="JN385">
        <v>31.4</v>
      </c>
      <c r="JO385">
        <v>31.3</v>
      </c>
      <c r="JP385">
        <v>1.36108</v>
      </c>
      <c r="JQ385">
        <v>2.55493</v>
      </c>
      <c r="JR385">
        <v>2.24365</v>
      </c>
      <c r="JS385">
        <v>2.84912</v>
      </c>
      <c r="JT385">
        <v>2.49756</v>
      </c>
      <c r="JU385">
        <v>2.38281</v>
      </c>
      <c r="JV385">
        <v>31.4115</v>
      </c>
      <c r="JW385">
        <v>24.0612</v>
      </c>
      <c r="JX385">
        <v>18</v>
      </c>
      <c r="JY385">
        <v>633.739</v>
      </c>
      <c r="JZ385">
        <v>657.317</v>
      </c>
      <c r="KA385">
        <v>20.0007</v>
      </c>
      <c r="KB385">
        <v>23.3255</v>
      </c>
      <c r="KC385">
        <v>30.0002</v>
      </c>
      <c r="KD385">
        <v>23.5131</v>
      </c>
      <c r="KE385">
        <v>23.4928</v>
      </c>
      <c r="KF385">
        <v>27.2895</v>
      </c>
      <c r="KG385">
        <v>36.1715</v>
      </c>
      <c r="KH385">
        <v>0</v>
      </c>
      <c r="KI385">
        <v>20</v>
      </c>
      <c r="KJ385">
        <v>420</v>
      </c>
      <c r="KK385">
        <v>11.5869</v>
      </c>
      <c r="KL385">
        <v>101.979</v>
      </c>
      <c r="KM385">
        <v>101.025</v>
      </c>
    </row>
    <row r="386" spans="1:299">
      <c r="A386">
        <v>370</v>
      </c>
      <c r="B386">
        <v>1701979519.1</v>
      </c>
      <c r="C386">
        <v>1845.09999990463</v>
      </c>
      <c r="D386" t="s">
        <v>1181</v>
      </c>
      <c r="E386" t="s">
        <v>1182</v>
      </c>
      <c r="F386">
        <v>15</v>
      </c>
      <c r="H386" t="s">
        <v>435</v>
      </c>
      <c r="K386">
        <v>1701979517.6</v>
      </c>
      <c r="L386">
        <f>(M386)/1000</f>
        <v>0</v>
      </c>
      <c r="M386">
        <f>IF(DR386, AP386, AJ386)</f>
        <v>0</v>
      </c>
      <c r="N386">
        <f>IF(DR386, AK386, AI386)</f>
        <v>0</v>
      </c>
      <c r="O386">
        <f>DT386 - IF(AW386&gt;1, N386*DN386*100.0/(AY386*EH386), 0)</f>
        <v>0</v>
      </c>
      <c r="P386">
        <f>((V386-L386/2)*O386-N386)/(V386+L386/2)</f>
        <v>0</v>
      </c>
      <c r="Q386">
        <f>P386*(EA386+EB386)/1000.0</f>
        <v>0</v>
      </c>
      <c r="R386">
        <f>(DT386 - IF(AW386&gt;1, N386*DN386*100.0/(AY386*EH386), 0))*(EA386+EB386)/1000.0</f>
        <v>0</v>
      </c>
      <c r="S386">
        <f>2.0/((1/U386-1/T386)+SIGN(U386)*SQRT((1/U386-1/T386)*(1/U386-1/T386) + 4*DO386/((DO386+1)*(DO386+1))*(2*1/U386*1/T386-1/T386*1/T386)))</f>
        <v>0</v>
      </c>
      <c r="T386">
        <f>IF(LEFT(DP386,1)&lt;&gt;"0",IF(LEFT(DP386,1)="1",3.0,DQ386),$D$5+$E$5*(EH386*EA386/($K$5*1000))+$F$5*(EH386*EA386/($K$5*1000))*MAX(MIN(DN386,$J$5),$I$5)*MAX(MIN(DN386,$J$5),$I$5)+$G$5*MAX(MIN(DN386,$J$5),$I$5)*(EH386*EA386/($K$5*1000))+$H$5*(EH386*EA386/($K$5*1000))*(EH386*EA386/($K$5*1000)))</f>
        <v>0</v>
      </c>
      <c r="U386">
        <f>L386*(1000-(1000*0.61365*exp(17.502*Y386/(240.97+Y386))/(EA386+EB386)+DV386)/2)/(1000*0.61365*exp(17.502*Y386/(240.97+Y386))/(EA386+EB386)-DV386)</f>
        <v>0</v>
      </c>
      <c r="V386">
        <f>1/((DO386+1)/(S386/1.6)+1/(T386/1.37)) + DO386/((DO386+1)/(S386/1.6) + DO386/(T386/1.37))</f>
        <v>0</v>
      </c>
      <c r="W386">
        <f>(DJ386*DM386)</f>
        <v>0</v>
      </c>
      <c r="X386">
        <f>(EC386+(W386+2*0.95*5.67E-8*(((EC386+$B$7)+273)^4-(EC386+273)^4)-44100*L386)/(1.84*29.3*T386+8*0.95*5.67E-8*(EC386+273)^3))</f>
        <v>0</v>
      </c>
      <c r="Y386">
        <f>($C$7*ED386+$D$7*EE386+$E$7*X386)</f>
        <v>0</v>
      </c>
      <c r="Z386">
        <f>0.61365*exp(17.502*Y386/(240.97+Y386))</f>
        <v>0</v>
      </c>
      <c r="AA386">
        <f>(AB386/AC386*100)</f>
        <v>0</v>
      </c>
      <c r="AB386">
        <f>DV386*(EA386+EB386)/1000</f>
        <v>0</v>
      </c>
      <c r="AC386">
        <f>0.61365*exp(17.502*EC386/(240.97+EC386))</f>
        <v>0</v>
      </c>
      <c r="AD386">
        <f>(Z386-DV386*(EA386+EB386)/1000)</f>
        <v>0</v>
      </c>
      <c r="AE386">
        <f>(-L386*44100)</f>
        <v>0</v>
      </c>
      <c r="AF386">
        <f>2*29.3*T386*0.92*(EC386-Y386)</f>
        <v>0</v>
      </c>
      <c r="AG386">
        <f>2*0.95*5.67E-8*(((EC386+$B$7)+273)^4-(Y386+273)^4)</f>
        <v>0</v>
      </c>
      <c r="AH386">
        <f>W386+AG386+AE386+AF386</f>
        <v>0</v>
      </c>
      <c r="AI386">
        <f>DZ386*AW386*(DU386-DT386*(1000-AW386*DW386)/(1000-AW386*DV386))/(100*DN386)</f>
        <v>0</v>
      </c>
      <c r="AJ386">
        <f>1000*DZ386*AW386*(DV386-DW386)/(100*DN386*(1000-AW386*DV386))</f>
        <v>0</v>
      </c>
      <c r="AK386">
        <f>(AL386 - AM386 - EA386*1E3/(8.314*(EC386+273.15)) * AO386/DZ386 * AN386) * DZ386/(100*DN386) * (1000 - DW386)/1000</f>
        <v>0</v>
      </c>
      <c r="AL386">
        <v>424.946325653589</v>
      </c>
      <c r="AM386">
        <v>423.145006060606</v>
      </c>
      <c r="AN386">
        <v>0.0206561711322778</v>
      </c>
      <c r="AO386">
        <v>66.111918729525</v>
      </c>
      <c r="AP386">
        <f>(AR386 - AQ386 + EA386*1E3/(8.314*(EC386+273.15)) * AT386/DZ386 * AS386) * DZ386/(100*DN386) * 1000/(1000 - AR386)</f>
        <v>0</v>
      </c>
      <c r="AQ386">
        <v>11.5877450915417</v>
      </c>
      <c r="AR386">
        <v>12.4908714285714</v>
      </c>
      <c r="AS386">
        <v>-3.83374734718306e-08</v>
      </c>
      <c r="AT386">
        <v>85.4368916189537</v>
      </c>
      <c r="AU386">
        <v>0</v>
      </c>
      <c r="AV386">
        <v>0</v>
      </c>
      <c r="AW386">
        <f>IF(AU386*$H$13&gt;=AY386,1.0,(AY386/(AY386-AU386*$H$13)))</f>
        <v>0</v>
      </c>
      <c r="AX386">
        <f>(AW386-1)*100</f>
        <v>0</v>
      </c>
      <c r="AY386">
        <f>MAX(0,($B$13+$C$13*EH386)/(1+$D$13*EH386)*EA386/(EC386+273)*$E$13)</f>
        <v>0</v>
      </c>
      <c r="AZ386" t="s">
        <v>436</v>
      </c>
      <c r="BA386" t="s">
        <v>436</v>
      </c>
      <c r="BB386">
        <v>0</v>
      </c>
      <c r="BC386">
        <v>0</v>
      </c>
      <c r="BD386">
        <f>1-BB386/BC386</f>
        <v>0</v>
      </c>
      <c r="BE386">
        <v>0</v>
      </c>
      <c r="BF386" t="s">
        <v>436</v>
      </c>
      <c r="BG386" t="s">
        <v>436</v>
      </c>
      <c r="BH386">
        <v>0</v>
      </c>
      <c r="BI386">
        <v>0</v>
      </c>
      <c r="BJ386">
        <f>1-BH386/BI386</f>
        <v>0</v>
      </c>
      <c r="BK386">
        <v>0.5</v>
      </c>
      <c r="BL386">
        <f>DK386</f>
        <v>0</v>
      </c>
      <c r="BM386">
        <f>N386</f>
        <v>0</v>
      </c>
      <c r="BN386">
        <f>BJ386*BK386*BL386</f>
        <v>0</v>
      </c>
      <c r="BO386">
        <f>(BM386-BE386)/BL386</f>
        <v>0</v>
      </c>
      <c r="BP386">
        <f>(BC386-BI386)/BI386</f>
        <v>0</v>
      </c>
      <c r="BQ386">
        <f>BB386/(BD386+BB386/BI386)</f>
        <v>0</v>
      </c>
      <c r="BR386" t="s">
        <v>436</v>
      </c>
      <c r="BS386">
        <v>0</v>
      </c>
      <c r="BT386">
        <f>IF(BS386&lt;&gt;0, BS386, BQ386)</f>
        <v>0</v>
      </c>
      <c r="BU386">
        <f>1-BT386/BI386</f>
        <v>0</v>
      </c>
      <c r="BV386">
        <f>(BI386-BH386)/(BI386-BT386)</f>
        <v>0</v>
      </c>
      <c r="BW386">
        <f>(BC386-BI386)/(BC386-BT386)</f>
        <v>0</v>
      </c>
      <c r="BX386">
        <f>(BI386-BH386)/(BI386-BB386)</f>
        <v>0</v>
      </c>
      <c r="BY386">
        <f>(BC386-BI386)/(BC386-BB386)</f>
        <v>0</v>
      </c>
      <c r="BZ386">
        <f>(BV386*BT386/BH386)</f>
        <v>0</v>
      </c>
      <c r="CA386">
        <f>(1-BZ386)</f>
        <v>0</v>
      </c>
      <c r="DJ386">
        <f>$B$11*EI386+$C$11*EJ386+$F$11*EU386*(1-EX386)</f>
        <v>0</v>
      </c>
      <c r="DK386">
        <f>DJ386*DL386</f>
        <v>0</v>
      </c>
      <c r="DL386">
        <f>($B$11*$D$9+$C$11*$D$9+$F$11*((FH386+EZ386)/MAX(FH386+EZ386+FI386, 0.1)*$I$9+FI386/MAX(FH386+EZ386+FI386, 0.1)*$J$9))/($B$11+$C$11+$F$11)</f>
        <v>0</v>
      </c>
      <c r="DM386">
        <f>($B$11*$K$9+$C$11*$K$9+$F$11*((FH386+EZ386)/MAX(FH386+EZ386+FI386, 0.1)*$P$9+FI386/MAX(FH386+EZ386+FI386, 0.1)*$Q$9))/($B$11+$C$11+$F$11)</f>
        <v>0</v>
      </c>
      <c r="DN386">
        <v>6</v>
      </c>
      <c r="DO386">
        <v>0.5</v>
      </c>
      <c r="DP386" t="s">
        <v>437</v>
      </c>
      <c r="DQ386">
        <v>2</v>
      </c>
      <c r="DR386" t="b">
        <v>1</v>
      </c>
      <c r="DS386">
        <v>1701979517.6</v>
      </c>
      <c r="DT386">
        <v>417.8415</v>
      </c>
      <c r="DU386">
        <v>420.007</v>
      </c>
      <c r="DV386">
        <v>12.4915</v>
      </c>
      <c r="DW386">
        <v>11.5886</v>
      </c>
      <c r="DX386">
        <v>418.356</v>
      </c>
      <c r="DY386">
        <v>12.46</v>
      </c>
      <c r="DZ386">
        <v>600.007</v>
      </c>
      <c r="EA386">
        <v>78.9016</v>
      </c>
      <c r="EB386">
        <v>0.1000045</v>
      </c>
      <c r="EC386">
        <v>23.04875</v>
      </c>
      <c r="ED386">
        <v>23.126</v>
      </c>
      <c r="EE386">
        <v>999.9</v>
      </c>
      <c r="EF386">
        <v>0</v>
      </c>
      <c r="EG386">
        <v>0</v>
      </c>
      <c r="EH386">
        <v>9996.89</v>
      </c>
      <c r="EI386">
        <v>0</v>
      </c>
      <c r="EJ386">
        <v>0.8466875</v>
      </c>
      <c r="EK386">
        <v>-2.1651</v>
      </c>
      <c r="EL386">
        <v>423.127</v>
      </c>
      <c r="EM386">
        <v>424.931</v>
      </c>
      <c r="EN386">
        <v>0.9029</v>
      </c>
      <c r="EO386">
        <v>420.007</v>
      </c>
      <c r="EP386">
        <v>11.5886</v>
      </c>
      <c r="EQ386">
        <v>0.9855975</v>
      </c>
      <c r="ER386">
        <v>0.914357</v>
      </c>
      <c r="ES386">
        <v>6.70519</v>
      </c>
      <c r="ET386">
        <v>5.618715</v>
      </c>
      <c r="EU386">
        <v>1800.08</v>
      </c>
      <c r="EV386">
        <v>0.978006</v>
      </c>
      <c r="EW386">
        <v>0.0219943</v>
      </c>
      <c r="EX386">
        <v>0</v>
      </c>
      <c r="EY386">
        <v>380.351</v>
      </c>
      <c r="EZ386">
        <v>4.99951</v>
      </c>
      <c r="FA386">
        <v>6901.805</v>
      </c>
      <c r="FB386">
        <v>14717.65</v>
      </c>
      <c r="FC386">
        <v>43.125</v>
      </c>
      <c r="FD386">
        <v>44.875</v>
      </c>
      <c r="FE386">
        <v>44.625</v>
      </c>
      <c r="FF386">
        <v>43.937</v>
      </c>
      <c r="FG386">
        <v>44.5</v>
      </c>
      <c r="FH386">
        <v>1755.6</v>
      </c>
      <c r="FI386">
        <v>39.48</v>
      </c>
      <c r="FJ386">
        <v>0</v>
      </c>
      <c r="FK386">
        <v>1701979520.1</v>
      </c>
      <c r="FL386">
        <v>0</v>
      </c>
      <c r="FM386">
        <v>380.295230769231</v>
      </c>
      <c r="FN386">
        <v>6.83762391097748e-05</v>
      </c>
      <c r="FO386">
        <v>-2.31282053036154</v>
      </c>
      <c r="FP386">
        <v>6901.58653846154</v>
      </c>
      <c r="FQ386">
        <v>15</v>
      </c>
      <c r="FR386">
        <v>1701977635</v>
      </c>
      <c r="FS386" t="s">
        <v>438</v>
      </c>
      <c r="FT386">
        <v>1701977633</v>
      </c>
      <c r="FU386">
        <v>1701977635</v>
      </c>
      <c r="FV386">
        <v>4</v>
      </c>
      <c r="FW386">
        <v>-0.012</v>
      </c>
      <c r="FX386">
        <v>0.003</v>
      </c>
      <c r="FY386">
        <v>-0.515</v>
      </c>
      <c r="FZ386">
        <v>0.012</v>
      </c>
      <c r="GA386">
        <v>420</v>
      </c>
      <c r="GB386">
        <v>11</v>
      </c>
      <c r="GC386">
        <v>0.38</v>
      </c>
      <c r="GD386">
        <v>0.07</v>
      </c>
      <c r="GE386">
        <v>-2.1922215</v>
      </c>
      <c r="GF386">
        <v>0.0792293233082711</v>
      </c>
      <c r="GG386">
        <v>0.0354628435513849</v>
      </c>
      <c r="GH386">
        <v>1</v>
      </c>
      <c r="GI386">
        <v>380.326294117647</v>
      </c>
      <c r="GJ386">
        <v>-0.00568372800849287</v>
      </c>
      <c r="GK386">
        <v>0.177919600053069</v>
      </c>
      <c r="GL386">
        <v>1</v>
      </c>
      <c r="GM386">
        <v>0.90307505</v>
      </c>
      <c r="GN386">
        <v>-0.00290341353383384</v>
      </c>
      <c r="GO386">
        <v>0.00079646352553022</v>
      </c>
      <c r="GP386">
        <v>1</v>
      </c>
      <c r="GQ386">
        <v>3</v>
      </c>
      <c r="GR386">
        <v>3</v>
      </c>
      <c r="GS386" t="s">
        <v>439</v>
      </c>
      <c r="GT386">
        <v>3.25013</v>
      </c>
      <c r="GU386">
        <v>2.89213</v>
      </c>
      <c r="GV386">
        <v>0.0827879</v>
      </c>
      <c r="GW386">
        <v>0.0829147</v>
      </c>
      <c r="GX386">
        <v>0.0594892</v>
      </c>
      <c r="GY386">
        <v>0.055758</v>
      </c>
      <c r="GZ386">
        <v>30260</v>
      </c>
      <c r="HA386">
        <v>23316.6</v>
      </c>
      <c r="HB386">
        <v>30713</v>
      </c>
      <c r="HC386">
        <v>23895.1</v>
      </c>
      <c r="HD386">
        <v>38260.5</v>
      </c>
      <c r="HE386">
        <v>31492.9</v>
      </c>
      <c r="HF386">
        <v>43458.5</v>
      </c>
      <c r="HG386">
        <v>36061.6</v>
      </c>
      <c r="HH386">
        <v>2.35252</v>
      </c>
      <c r="HI386">
        <v>2.25472</v>
      </c>
      <c r="HJ386">
        <v>0.152588</v>
      </c>
      <c r="HK386">
        <v>0</v>
      </c>
      <c r="HL386">
        <v>20.6046</v>
      </c>
      <c r="HM386">
        <v>999.9</v>
      </c>
      <c r="HN386">
        <v>44.97</v>
      </c>
      <c r="HO386">
        <v>27.211</v>
      </c>
      <c r="HP386">
        <v>20.6548</v>
      </c>
      <c r="HQ386">
        <v>54.472</v>
      </c>
      <c r="HR386">
        <v>21.4463</v>
      </c>
      <c r="HS386">
        <v>2</v>
      </c>
      <c r="HT386">
        <v>-0.304449</v>
      </c>
      <c r="HU386">
        <v>0.718804</v>
      </c>
      <c r="HV386">
        <v>20.3421</v>
      </c>
      <c r="HW386">
        <v>5.24634</v>
      </c>
      <c r="HX386">
        <v>11.9238</v>
      </c>
      <c r="HY386">
        <v>4.9695</v>
      </c>
      <c r="HZ386">
        <v>3.29003</v>
      </c>
      <c r="IA386">
        <v>9999</v>
      </c>
      <c r="IB386">
        <v>999.9</v>
      </c>
      <c r="IC386">
        <v>9999</v>
      </c>
      <c r="ID386">
        <v>9999</v>
      </c>
      <c r="IE386">
        <v>4.97213</v>
      </c>
      <c r="IF386">
        <v>1.87351</v>
      </c>
      <c r="IG386">
        <v>1.88034</v>
      </c>
      <c r="IH386">
        <v>1.87653</v>
      </c>
      <c r="II386">
        <v>1.87609</v>
      </c>
      <c r="IJ386">
        <v>1.87607</v>
      </c>
      <c r="IK386">
        <v>1.87504</v>
      </c>
      <c r="IL386">
        <v>1.87544</v>
      </c>
      <c r="IM386">
        <v>0</v>
      </c>
      <c r="IN386">
        <v>0</v>
      </c>
      <c r="IO386">
        <v>0</v>
      </c>
      <c r="IP386">
        <v>0</v>
      </c>
      <c r="IQ386" t="s">
        <v>440</v>
      </c>
      <c r="IR386" t="s">
        <v>441</v>
      </c>
      <c r="IS386" t="s">
        <v>442</v>
      </c>
      <c r="IT386" t="s">
        <v>442</v>
      </c>
      <c r="IU386" t="s">
        <v>442</v>
      </c>
      <c r="IV386" t="s">
        <v>442</v>
      </c>
      <c r="IW386">
        <v>0</v>
      </c>
      <c r="IX386">
        <v>100</v>
      </c>
      <c r="IY386">
        <v>100</v>
      </c>
      <c r="IZ386">
        <v>-0.515</v>
      </c>
      <c r="JA386">
        <v>0.0314</v>
      </c>
      <c r="JB386">
        <v>-0.436505064677801</v>
      </c>
      <c r="JC386">
        <v>-0.000204251658391556</v>
      </c>
      <c r="JD386">
        <v>8.11882707142039e-08</v>
      </c>
      <c r="JE386">
        <v>-8.824596126216e-11</v>
      </c>
      <c r="JF386">
        <v>-0.0823044458403542</v>
      </c>
      <c r="JG386">
        <v>6.98166786572007e-05</v>
      </c>
      <c r="JH386">
        <v>0.00104944809816257</v>
      </c>
      <c r="JI386">
        <v>-2.5878658862803e-05</v>
      </c>
      <c r="JJ386">
        <v>28</v>
      </c>
      <c r="JK386">
        <v>2090</v>
      </c>
      <c r="JL386">
        <v>2</v>
      </c>
      <c r="JM386">
        <v>19</v>
      </c>
      <c r="JN386">
        <v>31.4</v>
      </c>
      <c r="JO386">
        <v>31.4</v>
      </c>
      <c r="JP386">
        <v>1.36108</v>
      </c>
      <c r="JQ386">
        <v>2.55493</v>
      </c>
      <c r="JR386">
        <v>2.24365</v>
      </c>
      <c r="JS386">
        <v>2.85034</v>
      </c>
      <c r="JT386">
        <v>2.49756</v>
      </c>
      <c r="JU386">
        <v>2.37671</v>
      </c>
      <c r="JV386">
        <v>31.4115</v>
      </c>
      <c r="JW386">
        <v>24.0612</v>
      </c>
      <c r="JX386">
        <v>18</v>
      </c>
      <c r="JY386">
        <v>633.465</v>
      </c>
      <c r="JZ386">
        <v>657.348</v>
      </c>
      <c r="KA386">
        <v>20.0006</v>
      </c>
      <c r="KB386">
        <v>23.3255</v>
      </c>
      <c r="KC386">
        <v>30.0002</v>
      </c>
      <c r="KD386">
        <v>23.5131</v>
      </c>
      <c r="KE386">
        <v>23.4936</v>
      </c>
      <c r="KF386">
        <v>27.2884</v>
      </c>
      <c r="KG386">
        <v>36.1715</v>
      </c>
      <c r="KH386">
        <v>0</v>
      </c>
      <c r="KI386">
        <v>20</v>
      </c>
      <c r="KJ386">
        <v>420</v>
      </c>
      <c r="KK386">
        <v>11.5869</v>
      </c>
      <c r="KL386">
        <v>101.978</v>
      </c>
      <c r="KM386">
        <v>101.025</v>
      </c>
    </row>
    <row r="387" spans="1:299">
      <c r="A387">
        <v>371</v>
      </c>
      <c r="B387">
        <v>1701979524.1</v>
      </c>
      <c r="C387">
        <v>1850.09999990463</v>
      </c>
      <c r="D387" t="s">
        <v>1183</v>
      </c>
      <c r="E387" t="s">
        <v>1184</v>
      </c>
      <c r="F387">
        <v>15</v>
      </c>
      <c r="H387" t="s">
        <v>435</v>
      </c>
      <c r="K387">
        <v>1701979522.6</v>
      </c>
      <c r="L387">
        <f>(M387)/1000</f>
        <v>0</v>
      </c>
      <c r="M387">
        <f>IF(DR387, AP387, AJ387)</f>
        <v>0</v>
      </c>
      <c r="N387">
        <f>IF(DR387, AK387, AI387)</f>
        <v>0</v>
      </c>
      <c r="O387">
        <f>DT387 - IF(AW387&gt;1, N387*DN387*100.0/(AY387*EH387), 0)</f>
        <v>0</v>
      </c>
      <c r="P387">
        <f>((V387-L387/2)*O387-N387)/(V387+L387/2)</f>
        <v>0</v>
      </c>
      <c r="Q387">
        <f>P387*(EA387+EB387)/1000.0</f>
        <v>0</v>
      </c>
      <c r="R387">
        <f>(DT387 - IF(AW387&gt;1, N387*DN387*100.0/(AY387*EH387), 0))*(EA387+EB387)/1000.0</f>
        <v>0</v>
      </c>
      <c r="S387">
        <f>2.0/((1/U387-1/T387)+SIGN(U387)*SQRT((1/U387-1/T387)*(1/U387-1/T387) + 4*DO387/((DO387+1)*(DO387+1))*(2*1/U387*1/T387-1/T387*1/T387)))</f>
        <v>0</v>
      </c>
      <c r="T387">
        <f>IF(LEFT(DP387,1)&lt;&gt;"0",IF(LEFT(DP387,1)="1",3.0,DQ387),$D$5+$E$5*(EH387*EA387/($K$5*1000))+$F$5*(EH387*EA387/($K$5*1000))*MAX(MIN(DN387,$J$5),$I$5)*MAX(MIN(DN387,$J$5),$I$5)+$G$5*MAX(MIN(DN387,$J$5),$I$5)*(EH387*EA387/($K$5*1000))+$H$5*(EH387*EA387/($K$5*1000))*(EH387*EA387/($K$5*1000)))</f>
        <v>0</v>
      </c>
      <c r="U387">
        <f>L387*(1000-(1000*0.61365*exp(17.502*Y387/(240.97+Y387))/(EA387+EB387)+DV387)/2)/(1000*0.61365*exp(17.502*Y387/(240.97+Y387))/(EA387+EB387)-DV387)</f>
        <v>0</v>
      </c>
      <c r="V387">
        <f>1/((DO387+1)/(S387/1.6)+1/(T387/1.37)) + DO387/((DO387+1)/(S387/1.6) + DO387/(T387/1.37))</f>
        <v>0</v>
      </c>
      <c r="W387">
        <f>(DJ387*DM387)</f>
        <v>0</v>
      </c>
      <c r="X387">
        <f>(EC387+(W387+2*0.95*5.67E-8*(((EC387+$B$7)+273)^4-(EC387+273)^4)-44100*L387)/(1.84*29.3*T387+8*0.95*5.67E-8*(EC387+273)^3))</f>
        <v>0</v>
      </c>
      <c r="Y387">
        <f>($C$7*ED387+$D$7*EE387+$E$7*X387)</f>
        <v>0</v>
      </c>
      <c r="Z387">
        <f>0.61365*exp(17.502*Y387/(240.97+Y387))</f>
        <v>0</v>
      </c>
      <c r="AA387">
        <f>(AB387/AC387*100)</f>
        <v>0</v>
      </c>
      <c r="AB387">
        <f>DV387*(EA387+EB387)/1000</f>
        <v>0</v>
      </c>
      <c r="AC387">
        <f>0.61365*exp(17.502*EC387/(240.97+EC387))</f>
        <v>0</v>
      </c>
      <c r="AD387">
        <f>(Z387-DV387*(EA387+EB387)/1000)</f>
        <v>0</v>
      </c>
      <c r="AE387">
        <f>(-L387*44100)</f>
        <v>0</v>
      </c>
      <c r="AF387">
        <f>2*29.3*T387*0.92*(EC387-Y387)</f>
        <v>0</v>
      </c>
      <c r="AG387">
        <f>2*0.95*5.67E-8*(((EC387+$B$7)+273)^4-(Y387+273)^4)</f>
        <v>0</v>
      </c>
      <c r="AH387">
        <f>W387+AG387+AE387+AF387</f>
        <v>0</v>
      </c>
      <c r="AI387">
        <f>DZ387*AW387*(DU387-DT387*(1000-AW387*DW387)/(1000-AW387*DV387))/(100*DN387)</f>
        <v>0</v>
      </c>
      <c r="AJ387">
        <f>1000*DZ387*AW387*(DV387-DW387)/(100*DN387*(1000-AW387*DV387))</f>
        <v>0</v>
      </c>
      <c r="AK387">
        <f>(AL387 - AM387 - EA387*1E3/(8.314*(EC387+273.15)) * AO387/DZ387 * AN387) * DZ387/(100*DN387) * (1000 - DW387)/1000</f>
        <v>0</v>
      </c>
      <c r="AL387">
        <v>424.911506044274</v>
      </c>
      <c r="AM387">
        <v>423.081721212121</v>
      </c>
      <c r="AN387">
        <v>-0.00509953211283248</v>
      </c>
      <c r="AO387">
        <v>66.111918729525</v>
      </c>
      <c r="AP387">
        <f>(AR387 - AQ387 + EA387*1E3/(8.314*(EC387+273.15)) * AT387/DZ387 * AS387) * DZ387/(100*DN387) * 1000/(1000 - AR387)</f>
        <v>0</v>
      </c>
      <c r="AQ387">
        <v>11.5885901955106</v>
      </c>
      <c r="AR387">
        <v>12.4915725274725</v>
      </c>
      <c r="AS387">
        <v>1.72510284388544e-08</v>
      </c>
      <c r="AT387">
        <v>85.4368916189537</v>
      </c>
      <c r="AU387">
        <v>0</v>
      </c>
      <c r="AV387">
        <v>0</v>
      </c>
      <c r="AW387">
        <f>IF(AU387*$H$13&gt;=AY387,1.0,(AY387/(AY387-AU387*$H$13)))</f>
        <v>0</v>
      </c>
      <c r="AX387">
        <f>(AW387-1)*100</f>
        <v>0</v>
      </c>
      <c r="AY387">
        <f>MAX(0,($B$13+$C$13*EH387)/(1+$D$13*EH387)*EA387/(EC387+273)*$E$13)</f>
        <v>0</v>
      </c>
      <c r="AZ387" t="s">
        <v>436</v>
      </c>
      <c r="BA387" t="s">
        <v>436</v>
      </c>
      <c r="BB387">
        <v>0</v>
      </c>
      <c r="BC387">
        <v>0</v>
      </c>
      <c r="BD387">
        <f>1-BB387/BC387</f>
        <v>0</v>
      </c>
      <c r="BE387">
        <v>0</v>
      </c>
      <c r="BF387" t="s">
        <v>436</v>
      </c>
      <c r="BG387" t="s">
        <v>436</v>
      </c>
      <c r="BH387">
        <v>0</v>
      </c>
      <c r="BI387">
        <v>0</v>
      </c>
      <c r="BJ387">
        <f>1-BH387/BI387</f>
        <v>0</v>
      </c>
      <c r="BK387">
        <v>0.5</v>
      </c>
      <c r="BL387">
        <f>DK387</f>
        <v>0</v>
      </c>
      <c r="BM387">
        <f>N387</f>
        <v>0</v>
      </c>
      <c r="BN387">
        <f>BJ387*BK387*BL387</f>
        <v>0</v>
      </c>
      <c r="BO387">
        <f>(BM387-BE387)/BL387</f>
        <v>0</v>
      </c>
      <c r="BP387">
        <f>(BC387-BI387)/BI387</f>
        <v>0</v>
      </c>
      <c r="BQ387">
        <f>BB387/(BD387+BB387/BI387)</f>
        <v>0</v>
      </c>
      <c r="BR387" t="s">
        <v>436</v>
      </c>
      <c r="BS387">
        <v>0</v>
      </c>
      <c r="BT387">
        <f>IF(BS387&lt;&gt;0, BS387, BQ387)</f>
        <v>0</v>
      </c>
      <c r="BU387">
        <f>1-BT387/BI387</f>
        <v>0</v>
      </c>
      <c r="BV387">
        <f>(BI387-BH387)/(BI387-BT387)</f>
        <v>0</v>
      </c>
      <c r="BW387">
        <f>(BC387-BI387)/(BC387-BT387)</f>
        <v>0</v>
      </c>
      <c r="BX387">
        <f>(BI387-BH387)/(BI387-BB387)</f>
        <v>0</v>
      </c>
      <c r="BY387">
        <f>(BC387-BI387)/(BC387-BB387)</f>
        <v>0</v>
      </c>
      <c r="BZ387">
        <f>(BV387*BT387/BH387)</f>
        <v>0</v>
      </c>
      <c r="CA387">
        <f>(1-BZ387)</f>
        <v>0</v>
      </c>
      <c r="DJ387">
        <f>$B$11*EI387+$C$11*EJ387+$F$11*EU387*(1-EX387)</f>
        <v>0</v>
      </c>
      <c r="DK387">
        <f>DJ387*DL387</f>
        <v>0</v>
      </c>
      <c r="DL387">
        <f>($B$11*$D$9+$C$11*$D$9+$F$11*((FH387+EZ387)/MAX(FH387+EZ387+FI387, 0.1)*$I$9+FI387/MAX(FH387+EZ387+FI387, 0.1)*$J$9))/($B$11+$C$11+$F$11)</f>
        <v>0</v>
      </c>
      <c r="DM387">
        <f>($B$11*$K$9+$C$11*$K$9+$F$11*((FH387+EZ387)/MAX(FH387+EZ387+FI387, 0.1)*$P$9+FI387/MAX(FH387+EZ387+FI387, 0.1)*$Q$9))/($B$11+$C$11+$F$11)</f>
        <v>0</v>
      </c>
      <c r="DN387">
        <v>6</v>
      </c>
      <c r="DO387">
        <v>0.5</v>
      </c>
      <c r="DP387" t="s">
        <v>437</v>
      </c>
      <c r="DQ387">
        <v>2</v>
      </c>
      <c r="DR387" t="b">
        <v>1</v>
      </c>
      <c r="DS387">
        <v>1701979522.6</v>
      </c>
      <c r="DT387">
        <v>417.809</v>
      </c>
      <c r="DU387">
        <v>419.988</v>
      </c>
      <c r="DV387">
        <v>12.49105</v>
      </c>
      <c r="DW387">
        <v>11.5884</v>
      </c>
      <c r="DX387">
        <v>418.323</v>
      </c>
      <c r="DY387">
        <v>12.45965</v>
      </c>
      <c r="DZ387">
        <v>600.014</v>
      </c>
      <c r="EA387">
        <v>78.90265</v>
      </c>
      <c r="EB387">
        <v>0.1000695</v>
      </c>
      <c r="EC387">
        <v>23.0519</v>
      </c>
      <c r="ED387">
        <v>23.12715</v>
      </c>
      <c r="EE387">
        <v>999.9</v>
      </c>
      <c r="EF387">
        <v>0</v>
      </c>
      <c r="EG387">
        <v>0</v>
      </c>
      <c r="EH387">
        <v>9989.065</v>
      </c>
      <c r="EI387">
        <v>0</v>
      </c>
      <c r="EJ387">
        <v>0.83962</v>
      </c>
      <c r="EK387">
        <v>-2.178865</v>
      </c>
      <c r="EL387">
        <v>423.0935</v>
      </c>
      <c r="EM387">
        <v>424.912</v>
      </c>
      <c r="EN387">
        <v>0.9026555</v>
      </c>
      <c r="EO387">
        <v>419.988</v>
      </c>
      <c r="EP387">
        <v>11.5884</v>
      </c>
      <c r="EQ387">
        <v>0.985578</v>
      </c>
      <c r="ER387">
        <v>0.914356</v>
      </c>
      <c r="ES387">
        <v>6.704905</v>
      </c>
      <c r="ET387">
        <v>5.618695</v>
      </c>
      <c r="EU387">
        <v>1800.075</v>
      </c>
      <c r="EV387">
        <v>0.978006</v>
      </c>
      <c r="EW387">
        <v>0.0219943</v>
      </c>
      <c r="EX387">
        <v>0</v>
      </c>
      <c r="EY387">
        <v>380.161</v>
      </c>
      <c r="EZ387">
        <v>4.99951</v>
      </c>
      <c r="FA387">
        <v>6901.73</v>
      </c>
      <c r="FB387">
        <v>14717.6</v>
      </c>
      <c r="FC387">
        <v>43.125</v>
      </c>
      <c r="FD387">
        <v>44.875</v>
      </c>
      <c r="FE387">
        <v>44.625</v>
      </c>
      <c r="FF387">
        <v>43.937</v>
      </c>
      <c r="FG387">
        <v>44.5</v>
      </c>
      <c r="FH387">
        <v>1755.595</v>
      </c>
      <c r="FI387">
        <v>39.48</v>
      </c>
      <c r="FJ387">
        <v>0</v>
      </c>
      <c r="FK387">
        <v>1701979525.5</v>
      </c>
      <c r="FL387">
        <v>0</v>
      </c>
      <c r="FM387">
        <v>380.28892</v>
      </c>
      <c r="FN387">
        <v>-0.724999988725578</v>
      </c>
      <c r="FO387">
        <v>-1.19153847517182</v>
      </c>
      <c r="FP387">
        <v>6901.5</v>
      </c>
      <c r="FQ387">
        <v>15</v>
      </c>
      <c r="FR387">
        <v>1701977635</v>
      </c>
      <c r="FS387" t="s">
        <v>438</v>
      </c>
      <c r="FT387">
        <v>1701977633</v>
      </c>
      <c r="FU387">
        <v>1701977635</v>
      </c>
      <c r="FV387">
        <v>4</v>
      </c>
      <c r="FW387">
        <v>-0.012</v>
      </c>
      <c r="FX387">
        <v>0.003</v>
      </c>
      <c r="FY387">
        <v>-0.515</v>
      </c>
      <c r="FZ387">
        <v>0.012</v>
      </c>
      <c r="GA387">
        <v>420</v>
      </c>
      <c r="GB387">
        <v>11</v>
      </c>
      <c r="GC387">
        <v>0.38</v>
      </c>
      <c r="GD387">
        <v>0.07</v>
      </c>
      <c r="GE387">
        <v>-2.18719714285714</v>
      </c>
      <c r="GF387">
        <v>0.0790698701298655</v>
      </c>
      <c r="GG387">
        <v>0.0329744373059838</v>
      </c>
      <c r="GH387">
        <v>1</v>
      </c>
      <c r="GI387">
        <v>380.313352941176</v>
      </c>
      <c r="GJ387">
        <v>-0.019862486930614</v>
      </c>
      <c r="GK387">
        <v>0.209120832274903</v>
      </c>
      <c r="GL387">
        <v>1</v>
      </c>
      <c r="GM387">
        <v>0.903049952380952</v>
      </c>
      <c r="GN387">
        <v>-0.00183148051948095</v>
      </c>
      <c r="GO387">
        <v>0.000797415078397851</v>
      </c>
      <c r="GP387">
        <v>1</v>
      </c>
      <c r="GQ387">
        <v>3</v>
      </c>
      <c r="GR387">
        <v>3</v>
      </c>
      <c r="GS387" t="s">
        <v>439</v>
      </c>
      <c r="GT387">
        <v>3.25016</v>
      </c>
      <c r="GU387">
        <v>2.89225</v>
      </c>
      <c r="GV387">
        <v>0.0827828</v>
      </c>
      <c r="GW387">
        <v>0.0829149</v>
      </c>
      <c r="GX387">
        <v>0.059485</v>
      </c>
      <c r="GY387">
        <v>0.0557592</v>
      </c>
      <c r="GZ387">
        <v>30260</v>
      </c>
      <c r="HA387">
        <v>23316.4</v>
      </c>
      <c r="HB387">
        <v>30712.9</v>
      </c>
      <c r="HC387">
        <v>23894.8</v>
      </c>
      <c r="HD387">
        <v>38260.6</v>
      </c>
      <c r="HE387">
        <v>31492.5</v>
      </c>
      <c r="HF387">
        <v>43458.4</v>
      </c>
      <c r="HG387">
        <v>36061.2</v>
      </c>
      <c r="HH387">
        <v>2.35243</v>
      </c>
      <c r="HI387">
        <v>2.2549</v>
      </c>
      <c r="HJ387">
        <v>0.15296</v>
      </c>
      <c r="HK387">
        <v>0</v>
      </c>
      <c r="HL387">
        <v>20.6067</v>
      </c>
      <c r="HM387">
        <v>999.9</v>
      </c>
      <c r="HN387">
        <v>44.97</v>
      </c>
      <c r="HO387">
        <v>27.221</v>
      </c>
      <c r="HP387">
        <v>20.6646</v>
      </c>
      <c r="HQ387">
        <v>54.182</v>
      </c>
      <c r="HR387">
        <v>21.4744</v>
      </c>
      <c r="HS387">
        <v>2</v>
      </c>
      <c r="HT387">
        <v>-0.304085</v>
      </c>
      <c r="HU387">
        <v>0.72338</v>
      </c>
      <c r="HV387">
        <v>20.342</v>
      </c>
      <c r="HW387">
        <v>5.24634</v>
      </c>
      <c r="HX387">
        <v>11.9238</v>
      </c>
      <c r="HY387">
        <v>4.96955</v>
      </c>
      <c r="HZ387">
        <v>3.29015</v>
      </c>
      <c r="IA387">
        <v>9999</v>
      </c>
      <c r="IB387">
        <v>999.9</v>
      </c>
      <c r="IC387">
        <v>9999</v>
      </c>
      <c r="ID387">
        <v>9999</v>
      </c>
      <c r="IE387">
        <v>4.97209</v>
      </c>
      <c r="IF387">
        <v>1.8735</v>
      </c>
      <c r="IG387">
        <v>1.88034</v>
      </c>
      <c r="IH387">
        <v>1.87653</v>
      </c>
      <c r="II387">
        <v>1.87609</v>
      </c>
      <c r="IJ387">
        <v>1.87607</v>
      </c>
      <c r="IK387">
        <v>1.87506</v>
      </c>
      <c r="IL387">
        <v>1.87545</v>
      </c>
      <c r="IM387">
        <v>0</v>
      </c>
      <c r="IN387">
        <v>0</v>
      </c>
      <c r="IO387">
        <v>0</v>
      </c>
      <c r="IP387">
        <v>0</v>
      </c>
      <c r="IQ387" t="s">
        <v>440</v>
      </c>
      <c r="IR387" t="s">
        <v>441</v>
      </c>
      <c r="IS387" t="s">
        <v>442</v>
      </c>
      <c r="IT387" t="s">
        <v>442</v>
      </c>
      <c r="IU387" t="s">
        <v>442</v>
      </c>
      <c r="IV387" t="s">
        <v>442</v>
      </c>
      <c r="IW387">
        <v>0</v>
      </c>
      <c r="IX387">
        <v>100</v>
      </c>
      <c r="IY387">
        <v>100</v>
      </c>
      <c r="IZ387">
        <v>-0.515</v>
      </c>
      <c r="JA387">
        <v>0.0314</v>
      </c>
      <c r="JB387">
        <v>-0.436505064677801</v>
      </c>
      <c r="JC387">
        <v>-0.000204251658391556</v>
      </c>
      <c r="JD387">
        <v>8.11882707142039e-08</v>
      </c>
      <c r="JE387">
        <v>-8.824596126216e-11</v>
      </c>
      <c r="JF387">
        <v>-0.0823044458403542</v>
      </c>
      <c r="JG387">
        <v>6.98166786572007e-05</v>
      </c>
      <c r="JH387">
        <v>0.00104944809816257</v>
      </c>
      <c r="JI387">
        <v>-2.5878658862803e-05</v>
      </c>
      <c r="JJ387">
        <v>28</v>
      </c>
      <c r="JK387">
        <v>2090</v>
      </c>
      <c r="JL387">
        <v>2</v>
      </c>
      <c r="JM387">
        <v>19</v>
      </c>
      <c r="JN387">
        <v>31.5</v>
      </c>
      <c r="JO387">
        <v>31.5</v>
      </c>
      <c r="JP387">
        <v>1.36108</v>
      </c>
      <c r="JQ387">
        <v>2.55737</v>
      </c>
      <c r="JR387">
        <v>2.24365</v>
      </c>
      <c r="JS387">
        <v>2.84912</v>
      </c>
      <c r="JT387">
        <v>2.49756</v>
      </c>
      <c r="JU387">
        <v>2.36938</v>
      </c>
      <c r="JV387">
        <v>31.4115</v>
      </c>
      <c r="JW387">
        <v>24.0612</v>
      </c>
      <c r="JX387">
        <v>18</v>
      </c>
      <c r="JY387">
        <v>633.392</v>
      </c>
      <c r="JZ387">
        <v>657.497</v>
      </c>
      <c r="KA387">
        <v>20.0008</v>
      </c>
      <c r="KB387">
        <v>23.3255</v>
      </c>
      <c r="KC387">
        <v>30.0002</v>
      </c>
      <c r="KD387">
        <v>23.5131</v>
      </c>
      <c r="KE387">
        <v>23.4936</v>
      </c>
      <c r="KF387">
        <v>27.289</v>
      </c>
      <c r="KG387">
        <v>36.1715</v>
      </c>
      <c r="KH387">
        <v>0</v>
      </c>
      <c r="KI387">
        <v>20</v>
      </c>
      <c r="KJ387">
        <v>420</v>
      </c>
      <c r="KK387">
        <v>11.5869</v>
      </c>
      <c r="KL387">
        <v>101.977</v>
      </c>
      <c r="KM387">
        <v>101.024</v>
      </c>
    </row>
    <row r="388" spans="1:299">
      <c r="A388">
        <v>372</v>
      </c>
      <c r="B388">
        <v>1701979529.1</v>
      </c>
      <c r="C388">
        <v>1855.09999990463</v>
      </c>
      <c r="D388" t="s">
        <v>1185</v>
      </c>
      <c r="E388" t="s">
        <v>1186</v>
      </c>
      <c r="F388">
        <v>15</v>
      </c>
      <c r="H388" t="s">
        <v>435</v>
      </c>
      <c r="K388">
        <v>1701979527.6</v>
      </c>
      <c r="L388">
        <f>(M388)/1000</f>
        <v>0</v>
      </c>
      <c r="M388">
        <f>IF(DR388, AP388, AJ388)</f>
        <v>0</v>
      </c>
      <c r="N388">
        <f>IF(DR388, AK388, AI388)</f>
        <v>0</v>
      </c>
      <c r="O388">
        <f>DT388 - IF(AW388&gt;1, N388*DN388*100.0/(AY388*EH388), 0)</f>
        <v>0</v>
      </c>
      <c r="P388">
        <f>((V388-L388/2)*O388-N388)/(V388+L388/2)</f>
        <v>0</v>
      </c>
      <c r="Q388">
        <f>P388*(EA388+EB388)/1000.0</f>
        <v>0</v>
      </c>
      <c r="R388">
        <f>(DT388 - IF(AW388&gt;1, N388*DN388*100.0/(AY388*EH388), 0))*(EA388+EB388)/1000.0</f>
        <v>0</v>
      </c>
      <c r="S388">
        <f>2.0/((1/U388-1/T388)+SIGN(U388)*SQRT((1/U388-1/T388)*(1/U388-1/T388) + 4*DO388/((DO388+1)*(DO388+1))*(2*1/U388*1/T388-1/T388*1/T388)))</f>
        <v>0</v>
      </c>
      <c r="T388">
        <f>IF(LEFT(DP388,1)&lt;&gt;"0",IF(LEFT(DP388,1)="1",3.0,DQ388),$D$5+$E$5*(EH388*EA388/($K$5*1000))+$F$5*(EH388*EA388/($K$5*1000))*MAX(MIN(DN388,$J$5),$I$5)*MAX(MIN(DN388,$J$5),$I$5)+$G$5*MAX(MIN(DN388,$J$5),$I$5)*(EH388*EA388/($K$5*1000))+$H$5*(EH388*EA388/($K$5*1000))*(EH388*EA388/($K$5*1000)))</f>
        <v>0</v>
      </c>
      <c r="U388">
        <f>L388*(1000-(1000*0.61365*exp(17.502*Y388/(240.97+Y388))/(EA388+EB388)+DV388)/2)/(1000*0.61365*exp(17.502*Y388/(240.97+Y388))/(EA388+EB388)-DV388)</f>
        <v>0</v>
      </c>
      <c r="V388">
        <f>1/((DO388+1)/(S388/1.6)+1/(T388/1.37)) + DO388/((DO388+1)/(S388/1.6) + DO388/(T388/1.37))</f>
        <v>0</v>
      </c>
      <c r="W388">
        <f>(DJ388*DM388)</f>
        <v>0</v>
      </c>
      <c r="X388">
        <f>(EC388+(W388+2*0.95*5.67E-8*(((EC388+$B$7)+273)^4-(EC388+273)^4)-44100*L388)/(1.84*29.3*T388+8*0.95*5.67E-8*(EC388+273)^3))</f>
        <v>0</v>
      </c>
      <c r="Y388">
        <f>($C$7*ED388+$D$7*EE388+$E$7*X388)</f>
        <v>0</v>
      </c>
      <c r="Z388">
        <f>0.61365*exp(17.502*Y388/(240.97+Y388))</f>
        <v>0</v>
      </c>
      <c r="AA388">
        <f>(AB388/AC388*100)</f>
        <v>0</v>
      </c>
      <c r="AB388">
        <f>DV388*(EA388+EB388)/1000</f>
        <v>0</v>
      </c>
      <c r="AC388">
        <f>0.61365*exp(17.502*EC388/(240.97+EC388))</f>
        <v>0</v>
      </c>
      <c r="AD388">
        <f>(Z388-DV388*(EA388+EB388)/1000)</f>
        <v>0</v>
      </c>
      <c r="AE388">
        <f>(-L388*44100)</f>
        <v>0</v>
      </c>
      <c r="AF388">
        <f>2*29.3*T388*0.92*(EC388-Y388)</f>
        <v>0</v>
      </c>
      <c r="AG388">
        <f>2*0.95*5.67E-8*(((EC388+$B$7)+273)^4-(Y388+273)^4)</f>
        <v>0</v>
      </c>
      <c r="AH388">
        <f>W388+AG388+AE388+AF388</f>
        <v>0</v>
      </c>
      <c r="AI388">
        <f>DZ388*AW388*(DU388-DT388*(1000-AW388*DW388)/(1000-AW388*DV388))/(100*DN388)</f>
        <v>0</v>
      </c>
      <c r="AJ388">
        <f>1000*DZ388*AW388*(DV388-DW388)/(100*DN388*(1000-AW388*DV388))</f>
        <v>0</v>
      </c>
      <c r="AK388">
        <f>(AL388 - AM388 - EA388*1E3/(8.314*(EC388+273.15)) * AO388/DZ388 * AN388) * DZ388/(100*DN388) * (1000 - DW388)/1000</f>
        <v>0</v>
      </c>
      <c r="AL388">
        <v>424.906896750445</v>
      </c>
      <c r="AM388">
        <v>423.100751515152</v>
      </c>
      <c r="AN388">
        <v>0.00298974010953767</v>
      </c>
      <c r="AO388">
        <v>66.111918729525</v>
      </c>
      <c r="AP388">
        <f>(AR388 - AQ388 + EA388*1E3/(8.314*(EC388+273.15)) * AT388/DZ388 * AS388) * DZ388/(100*DN388) * 1000/(1000 - AR388)</f>
        <v>0</v>
      </c>
      <c r="AQ388">
        <v>11.5888147127126</v>
      </c>
      <c r="AR388">
        <v>12.4914043956044</v>
      </c>
      <c r="AS388">
        <v>5.45046587116654e-08</v>
      </c>
      <c r="AT388">
        <v>85.4368916189537</v>
      </c>
      <c r="AU388">
        <v>0</v>
      </c>
      <c r="AV388">
        <v>0</v>
      </c>
      <c r="AW388">
        <f>IF(AU388*$H$13&gt;=AY388,1.0,(AY388/(AY388-AU388*$H$13)))</f>
        <v>0</v>
      </c>
      <c r="AX388">
        <f>(AW388-1)*100</f>
        <v>0</v>
      </c>
      <c r="AY388">
        <f>MAX(0,($B$13+$C$13*EH388)/(1+$D$13*EH388)*EA388/(EC388+273)*$E$13)</f>
        <v>0</v>
      </c>
      <c r="AZ388" t="s">
        <v>436</v>
      </c>
      <c r="BA388" t="s">
        <v>436</v>
      </c>
      <c r="BB388">
        <v>0</v>
      </c>
      <c r="BC388">
        <v>0</v>
      </c>
      <c r="BD388">
        <f>1-BB388/BC388</f>
        <v>0</v>
      </c>
      <c r="BE388">
        <v>0</v>
      </c>
      <c r="BF388" t="s">
        <v>436</v>
      </c>
      <c r="BG388" t="s">
        <v>436</v>
      </c>
      <c r="BH388">
        <v>0</v>
      </c>
      <c r="BI388">
        <v>0</v>
      </c>
      <c r="BJ388">
        <f>1-BH388/BI388</f>
        <v>0</v>
      </c>
      <c r="BK388">
        <v>0.5</v>
      </c>
      <c r="BL388">
        <f>DK388</f>
        <v>0</v>
      </c>
      <c r="BM388">
        <f>N388</f>
        <v>0</v>
      </c>
      <c r="BN388">
        <f>BJ388*BK388*BL388</f>
        <v>0</v>
      </c>
      <c r="BO388">
        <f>(BM388-BE388)/BL388</f>
        <v>0</v>
      </c>
      <c r="BP388">
        <f>(BC388-BI388)/BI388</f>
        <v>0</v>
      </c>
      <c r="BQ388">
        <f>BB388/(BD388+BB388/BI388)</f>
        <v>0</v>
      </c>
      <c r="BR388" t="s">
        <v>436</v>
      </c>
      <c r="BS388">
        <v>0</v>
      </c>
      <c r="BT388">
        <f>IF(BS388&lt;&gt;0, BS388, BQ388)</f>
        <v>0</v>
      </c>
      <c r="BU388">
        <f>1-BT388/BI388</f>
        <v>0</v>
      </c>
      <c r="BV388">
        <f>(BI388-BH388)/(BI388-BT388)</f>
        <v>0</v>
      </c>
      <c r="BW388">
        <f>(BC388-BI388)/(BC388-BT388)</f>
        <v>0</v>
      </c>
      <c r="BX388">
        <f>(BI388-BH388)/(BI388-BB388)</f>
        <v>0</v>
      </c>
      <c r="BY388">
        <f>(BC388-BI388)/(BC388-BB388)</f>
        <v>0</v>
      </c>
      <c r="BZ388">
        <f>(BV388*BT388/BH388)</f>
        <v>0</v>
      </c>
      <c r="CA388">
        <f>(1-BZ388)</f>
        <v>0</v>
      </c>
      <c r="DJ388">
        <f>$B$11*EI388+$C$11*EJ388+$F$11*EU388*(1-EX388)</f>
        <v>0</v>
      </c>
      <c r="DK388">
        <f>DJ388*DL388</f>
        <v>0</v>
      </c>
      <c r="DL388">
        <f>($B$11*$D$9+$C$11*$D$9+$F$11*((FH388+EZ388)/MAX(FH388+EZ388+FI388, 0.1)*$I$9+FI388/MAX(FH388+EZ388+FI388, 0.1)*$J$9))/($B$11+$C$11+$F$11)</f>
        <v>0</v>
      </c>
      <c r="DM388">
        <f>($B$11*$K$9+$C$11*$K$9+$F$11*((FH388+EZ388)/MAX(FH388+EZ388+FI388, 0.1)*$P$9+FI388/MAX(FH388+EZ388+FI388, 0.1)*$Q$9))/($B$11+$C$11+$F$11)</f>
        <v>0</v>
      </c>
      <c r="DN388">
        <v>6</v>
      </c>
      <c r="DO388">
        <v>0.5</v>
      </c>
      <c r="DP388" t="s">
        <v>437</v>
      </c>
      <c r="DQ388">
        <v>2</v>
      </c>
      <c r="DR388" t="b">
        <v>1</v>
      </c>
      <c r="DS388">
        <v>1701979527.6</v>
      </c>
      <c r="DT388">
        <v>417.8165</v>
      </c>
      <c r="DU388">
        <v>419.9795</v>
      </c>
      <c r="DV388">
        <v>12.49195</v>
      </c>
      <c r="DW388">
        <v>11.5898</v>
      </c>
      <c r="DX388">
        <v>418.3305</v>
      </c>
      <c r="DY388">
        <v>12.4605</v>
      </c>
      <c r="DZ388">
        <v>599.961</v>
      </c>
      <c r="EA388">
        <v>78.9021</v>
      </c>
      <c r="EB388">
        <v>0.100154</v>
      </c>
      <c r="EC388">
        <v>23.05145</v>
      </c>
      <c r="ED388">
        <v>23.13485</v>
      </c>
      <c r="EE388">
        <v>999.9</v>
      </c>
      <c r="EF388">
        <v>0</v>
      </c>
      <c r="EG388">
        <v>0</v>
      </c>
      <c r="EH388">
        <v>9987.5</v>
      </c>
      <c r="EI388">
        <v>0</v>
      </c>
      <c r="EJ388">
        <v>0.848101</v>
      </c>
      <c r="EK388">
        <v>-2.16321</v>
      </c>
      <c r="EL388">
        <v>423.1015</v>
      </c>
      <c r="EM388">
        <v>424.904</v>
      </c>
      <c r="EN388">
        <v>0.9021995</v>
      </c>
      <c r="EO388">
        <v>419.9795</v>
      </c>
      <c r="EP388">
        <v>11.5898</v>
      </c>
      <c r="EQ388">
        <v>0.9856415</v>
      </c>
      <c r="ER388">
        <v>0.914456</v>
      </c>
      <c r="ES388">
        <v>6.70584</v>
      </c>
      <c r="ET388">
        <v>5.620275</v>
      </c>
      <c r="EU388">
        <v>1799.915</v>
      </c>
      <c r="EV388">
        <v>0.978004</v>
      </c>
      <c r="EW388">
        <v>0.0219962</v>
      </c>
      <c r="EX388">
        <v>0</v>
      </c>
      <c r="EY388">
        <v>380.1815</v>
      </c>
      <c r="EZ388">
        <v>4.99951</v>
      </c>
      <c r="FA388">
        <v>6900.73</v>
      </c>
      <c r="FB388">
        <v>14716.3</v>
      </c>
      <c r="FC388">
        <v>43.125</v>
      </c>
      <c r="FD388">
        <v>44.875</v>
      </c>
      <c r="FE388">
        <v>44.625</v>
      </c>
      <c r="FF388">
        <v>43.937</v>
      </c>
      <c r="FG388">
        <v>44.5</v>
      </c>
      <c r="FH388">
        <v>1755.435</v>
      </c>
      <c r="FI388">
        <v>39.48</v>
      </c>
      <c r="FJ388">
        <v>0</v>
      </c>
      <c r="FK388">
        <v>1701979530.3</v>
      </c>
      <c r="FL388">
        <v>0</v>
      </c>
      <c r="FM388">
        <v>380.29992</v>
      </c>
      <c r="FN388">
        <v>-0.316230772820488</v>
      </c>
      <c r="FO388">
        <v>-1.83769231110416</v>
      </c>
      <c r="FP388">
        <v>6901.1584</v>
      </c>
      <c r="FQ388">
        <v>15</v>
      </c>
      <c r="FR388">
        <v>1701977635</v>
      </c>
      <c r="FS388" t="s">
        <v>438</v>
      </c>
      <c r="FT388">
        <v>1701977633</v>
      </c>
      <c r="FU388">
        <v>1701977635</v>
      </c>
      <c r="FV388">
        <v>4</v>
      </c>
      <c r="FW388">
        <v>-0.012</v>
      </c>
      <c r="FX388">
        <v>0.003</v>
      </c>
      <c r="FY388">
        <v>-0.515</v>
      </c>
      <c r="FZ388">
        <v>0.012</v>
      </c>
      <c r="GA388">
        <v>420</v>
      </c>
      <c r="GB388">
        <v>11</v>
      </c>
      <c r="GC388">
        <v>0.38</v>
      </c>
      <c r="GD388">
        <v>0.07</v>
      </c>
      <c r="GE388">
        <v>-2.181925</v>
      </c>
      <c r="GF388">
        <v>-0.0344697744360925</v>
      </c>
      <c r="GG388">
        <v>0.0272383269493557</v>
      </c>
      <c r="GH388">
        <v>1</v>
      </c>
      <c r="GI388">
        <v>380.300617647059</v>
      </c>
      <c r="GJ388">
        <v>-0.046799081525522</v>
      </c>
      <c r="GK388">
        <v>0.231042651359882</v>
      </c>
      <c r="GL388">
        <v>1</v>
      </c>
      <c r="GM388">
        <v>0.9027121</v>
      </c>
      <c r="GN388">
        <v>-0.00211326315789467</v>
      </c>
      <c r="GO388">
        <v>0.000660817970397291</v>
      </c>
      <c r="GP388">
        <v>1</v>
      </c>
      <c r="GQ388">
        <v>3</v>
      </c>
      <c r="GR388">
        <v>3</v>
      </c>
      <c r="GS388" t="s">
        <v>439</v>
      </c>
      <c r="GT388">
        <v>3.25014</v>
      </c>
      <c r="GU388">
        <v>2.89226</v>
      </c>
      <c r="GV388">
        <v>0.0827881</v>
      </c>
      <c r="GW388">
        <v>0.0829156</v>
      </c>
      <c r="GX388">
        <v>0.0594904</v>
      </c>
      <c r="GY388">
        <v>0.0557628</v>
      </c>
      <c r="GZ388">
        <v>30259.7</v>
      </c>
      <c r="HA388">
        <v>23316.4</v>
      </c>
      <c r="HB388">
        <v>30712.8</v>
      </c>
      <c r="HC388">
        <v>23894.9</v>
      </c>
      <c r="HD388">
        <v>38260</v>
      </c>
      <c r="HE388">
        <v>31492.5</v>
      </c>
      <c r="HF388">
        <v>43458.1</v>
      </c>
      <c r="HG388">
        <v>36061.3</v>
      </c>
      <c r="HH388">
        <v>2.3527</v>
      </c>
      <c r="HI388">
        <v>2.25487</v>
      </c>
      <c r="HJ388">
        <v>0.152849</v>
      </c>
      <c r="HK388">
        <v>0</v>
      </c>
      <c r="HL388">
        <v>20.6098</v>
      </c>
      <c r="HM388">
        <v>999.9</v>
      </c>
      <c r="HN388">
        <v>44.946</v>
      </c>
      <c r="HO388">
        <v>27.211</v>
      </c>
      <c r="HP388">
        <v>20.6424</v>
      </c>
      <c r="HQ388">
        <v>54.132</v>
      </c>
      <c r="HR388">
        <v>21.4583</v>
      </c>
      <c r="HS388">
        <v>2</v>
      </c>
      <c r="HT388">
        <v>-0.304172</v>
      </c>
      <c r="HU388">
        <v>0.72594</v>
      </c>
      <c r="HV388">
        <v>20.342</v>
      </c>
      <c r="HW388">
        <v>5.24619</v>
      </c>
      <c r="HX388">
        <v>11.9226</v>
      </c>
      <c r="HY388">
        <v>4.9693</v>
      </c>
      <c r="HZ388">
        <v>3.29</v>
      </c>
      <c r="IA388">
        <v>9999</v>
      </c>
      <c r="IB388">
        <v>999.9</v>
      </c>
      <c r="IC388">
        <v>9999</v>
      </c>
      <c r="ID388">
        <v>9999</v>
      </c>
      <c r="IE388">
        <v>4.97209</v>
      </c>
      <c r="IF388">
        <v>1.87349</v>
      </c>
      <c r="IG388">
        <v>1.88035</v>
      </c>
      <c r="IH388">
        <v>1.87653</v>
      </c>
      <c r="II388">
        <v>1.87611</v>
      </c>
      <c r="IJ388">
        <v>1.87607</v>
      </c>
      <c r="IK388">
        <v>1.87504</v>
      </c>
      <c r="IL388">
        <v>1.87544</v>
      </c>
      <c r="IM388">
        <v>0</v>
      </c>
      <c r="IN388">
        <v>0</v>
      </c>
      <c r="IO388">
        <v>0</v>
      </c>
      <c r="IP388">
        <v>0</v>
      </c>
      <c r="IQ388" t="s">
        <v>440</v>
      </c>
      <c r="IR388" t="s">
        <v>441</v>
      </c>
      <c r="IS388" t="s">
        <v>442</v>
      </c>
      <c r="IT388" t="s">
        <v>442</v>
      </c>
      <c r="IU388" t="s">
        <v>442</v>
      </c>
      <c r="IV388" t="s">
        <v>442</v>
      </c>
      <c r="IW388">
        <v>0</v>
      </c>
      <c r="IX388">
        <v>100</v>
      </c>
      <c r="IY388">
        <v>100</v>
      </c>
      <c r="IZ388">
        <v>-0.514</v>
      </c>
      <c r="JA388">
        <v>0.0314</v>
      </c>
      <c r="JB388">
        <v>-0.436505064677801</v>
      </c>
      <c r="JC388">
        <v>-0.000204251658391556</v>
      </c>
      <c r="JD388">
        <v>8.11882707142039e-08</v>
      </c>
      <c r="JE388">
        <v>-8.824596126216e-11</v>
      </c>
      <c r="JF388">
        <v>-0.0823044458403542</v>
      </c>
      <c r="JG388">
        <v>6.98166786572007e-05</v>
      </c>
      <c r="JH388">
        <v>0.00104944809816257</v>
      </c>
      <c r="JI388">
        <v>-2.5878658862803e-05</v>
      </c>
      <c r="JJ388">
        <v>28</v>
      </c>
      <c r="JK388">
        <v>2090</v>
      </c>
      <c r="JL388">
        <v>2</v>
      </c>
      <c r="JM388">
        <v>19</v>
      </c>
      <c r="JN388">
        <v>31.6</v>
      </c>
      <c r="JO388">
        <v>31.6</v>
      </c>
      <c r="JP388">
        <v>1.36108</v>
      </c>
      <c r="JQ388">
        <v>2.55371</v>
      </c>
      <c r="JR388">
        <v>2.24365</v>
      </c>
      <c r="JS388">
        <v>2.84912</v>
      </c>
      <c r="JT388">
        <v>2.49756</v>
      </c>
      <c r="JU388">
        <v>2.37183</v>
      </c>
      <c r="JV388">
        <v>31.4115</v>
      </c>
      <c r="JW388">
        <v>24.07</v>
      </c>
      <c r="JX388">
        <v>18</v>
      </c>
      <c r="JY388">
        <v>633.593</v>
      </c>
      <c r="JZ388">
        <v>657.492</v>
      </c>
      <c r="KA388">
        <v>20.0006</v>
      </c>
      <c r="KB388">
        <v>23.3275</v>
      </c>
      <c r="KC388">
        <v>30</v>
      </c>
      <c r="KD388">
        <v>23.5131</v>
      </c>
      <c r="KE388">
        <v>23.4948</v>
      </c>
      <c r="KF388">
        <v>27.291</v>
      </c>
      <c r="KG388">
        <v>36.1715</v>
      </c>
      <c r="KH388">
        <v>0</v>
      </c>
      <c r="KI388">
        <v>20</v>
      </c>
      <c r="KJ388">
        <v>420</v>
      </c>
      <c r="KK388">
        <v>11.5869</v>
      </c>
      <c r="KL388">
        <v>101.977</v>
      </c>
      <c r="KM388">
        <v>101.024</v>
      </c>
    </row>
    <row r="389" spans="1:299">
      <c r="A389">
        <v>373</v>
      </c>
      <c r="B389">
        <v>1701979534.1</v>
      </c>
      <c r="C389">
        <v>1860.09999990463</v>
      </c>
      <c r="D389" t="s">
        <v>1187</v>
      </c>
      <c r="E389" t="s">
        <v>1188</v>
      </c>
      <c r="F389">
        <v>15</v>
      </c>
      <c r="H389" t="s">
        <v>435</v>
      </c>
      <c r="K389">
        <v>1701979532.6</v>
      </c>
      <c r="L389">
        <f>(M389)/1000</f>
        <v>0</v>
      </c>
      <c r="M389">
        <f>IF(DR389, AP389, AJ389)</f>
        <v>0</v>
      </c>
      <c r="N389">
        <f>IF(DR389, AK389, AI389)</f>
        <v>0</v>
      </c>
      <c r="O389">
        <f>DT389 - IF(AW389&gt;1, N389*DN389*100.0/(AY389*EH389), 0)</f>
        <v>0</v>
      </c>
      <c r="P389">
        <f>((V389-L389/2)*O389-N389)/(V389+L389/2)</f>
        <v>0</v>
      </c>
      <c r="Q389">
        <f>P389*(EA389+EB389)/1000.0</f>
        <v>0</v>
      </c>
      <c r="R389">
        <f>(DT389 - IF(AW389&gt;1, N389*DN389*100.0/(AY389*EH389), 0))*(EA389+EB389)/1000.0</f>
        <v>0</v>
      </c>
      <c r="S389">
        <f>2.0/((1/U389-1/T389)+SIGN(U389)*SQRT((1/U389-1/T389)*(1/U389-1/T389) + 4*DO389/((DO389+1)*(DO389+1))*(2*1/U389*1/T389-1/T389*1/T389)))</f>
        <v>0</v>
      </c>
      <c r="T389">
        <f>IF(LEFT(DP389,1)&lt;&gt;"0",IF(LEFT(DP389,1)="1",3.0,DQ389),$D$5+$E$5*(EH389*EA389/($K$5*1000))+$F$5*(EH389*EA389/($K$5*1000))*MAX(MIN(DN389,$J$5),$I$5)*MAX(MIN(DN389,$J$5),$I$5)+$G$5*MAX(MIN(DN389,$J$5),$I$5)*(EH389*EA389/($K$5*1000))+$H$5*(EH389*EA389/($K$5*1000))*(EH389*EA389/($K$5*1000)))</f>
        <v>0</v>
      </c>
      <c r="U389">
        <f>L389*(1000-(1000*0.61365*exp(17.502*Y389/(240.97+Y389))/(EA389+EB389)+DV389)/2)/(1000*0.61365*exp(17.502*Y389/(240.97+Y389))/(EA389+EB389)-DV389)</f>
        <v>0</v>
      </c>
      <c r="V389">
        <f>1/((DO389+1)/(S389/1.6)+1/(T389/1.37)) + DO389/((DO389+1)/(S389/1.6) + DO389/(T389/1.37))</f>
        <v>0</v>
      </c>
      <c r="W389">
        <f>(DJ389*DM389)</f>
        <v>0</v>
      </c>
      <c r="X389">
        <f>(EC389+(W389+2*0.95*5.67E-8*(((EC389+$B$7)+273)^4-(EC389+273)^4)-44100*L389)/(1.84*29.3*T389+8*0.95*5.67E-8*(EC389+273)^3))</f>
        <v>0</v>
      </c>
      <c r="Y389">
        <f>($C$7*ED389+$D$7*EE389+$E$7*X389)</f>
        <v>0</v>
      </c>
      <c r="Z389">
        <f>0.61365*exp(17.502*Y389/(240.97+Y389))</f>
        <v>0</v>
      </c>
      <c r="AA389">
        <f>(AB389/AC389*100)</f>
        <v>0</v>
      </c>
      <c r="AB389">
        <f>DV389*(EA389+EB389)/1000</f>
        <v>0</v>
      </c>
      <c r="AC389">
        <f>0.61365*exp(17.502*EC389/(240.97+EC389))</f>
        <v>0</v>
      </c>
      <c r="AD389">
        <f>(Z389-DV389*(EA389+EB389)/1000)</f>
        <v>0</v>
      </c>
      <c r="AE389">
        <f>(-L389*44100)</f>
        <v>0</v>
      </c>
      <c r="AF389">
        <f>2*29.3*T389*0.92*(EC389-Y389)</f>
        <v>0</v>
      </c>
      <c r="AG389">
        <f>2*0.95*5.67E-8*(((EC389+$B$7)+273)^4-(Y389+273)^4)</f>
        <v>0</v>
      </c>
      <c r="AH389">
        <f>W389+AG389+AE389+AF389</f>
        <v>0</v>
      </c>
      <c r="AI389">
        <f>DZ389*AW389*(DU389-DT389*(1000-AW389*DW389)/(1000-AW389*DV389))/(100*DN389)</f>
        <v>0</v>
      </c>
      <c r="AJ389">
        <f>1000*DZ389*AW389*(DV389-DW389)/(100*DN389*(1000-AW389*DV389))</f>
        <v>0</v>
      </c>
      <c r="AK389">
        <f>(AL389 - AM389 - EA389*1E3/(8.314*(EC389+273.15)) * AO389/DZ389 * AN389) * DZ389/(100*DN389) * (1000 - DW389)/1000</f>
        <v>0</v>
      </c>
      <c r="AL389">
        <v>424.948249191877</v>
      </c>
      <c r="AM389">
        <v>423.118496969697</v>
      </c>
      <c r="AN389">
        <v>4.67994174754999e-05</v>
      </c>
      <c r="AO389">
        <v>66.111918729525</v>
      </c>
      <c r="AP389">
        <f>(AR389 - AQ389 + EA389*1E3/(8.314*(EC389+273.15)) * AT389/DZ389 * AS389) * DZ389/(100*DN389) * 1000/(1000 - AR389)</f>
        <v>0</v>
      </c>
      <c r="AQ389">
        <v>11.5900158181923</v>
      </c>
      <c r="AR389">
        <v>12.4919351648352</v>
      </c>
      <c r="AS389">
        <v>1.31524284670959e-07</v>
      </c>
      <c r="AT389">
        <v>85.4368916189537</v>
      </c>
      <c r="AU389">
        <v>0</v>
      </c>
      <c r="AV389">
        <v>0</v>
      </c>
      <c r="AW389">
        <f>IF(AU389*$H$13&gt;=AY389,1.0,(AY389/(AY389-AU389*$H$13)))</f>
        <v>0</v>
      </c>
      <c r="AX389">
        <f>(AW389-1)*100</f>
        <v>0</v>
      </c>
      <c r="AY389">
        <f>MAX(0,($B$13+$C$13*EH389)/(1+$D$13*EH389)*EA389/(EC389+273)*$E$13)</f>
        <v>0</v>
      </c>
      <c r="AZ389" t="s">
        <v>436</v>
      </c>
      <c r="BA389" t="s">
        <v>436</v>
      </c>
      <c r="BB389">
        <v>0</v>
      </c>
      <c r="BC389">
        <v>0</v>
      </c>
      <c r="BD389">
        <f>1-BB389/BC389</f>
        <v>0</v>
      </c>
      <c r="BE389">
        <v>0</v>
      </c>
      <c r="BF389" t="s">
        <v>436</v>
      </c>
      <c r="BG389" t="s">
        <v>436</v>
      </c>
      <c r="BH389">
        <v>0</v>
      </c>
      <c r="BI389">
        <v>0</v>
      </c>
      <c r="BJ389">
        <f>1-BH389/BI389</f>
        <v>0</v>
      </c>
      <c r="BK389">
        <v>0.5</v>
      </c>
      <c r="BL389">
        <f>DK389</f>
        <v>0</v>
      </c>
      <c r="BM389">
        <f>N389</f>
        <v>0</v>
      </c>
      <c r="BN389">
        <f>BJ389*BK389*BL389</f>
        <v>0</v>
      </c>
      <c r="BO389">
        <f>(BM389-BE389)/BL389</f>
        <v>0</v>
      </c>
      <c r="BP389">
        <f>(BC389-BI389)/BI389</f>
        <v>0</v>
      </c>
      <c r="BQ389">
        <f>BB389/(BD389+BB389/BI389)</f>
        <v>0</v>
      </c>
      <c r="BR389" t="s">
        <v>436</v>
      </c>
      <c r="BS389">
        <v>0</v>
      </c>
      <c r="BT389">
        <f>IF(BS389&lt;&gt;0, BS389, BQ389)</f>
        <v>0</v>
      </c>
      <c r="BU389">
        <f>1-BT389/BI389</f>
        <v>0</v>
      </c>
      <c r="BV389">
        <f>(BI389-BH389)/(BI389-BT389)</f>
        <v>0</v>
      </c>
      <c r="BW389">
        <f>(BC389-BI389)/(BC389-BT389)</f>
        <v>0</v>
      </c>
      <c r="BX389">
        <f>(BI389-BH389)/(BI389-BB389)</f>
        <v>0</v>
      </c>
      <c r="BY389">
        <f>(BC389-BI389)/(BC389-BB389)</f>
        <v>0</v>
      </c>
      <c r="BZ389">
        <f>(BV389*BT389/BH389)</f>
        <v>0</v>
      </c>
      <c r="CA389">
        <f>(1-BZ389)</f>
        <v>0</v>
      </c>
      <c r="DJ389">
        <f>$B$11*EI389+$C$11*EJ389+$F$11*EU389*(1-EX389)</f>
        <v>0</v>
      </c>
      <c r="DK389">
        <f>DJ389*DL389</f>
        <v>0</v>
      </c>
      <c r="DL389">
        <f>($B$11*$D$9+$C$11*$D$9+$F$11*((FH389+EZ389)/MAX(FH389+EZ389+FI389, 0.1)*$I$9+FI389/MAX(FH389+EZ389+FI389, 0.1)*$J$9))/($B$11+$C$11+$F$11)</f>
        <v>0</v>
      </c>
      <c r="DM389">
        <f>($B$11*$K$9+$C$11*$K$9+$F$11*((FH389+EZ389)/MAX(FH389+EZ389+FI389, 0.1)*$P$9+FI389/MAX(FH389+EZ389+FI389, 0.1)*$Q$9))/($B$11+$C$11+$F$11)</f>
        <v>0</v>
      </c>
      <c r="DN389">
        <v>6</v>
      </c>
      <c r="DO389">
        <v>0.5</v>
      </c>
      <c r="DP389" t="s">
        <v>437</v>
      </c>
      <c r="DQ389">
        <v>2</v>
      </c>
      <c r="DR389" t="b">
        <v>1</v>
      </c>
      <c r="DS389">
        <v>1701979532.6</v>
      </c>
      <c r="DT389">
        <v>417.8385</v>
      </c>
      <c r="DU389">
        <v>420.0175</v>
      </c>
      <c r="DV389">
        <v>12.4918</v>
      </c>
      <c r="DW389">
        <v>11.59005</v>
      </c>
      <c r="DX389">
        <v>418.353</v>
      </c>
      <c r="DY389">
        <v>12.4604</v>
      </c>
      <c r="DZ389">
        <v>599.9685</v>
      </c>
      <c r="EA389">
        <v>78.902</v>
      </c>
      <c r="EB389">
        <v>0.10002745</v>
      </c>
      <c r="EC389">
        <v>23.0531</v>
      </c>
      <c r="ED389">
        <v>23.12525</v>
      </c>
      <c r="EE389">
        <v>999.9</v>
      </c>
      <c r="EF389">
        <v>0</v>
      </c>
      <c r="EG389">
        <v>0</v>
      </c>
      <c r="EH389">
        <v>9994.375</v>
      </c>
      <c r="EI389">
        <v>0</v>
      </c>
      <c r="EJ389">
        <v>0.848101</v>
      </c>
      <c r="EK389">
        <v>-2.178745</v>
      </c>
      <c r="EL389">
        <v>423.1245</v>
      </c>
      <c r="EM389">
        <v>424.9425</v>
      </c>
      <c r="EN389">
        <v>0.90177</v>
      </c>
      <c r="EO389">
        <v>420.0175</v>
      </c>
      <c r="EP389">
        <v>11.59005</v>
      </c>
      <c r="EQ389">
        <v>0.9856285</v>
      </c>
      <c r="ER389">
        <v>0.914477</v>
      </c>
      <c r="ES389">
        <v>6.70565</v>
      </c>
      <c r="ET389">
        <v>5.620605</v>
      </c>
      <c r="EU389">
        <v>1800.08</v>
      </c>
      <c r="EV389">
        <v>0.978006</v>
      </c>
      <c r="EW389">
        <v>0.0219943</v>
      </c>
      <c r="EX389">
        <v>0</v>
      </c>
      <c r="EY389">
        <v>380.2065</v>
      </c>
      <c r="EZ389">
        <v>4.99951</v>
      </c>
      <c r="FA389">
        <v>6901.06</v>
      </c>
      <c r="FB389">
        <v>14717.65</v>
      </c>
      <c r="FC389">
        <v>43.125</v>
      </c>
      <c r="FD389">
        <v>44.875</v>
      </c>
      <c r="FE389">
        <v>44.625</v>
      </c>
      <c r="FF389">
        <v>43.937</v>
      </c>
      <c r="FG389">
        <v>44.5</v>
      </c>
      <c r="FH389">
        <v>1755.6</v>
      </c>
      <c r="FI389">
        <v>39.48</v>
      </c>
      <c r="FJ389">
        <v>0</v>
      </c>
      <c r="FK389">
        <v>1701979535.1</v>
      </c>
      <c r="FL389">
        <v>0</v>
      </c>
      <c r="FM389">
        <v>380.25896</v>
      </c>
      <c r="FN389">
        <v>-0.679923073614732</v>
      </c>
      <c r="FO389">
        <v>-2.58846151037735</v>
      </c>
      <c r="FP389">
        <v>6901.0968</v>
      </c>
      <c r="FQ389">
        <v>15</v>
      </c>
      <c r="FR389">
        <v>1701977635</v>
      </c>
      <c r="FS389" t="s">
        <v>438</v>
      </c>
      <c r="FT389">
        <v>1701977633</v>
      </c>
      <c r="FU389">
        <v>1701977635</v>
      </c>
      <c r="FV389">
        <v>4</v>
      </c>
      <c r="FW389">
        <v>-0.012</v>
      </c>
      <c r="FX389">
        <v>0.003</v>
      </c>
      <c r="FY389">
        <v>-0.515</v>
      </c>
      <c r="FZ389">
        <v>0.012</v>
      </c>
      <c r="GA389">
        <v>420</v>
      </c>
      <c r="GB389">
        <v>11</v>
      </c>
      <c r="GC389">
        <v>0.38</v>
      </c>
      <c r="GD389">
        <v>0.07</v>
      </c>
      <c r="GE389">
        <v>-2.18931857142857</v>
      </c>
      <c r="GF389">
        <v>0.0311438961038913</v>
      </c>
      <c r="GG389">
        <v>0.0224517239312039</v>
      </c>
      <c r="GH389">
        <v>1</v>
      </c>
      <c r="GI389">
        <v>380.274823529412</v>
      </c>
      <c r="GJ389">
        <v>-0.393980136213608</v>
      </c>
      <c r="GK389">
        <v>0.252502355328354</v>
      </c>
      <c r="GL389">
        <v>1</v>
      </c>
      <c r="GM389">
        <v>0.902481047619047</v>
      </c>
      <c r="GN389">
        <v>-0.00509532467532377</v>
      </c>
      <c r="GO389">
        <v>0.000727135244916027</v>
      </c>
      <c r="GP389">
        <v>1</v>
      </c>
      <c r="GQ389">
        <v>3</v>
      </c>
      <c r="GR389">
        <v>3</v>
      </c>
      <c r="GS389" t="s">
        <v>439</v>
      </c>
      <c r="GT389">
        <v>3.25007</v>
      </c>
      <c r="GU389">
        <v>2.89226</v>
      </c>
      <c r="GV389">
        <v>0.0827889</v>
      </c>
      <c r="GW389">
        <v>0.0829131</v>
      </c>
      <c r="GX389">
        <v>0.0594895</v>
      </c>
      <c r="GY389">
        <v>0.0557655</v>
      </c>
      <c r="GZ389">
        <v>30258.9</v>
      </c>
      <c r="HA389">
        <v>23316.6</v>
      </c>
      <c r="HB389">
        <v>30712</v>
      </c>
      <c r="HC389">
        <v>23895.1</v>
      </c>
      <c r="HD389">
        <v>38259.2</v>
      </c>
      <c r="HE389">
        <v>31492.9</v>
      </c>
      <c r="HF389">
        <v>43457.1</v>
      </c>
      <c r="HG389">
        <v>36061.8</v>
      </c>
      <c r="HH389">
        <v>2.35275</v>
      </c>
      <c r="HI389">
        <v>2.2549</v>
      </c>
      <c r="HJ389">
        <v>0.153035</v>
      </c>
      <c r="HK389">
        <v>0</v>
      </c>
      <c r="HL389">
        <v>20.6102</v>
      </c>
      <c r="HM389">
        <v>999.9</v>
      </c>
      <c r="HN389">
        <v>44.946</v>
      </c>
      <c r="HO389">
        <v>27.211</v>
      </c>
      <c r="HP389">
        <v>20.6432</v>
      </c>
      <c r="HQ389">
        <v>54.262</v>
      </c>
      <c r="HR389">
        <v>21.4583</v>
      </c>
      <c r="HS389">
        <v>2</v>
      </c>
      <c r="HT389">
        <v>-0.304212</v>
      </c>
      <c r="HU389">
        <v>0.728407</v>
      </c>
      <c r="HV389">
        <v>20.3423</v>
      </c>
      <c r="HW389">
        <v>5.24634</v>
      </c>
      <c r="HX389">
        <v>11.9229</v>
      </c>
      <c r="HY389">
        <v>4.96965</v>
      </c>
      <c r="HZ389">
        <v>3.29005</v>
      </c>
      <c r="IA389">
        <v>9999</v>
      </c>
      <c r="IB389">
        <v>999.9</v>
      </c>
      <c r="IC389">
        <v>9999</v>
      </c>
      <c r="ID389">
        <v>9999</v>
      </c>
      <c r="IE389">
        <v>4.97211</v>
      </c>
      <c r="IF389">
        <v>1.87351</v>
      </c>
      <c r="IG389">
        <v>1.88034</v>
      </c>
      <c r="IH389">
        <v>1.87653</v>
      </c>
      <c r="II389">
        <v>1.87611</v>
      </c>
      <c r="IJ389">
        <v>1.87607</v>
      </c>
      <c r="IK389">
        <v>1.87503</v>
      </c>
      <c r="IL389">
        <v>1.87542</v>
      </c>
      <c r="IM389">
        <v>0</v>
      </c>
      <c r="IN389">
        <v>0</v>
      </c>
      <c r="IO389">
        <v>0</v>
      </c>
      <c r="IP389">
        <v>0</v>
      </c>
      <c r="IQ389" t="s">
        <v>440</v>
      </c>
      <c r="IR389" t="s">
        <v>441</v>
      </c>
      <c r="IS389" t="s">
        <v>442</v>
      </c>
      <c r="IT389" t="s">
        <v>442</v>
      </c>
      <c r="IU389" t="s">
        <v>442</v>
      </c>
      <c r="IV389" t="s">
        <v>442</v>
      </c>
      <c r="IW389">
        <v>0</v>
      </c>
      <c r="IX389">
        <v>100</v>
      </c>
      <c r="IY389">
        <v>100</v>
      </c>
      <c r="IZ389">
        <v>-0.514</v>
      </c>
      <c r="JA389">
        <v>0.0315</v>
      </c>
      <c r="JB389">
        <v>-0.436505064677801</v>
      </c>
      <c r="JC389">
        <v>-0.000204251658391556</v>
      </c>
      <c r="JD389">
        <v>8.11882707142039e-08</v>
      </c>
      <c r="JE389">
        <v>-8.824596126216e-11</v>
      </c>
      <c r="JF389">
        <v>-0.0823044458403542</v>
      </c>
      <c r="JG389">
        <v>6.98166786572007e-05</v>
      </c>
      <c r="JH389">
        <v>0.00104944809816257</v>
      </c>
      <c r="JI389">
        <v>-2.5878658862803e-05</v>
      </c>
      <c r="JJ389">
        <v>28</v>
      </c>
      <c r="JK389">
        <v>2090</v>
      </c>
      <c r="JL389">
        <v>2</v>
      </c>
      <c r="JM389">
        <v>19</v>
      </c>
      <c r="JN389">
        <v>31.7</v>
      </c>
      <c r="JO389">
        <v>31.7</v>
      </c>
      <c r="JP389">
        <v>1.36108</v>
      </c>
      <c r="JQ389">
        <v>2.55371</v>
      </c>
      <c r="JR389">
        <v>2.24365</v>
      </c>
      <c r="JS389">
        <v>2.85034</v>
      </c>
      <c r="JT389">
        <v>2.49756</v>
      </c>
      <c r="JU389">
        <v>2.3938</v>
      </c>
      <c r="JV389">
        <v>31.4115</v>
      </c>
      <c r="JW389">
        <v>24.0612</v>
      </c>
      <c r="JX389">
        <v>18</v>
      </c>
      <c r="JY389">
        <v>633.63</v>
      </c>
      <c r="JZ389">
        <v>657.513</v>
      </c>
      <c r="KA389">
        <v>20.0005</v>
      </c>
      <c r="KB389">
        <v>23.3275</v>
      </c>
      <c r="KC389">
        <v>30</v>
      </c>
      <c r="KD389">
        <v>23.5131</v>
      </c>
      <c r="KE389">
        <v>23.4948</v>
      </c>
      <c r="KF389">
        <v>27.2919</v>
      </c>
      <c r="KG389">
        <v>36.1715</v>
      </c>
      <c r="KH389">
        <v>0</v>
      </c>
      <c r="KI389">
        <v>20</v>
      </c>
      <c r="KJ389">
        <v>420</v>
      </c>
      <c r="KK389">
        <v>11.5869</v>
      </c>
      <c r="KL389">
        <v>101.974</v>
      </c>
      <c r="KM389">
        <v>101.026</v>
      </c>
    </row>
    <row r="390" spans="1:299">
      <c r="A390">
        <v>374</v>
      </c>
      <c r="B390">
        <v>1701979539.1</v>
      </c>
      <c r="C390">
        <v>1865.09999990463</v>
      </c>
      <c r="D390" t="s">
        <v>1189</v>
      </c>
      <c r="E390" t="s">
        <v>1190</v>
      </c>
      <c r="F390">
        <v>15</v>
      </c>
      <c r="H390" t="s">
        <v>435</v>
      </c>
      <c r="K390">
        <v>1701979537.6</v>
      </c>
      <c r="L390">
        <f>(M390)/1000</f>
        <v>0</v>
      </c>
      <c r="M390">
        <f>IF(DR390, AP390, AJ390)</f>
        <v>0</v>
      </c>
      <c r="N390">
        <f>IF(DR390, AK390, AI390)</f>
        <v>0</v>
      </c>
      <c r="O390">
        <f>DT390 - IF(AW390&gt;1, N390*DN390*100.0/(AY390*EH390), 0)</f>
        <v>0</v>
      </c>
      <c r="P390">
        <f>((V390-L390/2)*O390-N390)/(V390+L390/2)</f>
        <v>0</v>
      </c>
      <c r="Q390">
        <f>P390*(EA390+EB390)/1000.0</f>
        <v>0</v>
      </c>
      <c r="R390">
        <f>(DT390 - IF(AW390&gt;1, N390*DN390*100.0/(AY390*EH390), 0))*(EA390+EB390)/1000.0</f>
        <v>0</v>
      </c>
      <c r="S390">
        <f>2.0/((1/U390-1/T390)+SIGN(U390)*SQRT((1/U390-1/T390)*(1/U390-1/T390) + 4*DO390/((DO390+1)*(DO390+1))*(2*1/U390*1/T390-1/T390*1/T390)))</f>
        <v>0</v>
      </c>
      <c r="T390">
        <f>IF(LEFT(DP390,1)&lt;&gt;"0",IF(LEFT(DP390,1)="1",3.0,DQ390),$D$5+$E$5*(EH390*EA390/($K$5*1000))+$F$5*(EH390*EA390/($K$5*1000))*MAX(MIN(DN390,$J$5),$I$5)*MAX(MIN(DN390,$J$5),$I$5)+$G$5*MAX(MIN(DN390,$J$5),$I$5)*(EH390*EA390/($K$5*1000))+$H$5*(EH390*EA390/($K$5*1000))*(EH390*EA390/($K$5*1000)))</f>
        <v>0</v>
      </c>
      <c r="U390">
        <f>L390*(1000-(1000*0.61365*exp(17.502*Y390/(240.97+Y390))/(EA390+EB390)+DV390)/2)/(1000*0.61365*exp(17.502*Y390/(240.97+Y390))/(EA390+EB390)-DV390)</f>
        <v>0</v>
      </c>
      <c r="V390">
        <f>1/((DO390+1)/(S390/1.6)+1/(T390/1.37)) + DO390/((DO390+1)/(S390/1.6) + DO390/(T390/1.37))</f>
        <v>0</v>
      </c>
      <c r="W390">
        <f>(DJ390*DM390)</f>
        <v>0</v>
      </c>
      <c r="X390">
        <f>(EC390+(W390+2*0.95*5.67E-8*(((EC390+$B$7)+273)^4-(EC390+273)^4)-44100*L390)/(1.84*29.3*T390+8*0.95*5.67E-8*(EC390+273)^3))</f>
        <v>0</v>
      </c>
      <c r="Y390">
        <f>($C$7*ED390+$D$7*EE390+$E$7*X390)</f>
        <v>0</v>
      </c>
      <c r="Z390">
        <f>0.61365*exp(17.502*Y390/(240.97+Y390))</f>
        <v>0</v>
      </c>
      <c r="AA390">
        <f>(AB390/AC390*100)</f>
        <v>0</v>
      </c>
      <c r="AB390">
        <f>DV390*(EA390+EB390)/1000</f>
        <v>0</v>
      </c>
      <c r="AC390">
        <f>0.61365*exp(17.502*EC390/(240.97+EC390))</f>
        <v>0</v>
      </c>
      <c r="AD390">
        <f>(Z390-DV390*(EA390+EB390)/1000)</f>
        <v>0</v>
      </c>
      <c r="AE390">
        <f>(-L390*44100)</f>
        <v>0</v>
      </c>
      <c r="AF390">
        <f>2*29.3*T390*0.92*(EC390-Y390)</f>
        <v>0</v>
      </c>
      <c r="AG390">
        <f>2*0.95*5.67E-8*(((EC390+$B$7)+273)^4-(Y390+273)^4)</f>
        <v>0</v>
      </c>
      <c r="AH390">
        <f>W390+AG390+AE390+AF390</f>
        <v>0</v>
      </c>
      <c r="AI390">
        <f>DZ390*AW390*(DU390-DT390*(1000-AW390*DW390)/(1000-AW390*DV390))/(100*DN390)</f>
        <v>0</v>
      </c>
      <c r="AJ390">
        <f>1000*DZ390*AW390*(DV390-DW390)/(100*DN390*(1000-AW390*DV390))</f>
        <v>0</v>
      </c>
      <c r="AK390">
        <f>(AL390 - AM390 - EA390*1E3/(8.314*(EC390+273.15)) * AO390/DZ390 * AN390) * DZ390/(100*DN390) * (1000 - DW390)/1000</f>
        <v>0</v>
      </c>
      <c r="AL390">
        <v>424.900394719961</v>
      </c>
      <c r="AM390">
        <v>423.125145454545</v>
      </c>
      <c r="AN390">
        <v>0.000479147238103479</v>
      </c>
      <c r="AO390">
        <v>66.111918729525</v>
      </c>
      <c r="AP390">
        <f>(AR390 - AQ390 + EA390*1E3/(8.314*(EC390+273.15)) * AT390/DZ390 * AS390) * DZ390/(100*DN390) * 1000/(1000 - AR390)</f>
        <v>0</v>
      </c>
      <c r="AQ390">
        <v>11.590145553668</v>
      </c>
      <c r="AR390">
        <v>12.4923021978022</v>
      </c>
      <c r="AS390">
        <v>1.10804942535021e-07</v>
      </c>
      <c r="AT390">
        <v>85.4368916189537</v>
      </c>
      <c r="AU390">
        <v>0</v>
      </c>
      <c r="AV390">
        <v>0</v>
      </c>
      <c r="AW390">
        <f>IF(AU390*$H$13&gt;=AY390,1.0,(AY390/(AY390-AU390*$H$13)))</f>
        <v>0</v>
      </c>
      <c r="AX390">
        <f>(AW390-1)*100</f>
        <v>0</v>
      </c>
      <c r="AY390">
        <f>MAX(0,($B$13+$C$13*EH390)/(1+$D$13*EH390)*EA390/(EC390+273)*$E$13)</f>
        <v>0</v>
      </c>
      <c r="AZ390" t="s">
        <v>436</v>
      </c>
      <c r="BA390" t="s">
        <v>436</v>
      </c>
      <c r="BB390">
        <v>0</v>
      </c>
      <c r="BC390">
        <v>0</v>
      </c>
      <c r="BD390">
        <f>1-BB390/BC390</f>
        <v>0</v>
      </c>
      <c r="BE390">
        <v>0</v>
      </c>
      <c r="BF390" t="s">
        <v>436</v>
      </c>
      <c r="BG390" t="s">
        <v>436</v>
      </c>
      <c r="BH390">
        <v>0</v>
      </c>
      <c r="BI390">
        <v>0</v>
      </c>
      <c r="BJ390">
        <f>1-BH390/BI390</f>
        <v>0</v>
      </c>
      <c r="BK390">
        <v>0.5</v>
      </c>
      <c r="BL390">
        <f>DK390</f>
        <v>0</v>
      </c>
      <c r="BM390">
        <f>N390</f>
        <v>0</v>
      </c>
      <c r="BN390">
        <f>BJ390*BK390*BL390</f>
        <v>0</v>
      </c>
      <c r="BO390">
        <f>(BM390-BE390)/BL390</f>
        <v>0</v>
      </c>
      <c r="BP390">
        <f>(BC390-BI390)/BI390</f>
        <v>0</v>
      </c>
      <c r="BQ390">
        <f>BB390/(BD390+BB390/BI390)</f>
        <v>0</v>
      </c>
      <c r="BR390" t="s">
        <v>436</v>
      </c>
      <c r="BS390">
        <v>0</v>
      </c>
      <c r="BT390">
        <f>IF(BS390&lt;&gt;0, BS390, BQ390)</f>
        <v>0</v>
      </c>
      <c r="BU390">
        <f>1-BT390/BI390</f>
        <v>0</v>
      </c>
      <c r="BV390">
        <f>(BI390-BH390)/(BI390-BT390)</f>
        <v>0</v>
      </c>
      <c r="BW390">
        <f>(BC390-BI390)/(BC390-BT390)</f>
        <v>0</v>
      </c>
      <c r="BX390">
        <f>(BI390-BH390)/(BI390-BB390)</f>
        <v>0</v>
      </c>
      <c r="BY390">
        <f>(BC390-BI390)/(BC390-BB390)</f>
        <v>0</v>
      </c>
      <c r="BZ390">
        <f>(BV390*BT390/BH390)</f>
        <v>0</v>
      </c>
      <c r="CA390">
        <f>(1-BZ390)</f>
        <v>0</v>
      </c>
      <c r="DJ390">
        <f>$B$11*EI390+$C$11*EJ390+$F$11*EU390*(1-EX390)</f>
        <v>0</v>
      </c>
      <c r="DK390">
        <f>DJ390*DL390</f>
        <v>0</v>
      </c>
      <c r="DL390">
        <f>($B$11*$D$9+$C$11*$D$9+$F$11*((FH390+EZ390)/MAX(FH390+EZ390+FI390, 0.1)*$I$9+FI390/MAX(FH390+EZ390+FI390, 0.1)*$J$9))/($B$11+$C$11+$F$11)</f>
        <v>0</v>
      </c>
      <c r="DM390">
        <f>($B$11*$K$9+$C$11*$K$9+$F$11*((FH390+EZ390)/MAX(FH390+EZ390+FI390, 0.1)*$P$9+FI390/MAX(FH390+EZ390+FI390, 0.1)*$Q$9))/($B$11+$C$11+$F$11)</f>
        <v>0</v>
      </c>
      <c r="DN390">
        <v>6</v>
      </c>
      <c r="DO390">
        <v>0.5</v>
      </c>
      <c r="DP390" t="s">
        <v>437</v>
      </c>
      <c r="DQ390">
        <v>2</v>
      </c>
      <c r="DR390" t="b">
        <v>1</v>
      </c>
      <c r="DS390">
        <v>1701979537.6</v>
      </c>
      <c r="DT390">
        <v>417.84</v>
      </c>
      <c r="DU390">
        <v>419.972</v>
      </c>
      <c r="DV390">
        <v>12.4921</v>
      </c>
      <c r="DW390">
        <v>11.59</v>
      </c>
      <c r="DX390">
        <v>418.3545</v>
      </c>
      <c r="DY390">
        <v>12.4607</v>
      </c>
      <c r="DZ390">
        <v>600.0645</v>
      </c>
      <c r="EA390">
        <v>78.90185</v>
      </c>
      <c r="EB390">
        <v>0.09996975</v>
      </c>
      <c r="EC390">
        <v>23.05145</v>
      </c>
      <c r="ED390">
        <v>23.13765</v>
      </c>
      <c r="EE390">
        <v>999.9</v>
      </c>
      <c r="EF390">
        <v>0</v>
      </c>
      <c r="EG390">
        <v>0</v>
      </c>
      <c r="EH390">
        <v>9995.625</v>
      </c>
      <c r="EI390">
        <v>0</v>
      </c>
      <c r="EJ390">
        <v>0.848101</v>
      </c>
      <c r="EK390">
        <v>-2.131835</v>
      </c>
      <c r="EL390">
        <v>423.1265</v>
      </c>
      <c r="EM390">
        <v>424.897</v>
      </c>
      <c r="EN390">
        <v>0.902119</v>
      </c>
      <c r="EO390">
        <v>419.972</v>
      </c>
      <c r="EP390">
        <v>11.59</v>
      </c>
      <c r="EQ390">
        <v>0.9856515</v>
      </c>
      <c r="ER390">
        <v>0.914473</v>
      </c>
      <c r="ES390">
        <v>6.70599</v>
      </c>
      <c r="ET390">
        <v>5.620535</v>
      </c>
      <c r="EU390">
        <v>1799.92</v>
      </c>
      <c r="EV390">
        <v>0.978004</v>
      </c>
      <c r="EW390">
        <v>0.0219962</v>
      </c>
      <c r="EX390">
        <v>0</v>
      </c>
      <c r="EY390">
        <v>380.039</v>
      </c>
      <c r="EZ390">
        <v>4.99951</v>
      </c>
      <c r="FA390">
        <v>6900.315</v>
      </c>
      <c r="FB390">
        <v>14716.35</v>
      </c>
      <c r="FC390">
        <v>43.125</v>
      </c>
      <c r="FD390">
        <v>44.875</v>
      </c>
      <c r="FE390">
        <v>44.625</v>
      </c>
      <c r="FF390">
        <v>43.937</v>
      </c>
      <c r="FG390">
        <v>44.5</v>
      </c>
      <c r="FH390">
        <v>1755.44</v>
      </c>
      <c r="FI390">
        <v>39.48</v>
      </c>
      <c r="FJ390">
        <v>0</v>
      </c>
      <c r="FK390">
        <v>1701979540.5</v>
      </c>
      <c r="FL390">
        <v>0</v>
      </c>
      <c r="FM390">
        <v>380.223269230769</v>
      </c>
      <c r="FN390">
        <v>-0.390256409603017</v>
      </c>
      <c r="FO390">
        <v>-1.84205124751783</v>
      </c>
      <c r="FP390">
        <v>6900.79153846154</v>
      </c>
      <c r="FQ390">
        <v>15</v>
      </c>
      <c r="FR390">
        <v>1701977635</v>
      </c>
      <c r="FS390" t="s">
        <v>438</v>
      </c>
      <c r="FT390">
        <v>1701977633</v>
      </c>
      <c r="FU390">
        <v>1701977635</v>
      </c>
      <c r="FV390">
        <v>4</v>
      </c>
      <c r="FW390">
        <v>-0.012</v>
      </c>
      <c r="FX390">
        <v>0.003</v>
      </c>
      <c r="FY390">
        <v>-0.515</v>
      </c>
      <c r="FZ390">
        <v>0.012</v>
      </c>
      <c r="GA390">
        <v>420</v>
      </c>
      <c r="GB390">
        <v>11</v>
      </c>
      <c r="GC390">
        <v>0.38</v>
      </c>
      <c r="GD390">
        <v>0.07</v>
      </c>
      <c r="GE390">
        <v>-2.175873</v>
      </c>
      <c r="GF390">
        <v>0.120575639097744</v>
      </c>
      <c r="GG390">
        <v>0.0258668380557036</v>
      </c>
      <c r="GH390">
        <v>1</v>
      </c>
      <c r="GI390">
        <v>380.229411764706</v>
      </c>
      <c r="GJ390">
        <v>-0.427288001960143</v>
      </c>
      <c r="GK390">
        <v>0.246801672895352</v>
      </c>
      <c r="GL390">
        <v>1</v>
      </c>
      <c r="GM390">
        <v>0.9022499</v>
      </c>
      <c r="GN390">
        <v>-0.00399383458646653</v>
      </c>
      <c r="GO390">
        <v>0.000726161063401221</v>
      </c>
      <c r="GP390">
        <v>1</v>
      </c>
      <c r="GQ390">
        <v>3</v>
      </c>
      <c r="GR390">
        <v>3</v>
      </c>
      <c r="GS390" t="s">
        <v>439</v>
      </c>
      <c r="GT390">
        <v>3.25009</v>
      </c>
      <c r="GU390">
        <v>2.89219</v>
      </c>
      <c r="GV390">
        <v>0.0827909</v>
      </c>
      <c r="GW390">
        <v>0.0829086</v>
      </c>
      <c r="GX390">
        <v>0.0594923</v>
      </c>
      <c r="GY390">
        <v>0.0557641</v>
      </c>
      <c r="GZ390">
        <v>30260.2</v>
      </c>
      <c r="HA390">
        <v>23316.4</v>
      </c>
      <c r="HB390">
        <v>30713.4</v>
      </c>
      <c r="HC390">
        <v>23894.7</v>
      </c>
      <c r="HD390">
        <v>38260.6</v>
      </c>
      <c r="HE390">
        <v>31492.4</v>
      </c>
      <c r="HF390">
        <v>43458.9</v>
      </c>
      <c r="HG390">
        <v>36061.2</v>
      </c>
      <c r="HH390">
        <v>2.35257</v>
      </c>
      <c r="HI390">
        <v>2.25495</v>
      </c>
      <c r="HJ390">
        <v>0.153035</v>
      </c>
      <c r="HK390">
        <v>0</v>
      </c>
      <c r="HL390">
        <v>20.6116</v>
      </c>
      <c r="HM390">
        <v>999.9</v>
      </c>
      <c r="HN390">
        <v>44.97</v>
      </c>
      <c r="HO390">
        <v>27.221</v>
      </c>
      <c r="HP390">
        <v>20.6666</v>
      </c>
      <c r="HQ390">
        <v>54.512</v>
      </c>
      <c r="HR390">
        <v>21.4784</v>
      </c>
      <c r="HS390">
        <v>2</v>
      </c>
      <c r="HT390">
        <v>-0.30423</v>
      </c>
      <c r="HU390">
        <v>0.731762</v>
      </c>
      <c r="HV390">
        <v>20.3423</v>
      </c>
      <c r="HW390">
        <v>5.24619</v>
      </c>
      <c r="HX390">
        <v>11.9244</v>
      </c>
      <c r="HY390">
        <v>4.9696</v>
      </c>
      <c r="HZ390">
        <v>3.2901</v>
      </c>
      <c r="IA390">
        <v>9999</v>
      </c>
      <c r="IB390">
        <v>999.9</v>
      </c>
      <c r="IC390">
        <v>9999</v>
      </c>
      <c r="ID390">
        <v>9999</v>
      </c>
      <c r="IE390">
        <v>4.9721</v>
      </c>
      <c r="IF390">
        <v>1.87351</v>
      </c>
      <c r="IG390">
        <v>1.88034</v>
      </c>
      <c r="IH390">
        <v>1.87653</v>
      </c>
      <c r="II390">
        <v>1.87611</v>
      </c>
      <c r="IJ390">
        <v>1.87607</v>
      </c>
      <c r="IK390">
        <v>1.87505</v>
      </c>
      <c r="IL390">
        <v>1.87543</v>
      </c>
      <c r="IM390">
        <v>0</v>
      </c>
      <c r="IN390">
        <v>0</v>
      </c>
      <c r="IO390">
        <v>0</v>
      </c>
      <c r="IP390">
        <v>0</v>
      </c>
      <c r="IQ390" t="s">
        <v>440</v>
      </c>
      <c r="IR390" t="s">
        <v>441</v>
      </c>
      <c r="IS390" t="s">
        <v>442</v>
      </c>
      <c r="IT390" t="s">
        <v>442</v>
      </c>
      <c r="IU390" t="s">
        <v>442</v>
      </c>
      <c r="IV390" t="s">
        <v>442</v>
      </c>
      <c r="IW390">
        <v>0</v>
      </c>
      <c r="IX390">
        <v>100</v>
      </c>
      <c r="IY390">
        <v>100</v>
      </c>
      <c r="IZ390">
        <v>-0.514</v>
      </c>
      <c r="JA390">
        <v>0.0314</v>
      </c>
      <c r="JB390">
        <v>-0.436505064677801</v>
      </c>
      <c r="JC390">
        <v>-0.000204251658391556</v>
      </c>
      <c r="JD390">
        <v>8.11882707142039e-08</v>
      </c>
      <c r="JE390">
        <v>-8.824596126216e-11</v>
      </c>
      <c r="JF390">
        <v>-0.0823044458403542</v>
      </c>
      <c r="JG390">
        <v>6.98166786572007e-05</v>
      </c>
      <c r="JH390">
        <v>0.00104944809816257</v>
      </c>
      <c r="JI390">
        <v>-2.5878658862803e-05</v>
      </c>
      <c r="JJ390">
        <v>28</v>
      </c>
      <c r="JK390">
        <v>2090</v>
      </c>
      <c r="JL390">
        <v>2</v>
      </c>
      <c r="JM390">
        <v>19</v>
      </c>
      <c r="JN390">
        <v>31.8</v>
      </c>
      <c r="JO390">
        <v>31.7</v>
      </c>
      <c r="JP390">
        <v>1.36108</v>
      </c>
      <c r="JQ390">
        <v>2.55493</v>
      </c>
      <c r="JR390">
        <v>2.24365</v>
      </c>
      <c r="JS390">
        <v>2.85034</v>
      </c>
      <c r="JT390">
        <v>2.49756</v>
      </c>
      <c r="JU390">
        <v>2.33276</v>
      </c>
      <c r="JV390">
        <v>31.4115</v>
      </c>
      <c r="JW390">
        <v>24.0525</v>
      </c>
      <c r="JX390">
        <v>18</v>
      </c>
      <c r="JY390">
        <v>633.502</v>
      </c>
      <c r="JZ390">
        <v>657.555</v>
      </c>
      <c r="KA390">
        <v>20.0006</v>
      </c>
      <c r="KB390">
        <v>23.3275</v>
      </c>
      <c r="KC390">
        <v>30.0002</v>
      </c>
      <c r="KD390">
        <v>23.5131</v>
      </c>
      <c r="KE390">
        <v>23.4948</v>
      </c>
      <c r="KF390">
        <v>27.2924</v>
      </c>
      <c r="KG390">
        <v>36.1715</v>
      </c>
      <c r="KH390">
        <v>0</v>
      </c>
      <c r="KI390">
        <v>20</v>
      </c>
      <c r="KJ390">
        <v>420</v>
      </c>
      <c r="KK390">
        <v>11.5869</v>
      </c>
      <c r="KL390">
        <v>101.979</v>
      </c>
      <c r="KM390">
        <v>101.024</v>
      </c>
    </row>
    <row r="391" spans="1:299">
      <c r="A391">
        <v>375</v>
      </c>
      <c r="B391">
        <v>1701979544.1</v>
      </c>
      <c r="C391">
        <v>1870.09999990463</v>
      </c>
      <c r="D391" t="s">
        <v>1191</v>
      </c>
      <c r="E391" t="s">
        <v>1192</v>
      </c>
      <c r="F391">
        <v>15</v>
      </c>
      <c r="H391" t="s">
        <v>435</v>
      </c>
      <c r="K391">
        <v>1701979542.6</v>
      </c>
      <c r="L391">
        <f>(M391)/1000</f>
        <v>0</v>
      </c>
      <c r="M391">
        <f>IF(DR391, AP391, AJ391)</f>
        <v>0</v>
      </c>
      <c r="N391">
        <f>IF(DR391, AK391, AI391)</f>
        <v>0</v>
      </c>
      <c r="O391">
        <f>DT391 - IF(AW391&gt;1, N391*DN391*100.0/(AY391*EH391), 0)</f>
        <v>0</v>
      </c>
      <c r="P391">
        <f>((V391-L391/2)*O391-N391)/(V391+L391/2)</f>
        <v>0</v>
      </c>
      <c r="Q391">
        <f>P391*(EA391+EB391)/1000.0</f>
        <v>0</v>
      </c>
      <c r="R391">
        <f>(DT391 - IF(AW391&gt;1, N391*DN391*100.0/(AY391*EH391), 0))*(EA391+EB391)/1000.0</f>
        <v>0</v>
      </c>
      <c r="S391">
        <f>2.0/((1/U391-1/T391)+SIGN(U391)*SQRT((1/U391-1/T391)*(1/U391-1/T391) + 4*DO391/((DO391+1)*(DO391+1))*(2*1/U391*1/T391-1/T391*1/T391)))</f>
        <v>0</v>
      </c>
      <c r="T391">
        <f>IF(LEFT(DP391,1)&lt;&gt;"0",IF(LEFT(DP391,1)="1",3.0,DQ391),$D$5+$E$5*(EH391*EA391/($K$5*1000))+$F$5*(EH391*EA391/($K$5*1000))*MAX(MIN(DN391,$J$5),$I$5)*MAX(MIN(DN391,$J$5),$I$5)+$G$5*MAX(MIN(DN391,$J$5),$I$5)*(EH391*EA391/($K$5*1000))+$H$5*(EH391*EA391/($K$5*1000))*(EH391*EA391/($K$5*1000)))</f>
        <v>0</v>
      </c>
      <c r="U391">
        <f>L391*(1000-(1000*0.61365*exp(17.502*Y391/(240.97+Y391))/(EA391+EB391)+DV391)/2)/(1000*0.61365*exp(17.502*Y391/(240.97+Y391))/(EA391+EB391)-DV391)</f>
        <v>0</v>
      </c>
      <c r="V391">
        <f>1/((DO391+1)/(S391/1.6)+1/(T391/1.37)) + DO391/((DO391+1)/(S391/1.6) + DO391/(T391/1.37))</f>
        <v>0</v>
      </c>
      <c r="W391">
        <f>(DJ391*DM391)</f>
        <v>0</v>
      </c>
      <c r="X391">
        <f>(EC391+(W391+2*0.95*5.67E-8*(((EC391+$B$7)+273)^4-(EC391+273)^4)-44100*L391)/(1.84*29.3*T391+8*0.95*5.67E-8*(EC391+273)^3))</f>
        <v>0</v>
      </c>
      <c r="Y391">
        <f>($C$7*ED391+$D$7*EE391+$E$7*X391)</f>
        <v>0</v>
      </c>
      <c r="Z391">
        <f>0.61365*exp(17.502*Y391/(240.97+Y391))</f>
        <v>0</v>
      </c>
      <c r="AA391">
        <f>(AB391/AC391*100)</f>
        <v>0</v>
      </c>
      <c r="AB391">
        <f>DV391*(EA391+EB391)/1000</f>
        <v>0</v>
      </c>
      <c r="AC391">
        <f>0.61365*exp(17.502*EC391/(240.97+EC391))</f>
        <v>0</v>
      </c>
      <c r="AD391">
        <f>(Z391-DV391*(EA391+EB391)/1000)</f>
        <v>0</v>
      </c>
      <c r="AE391">
        <f>(-L391*44100)</f>
        <v>0</v>
      </c>
      <c r="AF391">
        <f>2*29.3*T391*0.92*(EC391-Y391)</f>
        <v>0</v>
      </c>
      <c r="AG391">
        <f>2*0.95*5.67E-8*(((EC391+$B$7)+273)^4-(Y391+273)^4)</f>
        <v>0</v>
      </c>
      <c r="AH391">
        <f>W391+AG391+AE391+AF391</f>
        <v>0</v>
      </c>
      <c r="AI391">
        <f>DZ391*AW391*(DU391-DT391*(1000-AW391*DW391)/(1000-AW391*DV391))/(100*DN391)</f>
        <v>0</v>
      </c>
      <c r="AJ391">
        <f>1000*DZ391*AW391*(DV391-DW391)/(100*DN391*(1000-AW391*DV391))</f>
        <v>0</v>
      </c>
      <c r="AK391">
        <f>(AL391 - AM391 - EA391*1E3/(8.314*(EC391+273.15)) * AO391/DZ391 * AN391) * DZ391/(100*DN391) * (1000 - DW391)/1000</f>
        <v>0</v>
      </c>
      <c r="AL391">
        <v>424.911231132232</v>
      </c>
      <c r="AM391">
        <v>423.132448484849</v>
      </c>
      <c r="AN391">
        <v>-0.000811422053648094</v>
      </c>
      <c r="AO391">
        <v>66.111918729525</v>
      </c>
      <c r="AP391">
        <f>(AR391 - AQ391 + EA391*1E3/(8.314*(EC391+273.15)) * AT391/DZ391 * AS391) * DZ391/(100*DN391) * 1000/(1000 - AR391)</f>
        <v>0</v>
      </c>
      <c r="AQ391">
        <v>11.5905067623422</v>
      </c>
      <c r="AR391">
        <v>12.4931901098901</v>
      </c>
      <c r="AS391">
        <v>2.94892381483579e-07</v>
      </c>
      <c r="AT391">
        <v>85.4368916189537</v>
      </c>
      <c r="AU391">
        <v>0</v>
      </c>
      <c r="AV391">
        <v>0</v>
      </c>
      <c r="AW391">
        <f>IF(AU391*$H$13&gt;=AY391,1.0,(AY391/(AY391-AU391*$H$13)))</f>
        <v>0</v>
      </c>
      <c r="AX391">
        <f>(AW391-1)*100</f>
        <v>0</v>
      </c>
      <c r="AY391">
        <f>MAX(0,($B$13+$C$13*EH391)/(1+$D$13*EH391)*EA391/(EC391+273)*$E$13)</f>
        <v>0</v>
      </c>
      <c r="AZ391" t="s">
        <v>436</v>
      </c>
      <c r="BA391" t="s">
        <v>436</v>
      </c>
      <c r="BB391">
        <v>0</v>
      </c>
      <c r="BC391">
        <v>0</v>
      </c>
      <c r="BD391">
        <f>1-BB391/BC391</f>
        <v>0</v>
      </c>
      <c r="BE391">
        <v>0</v>
      </c>
      <c r="BF391" t="s">
        <v>436</v>
      </c>
      <c r="BG391" t="s">
        <v>436</v>
      </c>
      <c r="BH391">
        <v>0</v>
      </c>
      <c r="BI391">
        <v>0</v>
      </c>
      <c r="BJ391">
        <f>1-BH391/BI391</f>
        <v>0</v>
      </c>
      <c r="BK391">
        <v>0.5</v>
      </c>
      <c r="BL391">
        <f>DK391</f>
        <v>0</v>
      </c>
      <c r="BM391">
        <f>N391</f>
        <v>0</v>
      </c>
      <c r="BN391">
        <f>BJ391*BK391*BL391</f>
        <v>0</v>
      </c>
      <c r="BO391">
        <f>(BM391-BE391)/BL391</f>
        <v>0</v>
      </c>
      <c r="BP391">
        <f>(BC391-BI391)/BI391</f>
        <v>0</v>
      </c>
      <c r="BQ391">
        <f>BB391/(BD391+BB391/BI391)</f>
        <v>0</v>
      </c>
      <c r="BR391" t="s">
        <v>436</v>
      </c>
      <c r="BS391">
        <v>0</v>
      </c>
      <c r="BT391">
        <f>IF(BS391&lt;&gt;0, BS391, BQ391)</f>
        <v>0</v>
      </c>
      <c r="BU391">
        <f>1-BT391/BI391</f>
        <v>0</v>
      </c>
      <c r="BV391">
        <f>(BI391-BH391)/(BI391-BT391)</f>
        <v>0</v>
      </c>
      <c r="BW391">
        <f>(BC391-BI391)/(BC391-BT391)</f>
        <v>0</v>
      </c>
      <c r="BX391">
        <f>(BI391-BH391)/(BI391-BB391)</f>
        <v>0</v>
      </c>
      <c r="BY391">
        <f>(BC391-BI391)/(BC391-BB391)</f>
        <v>0</v>
      </c>
      <c r="BZ391">
        <f>(BV391*BT391/BH391)</f>
        <v>0</v>
      </c>
      <c r="CA391">
        <f>(1-BZ391)</f>
        <v>0</v>
      </c>
      <c r="DJ391">
        <f>$B$11*EI391+$C$11*EJ391+$F$11*EU391*(1-EX391)</f>
        <v>0</v>
      </c>
      <c r="DK391">
        <f>DJ391*DL391</f>
        <v>0</v>
      </c>
      <c r="DL391">
        <f>($B$11*$D$9+$C$11*$D$9+$F$11*((FH391+EZ391)/MAX(FH391+EZ391+FI391, 0.1)*$I$9+FI391/MAX(FH391+EZ391+FI391, 0.1)*$J$9))/($B$11+$C$11+$F$11)</f>
        <v>0</v>
      </c>
      <c r="DM391">
        <f>($B$11*$K$9+$C$11*$K$9+$F$11*((FH391+EZ391)/MAX(FH391+EZ391+FI391, 0.1)*$P$9+FI391/MAX(FH391+EZ391+FI391, 0.1)*$Q$9))/($B$11+$C$11+$F$11)</f>
        <v>0</v>
      </c>
      <c r="DN391">
        <v>6</v>
      </c>
      <c r="DO391">
        <v>0.5</v>
      </c>
      <c r="DP391" t="s">
        <v>437</v>
      </c>
      <c r="DQ391">
        <v>2</v>
      </c>
      <c r="DR391" t="b">
        <v>1</v>
      </c>
      <c r="DS391">
        <v>1701979542.6</v>
      </c>
      <c r="DT391">
        <v>417.843</v>
      </c>
      <c r="DU391">
        <v>419.9775</v>
      </c>
      <c r="DV391">
        <v>12.49305</v>
      </c>
      <c r="DW391">
        <v>11.59065</v>
      </c>
      <c r="DX391">
        <v>418.3575</v>
      </c>
      <c r="DY391">
        <v>12.4616</v>
      </c>
      <c r="DZ391">
        <v>600.008</v>
      </c>
      <c r="EA391">
        <v>78.9009</v>
      </c>
      <c r="EB391">
        <v>0.09991635</v>
      </c>
      <c r="EC391">
        <v>23.0519</v>
      </c>
      <c r="ED391">
        <v>23.147</v>
      </c>
      <c r="EE391">
        <v>999.9</v>
      </c>
      <c r="EF391">
        <v>0</v>
      </c>
      <c r="EG391">
        <v>0</v>
      </c>
      <c r="EH391">
        <v>10005</v>
      </c>
      <c r="EI391">
        <v>0</v>
      </c>
      <c r="EJ391">
        <v>0.848101</v>
      </c>
      <c r="EK391">
        <v>-2.13454</v>
      </c>
      <c r="EL391">
        <v>423.1295</v>
      </c>
      <c r="EM391">
        <v>424.9025</v>
      </c>
      <c r="EN391">
        <v>0.902382</v>
      </c>
      <c r="EO391">
        <v>419.9775</v>
      </c>
      <c r="EP391">
        <v>11.59065</v>
      </c>
      <c r="EQ391">
        <v>0.985713</v>
      </c>
      <c r="ER391">
        <v>0.914514</v>
      </c>
      <c r="ES391">
        <v>6.706895</v>
      </c>
      <c r="ET391">
        <v>5.62119</v>
      </c>
      <c r="EU391">
        <v>1800.235</v>
      </c>
      <c r="EV391">
        <v>0.978008</v>
      </c>
      <c r="EW391">
        <v>0.0219924</v>
      </c>
      <c r="EX391">
        <v>0</v>
      </c>
      <c r="EY391">
        <v>380.4005</v>
      </c>
      <c r="EZ391">
        <v>4.99951</v>
      </c>
      <c r="FA391">
        <v>6901.36</v>
      </c>
      <c r="FB391">
        <v>14718.95</v>
      </c>
      <c r="FC391">
        <v>43.125</v>
      </c>
      <c r="FD391">
        <v>44.875</v>
      </c>
      <c r="FE391">
        <v>44.625</v>
      </c>
      <c r="FF391">
        <v>43.937</v>
      </c>
      <c r="FG391">
        <v>44.5</v>
      </c>
      <c r="FH391">
        <v>1755.755</v>
      </c>
      <c r="FI391">
        <v>39.48</v>
      </c>
      <c r="FJ391">
        <v>0</v>
      </c>
      <c r="FK391">
        <v>1701979545.3</v>
      </c>
      <c r="FL391">
        <v>0</v>
      </c>
      <c r="FM391">
        <v>380.220307692308</v>
      </c>
      <c r="FN391">
        <v>0.286427355322459</v>
      </c>
      <c r="FO391">
        <v>-2.90358974123253</v>
      </c>
      <c r="FP391">
        <v>6900.61653846154</v>
      </c>
      <c r="FQ391">
        <v>15</v>
      </c>
      <c r="FR391">
        <v>1701977635</v>
      </c>
      <c r="FS391" t="s">
        <v>438</v>
      </c>
      <c r="FT391">
        <v>1701977633</v>
      </c>
      <c r="FU391">
        <v>1701977635</v>
      </c>
      <c r="FV391">
        <v>4</v>
      </c>
      <c r="FW391">
        <v>-0.012</v>
      </c>
      <c r="FX391">
        <v>0.003</v>
      </c>
      <c r="FY391">
        <v>-0.515</v>
      </c>
      <c r="FZ391">
        <v>0.012</v>
      </c>
      <c r="GA391">
        <v>420</v>
      </c>
      <c r="GB391">
        <v>11</v>
      </c>
      <c r="GC391">
        <v>0.38</v>
      </c>
      <c r="GD391">
        <v>0.07</v>
      </c>
      <c r="GE391">
        <v>-2.16491857142857</v>
      </c>
      <c r="GF391">
        <v>0.242375064935062</v>
      </c>
      <c r="GG391">
        <v>0.0318602243865165</v>
      </c>
      <c r="GH391">
        <v>1</v>
      </c>
      <c r="GI391">
        <v>380.216823529412</v>
      </c>
      <c r="GJ391">
        <v>-0.0213598174573257</v>
      </c>
      <c r="GK391">
        <v>0.22416163687475</v>
      </c>
      <c r="GL391">
        <v>1</v>
      </c>
      <c r="GM391">
        <v>0.902022238095238</v>
      </c>
      <c r="GN391">
        <v>0.00110953246753256</v>
      </c>
      <c r="GO391">
        <v>0.0004430905426941</v>
      </c>
      <c r="GP391">
        <v>1</v>
      </c>
      <c r="GQ391">
        <v>3</v>
      </c>
      <c r="GR391">
        <v>3</v>
      </c>
      <c r="GS391" t="s">
        <v>439</v>
      </c>
      <c r="GT391">
        <v>3.25013</v>
      </c>
      <c r="GU391">
        <v>2.89217</v>
      </c>
      <c r="GV391">
        <v>0.0827917</v>
      </c>
      <c r="GW391">
        <v>0.0829009</v>
      </c>
      <c r="GX391">
        <v>0.0594965</v>
      </c>
      <c r="GY391">
        <v>0.055767</v>
      </c>
      <c r="GZ391">
        <v>30260.2</v>
      </c>
      <c r="HA391">
        <v>23316.6</v>
      </c>
      <c r="HB391">
        <v>30713.4</v>
      </c>
      <c r="HC391">
        <v>23894.7</v>
      </c>
      <c r="HD391">
        <v>38260.5</v>
      </c>
      <c r="HE391">
        <v>31492.3</v>
      </c>
      <c r="HF391">
        <v>43458.9</v>
      </c>
      <c r="HG391">
        <v>36061.2</v>
      </c>
      <c r="HH391">
        <v>2.3526</v>
      </c>
      <c r="HI391">
        <v>2.2547</v>
      </c>
      <c r="HJ391">
        <v>0.154115</v>
      </c>
      <c r="HK391">
        <v>0</v>
      </c>
      <c r="HL391">
        <v>20.6133</v>
      </c>
      <c r="HM391">
        <v>999.9</v>
      </c>
      <c r="HN391">
        <v>44.946</v>
      </c>
      <c r="HO391">
        <v>27.211</v>
      </c>
      <c r="HP391">
        <v>20.6448</v>
      </c>
      <c r="HQ391">
        <v>54.162</v>
      </c>
      <c r="HR391">
        <v>21.4343</v>
      </c>
      <c r="HS391">
        <v>2</v>
      </c>
      <c r="HT391">
        <v>-0.304032</v>
      </c>
      <c r="HU391">
        <v>0.734515</v>
      </c>
      <c r="HV391">
        <v>20.3422</v>
      </c>
      <c r="HW391">
        <v>5.24634</v>
      </c>
      <c r="HX391">
        <v>11.9226</v>
      </c>
      <c r="HY391">
        <v>4.9697</v>
      </c>
      <c r="HZ391">
        <v>3.29008</v>
      </c>
      <c r="IA391">
        <v>9999</v>
      </c>
      <c r="IB391">
        <v>999.9</v>
      </c>
      <c r="IC391">
        <v>9999</v>
      </c>
      <c r="ID391">
        <v>9999</v>
      </c>
      <c r="IE391">
        <v>4.9721</v>
      </c>
      <c r="IF391">
        <v>1.8735</v>
      </c>
      <c r="IG391">
        <v>1.88035</v>
      </c>
      <c r="IH391">
        <v>1.87653</v>
      </c>
      <c r="II391">
        <v>1.87613</v>
      </c>
      <c r="IJ391">
        <v>1.87607</v>
      </c>
      <c r="IK391">
        <v>1.87507</v>
      </c>
      <c r="IL391">
        <v>1.87545</v>
      </c>
      <c r="IM391">
        <v>0</v>
      </c>
      <c r="IN391">
        <v>0</v>
      </c>
      <c r="IO391">
        <v>0</v>
      </c>
      <c r="IP391">
        <v>0</v>
      </c>
      <c r="IQ391" t="s">
        <v>440</v>
      </c>
      <c r="IR391" t="s">
        <v>441</v>
      </c>
      <c r="IS391" t="s">
        <v>442</v>
      </c>
      <c r="IT391" t="s">
        <v>442</v>
      </c>
      <c r="IU391" t="s">
        <v>442</v>
      </c>
      <c r="IV391" t="s">
        <v>442</v>
      </c>
      <c r="IW391">
        <v>0</v>
      </c>
      <c r="IX391">
        <v>100</v>
      </c>
      <c r="IY391">
        <v>100</v>
      </c>
      <c r="IZ391">
        <v>-0.514</v>
      </c>
      <c r="JA391">
        <v>0.0315</v>
      </c>
      <c r="JB391">
        <v>-0.436505064677801</v>
      </c>
      <c r="JC391">
        <v>-0.000204251658391556</v>
      </c>
      <c r="JD391">
        <v>8.11882707142039e-08</v>
      </c>
      <c r="JE391">
        <v>-8.824596126216e-11</v>
      </c>
      <c r="JF391">
        <v>-0.0823044458403542</v>
      </c>
      <c r="JG391">
        <v>6.98166786572007e-05</v>
      </c>
      <c r="JH391">
        <v>0.00104944809816257</v>
      </c>
      <c r="JI391">
        <v>-2.5878658862803e-05</v>
      </c>
      <c r="JJ391">
        <v>28</v>
      </c>
      <c r="JK391">
        <v>2090</v>
      </c>
      <c r="JL391">
        <v>2</v>
      </c>
      <c r="JM391">
        <v>19</v>
      </c>
      <c r="JN391">
        <v>31.9</v>
      </c>
      <c r="JO391">
        <v>31.8</v>
      </c>
      <c r="JP391">
        <v>1.36108</v>
      </c>
      <c r="JQ391">
        <v>2.55493</v>
      </c>
      <c r="JR391">
        <v>2.24365</v>
      </c>
      <c r="JS391">
        <v>2.85034</v>
      </c>
      <c r="JT391">
        <v>2.49756</v>
      </c>
      <c r="JU391">
        <v>2.35107</v>
      </c>
      <c r="JV391">
        <v>31.4115</v>
      </c>
      <c r="JW391">
        <v>24.0525</v>
      </c>
      <c r="JX391">
        <v>18</v>
      </c>
      <c r="JY391">
        <v>633.52</v>
      </c>
      <c r="JZ391">
        <v>657.343</v>
      </c>
      <c r="KA391">
        <v>20.0006</v>
      </c>
      <c r="KB391">
        <v>23.3275</v>
      </c>
      <c r="KC391">
        <v>30.0002</v>
      </c>
      <c r="KD391">
        <v>23.5131</v>
      </c>
      <c r="KE391">
        <v>23.4948</v>
      </c>
      <c r="KF391">
        <v>27.2935</v>
      </c>
      <c r="KG391">
        <v>36.1715</v>
      </c>
      <c r="KH391">
        <v>0</v>
      </c>
      <c r="KI391">
        <v>20</v>
      </c>
      <c r="KJ391">
        <v>420</v>
      </c>
      <c r="KK391">
        <v>11.5869</v>
      </c>
      <c r="KL391">
        <v>101.979</v>
      </c>
      <c r="KM391">
        <v>101.024</v>
      </c>
    </row>
    <row r="392" spans="1:299">
      <c r="A392">
        <v>376</v>
      </c>
      <c r="B392">
        <v>1701979549.1</v>
      </c>
      <c r="C392">
        <v>1875.09999990463</v>
      </c>
      <c r="D392" t="s">
        <v>1193</v>
      </c>
      <c r="E392" t="s">
        <v>1194</v>
      </c>
      <c r="F392">
        <v>15</v>
      </c>
      <c r="H392" t="s">
        <v>435</v>
      </c>
      <c r="K392">
        <v>1701979547.6</v>
      </c>
      <c r="L392">
        <f>(M392)/1000</f>
        <v>0</v>
      </c>
      <c r="M392">
        <f>IF(DR392, AP392, AJ392)</f>
        <v>0</v>
      </c>
      <c r="N392">
        <f>IF(DR392, AK392, AI392)</f>
        <v>0</v>
      </c>
      <c r="O392">
        <f>DT392 - IF(AW392&gt;1, N392*DN392*100.0/(AY392*EH392), 0)</f>
        <v>0</v>
      </c>
      <c r="P392">
        <f>((V392-L392/2)*O392-N392)/(V392+L392/2)</f>
        <v>0</v>
      </c>
      <c r="Q392">
        <f>P392*(EA392+EB392)/1000.0</f>
        <v>0</v>
      </c>
      <c r="R392">
        <f>(DT392 - IF(AW392&gt;1, N392*DN392*100.0/(AY392*EH392), 0))*(EA392+EB392)/1000.0</f>
        <v>0</v>
      </c>
      <c r="S392">
        <f>2.0/((1/U392-1/T392)+SIGN(U392)*SQRT((1/U392-1/T392)*(1/U392-1/T392) + 4*DO392/((DO392+1)*(DO392+1))*(2*1/U392*1/T392-1/T392*1/T392)))</f>
        <v>0</v>
      </c>
      <c r="T392">
        <f>IF(LEFT(DP392,1)&lt;&gt;"0",IF(LEFT(DP392,1)="1",3.0,DQ392),$D$5+$E$5*(EH392*EA392/($K$5*1000))+$F$5*(EH392*EA392/($K$5*1000))*MAX(MIN(DN392,$J$5),$I$5)*MAX(MIN(DN392,$J$5),$I$5)+$G$5*MAX(MIN(DN392,$J$5),$I$5)*(EH392*EA392/($K$5*1000))+$H$5*(EH392*EA392/($K$5*1000))*(EH392*EA392/($K$5*1000)))</f>
        <v>0</v>
      </c>
      <c r="U392">
        <f>L392*(1000-(1000*0.61365*exp(17.502*Y392/(240.97+Y392))/(EA392+EB392)+DV392)/2)/(1000*0.61365*exp(17.502*Y392/(240.97+Y392))/(EA392+EB392)-DV392)</f>
        <v>0</v>
      </c>
      <c r="V392">
        <f>1/((DO392+1)/(S392/1.6)+1/(T392/1.37)) + DO392/((DO392+1)/(S392/1.6) + DO392/(T392/1.37))</f>
        <v>0</v>
      </c>
      <c r="W392">
        <f>(DJ392*DM392)</f>
        <v>0</v>
      </c>
      <c r="X392">
        <f>(EC392+(W392+2*0.95*5.67E-8*(((EC392+$B$7)+273)^4-(EC392+273)^4)-44100*L392)/(1.84*29.3*T392+8*0.95*5.67E-8*(EC392+273)^3))</f>
        <v>0</v>
      </c>
      <c r="Y392">
        <f>($C$7*ED392+$D$7*EE392+$E$7*X392)</f>
        <v>0</v>
      </c>
      <c r="Z392">
        <f>0.61365*exp(17.502*Y392/(240.97+Y392))</f>
        <v>0</v>
      </c>
      <c r="AA392">
        <f>(AB392/AC392*100)</f>
        <v>0</v>
      </c>
      <c r="AB392">
        <f>DV392*(EA392+EB392)/1000</f>
        <v>0</v>
      </c>
      <c r="AC392">
        <f>0.61365*exp(17.502*EC392/(240.97+EC392))</f>
        <v>0</v>
      </c>
      <c r="AD392">
        <f>(Z392-DV392*(EA392+EB392)/1000)</f>
        <v>0</v>
      </c>
      <c r="AE392">
        <f>(-L392*44100)</f>
        <v>0</v>
      </c>
      <c r="AF392">
        <f>2*29.3*T392*0.92*(EC392-Y392)</f>
        <v>0</v>
      </c>
      <c r="AG392">
        <f>2*0.95*5.67E-8*(((EC392+$B$7)+273)^4-(Y392+273)^4)</f>
        <v>0</v>
      </c>
      <c r="AH392">
        <f>W392+AG392+AE392+AF392</f>
        <v>0</v>
      </c>
      <c r="AI392">
        <f>DZ392*AW392*(DU392-DT392*(1000-AW392*DW392)/(1000-AW392*DV392))/(100*DN392)</f>
        <v>0</v>
      </c>
      <c r="AJ392">
        <f>1000*DZ392*AW392*(DV392-DW392)/(100*DN392*(1000-AW392*DV392))</f>
        <v>0</v>
      </c>
      <c r="AK392">
        <f>(AL392 - AM392 - EA392*1E3/(8.314*(EC392+273.15)) * AO392/DZ392 * AN392) * DZ392/(100*DN392) * (1000 - DW392)/1000</f>
        <v>0</v>
      </c>
      <c r="AL392">
        <v>424.892796685264</v>
      </c>
      <c r="AM392">
        <v>423.124884848485</v>
      </c>
      <c r="AN392">
        <v>-0.000863518609987185</v>
      </c>
      <c r="AO392">
        <v>66.111918729525</v>
      </c>
      <c r="AP392">
        <f>(AR392 - AQ392 + EA392*1E3/(8.314*(EC392+273.15)) * AT392/DZ392 * AS392) * DZ392/(100*DN392) * 1000/(1000 - AR392)</f>
        <v>0</v>
      </c>
      <c r="AQ392">
        <v>11.591524130955</v>
      </c>
      <c r="AR392">
        <v>12.4941230769231</v>
      </c>
      <c r="AS392">
        <v>3.8995440712365e-07</v>
      </c>
      <c r="AT392">
        <v>85.4368916189537</v>
      </c>
      <c r="AU392">
        <v>0</v>
      </c>
      <c r="AV392">
        <v>0</v>
      </c>
      <c r="AW392">
        <f>IF(AU392*$H$13&gt;=AY392,1.0,(AY392/(AY392-AU392*$H$13)))</f>
        <v>0</v>
      </c>
      <c r="AX392">
        <f>(AW392-1)*100</f>
        <v>0</v>
      </c>
      <c r="AY392">
        <f>MAX(0,($B$13+$C$13*EH392)/(1+$D$13*EH392)*EA392/(EC392+273)*$E$13)</f>
        <v>0</v>
      </c>
      <c r="AZ392" t="s">
        <v>436</v>
      </c>
      <c r="BA392" t="s">
        <v>436</v>
      </c>
      <c r="BB392">
        <v>0</v>
      </c>
      <c r="BC392">
        <v>0</v>
      </c>
      <c r="BD392">
        <f>1-BB392/BC392</f>
        <v>0</v>
      </c>
      <c r="BE392">
        <v>0</v>
      </c>
      <c r="BF392" t="s">
        <v>436</v>
      </c>
      <c r="BG392" t="s">
        <v>436</v>
      </c>
      <c r="BH392">
        <v>0</v>
      </c>
      <c r="BI392">
        <v>0</v>
      </c>
      <c r="BJ392">
        <f>1-BH392/BI392</f>
        <v>0</v>
      </c>
      <c r="BK392">
        <v>0.5</v>
      </c>
      <c r="BL392">
        <f>DK392</f>
        <v>0</v>
      </c>
      <c r="BM392">
        <f>N392</f>
        <v>0</v>
      </c>
      <c r="BN392">
        <f>BJ392*BK392*BL392</f>
        <v>0</v>
      </c>
      <c r="BO392">
        <f>(BM392-BE392)/BL392</f>
        <v>0</v>
      </c>
      <c r="BP392">
        <f>(BC392-BI392)/BI392</f>
        <v>0</v>
      </c>
      <c r="BQ392">
        <f>BB392/(BD392+BB392/BI392)</f>
        <v>0</v>
      </c>
      <c r="BR392" t="s">
        <v>436</v>
      </c>
      <c r="BS392">
        <v>0</v>
      </c>
      <c r="BT392">
        <f>IF(BS392&lt;&gt;0, BS392, BQ392)</f>
        <v>0</v>
      </c>
      <c r="BU392">
        <f>1-BT392/BI392</f>
        <v>0</v>
      </c>
      <c r="BV392">
        <f>(BI392-BH392)/(BI392-BT392)</f>
        <v>0</v>
      </c>
      <c r="BW392">
        <f>(BC392-BI392)/(BC392-BT392)</f>
        <v>0</v>
      </c>
      <c r="BX392">
        <f>(BI392-BH392)/(BI392-BB392)</f>
        <v>0</v>
      </c>
      <c r="BY392">
        <f>(BC392-BI392)/(BC392-BB392)</f>
        <v>0</v>
      </c>
      <c r="BZ392">
        <f>(BV392*BT392/BH392)</f>
        <v>0</v>
      </c>
      <c r="CA392">
        <f>(1-BZ392)</f>
        <v>0</v>
      </c>
      <c r="DJ392">
        <f>$B$11*EI392+$C$11*EJ392+$F$11*EU392*(1-EX392)</f>
        <v>0</v>
      </c>
      <c r="DK392">
        <f>DJ392*DL392</f>
        <v>0</v>
      </c>
      <c r="DL392">
        <f>($B$11*$D$9+$C$11*$D$9+$F$11*((FH392+EZ392)/MAX(FH392+EZ392+FI392, 0.1)*$I$9+FI392/MAX(FH392+EZ392+FI392, 0.1)*$J$9))/($B$11+$C$11+$F$11)</f>
        <v>0</v>
      </c>
      <c r="DM392">
        <f>($B$11*$K$9+$C$11*$K$9+$F$11*((FH392+EZ392)/MAX(FH392+EZ392+FI392, 0.1)*$P$9+FI392/MAX(FH392+EZ392+FI392, 0.1)*$Q$9))/($B$11+$C$11+$F$11)</f>
        <v>0</v>
      </c>
      <c r="DN392">
        <v>6</v>
      </c>
      <c r="DO392">
        <v>0.5</v>
      </c>
      <c r="DP392" t="s">
        <v>437</v>
      </c>
      <c r="DQ392">
        <v>2</v>
      </c>
      <c r="DR392" t="b">
        <v>1</v>
      </c>
      <c r="DS392">
        <v>1701979547.6</v>
      </c>
      <c r="DT392">
        <v>417.844</v>
      </c>
      <c r="DU392">
        <v>420.001</v>
      </c>
      <c r="DV392">
        <v>12.4936</v>
      </c>
      <c r="DW392">
        <v>11.5909</v>
      </c>
      <c r="DX392">
        <v>418.358</v>
      </c>
      <c r="DY392">
        <v>12.46215</v>
      </c>
      <c r="DZ392">
        <v>599.947</v>
      </c>
      <c r="EA392">
        <v>78.90065</v>
      </c>
      <c r="EB392">
        <v>0.1000753</v>
      </c>
      <c r="EC392">
        <v>23.0526</v>
      </c>
      <c r="ED392">
        <v>23.13415</v>
      </c>
      <c r="EE392">
        <v>999.9</v>
      </c>
      <c r="EF392">
        <v>0</v>
      </c>
      <c r="EG392">
        <v>0</v>
      </c>
      <c r="EH392">
        <v>9996.86</v>
      </c>
      <c r="EI392">
        <v>0</v>
      </c>
      <c r="EJ392">
        <v>0.848101</v>
      </c>
      <c r="EK392">
        <v>-2.157255</v>
      </c>
      <c r="EL392">
        <v>423.13</v>
      </c>
      <c r="EM392">
        <v>424.926</v>
      </c>
      <c r="EN392">
        <v>0.902701</v>
      </c>
      <c r="EO392">
        <v>420.001</v>
      </c>
      <c r="EP392">
        <v>11.5909</v>
      </c>
      <c r="EQ392">
        <v>0.985754</v>
      </c>
      <c r="ER392">
        <v>0.91453</v>
      </c>
      <c r="ES392">
        <v>6.7075</v>
      </c>
      <c r="ET392">
        <v>5.62144</v>
      </c>
      <c r="EU392">
        <v>1800.07</v>
      </c>
      <c r="EV392">
        <v>0.978006</v>
      </c>
      <c r="EW392">
        <v>0.0219943</v>
      </c>
      <c r="EX392">
        <v>0</v>
      </c>
      <c r="EY392">
        <v>380.273</v>
      </c>
      <c r="EZ392">
        <v>4.99951</v>
      </c>
      <c r="FA392">
        <v>6900.515</v>
      </c>
      <c r="FB392">
        <v>14717.6</v>
      </c>
      <c r="FC392">
        <v>43.125</v>
      </c>
      <c r="FD392">
        <v>44.875</v>
      </c>
      <c r="FE392">
        <v>44.625</v>
      </c>
      <c r="FF392">
        <v>43.937</v>
      </c>
      <c r="FG392">
        <v>44.5</v>
      </c>
      <c r="FH392">
        <v>1755.59</v>
      </c>
      <c r="FI392">
        <v>39.48</v>
      </c>
      <c r="FJ392">
        <v>0</v>
      </c>
      <c r="FK392">
        <v>1701979550.1</v>
      </c>
      <c r="FL392">
        <v>0</v>
      </c>
      <c r="FM392">
        <v>380.216384615385</v>
      </c>
      <c r="FN392">
        <v>0.35842735266419</v>
      </c>
      <c r="FO392">
        <v>-1.44717951421972</v>
      </c>
      <c r="FP392">
        <v>6900.37807692308</v>
      </c>
      <c r="FQ392">
        <v>15</v>
      </c>
      <c r="FR392">
        <v>1701977635</v>
      </c>
      <c r="FS392" t="s">
        <v>438</v>
      </c>
      <c r="FT392">
        <v>1701977633</v>
      </c>
      <c r="FU392">
        <v>1701977635</v>
      </c>
      <c r="FV392">
        <v>4</v>
      </c>
      <c r="FW392">
        <v>-0.012</v>
      </c>
      <c r="FX392">
        <v>0.003</v>
      </c>
      <c r="FY392">
        <v>-0.515</v>
      </c>
      <c r="FZ392">
        <v>0.012</v>
      </c>
      <c r="GA392">
        <v>420</v>
      </c>
      <c r="GB392">
        <v>11</v>
      </c>
      <c r="GC392">
        <v>0.38</v>
      </c>
      <c r="GD392">
        <v>0.07</v>
      </c>
      <c r="GE392">
        <v>-2.1436125</v>
      </c>
      <c r="GF392">
        <v>0.292758947368416</v>
      </c>
      <c r="GG392">
        <v>0.0443539639575766</v>
      </c>
      <c r="GH392">
        <v>1</v>
      </c>
      <c r="GI392">
        <v>380.215323529412</v>
      </c>
      <c r="GJ392">
        <v>0.268036670996709</v>
      </c>
      <c r="GK392">
        <v>0.179510399598503</v>
      </c>
      <c r="GL392">
        <v>1</v>
      </c>
      <c r="GM392">
        <v>0.9021764</v>
      </c>
      <c r="GN392">
        <v>0.00366929323308176</v>
      </c>
      <c r="GO392">
        <v>0.000518255381062284</v>
      </c>
      <c r="GP392">
        <v>1</v>
      </c>
      <c r="GQ392">
        <v>3</v>
      </c>
      <c r="GR392">
        <v>3</v>
      </c>
      <c r="GS392" t="s">
        <v>439</v>
      </c>
      <c r="GT392">
        <v>3.25005</v>
      </c>
      <c r="GU392">
        <v>2.89221</v>
      </c>
      <c r="GV392">
        <v>0.0827841</v>
      </c>
      <c r="GW392">
        <v>0.0829161</v>
      </c>
      <c r="GX392">
        <v>0.0594907</v>
      </c>
      <c r="GY392">
        <v>0.0557604</v>
      </c>
      <c r="GZ392">
        <v>30259.6</v>
      </c>
      <c r="HA392">
        <v>23316.2</v>
      </c>
      <c r="HB392">
        <v>30712.5</v>
      </c>
      <c r="HC392">
        <v>23894.8</v>
      </c>
      <c r="HD392">
        <v>38259.7</v>
      </c>
      <c r="HE392">
        <v>31492.6</v>
      </c>
      <c r="HF392">
        <v>43457.8</v>
      </c>
      <c r="HG392">
        <v>36061.3</v>
      </c>
      <c r="HH392">
        <v>2.3525</v>
      </c>
      <c r="HI392">
        <v>2.2549</v>
      </c>
      <c r="HJ392">
        <v>0.152551</v>
      </c>
      <c r="HK392">
        <v>0</v>
      </c>
      <c r="HL392">
        <v>20.6151</v>
      </c>
      <c r="HM392">
        <v>999.9</v>
      </c>
      <c r="HN392">
        <v>44.946</v>
      </c>
      <c r="HO392">
        <v>27.211</v>
      </c>
      <c r="HP392">
        <v>20.6422</v>
      </c>
      <c r="HQ392">
        <v>54.112</v>
      </c>
      <c r="HR392">
        <v>21.4623</v>
      </c>
      <c r="HS392">
        <v>2</v>
      </c>
      <c r="HT392">
        <v>-0.303961</v>
      </c>
      <c r="HU392">
        <v>0.736473</v>
      </c>
      <c r="HV392">
        <v>20.342</v>
      </c>
      <c r="HW392">
        <v>5.24604</v>
      </c>
      <c r="HX392">
        <v>11.9231</v>
      </c>
      <c r="HY392">
        <v>4.96945</v>
      </c>
      <c r="HZ392">
        <v>3.2901</v>
      </c>
      <c r="IA392">
        <v>9999</v>
      </c>
      <c r="IB392">
        <v>999.9</v>
      </c>
      <c r="IC392">
        <v>9999</v>
      </c>
      <c r="ID392">
        <v>9999</v>
      </c>
      <c r="IE392">
        <v>4.97211</v>
      </c>
      <c r="IF392">
        <v>1.87349</v>
      </c>
      <c r="IG392">
        <v>1.88035</v>
      </c>
      <c r="IH392">
        <v>1.87653</v>
      </c>
      <c r="II392">
        <v>1.87612</v>
      </c>
      <c r="IJ392">
        <v>1.87607</v>
      </c>
      <c r="IK392">
        <v>1.87504</v>
      </c>
      <c r="IL392">
        <v>1.87543</v>
      </c>
      <c r="IM392">
        <v>0</v>
      </c>
      <c r="IN392">
        <v>0</v>
      </c>
      <c r="IO392">
        <v>0</v>
      </c>
      <c r="IP392">
        <v>0</v>
      </c>
      <c r="IQ392" t="s">
        <v>440</v>
      </c>
      <c r="IR392" t="s">
        <v>441</v>
      </c>
      <c r="IS392" t="s">
        <v>442</v>
      </c>
      <c r="IT392" t="s">
        <v>442</v>
      </c>
      <c r="IU392" t="s">
        <v>442</v>
      </c>
      <c r="IV392" t="s">
        <v>442</v>
      </c>
      <c r="IW392">
        <v>0</v>
      </c>
      <c r="IX392">
        <v>100</v>
      </c>
      <c r="IY392">
        <v>100</v>
      </c>
      <c r="IZ392">
        <v>-0.514</v>
      </c>
      <c r="JA392">
        <v>0.0315</v>
      </c>
      <c r="JB392">
        <v>-0.436505064677801</v>
      </c>
      <c r="JC392">
        <v>-0.000204251658391556</v>
      </c>
      <c r="JD392">
        <v>8.11882707142039e-08</v>
      </c>
      <c r="JE392">
        <v>-8.824596126216e-11</v>
      </c>
      <c r="JF392">
        <v>-0.0823044458403542</v>
      </c>
      <c r="JG392">
        <v>6.98166786572007e-05</v>
      </c>
      <c r="JH392">
        <v>0.00104944809816257</v>
      </c>
      <c r="JI392">
        <v>-2.5878658862803e-05</v>
      </c>
      <c r="JJ392">
        <v>28</v>
      </c>
      <c r="JK392">
        <v>2090</v>
      </c>
      <c r="JL392">
        <v>2</v>
      </c>
      <c r="JM392">
        <v>19</v>
      </c>
      <c r="JN392">
        <v>31.9</v>
      </c>
      <c r="JO392">
        <v>31.9</v>
      </c>
      <c r="JP392">
        <v>1.36108</v>
      </c>
      <c r="JQ392">
        <v>2.55615</v>
      </c>
      <c r="JR392">
        <v>2.24365</v>
      </c>
      <c r="JS392">
        <v>2.84912</v>
      </c>
      <c r="JT392">
        <v>2.49756</v>
      </c>
      <c r="JU392">
        <v>2.38159</v>
      </c>
      <c r="JV392">
        <v>31.4115</v>
      </c>
      <c r="JW392">
        <v>24.0612</v>
      </c>
      <c r="JX392">
        <v>18</v>
      </c>
      <c r="JY392">
        <v>633.447</v>
      </c>
      <c r="JZ392">
        <v>657.513</v>
      </c>
      <c r="KA392">
        <v>20.0004</v>
      </c>
      <c r="KB392">
        <v>23.3294</v>
      </c>
      <c r="KC392">
        <v>30.0002</v>
      </c>
      <c r="KD392">
        <v>23.5131</v>
      </c>
      <c r="KE392">
        <v>23.4948</v>
      </c>
      <c r="KF392">
        <v>27.2924</v>
      </c>
      <c r="KG392">
        <v>36.1715</v>
      </c>
      <c r="KH392">
        <v>0</v>
      </c>
      <c r="KI392">
        <v>20</v>
      </c>
      <c r="KJ392">
        <v>420</v>
      </c>
      <c r="KK392">
        <v>11.5869</v>
      </c>
      <c r="KL392">
        <v>101.976</v>
      </c>
      <c r="KM392">
        <v>101.024</v>
      </c>
    </row>
    <row r="393" spans="1:299">
      <c r="A393">
        <v>377</v>
      </c>
      <c r="B393">
        <v>1701979554.1</v>
      </c>
      <c r="C393">
        <v>1880.09999990463</v>
      </c>
      <c r="D393" t="s">
        <v>1195</v>
      </c>
      <c r="E393" t="s">
        <v>1196</v>
      </c>
      <c r="F393">
        <v>15</v>
      </c>
      <c r="H393" t="s">
        <v>435</v>
      </c>
      <c r="K393">
        <v>1701979552.6</v>
      </c>
      <c r="L393">
        <f>(M393)/1000</f>
        <v>0</v>
      </c>
      <c r="M393">
        <f>IF(DR393, AP393, AJ393)</f>
        <v>0</v>
      </c>
      <c r="N393">
        <f>IF(DR393, AK393, AI393)</f>
        <v>0</v>
      </c>
      <c r="O393">
        <f>DT393 - IF(AW393&gt;1, N393*DN393*100.0/(AY393*EH393), 0)</f>
        <v>0</v>
      </c>
      <c r="P393">
        <f>((V393-L393/2)*O393-N393)/(V393+L393/2)</f>
        <v>0</v>
      </c>
      <c r="Q393">
        <f>P393*(EA393+EB393)/1000.0</f>
        <v>0</v>
      </c>
      <c r="R393">
        <f>(DT393 - IF(AW393&gt;1, N393*DN393*100.0/(AY393*EH393), 0))*(EA393+EB393)/1000.0</f>
        <v>0</v>
      </c>
      <c r="S393">
        <f>2.0/((1/U393-1/T393)+SIGN(U393)*SQRT((1/U393-1/T393)*(1/U393-1/T393) + 4*DO393/((DO393+1)*(DO393+1))*(2*1/U393*1/T393-1/T393*1/T393)))</f>
        <v>0</v>
      </c>
      <c r="T393">
        <f>IF(LEFT(DP393,1)&lt;&gt;"0",IF(LEFT(DP393,1)="1",3.0,DQ393),$D$5+$E$5*(EH393*EA393/($K$5*1000))+$F$5*(EH393*EA393/($K$5*1000))*MAX(MIN(DN393,$J$5),$I$5)*MAX(MIN(DN393,$J$5),$I$5)+$G$5*MAX(MIN(DN393,$J$5),$I$5)*(EH393*EA393/($K$5*1000))+$H$5*(EH393*EA393/($K$5*1000))*(EH393*EA393/($K$5*1000)))</f>
        <v>0</v>
      </c>
      <c r="U393">
        <f>L393*(1000-(1000*0.61365*exp(17.502*Y393/(240.97+Y393))/(EA393+EB393)+DV393)/2)/(1000*0.61365*exp(17.502*Y393/(240.97+Y393))/(EA393+EB393)-DV393)</f>
        <v>0</v>
      </c>
      <c r="V393">
        <f>1/((DO393+1)/(S393/1.6)+1/(T393/1.37)) + DO393/((DO393+1)/(S393/1.6) + DO393/(T393/1.37))</f>
        <v>0</v>
      </c>
      <c r="W393">
        <f>(DJ393*DM393)</f>
        <v>0</v>
      </c>
      <c r="X393">
        <f>(EC393+(W393+2*0.95*5.67E-8*(((EC393+$B$7)+273)^4-(EC393+273)^4)-44100*L393)/(1.84*29.3*T393+8*0.95*5.67E-8*(EC393+273)^3))</f>
        <v>0</v>
      </c>
      <c r="Y393">
        <f>($C$7*ED393+$D$7*EE393+$E$7*X393)</f>
        <v>0</v>
      </c>
      <c r="Z393">
        <f>0.61365*exp(17.502*Y393/(240.97+Y393))</f>
        <v>0</v>
      </c>
      <c r="AA393">
        <f>(AB393/AC393*100)</f>
        <v>0</v>
      </c>
      <c r="AB393">
        <f>DV393*(EA393+EB393)/1000</f>
        <v>0</v>
      </c>
      <c r="AC393">
        <f>0.61365*exp(17.502*EC393/(240.97+EC393))</f>
        <v>0</v>
      </c>
      <c r="AD393">
        <f>(Z393-DV393*(EA393+EB393)/1000)</f>
        <v>0</v>
      </c>
      <c r="AE393">
        <f>(-L393*44100)</f>
        <v>0</v>
      </c>
      <c r="AF393">
        <f>2*29.3*T393*0.92*(EC393-Y393)</f>
        <v>0</v>
      </c>
      <c r="AG393">
        <f>2*0.95*5.67E-8*(((EC393+$B$7)+273)^4-(Y393+273)^4)</f>
        <v>0</v>
      </c>
      <c r="AH393">
        <f>W393+AG393+AE393+AF393</f>
        <v>0</v>
      </c>
      <c r="AI393">
        <f>DZ393*AW393*(DU393-DT393*(1000-AW393*DW393)/(1000-AW393*DV393))/(100*DN393)</f>
        <v>0</v>
      </c>
      <c r="AJ393">
        <f>1000*DZ393*AW393*(DV393-DW393)/(100*DN393*(1000-AW393*DV393))</f>
        <v>0</v>
      </c>
      <c r="AK393">
        <f>(AL393 - AM393 - EA393*1E3/(8.314*(EC393+273.15)) * AO393/DZ393 * AN393) * DZ393/(100*DN393) * (1000 - DW393)/1000</f>
        <v>0</v>
      </c>
      <c r="AL393">
        <v>424.92203004233</v>
      </c>
      <c r="AM393">
        <v>423.137987878788</v>
      </c>
      <c r="AN393">
        <v>0.0130105323096878</v>
      </c>
      <c r="AO393">
        <v>66.111918729525</v>
      </c>
      <c r="AP393">
        <f>(AR393 - AQ393 + EA393*1E3/(8.314*(EC393+273.15)) * AT393/DZ393 * AS393) * DZ393/(100*DN393) * 1000/(1000 - AR393)</f>
        <v>0</v>
      </c>
      <c r="AQ393">
        <v>11.5895289740153</v>
      </c>
      <c r="AR393">
        <v>12.4921637362637</v>
      </c>
      <c r="AS393">
        <v>-2.16091042000097e-07</v>
      </c>
      <c r="AT393">
        <v>85.4368916189537</v>
      </c>
      <c r="AU393">
        <v>0</v>
      </c>
      <c r="AV393">
        <v>0</v>
      </c>
      <c r="AW393">
        <f>IF(AU393*$H$13&gt;=AY393,1.0,(AY393/(AY393-AU393*$H$13)))</f>
        <v>0</v>
      </c>
      <c r="AX393">
        <f>(AW393-1)*100</f>
        <v>0</v>
      </c>
      <c r="AY393">
        <f>MAX(0,($B$13+$C$13*EH393)/(1+$D$13*EH393)*EA393/(EC393+273)*$E$13)</f>
        <v>0</v>
      </c>
      <c r="AZ393" t="s">
        <v>436</v>
      </c>
      <c r="BA393" t="s">
        <v>436</v>
      </c>
      <c r="BB393">
        <v>0</v>
      </c>
      <c r="BC393">
        <v>0</v>
      </c>
      <c r="BD393">
        <f>1-BB393/BC393</f>
        <v>0</v>
      </c>
      <c r="BE393">
        <v>0</v>
      </c>
      <c r="BF393" t="s">
        <v>436</v>
      </c>
      <c r="BG393" t="s">
        <v>436</v>
      </c>
      <c r="BH393">
        <v>0</v>
      </c>
      <c r="BI393">
        <v>0</v>
      </c>
      <c r="BJ393">
        <f>1-BH393/BI393</f>
        <v>0</v>
      </c>
      <c r="BK393">
        <v>0.5</v>
      </c>
      <c r="BL393">
        <f>DK393</f>
        <v>0</v>
      </c>
      <c r="BM393">
        <f>N393</f>
        <v>0</v>
      </c>
      <c r="BN393">
        <f>BJ393*BK393*BL393</f>
        <v>0</v>
      </c>
      <c r="BO393">
        <f>(BM393-BE393)/BL393</f>
        <v>0</v>
      </c>
      <c r="BP393">
        <f>(BC393-BI393)/BI393</f>
        <v>0</v>
      </c>
      <c r="BQ393">
        <f>BB393/(BD393+BB393/BI393)</f>
        <v>0</v>
      </c>
      <c r="BR393" t="s">
        <v>436</v>
      </c>
      <c r="BS393">
        <v>0</v>
      </c>
      <c r="BT393">
        <f>IF(BS393&lt;&gt;0, BS393, BQ393)</f>
        <v>0</v>
      </c>
      <c r="BU393">
        <f>1-BT393/BI393</f>
        <v>0</v>
      </c>
      <c r="BV393">
        <f>(BI393-BH393)/(BI393-BT393)</f>
        <v>0</v>
      </c>
      <c r="BW393">
        <f>(BC393-BI393)/(BC393-BT393)</f>
        <v>0</v>
      </c>
      <c r="BX393">
        <f>(BI393-BH393)/(BI393-BB393)</f>
        <v>0</v>
      </c>
      <c r="BY393">
        <f>(BC393-BI393)/(BC393-BB393)</f>
        <v>0</v>
      </c>
      <c r="BZ393">
        <f>(BV393*BT393/BH393)</f>
        <v>0</v>
      </c>
      <c r="CA393">
        <f>(1-BZ393)</f>
        <v>0</v>
      </c>
      <c r="DJ393">
        <f>$B$11*EI393+$C$11*EJ393+$F$11*EU393*(1-EX393)</f>
        <v>0</v>
      </c>
      <c r="DK393">
        <f>DJ393*DL393</f>
        <v>0</v>
      </c>
      <c r="DL393">
        <f>($B$11*$D$9+$C$11*$D$9+$F$11*((FH393+EZ393)/MAX(FH393+EZ393+FI393, 0.1)*$I$9+FI393/MAX(FH393+EZ393+FI393, 0.1)*$J$9))/($B$11+$C$11+$F$11)</f>
        <v>0</v>
      </c>
      <c r="DM393">
        <f>($B$11*$K$9+$C$11*$K$9+$F$11*((FH393+EZ393)/MAX(FH393+EZ393+FI393, 0.1)*$P$9+FI393/MAX(FH393+EZ393+FI393, 0.1)*$Q$9))/($B$11+$C$11+$F$11)</f>
        <v>0</v>
      </c>
      <c r="DN393">
        <v>6</v>
      </c>
      <c r="DO393">
        <v>0.5</v>
      </c>
      <c r="DP393" t="s">
        <v>437</v>
      </c>
      <c r="DQ393">
        <v>2</v>
      </c>
      <c r="DR393" t="b">
        <v>1</v>
      </c>
      <c r="DS393">
        <v>1701979552.6</v>
      </c>
      <c r="DT393">
        <v>417.8525</v>
      </c>
      <c r="DU393">
        <v>419.9775</v>
      </c>
      <c r="DV393">
        <v>12.4929</v>
      </c>
      <c r="DW393">
        <v>11.58945</v>
      </c>
      <c r="DX393">
        <v>418.367</v>
      </c>
      <c r="DY393">
        <v>12.46145</v>
      </c>
      <c r="DZ393">
        <v>599.9955</v>
      </c>
      <c r="EA393">
        <v>78.9022</v>
      </c>
      <c r="EB393">
        <v>0.09994795</v>
      </c>
      <c r="EC393">
        <v>23.0531</v>
      </c>
      <c r="ED393">
        <v>23.131</v>
      </c>
      <c r="EE393">
        <v>999.9</v>
      </c>
      <c r="EF393">
        <v>0</v>
      </c>
      <c r="EG393">
        <v>0</v>
      </c>
      <c r="EH393">
        <v>9990.95</v>
      </c>
      <c r="EI393">
        <v>0</v>
      </c>
      <c r="EJ393">
        <v>0.848101</v>
      </c>
      <c r="EK393">
        <v>-2.124645</v>
      </c>
      <c r="EL393">
        <v>423.1385</v>
      </c>
      <c r="EM393">
        <v>424.9015</v>
      </c>
      <c r="EN393">
        <v>0.9034735</v>
      </c>
      <c r="EO393">
        <v>419.9775</v>
      </c>
      <c r="EP393">
        <v>11.58945</v>
      </c>
      <c r="EQ393">
        <v>0.985719</v>
      </c>
      <c r="ER393">
        <v>0.914433</v>
      </c>
      <c r="ES393">
        <v>6.706985</v>
      </c>
      <c r="ET393">
        <v>5.619905</v>
      </c>
      <c r="EU393">
        <v>1799.92</v>
      </c>
      <c r="EV393">
        <v>0.978004</v>
      </c>
      <c r="EW393">
        <v>0.0219962</v>
      </c>
      <c r="EX393">
        <v>0</v>
      </c>
      <c r="EY393">
        <v>380.2555</v>
      </c>
      <c r="EZ393">
        <v>4.99951</v>
      </c>
      <c r="FA393">
        <v>6899.7</v>
      </c>
      <c r="FB393">
        <v>14716.3</v>
      </c>
      <c r="FC393">
        <v>43.125</v>
      </c>
      <c r="FD393">
        <v>44.875</v>
      </c>
      <c r="FE393">
        <v>44.625</v>
      </c>
      <c r="FF393">
        <v>43.937</v>
      </c>
      <c r="FG393">
        <v>44.5</v>
      </c>
      <c r="FH393">
        <v>1755.44</v>
      </c>
      <c r="FI393">
        <v>39.48</v>
      </c>
      <c r="FJ393">
        <v>0</v>
      </c>
      <c r="FK393">
        <v>1701979555.5</v>
      </c>
      <c r="FL393">
        <v>0</v>
      </c>
      <c r="FM393">
        <v>380.20116</v>
      </c>
      <c r="FN393">
        <v>-0.401846154612498</v>
      </c>
      <c r="FO393">
        <v>-1.24461541603735</v>
      </c>
      <c r="FP393">
        <v>6900.2068</v>
      </c>
      <c r="FQ393">
        <v>15</v>
      </c>
      <c r="FR393">
        <v>1701977635</v>
      </c>
      <c r="FS393" t="s">
        <v>438</v>
      </c>
      <c r="FT393">
        <v>1701977633</v>
      </c>
      <c r="FU393">
        <v>1701977635</v>
      </c>
      <c r="FV393">
        <v>4</v>
      </c>
      <c r="FW393">
        <v>-0.012</v>
      </c>
      <c r="FX393">
        <v>0.003</v>
      </c>
      <c r="FY393">
        <v>-0.515</v>
      </c>
      <c r="FZ393">
        <v>0.012</v>
      </c>
      <c r="GA393">
        <v>420</v>
      </c>
      <c r="GB393">
        <v>11</v>
      </c>
      <c r="GC393">
        <v>0.38</v>
      </c>
      <c r="GD393">
        <v>0.07</v>
      </c>
      <c r="GE393">
        <v>-2.14145</v>
      </c>
      <c r="GF393">
        <v>-0.0314859740259745</v>
      </c>
      <c r="GG393">
        <v>0.0440172679319205</v>
      </c>
      <c r="GH393">
        <v>1</v>
      </c>
      <c r="GI393">
        <v>380.199852941176</v>
      </c>
      <c r="GJ393">
        <v>0.14592819036409</v>
      </c>
      <c r="GK393">
        <v>0.161857077904612</v>
      </c>
      <c r="GL393">
        <v>1</v>
      </c>
      <c r="GM393">
        <v>0.902531952380952</v>
      </c>
      <c r="GN393">
        <v>0.00463527272727278</v>
      </c>
      <c r="GO393">
        <v>0.000592205681466333</v>
      </c>
      <c r="GP393">
        <v>1</v>
      </c>
      <c r="GQ393">
        <v>3</v>
      </c>
      <c r="GR393">
        <v>3</v>
      </c>
      <c r="GS393" t="s">
        <v>439</v>
      </c>
      <c r="GT393">
        <v>3.25006</v>
      </c>
      <c r="GU393">
        <v>2.89216</v>
      </c>
      <c r="GV393">
        <v>0.082795</v>
      </c>
      <c r="GW393">
        <v>0.0829171</v>
      </c>
      <c r="GX393">
        <v>0.0594907</v>
      </c>
      <c r="GY393">
        <v>0.0557635</v>
      </c>
      <c r="GZ393">
        <v>30259.5</v>
      </c>
      <c r="HA393">
        <v>23315.5</v>
      </c>
      <c r="HB393">
        <v>30712.9</v>
      </c>
      <c r="HC393">
        <v>23894.1</v>
      </c>
      <c r="HD393">
        <v>38260.2</v>
      </c>
      <c r="HE393">
        <v>31491.6</v>
      </c>
      <c r="HF393">
        <v>43458.3</v>
      </c>
      <c r="HG393">
        <v>36060.2</v>
      </c>
      <c r="HH393">
        <v>2.35247</v>
      </c>
      <c r="HI393">
        <v>2.25483</v>
      </c>
      <c r="HJ393">
        <v>0.152588</v>
      </c>
      <c r="HK393">
        <v>0</v>
      </c>
      <c r="HL393">
        <v>20.6169</v>
      </c>
      <c r="HM393">
        <v>999.9</v>
      </c>
      <c r="HN393">
        <v>44.946</v>
      </c>
      <c r="HO393">
        <v>27.211</v>
      </c>
      <c r="HP393">
        <v>20.6432</v>
      </c>
      <c r="HQ393">
        <v>54.092</v>
      </c>
      <c r="HR393">
        <v>21.4744</v>
      </c>
      <c r="HS393">
        <v>2</v>
      </c>
      <c r="HT393">
        <v>-0.303941</v>
      </c>
      <c r="HU393">
        <v>0.737356</v>
      </c>
      <c r="HV393">
        <v>20.3421</v>
      </c>
      <c r="HW393">
        <v>5.24604</v>
      </c>
      <c r="HX393">
        <v>11.9241</v>
      </c>
      <c r="HY393">
        <v>4.9695</v>
      </c>
      <c r="HZ393">
        <v>3.29003</v>
      </c>
      <c r="IA393">
        <v>9999</v>
      </c>
      <c r="IB393">
        <v>999.9</v>
      </c>
      <c r="IC393">
        <v>9999</v>
      </c>
      <c r="ID393">
        <v>9999</v>
      </c>
      <c r="IE393">
        <v>4.9721</v>
      </c>
      <c r="IF393">
        <v>1.87351</v>
      </c>
      <c r="IG393">
        <v>1.88035</v>
      </c>
      <c r="IH393">
        <v>1.87653</v>
      </c>
      <c r="II393">
        <v>1.87613</v>
      </c>
      <c r="IJ393">
        <v>1.87607</v>
      </c>
      <c r="IK393">
        <v>1.87505</v>
      </c>
      <c r="IL393">
        <v>1.87545</v>
      </c>
      <c r="IM393">
        <v>0</v>
      </c>
      <c r="IN393">
        <v>0</v>
      </c>
      <c r="IO393">
        <v>0</v>
      </c>
      <c r="IP393">
        <v>0</v>
      </c>
      <c r="IQ393" t="s">
        <v>440</v>
      </c>
      <c r="IR393" t="s">
        <v>441</v>
      </c>
      <c r="IS393" t="s">
        <v>442</v>
      </c>
      <c r="IT393" t="s">
        <v>442</v>
      </c>
      <c r="IU393" t="s">
        <v>442</v>
      </c>
      <c r="IV393" t="s">
        <v>442</v>
      </c>
      <c r="IW393">
        <v>0</v>
      </c>
      <c r="IX393">
        <v>100</v>
      </c>
      <c r="IY393">
        <v>100</v>
      </c>
      <c r="IZ393">
        <v>-0.514</v>
      </c>
      <c r="JA393">
        <v>0.0314</v>
      </c>
      <c r="JB393">
        <v>-0.436505064677801</v>
      </c>
      <c r="JC393">
        <v>-0.000204251658391556</v>
      </c>
      <c r="JD393">
        <v>8.11882707142039e-08</v>
      </c>
      <c r="JE393">
        <v>-8.824596126216e-11</v>
      </c>
      <c r="JF393">
        <v>-0.0823044458403542</v>
      </c>
      <c r="JG393">
        <v>6.98166786572007e-05</v>
      </c>
      <c r="JH393">
        <v>0.00104944809816257</v>
      </c>
      <c r="JI393">
        <v>-2.5878658862803e-05</v>
      </c>
      <c r="JJ393">
        <v>28</v>
      </c>
      <c r="JK393">
        <v>2090</v>
      </c>
      <c r="JL393">
        <v>2</v>
      </c>
      <c r="JM393">
        <v>19</v>
      </c>
      <c r="JN393">
        <v>32</v>
      </c>
      <c r="JO393">
        <v>32</v>
      </c>
      <c r="JP393">
        <v>1.36108</v>
      </c>
      <c r="JQ393">
        <v>2.55859</v>
      </c>
      <c r="JR393">
        <v>2.24365</v>
      </c>
      <c r="JS393">
        <v>2.85034</v>
      </c>
      <c r="JT393">
        <v>2.49756</v>
      </c>
      <c r="JU393">
        <v>2.37061</v>
      </c>
      <c r="JV393">
        <v>31.4115</v>
      </c>
      <c r="JW393">
        <v>24.07</v>
      </c>
      <c r="JX393">
        <v>18</v>
      </c>
      <c r="JY393">
        <v>633.446</v>
      </c>
      <c r="JZ393">
        <v>657.449</v>
      </c>
      <c r="KA393">
        <v>20.0003</v>
      </c>
      <c r="KB393">
        <v>23.3294</v>
      </c>
      <c r="KC393">
        <v>30.0002</v>
      </c>
      <c r="KD393">
        <v>23.5146</v>
      </c>
      <c r="KE393">
        <v>23.4948</v>
      </c>
      <c r="KF393">
        <v>27.2908</v>
      </c>
      <c r="KG393">
        <v>36.1715</v>
      </c>
      <c r="KH393">
        <v>0</v>
      </c>
      <c r="KI393">
        <v>20</v>
      </c>
      <c r="KJ393">
        <v>420</v>
      </c>
      <c r="KK393">
        <v>11.5869</v>
      </c>
      <c r="KL393">
        <v>101.977</v>
      </c>
      <c r="KM393">
        <v>101.021</v>
      </c>
    </row>
    <row r="394" spans="1:299">
      <c r="A394">
        <v>378</v>
      </c>
      <c r="B394">
        <v>1701979559.1</v>
      </c>
      <c r="C394">
        <v>1885.09999990463</v>
      </c>
      <c r="D394" t="s">
        <v>1197</v>
      </c>
      <c r="E394" t="s">
        <v>1198</v>
      </c>
      <c r="F394">
        <v>15</v>
      </c>
      <c r="H394" t="s">
        <v>435</v>
      </c>
      <c r="K394">
        <v>1701979557.6</v>
      </c>
      <c r="L394">
        <f>(M394)/1000</f>
        <v>0</v>
      </c>
      <c r="M394">
        <f>IF(DR394, AP394, AJ394)</f>
        <v>0</v>
      </c>
      <c r="N394">
        <f>IF(DR394, AK394, AI394)</f>
        <v>0</v>
      </c>
      <c r="O394">
        <f>DT394 - IF(AW394&gt;1, N394*DN394*100.0/(AY394*EH394), 0)</f>
        <v>0</v>
      </c>
      <c r="P394">
        <f>((V394-L394/2)*O394-N394)/(V394+L394/2)</f>
        <v>0</v>
      </c>
      <c r="Q394">
        <f>P394*(EA394+EB394)/1000.0</f>
        <v>0</v>
      </c>
      <c r="R394">
        <f>(DT394 - IF(AW394&gt;1, N394*DN394*100.0/(AY394*EH394), 0))*(EA394+EB394)/1000.0</f>
        <v>0</v>
      </c>
      <c r="S394">
        <f>2.0/((1/U394-1/T394)+SIGN(U394)*SQRT((1/U394-1/T394)*(1/U394-1/T394) + 4*DO394/((DO394+1)*(DO394+1))*(2*1/U394*1/T394-1/T394*1/T394)))</f>
        <v>0</v>
      </c>
      <c r="T394">
        <f>IF(LEFT(DP394,1)&lt;&gt;"0",IF(LEFT(DP394,1)="1",3.0,DQ394),$D$5+$E$5*(EH394*EA394/($K$5*1000))+$F$5*(EH394*EA394/($K$5*1000))*MAX(MIN(DN394,$J$5),$I$5)*MAX(MIN(DN394,$J$5),$I$5)+$G$5*MAX(MIN(DN394,$J$5),$I$5)*(EH394*EA394/($K$5*1000))+$H$5*(EH394*EA394/($K$5*1000))*(EH394*EA394/($K$5*1000)))</f>
        <v>0</v>
      </c>
      <c r="U394">
        <f>L394*(1000-(1000*0.61365*exp(17.502*Y394/(240.97+Y394))/(EA394+EB394)+DV394)/2)/(1000*0.61365*exp(17.502*Y394/(240.97+Y394))/(EA394+EB394)-DV394)</f>
        <v>0</v>
      </c>
      <c r="V394">
        <f>1/((DO394+1)/(S394/1.6)+1/(T394/1.37)) + DO394/((DO394+1)/(S394/1.6) + DO394/(T394/1.37))</f>
        <v>0</v>
      </c>
      <c r="W394">
        <f>(DJ394*DM394)</f>
        <v>0</v>
      </c>
      <c r="X394">
        <f>(EC394+(W394+2*0.95*5.67E-8*(((EC394+$B$7)+273)^4-(EC394+273)^4)-44100*L394)/(1.84*29.3*T394+8*0.95*5.67E-8*(EC394+273)^3))</f>
        <v>0</v>
      </c>
      <c r="Y394">
        <f>($C$7*ED394+$D$7*EE394+$E$7*X394)</f>
        <v>0</v>
      </c>
      <c r="Z394">
        <f>0.61365*exp(17.502*Y394/(240.97+Y394))</f>
        <v>0</v>
      </c>
      <c r="AA394">
        <f>(AB394/AC394*100)</f>
        <v>0</v>
      </c>
      <c r="AB394">
        <f>DV394*(EA394+EB394)/1000</f>
        <v>0</v>
      </c>
      <c r="AC394">
        <f>0.61365*exp(17.502*EC394/(240.97+EC394))</f>
        <v>0</v>
      </c>
      <c r="AD394">
        <f>(Z394-DV394*(EA394+EB394)/1000)</f>
        <v>0</v>
      </c>
      <c r="AE394">
        <f>(-L394*44100)</f>
        <v>0</v>
      </c>
      <c r="AF394">
        <f>2*29.3*T394*0.92*(EC394-Y394)</f>
        <v>0</v>
      </c>
      <c r="AG394">
        <f>2*0.95*5.67E-8*(((EC394+$B$7)+273)^4-(Y394+273)^4)</f>
        <v>0</v>
      </c>
      <c r="AH394">
        <f>W394+AG394+AE394+AF394</f>
        <v>0</v>
      </c>
      <c r="AI394">
        <f>DZ394*AW394*(DU394-DT394*(1000-AW394*DW394)/(1000-AW394*DV394))/(100*DN394)</f>
        <v>0</v>
      </c>
      <c r="AJ394">
        <f>1000*DZ394*AW394*(DV394-DW394)/(100*DN394*(1000-AW394*DV394))</f>
        <v>0</v>
      </c>
      <c r="AK394">
        <f>(AL394 - AM394 - EA394*1E3/(8.314*(EC394+273.15)) * AO394/DZ394 * AN394) * DZ394/(100*DN394) * (1000 - DW394)/1000</f>
        <v>0</v>
      </c>
      <c r="AL394">
        <v>424.941476746277</v>
      </c>
      <c r="AM394">
        <v>423.173854545454</v>
      </c>
      <c r="AN394">
        <v>0.000529574215564663</v>
      </c>
      <c r="AO394">
        <v>66.111918729525</v>
      </c>
      <c r="AP394">
        <f>(AR394 - AQ394 + EA394*1E3/(8.314*(EC394+273.15)) * AT394/DZ394 * AS394) * DZ394/(100*DN394) * 1000/(1000 - AR394)</f>
        <v>0</v>
      </c>
      <c r="AQ394">
        <v>11.5897636788489</v>
      </c>
      <c r="AR394">
        <v>12.4923857142857</v>
      </c>
      <c r="AS394">
        <v>-3.1383969488613e-07</v>
      </c>
      <c r="AT394">
        <v>85.4368916189537</v>
      </c>
      <c r="AU394">
        <v>0</v>
      </c>
      <c r="AV394">
        <v>0</v>
      </c>
      <c r="AW394">
        <f>IF(AU394*$H$13&gt;=AY394,1.0,(AY394/(AY394-AU394*$H$13)))</f>
        <v>0</v>
      </c>
      <c r="AX394">
        <f>(AW394-1)*100</f>
        <v>0</v>
      </c>
      <c r="AY394">
        <f>MAX(0,($B$13+$C$13*EH394)/(1+$D$13*EH394)*EA394/(EC394+273)*$E$13)</f>
        <v>0</v>
      </c>
      <c r="AZ394" t="s">
        <v>436</v>
      </c>
      <c r="BA394" t="s">
        <v>436</v>
      </c>
      <c r="BB394">
        <v>0</v>
      </c>
      <c r="BC394">
        <v>0</v>
      </c>
      <c r="BD394">
        <f>1-BB394/BC394</f>
        <v>0</v>
      </c>
      <c r="BE394">
        <v>0</v>
      </c>
      <c r="BF394" t="s">
        <v>436</v>
      </c>
      <c r="BG394" t="s">
        <v>436</v>
      </c>
      <c r="BH394">
        <v>0</v>
      </c>
      <c r="BI394">
        <v>0</v>
      </c>
      <c r="BJ394">
        <f>1-BH394/BI394</f>
        <v>0</v>
      </c>
      <c r="BK394">
        <v>0.5</v>
      </c>
      <c r="BL394">
        <f>DK394</f>
        <v>0</v>
      </c>
      <c r="BM394">
        <f>N394</f>
        <v>0</v>
      </c>
      <c r="BN394">
        <f>BJ394*BK394*BL394</f>
        <v>0</v>
      </c>
      <c r="BO394">
        <f>(BM394-BE394)/BL394</f>
        <v>0</v>
      </c>
      <c r="BP394">
        <f>(BC394-BI394)/BI394</f>
        <v>0</v>
      </c>
      <c r="BQ394">
        <f>BB394/(BD394+BB394/BI394)</f>
        <v>0</v>
      </c>
      <c r="BR394" t="s">
        <v>436</v>
      </c>
      <c r="BS394">
        <v>0</v>
      </c>
      <c r="BT394">
        <f>IF(BS394&lt;&gt;0, BS394, BQ394)</f>
        <v>0</v>
      </c>
      <c r="BU394">
        <f>1-BT394/BI394</f>
        <v>0</v>
      </c>
      <c r="BV394">
        <f>(BI394-BH394)/(BI394-BT394)</f>
        <v>0</v>
      </c>
      <c r="BW394">
        <f>(BC394-BI394)/(BC394-BT394)</f>
        <v>0</v>
      </c>
      <c r="BX394">
        <f>(BI394-BH394)/(BI394-BB394)</f>
        <v>0</v>
      </c>
      <c r="BY394">
        <f>(BC394-BI394)/(BC394-BB394)</f>
        <v>0</v>
      </c>
      <c r="BZ394">
        <f>(BV394*BT394/BH394)</f>
        <v>0</v>
      </c>
      <c r="CA394">
        <f>(1-BZ394)</f>
        <v>0</v>
      </c>
      <c r="DJ394">
        <f>$B$11*EI394+$C$11*EJ394+$F$11*EU394*(1-EX394)</f>
        <v>0</v>
      </c>
      <c r="DK394">
        <f>DJ394*DL394</f>
        <v>0</v>
      </c>
      <c r="DL394">
        <f>($B$11*$D$9+$C$11*$D$9+$F$11*((FH394+EZ394)/MAX(FH394+EZ394+FI394, 0.1)*$I$9+FI394/MAX(FH394+EZ394+FI394, 0.1)*$J$9))/($B$11+$C$11+$F$11)</f>
        <v>0</v>
      </c>
      <c r="DM394">
        <f>($B$11*$K$9+$C$11*$K$9+$F$11*((FH394+EZ394)/MAX(FH394+EZ394+FI394, 0.1)*$P$9+FI394/MAX(FH394+EZ394+FI394, 0.1)*$Q$9))/($B$11+$C$11+$F$11)</f>
        <v>0</v>
      </c>
      <c r="DN394">
        <v>6</v>
      </c>
      <c r="DO394">
        <v>0.5</v>
      </c>
      <c r="DP394" t="s">
        <v>437</v>
      </c>
      <c r="DQ394">
        <v>2</v>
      </c>
      <c r="DR394" t="b">
        <v>1</v>
      </c>
      <c r="DS394">
        <v>1701979557.6</v>
      </c>
      <c r="DT394">
        <v>417.8865</v>
      </c>
      <c r="DU394">
        <v>420.004</v>
      </c>
      <c r="DV394">
        <v>12.49205</v>
      </c>
      <c r="DW394">
        <v>11.5899</v>
      </c>
      <c r="DX394">
        <v>418.401</v>
      </c>
      <c r="DY394">
        <v>12.46065</v>
      </c>
      <c r="DZ394">
        <v>599.9825</v>
      </c>
      <c r="EA394">
        <v>78.90185</v>
      </c>
      <c r="EB394">
        <v>0.10009455</v>
      </c>
      <c r="EC394">
        <v>23.05485</v>
      </c>
      <c r="ED394">
        <v>23.12555</v>
      </c>
      <c r="EE394">
        <v>999.9</v>
      </c>
      <c r="EF394">
        <v>0</v>
      </c>
      <c r="EG394">
        <v>0</v>
      </c>
      <c r="EH394">
        <v>9995.01</v>
      </c>
      <c r="EI394">
        <v>0</v>
      </c>
      <c r="EJ394">
        <v>0.848101</v>
      </c>
      <c r="EK394">
        <v>-2.117465</v>
      </c>
      <c r="EL394">
        <v>423.173</v>
      </c>
      <c r="EM394">
        <v>424.929</v>
      </c>
      <c r="EN394">
        <v>0.902186</v>
      </c>
      <c r="EO394">
        <v>420.004</v>
      </c>
      <c r="EP394">
        <v>11.5899</v>
      </c>
      <c r="EQ394">
        <v>0.985649</v>
      </c>
      <c r="ER394">
        <v>0.914465</v>
      </c>
      <c r="ES394">
        <v>6.705945</v>
      </c>
      <c r="ET394">
        <v>5.62041</v>
      </c>
      <c r="EU394">
        <v>1800.075</v>
      </c>
      <c r="EV394">
        <v>0.978006</v>
      </c>
      <c r="EW394">
        <v>0.0219943</v>
      </c>
      <c r="EX394">
        <v>0</v>
      </c>
      <c r="EY394">
        <v>380.3285</v>
      </c>
      <c r="EZ394">
        <v>4.99951</v>
      </c>
      <c r="FA394">
        <v>6899.89</v>
      </c>
      <c r="FB394">
        <v>14717.6</v>
      </c>
      <c r="FC394">
        <v>43.125</v>
      </c>
      <c r="FD394">
        <v>44.875</v>
      </c>
      <c r="FE394">
        <v>44.625</v>
      </c>
      <c r="FF394">
        <v>43.937</v>
      </c>
      <c r="FG394">
        <v>44.5</v>
      </c>
      <c r="FH394">
        <v>1755.595</v>
      </c>
      <c r="FI394">
        <v>39.48</v>
      </c>
      <c r="FJ394">
        <v>0</v>
      </c>
      <c r="FK394">
        <v>1701979560.3</v>
      </c>
      <c r="FL394">
        <v>0</v>
      </c>
      <c r="FM394">
        <v>380.17908</v>
      </c>
      <c r="FN394">
        <v>-0.305615391344135</v>
      </c>
      <c r="FO394">
        <v>-1.80769232154677</v>
      </c>
      <c r="FP394">
        <v>6900.0732</v>
      </c>
      <c r="FQ394">
        <v>15</v>
      </c>
      <c r="FR394">
        <v>1701977635</v>
      </c>
      <c r="FS394" t="s">
        <v>438</v>
      </c>
      <c r="FT394">
        <v>1701977633</v>
      </c>
      <c r="FU394">
        <v>1701977635</v>
      </c>
      <c r="FV394">
        <v>4</v>
      </c>
      <c r="FW394">
        <v>-0.012</v>
      </c>
      <c r="FX394">
        <v>0.003</v>
      </c>
      <c r="FY394">
        <v>-0.515</v>
      </c>
      <c r="FZ394">
        <v>0.012</v>
      </c>
      <c r="GA394">
        <v>420</v>
      </c>
      <c r="GB394">
        <v>11</v>
      </c>
      <c r="GC394">
        <v>0.38</v>
      </c>
      <c r="GD394">
        <v>0.07</v>
      </c>
      <c r="GE394">
        <v>-2.137808</v>
      </c>
      <c r="GF394">
        <v>-0.114539548872181</v>
      </c>
      <c r="GG394">
        <v>0.0449131324447539</v>
      </c>
      <c r="GH394">
        <v>1</v>
      </c>
      <c r="GI394">
        <v>380.229794117647</v>
      </c>
      <c r="GJ394">
        <v>0.000687544802578563</v>
      </c>
      <c r="GK394">
        <v>0.150606964023769</v>
      </c>
      <c r="GL394">
        <v>1</v>
      </c>
      <c r="GM394">
        <v>0.90263075</v>
      </c>
      <c r="GN394">
        <v>0.00126762406015038</v>
      </c>
      <c r="GO394">
        <v>0.000466319190576597</v>
      </c>
      <c r="GP394">
        <v>1</v>
      </c>
      <c r="GQ394">
        <v>3</v>
      </c>
      <c r="GR394">
        <v>3</v>
      </c>
      <c r="GS394" t="s">
        <v>439</v>
      </c>
      <c r="GT394">
        <v>3.25009</v>
      </c>
      <c r="GU394">
        <v>2.89214</v>
      </c>
      <c r="GV394">
        <v>0.0827982</v>
      </c>
      <c r="GW394">
        <v>0.0829132</v>
      </c>
      <c r="GX394">
        <v>0.0594931</v>
      </c>
      <c r="GY394">
        <v>0.0557655</v>
      </c>
      <c r="GZ394">
        <v>30259.3</v>
      </c>
      <c r="HA394">
        <v>23315.9</v>
      </c>
      <c r="HB394">
        <v>30712.8</v>
      </c>
      <c r="HC394">
        <v>23894.4</v>
      </c>
      <c r="HD394">
        <v>38260.2</v>
      </c>
      <c r="HE394">
        <v>31491.8</v>
      </c>
      <c r="HF394">
        <v>43458.4</v>
      </c>
      <c r="HG394">
        <v>36060.6</v>
      </c>
      <c r="HH394">
        <v>2.35265</v>
      </c>
      <c r="HI394">
        <v>2.25465</v>
      </c>
      <c r="HJ394">
        <v>0.152476</v>
      </c>
      <c r="HK394">
        <v>0</v>
      </c>
      <c r="HL394">
        <v>20.6186</v>
      </c>
      <c r="HM394">
        <v>999.9</v>
      </c>
      <c r="HN394">
        <v>44.946</v>
      </c>
      <c r="HO394">
        <v>27.221</v>
      </c>
      <c r="HP394">
        <v>20.6545</v>
      </c>
      <c r="HQ394">
        <v>54.642</v>
      </c>
      <c r="HR394">
        <v>21.4864</v>
      </c>
      <c r="HS394">
        <v>2</v>
      </c>
      <c r="HT394">
        <v>-0.303986</v>
      </c>
      <c r="HU394">
        <v>0.739365</v>
      </c>
      <c r="HV394">
        <v>20.3421</v>
      </c>
      <c r="HW394">
        <v>5.24589</v>
      </c>
      <c r="HX394">
        <v>11.9235</v>
      </c>
      <c r="HY394">
        <v>4.96965</v>
      </c>
      <c r="HZ394">
        <v>3.2901</v>
      </c>
      <c r="IA394">
        <v>9999</v>
      </c>
      <c r="IB394">
        <v>999.9</v>
      </c>
      <c r="IC394">
        <v>9999</v>
      </c>
      <c r="ID394">
        <v>9999</v>
      </c>
      <c r="IE394">
        <v>4.9721</v>
      </c>
      <c r="IF394">
        <v>1.87353</v>
      </c>
      <c r="IG394">
        <v>1.88036</v>
      </c>
      <c r="IH394">
        <v>1.87651</v>
      </c>
      <c r="II394">
        <v>1.87612</v>
      </c>
      <c r="IJ394">
        <v>1.87607</v>
      </c>
      <c r="IK394">
        <v>1.87504</v>
      </c>
      <c r="IL394">
        <v>1.87544</v>
      </c>
      <c r="IM394">
        <v>0</v>
      </c>
      <c r="IN394">
        <v>0</v>
      </c>
      <c r="IO394">
        <v>0</v>
      </c>
      <c r="IP394">
        <v>0</v>
      </c>
      <c r="IQ394" t="s">
        <v>440</v>
      </c>
      <c r="IR394" t="s">
        <v>441</v>
      </c>
      <c r="IS394" t="s">
        <v>442</v>
      </c>
      <c r="IT394" t="s">
        <v>442</v>
      </c>
      <c r="IU394" t="s">
        <v>442</v>
      </c>
      <c r="IV394" t="s">
        <v>442</v>
      </c>
      <c r="IW394">
        <v>0</v>
      </c>
      <c r="IX394">
        <v>100</v>
      </c>
      <c r="IY394">
        <v>100</v>
      </c>
      <c r="IZ394">
        <v>-0.514</v>
      </c>
      <c r="JA394">
        <v>0.0315</v>
      </c>
      <c r="JB394">
        <v>-0.436505064677801</v>
      </c>
      <c r="JC394">
        <v>-0.000204251658391556</v>
      </c>
      <c r="JD394">
        <v>8.11882707142039e-08</v>
      </c>
      <c r="JE394">
        <v>-8.824596126216e-11</v>
      </c>
      <c r="JF394">
        <v>-0.0823044458403542</v>
      </c>
      <c r="JG394">
        <v>6.98166786572007e-05</v>
      </c>
      <c r="JH394">
        <v>0.00104944809816257</v>
      </c>
      <c r="JI394">
        <v>-2.5878658862803e-05</v>
      </c>
      <c r="JJ394">
        <v>28</v>
      </c>
      <c r="JK394">
        <v>2090</v>
      </c>
      <c r="JL394">
        <v>2</v>
      </c>
      <c r="JM394">
        <v>19</v>
      </c>
      <c r="JN394">
        <v>32.1</v>
      </c>
      <c r="JO394">
        <v>32.1</v>
      </c>
      <c r="JP394">
        <v>1.36108</v>
      </c>
      <c r="JQ394">
        <v>2.55615</v>
      </c>
      <c r="JR394">
        <v>2.24365</v>
      </c>
      <c r="JS394">
        <v>2.84912</v>
      </c>
      <c r="JT394">
        <v>2.49756</v>
      </c>
      <c r="JU394">
        <v>2.3645</v>
      </c>
      <c r="JV394">
        <v>31.4333</v>
      </c>
      <c r="JW394">
        <v>24.07</v>
      </c>
      <c r="JX394">
        <v>18</v>
      </c>
      <c r="JY394">
        <v>633.58</v>
      </c>
      <c r="JZ394">
        <v>657.3</v>
      </c>
      <c r="KA394">
        <v>20.0003</v>
      </c>
      <c r="KB394">
        <v>23.3304</v>
      </c>
      <c r="KC394">
        <v>30.0001</v>
      </c>
      <c r="KD394">
        <v>23.5151</v>
      </c>
      <c r="KE394">
        <v>23.4948</v>
      </c>
      <c r="KF394">
        <v>27.2911</v>
      </c>
      <c r="KG394">
        <v>36.1715</v>
      </c>
      <c r="KH394">
        <v>0</v>
      </c>
      <c r="KI394">
        <v>20</v>
      </c>
      <c r="KJ394">
        <v>420</v>
      </c>
      <c r="KK394">
        <v>11.5869</v>
      </c>
      <c r="KL394">
        <v>101.977</v>
      </c>
      <c r="KM394">
        <v>101.022</v>
      </c>
    </row>
    <row r="395" spans="1:299">
      <c r="A395">
        <v>379</v>
      </c>
      <c r="B395">
        <v>1701979564.1</v>
      </c>
      <c r="C395">
        <v>1890.09999990463</v>
      </c>
      <c r="D395" t="s">
        <v>1199</v>
      </c>
      <c r="E395" t="s">
        <v>1200</v>
      </c>
      <c r="F395">
        <v>15</v>
      </c>
      <c r="H395" t="s">
        <v>435</v>
      </c>
      <c r="K395">
        <v>1701979562.6</v>
      </c>
      <c r="L395">
        <f>(M395)/1000</f>
        <v>0</v>
      </c>
      <c r="M395">
        <f>IF(DR395, AP395, AJ395)</f>
        <v>0</v>
      </c>
      <c r="N395">
        <f>IF(DR395, AK395, AI395)</f>
        <v>0</v>
      </c>
      <c r="O395">
        <f>DT395 - IF(AW395&gt;1, N395*DN395*100.0/(AY395*EH395), 0)</f>
        <v>0</v>
      </c>
      <c r="P395">
        <f>((V395-L395/2)*O395-N395)/(V395+L395/2)</f>
        <v>0</v>
      </c>
      <c r="Q395">
        <f>P395*(EA395+EB395)/1000.0</f>
        <v>0</v>
      </c>
      <c r="R395">
        <f>(DT395 - IF(AW395&gt;1, N395*DN395*100.0/(AY395*EH395), 0))*(EA395+EB395)/1000.0</f>
        <v>0</v>
      </c>
      <c r="S395">
        <f>2.0/((1/U395-1/T395)+SIGN(U395)*SQRT((1/U395-1/T395)*(1/U395-1/T395) + 4*DO395/((DO395+1)*(DO395+1))*(2*1/U395*1/T395-1/T395*1/T395)))</f>
        <v>0</v>
      </c>
      <c r="T395">
        <f>IF(LEFT(DP395,1)&lt;&gt;"0",IF(LEFT(DP395,1)="1",3.0,DQ395),$D$5+$E$5*(EH395*EA395/($K$5*1000))+$F$5*(EH395*EA395/($K$5*1000))*MAX(MIN(DN395,$J$5),$I$5)*MAX(MIN(DN395,$J$5),$I$5)+$G$5*MAX(MIN(DN395,$J$5),$I$5)*(EH395*EA395/($K$5*1000))+$H$5*(EH395*EA395/($K$5*1000))*(EH395*EA395/($K$5*1000)))</f>
        <v>0</v>
      </c>
      <c r="U395">
        <f>L395*(1000-(1000*0.61365*exp(17.502*Y395/(240.97+Y395))/(EA395+EB395)+DV395)/2)/(1000*0.61365*exp(17.502*Y395/(240.97+Y395))/(EA395+EB395)-DV395)</f>
        <v>0</v>
      </c>
      <c r="V395">
        <f>1/((DO395+1)/(S395/1.6)+1/(T395/1.37)) + DO395/((DO395+1)/(S395/1.6) + DO395/(T395/1.37))</f>
        <v>0</v>
      </c>
      <c r="W395">
        <f>(DJ395*DM395)</f>
        <v>0</v>
      </c>
      <c r="X395">
        <f>(EC395+(W395+2*0.95*5.67E-8*(((EC395+$B$7)+273)^4-(EC395+273)^4)-44100*L395)/(1.84*29.3*T395+8*0.95*5.67E-8*(EC395+273)^3))</f>
        <v>0</v>
      </c>
      <c r="Y395">
        <f>($C$7*ED395+$D$7*EE395+$E$7*X395)</f>
        <v>0</v>
      </c>
      <c r="Z395">
        <f>0.61365*exp(17.502*Y395/(240.97+Y395))</f>
        <v>0</v>
      </c>
      <c r="AA395">
        <f>(AB395/AC395*100)</f>
        <v>0</v>
      </c>
      <c r="AB395">
        <f>DV395*(EA395+EB395)/1000</f>
        <v>0</v>
      </c>
      <c r="AC395">
        <f>0.61365*exp(17.502*EC395/(240.97+EC395))</f>
        <v>0</v>
      </c>
      <c r="AD395">
        <f>(Z395-DV395*(EA395+EB395)/1000)</f>
        <v>0</v>
      </c>
      <c r="AE395">
        <f>(-L395*44100)</f>
        <v>0</v>
      </c>
      <c r="AF395">
        <f>2*29.3*T395*0.92*(EC395-Y395)</f>
        <v>0</v>
      </c>
      <c r="AG395">
        <f>2*0.95*5.67E-8*(((EC395+$B$7)+273)^4-(Y395+273)^4)</f>
        <v>0</v>
      </c>
      <c r="AH395">
        <f>W395+AG395+AE395+AF395</f>
        <v>0</v>
      </c>
      <c r="AI395">
        <f>DZ395*AW395*(DU395-DT395*(1000-AW395*DW395)/(1000-AW395*DV395))/(100*DN395)</f>
        <v>0</v>
      </c>
      <c r="AJ395">
        <f>1000*DZ395*AW395*(DV395-DW395)/(100*DN395*(1000-AW395*DV395))</f>
        <v>0</v>
      </c>
      <c r="AK395">
        <f>(AL395 - AM395 - EA395*1E3/(8.314*(EC395+273.15)) * AO395/DZ395 * AN395) * DZ395/(100*DN395) * (1000 - DW395)/1000</f>
        <v>0</v>
      </c>
      <c r="AL395">
        <v>424.931363115965</v>
      </c>
      <c r="AM395">
        <v>423.122442424242</v>
      </c>
      <c r="AN395">
        <v>-0.00439526720200954</v>
      </c>
      <c r="AO395">
        <v>66.111918729525</v>
      </c>
      <c r="AP395">
        <f>(AR395 - AQ395 + EA395*1E3/(8.314*(EC395+273.15)) * AT395/DZ395 * AS395) * DZ395/(100*DN395) * 1000/(1000 - AR395)</f>
        <v>0</v>
      </c>
      <c r="AQ395">
        <v>11.5905358327187</v>
      </c>
      <c r="AR395">
        <v>12.4909</v>
      </c>
      <c r="AS395">
        <v>-2.75810757484339e-07</v>
      </c>
      <c r="AT395">
        <v>85.4368916189537</v>
      </c>
      <c r="AU395">
        <v>0</v>
      </c>
      <c r="AV395">
        <v>0</v>
      </c>
      <c r="AW395">
        <f>IF(AU395*$H$13&gt;=AY395,1.0,(AY395/(AY395-AU395*$H$13)))</f>
        <v>0</v>
      </c>
      <c r="AX395">
        <f>(AW395-1)*100</f>
        <v>0</v>
      </c>
      <c r="AY395">
        <f>MAX(0,($B$13+$C$13*EH395)/(1+$D$13*EH395)*EA395/(EC395+273)*$E$13)</f>
        <v>0</v>
      </c>
      <c r="AZ395" t="s">
        <v>436</v>
      </c>
      <c r="BA395" t="s">
        <v>436</v>
      </c>
      <c r="BB395">
        <v>0</v>
      </c>
      <c r="BC395">
        <v>0</v>
      </c>
      <c r="BD395">
        <f>1-BB395/BC395</f>
        <v>0</v>
      </c>
      <c r="BE395">
        <v>0</v>
      </c>
      <c r="BF395" t="s">
        <v>436</v>
      </c>
      <c r="BG395" t="s">
        <v>436</v>
      </c>
      <c r="BH395">
        <v>0</v>
      </c>
      <c r="BI395">
        <v>0</v>
      </c>
      <c r="BJ395">
        <f>1-BH395/BI395</f>
        <v>0</v>
      </c>
      <c r="BK395">
        <v>0.5</v>
      </c>
      <c r="BL395">
        <f>DK395</f>
        <v>0</v>
      </c>
      <c r="BM395">
        <f>N395</f>
        <v>0</v>
      </c>
      <c r="BN395">
        <f>BJ395*BK395*BL395</f>
        <v>0</v>
      </c>
      <c r="BO395">
        <f>(BM395-BE395)/BL395</f>
        <v>0</v>
      </c>
      <c r="BP395">
        <f>(BC395-BI395)/BI395</f>
        <v>0</v>
      </c>
      <c r="BQ395">
        <f>BB395/(BD395+BB395/BI395)</f>
        <v>0</v>
      </c>
      <c r="BR395" t="s">
        <v>436</v>
      </c>
      <c r="BS395">
        <v>0</v>
      </c>
      <c r="BT395">
        <f>IF(BS395&lt;&gt;0, BS395, BQ395)</f>
        <v>0</v>
      </c>
      <c r="BU395">
        <f>1-BT395/BI395</f>
        <v>0</v>
      </c>
      <c r="BV395">
        <f>(BI395-BH395)/(BI395-BT395)</f>
        <v>0</v>
      </c>
      <c r="BW395">
        <f>(BC395-BI395)/(BC395-BT395)</f>
        <v>0</v>
      </c>
      <c r="BX395">
        <f>(BI395-BH395)/(BI395-BB395)</f>
        <v>0</v>
      </c>
      <c r="BY395">
        <f>(BC395-BI395)/(BC395-BB395)</f>
        <v>0</v>
      </c>
      <c r="BZ395">
        <f>(BV395*BT395/BH395)</f>
        <v>0</v>
      </c>
      <c r="CA395">
        <f>(1-BZ395)</f>
        <v>0</v>
      </c>
      <c r="DJ395">
        <f>$B$11*EI395+$C$11*EJ395+$F$11*EU395*(1-EX395)</f>
        <v>0</v>
      </c>
      <c r="DK395">
        <f>DJ395*DL395</f>
        <v>0</v>
      </c>
      <c r="DL395">
        <f>($B$11*$D$9+$C$11*$D$9+$F$11*((FH395+EZ395)/MAX(FH395+EZ395+FI395, 0.1)*$I$9+FI395/MAX(FH395+EZ395+FI395, 0.1)*$J$9))/($B$11+$C$11+$F$11)</f>
        <v>0</v>
      </c>
      <c r="DM395">
        <f>($B$11*$K$9+$C$11*$K$9+$F$11*((FH395+EZ395)/MAX(FH395+EZ395+FI395, 0.1)*$P$9+FI395/MAX(FH395+EZ395+FI395, 0.1)*$Q$9))/($B$11+$C$11+$F$11)</f>
        <v>0</v>
      </c>
      <c r="DN395">
        <v>6</v>
      </c>
      <c r="DO395">
        <v>0.5</v>
      </c>
      <c r="DP395" t="s">
        <v>437</v>
      </c>
      <c r="DQ395">
        <v>2</v>
      </c>
      <c r="DR395" t="b">
        <v>1</v>
      </c>
      <c r="DS395">
        <v>1701979562.6</v>
      </c>
      <c r="DT395">
        <v>417.843</v>
      </c>
      <c r="DU395">
        <v>420.0095</v>
      </c>
      <c r="DV395">
        <v>12.49115</v>
      </c>
      <c r="DW395">
        <v>11.59075</v>
      </c>
      <c r="DX395">
        <v>418.357</v>
      </c>
      <c r="DY395">
        <v>12.4597</v>
      </c>
      <c r="DZ395">
        <v>600.0435</v>
      </c>
      <c r="EA395">
        <v>78.90205</v>
      </c>
      <c r="EB395">
        <v>0.0999025</v>
      </c>
      <c r="EC395">
        <v>23.0555</v>
      </c>
      <c r="ED395">
        <v>23.13815</v>
      </c>
      <c r="EE395">
        <v>999.9</v>
      </c>
      <c r="EF395">
        <v>0</v>
      </c>
      <c r="EG395">
        <v>0</v>
      </c>
      <c r="EH395">
        <v>10011.575</v>
      </c>
      <c r="EI395">
        <v>0</v>
      </c>
      <c r="EJ395">
        <v>0.848101</v>
      </c>
      <c r="EK395">
        <v>-2.166335</v>
      </c>
      <c r="EL395">
        <v>423.128</v>
      </c>
      <c r="EM395">
        <v>424.9345</v>
      </c>
      <c r="EN395">
        <v>0.900437</v>
      </c>
      <c r="EO395">
        <v>420.0095</v>
      </c>
      <c r="EP395">
        <v>11.59075</v>
      </c>
      <c r="EQ395">
        <v>0.9855765</v>
      </c>
      <c r="ER395">
        <v>0.91453</v>
      </c>
      <c r="ES395">
        <v>6.70488</v>
      </c>
      <c r="ET395">
        <v>5.62144</v>
      </c>
      <c r="EU395">
        <v>1800.07</v>
      </c>
      <c r="EV395">
        <v>0.978006</v>
      </c>
      <c r="EW395">
        <v>0.0219943</v>
      </c>
      <c r="EX395">
        <v>0</v>
      </c>
      <c r="EY395">
        <v>380.228</v>
      </c>
      <c r="EZ395">
        <v>4.99951</v>
      </c>
      <c r="FA395">
        <v>6899.995</v>
      </c>
      <c r="FB395">
        <v>14717.55</v>
      </c>
      <c r="FC395">
        <v>43.125</v>
      </c>
      <c r="FD395">
        <v>44.875</v>
      </c>
      <c r="FE395">
        <v>44.687</v>
      </c>
      <c r="FF395">
        <v>43.937</v>
      </c>
      <c r="FG395">
        <v>44.5</v>
      </c>
      <c r="FH395">
        <v>1755.59</v>
      </c>
      <c r="FI395">
        <v>39.48</v>
      </c>
      <c r="FJ395">
        <v>0</v>
      </c>
      <c r="FK395">
        <v>1701979565.1</v>
      </c>
      <c r="FL395">
        <v>0</v>
      </c>
      <c r="FM395">
        <v>380.18504</v>
      </c>
      <c r="FN395">
        <v>0.464307680277173</v>
      </c>
      <c r="FO395">
        <v>-2.68692308275581</v>
      </c>
      <c r="FP395">
        <v>6899.8876</v>
      </c>
      <c r="FQ395">
        <v>15</v>
      </c>
      <c r="FR395">
        <v>1701977635</v>
      </c>
      <c r="FS395" t="s">
        <v>438</v>
      </c>
      <c r="FT395">
        <v>1701977633</v>
      </c>
      <c r="FU395">
        <v>1701977635</v>
      </c>
      <c r="FV395">
        <v>4</v>
      </c>
      <c r="FW395">
        <v>-0.012</v>
      </c>
      <c r="FX395">
        <v>0.003</v>
      </c>
      <c r="FY395">
        <v>-0.515</v>
      </c>
      <c r="FZ395">
        <v>0.012</v>
      </c>
      <c r="GA395">
        <v>420</v>
      </c>
      <c r="GB395">
        <v>11</v>
      </c>
      <c r="GC395">
        <v>0.38</v>
      </c>
      <c r="GD395">
        <v>0.07</v>
      </c>
      <c r="GE395">
        <v>-2.14182619047619</v>
      </c>
      <c r="GF395">
        <v>-0.101343116883118</v>
      </c>
      <c r="GG395">
        <v>0.0455784251881347</v>
      </c>
      <c r="GH395">
        <v>1</v>
      </c>
      <c r="GI395">
        <v>380.195</v>
      </c>
      <c r="GJ395">
        <v>-0.156822005731284</v>
      </c>
      <c r="GK395">
        <v>0.170021278945072</v>
      </c>
      <c r="GL395">
        <v>1</v>
      </c>
      <c r="GM395">
        <v>0.902316047619047</v>
      </c>
      <c r="GN395">
        <v>-0.00647883116883046</v>
      </c>
      <c r="GO395">
        <v>0.000973857840226454</v>
      </c>
      <c r="GP395">
        <v>1</v>
      </c>
      <c r="GQ395">
        <v>3</v>
      </c>
      <c r="GR395">
        <v>3</v>
      </c>
      <c r="GS395" t="s">
        <v>439</v>
      </c>
      <c r="GT395">
        <v>3.25009</v>
      </c>
      <c r="GU395">
        <v>2.89215</v>
      </c>
      <c r="GV395">
        <v>0.0827909</v>
      </c>
      <c r="GW395">
        <v>0.0829169</v>
      </c>
      <c r="GX395">
        <v>0.0594874</v>
      </c>
      <c r="GY395">
        <v>0.0557665</v>
      </c>
      <c r="GZ395">
        <v>30259.4</v>
      </c>
      <c r="HA395">
        <v>23315.6</v>
      </c>
      <c r="HB395">
        <v>30712.7</v>
      </c>
      <c r="HC395">
        <v>23894.2</v>
      </c>
      <c r="HD395">
        <v>38259.9</v>
      </c>
      <c r="HE395">
        <v>31491.6</v>
      </c>
      <c r="HF395">
        <v>43457.8</v>
      </c>
      <c r="HG395">
        <v>36060.4</v>
      </c>
      <c r="HH395">
        <v>2.35245</v>
      </c>
      <c r="HI395">
        <v>2.25458</v>
      </c>
      <c r="HJ395">
        <v>0.152029</v>
      </c>
      <c r="HK395">
        <v>0</v>
      </c>
      <c r="HL395">
        <v>20.6204</v>
      </c>
      <c r="HM395">
        <v>999.9</v>
      </c>
      <c r="HN395">
        <v>44.946</v>
      </c>
      <c r="HO395">
        <v>27.211</v>
      </c>
      <c r="HP395">
        <v>20.6424</v>
      </c>
      <c r="HQ395">
        <v>54.652</v>
      </c>
      <c r="HR395">
        <v>21.4423</v>
      </c>
      <c r="HS395">
        <v>2</v>
      </c>
      <c r="HT395">
        <v>-0.303819</v>
      </c>
      <c r="HU395">
        <v>0.740771</v>
      </c>
      <c r="HV395">
        <v>20.3422</v>
      </c>
      <c r="HW395">
        <v>5.24649</v>
      </c>
      <c r="HX395">
        <v>11.9219</v>
      </c>
      <c r="HY395">
        <v>4.9697</v>
      </c>
      <c r="HZ395">
        <v>3.29013</v>
      </c>
      <c r="IA395">
        <v>9999</v>
      </c>
      <c r="IB395">
        <v>999.9</v>
      </c>
      <c r="IC395">
        <v>9999</v>
      </c>
      <c r="ID395">
        <v>9999</v>
      </c>
      <c r="IE395">
        <v>4.97212</v>
      </c>
      <c r="IF395">
        <v>1.87353</v>
      </c>
      <c r="IG395">
        <v>1.88036</v>
      </c>
      <c r="IH395">
        <v>1.87653</v>
      </c>
      <c r="II395">
        <v>1.8761</v>
      </c>
      <c r="IJ395">
        <v>1.87607</v>
      </c>
      <c r="IK395">
        <v>1.87504</v>
      </c>
      <c r="IL395">
        <v>1.87545</v>
      </c>
      <c r="IM395">
        <v>0</v>
      </c>
      <c r="IN395">
        <v>0</v>
      </c>
      <c r="IO395">
        <v>0</v>
      </c>
      <c r="IP395">
        <v>0</v>
      </c>
      <c r="IQ395" t="s">
        <v>440</v>
      </c>
      <c r="IR395" t="s">
        <v>441</v>
      </c>
      <c r="IS395" t="s">
        <v>442</v>
      </c>
      <c r="IT395" t="s">
        <v>442</v>
      </c>
      <c r="IU395" t="s">
        <v>442</v>
      </c>
      <c r="IV395" t="s">
        <v>442</v>
      </c>
      <c r="IW395">
        <v>0</v>
      </c>
      <c r="IX395">
        <v>100</v>
      </c>
      <c r="IY395">
        <v>100</v>
      </c>
      <c r="IZ395">
        <v>-0.514</v>
      </c>
      <c r="JA395">
        <v>0.0314</v>
      </c>
      <c r="JB395">
        <v>-0.436505064677801</v>
      </c>
      <c r="JC395">
        <v>-0.000204251658391556</v>
      </c>
      <c r="JD395">
        <v>8.11882707142039e-08</v>
      </c>
      <c r="JE395">
        <v>-8.824596126216e-11</v>
      </c>
      <c r="JF395">
        <v>-0.0823044458403542</v>
      </c>
      <c r="JG395">
        <v>6.98166786572007e-05</v>
      </c>
      <c r="JH395">
        <v>0.00104944809816257</v>
      </c>
      <c r="JI395">
        <v>-2.5878658862803e-05</v>
      </c>
      <c r="JJ395">
        <v>28</v>
      </c>
      <c r="JK395">
        <v>2090</v>
      </c>
      <c r="JL395">
        <v>2</v>
      </c>
      <c r="JM395">
        <v>19</v>
      </c>
      <c r="JN395">
        <v>32.2</v>
      </c>
      <c r="JO395">
        <v>32.2</v>
      </c>
      <c r="JP395">
        <v>1.36108</v>
      </c>
      <c r="JQ395">
        <v>2.55371</v>
      </c>
      <c r="JR395">
        <v>2.24365</v>
      </c>
      <c r="JS395">
        <v>2.85034</v>
      </c>
      <c r="JT395">
        <v>2.49756</v>
      </c>
      <c r="JU395">
        <v>2.37183</v>
      </c>
      <c r="JV395">
        <v>31.4115</v>
      </c>
      <c r="JW395">
        <v>24.0612</v>
      </c>
      <c r="JX395">
        <v>18</v>
      </c>
      <c r="JY395">
        <v>633.434</v>
      </c>
      <c r="JZ395">
        <v>657.236</v>
      </c>
      <c r="KA395">
        <v>20.0002</v>
      </c>
      <c r="KB395">
        <v>23.3314</v>
      </c>
      <c r="KC395">
        <v>30.0002</v>
      </c>
      <c r="KD395">
        <v>23.5151</v>
      </c>
      <c r="KE395">
        <v>23.4948</v>
      </c>
      <c r="KF395">
        <v>27.2899</v>
      </c>
      <c r="KG395">
        <v>36.1715</v>
      </c>
      <c r="KH395">
        <v>0</v>
      </c>
      <c r="KI395">
        <v>20</v>
      </c>
      <c r="KJ395">
        <v>420</v>
      </c>
      <c r="KK395">
        <v>11.5869</v>
      </c>
      <c r="KL395">
        <v>101.976</v>
      </c>
      <c r="KM395">
        <v>101.022</v>
      </c>
    </row>
    <row r="396" spans="1:299">
      <c r="A396">
        <v>380</v>
      </c>
      <c r="B396">
        <v>1701979569.1</v>
      </c>
      <c r="C396">
        <v>1895.09999990463</v>
      </c>
      <c r="D396" t="s">
        <v>1201</v>
      </c>
      <c r="E396" t="s">
        <v>1202</v>
      </c>
      <c r="F396">
        <v>15</v>
      </c>
      <c r="H396" t="s">
        <v>435</v>
      </c>
      <c r="K396">
        <v>1701979567.6</v>
      </c>
      <c r="L396">
        <f>(M396)/1000</f>
        <v>0</v>
      </c>
      <c r="M396">
        <f>IF(DR396, AP396, AJ396)</f>
        <v>0</v>
      </c>
      <c r="N396">
        <f>IF(DR396, AK396, AI396)</f>
        <v>0</v>
      </c>
      <c r="O396">
        <f>DT396 - IF(AW396&gt;1, N396*DN396*100.0/(AY396*EH396), 0)</f>
        <v>0</v>
      </c>
      <c r="P396">
        <f>((V396-L396/2)*O396-N396)/(V396+L396/2)</f>
        <v>0</v>
      </c>
      <c r="Q396">
        <f>P396*(EA396+EB396)/1000.0</f>
        <v>0</v>
      </c>
      <c r="R396">
        <f>(DT396 - IF(AW396&gt;1, N396*DN396*100.0/(AY396*EH396), 0))*(EA396+EB396)/1000.0</f>
        <v>0</v>
      </c>
      <c r="S396">
        <f>2.0/((1/U396-1/T396)+SIGN(U396)*SQRT((1/U396-1/T396)*(1/U396-1/T396) + 4*DO396/((DO396+1)*(DO396+1))*(2*1/U396*1/T396-1/T396*1/T396)))</f>
        <v>0</v>
      </c>
      <c r="T396">
        <f>IF(LEFT(DP396,1)&lt;&gt;"0",IF(LEFT(DP396,1)="1",3.0,DQ396),$D$5+$E$5*(EH396*EA396/($K$5*1000))+$F$5*(EH396*EA396/($K$5*1000))*MAX(MIN(DN396,$J$5),$I$5)*MAX(MIN(DN396,$J$5),$I$5)+$G$5*MAX(MIN(DN396,$J$5),$I$5)*(EH396*EA396/($K$5*1000))+$H$5*(EH396*EA396/($K$5*1000))*(EH396*EA396/($K$5*1000)))</f>
        <v>0</v>
      </c>
      <c r="U396">
        <f>L396*(1000-(1000*0.61365*exp(17.502*Y396/(240.97+Y396))/(EA396+EB396)+DV396)/2)/(1000*0.61365*exp(17.502*Y396/(240.97+Y396))/(EA396+EB396)-DV396)</f>
        <v>0</v>
      </c>
      <c r="V396">
        <f>1/((DO396+1)/(S396/1.6)+1/(T396/1.37)) + DO396/((DO396+1)/(S396/1.6) + DO396/(T396/1.37))</f>
        <v>0</v>
      </c>
      <c r="W396">
        <f>(DJ396*DM396)</f>
        <v>0</v>
      </c>
      <c r="X396">
        <f>(EC396+(W396+2*0.95*5.67E-8*(((EC396+$B$7)+273)^4-(EC396+273)^4)-44100*L396)/(1.84*29.3*T396+8*0.95*5.67E-8*(EC396+273)^3))</f>
        <v>0</v>
      </c>
      <c r="Y396">
        <f>($C$7*ED396+$D$7*EE396+$E$7*X396)</f>
        <v>0</v>
      </c>
      <c r="Z396">
        <f>0.61365*exp(17.502*Y396/(240.97+Y396))</f>
        <v>0</v>
      </c>
      <c r="AA396">
        <f>(AB396/AC396*100)</f>
        <v>0</v>
      </c>
      <c r="AB396">
        <f>DV396*(EA396+EB396)/1000</f>
        <v>0</v>
      </c>
      <c r="AC396">
        <f>0.61365*exp(17.502*EC396/(240.97+EC396))</f>
        <v>0</v>
      </c>
      <c r="AD396">
        <f>(Z396-DV396*(EA396+EB396)/1000)</f>
        <v>0</v>
      </c>
      <c r="AE396">
        <f>(-L396*44100)</f>
        <v>0</v>
      </c>
      <c r="AF396">
        <f>2*29.3*T396*0.92*(EC396-Y396)</f>
        <v>0</v>
      </c>
      <c r="AG396">
        <f>2*0.95*5.67E-8*(((EC396+$B$7)+273)^4-(Y396+273)^4)</f>
        <v>0</v>
      </c>
      <c r="AH396">
        <f>W396+AG396+AE396+AF396</f>
        <v>0</v>
      </c>
      <c r="AI396">
        <f>DZ396*AW396*(DU396-DT396*(1000-AW396*DW396)/(1000-AW396*DV396))/(100*DN396)</f>
        <v>0</v>
      </c>
      <c r="AJ396">
        <f>1000*DZ396*AW396*(DV396-DW396)/(100*DN396*(1000-AW396*DV396))</f>
        <v>0</v>
      </c>
      <c r="AK396">
        <f>(AL396 - AM396 - EA396*1E3/(8.314*(EC396+273.15)) * AO396/DZ396 * AN396) * DZ396/(100*DN396) * (1000 - DW396)/1000</f>
        <v>0</v>
      </c>
      <c r="AL396">
        <v>424.946487340374</v>
      </c>
      <c r="AM396">
        <v>423.201303030303</v>
      </c>
      <c r="AN396">
        <v>0.0214213102067123</v>
      </c>
      <c r="AO396">
        <v>66.111918729525</v>
      </c>
      <c r="AP396">
        <f>(AR396 - AQ396 + EA396*1E3/(8.314*(EC396+273.15)) * AT396/DZ396 * AS396) * DZ396/(100*DN396) * 1000/(1000 - AR396)</f>
        <v>0</v>
      </c>
      <c r="AQ396">
        <v>11.5909081674858</v>
      </c>
      <c r="AR396">
        <v>12.4914263736264</v>
      </c>
      <c r="AS396">
        <v>-1.74743618198932e-07</v>
      </c>
      <c r="AT396">
        <v>85.4368916189537</v>
      </c>
      <c r="AU396">
        <v>0</v>
      </c>
      <c r="AV396">
        <v>0</v>
      </c>
      <c r="AW396">
        <f>IF(AU396*$H$13&gt;=AY396,1.0,(AY396/(AY396-AU396*$H$13)))</f>
        <v>0</v>
      </c>
      <c r="AX396">
        <f>(AW396-1)*100</f>
        <v>0</v>
      </c>
      <c r="AY396">
        <f>MAX(0,($B$13+$C$13*EH396)/(1+$D$13*EH396)*EA396/(EC396+273)*$E$13)</f>
        <v>0</v>
      </c>
      <c r="AZ396" t="s">
        <v>436</v>
      </c>
      <c r="BA396" t="s">
        <v>436</v>
      </c>
      <c r="BB396">
        <v>0</v>
      </c>
      <c r="BC396">
        <v>0</v>
      </c>
      <c r="BD396">
        <f>1-BB396/BC396</f>
        <v>0</v>
      </c>
      <c r="BE396">
        <v>0</v>
      </c>
      <c r="BF396" t="s">
        <v>436</v>
      </c>
      <c r="BG396" t="s">
        <v>436</v>
      </c>
      <c r="BH396">
        <v>0</v>
      </c>
      <c r="BI396">
        <v>0</v>
      </c>
      <c r="BJ396">
        <f>1-BH396/BI396</f>
        <v>0</v>
      </c>
      <c r="BK396">
        <v>0.5</v>
      </c>
      <c r="BL396">
        <f>DK396</f>
        <v>0</v>
      </c>
      <c r="BM396">
        <f>N396</f>
        <v>0</v>
      </c>
      <c r="BN396">
        <f>BJ396*BK396*BL396</f>
        <v>0</v>
      </c>
      <c r="BO396">
        <f>(BM396-BE396)/BL396</f>
        <v>0</v>
      </c>
      <c r="BP396">
        <f>(BC396-BI396)/BI396</f>
        <v>0</v>
      </c>
      <c r="BQ396">
        <f>BB396/(BD396+BB396/BI396)</f>
        <v>0</v>
      </c>
      <c r="BR396" t="s">
        <v>436</v>
      </c>
      <c r="BS396">
        <v>0</v>
      </c>
      <c r="BT396">
        <f>IF(BS396&lt;&gt;0, BS396, BQ396)</f>
        <v>0</v>
      </c>
      <c r="BU396">
        <f>1-BT396/BI396</f>
        <v>0</v>
      </c>
      <c r="BV396">
        <f>(BI396-BH396)/(BI396-BT396)</f>
        <v>0</v>
      </c>
      <c r="BW396">
        <f>(BC396-BI396)/(BC396-BT396)</f>
        <v>0</v>
      </c>
      <c r="BX396">
        <f>(BI396-BH396)/(BI396-BB396)</f>
        <v>0</v>
      </c>
      <c r="BY396">
        <f>(BC396-BI396)/(BC396-BB396)</f>
        <v>0</v>
      </c>
      <c r="BZ396">
        <f>(BV396*BT396/BH396)</f>
        <v>0</v>
      </c>
      <c r="CA396">
        <f>(1-BZ396)</f>
        <v>0</v>
      </c>
      <c r="DJ396">
        <f>$B$11*EI396+$C$11*EJ396+$F$11*EU396*(1-EX396)</f>
        <v>0</v>
      </c>
      <c r="DK396">
        <f>DJ396*DL396</f>
        <v>0</v>
      </c>
      <c r="DL396">
        <f>($B$11*$D$9+$C$11*$D$9+$F$11*((FH396+EZ396)/MAX(FH396+EZ396+FI396, 0.1)*$I$9+FI396/MAX(FH396+EZ396+FI396, 0.1)*$J$9))/($B$11+$C$11+$F$11)</f>
        <v>0</v>
      </c>
      <c r="DM396">
        <f>($B$11*$K$9+$C$11*$K$9+$F$11*((FH396+EZ396)/MAX(FH396+EZ396+FI396, 0.1)*$P$9+FI396/MAX(FH396+EZ396+FI396, 0.1)*$Q$9))/($B$11+$C$11+$F$11)</f>
        <v>0</v>
      </c>
      <c r="DN396">
        <v>6</v>
      </c>
      <c r="DO396">
        <v>0.5</v>
      </c>
      <c r="DP396" t="s">
        <v>437</v>
      </c>
      <c r="DQ396">
        <v>2</v>
      </c>
      <c r="DR396" t="b">
        <v>1</v>
      </c>
      <c r="DS396">
        <v>1701979567.6</v>
      </c>
      <c r="DT396">
        <v>417.9</v>
      </c>
      <c r="DU396">
        <v>420.018</v>
      </c>
      <c r="DV396">
        <v>12.49155</v>
      </c>
      <c r="DW396">
        <v>11.59205</v>
      </c>
      <c r="DX396">
        <v>418.414</v>
      </c>
      <c r="DY396">
        <v>12.46015</v>
      </c>
      <c r="DZ396">
        <v>599.969</v>
      </c>
      <c r="EA396">
        <v>78.90185</v>
      </c>
      <c r="EB396">
        <v>0.0999072</v>
      </c>
      <c r="EC396">
        <v>23.057</v>
      </c>
      <c r="ED396">
        <v>23.1206</v>
      </c>
      <c r="EE396">
        <v>999.9</v>
      </c>
      <c r="EF396">
        <v>0</v>
      </c>
      <c r="EG396">
        <v>0</v>
      </c>
      <c r="EH396">
        <v>10018.75</v>
      </c>
      <c r="EI396">
        <v>0</v>
      </c>
      <c r="EJ396">
        <v>0.848101</v>
      </c>
      <c r="EK396">
        <v>-2.11804</v>
      </c>
      <c r="EL396">
        <v>423.186</v>
      </c>
      <c r="EM396">
        <v>424.944</v>
      </c>
      <c r="EN396">
        <v>0.899527</v>
      </c>
      <c r="EO396">
        <v>420.018</v>
      </c>
      <c r="EP396">
        <v>11.59205</v>
      </c>
      <c r="EQ396">
        <v>0.9856095</v>
      </c>
      <c r="ER396">
        <v>0.914635</v>
      </c>
      <c r="ES396">
        <v>6.705365</v>
      </c>
      <c r="ET396">
        <v>5.623095</v>
      </c>
      <c r="EU396">
        <v>1800.07</v>
      </c>
      <c r="EV396">
        <v>0.978006</v>
      </c>
      <c r="EW396">
        <v>0.0219943</v>
      </c>
      <c r="EX396">
        <v>0</v>
      </c>
      <c r="EY396">
        <v>380.161</v>
      </c>
      <c r="EZ396">
        <v>4.99951</v>
      </c>
      <c r="FA396">
        <v>6900.07</v>
      </c>
      <c r="FB396">
        <v>14717.55</v>
      </c>
      <c r="FC396">
        <v>43.125</v>
      </c>
      <c r="FD396">
        <v>44.875</v>
      </c>
      <c r="FE396">
        <v>44.625</v>
      </c>
      <c r="FF396">
        <v>43.937</v>
      </c>
      <c r="FG396">
        <v>44.5</v>
      </c>
      <c r="FH396">
        <v>1755.59</v>
      </c>
      <c r="FI396">
        <v>39.48</v>
      </c>
      <c r="FJ396">
        <v>0</v>
      </c>
      <c r="FK396">
        <v>1701979570.5</v>
      </c>
      <c r="FL396">
        <v>0</v>
      </c>
      <c r="FM396">
        <v>380.202961538462</v>
      </c>
      <c r="FN396">
        <v>-0.180820522250824</v>
      </c>
      <c r="FO396">
        <v>-0.349743591612138</v>
      </c>
      <c r="FP396">
        <v>6899.88115384615</v>
      </c>
      <c r="FQ396">
        <v>15</v>
      </c>
      <c r="FR396">
        <v>1701977635</v>
      </c>
      <c r="FS396" t="s">
        <v>438</v>
      </c>
      <c r="FT396">
        <v>1701977633</v>
      </c>
      <c r="FU396">
        <v>1701977635</v>
      </c>
      <c r="FV396">
        <v>4</v>
      </c>
      <c r="FW396">
        <v>-0.012</v>
      </c>
      <c r="FX396">
        <v>0.003</v>
      </c>
      <c r="FY396">
        <v>-0.515</v>
      </c>
      <c r="FZ396">
        <v>0.012</v>
      </c>
      <c r="GA396">
        <v>420</v>
      </c>
      <c r="GB396">
        <v>11</v>
      </c>
      <c r="GC396">
        <v>0.38</v>
      </c>
      <c r="GD396">
        <v>0.07</v>
      </c>
      <c r="GE396">
        <v>-2.151324</v>
      </c>
      <c r="GF396">
        <v>0.13790616541353</v>
      </c>
      <c r="GG396">
        <v>0.0341663529514053</v>
      </c>
      <c r="GH396">
        <v>1</v>
      </c>
      <c r="GI396">
        <v>380.193117647059</v>
      </c>
      <c r="GJ396">
        <v>0.222857137992275</v>
      </c>
      <c r="GK396">
        <v>0.174655251130351</v>
      </c>
      <c r="GL396">
        <v>1</v>
      </c>
      <c r="GM396">
        <v>0.9016476</v>
      </c>
      <c r="GN396">
        <v>-0.0131602105263153</v>
      </c>
      <c r="GO396">
        <v>0.00137444186490372</v>
      </c>
      <c r="GP396">
        <v>1</v>
      </c>
      <c r="GQ396">
        <v>3</v>
      </c>
      <c r="GR396">
        <v>3</v>
      </c>
      <c r="GS396" t="s">
        <v>439</v>
      </c>
      <c r="GT396">
        <v>3.25013</v>
      </c>
      <c r="GU396">
        <v>2.8923</v>
      </c>
      <c r="GV396">
        <v>0.0827975</v>
      </c>
      <c r="GW396">
        <v>0.0829143</v>
      </c>
      <c r="GX396">
        <v>0.0594891</v>
      </c>
      <c r="GY396">
        <v>0.0557711</v>
      </c>
      <c r="GZ396">
        <v>30259.5</v>
      </c>
      <c r="HA396">
        <v>23315.7</v>
      </c>
      <c r="HB396">
        <v>30712.9</v>
      </c>
      <c r="HC396">
        <v>23894.2</v>
      </c>
      <c r="HD396">
        <v>38260.5</v>
      </c>
      <c r="HE396">
        <v>31491.5</v>
      </c>
      <c r="HF396">
        <v>43458.5</v>
      </c>
      <c r="HG396">
        <v>36060.5</v>
      </c>
      <c r="HH396">
        <v>2.35247</v>
      </c>
      <c r="HI396">
        <v>2.2545</v>
      </c>
      <c r="HJ396">
        <v>0.151508</v>
      </c>
      <c r="HK396">
        <v>0</v>
      </c>
      <c r="HL396">
        <v>20.6225</v>
      </c>
      <c r="HM396">
        <v>999.9</v>
      </c>
      <c r="HN396">
        <v>44.946</v>
      </c>
      <c r="HO396">
        <v>27.221</v>
      </c>
      <c r="HP396">
        <v>20.6547</v>
      </c>
      <c r="HQ396">
        <v>54.422</v>
      </c>
      <c r="HR396">
        <v>21.4423</v>
      </c>
      <c r="HS396">
        <v>2</v>
      </c>
      <c r="HT396">
        <v>-0.303659</v>
      </c>
      <c r="HU396">
        <v>0.743519</v>
      </c>
      <c r="HV396">
        <v>20.3422</v>
      </c>
      <c r="HW396">
        <v>5.24559</v>
      </c>
      <c r="HX396">
        <v>11.9204</v>
      </c>
      <c r="HY396">
        <v>4.9695</v>
      </c>
      <c r="HZ396">
        <v>3.29015</v>
      </c>
      <c r="IA396">
        <v>9999</v>
      </c>
      <c r="IB396">
        <v>999.9</v>
      </c>
      <c r="IC396">
        <v>9999</v>
      </c>
      <c r="ID396">
        <v>9999</v>
      </c>
      <c r="IE396">
        <v>4.97214</v>
      </c>
      <c r="IF396">
        <v>1.87352</v>
      </c>
      <c r="IG396">
        <v>1.88036</v>
      </c>
      <c r="IH396">
        <v>1.87653</v>
      </c>
      <c r="II396">
        <v>1.87611</v>
      </c>
      <c r="IJ396">
        <v>1.87607</v>
      </c>
      <c r="IK396">
        <v>1.87509</v>
      </c>
      <c r="IL396">
        <v>1.87544</v>
      </c>
      <c r="IM396">
        <v>0</v>
      </c>
      <c r="IN396">
        <v>0</v>
      </c>
      <c r="IO396">
        <v>0</v>
      </c>
      <c r="IP396">
        <v>0</v>
      </c>
      <c r="IQ396" t="s">
        <v>440</v>
      </c>
      <c r="IR396" t="s">
        <v>441</v>
      </c>
      <c r="IS396" t="s">
        <v>442</v>
      </c>
      <c r="IT396" t="s">
        <v>442</v>
      </c>
      <c r="IU396" t="s">
        <v>442</v>
      </c>
      <c r="IV396" t="s">
        <v>442</v>
      </c>
      <c r="IW396">
        <v>0</v>
      </c>
      <c r="IX396">
        <v>100</v>
      </c>
      <c r="IY396">
        <v>100</v>
      </c>
      <c r="IZ396">
        <v>-0.514</v>
      </c>
      <c r="JA396">
        <v>0.0315</v>
      </c>
      <c r="JB396">
        <v>-0.436505064677801</v>
      </c>
      <c r="JC396">
        <v>-0.000204251658391556</v>
      </c>
      <c r="JD396">
        <v>8.11882707142039e-08</v>
      </c>
      <c r="JE396">
        <v>-8.824596126216e-11</v>
      </c>
      <c r="JF396">
        <v>-0.0823044458403542</v>
      </c>
      <c r="JG396">
        <v>6.98166786572007e-05</v>
      </c>
      <c r="JH396">
        <v>0.00104944809816257</v>
      </c>
      <c r="JI396">
        <v>-2.5878658862803e-05</v>
      </c>
      <c r="JJ396">
        <v>28</v>
      </c>
      <c r="JK396">
        <v>2090</v>
      </c>
      <c r="JL396">
        <v>2</v>
      </c>
      <c r="JM396">
        <v>19</v>
      </c>
      <c r="JN396">
        <v>32.3</v>
      </c>
      <c r="JO396">
        <v>32.2</v>
      </c>
      <c r="JP396">
        <v>1.36108</v>
      </c>
      <c r="JQ396">
        <v>2.55615</v>
      </c>
      <c r="JR396">
        <v>2.24365</v>
      </c>
      <c r="JS396">
        <v>2.85034</v>
      </c>
      <c r="JT396">
        <v>2.49756</v>
      </c>
      <c r="JU396">
        <v>2.33887</v>
      </c>
      <c r="JV396">
        <v>31.4333</v>
      </c>
      <c r="JW396">
        <v>24.0612</v>
      </c>
      <c r="JX396">
        <v>18</v>
      </c>
      <c r="JY396">
        <v>633.452</v>
      </c>
      <c r="JZ396">
        <v>657.188</v>
      </c>
      <c r="KA396">
        <v>20.0004</v>
      </c>
      <c r="KB396">
        <v>23.3314</v>
      </c>
      <c r="KC396">
        <v>30</v>
      </c>
      <c r="KD396">
        <v>23.5151</v>
      </c>
      <c r="KE396">
        <v>23.4961</v>
      </c>
      <c r="KF396">
        <v>27.2909</v>
      </c>
      <c r="KG396">
        <v>36.1715</v>
      </c>
      <c r="KH396">
        <v>0</v>
      </c>
      <c r="KI396">
        <v>20</v>
      </c>
      <c r="KJ396">
        <v>420</v>
      </c>
      <c r="KK396">
        <v>11.5869</v>
      </c>
      <c r="KL396">
        <v>101.978</v>
      </c>
      <c r="KM396">
        <v>101.022</v>
      </c>
    </row>
    <row r="397" spans="1:299">
      <c r="A397">
        <v>381</v>
      </c>
      <c r="B397">
        <v>1701979574.1</v>
      </c>
      <c r="C397">
        <v>1900.09999990463</v>
      </c>
      <c r="D397" t="s">
        <v>1203</v>
      </c>
      <c r="E397" t="s">
        <v>1204</v>
      </c>
      <c r="F397">
        <v>15</v>
      </c>
      <c r="H397" t="s">
        <v>435</v>
      </c>
      <c r="K397">
        <v>1701979572.6</v>
      </c>
      <c r="L397">
        <f>(M397)/1000</f>
        <v>0</v>
      </c>
      <c r="M397">
        <f>IF(DR397, AP397, AJ397)</f>
        <v>0</v>
      </c>
      <c r="N397">
        <f>IF(DR397, AK397, AI397)</f>
        <v>0</v>
      </c>
      <c r="O397">
        <f>DT397 - IF(AW397&gt;1, N397*DN397*100.0/(AY397*EH397), 0)</f>
        <v>0</v>
      </c>
      <c r="P397">
        <f>((V397-L397/2)*O397-N397)/(V397+L397/2)</f>
        <v>0</v>
      </c>
      <c r="Q397">
        <f>P397*(EA397+EB397)/1000.0</f>
        <v>0</v>
      </c>
      <c r="R397">
        <f>(DT397 - IF(AW397&gt;1, N397*DN397*100.0/(AY397*EH397), 0))*(EA397+EB397)/1000.0</f>
        <v>0</v>
      </c>
      <c r="S397">
        <f>2.0/((1/U397-1/T397)+SIGN(U397)*SQRT((1/U397-1/T397)*(1/U397-1/T397) + 4*DO397/((DO397+1)*(DO397+1))*(2*1/U397*1/T397-1/T397*1/T397)))</f>
        <v>0</v>
      </c>
      <c r="T397">
        <f>IF(LEFT(DP397,1)&lt;&gt;"0",IF(LEFT(DP397,1)="1",3.0,DQ397),$D$5+$E$5*(EH397*EA397/($K$5*1000))+$F$5*(EH397*EA397/($K$5*1000))*MAX(MIN(DN397,$J$5),$I$5)*MAX(MIN(DN397,$J$5),$I$5)+$G$5*MAX(MIN(DN397,$J$5),$I$5)*(EH397*EA397/($K$5*1000))+$H$5*(EH397*EA397/($K$5*1000))*(EH397*EA397/($K$5*1000)))</f>
        <v>0</v>
      </c>
      <c r="U397">
        <f>L397*(1000-(1000*0.61365*exp(17.502*Y397/(240.97+Y397))/(EA397+EB397)+DV397)/2)/(1000*0.61365*exp(17.502*Y397/(240.97+Y397))/(EA397+EB397)-DV397)</f>
        <v>0</v>
      </c>
      <c r="V397">
        <f>1/((DO397+1)/(S397/1.6)+1/(T397/1.37)) + DO397/((DO397+1)/(S397/1.6) + DO397/(T397/1.37))</f>
        <v>0</v>
      </c>
      <c r="W397">
        <f>(DJ397*DM397)</f>
        <v>0</v>
      </c>
      <c r="X397">
        <f>(EC397+(W397+2*0.95*5.67E-8*(((EC397+$B$7)+273)^4-(EC397+273)^4)-44100*L397)/(1.84*29.3*T397+8*0.95*5.67E-8*(EC397+273)^3))</f>
        <v>0</v>
      </c>
      <c r="Y397">
        <f>($C$7*ED397+$D$7*EE397+$E$7*X397)</f>
        <v>0</v>
      </c>
      <c r="Z397">
        <f>0.61365*exp(17.502*Y397/(240.97+Y397))</f>
        <v>0</v>
      </c>
      <c r="AA397">
        <f>(AB397/AC397*100)</f>
        <v>0</v>
      </c>
      <c r="AB397">
        <f>DV397*(EA397+EB397)/1000</f>
        <v>0</v>
      </c>
      <c r="AC397">
        <f>0.61365*exp(17.502*EC397/(240.97+EC397))</f>
        <v>0</v>
      </c>
      <c r="AD397">
        <f>(Z397-DV397*(EA397+EB397)/1000)</f>
        <v>0</v>
      </c>
      <c r="AE397">
        <f>(-L397*44100)</f>
        <v>0</v>
      </c>
      <c r="AF397">
        <f>2*29.3*T397*0.92*(EC397-Y397)</f>
        <v>0</v>
      </c>
      <c r="AG397">
        <f>2*0.95*5.67E-8*(((EC397+$B$7)+273)^4-(Y397+273)^4)</f>
        <v>0</v>
      </c>
      <c r="AH397">
        <f>W397+AG397+AE397+AF397</f>
        <v>0</v>
      </c>
      <c r="AI397">
        <f>DZ397*AW397*(DU397-DT397*(1000-AW397*DW397)/(1000-AW397*DV397))/(100*DN397)</f>
        <v>0</v>
      </c>
      <c r="AJ397">
        <f>1000*DZ397*AW397*(DV397-DW397)/(100*DN397*(1000-AW397*DV397))</f>
        <v>0</v>
      </c>
      <c r="AK397">
        <f>(AL397 - AM397 - EA397*1E3/(8.314*(EC397+273.15)) * AO397/DZ397 * AN397) * DZ397/(100*DN397) * (1000 - DW397)/1000</f>
        <v>0</v>
      </c>
      <c r="AL397">
        <v>424.938966917126</v>
      </c>
      <c r="AM397">
        <v>423.162945454546</v>
      </c>
      <c r="AN397">
        <v>-0.00342595393329559</v>
      </c>
      <c r="AO397">
        <v>66.111918729525</v>
      </c>
      <c r="AP397">
        <f>(AR397 - AQ397 + EA397*1E3/(8.314*(EC397+273.15)) * AT397/DZ397 * AS397) * DZ397/(100*DN397) * 1000/(1000 - AR397)</f>
        <v>0</v>
      </c>
      <c r="AQ397">
        <v>11.5919336592415</v>
      </c>
      <c r="AR397">
        <v>12.4926010989011</v>
      </c>
      <c r="AS397">
        <v>2.73133908858937e-07</v>
      </c>
      <c r="AT397">
        <v>85.4368916189537</v>
      </c>
      <c r="AU397">
        <v>0</v>
      </c>
      <c r="AV397">
        <v>0</v>
      </c>
      <c r="AW397">
        <f>IF(AU397*$H$13&gt;=AY397,1.0,(AY397/(AY397-AU397*$H$13)))</f>
        <v>0</v>
      </c>
      <c r="AX397">
        <f>(AW397-1)*100</f>
        <v>0</v>
      </c>
      <c r="AY397">
        <f>MAX(0,($B$13+$C$13*EH397)/(1+$D$13*EH397)*EA397/(EC397+273)*$E$13)</f>
        <v>0</v>
      </c>
      <c r="AZ397" t="s">
        <v>436</v>
      </c>
      <c r="BA397" t="s">
        <v>436</v>
      </c>
      <c r="BB397">
        <v>0</v>
      </c>
      <c r="BC397">
        <v>0</v>
      </c>
      <c r="BD397">
        <f>1-BB397/BC397</f>
        <v>0</v>
      </c>
      <c r="BE397">
        <v>0</v>
      </c>
      <c r="BF397" t="s">
        <v>436</v>
      </c>
      <c r="BG397" t="s">
        <v>436</v>
      </c>
      <c r="BH397">
        <v>0</v>
      </c>
      <c r="BI397">
        <v>0</v>
      </c>
      <c r="BJ397">
        <f>1-BH397/BI397</f>
        <v>0</v>
      </c>
      <c r="BK397">
        <v>0.5</v>
      </c>
      <c r="BL397">
        <f>DK397</f>
        <v>0</v>
      </c>
      <c r="BM397">
        <f>N397</f>
        <v>0</v>
      </c>
      <c r="BN397">
        <f>BJ397*BK397*BL397</f>
        <v>0</v>
      </c>
      <c r="BO397">
        <f>(BM397-BE397)/BL397</f>
        <v>0</v>
      </c>
      <c r="BP397">
        <f>(BC397-BI397)/BI397</f>
        <v>0</v>
      </c>
      <c r="BQ397">
        <f>BB397/(BD397+BB397/BI397)</f>
        <v>0</v>
      </c>
      <c r="BR397" t="s">
        <v>436</v>
      </c>
      <c r="BS397">
        <v>0</v>
      </c>
      <c r="BT397">
        <f>IF(BS397&lt;&gt;0, BS397, BQ397)</f>
        <v>0</v>
      </c>
      <c r="BU397">
        <f>1-BT397/BI397</f>
        <v>0</v>
      </c>
      <c r="BV397">
        <f>(BI397-BH397)/(BI397-BT397)</f>
        <v>0</v>
      </c>
      <c r="BW397">
        <f>(BC397-BI397)/(BC397-BT397)</f>
        <v>0</v>
      </c>
      <c r="BX397">
        <f>(BI397-BH397)/(BI397-BB397)</f>
        <v>0</v>
      </c>
      <c r="BY397">
        <f>(BC397-BI397)/(BC397-BB397)</f>
        <v>0</v>
      </c>
      <c r="BZ397">
        <f>(BV397*BT397/BH397)</f>
        <v>0</v>
      </c>
      <c r="CA397">
        <f>(1-BZ397)</f>
        <v>0</v>
      </c>
      <c r="DJ397">
        <f>$B$11*EI397+$C$11*EJ397+$F$11*EU397*(1-EX397)</f>
        <v>0</v>
      </c>
      <c r="DK397">
        <f>DJ397*DL397</f>
        <v>0</v>
      </c>
      <c r="DL397">
        <f>($B$11*$D$9+$C$11*$D$9+$F$11*((FH397+EZ397)/MAX(FH397+EZ397+FI397, 0.1)*$I$9+FI397/MAX(FH397+EZ397+FI397, 0.1)*$J$9))/($B$11+$C$11+$F$11)</f>
        <v>0</v>
      </c>
      <c r="DM397">
        <f>($B$11*$K$9+$C$11*$K$9+$F$11*((FH397+EZ397)/MAX(FH397+EZ397+FI397, 0.1)*$P$9+FI397/MAX(FH397+EZ397+FI397, 0.1)*$Q$9))/($B$11+$C$11+$F$11)</f>
        <v>0</v>
      </c>
      <c r="DN397">
        <v>6</v>
      </c>
      <c r="DO397">
        <v>0.5</v>
      </c>
      <c r="DP397" t="s">
        <v>437</v>
      </c>
      <c r="DQ397">
        <v>2</v>
      </c>
      <c r="DR397" t="b">
        <v>1</v>
      </c>
      <c r="DS397">
        <v>1701979572.6</v>
      </c>
      <c r="DT397">
        <v>417.881</v>
      </c>
      <c r="DU397">
        <v>420.023</v>
      </c>
      <c r="DV397">
        <v>12.4923</v>
      </c>
      <c r="DW397">
        <v>11.59095</v>
      </c>
      <c r="DX397">
        <v>418.395</v>
      </c>
      <c r="DY397">
        <v>12.4609</v>
      </c>
      <c r="DZ397">
        <v>599.981</v>
      </c>
      <c r="EA397">
        <v>78.90025</v>
      </c>
      <c r="EB397">
        <v>0.09995115</v>
      </c>
      <c r="EC397">
        <v>23.06115</v>
      </c>
      <c r="ED397">
        <v>23.12465</v>
      </c>
      <c r="EE397">
        <v>999.9</v>
      </c>
      <c r="EF397">
        <v>0</v>
      </c>
      <c r="EG397">
        <v>0</v>
      </c>
      <c r="EH397">
        <v>10009.4</v>
      </c>
      <c r="EI397">
        <v>0</v>
      </c>
      <c r="EJ397">
        <v>0.848101</v>
      </c>
      <c r="EK397">
        <v>-2.14194</v>
      </c>
      <c r="EL397">
        <v>423.167</v>
      </c>
      <c r="EM397">
        <v>424.9485</v>
      </c>
      <c r="EN397">
        <v>0.9013625</v>
      </c>
      <c r="EO397">
        <v>420.023</v>
      </c>
      <c r="EP397">
        <v>11.59095</v>
      </c>
      <c r="EQ397">
        <v>0.9856465</v>
      </c>
      <c r="ER397">
        <v>0.9145285</v>
      </c>
      <c r="ES397">
        <v>6.705915</v>
      </c>
      <c r="ET397">
        <v>5.62142</v>
      </c>
      <c r="EU397">
        <v>1800.06</v>
      </c>
      <c r="EV397">
        <v>0.978006</v>
      </c>
      <c r="EW397">
        <v>0.0219943</v>
      </c>
      <c r="EX397">
        <v>0</v>
      </c>
      <c r="EY397">
        <v>380.2355</v>
      </c>
      <c r="EZ397">
        <v>4.99951</v>
      </c>
      <c r="FA397">
        <v>6899.455</v>
      </c>
      <c r="FB397">
        <v>14717.5</v>
      </c>
      <c r="FC397">
        <v>43.125</v>
      </c>
      <c r="FD397">
        <v>44.875</v>
      </c>
      <c r="FE397">
        <v>44.625</v>
      </c>
      <c r="FF397">
        <v>43.937</v>
      </c>
      <c r="FG397">
        <v>44.5</v>
      </c>
      <c r="FH397">
        <v>1755.58</v>
      </c>
      <c r="FI397">
        <v>39.48</v>
      </c>
      <c r="FJ397">
        <v>0</v>
      </c>
      <c r="FK397">
        <v>1701979575.3</v>
      </c>
      <c r="FL397">
        <v>0</v>
      </c>
      <c r="FM397">
        <v>380.145807692308</v>
      </c>
      <c r="FN397">
        <v>-0.745333344178531</v>
      </c>
      <c r="FO397">
        <v>-1.47897436147984</v>
      </c>
      <c r="FP397">
        <v>6899.63</v>
      </c>
      <c r="FQ397">
        <v>15</v>
      </c>
      <c r="FR397">
        <v>1701977635</v>
      </c>
      <c r="FS397" t="s">
        <v>438</v>
      </c>
      <c r="FT397">
        <v>1701977633</v>
      </c>
      <c r="FU397">
        <v>1701977635</v>
      </c>
      <c r="FV397">
        <v>4</v>
      </c>
      <c r="FW397">
        <v>-0.012</v>
      </c>
      <c r="FX397">
        <v>0.003</v>
      </c>
      <c r="FY397">
        <v>-0.515</v>
      </c>
      <c r="FZ397">
        <v>0.012</v>
      </c>
      <c r="GA397">
        <v>420</v>
      </c>
      <c r="GB397">
        <v>11</v>
      </c>
      <c r="GC397">
        <v>0.38</v>
      </c>
      <c r="GD397">
        <v>0.07</v>
      </c>
      <c r="GE397">
        <v>-2.13771142857143</v>
      </c>
      <c r="GF397">
        <v>0.0399615584415565</v>
      </c>
      <c r="GG397">
        <v>0.0261432255243366</v>
      </c>
      <c r="GH397">
        <v>1</v>
      </c>
      <c r="GI397">
        <v>380.193911764706</v>
      </c>
      <c r="GJ397">
        <v>-0.233750963673068</v>
      </c>
      <c r="GK397">
        <v>0.169205647181364</v>
      </c>
      <c r="GL397">
        <v>1</v>
      </c>
      <c r="GM397">
        <v>0.901205476190476</v>
      </c>
      <c r="GN397">
        <v>-0.00771389610389519</v>
      </c>
      <c r="GO397">
        <v>0.0012141488737088</v>
      </c>
      <c r="GP397">
        <v>1</v>
      </c>
      <c r="GQ397">
        <v>3</v>
      </c>
      <c r="GR397">
        <v>3</v>
      </c>
      <c r="GS397" t="s">
        <v>439</v>
      </c>
      <c r="GT397">
        <v>3.2501</v>
      </c>
      <c r="GU397">
        <v>2.89225</v>
      </c>
      <c r="GV397">
        <v>0.0827932</v>
      </c>
      <c r="GW397">
        <v>0.0829138</v>
      </c>
      <c r="GX397">
        <v>0.0594883</v>
      </c>
      <c r="GY397">
        <v>0.0557658</v>
      </c>
      <c r="GZ397">
        <v>30259.5</v>
      </c>
      <c r="HA397">
        <v>23316.3</v>
      </c>
      <c r="HB397">
        <v>30712.8</v>
      </c>
      <c r="HC397">
        <v>23894.8</v>
      </c>
      <c r="HD397">
        <v>38260.3</v>
      </c>
      <c r="HE397">
        <v>31492.2</v>
      </c>
      <c r="HF397">
        <v>43458.3</v>
      </c>
      <c r="HG397">
        <v>36061.1</v>
      </c>
      <c r="HH397">
        <v>2.35263</v>
      </c>
      <c r="HI397">
        <v>2.25465</v>
      </c>
      <c r="HJ397">
        <v>0.15121</v>
      </c>
      <c r="HK397">
        <v>0</v>
      </c>
      <c r="HL397">
        <v>20.6247</v>
      </c>
      <c r="HM397">
        <v>999.9</v>
      </c>
      <c r="HN397">
        <v>44.946</v>
      </c>
      <c r="HO397">
        <v>27.211</v>
      </c>
      <c r="HP397">
        <v>20.6432</v>
      </c>
      <c r="HQ397">
        <v>54.912</v>
      </c>
      <c r="HR397">
        <v>21.4143</v>
      </c>
      <c r="HS397">
        <v>2</v>
      </c>
      <c r="HT397">
        <v>-0.303506</v>
      </c>
      <c r="HU397">
        <v>0.746114</v>
      </c>
      <c r="HV397">
        <v>20.3422</v>
      </c>
      <c r="HW397">
        <v>5.24604</v>
      </c>
      <c r="HX397">
        <v>11.9226</v>
      </c>
      <c r="HY397">
        <v>4.9696</v>
      </c>
      <c r="HZ397">
        <v>3.29008</v>
      </c>
      <c r="IA397">
        <v>9999</v>
      </c>
      <c r="IB397">
        <v>999.9</v>
      </c>
      <c r="IC397">
        <v>9999</v>
      </c>
      <c r="ID397">
        <v>9999</v>
      </c>
      <c r="IE397">
        <v>4.97211</v>
      </c>
      <c r="IF397">
        <v>1.87352</v>
      </c>
      <c r="IG397">
        <v>1.88035</v>
      </c>
      <c r="IH397">
        <v>1.87652</v>
      </c>
      <c r="II397">
        <v>1.87613</v>
      </c>
      <c r="IJ397">
        <v>1.87607</v>
      </c>
      <c r="IK397">
        <v>1.87505</v>
      </c>
      <c r="IL397">
        <v>1.87546</v>
      </c>
      <c r="IM397">
        <v>0</v>
      </c>
      <c r="IN397">
        <v>0</v>
      </c>
      <c r="IO397">
        <v>0</v>
      </c>
      <c r="IP397">
        <v>0</v>
      </c>
      <c r="IQ397" t="s">
        <v>440</v>
      </c>
      <c r="IR397" t="s">
        <v>441</v>
      </c>
      <c r="IS397" t="s">
        <v>442</v>
      </c>
      <c r="IT397" t="s">
        <v>442</v>
      </c>
      <c r="IU397" t="s">
        <v>442</v>
      </c>
      <c r="IV397" t="s">
        <v>442</v>
      </c>
      <c r="IW397">
        <v>0</v>
      </c>
      <c r="IX397">
        <v>100</v>
      </c>
      <c r="IY397">
        <v>100</v>
      </c>
      <c r="IZ397">
        <v>-0.514</v>
      </c>
      <c r="JA397">
        <v>0.0314</v>
      </c>
      <c r="JB397">
        <v>-0.436505064677801</v>
      </c>
      <c r="JC397">
        <v>-0.000204251658391556</v>
      </c>
      <c r="JD397">
        <v>8.11882707142039e-08</v>
      </c>
      <c r="JE397">
        <v>-8.824596126216e-11</v>
      </c>
      <c r="JF397">
        <v>-0.0823044458403542</v>
      </c>
      <c r="JG397">
        <v>6.98166786572007e-05</v>
      </c>
      <c r="JH397">
        <v>0.00104944809816257</v>
      </c>
      <c r="JI397">
        <v>-2.5878658862803e-05</v>
      </c>
      <c r="JJ397">
        <v>28</v>
      </c>
      <c r="JK397">
        <v>2090</v>
      </c>
      <c r="JL397">
        <v>2</v>
      </c>
      <c r="JM397">
        <v>19</v>
      </c>
      <c r="JN397">
        <v>32.4</v>
      </c>
      <c r="JO397">
        <v>32.3</v>
      </c>
      <c r="JP397">
        <v>1.36108</v>
      </c>
      <c r="JQ397">
        <v>2.55493</v>
      </c>
      <c r="JR397">
        <v>2.24365</v>
      </c>
      <c r="JS397">
        <v>2.84912</v>
      </c>
      <c r="JT397">
        <v>2.49756</v>
      </c>
      <c r="JU397">
        <v>2.37671</v>
      </c>
      <c r="JV397">
        <v>31.4333</v>
      </c>
      <c r="JW397">
        <v>24.0612</v>
      </c>
      <c r="JX397">
        <v>18</v>
      </c>
      <c r="JY397">
        <v>633.562</v>
      </c>
      <c r="JZ397">
        <v>657.325</v>
      </c>
      <c r="KA397">
        <v>20.0005</v>
      </c>
      <c r="KB397">
        <v>23.3334</v>
      </c>
      <c r="KC397">
        <v>30.0002</v>
      </c>
      <c r="KD397">
        <v>23.5151</v>
      </c>
      <c r="KE397">
        <v>23.4967</v>
      </c>
      <c r="KF397">
        <v>27.2912</v>
      </c>
      <c r="KG397">
        <v>36.1715</v>
      </c>
      <c r="KH397">
        <v>0</v>
      </c>
      <c r="KI397">
        <v>20</v>
      </c>
      <c r="KJ397">
        <v>420</v>
      </c>
      <c r="KK397">
        <v>11.5869</v>
      </c>
      <c r="KL397">
        <v>101.977</v>
      </c>
      <c r="KM397">
        <v>101.024</v>
      </c>
    </row>
    <row r="398" spans="1:299">
      <c r="A398">
        <v>382</v>
      </c>
      <c r="B398">
        <v>1701979579.1</v>
      </c>
      <c r="C398">
        <v>1905.09999990463</v>
      </c>
      <c r="D398" t="s">
        <v>1205</v>
      </c>
      <c r="E398" t="s">
        <v>1206</v>
      </c>
      <c r="F398">
        <v>15</v>
      </c>
      <c r="H398" t="s">
        <v>435</v>
      </c>
      <c r="K398">
        <v>1701979577.6</v>
      </c>
      <c r="L398">
        <f>(M398)/1000</f>
        <v>0</v>
      </c>
      <c r="M398">
        <f>IF(DR398, AP398, AJ398)</f>
        <v>0</v>
      </c>
      <c r="N398">
        <f>IF(DR398, AK398, AI398)</f>
        <v>0</v>
      </c>
      <c r="O398">
        <f>DT398 - IF(AW398&gt;1, N398*DN398*100.0/(AY398*EH398), 0)</f>
        <v>0</v>
      </c>
      <c r="P398">
        <f>((V398-L398/2)*O398-N398)/(V398+L398/2)</f>
        <v>0</v>
      </c>
      <c r="Q398">
        <f>P398*(EA398+EB398)/1000.0</f>
        <v>0</v>
      </c>
      <c r="R398">
        <f>(DT398 - IF(AW398&gt;1, N398*DN398*100.0/(AY398*EH398), 0))*(EA398+EB398)/1000.0</f>
        <v>0</v>
      </c>
      <c r="S398">
        <f>2.0/((1/U398-1/T398)+SIGN(U398)*SQRT((1/U398-1/T398)*(1/U398-1/T398) + 4*DO398/((DO398+1)*(DO398+1))*(2*1/U398*1/T398-1/T398*1/T398)))</f>
        <v>0</v>
      </c>
      <c r="T398">
        <f>IF(LEFT(DP398,1)&lt;&gt;"0",IF(LEFT(DP398,1)="1",3.0,DQ398),$D$5+$E$5*(EH398*EA398/($K$5*1000))+$F$5*(EH398*EA398/($K$5*1000))*MAX(MIN(DN398,$J$5),$I$5)*MAX(MIN(DN398,$J$5),$I$5)+$G$5*MAX(MIN(DN398,$J$5),$I$5)*(EH398*EA398/($K$5*1000))+$H$5*(EH398*EA398/($K$5*1000))*(EH398*EA398/($K$5*1000)))</f>
        <v>0</v>
      </c>
      <c r="U398">
        <f>L398*(1000-(1000*0.61365*exp(17.502*Y398/(240.97+Y398))/(EA398+EB398)+DV398)/2)/(1000*0.61365*exp(17.502*Y398/(240.97+Y398))/(EA398+EB398)-DV398)</f>
        <v>0</v>
      </c>
      <c r="V398">
        <f>1/((DO398+1)/(S398/1.6)+1/(T398/1.37)) + DO398/((DO398+1)/(S398/1.6) + DO398/(T398/1.37))</f>
        <v>0</v>
      </c>
      <c r="W398">
        <f>(DJ398*DM398)</f>
        <v>0</v>
      </c>
      <c r="X398">
        <f>(EC398+(W398+2*0.95*5.67E-8*(((EC398+$B$7)+273)^4-(EC398+273)^4)-44100*L398)/(1.84*29.3*T398+8*0.95*5.67E-8*(EC398+273)^3))</f>
        <v>0</v>
      </c>
      <c r="Y398">
        <f>($C$7*ED398+$D$7*EE398+$E$7*X398)</f>
        <v>0</v>
      </c>
      <c r="Z398">
        <f>0.61365*exp(17.502*Y398/(240.97+Y398))</f>
        <v>0</v>
      </c>
      <c r="AA398">
        <f>(AB398/AC398*100)</f>
        <v>0</v>
      </c>
      <c r="AB398">
        <f>DV398*(EA398+EB398)/1000</f>
        <v>0</v>
      </c>
      <c r="AC398">
        <f>0.61365*exp(17.502*EC398/(240.97+EC398))</f>
        <v>0</v>
      </c>
      <c r="AD398">
        <f>(Z398-DV398*(EA398+EB398)/1000)</f>
        <v>0</v>
      </c>
      <c r="AE398">
        <f>(-L398*44100)</f>
        <v>0</v>
      </c>
      <c r="AF398">
        <f>2*29.3*T398*0.92*(EC398-Y398)</f>
        <v>0</v>
      </c>
      <c r="AG398">
        <f>2*0.95*5.67E-8*(((EC398+$B$7)+273)^4-(Y398+273)^4)</f>
        <v>0</v>
      </c>
      <c r="AH398">
        <f>W398+AG398+AE398+AF398</f>
        <v>0</v>
      </c>
      <c r="AI398">
        <f>DZ398*AW398*(DU398-DT398*(1000-AW398*DW398)/(1000-AW398*DV398))/(100*DN398)</f>
        <v>0</v>
      </c>
      <c r="AJ398">
        <f>1000*DZ398*AW398*(DV398-DW398)/(100*DN398*(1000-AW398*DV398))</f>
        <v>0</v>
      </c>
      <c r="AK398">
        <f>(AL398 - AM398 - EA398*1E3/(8.314*(EC398+273.15)) * AO398/DZ398 * AN398) * DZ398/(100*DN398) * (1000 - DW398)/1000</f>
        <v>0</v>
      </c>
      <c r="AL398">
        <v>424.909933457063</v>
      </c>
      <c r="AM398">
        <v>423.152496969697</v>
      </c>
      <c r="AN398">
        <v>-0.0011048458780361</v>
      </c>
      <c r="AO398">
        <v>66.111918729525</v>
      </c>
      <c r="AP398">
        <f>(AR398 - AQ398 + EA398*1E3/(8.314*(EC398+273.15)) * AT398/DZ398 * AS398) * DZ398/(100*DN398) * 1000/(1000 - AR398)</f>
        <v>0</v>
      </c>
      <c r="AQ398">
        <v>11.591296531417</v>
      </c>
      <c r="AR398">
        <v>12.4914065934066</v>
      </c>
      <c r="AS398">
        <v>3.04285981375209e-08</v>
      </c>
      <c r="AT398">
        <v>85.4368916189537</v>
      </c>
      <c r="AU398">
        <v>0</v>
      </c>
      <c r="AV398">
        <v>0</v>
      </c>
      <c r="AW398">
        <f>IF(AU398*$H$13&gt;=AY398,1.0,(AY398/(AY398-AU398*$H$13)))</f>
        <v>0</v>
      </c>
      <c r="AX398">
        <f>(AW398-1)*100</f>
        <v>0</v>
      </c>
      <c r="AY398">
        <f>MAX(0,($B$13+$C$13*EH398)/(1+$D$13*EH398)*EA398/(EC398+273)*$E$13)</f>
        <v>0</v>
      </c>
      <c r="AZ398" t="s">
        <v>436</v>
      </c>
      <c r="BA398" t="s">
        <v>436</v>
      </c>
      <c r="BB398">
        <v>0</v>
      </c>
      <c r="BC398">
        <v>0</v>
      </c>
      <c r="BD398">
        <f>1-BB398/BC398</f>
        <v>0</v>
      </c>
      <c r="BE398">
        <v>0</v>
      </c>
      <c r="BF398" t="s">
        <v>436</v>
      </c>
      <c r="BG398" t="s">
        <v>436</v>
      </c>
      <c r="BH398">
        <v>0</v>
      </c>
      <c r="BI398">
        <v>0</v>
      </c>
      <c r="BJ398">
        <f>1-BH398/BI398</f>
        <v>0</v>
      </c>
      <c r="BK398">
        <v>0.5</v>
      </c>
      <c r="BL398">
        <f>DK398</f>
        <v>0</v>
      </c>
      <c r="BM398">
        <f>N398</f>
        <v>0</v>
      </c>
      <c r="BN398">
        <f>BJ398*BK398*BL398</f>
        <v>0</v>
      </c>
      <c r="BO398">
        <f>(BM398-BE398)/BL398</f>
        <v>0</v>
      </c>
      <c r="BP398">
        <f>(BC398-BI398)/BI398</f>
        <v>0</v>
      </c>
      <c r="BQ398">
        <f>BB398/(BD398+BB398/BI398)</f>
        <v>0</v>
      </c>
      <c r="BR398" t="s">
        <v>436</v>
      </c>
      <c r="BS398">
        <v>0</v>
      </c>
      <c r="BT398">
        <f>IF(BS398&lt;&gt;0, BS398, BQ398)</f>
        <v>0</v>
      </c>
      <c r="BU398">
        <f>1-BT398/BI398</f>
        <v>0</v>
      </c>
      <c r="BV398">
        <f>(BI398-BH398)/(BI398-BT398)</f>
        <v>0</v>
      </c>
      <c r="BW398">
        <f>(BC398-BI398)/(BC398-BT398)</f>
        <v>0</v>
      </c>
      <c r="BX398">
        <f>(BI398-BH398)/(BI398-BB398)</f>
        <v>0</v>
      </c>
      <c r="BY398">
        <f>(BC398-BI398)/(BC398-BB398)</f>
        <v>0</v>
      </c>
      <c r="BZ398">
        <f>(BV398*BT398/BH398)</f>
        <v>0</v>
      </c>
      <c r="CA398">
        <f>(1-BZ398)</f>
        <v>0</v>
      </c>
      <c r="DJ398">
        <f>$B$11*EI398+$C$11*EJ398+$F$11*EU398*(1-EX398)</f>
        <v>0</v>
      </c>
      <c r="DK398">
        <f>DJ398*DL398</f>
        <v>0</v>
      </c>
      <c r="DL398">
        <f>($B$11*$D$9+$C$11*$D$9+$F$11*((FH398+EZ398)/MAX(FH398+EZ398+FI398, 0.1)*$I$9+FI398/MAX(FH398+EZ398+FI398, 0.1)*$J$9))/($B$11+$C$11+$F$11)</f>
        <v>0</v>
      </c>
      <c r="DM398">
        <f>($B$11*$K$9+$C$11*$K$9+$F$11*((FH398+EZ398)/MAX(FH398+EZ398+FI398, 0.1)*$P$9+FI398/MAX(FH398+EZ398+FI398, 0.1)*$Q$9))/($B$11+$C$11+$F$11)</f>
        <v>0</v>
      </c>
      <c r="DN398">
        <v>6</v>
      </c>
      <c r="DO398">
        <v>0.5</v>
      </c>
      <c r="DP398" t="s">
        <v>437</v>
      </c>
      <c r="DQ398">
        <v>2</v>
      </c>
      <c r="DR398" t="b">
        <v>1</v>
      </c>
      <c r="DS398">
        <v>1701979577.6</v>
      </c>
      <c r="DT398">
        <v>417.864</v>
      </c>
      <c r="DU398">
        <v>419.9765</v>
      </c>
      <c r="DV398">
        <v>12.4917</v>
      </c>
      <c r="DW398">
        <v>11.5924</v>
      </c>
      <c r="DX398">
        <v>418.3785</v>
      </c>
      <c r="DY398">
        <v>12.46025</v>
      </c>
      <c r="DZ398">
        <v>599.974</v>
      </c>
      <c r="EA398">
        <v>78.9008</v>
      </c>
      <c r="EB398">
        <v>0.0995751</v>
      </c>
      <c r="EC398">
        <v>23.058</v>
      </c>
      <c r="ED398">
        <v>23.12865</v>
      </c>
      <c r="EE398">
        <v>999.9</v>
      </c>
      <c r="EF398">
        <v>0</v>
      </c>
      <c r="EG398">
        <v>0</v>
      </c>
      <c r="EH398">
        <v>10030.9</v>
      </c>
      <c r="EI398">
        <v>0</v>
      </c>
      <c r="EJ398">
        <v>0.848101</v>
      </c>
      <c r="EK398">
        <v>-2.11278</v>
      </c>
      <c r="EL398">
        <v>423.15</v>
      </c>
      <c r="EM398">
        <v>424.9025</v>
      </c>
      <c r="EN398">
        <v>0.8992765</v>
      </c>
      <c r="EO398">
        <v>419.9765</v>
      </c>
      <c r="EP398">
        <v>11.5924</v>
      </c>
      <c r="EQ398">
        <v>0.9856035</v>
      </c>
      <c r="ER398">
        <v>0.9146495</v>
      </c>
      <c r="ES398">
        <v>6.705275</v>
      </c>
      <c r="ET398">
        <v>5.62332</v>
      </c>
      <c r="EU398">
        <v>1800.06</v>
      </c>
      <c r="EV398">
        <v>0.978006</v>
      </c>
      <c r="EW398">
        <v>0.0219943</v>
      </c>
      <c r="EX398">
        <v>0</v>
      </c>
      <c r="EY398">
        <v>379.795</v>
      </c>
      <c r="EZ398">
        <v>4.99951</v>
      </c>
      <c r="FA398">
        <v>6899.62</v>
      </c>
      <c r="FB398">
        <v>14717.5</v>
      </c>
      <c r="FC398">
        <v>43.125</v>
      </c>
      <c r="FD398">
        <v>44.875</v>
      </c>
      <c r="FE398">
        <v>44.687</v>
      </c>
      <c r="FF398">
        <v>43.937</v>
      </c>
      <c r="FG398">
        <v>44.5</v>
      </c>
      <c r="FH398">
        <v>1755.58</v>
      </c>
      <c r="FI398">
        <v>39.48</v>
      </c>
      <c r="FJ398">
        <v>0</v>
      </c>
      <c r="FK398">
        <v>1701979580.1</v>
      </c>
      <c r="FL398">
        <v>0</v>
      </c>
      <c r="FM398">
        <v>380.089076923077</v>
      </c>
      <c r="FN398">
        <v>-1.62564102865109</v>
      </c>
      <c r="FO398">
        <v>-2.70461537739948</v>
      </c>
      <c r="FP398">
        <v>6899.49961538462</v>
      </c>
      <c r="FQ398">
        <v>15</v>
      </c>
      <c r="FR398">
        <v>1701977635</v>
      </c>
      <c r="FS398" t="s">
        <v>438</v>
      </c>
      <c r="FT398">
        <v>1701977633</v>
      </c>
      <c r="FU398">
        <v>1701977635</v>
      </c>
      <c r="FV398">
        <v>4</v>
      </c>
      <c r="FW398">
        <v>-0.012</v>
      </c>
      <c r="FX398">
        <v>0.003</v>
      </c>
      <c r="FY398">
        <v>-0.515</v>
      </c>
      <c r="FZ398">
        <v>0.012</v>
      </c>
      <c r="GA398">
        <v>420</v>
      </c>
      <c r="GB398">
        <v>11</v>
      </c>
      <c r="GC398">
        <v>0.38</v>
      </c>
      <c r="GD398">
        <v>0.07</v>
      </c>
      <c r="GE398">
        <v>-2.1305725</v>
      </c>
      <c r="GF398">
        <v>0.142546917293236</v>
      </c>
      <c r="GG398">
        <v>0.0285215397331561</v>
      </c>
      <c r="GH398">
        <v>1</v>
      </c>
      <c r="GI398">
        <v>380.096264705882</v>
      </c>
      <c r="GJ398">
        <v>-0.761359818699887</v>
      </c>
      <c r="GK398">
        <v>0.215984518620526</v>
      </c>
      <c r="GL398">
        <v>1</v>
      </c>
      <c r="GM398">
        <v>0.9004891</v>
      </c>
      <c r="GN398">
        <v>-0.00296887218045168</v>
      </c>
      <c r="GO398">
        <v>0.000892058400554589</v>
      </c>
      <c r="GP398">
        <v>1</v>
      </c>
      <c r="GQ398">
        <v>3</v>
      </c>
      <c r="GR398">
        <v>3</v>
      </c>
      <c r="GS398" t="s">
        <v>439</v>
      </c>
      <c r="GT398">
        <v>3.25001</v>
      </c>
      <c r="GU398">
        <v>2.89219</v>
      </c>
      <c r="GV398">
        <v>0.0827908</v>
      </c>
      <c r="GW398">
        <v>0.082913</v>
      </c>
      <c r="GX398">
        <v>0.0594875</v>
      </c>
      <c r="GY398">
        <v>0.0557725</v>
      </c>
      <c r="GZ398">
        <v>30259</v>
      </c>
      <c r="HA398">
        <v>23316.3</v>
      </c>
      <c r="HB398">
        <v>30712.3</v>
      </c>
      <c r="HC398">
        <v>23894.8</v>
      </c>
      <c r="HD398">
        <v>38259.5</v>
      </c>
      <c r="HE398">
        <v>31492.3</v>
      </c>
      <c r="HF398">
        <v>43457.4</v>
      </c>
      <c r="HG398">
        <v>36061.4</v>
      </c>
      <c r="HH398">
        <v>2.35243</v>
      </c>
      <c r="HI398">
        <v>2.25472</v>
      </c>
      <c r="HJ398">
        <v>0.151955</v>
      </c>
      <c r="HK398">
        <v>0</v>
      </c>
      <c r="HL398">
        <v>20.6269</v>
      </c>
      <c r="HM398">
        <v>999.9</v>
      </c>
      <c r="HN398">
        <v>44.946</v>
      </c>
      <c r="HO398">
        <v>27.221</v>
      </c>
      <c r="HP398">
        <v>20.6556</v>
      </c>
      <c r="HQ398">
        <v>54.712</v>
      </c>
      <c r="HR398">
        <v>21.4583</v>
      </c>
      <c r="HS398">
        <v>2</v>
      </c>
      <c r="HT398">
        <v>-0.303773</v>
      </c>
      <c r="HU398">
        <v>0.747876</v>
      </c>
      <c r="HV398">
        <v>20.3422</v>
      </c>
      <c r="HW398">
        <v>5.24604</v>
      </c>
      <c r="HX398">
        <v>11.922</v>
      </c>
      <c r="HY398">
        <v>4.9696</v>
      </c>
      <c r="HZ398">
        <v>3.29015</v>
      </c>
      <c r="IA398">
        <v>9999</v>
      </c>
      <c r="IB398">
        <v>999.9</v>
      </c>
      <c r="IC398">
        <v>9999</v>
      </c>
      <c r="ID398">
        <v>9999</v>
      </c>
      <c r="IE398">
        <v>4.9721</v>
      </c>
      <c r="IF398">
        <v>1.87352</v>
      </c>
      <c r="IG398">
        <v>1.88034</v>
      </c>
      <c r="IH398">
        <v>1.87653</v>
      </c>
      <c r="II398">
        <v>1.8761</v>
      </c>
      <c r="IJ398">
        <v>1.87607</v>
      </c>
      <c r="IK398">
        <v>1.87505</v>
      </c>
      <c r="IL398">
        <v>1.87545</v>
      </c>
      <c r="IM398">
        <v>0</v>
      </c>
      <c r="IN398">
        <v>0</v>
      </c>
      <c r="IO398">
        <v>0</v>
      </c>
      <c r="IP398">
        <v>0</v>
      </c>
      <c r="IQ398" t="s">
        <v>440</v>
      </c>
      <c r="IR398" t="s">
        <v>441</v>
      </c>
      <c r="IS398" t="s">
        <v>442</v>
      </c>
      <c r="IT398" t="s">
        <v>442</v>
      </c>
      <c r="IU398" t="s">
        <v>442</v>
      </c>
      <c r="IV398" t="s">
        <v>442</v>
      </c>
      <c r="IW398">
        <v>0</v>
      </c>
      <c r="IX398">
        <v>100</v>
      </c>
      <c r="IY398">
        <v>100</v>
      </c>
      <c r="IZ398">
        <v>-0.515</v>
      </c>
      <c r="JA398">
        <v>0.0314</v>
      </c>
      <c r="JB398">
        <v>-0.436505064677801</v>
      </c>
      <c r="JC398">
        <v>-0.000204251658391556</v>
      </c>
      <c r="JD398">
        <v>8.11882707142039e-08</v>
      </c>
      <c r="JE398">
        <v>-8.824596126216e-11</v>
      </c>
      <c r="JF398">
        <v>-0.0823044458403542</v>
      </c>
      <c r="JG398">
        <v>6.98166786572007e-05</v>
      </c>
      <c r="JH398">
        <v>0.00104944809816257</v>
      </c>
      <c r="JI398">
        <v>-2.5878658862803e-05</v>
      </c>
      <c r="JJ398">
        <v>28</v>
      </c>
      <c r="JK398">
        <v>2090</v>
      </c>
      <c r="JL398">
        <v>2</v>
      </c>
      <c r="JM398">
        <v>19</v>
      </c>
      <c r="JN398">
        <v>32.4</v>
      </c>
      <c r="JO398">
        <v>32.4</v>
      </c>
      <c r="JP398">
        <v>1.36108</v>
      </c>
      <c r="JQ398">
        <v>2.55737</v>
      </c>
      <c r="JR398">
        <v>2.24365</v>
      </c>
      <c r="JS398">
        <v>2.84912</v>
      </c>
      <c r="JT398">
        <v>2.49756</v>
      </c>
      <c r="JU398">
        <v>2.36572</v>
      </c>
      <c r="JV398">
        <v>31.4333</v>
      </c>
      <c r="JW398">
        <v>24.0612</v>
      </c>
      <c r="JX398">
        <v>18</v>
      </c>
      <c r="JY398">
        <v>633.42</v>
      </c>
      <c r="JZ398">
        <v>657.389</v>
      </c>
      <c r="KA398">
        <v>20.0004</v>
      </c>
      <c r="KB398">
        <v>23.3334</v>
      </c>
      <c r="KC398">
        <v>30</v>
      </c>
      <c r="KD398">
        <v>23.5154</v>
      </c>
      <c r="KE398">
        <v>23.4967</v>
      </c>
      <c r="KF398">
        <v>27.2913</v>
      </c>
      <c r="KG398">
        <v>36.1715</v>
      </c>
      <c r="KH398">
        <v>0</v>
      </c>
      <c r="KI398">
        <v>20</v>
      </c>
      <c r="KJ398">
        <v>420</v>
      </c>
      <c r="KK398">
        <v>11.5869</v>
      </c>
      <c r="KL398">
        <v>101.975</v>
      </c>
      <c r="KM398">
        <v>101.024</v>
      </c>
    </row>
    <row r="399" spans="1:299">
      <c r="A399">
        <v>383</v>
      </c>
      <c r="B399">
        <v>1701979584.1</v>
      </c>
      <c r="C399">
        <v>1910.09999990463</v>
      </c>
      <c r="D399" t="s">
        <v>1207</v>
      </c>
      <c r="E399" t="s">
        <v>1208</v>
      </c>
      <c r="F399">
        <v>15</v>
      </c>
      <c r="H399" t="s">
        <v>435</v>
      </c>
      <c r="K399">
        <v>1701979582.6</v>
      </c>
      <c r="L399">
        <f>(M399)/1000</f>
        <v>0</v>
      </c>
      <c r="M399">
        <f>IF(DR399, AP399, AJ399)</f>
        <v>0</v>
      </c>
      <c r="N399">
        <f>IF(DR399, AK399, AI399)</f>
        <v>0</v>
      </c>
      <c r="O399">
        <f>DT399 - IF(AW399&gt;1, N399*DN399*100.0/(AY399*EH399), 0)</f>
        <v>0</v>
      </c>
      <c r="P399">
        <f>((V399-L399/2)*O399-N399)/(V399+L399/2)</f>
        <v>0</v>
      </c>
      <c r="Q399">
        <f>P399*(EA399+EB399)/1000.0</f>
        <v>0</v>
      </c>
      <c r="R399">
        <f>(DT399 - IF(AW399&gt;1, N399*DN399*100.0/(AY399*EH399), 0))*(EA399+EB399)/1000.0</f>
        <v>0</v>
      </c>
      <c r="S399">
        <f>2.0/((1/U399-1/T399)+SIGN(U399)*SQRT((1/U399-1/T399)*(1/U399-1/T399) + 4*DO399/((DO399+1)*(DO399+1))*(2*1/U399*1/T399-1/T399*1/T399)))</f>
        <v>0</v>
      </c>
      <c r="T399">
        <f>IF(LEFT(DP399,1)&lt;&gt;"0",IF(LEFT(DP399,1)="1",3.0,DQ399),$D$5+$E$5*(EH399*EA399/($K$5*1000))+$F$5*(EH399*EA399/($K$5*1000))*MAX(MIN(DN399,$J$5),$I$5)*MAX(MIN(DN399,$J$5),$I$5)+$G$5*MAX(MIN(DN399,$J$5),$I$5)*(EH399*EA399/($K$5*1000))+$H$5*(EH399*EA399/($K$5*1000))*(EH399*EA399/($K$5*1000)))</f>
        <v>0</v>
      </c>
      <c r="U399">
        <f>L399*(1000-(1000*0.61365*exp(17.502*Y399/(240.97+Y399))/(EA399+EB399)+DV399)/2)/(1000*0.61365*exp(17.502*Y399/(240.97+Y399))/(EA399+EB399)-DV399)</f>
        <v>0</v>
      </c>
      <c r="V399">
        <f>1/((DO399+1)/(S399/1.6)+1/(T399/1.37)) + DO399/((DO399+1)/(S399/1.6) + DO399/(T399/1.37))</f>
        <v>0</v>
      </c>
      <c r="W399">
        <f>(DJ399*DM399)</f>
        <v>0</v>
      </c>
      <c r="X399">
        <f>(EC399+(W399+2*0.95*5.67E-8*(((EC399+$B$7)+273)^4-(EC399+273)^4)-44100*L399)/(1.84*29.3*T399+8*0.95*5.67E-8*(EC399+273)^3))</f>
        <v>0</v>
      </c>
      <c r="Y399">
        <f>($C$7*ED399+$D$7*EE399+$E$7*X399)</f>
        <v>0</v>
      </c>
      <c r="Z399">
        <f>0.61365*exp(17.502*Y399/(240.97+Y399))</f>
        <v>0</v>
      </c>
      <c r="AA399">
        <f>(AB399/AC399*100)</f>
        <v>0</v>
      </c>
      <c r="AB399">
        <f>DV399*(EA399+EB399)/1000</f>
        <v>0</v>
      </c>
      <c r="AC399">
        <f>0.61365*exp(17.502*EC399/(240.97+EC399))</f>
        <v>0</v>
      </c>
      <c r="AD399">
        <f>(Z399-DV399*(EA399+EB399)/1000)</f>
        <v>0</v>
      </c>
      <c r="AE399">
        <f>(-L399*44100)</f>
        <v>0</v>
      </c>
      <c r="AF399">
        <f>2*29.3*T399*0.92*(EC399-Y399)</f>
        <v>0</v>
      </c>
      <c r="AG399">
        <f>2*0.95*5.67E-8*(((EC399+$B$7)+273)^4-(Y399+273)^4)</f>
        <v>0</v>
      </c>
      <c r="AH399">
        <f>W399+AG399+AE399+AF399</f>
        <v>0</v>
      </c>
      <c r="AI399">
        <f>DZ399*AW399*(DU399-DT399*(1000-AW399*DW399)/(1000-AW399*DV399))/(100*DN399)</f>
        <v>0</v>
      </c>
      <c r="AJ399">
        <f>1000*DZ399*AW399*(DV399-DW399)/(100*DN399*(1000-AW399*DV399))</f>
        <v>0</v>
      </c>
      <c r="AK399">
        <f>(AL399 - AM399 - EA399*1E3/(8.314*(EC399+273.15)) * AO399/DZ399 * AN399) * DZ399/(100*DN399) * (1000 - DW399)/1000</f>
        <v>0</v>
      </c>
      <c r="AL399">
        <v>424.925489372478</v>
      </c>
      <c r="AM399">
        <v>423.138290909091</v>
      </c>
      <c r="AN399">
        <v>0.00047630418279716</v>
      </c>
      <c r="AO399">
        <v>66.111918729525</v>
      </c>
      <c r="AP399">
        <f>(AR399 - AQ399 + EA399*1E3/(8.314*(EC399+273.15)) * AT399/DZ399 * AS399) * DZ399/(100*DN399) * 1000/(1000 - AR399)</f>
        <v>0</v>
      </c>
      <c r="AQ399">
        <v>11.5929150207755</v>
      </c>
      <c r="AR399">
        <v>12.4935021978022</v>
      </c>
      <c r="AS399">
        <v>1.86611667040082e-07</v>
      </c>
      <c r="AT399">
        <v>85.4368916189537</v>
      </c>
      <c r="AU399">
        <v>0</v>
      </c>
      <c r="AV399">
        <v>0</v>
      </c>
      <c r="AW399">
        <f>IF(AU399*$H$13&gt;=AY399,1.0,(AY399/(AY399-AU399*$H$13)))</f>
        <v>0</v>
      </c>
      <c r="AX399">
        <f>(AW399-1)*100</f>
        <v>0</v>
      </c>
      <c r="AY399">
        <f>MAX(0,($B$13+$C$13*EH399)/(1+$D$13*EH399)*EA399/(EC399+273)*$E$13)</f>
        <v>0</v>
      </c>
      <c r="AZ399" t="s">
        <v>436</v>
      </c>
      <c r="BA399" t="s">
        <v>436</v>
      </c>
      <c r="BB399">
        <v>0</v>
      </c>
      <c r="BC399">
        <v>0</v>
      </c>
      <c r="BD399">
        <f>1-BB399/BC399</f>
        <v>0</v>
      </c>
      <c r="BE399">
        <v>0</v>
      </c>
      <c r="BF399" t="s">
        <v>436</v>
      </c>
      <c r="BG399" t="s">
        <v>436</v>
      </c>
      <c r="BH399">
        <v>0</v>
      </c>
      <c r="BI399">
        <v>0</v>
      </c>
      <c r="BJ399">
        <f>1-BH399/BI399</f>
        <v>0</v>
      </c>
      <c r="BK399">
        <v>0.5</v>
      </c>
      <c r="BL399">
        <f>DK399</f>
        <v>0</v>
      </c>
      <c r="BM399">
        <f>N399</f>
        <v>0</v>
      </c>
      <c r="BN399">
        <f>BJ399*BK399*BL399</f>
        <v>0</v>
      </c>
      <c r="BO399">
        <f>(BM399-BE399)/BL399</f>
        <v>0</v>
      </c>
      <c r="BP399">
        <f>(BC399-BI399)/BI399</f>
        <v>0</v>
      </c>
      <c r="BQ399">
        <f>BB399/(BD399+BB399/BI399)</f>
        <v>0</v>
      </c>
      <c r="BR399" t="s">
        <v>436</v>
      </c>
      <c r="BS399">
        <v>0</v>
      </c>
      <c r="BT399">
        <f>IF(BS399&lt;&gt;0, BS399, BQ399)</f>
        <v>0</v>
      </c>
      <c r="BU399">
        <f>1-BT399/BI399</f>
        <v>0</v>
      </c>
      <c r="BV399">
        <f>(BI399-BH399)/(BI399-BT399)</f>
        <v>0</v>
      </c>
      <c r="BW399">
        <f>(BC399-BI399)/(BC399-BT399)</f>
        <v>0</v>
      </c>
      <c r="BX399">
        <f>(BI399-BH399)/(BI399-BB399)</f>
        <v>0</v>
      </c>
      <c r="BY399">
        <f>(BC399-BI399)/(BC399-BB399)</f>
        <v>0</v>
      </c>
      <c r="BZ399">
        <f>(BV399*BT399/BH399)</f>
        <v>0</v>
      </c>
      <c r="CA399">
        <f>(1-BZ399)</f>
        <v>0</v>
      </c>
      <c r="DJ399">
        <f>$B$11*EI399+$C$11*EJ399+$F$11*EU399*(1-EX399)</f>
        <v>0</v>
      </c>
      <c r="DK399">
        <f>DJ399*DL399</f>
        <v>0</v>
      </c>
      <c r="DL399">
        <f>($B$11*$D$9+$C$11*$D$9+$F$11*((FH399+EZ399)/MAX(FH399+EZ399+FI399, 0.1)*$I$9+FI399/MAX(FH399+EZ399+FI399, 0.1)*$J$9))/($B$11+$C$11+$F$11)</f>
        <v>0</v>
      </c>
      <c r="DM399">
        <f>($B$11*$K$9+$C$11*$K$9+$F$11*((FH399+EZ399)/MAX(FH399+EZ399+FI399, 0.1)*$P$9+FI399/MAX(FH399+EZ399+FI399, 0.1)*$Q$9))/($B$11+$C$11+$F$11)</f>
        <v>0</v>
      </c>
      <c r="DN399">
        <v>6</v>
      </c>
      <c r="DO399">
        <v>0.5</v>
      </c>
      <c r="DP399" t="s">
        <v>437</v>
      </c>
      <c r="DQ399">
        <v>2</v>
      </c>
      <c r="DR399" t="b">
        <v>1</v>
      </c>
      <c r="DS399">
        <v>1701979582.6</v>
      </c>
      <c r="DT399">
        <v>417.851</v>
      </c>
      <c r="DU399">
        <v>420.008</v>
      </c>
      <c r="DV399">
        <v>12.49325</v>
      </c>
      <c r="DW399">
        <v>11.59285</v>
      </c>
      <c r="DX399">
        <v>418.365</v>
      </c>
      <c r="DY399">
        <v>12.4618</v>
      </c>
      <c r="DZ399">
        <v>600.03</v>
      </c>
      <c r="EA399">
        <v>78.9</v>
      </c>
      <c r="EB399">
        <v>0.09992205</v>
      </c>
      <c r="EC399">
        <v>23.0628</v>
      </c>
      <c r="ED399">
        <v>23.1367</v>
      </c>
      <c r="EE399">
        <v>999.9</v>
      </c>
      <c r="EF399">
        <v>0</v>
      </c>
      <c r="EG399">
        <v>0</v>
      </c>
      <c r="EH399">
        <v>10012.475</v>
      </c>
      <c r="EI399">
        <v>0</v>
      </c>
      <c r="EJ399">
        <v>0.848101</v>
      </c>
      <c r="EK399">
        <v>-2.15678</v>
      </c>
      <c r="EL399">
        <v>423.137</v>
      </c>
      <c r="EM399">
        <v>424.9335</v>
      </c>
      <c r="EN399">
        <v>0.900433</v>
      </c>
      <c r="EO399">
        <v>420.008</v>
      </c>
      <c r="EP399">
        <v>11.59285</v>
      </c>
      <c r="EQ399">
        <v>0.985718</v>
      </c>
      <c r="ER399">
        <v>0.914674</v>
      </c>
      <c r="ES399">
        <v>6.70697</v>
      </c>
      <c r="ET399">
        <v>5.62371</v>
      </c>
      <c r="EU399">
        <v>1799.91</v>
      </c>
      <c r="EV399">
        <v>0.978004</v>
      </c>
      <c r="EW399">
        <v>0.0219962</v>
      </c>
      <c r="EX399">
        <v>0</v>
      </c>
      <c r="EY399">
        <v>380.108</v>
      </c>
      <c r="EZ399">
        <v>4.99951</v>
      </c>
      <c r="FA399">
        <v>6898.545</v>
      </c>
      <c r="FB399">
        <v>14716.25</v>
      </c>
      <c r="FC399">
        <v>43.125</v>
      </c>
      <c r="FD399">
        <v>44.875</v>
      </c>
      <c r="FE399">
        <v>44.656</v>
      </c>
      <c r="FF399">
        <v>43.937</v>
      </c>
      <c r="FG399">
        <v>44.5</v>
      </c>
      <c r="FH399">
        <v>1755.43</v>
      </c>
      <c r="FI399">
        <v>39.48</v>
      </c>
      <c r="FJ399">
        <v>0</v>
      </c>
      <c r="FK399">
        <v>1701979585.5</v>
      </c>
      <c r="FL399">
        <v>0</v>
      </c>
      <c r="FM399">
        <v>380.04528</v>
      </c>
      <c r="FN399">
        <v>0.173307690260533</v>
      </c>
      <c r="FO399">
        <v>-2.27307691458356</v>
      </c>
      <c r="FP399">
        <v>6899.1656</v>
      </c>
      <c r="FQ399">
        <v>15</v>
      </c>
      <c r="FR399">
        <v>1701977635</v>
      </c>
      <c r="FS399" t="s">
        <v>438</v>
      </c>
      <c r="FT399">
        <v>1701977633</v>
      </c>
      <c r="FU399">
        <v>1701977635</v>
      </c>
      <c r="FV399">
        <v>4</v>
      </c>
      <c r="FW399">
        <v>-0.012</v>
      </c>
      <c r="FX399">
        <v>0.003</v>
      </c>
      <c r="FY399">
        <v>-0.515</v>
      </c>
      <c r="FZ399">
        <v>0.012</v>
      </c>
      <c r="GA399">
        <v>420</v>
      </c>
      <c r="GB399">
        <v>11</v>
      </c>
      <c r="GC399">
        <v>0.38</v>
      </c>
      <c r="GD399">
        <v>0.07</v>
      </c>
      <c r="GE399">
        <v>-2.13280619047619</v>
      </c>
      <c r="GF399">
        <v>0.0242664935064975</v>
      </c>
      <c r="GG399">
        <v>0.0267167073598937</v>
      </c>
      <c r="GH399">
        <v>1</v>
      </c>
      <c r="GI399">
        <v>380.092029411765</v>
      </c>
      <c r="GJ399">
        <v>-0.80233766426875</v>
      </c>
      <c r="GK399">
        <v>0.194111624238123</v>
      </c>
      <c r="GL399">
        <v>1</v>
      </c>
      <c r="GM399">
        <v>0.900197476190476</v>
      </c>
      <c r="GN399">
        <v>-0.00127823376623446</v>
      </c>
      <c r="GO399">
        <v>0.000805452940840931</v>
      </c>
      <c r="GP399">
        <v>1</v>
      </c>
      <c r="GQ399">
        <v>3</v>
      </c>
      <c r="GR399">
        <v>3</v>
      </c>
      <c r="GS399" t="s">
        <v>439</v>
      </c>
      <c r="GT399">
        <v>3.25008</v>
      </c>
      <c r="GU399">
        <v>2.89216</v>
      </c>
      <c r="GV399">
        <v>0.0827909</v>
      </c>
      <c r="GW399">
        <v>0.0829086</v>
      </c>
      <c r="GX399">
        <v>0.0594926</v>
      </c>
      <c r="GY399">
        <v>0.0557749</v>
      </c>
      <c r="GZ399">
        <v>30259.2</v>
      </c>
      <c r="HA399">
        <v>23316.7</v>
      </c>
      <c r="HB399">
        <v>30712.4</v>
      </c>
      <c r="HC399">
        <v>23895.1</v>
      </c>
      <c r="HD399">
        <v>38259.7</v>
      </c>
      <c r="HE399">
        <v>31492.5</v>
      </c>
      <c r="HF399">
        <v>43457.8</v>
      </c>
      <c r="HG399">
        <v>36061.7</v>
      </c>
      <c r="HH399">
        <v>2.35245</v>
      </c>
      <c r="HI399">
        <v>2.2547</v>
      </c>
      <c r="HJ399">
        <v>0.151694</v>
      </c>
      <c r="HK399">
        <v>0</v>
      </c>
      <c r="HL399">
        <v>20.6295</v>
      </c>
      <c r="HM399">
        <v>999.9</v>
      </c>
      <c r="HN399">
        <v>44.946</v>
      </c>
      <c r="HO399">
        <v>27.221</v>
      </c>
      <c r="HP399">
        <v>20.6558</v>
      </c>
      <c r="HQ399">
        <v>54.602</v>
      </c>
      <c r="HR399">
        <v>21.4744</v>
      </c>
      <c r="HS399">
        <v>2</v>
      </c>
      <c r="HT399">
        <v>-0.303488</v>
      </c>
      <c r="HU399">
        <v>0.750019</v>
      </c>
      <c r="HV399">
        <v>20.3421</v>
      </c>
      <c r="HW399">
        <v>5.24604</v>
      </c>
      <c r="HX399">
        <v>11.9229</v>
      </c>
      <c r="HY399">
        <v>4.96955</v>
      </c>
      <c r="HZ399">
        <v>3.29008</v>
      </c>
      <c r="IA399">
        <v>9999</v>
      </c>
      <c r="IB399">
        <v>999.9</v>
      </c>
      <c r="IC399">
        <v>9999</v>
      </c>
      <c r="ID399">
        <v>9999</v>
      </c>
      <c r="IE399">
        <v>4.97211</v>
      </c>
      <c r="IF399">
        <v>1.87352</v>
      </c>
      <c r="IG399">
        <v>1.88034</v>
      </c>
      <c r="IH399">
        <v>1.87653</v>
      </c>
      <c r="II399">
        <v>1.87612</v>
      </c>
      <c r="IJ399">
        <v>1.87607</v>
      </c>
      <c r="IK399">
        <v>1.87507</v>
      </c>
      <c r="IL399">
        <v>1.87544</v>
      </c>
      <c r="IM399">
        <v>0</v>
      </c>
      <c r="IN399">
        <v>0</v>
      </c>
      <c r="IO399">
        <v>0</v>
      </c>
      <c r="IP399">
        <v>0</v>
      </c>
      <c r="IQ399" t="s">
        <v>440</v>
      </c>
      <c r="IR399" t="s">
        <v>441</v>
      </c>
      <c r="IS399" t="s">
        <v>442</v>
      </c>
      <c r="IT399" t="s">
        <v>442</v>
      </c>
      <c r="IU399" t="s">
        <v>442</v>
      </c>
      <c r="IV399" t="s">
        <v>442</v>
      </c>
      <c r="IW399">
        <v>0</v>
      </c>
      <c r="IX399">
        <v>100</v>
      </c>
      <c r="IY399">
        <v>100</v>
      </c>
      <c r="IZ399">
        <v>-0.514</v>
      </c>
      <c r="JA399">
        <v>0.0315</v>
      </c>
      <c r="JB399">
        <v>-0.436505064677801</v>
      </c>
      <c r="JC399">
        <v>-0.000204251658391556</v>
      </c>
      <c r="JD399">
        <v>8.11882707142039e-08</v>
      </c>
      <c r="JE399">
        <v>-8.824596126216e-11</v>
      </c>
      <c r="JF399">
        <v>-0.0823044458403542</v>
      </c>
      <c r="JG399">
        <v>6.98166786572007e-05</v>
      </c>
      <c r="JH399">
        <v>0.00104944809816257</v>
      </c>
      <c r="JI399">
        <v>-2.5878658862803e-05</v>
      </c>
      <c r="JJ399">
        <v>28</v>
      </c>
      <c r="JK399">
        <v>2090</v>
      </c>
      <c r="JL399">
        <v>2</v>
      </c>
      <c r="JM399">
        <v>19</v>
      </c>
      <c r="JN399">
        <v>32.5</v>
      </c>
      <c r="JO399">
        <v>32.5</v>
      </c>
      <c r="JP399">
        <v>1.36108</v>
      </c>
      <c r="JQ399">
        <v>2.55615</v>
      </c>
      <c r="JR399">
        <v>2.24365</v>
      </c>
      <c r="JS399">
        <v>2.85034</v>
      </c>
      <c r="JT399">
        <v>2.49756</v>
      </c>
      <c r="JU399">
        <v>2.38403</v>
      </c>
      <c r="JV399">
        <v>31.4333</v>
      </c>
      <c r="JW399">
        <v>24.07</v>
      </c>
      <c r="JX399">
        <v>18</v>
      </c>
      <c r="JY399">
        <v>633.458</v>
      </c>
      <c r="JZ399">
        <v>657.368</v>
      </c>
      <c r="KA399">
        <v>20.0004</v>
      </c>
      <c r="KB399">
        <v>23.3349</v>
      </c>
      <c r="KC399">
        <v>30.0003</v>
      </c>
      <c r="KD399">
        <v>23.517</v>
      </c>
      <c r="KE399">
        <v>23.4967</v>
      </c>
      <c r="KF399">
        <v>27.2927</v>
      </c>
      <c r="KG399">
        <v>36.1715</v>
      </c>
      <c r="KH399">
        <v>0</v>
      </c>
      <c r="KI399">
        <v>20</v>
      </c>
      <c r="KJ399">
        <v>420</v>
      </c>
      <c r="KK399">
        <v>11.5869</v>
      </c>
      <c r="KL399">
        <v>101.976</v>
      </c>
      <c r="KM399">
        <v>101.026</v>
      </c>
    </row>
    <row r="400" spans="1:299">
      <c r="A400">
        <v>384</v>
      </c>
      <c r="B400">
        <v>1701979589.1</v>
      </c>
      <c r="C400">
        <v>1915.09999990463</v>
      </c>
      <c r="D400" t="s">
        <v>1209</v>
      </c>
      <c r="E400" t="s">
        <v>1210</v>
      </c>
      <c r="F400">
        <v>15</v>
      </c>
      <c r="H400" t="s">
        <v>435</v>
      </c>
      <c r="K400">
        <v>1701979587.6</v>
      </c>
      <c r="L400">
        <f>(M400)/1000</f>
        <v>0</v>
      </c>
      <c r="M400">
        <f>IF(DR400, AP400, AJ400)</f>
        <v>0</v>
      </c>
      <c r="N400">
        <f>IF(DR400, AK400, AI400)</f>
        <v>0</v>
      </c>
      <c r="O400">
        <f>DT400 - IF(AW400&gt;1, N400*DN400*100.0/(AY400*EH400), 0)</f>
        <v>0</v>
      </c>
      <c r="P400">
        <f>((V400-L400/2)*O400-N400)/(V400+L400/2)</f>
        <v>0</v>
      </c>
      <c r="Q400">
        <f>P400*(EA400+EB400)/1000.0</f>
        <v>0</v>
      </c>
      <c r="R400">
        <f>(DT400 - IF(AW400&gt;1, N400*DN400*100.0/(AY400*EH400), 0))*(EA400+EB400)/1000.0</f>
        <v>0</v>
      </c>
      <c r="S400">
        <f>2.0/((1/U400-1/T400)+SIGN(U400)*SQRT((1/U400-1/T400)*(1/U400-1/T400) + 4*DO400/((DO400+1)*(DO400+1))*(2*1/U400*1/T400-1/T400*1/T400)))</f>
        <v>0</v>
      </c>
      <c r="T400">
        <f>IF(LEFT(DP400,1)&lt;&gt;"0",IF(LEFT(DP400,1)="1",3.0,DQ400),$D$5+$E$5*(EH400*EA400/($K$5*1000))+$F$5*(EH400*EA400/($K$5*1000))*MAX(MIN(DN400,$J$5),$I$5)*MAX(MIN(DN400,$J$5),$I$5)+$G$5*MAX(MIN(DN400,$J$5),$I$5)*(EH400*EA400/($K$5*1000))+$H$5*(EH400*EA400/($K$5*1000))*(EH400*EA400/($K$5*1000)))</f>
        <v>0</v>
      </c>
      <c r="U400">
        <f>L400*(1000-(1000*0.61365*exp(17.502*Y400/(240.97+Y400))/(EA400+EB400)+DV400)/2)/(1000*0.61365*exp(17.502*Y400/(240.97+Y400))/(EA400+EB400)-DV400)</f>
        <v>0</v>
      </c>
      <c r="V400">
        <f>1/((DO400+1)/(S400/1.6)+1/(T400/1.37)) + DO400/((DO400+1)/(S400/1.6) + DO400/(T400/1.37))</f>
        <v>0</v>
      </c>
      <c r="W400">
        <f>(DJ400*DM400)</f>
        <v>0</v>
      </c>
      <c r="X400">
        <f>(EC400+(W400+2*0.95*5.67E-8*(((EC400+$B$7)+273)^4-(EC400+273)^4)-44100*L400)/(1.84*29.3*T400+8*0.95*5.67E-8*(EC400+273)^3))</f>
        <v>0</v>
      </c>
      <c r="Y400">
        <f>($C$7*ED400+$D$7*EE400+$E$7*X400)</f>
        <v>0</v>
      </c>
      <c r="Z400">
        <f>0.61365*exp(17.502*Y400/(240.97+Y400))</f>
        <v>0</v>
      </c>
      <c r="AA400">
        <f>(AB400/AC400*100)</f>
        <v>0</v>
      </c>
      <c r="AB400">
        <f>DV400*(EA400+EB400)/1000</f>
        <v>0</v>
      </c>
      <c r="AC400">
        <f>0.61365*exp(17.502*EC400/(240.97+EC400))</f>
        <v>0</v>
      </c>
      <c r="AD400">
        <f>(Z400-DV400*(EA400+EB400)/1000)</f>
        <v>0</v>
      </c>
      <c r="AE400">
        <f>(-L400*44100)</f>
        <v>0</v>
      </c>
      <c r="AF400">
        <f>2*29.3*T400*0.92*(EC400-Y400)</f>
        <v>0</v>
      </c>
      <c r="AG400">
        <f>2*0.95*5.67E-8*(((EC400+$B$7)+273)^4-(Y400+273)^4)</f>
        <v>0</v>
      </c>
      <c r="AH400">
        <f>W400+AG400+AE400+AF400</f>
        <v>0</v>
      </c>
      <c r="AI400">
        <f>DZ400*AW400*(DU400-DT400*(1000-AW400*DW400)/(1000-AW400*DV400))/(100*DN400)</f>
        <v>0</v>
      </c>
      <c r="AJ400">
        <f>1000*DZ400*AW400*(DV400-DW400)/(100*DN400*(1000-AW400*DV400))</f>
        <v>0</v>
      </c>
      <c r="AK400">
        <f>(AL400 - AM400 - EA400*1E3/(8.314*(EC400+273.15)) * AO400/DZ400 * AN400) * DZ400/(100*DN400) * (1000 - DW400)/1000</f>
        <v>0</v>
      </c>
      <c r="AL400">
        <v>424.88993874912</v>
      </c>
      <c r="AM400">
        <v>423.131024242424</v>
      </c>
      <c r="AN400">
        <v>-0.000426829222776944</v>
      </c>
      <c r="AO400">
        <v>66.111918729525</v>
      </c>
      <c r="AP400">
        <f>(AR400 - AQ400 + EA400*1E3/(8.314*(EC400+273.15)) * AT400/DZ400 * AS400) * DZ400/(100*DN400) * 1000/(1000 - AR400)</f>
        <v>0</v>
      </c>
      <c r="AQ400">
        <v>11.5931072717266</v>
      </c>
      <c r="AR400">
        <v>12.492454945055</v>
      </c>
      <c r="AS400">
        <v>1.73043316655529e-07</v>
      </c>
      <c r="AT400">
        <v>85.4368916189537</v>
      </c>
      <c r="AU400">
        <v>0</v>
      </c>
      <c r="AV400">
        <v>0</v>
      </c>
      <c r="AW400">
        <f>IF(AU400*$H$13&gt;=AY400,1.0,(AY400/(AY400-AU400*$H$13)))</f>
        <v>0</v>
      </c>
      <c r="AX400">
        <f>(AW400-1)*100</f>
        <v>0</v>
      </c>
      <c r="AY400">
        <f>MAX(0,($B$13+$C$13*EH400)/(1+$D$13*EH400)*EA400/(EC400+273)*$E$13)</f>
        <v>0</v>
      </c>
      <c r="AZ400" t="s">
        <v>436</v>
      </c>
      <c r="BA400" t="s">
        <v>436</v>
      </c>
      <c r="BB400">
        <v>0</v>
      </c>
      <c r="BC400">
        <v>0</v>
      </c>
      <c r="BD400">
        <f>1-BB400/BC400</f>
        <v>0</v>
      </c>
      <c r="BE400">
        <v>0</v>
      </c>
      <c r="BF400" t="s">
        <v>436</v>
      </c>
      <c r="BG400" t="s">
        <v>436</v>
      </c>
      <c r="BH400">
        <v>0</v>
      </c>
      <c r="BI400">
        <v>0</v>
      </c>
      <c r="BJ400">
        <f>1-BH400/BI400</f>
        <v>0</v>
      </c>
      <c r="BK400">
        <v>0.5</v>
      </c>
      <c r="BL400">
        <f>DK400</f>
        <v>0</v>
      </c>
      <c r="BM400">
        <f>N400</f>
        <v>0</v>
      </c>
      <c r="BN400">
        <f>BJ400*BK400*BL400</f>
        <v>0</v>
      </c>
      <c r="BO400">
        <f>(BM400-BE400)/BL400</f>
        <v>0</v>
      </c>
      <c r="BP400">
        <f>(BC400-BI400)/BI400</f>
        <v>0</v>
      </c>
      <c r="BQ400">
        <f>BB400/(BD400+BB400/BI400)</f>
        <v>0</v>
      </c>
      <c r="BR400" t="s">
        <v>436</v>
      </c>
      <c r="BS400">
        <v>0</v>
      </c>
      <c r="BT400">
        <f>IF(BS400&lt;&gt;0, BS400, BQ400)</f>
        <v>0</v>
      </c>
      <c r="BU400">
        <f>1-BT400/BI400</f>
        <v>0</v>
      </c>
      <c r="BV400">
        <f>(BI400-BH400)/(BI400-BT400)</f>
        <v>0</v>
      </c>
      <c r="BW400">
        <f>(BC400-BI400)/(BC400-BT400)</f>
        <v>0</v>
      </c>
      <c r="BX400">
        <f>(BI400-BH400)/(BI400-BB400)</f>
        <v>0</v>
      </c>
      <c r="BY400">
        <f>(BC400-BI400)/(BC400-BB400)</f>
        <v>0</v>
      </c>
      <c r="BZ400">
        <f>(BV400*BT400/BH400)</f>
        <v>0</v>
      </c>
      <c r="CA400">
        <f>(1-BZ400)</f>
        <v>0</v>
      </c>
      <c r="DJ400">
        <f>$B$11*EI400+$C$11*EJ400+$F$11*EU400*(1-EX400)</f>
        <v>0</v>
      </c>
      <c r="DK400">
        <f>DJ400*DL400</f>
        <v>0</v>
      </c>
      <c r="DL400">
        <f>($B$11*$D$9+$C$11*$D$9+$F$11*((FH400+EZ400)/MAX(FH400+EZ400+FI400, 0.1)*$I$9+FI400/MAX(FH400+EZ400+FI400, 0.1)*$J$9))/($B$11+$C$11+$F$11)</f>
        <v>0</v>
      </c>
      <c r="DM400">
        <f>($B$11*$K$9+$C$11*$K$9+$F$11*((FH400+EZ400)/MAX(FH400+EZ400+FI400, 0.1)*$P$9+FI400/MAX(FH400+EZ400+FI400, 0.1)*$Q$9))/($B$11+$C$11+$F$11)</f>
        <v>0</v>
      </c>
      <c r="DN400">
        <v>6</v>
      </c>
      <c r="DO400">
        <v>0.5</v>
      </c>
      <c r="DP400" t="s">
        <v>437</v>
      </c>
      <c r="DQ400">
        <v>2</v>
      </c>
      <c r="DR400" t="b">
        <v>1</v>
      </c>
      <c r="DS400">
        <v>1701979587.6</v>
      </c>
      <c r="DT400">
        <v>417.8485</v>
      </c>
      <c r="DU400">
        <v>419.9615</v>
      </c>
      <c r="DV400">
        <v>12.49265</v>
      </c>
      <c r="DW400">
        <v>11.5924</v>
      </c>
      <c r="DX400">
        <v>418.363</v>
      </c>
      <c r="DY400">
        <v>12.46125</v>
      </c>
      <c r="DZ400">
        <v>599.974</v>
      </c>
      <c r="EA400">
        <v>78.9002</v>
      </c>
      <c r="EB400">
        <v>0.1001395</v>
      </c>
      <c r="EC400">
        <v>23.06015</v>
      </c>
      <c r="ED400">
        <v>23.14255</v>
      </c>
      <c r="EE400">
        <v>999.9</v>
      </c>
      <c r="EF400">
        <v>0</v>
      </c>
      <c r="EG400">
        <v>0</v>
      </c>
      <c r="EH400">
        <v>9978.12</v>
      </c>
      <c r="EI400">
        <v>0</v>
      </c>
      <c r="EJ400">
        <v>0.848101</v>
      </c>
      <c r="EK400">
        <v>-2.11264</v>
      </c>
      <c r="EL400">
        <v>423.135</v>
      </c>
      <c r="EM400">
        <v>424.887</v>
      </c>
      <c r="EN400">
        <v>0.9002525</v>
      </c>
      <c r="EO400">
        <v>419.9615</v>
      </c>
      <c r="EP400">
        <v>11.5924</v>
      </c>
      <c r="EQ400">
        <v>0.9856745</v>
      </c>
      <c r="ER400">
        <v>0.914644</v>
      </c>
      <c r="ES400">
        <v>6.706325</v>
      </c>
      <c r="ET400">
        <v>5.623235</v>
      </c>
      <c r="EU400">
        <v>1800.06</v>
      </c>
      <c r="EV400">
        <v>0.978006</v>
      </c>
      <c r="EW400">
        <v>0.0219943</v>
      </c>
      <c r="EX400">
        <v>0</v>
      </c>
      <c r="EY400">
        <v>379.988</v>
      </c>
      <c r="EZ400">
        <v>4.99951</v>
      </c>
      <c r="FA400">
        <v>6899.185</v>
      </c>
      <c r="FB400">
        <v>14717.5</v>
      </c>
      <c r="FC400">
        <v>43.125</v>
      </c>
      <c r="FD400">
        <v>44.875</v>
      </c>
      <c r="FE400">
        <v>44.656</v>
      </c>
      <c r="FF400">
        <v>43.937</v>
      </c>
      <c r="FG400">
        <v>44.531</v>
      </c>
      <c r="FH400">
        <v>1755.58</v>
      </c>
      <c r="FI400">
        <v>39.48</v>
      </c>
      <c r="FJ400">
        <v>0</v>
      </c>
      <c r="FK400">
        <v>1701979590.3</v>
      </c>
      <c r="FL400">
        <v>0</v>
      </c>
      <c r="FM400">
        <v>380.03684</v>
      </c>
      <c r="FN400">
        <v>0.112384624598091</v>
      </c>
      <c r="FO400">
        <v>-2.16769232507708</v>
      </c>
      <c r="FP400">
        <v>6899.0884</v>
      </c>
      <c r="FQ400">
        <v>15</v>
      </c>
      <c r="FR400">
        <v>1701977635</v>
      </c>
      <c r="FS400" t="s">
        <v>438</v>
      </c>
      <c r="FT400">
        <v>1701977633</v>
      </c>
      <c r="FU400">
        <v>1701977635</v>
      </c>
      <c r="FV400">
        <v>4</v>
      </c>
      <c r="FW400">
        <v>-0.012</v>
      </c>
      <c r="FX400">
        <v>0.003</v>
      </c>
      <c r="FY400">
        <v>-0.515</v>
      </c>
      <c r="FZ400">
        <v>0.012</v>
      </c>
      <c r="GA400">
        <v>420</v>
      </c>
      <c r="GB400">
        <v>11</v>
      </c>
      <c r="GC400">
        <v>0.38</v>
      </c>
      <c r="GD400">
        <v>0.07</v>
      </c>
      <c r="GE400">
        <v>-2.1243905</v>
      </c>
      <c r="GF400">
        <v>-0.0210906766917305</v>
      </c>
      <c r="GG400">
        <v>0.022898342183442</v>
      </c>
      <c r="GH400">
        <v>1</v>
      </c>
      <c r="GI400">
        <v>380.058205882353</v>
      </c>
      <c r="GJ400">
        <v>-0.0815737208654546</v>
      </c>
      <c r="GK400">
        <v>0.174307162859772</v>
      </c>
      <c r="GL400">
        <v>1</v>
      </c>
      <c r="GM400">
        <v>0.9001502</v>
      </c>
      <c r="GN400">
        <v>-0.00360045112781855</v>
      </c>
      <c r="GO400">
        <v>0.000813688736557172</v>
      </c>
      <c r="GP400">
        <v>1</v>
      </c>
      <c r="GQ400">
        <v>3</v>
      </c>
      <c r="GR400">
        <v>3</v>
      </c>
      <c r="GS400" t="s">
        <v>439</v>
      </c>
      <c r="GT400">
        <v>3.25015</v>
      </c>
      <c r="GU400">
        <v>2.89212</v>
      </c>
      <c r="GV400">
        <v>0.0827865</v>
      </c>
      <c r="GW400">
        <v>0.0829062</v>
      </c>
      <c r="GX400">
        <v>0.0594898</v>
      </c>
      <c r="GY400">
        <v>0.0557671</v>
      </c>
      <c r="GZ400">
        <v>30258.8</v>
      </c>
      <c r="HA400">
        <v>23316.5</v>
      </c>
      <c r="HB400">
        <v>30711.9</v>
      </c>
      <c r="HC400">
        <v>23894.8</v>
      </c>
      <c r="HD400">
        <v>38259.2</v>
      </c>
      <c r="HE400">
        <v>31492.3</v>
      </c>
      <c r="HF400">
        <v>43457.1</v>
      </c>
      <c r="HG400">
        <v>36061.3</v>
      </c>
      <c r="HH400">
        <v>2.35247</v>
      </c>
      <c r="HI400">
        <v>2.2545</v>
      </c>
      <c r="HJ400">
        <v>0.152513</v>
      </c>
      <c r="HK400">
        <v>0</v>
      </c>
      <c r="HL400">
        <v>20.6326</v>
      </c>
      <c r="HM400">
        <v>999.9</v>
      </c>
      <c r="HN400">
        <v>44.921</v>
      </c>
      <c r="HO400">
        <v>27.221</v>
      </c>
      <c r="HP400">
        <v>20.6426</v>
      </c>
      <c r="HQ400">
        <v>54.222</v>
      </c>
      <c r="HR400">
        <v>21.4824</v>
      </c>
      <c r="HS400">
        <v>2</v>
      </c>
      <c r="HT400">
        <v>-0.303529</v>
      </c>
      <c r="HU400">
        <v>0.751776</v>
      </c>
      <c r="HV400">
        <v>20.342</v>
      </c>
      <c r="HW400">
        <v>5.24619</v>
      </c>
      <c r="HX400">
        <v>11.922</v>
      </c>
      <c r="HY400">
        <v>4.96965</v>
      </c>
      <c r="HZ400">
        <v>3.29005</v>
      </c>
      <c r="IA400">
        <v>9999</v>
      </c>
      <c r="IB400">
        <v>999.9</v>
      </c>
      <c r="IC400">
        <v>9999</v>
      </c>
      <c r="ID400">
        <v>9999</v>
      </c>
      <c r="IE400">
        <v>4.97214</v>
      </c>
      <c r="IF400">
        <v>1.87352</v>
      </c>
      <c r="IG400">
        <v>1.88034</v>
      </c>
      <c r="IH400">
        <v>1.87653</v>
      </c>
      <c r="II400">
        <v>1.87613</v>
      </c>
      <c r="IJ400">
        <v>1.87607</v>
      </c>
      <c r="IK400">
        <v>1.87508</v>
      </c>
      <c r="IL400">
        <v>1.87546</v>
      </c>
      <c r="IM400">
        <v>0</v>
      </c>
      <c r="IN400">
        <v>0</v>
      </c>
      <c r="IO400">
        <v>0</v>
      </c>
      <c r="IP400">
        <v>0</v>
      </c>
      <c r="IQ400" t="s">
        <v>440</v>
      </c>
      <c r="IR400" t="s">
        <v>441</v>
      </c>
      <c r="IS400" t="s">
        <v>442</v>
      </c>
      <c r="IT400" t="s">
        <v>442</v>
      </c>
      <c r="IU400" t="s">
        <v>442</v>
      </c>
      <c r="IV400" t="s">
        <v>442</v>
      </c>
      <c r="IW400">
        <v>0</v>
      </c>
      <c r="IX400">
        <v>100</v>
      </c>
      <c r="IY400">
        <v>100</v>
      </c>
      <c r="IZ400">
        <v>-0.514</v>
      </c>
      <c r="JA400">
        <v>0.0314</v>
      </c>
      <c r="JB400">
        <v>-0.436505064677801</v>
      </c>
      <c r="JC400">
        <v>-0.000204251658391556</v>
      </c>
      <c r="JD400">
        <v>8.11882707142039e-08</v>
      </c>
      <c r="JE400">
        <v>-8.824596126216e-11</v>
      </c>
      <c r="JF400">
        <v>-0.0823044458403542</v>
      </c>
      <c r="JG400">
        <v>6.98166786572007e-05</v>
      </c>
      <c r="JH400">
        <v>0.00104944809816257</v>
      </c>
      <c r="JI400">
        <v>-2.5878658862803e-05</v>
      </c>
      <c r="JJ400">
        <v>28</v>
      </c>
      <c r="JK400">
        <v>2090</v>
      </c>
      <c r="JL400">
        <v>2</v>
      </c>
      <c r="JM400">
        <v>19</v>
      </c>
      <c r="JN400">
        <v>32.6</v>
      </c>
      <c r="JO400">
        <v>32.6</v>
      </c>
      <c r="JP400">
        <v>1.36108</v>
      </c>
      <c r="JQ400">
        <v>2.55493</v>
      </c>
      <c r="JR400">
        <v>2.24365</v>
      </c>
      <c r="JS400">
        <v>2.85034</v>
      </c>
      <c r="JT400">
        <v>2.49756</v>
      </c>
      <c r="JU400">
        <v>2.33643</v>
      </c>
      <c r="JV400">
        <v>31.4333</v>
      </c>
      <c r="JW400">
        <v>24.07</v>
      </c>
      <c r="JX400">
        <v>18</v>
      </c>
      <c r="JY400">
        <v>633.476</v>
      </c>
      <c r="JZ400">
        <v>657.213</v>
      </c>
      <c r="KA400">
        <v>20.0003</v>
      </c>
      <c r="KB400">
        <v>23.3354</v>
      </c>
      <c r="KC400">
        <v>30.0001</v>
      </c>
      <c r="KD400">
        <v>23.517</v>
      </c>
      <c r="KE400">
        <v>23.498</v>
      </c>
      <c r="KF400">
        <v>27.2926</v>
      </c>
      <c r="KG400">
        <v>36.1715</v>
      </c>
      <c r="KH400">
        <v>0</v>
      </c>
      <c r="KI400">
        <v>20</v>
      </c>
      <c r="KJ400">
        <v>420</v>
      </c>
      <c r="KK400">
        <v>11.5869</v>
      </c>
      <c r="KL400">
        <v>101.974</v>
      </c>
      <c r="KM400">
        <v>101.024</v>
      </c>
    </row>
    <row r="401" spans="1:299">
      <c r="A401">
        <v>385</v>
      </c>
      <c r="B401">
        <v>1701979594.1</v>
      </c>
      <c r="C401">
        <v>1920.09999990463</v>
      </c>
      <c r="D401" t="s">
        <v>1211</v>
      </c>
      <c r="E401" t="s">
        <v>1212</v>
      </c>
      <c r="F401">
        <v>15</v>
      </c>
      <c r="H401" t="s">
        <v>435</v>
      </c>
      <c r="K401">
        <v>1701979592.6</v>
      </c>
      <c r="L401">
        <f>(M401)/1000</f>
        <v>0</v>
      </c>
      <c r="M401">
        <f>IF(DR401, AP401, AJ401)</f>
        <v>0</v>
      </c>
      <c r="N401">
        <f>IF(DR401, AK401, AI401)</f>
        <v>0</v>
      </c>
      <c r="O401">
        <f>DT401 - IF(AW401&gt;1, N401*DN401*100.0/(AY401*EH401), 0)</f>
        <v>0</v>
      </c>
      <c r="P401">
        <f>((V401-L401/2)*O401-N401)/(V401+L401/2)</f>
        <v>0</v>
      </c>
      <c r="Q401">
        <f>P401*(EA401+EB401)/1000.0</f>
        <v>0</v>
      </c>
      <c r="R401">
        <f>(DT401 - IF(AW401&gt;1, N401*DN401*100.0/(AY401*EH401), 0))*(EA401+EB401)/1000.0</f>
        <v>0</v>
      </c>
      <c r="S401">
        <f>2.0/((1/U401-1/T401)+SIGN(U401)*SQRT((1/U401-1/T401)*(1/U401-1/T401) + 4*DO401/((DO401+1)*(DO401+1))*(2*1/U401*1/T401-1/T401*1/T401)))</f>
        <v>0</v>
      </c>
      <c r="T401">
        <f>IF(LEFT(DP401,1)&lt;&gt;"0",IF(LEFT(DP401,1)="1",3.0,DQ401),$D$5+$E$5*(EH401*EA401/($K$5*1000))+$F$5*(EH401*EA401/($K$5*1000))*MAX(MIN(DN401,$J$5),$I$5)*MAX(MIN(DN401,$J$5),$I$5)+$G$5*MAX(MIN(DN401,$J$5),$I$5)*(EH401*EA401/($K$5*1000))+$H$5*(EH401*EA401/($K$5*1000))*(EH401*EA401/($K$5*1000)))</f>
        <v>0</v>
      </c>
      <c r="U401">
        <f>L401*(1000-(1000*0.61365*exp(17.502*Y401/(240.97+Y401))/(EA401+EB401)+DV401)/2)/(1000*0.61365*exp(17.502*Y401/(240.97+Y401))/(EA401+EB401)-DV401)</f>
        <v>0</v>
      </c>
      <c r="V401">
        <f>1/((DO401+1)/(S401/1.6)+1/(T401/1.37)) + DO401/((DO401+1)/(S401/1.6) + DO401/(T401/1.37))</f>
        <v>0</v>
      </c>
      <c r="W401">
        <f>(DJ401*DM401)</f>
        <v>0</v>
      </c>
      <c r="X401">
        <f>(EC401+(W401+2*0.95*5.67E-8*(((EC401+$B$7)+273)^4-(EC401+273)^4)-44100*L401)/(1.84*29.3*T401+8*0.95*5.67E-8*(EC401+273)^3))</f>
        <v>0</v>
      </c>
      <c r="Y401">
        <f>($C$7*ED401+$D$7*EE401+$E$7*X401)</f>
        <v>0</v>
      </c>
      <c r="Z401">
        <f>0.61365*exp(17.502*Y401/(240.97+Y401))</f>
        <v>0</v>
      </c>
      <c r="AA401">
        <f>(AB401/AC401*100)</f>
        <v>0</v>
      </c>
      <c r="AB401">
        <f>DV401*(EA401+EB401)/1000</f>
        <v>0</v>
      </c>
      <c r="AC401">
        <f>0.61365*exp(17.502*EC401/(240.97+EC401))</f>
        <v>0</v>
      </c>
      <c r="AD401">
        <f>(Z401-DV401*(EA401+EB401)/1000)</f>
        <v>0</v>
      </c>
      <c r="AE401">
        <f>(-L401*44100)</f>
        <v>0</v>
      </c>
      <c r="AF401">
        <f>2*29.3*T401*0.92*(EC401-Y401)</f>
        <v>0</v>
      </c>
      <c r="AG401">
        <f>2*0.95*5.67E-8*(((EC401+$B$7)+273)^4-(Y401+273)^4)</f>
        <v>0</v>
      </c>
      <c r="AH401">
        <f>W401+AG401+AE401+AF401</f>
        <v>0</v>
      </c>
      <c r="AI401">
        <f>DZ401*AW401*(DU401-DT401*(1000-AW401*DW401)/(1000-AW401*DV401))/(100*DN401)</f>
        <v>0</v>
      </c>
      <c r="AJ401">
        <f>1000*DZ401*AW401*(DV401-DW401)/(100*DN401*(1000-AW401*DV401))</f>
        <v>0</v>
      </c>
      <c r="AK401">
        <f>(AL401 - AM401 - EA401*1E3/(8.314*(EC401+273.15)) * AO401/DZ401 * AN401) * DZ401/(100*DN401) * (1000 - DW401)/1000</f>
        <v>0</v>
      </c>
      <c r="AL401">
        <v>424.954217292222</v>
      </c>
      <c r="AM401">
        <v>423.189727272727</v>
      </c>
      <c r="AN401">
        <v>0.0235727788373668</v>
      </c>
      <c r="AO401">
        <v>66.111918729525</v>
      </c>
      <c r="AP401">
        <f>(AR401 - AQ401 + EA401*1E3/(8.314*(EC401+273.15)) * AT401/DZ401 * AS401) * DZ401/(100*DN401) * 1000/(1000 - AR401)</f>
        <v>0</v>
      </c>
      <c r="AQ401">
        <v>11.5921469874946</v>
      </c>
      <c r="AR401">
        <v>12.4904505494506</v>
      </c>
      <c r="AS401">
        <v>-4.81540139893296e-07</v>
      </c>
      <c r="AT401">
        <v>85.4368916189537</v>
      </c>
      <c r="AU401">
        <v>0</v>
      </c>
      <c r="AV401">
        <v>0</v>
      </c>
      <c r="AW401">
        <f>IF(AU401*$H$13&gt;=AY401,1.0,(AY401/(AY401-AU401*$H$13)))</f>
        <v>0</v>
      </c>
      <c r="AX401">
        <f>(AW401-1)*100</f>
        <v>0</v>
      </c>
      <c r="AY401">
        <f>MAX(0,($B$13+$C$13*EH401)/(1+$D$13*EH401)*EA401/(EC401+273)*$E$13)</f>
        <v>0</v>
      </c>
      <c r="AZ401" t="s">
        <v>436</v>
      </c>
      <c r="BA401" t="s">
        <v>436</v>
      </c>
      <c r="BB401">
        <v>0</v>
      </c>
      <c r="BC401">
        <v>0</v>
      </c>
      <c r="BD401">
        <f>1-BB401/BC401</f>
        <v>0</v>
      </c>
      <c r="BE401">
        <v>0</v>
      </c>
      <c r="BF401" t="s">
        <v>436</v>
      </c>
      <c r="BG401" t="s">
        <v>436</v>
      </c>
      <c r="BH401">
        <v>0</v>
      </c>
      <c r="BI401">
        <v>0</v>
      </c>
      <c r="BJ401">
        <f>1-BH401/BI401</f>
        <v>0</v>
      </c>
      <c r="BK401">
        <v>0.5</v>
      </c>
      <c r="BL401">
        <f>DK401</f>
        <v>0</v>
      </c>
      <c r="BM401">
        <f>N401</f>
        <v>0</v>
      </c>
      <c r="BN401">
        <f>BJ401*BK401*BL401</f>
        <v>0</v>
      </c>
      <c r="BO401">
        <f>(BM401-BE401)/BL401</f>
        <v>0</v>
      </c>
      <c r="BP401">
        <f>(BC401-BI401)/BI401</f>
        <v>0</v>
      </c>
      <c r="BQ401">
        <f>BB401/(BD401+BB401/BI401)</f>
        <v>0</v>
      </c>
      <c r="BR401" t="s">
        <v>436</v>
      </c>
      <c r="BS401">
        <v>0</v>
      </c>
      <c r="BT401">
        <f>IF(BS401&lt;&gt;0, BS401, BQ401)</f>
        <v>0</v>
      </c>
      <c r="BU401">
        <f>1-BT401/BI401</f>
        <v>0</v>
      </c>
      <c r="BV401">
        <f>(BI401-BH401)/(BI401-BT401)</f>
        <v>0</v>
      </c>
      <c r="BW401">
        <f>(BC401-BI401)/(BC401-BT401)</f>
        <v>0</v>
      </c>
      <c r="BX401">
        <f>(BI401-BH401)/(BI401-BB401)</f>
        <v>0</v>
      </c>
      <c r="BY401">
        <f>(BC401-BI401)/(BC401-BB401)</f>
        <v>0</v>
      </c>
      <c r="BZ401">
        <f>(BV401*BT401/BH401)</f>
        <v>0</v>
      </c>
      <c r="CA401">
        <f>(1-BZ401)</f>
        <v>0</v>
      </c>
      <c r="DJ401">
        <f>$B$11*EI401+$C$11*EJ401+$F$11*EU401*(1-EX401)</f>
        <v>0</v>
      </c>
      <c r="DK401">
        <f>DJ401*DL401</f>
        <v>0</v>
      </c>
      <c r="DL401">
        <f>($B$11*$D$9+$C$11*$D$9+$F$11*((FH401+EZ401)/MAX(FH401+EZ401+FI401, 0.1)*$I$9+FI401/MAX(FH401+EZ401+FI401, 0.1)*$J$9))/($B$11+$C$11+$F$11)</f>
        <v>0</v>
      </c>
      <c r="DM401">
        <f>($B$11*$K$9+$C$11*$K$9+$F$11*((FH401+EZ401)/MAX(FH401+EZ401+FI401, 0.1)*$P$9+FI401/MAX(FH401+EZ401+FI401, 0.1)*$Q$9))/($B$11+$C$11+$F$11)</f>
        <v>0</v>
      </c>
      <c r="DN401">
        <v>6</v>
      </c>
      <c r="DO401">
        <v>0.5</v>
      </c>
      <c r="DP401" t="s">
        <v>437</v>
      </c>
      <c r="DQ401">
        <v>2</v>
      </c>
      <c r="DR401" t="b">
        <v>1</v>
      </c>
      <c r="DS401">
        <v>1701979592.6</v>
      </c>
      <c r="DT401">
        <v>417.895</v>
      </c>
      <c r="DU401">
        <v>420.0745</v>
      </c>
      <c r="DV401">
        <v>12.49065</v>
      </c>
      <c r="DW401">
        <v>11.59345</v>
      </c>
      <c r="DX401">
        <v>418.409</v>
      </c>
      <c r="DY401">
        <v>12.45925</v>
      </c>
      <c r="DZ401">
        <v>599.972</v>
      </c>
      <c r="EA401">
        <v>78.8997</v>
      </c>
      <c r="EB401">
        <v>0.099872</v>
      </c>
      <c r="EC401">
        <v>23.0623</v>
      </c>
      <c r="ED401">
        <v>23.1428</v>
      </c>
      <c r="EE401">
        <v>999.9</v>
      </c>
      <c r="EF401">
        <v>0</v>
      </c>
      <c r="EG401">
        <v>0</v>
      </c>
      <c r="EH401">
        <v>10014.35</v>
      </c>
      <c r="EI401">
        <v>0</v>
      </c>
      <c r="EJ401">
        <v>0.848101</v>
      </c>
      <c r="EK401">
        <v>-2.179855</v>
      </c>
      <c r="EL401">
        <v>423.1805</v>
      </c>
      <c r="EM401">
        <v>425.0015</v>
      </c>
      <c r="EN401">
        <v>0.897184</v>
      </c>
      <c r="EO401">
        <v>420.0745</v>
      </c>
      <c r="EP401">
        <v>11.59345</v>
      </c>
      <c r="EQ401">
        <v>0.985509</v>
      </c>
      <c r="ER401">
        <v>0.914721</v>
      </c>
      <c r="ES401">
        <v>6.70388</v>
      </c>
      <c r="ET401">
        <v>5.624445</v>
      </c>
      <c r="EU401">
        <v>1800.06</v>
      </c>
      <c r="EV401">
        <v>0.978006</v>
      </c>
      <c r="EW401">
        <v>0.0219943</v>
      </c>
      <c r="EX401">
        <v>0</v>
      </c>
      <c r="EY401">
        <v>380.423</v>
      </c>
      <c r="EZ401">
        <v>4.99951</v>
      </c>
      <c r="FA401">
        <v>6898.835</v>
      </c>
      <c r="FB401">
        <v>14717.5</v>
      </c>
      <c r="FC401">
        <v>43.125</v>
      </c>
      <c r="FD401">
        <v>44.875</v>
      </c>
      <c r="FE401">
        <v>44.656</v>
      </c>
      <c r="FF401">
        <v>43.937</v>
      </c>
      <c r="FG401">
        <v>44.531</v>
      </c>
      <c r="FH401">
        <v>1755.58</v>
      </c>
      <c r="FI401">
        <v>39.48</v>
      </c>
      <c r="FJ401">
        <v>0</v>
      </c>
      <c r="FK401">
        <v>1701979595.1</v>
      </c>
      <c r="FL401">
        <v>0</v>
      </c>
      <c r="FM401">
        <v>380.08848</v>
      </c>
      <c r="FN401">
        <v>0.28115384706944</v>
      </c>
      <c r="FO401">
        <v>-0.332307699853857</v>
      </c>
      <c r="FP401">
        <v>6899.0048</v>
      </c>
      <c r="FQ401">
        <v>15</v>
      </c>
      <c r="FR401">
        <v>1701977635</v>
      </c>
      <c r="FS401" t="s">
        <v>438</v>
      </c>
      <c r="FT401">
        <v>1701977633</v>
      </c>
      <c r="FU401">
        <v>1701977635</v>
      </c>
      <c r="FV401">
        <v>4</v>
      </c>
      <c r="FW401">
        <v>-0.012</v>
      </c>
      <c r="FX401">
        <v>0.003</v>
      </c>
      <c r="FY401">
        <v>-0.515</v>
      </c>
      <c r="FZ401">
        <v>0.012</v>
      </c>
      <c r="GA401">
        <v>420</v>
      </c>
      <c r="GB401">
        <v>11</v>
      </c>
      <c r="GC401">
        <v>0.38</v>
      </c>
      <c r="GD401">
        <v>0.07</v>
      </c>
      <c r="GE401">
        <v>-2.13339428571429</v>
      </c>
      <c r="GF401">
        <v>-0.126582077922077</v>
      </c>
      <c r="GG401">
        <v>0.0265267314540004</v>
      </c>
      <c r="GH401">
        <v>1</v>
      </c>
      <c r="GI401">
        <v>380.037441176471</v>
      </c>
      <c r="GJ401">
        <v>0.647226894431184</v>
      </c>
      <c r="GK401">
        <v>0.209417145089512</v>
      </c>
      <c r="GL401">
        <v>1</v>
      </c>
      <c r="GM401">
        <v>0.899626904761905</v>
      </c>
      <c r="GN401">
        <v>-0.0057340519480513</v>
      </c>
      <c r="GO401">
        <v>0.00107857820454089</v>
      </c>
      <c r="GP401">
        <v>1</v>
      </c>
      <c r="GQ401">
        <v>3</v>
      </c>
      <c r="GR401">
        <v>3</v>
      </c>
      <c r="GS401" t="s">
        <v>439</v>
      </c>
      <c r="GT401">
        <v>3.25013</v>
      </c>
      <c r="GU401">
        <v>2.89242</v>
      </c>
      <c r="GV401">
        <v>0.0827979</v>
      </c>
      <c r="GW401">
        <v>0.0829215</v>
      </c>
      <c r="GX401">
        <v>0.0594796</v>
      </c>
      <c r="GY401">
        <v>0.0557739</v>
      </c>
      <c r="GZ401">
        <v>30259.1</v>
      </c>
      <c r="HA401">
        <v>23315.5</v>
      </c>
      <c r="HB401">
        <v>30712.5</v>
      </c>
      <c r="HC401">
        <v>23894.2</v>
      </c>
      <c r="HD401">
        <v>38260</v>
      </c>
      <c r="HE401">
        <v>31491.3</v>
      </c>
      <c r="HF401">
        <v>43457.6</v>
      </c>
      <c r="HG401">
        <v>36060.4</v>
      </c>
      <c r="HH401">
        <v>2.3525</v>
      </c>
      <c r="HI401">
        <v>2.25435</v>
      </c>
      <c r="HJ401">
        <v>0.151992</v>
      </c>
      <c r="HK401">
        <v>0</v>
      </c>
      <c r="HL401">
        <v>20.6344</v>
      </c>
      <c r="HM401">
        <v>999.9</v>
      </c>
      <c r="HN401">
        <v>44.921</v>
      </c>
      <c r="HO401">
        <v>27.221</v>
      </c>
      <c r="HP401">
        <v>20.6442</v>
      </c>
      <c r="HQ401">
        <v>54.652</v>
      </c>
      <c r="HR401">
        <v>21.4663</v>
      </c>
      <c r="HS401">
        <v>2</v>
      </c>
      <c r="HT401">
        <v>-0.303389</v>
      </c>
      <c r="HU401">
        <v>0.752903</v>
      </c>
      <c r="HV401">
        <v>20.3423</v>
      </c>
      <c r="HW401">
        <v>5.24619</v>
      </c>
      <c r="HX401">
        <v>11.9246</v>
      </c>
      <c r="HY401">
        <v>4.9696</v>
      </c>
      <c r="HZ401">
        <v>3.29008</v>
      </c>
      <c r="IA401">
        <v>9999</v>
      </c>
      <c r="IB401">
        <v>999.9</v>
      </c>
      <c r="IC401">
        <v>9999</v>
      </c>
      <c r="ID401">
        <v>9999</v>
      </c>
      <c r="IE401">
        <v>4.97211</v>
      </c>
      <c r="IF401">
        <v>1.87349</v>
      </c>
      <c r="IG401">
        <v>1.88035</v>
      </c>
      <c r="IH401">
        <v>1.87652</v>
      </c>
      <c r="II401">
        <v>1.87613</v>
      </c>
      <c r="IJ401">
        <v>1.87607</v>
      </c>
      <c r="IK401">
        <v>1.87506</v>
      </c>
      <c r="IL401">
        <v>1.87546</v>
      </c>
      <c r="IM401">
        <v>0</v>
      </c>
      <c r="IN401">
        <v>0</v>
      </c>
      <c r="IO401">
        <v>0</v>
      </c>
      <c r="IP401">
        <v>0</v>
      </c>
      <c r="IQ401" t="s">
        <v>440</v>
      </c>
      <c r="IR401" t="s">
        <v>441</v>
      </c>
      <c r="IS401" t="s">
        <v>442</v>
      </c>
      <c r="IT401" t="s">
        <v>442</v>
      </c>
      <c r="IU401" t="s">
        <v>442</v>
      </c>
      <c r="IV401" t="s">
        <v>442</v>
      </c>
      <c r="IW401">
        <v>0</v>
      </c>
      <c r="IX401">
        <v>100</v>
      </c>
      <c r="IY401">
        <v>100</v>
      </c>
      <c r="IZ401">
        <v>-0.514</v>
      </c>
      <c r="JA401">
        <v>0.0314</v>
      </c>
      <c r="JB401">
        <v>-0.436505064677801</v>
      </c>
      <c r="JC401">
        <v>-0.000204251658391556</v>
      </c>
      <c r="JD401">
        <v>8.11882707142039e-08</v>
      </c>
      <c r="JE401">
        <v>-8.824596126216e-11</v>
      </c>
      <c r="JF401">
        <v>-0.0823044458403542</v>
      </c>
      <c r="JG401">
        <v>6.98166786572007e-05</v>
      </c>
      <c r="JH401">
        <v>0.00104944809816257</v>
      </c>
      <c r="JI401">
        <v>-2.5878658862803e-05</v>
      </c>
      <c r="JJ401">
        <v>28</v>
      </c>
      <c r="JK401">
        <v>2090</v>
      </c>
      <c r="JL401">
        <v>2</v>
      </c>
      <c r="JM401">
        <v>19</v>
      </c>
      <c r="JN401">
        <v>32.7</v>
      </c>
      <c r="JO401">
        <v>32.7</v>
      </c>
      <c r="JP401">
        <v>1.36108</v>
      </c>
      <c r="JQ401">
        <v>2.55493</v>
      </c>
      <c r="JR401">
        <v>2.24365</v>
      </c>
      <c r="JS401">
        <v>2.85034</v>
      </c>
      <c r="JT401">
        <v>2.49756</v>
      </c>
      <c r="JU401">
        <v>2.34985</v>
      </c>
      <c r="JV401">
        <v>31.4333</v>
      </c>
      <c r="JW401">
        <v>24.0525</v>
      </c>
      <c r="JX401">
        <v>18</v>
      </c>
      <c r="JY401">
        <v>633.494</v>
      </c>
      <c r="JZ401">
        <v>657.095</v>
      </c>
      <c r="KA401">
        <v>20.0002</v>
      </c>
      <c r="KB401">
        <v>23.3363</v>
      </c>
      <c r="KC401">
        <v>30.0002</v>
      </c>
      <c r="KD401">
        <v>23.517</v>
      </c>
      <c r="KE401">
        <v>23.4987</v>
      </c>
      <c r="KF401">
        <v>27.2907</v>
      </c>
      <c r="KG401">
        <v>36.1715</v>
      </c>
      <c r="KH401">
        <v>0</v>
      </c>
      <c r="KI401">
        <v>20</v>
      </c>
      <c r="KJ401">
        <v>420</v>
      </c>
      <c r="KK401">
        <v>11.5869</v>
      </c>
      <c r="KL401">
        <v>101.976</v>
      </c>
      <c r="KM401">
        <v>101.022</v>
      </c>
    </row>
    <row r="402" spans="1:299">
      <c r="A402">
        <v>386</v>
      </c>
      <c r="B402">
        <v>1701979599.1</v>
      </c>
      <c r="C402">
        <v>1925.09999990463</v>
      </c>
      <c r="D402" t="s">
        <v>1213</v>
      </c>
      <c r="E402" t="s">
        <v>1214</v>
      </c>
      <c r="F402">
        <v>15</v>
      </c>
      <c r="H402" t="s">
        <v>435</v>
      </c>
      <c r="K402">
        <v>1701979597.6</v>
      </c>
      <c r="L402">
        <f>(M402)/1000</f>
        <v>0</v>
      </c>
      <c r="M402">
        <f>IF(DR402, AP402, AJ402)</f>
        <v>0</v>
      </c>
      <c r="N402">
        <f>IF(DR402, AK402, AI402)</f>
        <v>0</v>
      </c>
      <c r="O402">
        <f>DT402 - IF(AW402&gt;1, N402*DN402*100.0/(AY402*EH402), 0)</f>
        <v>0</v>
      </c>
      <c r="P402">
        <f>((V402-L402/2)*O402-N402)/(V402+L402/2)</f>
        <v>0</v>
      </c>
      <c r="Q402">
        <f>P402*(EA402+EB402)/1000.0</f>
        <v>0</v>
      </c>
      <c r="R402">
        <f>(DT402 - IF(AW402&gt;1, N402*DN402*100.0/(AY402*EH402), 0))*(EA402+EB402)/1000.0</f>
        <v>0</v>
      </c>
      <c r="S402">
        <f>2.0/((1/U402-1/T402)+SIGN(U402)*SQRT((1/U402-1/T402)*(1/U402-1/T402) + 4*DO402/((DO402+1)*(DO402+1))*(2*1/U402*1/T402-1/T402*1/T402)))</f>
        <v>0</v>
      </c>
      <c r="T402">
        <f>IF(LEFT(DP402,1)&lt;&gt;"0",IF(LEFT(DP402,1)="1",3.0,DQ402),$D$5+$E$5*(EH402*EA402/($K$5*1000))+$F$5*(EH402*EA402/($K$5*1000))*MAX(MIN(DN402,$J$5),$I$5)*MAX(MIN(DN402,$J$5),$I$5)+$G$5*MAX(MIN(DN402,$J$5),$I$5)*(EH402*EA402/($K$5*1000))+$H$5*(EH402*EA402/($K$5*1000))*(EH402*EA402/($K$5*1000)))</f>
        <v>0</v>
      </c>
      <c r="U402">
        <f>L402*(1000-(1000*0.61365*exp(17.502*Y402/(240.97+Y402))/(EA402+EB402)+DV402)/2)/(1000*0.61365*exp(17.502*Y402/(240.97+Y402))/(EA402+EB402)-DV402)</f>
        <v>0</v>
      </c>
      <c r="V402">
        <f>1/((DO402+1)/(S402/1.6)+1/(T402/1.37)) + DO402/((DO402+1)/(S402/1.6) + DO402/(T402/1.37))</f>
        <v>0</v>
      </c>
      <c r="W402">
        <f>(DJ402*DM402)</f>
        <v>0</v>
      </c>
      <c r="X402">
        <f>(EC402+(W402+2*0.95*5.67E-8*(((EC402+$B$7)+273)^4-(EC402+273)^4)-44100*L402)/(1.84*29.3*T402+8*0.95*5.67E-8*(EC402+273)^3))</f>
        <v>0</v>
      </c>
      <c r="Y402">
        <f>($C$7*ED402+$D$7*EE402+$E$7*X402)</f>
        <v>0</v>
      </c>
      <c r="Z402">
        <f>0.61365*exp(17.502*Y402/(240.97+Y402))</f>
        <v>0</v>
      </c>
      <c r="AA402">
        <f>(AB402/AC402*100)</f>
        <v>0</v>
      </c>
      <c r="AB402">
        <f>DV402*(EA402+EB402)/1000</f>
        <v>0</v>
      </c>
      <c r="AC402">
        <f>0.61365*exp(17.502*EC402/(240.97+EC402))</f>
        <v>0</v>
      </c>
      <c r="AD402">
        <f>(Z402-DV402*(EA402+EB402)/1000)</f>
        <v>0</v>
      </c>
      <c r="AE402">
        <f>(-L402*44100)</f>
        <v>0</v>
      </c>
      <c r="AF402">
        <f>2*29.3*T402*0.92*(EC402-Y402)</f>
        <v>0</v>
      </c>
      <c r="AG402">
        <f>2*0.95*5.67E-8*(((EC402+$B$7)+273)^4-(Y402+273)^4)</f>
        <v>0</v>
      </c>
      <c r="AH402">
        <f>W402+AG402+AE402+AF402</f>
        <v>0</v>
      </c>
      <c r="AI402">
        <f>DZ402*AW402*(DU402-DT402*(1000-AW402*DW402)/(1000-AW402*DV402))/(100*DN402)</f>
        <v>0</v>
      </c>
      <c r="AJ402">
        <f>1000*DZ402*AW402*(DV402-DW402)/(100*DN402*(1000-AW402*DV402))</f>
        <v>0</v>
      </c>
      <c r="AK402">
        <f>(AL402 - AM402 - EA402*1E3/(8.314*(EC402+273.15)) * AO402/DZ402 * AN402) * DZ402/(100*DN402) * (1000 - DW402)/1000</f>
        <v>0</v>
      </c>
      <c r="AL402">
        <v>424.963337880166</v>
      </c>
      <c r="AM402">
        <v>423.130139393939</v>
      </c>
      <c r="AN402">
        <v>-0.0264976667718517</v>
      </c>
      <c r="AO402">
        <v>66.111918729525</v>
      </c>
      <c r="AP402">
        <f>(AR402 - AQ402 + EA402*1E3/(8.314*(EC402+273.15)) * AT402/DZ402 * AS402) * DZ402/(100*DN402) * 1000/(1000 - AR402)</f>
        <v>0</v>
      </c>
      <c r="AQ402">
        <v>11.5939291091738</v>
      </c>
      <c r="AR402">
        <v>12.4905307692308</v>
      </c>
      <c r="AS402">
        <v>-4.3795531942333e-07</v>
      </c>
      <c r="AT402">
        <v>85.4368916189537</v>
      </c>
      <c r="AU402">
        <v>0</v>
      </c>
      <c r="AV402">
        <v>0</v>
      </c>
      <c r="AW402">
        <f>IF(AU402*$H$13&gt;=AY402,1.0,(AY402/(AY402-AU402*$H$13)))</f>
        <v>0</v>
      </c>
      <c r="AX402">
        <f>(AW402-1)*100</f>
        <v>0</v>
      </c>
      <c r="AY402">
        <f>MAX(0,($B$13+$C$13*EH402)/(1+$D$13*EH402)*EA402/(EC402+273)*$E$13)</f>
        <v>0</v>
      </c>
      <c r="AZ402" t="s">
        <v>436</v>
      </c>
      <c r="BA402" t="s">
        <v>436</v>
      </c>
      <c r="BB402">
        <v>0</v>
      </c>
      <c r="BC402">
        <v>0</v>
      </c>
      <c r="BD402">
        <f>1-BB402/BC402</f>
        <v>0</v>
      </c>
      <c r="BE402">
        <v>0</v>
      </c>
      <c r="BF402" t="s">
        <v>436</v>
      </c>
      <c r="BG402" t="s">
        <v>436</v>
      </c>
      <c r="BH402">
        <v>0</v>
      </c>
      <c r="BI402">
        <v>0</v>
      </c>
      <c r="BJ402">
        <f>1-BH402/BI402</f>
        <v>0</v>
      </c>
      <c r="BK402">
        <v>0.5</v>
      </c>
      <c r="BL402">
        <f>DK402</f>
        <v>0</v>
      </c>
      <c r="BM402">
        <f>N402</f>
        <v>0</v>
      </c>
      <c r="BN402">
        <f>BJ402*BK402*BL402</f>
        <v>0</v>
      </c>
      <c r="BO402">
        <f>(BM402-BE402)/BL402</f>
        <v>0</v>
      </c>
      <c r="BP402">
        <f>(BC402-BI402)/BI402</f>
        <v>0</v>
      </c>
      <c r="BQ402">
        <f>BB402/(BD402+BB402/BI402)</f>
        <v>0</v>
      </c>
      <c r="BR402" t="s">
        <v>436</v>
      </c>
      <c r="BS402">
        <v>0</v>
      </c>
      <c r="BT402">
        <f>IF(BS402&lt;&gt;0, BS402, BQ402)</f>
        <v>0</v>
      </c>
      <c r="BU402">
        <f>1-BT402/BI402</f>
        <v>0</v>
      </c>
      <c r="BV402">
        <f>(BI402-BH402)/(BI402-BT402)</f>
        <v>0</v>
      </c>
      <c r="BW402">
        <f>(BC402-BI402)/(BC402-BT402)</f>
        <v>0</v>
      </c>
      <c r="BX402">
        <f>(BI402-BH402)/(BI402-BB402)</f>
        <v>0</v>
      </c>
      <c r="BY402">
        <f>(BC402-BI402)/(BC402-BB402)</f>
        <v>0</v>
      </c>
      <c r="BZ402">
        <f>(BV402*BT402/BH402)</f>
        <v>0</v>
      </c>
      <c r="CA402">
        <f>(1-BZ402)</f>
        <v>0</v>
      </c>
      <c r="DJ402">
        <f>$B$11*EI402+$C$11*EJ402+$F$11*EU402*(1-EX402)</f>
        <v>0</v>
      </c>
      <c r="DK402">
        <f>DJ402*DL402</f>
        <v>0</v>
      </c>
      <c r="DL402">
        <f>($B$11*$D$9+$C$11*$D$9+$F$11*((FH402+EZ402)/MAX(FH402+EZ402+FI402, 0.1)*$I$9+FI402/MAX(FH402+EZ402+FI402, 0.1)*$J$9))/($B$11+$C$11+$F$11)</f>
        <v>0</v>
      </c>
      <c r="DM402">
        <f>($B$11*$K$9+$C$11*$K$9+$F$11*((FH402+EZ402)/MAX(FH402+EZ402+FI402, 0.1)*$P$9+FI402/MAX(FH402+EZ402+FI402, 0.1)*$Q$9))/($B$11+$C$11+$F$11)</f>
        <v>0</v>
      </c>
      <c r="DN402">
        <v>6</v>
      </c>
      <c r="DO402">
        <v>0.5</v>
      </c>
      <c r="DP402" t="s">
        <v>437</v>
      </c>
      <c r="DQ402">
        <v>2</v>
      </c>
      <c r="DR402" t="b">
        <v>1</v>
      </c>
      <c r="DS402">
        <v>1701979597.6</v>
      </c>
      <c r="DT402">
        <v>417.858</v>
      </c>
      <c r="DU402">
        <v>419.991</v>
      </c>
      <c r="DV402">
        <v>12.49095</v>
      </c>
      <c r="DW402">
        <v>11.59345</v>
      </c>
      <c r="DX402">
        <v>418.372</v>
      </c>
      <c r="DY402">
        <v>12.4595</v>
      </c>
      <c r="DZ402">
        <v>600.042</v>
      </c>
      <c r="EA402">
        <v>78.90065</v>
      </c>
      <c r="EB402">
        <v>0.1000988</v>
      </c>
      <c r="EC402">
        <v>23.06355</v>
      </c>
      <c r="ED402">
        <v>23.1502</v>
      </c>
      <c r="EE402">
        <v>999.9</v>
      </c>
      <c r="EF402">
        <v>0</v>
      </c>
      <c r="EG402">
        <v>0</v>
      </c>
      <c r="EH402">
        <v>9990.935</v>
      </c>
      <c r="EI402">
        <v>0</v>
      </c>
      <c r="EJ402">
        <v>0.848101</v>
      </c>
      <c r="EK402">
        <v>-2.133575</v>
      </c>
      <c r="EL402">
        <v>423.143</v>
      </c>
      <c r="EM402">
        <v>424.9175</v>
      </c>
      <c r="EN402">
        <v>0.89748</v>
      </c>
      <c r="EO402">
        <v>419.991</v>
      </c>
      <c r="EP402">
        <v>11.59345</v>
      </c>
      <c r="EQ402">
        <v>0.985543</v>
      </c>
      <c r="ER402">
        <v>0.914731</v>
      </c>
      <c r="ES402">
        <v>6.70439</v>
      </c>
      <c r="ET402">
        <v>5.62461</v>
      </c>
      <c r="EU402">
        <v>1799.905</v>
      </c>
      <c r="EV402">
        <v>0.978004</v>
      </c>
      <c r="EW402">
        <v>0.0219962</v>
      </c>
      <c r="EX402">
        <v>0</v>
      </c>
      <c r="EY402">
        <v>380.022</v>
      </c>
      <c r="EZ402">
        <v>4.99951</v>
      </c>
      <c r="FA402">
        <v>6897.965</v>
      </c>
      <c r="FB402">
        <v>14716.25</v>
      </c>
      <c r="FC402">
        <v>43.125</v>
      </c>
      <c r="FD402">
        <v>44.875</v>
      </c>
      <c r="FE402">
        <v>44.656</v>
      </c>
      <c r="FF402">
        <v>43.937</v>
      </c>
      <c r="FG402">
        <v>44.531</v>
      </c>
      <c r="FH402">
        <v>1755.425</v>
      </c>
      <c r="FI402">
        <v>39.48</v>
      </c>
      <c r="FJ402">
        <v>0</v>
      </c>
      <c r="FK402">
        <v>1701979600.5</v>
      </c>
      <c r="FL402">
        <v>0</v>
      </c>
      <c r="FM402">
        <v>380.076923076923</v>
      </c>
      <c r="FN402">
        <v>-0.137367521656232</v>
      </c>
      <c r="FO402">
        <v>-2.70495725285412</v>
      </c>
      <c r="FP402">
        <v>6898.80538461538</v>
      </c>
      <c r="FQ402">
        <v>15</v>
      </c>
      <c r="FR402">
        <v>1701977635</v>
      </c>
      <c r="FS402" t="s">
        <v>438</v>
      </c>
      <c r="FT402">
        <v>1701977633</v>
      </c>
      <c r="FU402">
        <v>1701977635</v>
      </c>
      <c r="FV402">
        <v>4</v>
      </c>
      <c r="FW402">
        <v>-0.012</v>
      </c>
      <c r="FX402">
        <v>0.003</v>
      </c>
      <c r="FY402">
        <v>-0.515</v>
      </c>
      <c r="FZ402">
        <v>0.012</v>
      </c>
      <c r="GA402">
        <v>420</v>
      </c>
      <c r="GB402">
        <v>11</v>
      </c>
      <c r="GC402">
        <v>0.38</v>
      </c>
      <c r="GD402">
        <v>0.07</v>
      </c>
      <c r="GE402">
        <v>-2.1433505</v>
      </c>
      <c r="GF402">
        <v>-0.0474203007518768</v>
      </c>
      <c r="GG402">
        <v>0.0223774463411266</v>
      </c>
      <c r="GH402">
        <v>1</v>
      </c>
      <c r="GI402">
        <v>380.092117647059</v>
      </c>
      <c r="GJ402">
        <v>0.358074866327956</v>
      </c>
      <c r="GK402">
        <v>0.182045528356137</v>
      </c>
      <c r="GL402">
        <v>1</v>
      </c>
      <c r="GM402">
        <v>0.89869065</v>
      </c>
      <c r="GN402">
        <v>-0.0123298195488721</v>
      </c>
      <c r="GO402">
        <v>0.00164426330844546</v>
      </c>
      <c r="GP402">
        <v>1</v>
      </c>
      <c r="GQ402">
        <v>3</v>
      </c>
      <c r="GR402">
        <v>3</v>
      </c>
      <c r="GS402" t="s">
        <v>439</v>
      </c>
      <c r="GT402">
        <v>3.25013</v>
      </c>
      <c r="GU402">
        <v>2.89215</v>
      </c>
      <c r="GV402">
        <v>0.0827884</v>
      </c>
      <c r="GW402">
        <v>0.082906</v>
      </c>
      <c r="GX402">
        <v>0.0594868</v>
      </c>
      <c r="GY402">
        <v>0.0557706</v>
      </c>
      <c r="GZ402">
        <v>30259.1</v>
      </c>
      <c r="HA402">
        <v>23315.7</v>
      </c>
      <c r="HB402">
        <v>30712.2</v>
      </c>
      <c r="HC402">
        <v>23894</v>
      </c>
      <c r="HD402">
        <v>38259.4</v>
      </c>
      <c r="HE402">
        <v>31491.2</v>
      </c>
      <c r="HF402">
        <v>43457.2</v>
      </c>
      <c r="HG402">
        <v>36060.1</v>
      </c>
      <c r="HH402">
        <v>2.35247</v>
      </c>
      <c r="HI402">
        <v>2.25443</v>
      </c>
      <c r="HJ402">
        <v>0.15188</v>
      </c>
      <c r="HK402">
        <v>0</v>
      </c>
      <c r="HL402">
        <v>20.6349</v>
      </c>
      <c r="HM402">
        <v>999.9</v>
      </c>
      <c r="HN402">
        <v>44.909</v>
      </c>
      <c r="HO402">
        <v>27.231</v>
      </c>
      <c r="HP402">
        <v>20.6507</v>
      </c>
      <c r="HQ402">
        <v>54.422</v>
      </c>
      <c r="HR402">
        <v>21.4623</v>
      </c>
      <c r="HS402">
        <v>2</v>
      </c>
      <c r="HT402">
        <v>-0.303366</v>
      </c>
      <c r="HU402">
        <v>0.753941</v>
      </c>
      <c r="HV402">
        <v>20.3423</v>
      </c>
      <c r="HW402">
        <v>5.24619</v>
      </c>
      <c r="HX402">
        <v>11.9234</v>
      </c>
      <c r="HY402">
        <v>4.9698</v>
      </c>
      <c r="HZ402">
        <v>3.29008</v>
      </c>
      <c r="IA402">
        <v>9999</v>
      </c>
      <c r="IB402">
        <v>999.9</v>
      </c>
      <c r="IC402">
        <v>9999</v>
      </c>
      <c r="ID402">
        <v>9999</v>
      </c>
      <c r="IE402">
        <v>4.97212</v>
      </c>
      <c r="IF402">
        <v>1.87349</v>
      </c>
      <c r="IG402">
        <v>1.88034</v>
      </c>
      <c r="IH402">
        <v>1.87653</v>
      </c>
      <c r="II402">
        <v>1.87612</v>
      </c>
      <c r="IJ402">
        <v>1.87607</v>
      </c>
      <c r="IK402">
        <v>1.87505</v>
      </c>
      <c r="IL402">
        <v>1.87546</v>
      </c>
      <c r="IM402">
        <v>0</v>
      </c>
      <c r="IN402">
        <v>0</v>
      </c>
      <c r="IO402">
        <v>0</v>
      </c>
      <c r="IP402">
        <v>0</v>
      </c>
      <c r="IQ402" t="s">
        <v>440</v>
      </c>
      <c r="IR402" t="s">
        <v>441</v>
      </c>
      <c r="IS402" t="s">
        <v>442</v>
      </c>
      <c r="IT402" t="s">
        <v>442</v>
      </c>
      <c r="IU402" t="s">
        <v>442</v>
      </c>
      <c r="IV402" t="s">
        <v>442</v>
      </c>
      <c r="IW402">
        <v>0</v>
      </c>
      <c r="IX402">
        <v>100</v>
      </c>
      <c r="IY402">
        <v>100</v>
      </c>
      <c r="IZ402">
        <v>-0.514</v>
      </c>
      <c r="JA402">
        <v>0.0314</v>
      </c>
      <c r="JB402">
        <v>-0.436505064677801</v>
      </c>
      <c r="JC402">
        <v>-0.000204251658391556</v>
      </c>
      <c r="JD402">
        <v>8.11882707142039e-08</v>
      </c>
      <c r="JE402">
        <v>-8.824596126216e-11</v>
      </c>
      <c r="JF402">
        <v>-0.0823044458403542</v>
      </c>
      <c r="JG402">
        <v>6.98166786572007e-05</v>
      </c>
      <c r="JH402">
        <v>0.00104944809816257</v>
      </c>
      <c r="JI402">
        <v>-2.5878658862803e-05</v>
      </c>
      <c r="JJ402">
        <v>28</v>
      </c>
      <c r="JK402">
        <v>2090</v>
      </c>
      <c r="JL402">
        <v>2</v>
      </c>
      <c r="JM402">
        <v>19</v>
      </c>
      <c r="JN402">
        <v>32.8</v>
      </c>
      <c r="JO402">
        <v>32.7</v>
      </c>
      <c r="JP402">
        <v>1.36108</v>
      </c>
      <c r="JQ402">
        <v>2.55005</v>
      </c>
      <c r="JR402">
        <v>2.24365</v>
      </c>
      <c r="JS402">
        <v>2.84912</v>
      </c>
      <c r="JT402">
        <v>2.49756</v>
      </c>
      <c r="JU402">
        <v>2.36938</v>
      </c>
      <c r="JV402">
        <v>31.4333</v>
      </c>
      <c r="JW402">
        <v>24.0612</v>
      </c>
      <c r="JX402">
        <v>18</v>
      </c>
      <c r="JY402">
        <v>633.48</v>
      </c>
      <c r="JZ402">
        <v>657.159</v>
      </c>
      <c r="KA402">
        <v>20.0002</v>
      </c>
      <c r="KB402">
        <v>23.3373</v>
      </c>
      <c r="KC402">
        <v>30.0002</v>
      </c>
      <c r="KD402">
        <v>23.5174</v>
      </c>
      <c r="KE402">
        <v>23.4987</v>
      </c>
      <c r="KF402">
        <v>27.2917</v>
      </c>
      <c r="KG402">
        <v>36.1715</v>
      </c>
      <c r="KH402">
        <v>0</v>
      </c>
      <c r="KI402">
        <v>20</v>
      </c>
      <c r="KJ402">
        <v>420</v>
      </c>
      <c r="KK402">
        <v>11.5869</v>
      </c>
      <c r="KL402">
        <v>101.975</v>
      </c>
      <c r="KM402">
        <v>101.021</v>
      </c>
    </row>
    <row r="403" spans="1:299">
      <c r="A403">
        <v>387</v>
      </c>
      <c r="B403">
        <v>1701979604.1</v>
      </c>
      <c r="C403">
        <v>1930.09999990463</v>
      </c>
      <c r="D403" t="s">
        <v>1215</v>
      </c>
      <c r="E403" t="s">
        <v>1216</v>
      </c>
      <c r="F403">
        <v>15</v>
      </c>
      <c r="H403" t="s">
        <v>435</v>
      </c>
      <c r="K403">
        <v>1701979602.6</v>
      </c>
      <c r="L403">
        <f>(M403)/1000</f>
        <v>0</v>
      </c>
      <c r="M403">
        <f>IF(DR403, AP403, AJ403)</f>
        <v>0</v>
      </c>
      <c r="N403">
        <f>IF(DR403, AK403, AI403)</f>
        <v>0</v>
      </c>
      <c r="O403">
        <f>DT403 - IF(AW403&gt;1, N403*DN403*100.0/(AY403*EH403), 0)</f>
        <v>0</v>
      </c>
      <c r="P403">
        <f>((V403-L403/2)*O403-N403)/(V403+L403/2)</f>
        <v>0</v>
      </c>
      <c r="Q403">
        <f>P403*(EA403+EB403)/1000.0</f>
        <v>0</v>
      </c>
      <c r="R403">
        <f>(DT403 - IF(AW403&gt;1, N403*DN403*100.0/(AY403*EH403), 0))*(EA403+EB403)/1000.0</f>
        <v>0</v>
      </c>
      <c r="S403">
        <f>2.0/((1/U403-1/T403)+SIGN(U403)*SQRT((1/U403-1/T403)*(1/U403-1/T403) + 4*DO403/((DO403+1)*(DO403+1))*(2*1/U403*1/T403-1/T403*1/T403)))</f>
        <v>0</v>
      </c>
      <c r="T403">
        <f>IF(LEFT(DP403,1)&lt;&gt;"0",IF(LEFT(DP403,1)="1",3.0,DQ403),$D$5+$E$5*(EH403*EA403/($K$5*1000))+$F$5*(EH403*EA403/($K$5*1000))*MAX(MIN(DN403,$J$5),$I$5)*MAX(MIN(DN403,$J$5),$I$5)+$G$5*MAX(MIN(DN403,$J$5),$I$5)*(EH403*EA403/($K$5*1000))+$H$5*(EH403*EA403/($K$5*1000))*(EH403*EA403/($K$5*1000)))</f>
        <v>0</v>
      </c>
      <c r="U403">
        <f>L403*(1000-(1000*0.61365*exp(17.502*Y403/(240.97+Y403))/(EA403+EB403)+DV403)/2)/(1000*0.61365*exp(17.502*Y403/(240.97+Y403))/(EA403+EB403)-DV403)</f>
        <v>0</v>
      </c>
      <c r="V403">
        <f>1/((DO403+1)/(S403/1.6)+1/(T403/1.37)) + DO403/((DO403+1)/(S403/1.6) + DO403/(T403/1.37))</f>
        <v>0</v>
      </c>
      <c r="W403">
        <f>(DJ403*DM403)</f>
        <v>0</v>
      </c>
      <c r="X403">
        <f>(EC403+(W403+2*0.95*5.67E-8*(((EC403+$B$7)+273)^4-(EC403+273)^4)-44100*L403)/(1.84*29.3*T403+8*0.95*5.67E-8*(EC403+273)^3))</f>
        <v>0</v>
      </c>
      <c r="Y403">
        <f>($C$7*ED403+$D$7*EE403+$E$7*X403)</f>
        <v>0</v>
      </c>
      <c r="Z403">
        <f>0.61365*exp(17.502*Y403/(240.97+Y403))</f>
        <v>0</v>
      </c>
      <c r="AA403">
        <f>(AB403/AC403*100)</f>
        <v>0</v>
      </c>
      <c r="AB403">
        <f>DV403*(EA403+EB403)/1000</f>
        <v>0</v>
      </c>
      <c r="AC403">
        <f>0.61365*exp(17.502*EC403/(240.97+EC403))</f>
        <v>0</v>
      </c>
      <c r="AD403">
        <f>(Z403-DV403*(EA403+EB403)/1000)</f>
        <v>0</v>
      </c>
      <c r="AE403">
        <f>(-L403*44100)</f>
        <v>0</v>
      </c>
      <c r="AF403">
        <f>2*29.3*T403*0.92*(EC403-Y403)</f>
        <v>0</v>
      </c>
      <c r="AG403">
        <f>2*0.95*5.67E-8*(((EC403+$B$7)+273)^4-(Y403+273)^4)</f>
        <v>0</v>
      </c>
      <c r="AH403">
        <f>W403+AG403+AE403+AF403</f>
        <v>0</v>
      </c>
      <c r="AI403">
        <f>DZ403*AW403*(DU403-DT403*(1000-AW403*DW403)/(1000-AW403*DV403))/(100*DN403)</f>
        <v>0</v>
      </c>
      <c r="AJ403">
        <f>1000*DZ403*AW403*(DV403-DW403)/(100*DN403*(1000-AW403*DV403))</f>
        <v>0</v>
      </c>
      <c r="AK403">
        <f>(AL403 - AM403 - EA403*1E3/(8.314*(EC403+273.15)) * AO403/DZ403 * AN403) * DZ403/(100*DN403) * (1000 - DW403)/1000</f>
        <v>0</v>
      </c>
      <c r="AL403">
        <v>424.893741046644</v>
      </c>
      <c r="AM403">
        <v>423.137836363636</v>
      </c>
      <c r="AN403">
        <v>0.00283996804737905</v>
      </c>
      <c r="AO403">
        <v>66.111918729525</v>
      </c>
      <c r="AP403">
        <f>(AR403 - AQ403 + EA403*1E3/(8.314*(EC403+273.15)) * AT403/DZ403 * AS403) * DZ403/(100*DN403) * 1000/(1000 - AR403)</f>
        <v>0</v>
      </c>
      <c r="AQ403">
        <v>11.5927438003428</v>
      </c>
      <c r="AR403">
        <v>12.4922813186813</v>
      </c>
      <c r="AS403">
        <v>2.99433434151089e-07</v>
      </c>
      <c r="AT403">
        <v>85.4368916189537</v>
      </c>
      <c r="AU403">
        <v>0</v>
      </c>
      <c r="AV403">
        <v>0</v>
      </c>
      <c r="AW403">
        <f>IF(AU403*$H$13&gt;=AY403,1.0,(AY403/(AY403-AU403*$H$13)))</f>
        <v>0</v>
      </c>
      <c r="AX403">
        <f>(AW403-1)*100</f>
        <v>0</v>
      </c>
      <c r="AY403">
        <f>MAX(0,($B$13+$C$13*EH403)/(1+$D$13*EH403)*EA403/(EC403+273)*$E$13)</f>
        <v>0</v>
      </c>
      <c r="AZ403" t="s">
        <v>436</v>
      </c>
      <c r="BA403" t="s">
        <v>436</v>
      </c>
      <c r="BB403">
        <v>0</v>
      </c>
      <c r="BC403">
        <v>0</v>
      </c>
      <c r="BD403">
        <f>1-BB403/BC403</f>
        <v>0</v>
      </c>
      <c r="BE403">
        <v>0</v>
      </c>
      <c r="BF403" t="s">
        <v>436</v>
      </c>
      <c r="BG403" t="s">
        <v>436</v>
      </c>
      <c r="BH403">
        <v>0</v>
      </c>
      <c r="BI403">
        <v>0</v>
      </c>
      <c r="BJ403">
        <f>1-BH403/BI403</f>
        <v>0</v>
      </c>
      <c r="BK403">
        <v>0.5</v>
      </c>
      <c r="BL403">
        <f>DK403</f>
        <v>0</v>
      </c>
      <c r="BM403">
        <f>N403</f>
        <v>0</v>
      </c>
      <c r="BN403">
        <f>BJ403*BK403*BL403</f>
        <v>0</v>
      </c>
      <c r="BO403">
        <f>(BM403-BE403)/BL403</f>
        <v>0</v>
      </c>
      <c r="BP403">
        <f>(BC403-BI403)/BI403</f>
        <v>0</v>
      </c>
      <c r="BQ403">
        <f>BB403/(BD403+BB403/BI403)</f>
        <v>0</v>
      </c>
      <c r="BR403" t="s">
        <v>436</v>
      </c>
      <c r="BS403">
        <v>0</v>
      </c>
      <c r="BT403">
        <f>IF(BS403&lt;&gt;0, BS403, BQ403)</f>
        <v>0</v>
      </c>
      <c r="BU403">
        <f>1-BT403/BI403</f>
        <v>0</v>
      </c>
      <c r="BV403">
        <f>(BI403-BH403)/(BI403-BT403)</f>
        <v>0</v>
      </c>
      <c r="BW403">
        <f>(BC403-BI403)/(BC403-BT403)</f>
        <v>0</v>
      </c>
      <c r="BX403">
        <f>(BI403-BH403)/(BI403-BB403)</f>
        <v>0</v>
      </c>
      <c r="BY403">
        <f>(BC403-BI403)/(BC403-BB403)</f>
        <v>0</v>
      </c>
      <c r="BZ403">
        <f>(BV403*BT403/BH403)</f>
        <v>0</v>
      </c>
      <c r="CA403">
        <f>(1-BZ403)</f>
        <v>0</v>
      </c>
      <c r="DJ403">
        <f>$B$11*EI403+$C$11*EJ403+$F$11*EU403*(1-EX403)</f>
        <v>0</v>
      </c>
      <c r="DK403">
        <f>DJ403*DL403</f>
        <v>0</v>
      </c>
      <c r="DL403">
        <f>($B$11*$D$9+$C$11*$D$9+$F$11*((FH403+EZ403)/MAX(FH403+EZ403+FI403, 0.1)*$I$9+FI403/MAX(FH403+EZ403+FI403, 0.1)*$J$9))/($B$11+$C$11+$F$11)</f>
        <v>0</v>
      </c>
      <c r="DM403">
        <f>($B$11*$K$9+$C$11*$K$9+$F$11*((FH403+EZ403)/MAX(FH403+EZ403+FI403, 0.1)*$P$9+FI403/MAX(FH403+EZ403+FI403, 0.1)*$Q$9))/($B$11+$C$11+$F$11)</f>
        <v>0</v>
      </c>
      <c r="DN403">
        <v>6</v>
      </c>
      <c r="DO403">
        <v>0.5</v>
      </c>
      <c r="DP403" t="s">
        <v>437</v>
      </c>
      <c r="DQ403">
        <v>2</v>
      </c>
      <c r="DR403" t="b">
        <v>1</v>
      </c>
      <c r="DS403">
        <v>1701979602.6</v>
      </c>
      <c r="DT403">
        <v>417.8435</v>
      </c>
      <c r="DU403">
        <v>419.982</v>
      </c>
      <c r="DV403">
        <v>12.4921</v>
      </c>
      <c r="DW403">
        <v>11.5931</v>
      </c>
      <c r="DX403">
        <v>418.3575</v>
      </c>
      <c r="DY403">
        <v>12.46065</v>
      </c>
      <c r="DZ403">
        <v>599.9885</v>
      </c>
      <c r="EA403">
        <v>78.90035</v>
      </c>
      <c r="EB403">
        <v>0.1000265</v>
      </c>
      <c r="EC403">
        <v>23.0648</v>
      </c>
      <c r="ED403">
        <v>23.1422</v>
      </c>
      <c r="EE403">
        <v>999.9</v>
      </c>
      <c r="EF403">
        <v>0</v>
      </c>
      <c r="EG403">
        <v>0</v>
      </c>
      <c r="EH403">
        <v>10008.15</v>
      </c>
      <c r="EI403">
        <v>0</v>
      </c>
      <c r="EJ403">
        <v>0.848101</v>
      </c>
      <c r="EK403">
        <v>-2.13811</v>
      </c>
      <c r="EL403">
        <v>423.1295</v>
      </c>
      <c r="EM403">
        <v>424.908</v>
      </c>
      <c r="EN403">
        <v>0.8990195</v>
      </c>
      <c r="EO403">
        <v>419.982</v>
      </c>
      <c r="EP403">
        <v>11.5931</v>
      </c>
      <c r="EQ403">
        <v>0.985631</v>
      </c>
      <c r="ER403">
        <v>0.914698</v>
      </c>
      <c r="ES403">
        <v>6.705685</v>
      </c>
      <c r="ET403">
        <v>5.62409</v>
      </c>
      <c r="EU403">
        <v>1799.905</v>
      </c>
      <c r="EV403">
        <v>0.978004</v>
      </c>
      <c r="EW403">
        <v>0.0219962</v>
      </c>
      <c r="EX403">
        <v>0</v>
      </c>
      <c r="EY403">
        <v>379.956</v>
      </c>
      <c r="EZ403">
        <v>4.99951</v>
      </c>
      <c r="FA403">
        <v>6897.61</v>
      </c>
      <c r="FB403">
        <v>14716.25</v>
      </c>
      <c r="FC403">
        <v>43.125</v>
      </c>
      <c r="FD403">
        <v>44.875</v>
      </c>
      <c r="FE403">
        <v>44.625</v>
      </c>
      <c r="FF403">
        <v>43.937</v>
      </c>
      <c r="FG403">
        <v>44.562</v>
      </c>
      <c r="FH403">
        <v>1755.425</v>
      </c>
      <c r="FI403">
        <v>39.48</v>
      </c>
      <c r="FJ403">
        <v>0</v>
      </c>
      <c r="FK403">
        <v>1701979605.3</v>
      </c>
      <c r="FL403">
        <v>0</v>
      </c>
      <c r="FM403">
        <v>380.061307692308</v>
      </c>
      <c r="FN403">
        <v>-0.589264960901777</v>
      </c>
      <c r="FO403">
        <v>-5.2553845991886</v>
      </c>
      <c r="FP403">
        <v>6898.49692307692</v>
      </c>
      <c r="FQ403">
        <v>15</v>
      </c>
      <c r="FR403">
        <v>1701977635</v>
      </c>
      <c r="FS403" t="s">
        <v>438</v>
      </c>
      <c r="FT403">
        <v>1701977633</v>
      </c>
      <c r="FU403">
        <v>1701977635</v>
      </c>
      <c r="FV403">
        <v>4</v>
      </c>
      <c r="FW403">
        <v>-0.012</v>
      </c>
      <c r="FX403">
        <v>0.003</v>
      </c>
      <c r="FY403">
        <v>-0.515</v>
      </c>
      <c r="FZ403">
        <v>0.012</v>
      </c>
      <c r="GA403">
        <v>420</v>
      </c>
      <c r="GB403">
        <v>11</v>
      </c>
      <c r="GC403">
        <v>0.38</v>
      </c>
      <c r="GD403">
        <v>0.07</v>
      </c>
      <c r="GE403">
        <v>-2.13730095238095</v>
      </c>
      <c r="GF403">
        <v>-0.0250909090909121</v>
      </c>
      <c r="GG403">
        <v>0.0225047632851702</v>
      </c>
      <c r="GH403">
        <v>1</v>
      </c>
      <c r="GI403">
        <v>380.074264705882</v>
      </c>
      <c r="GJ403">
        <v>-0.192925898691731</v>
      </c>
      <c r="GK403">
        <v>0.200706298272106</v>
      </c>
      <c r="GL403">
        <v>1</v>
      </c>
      <c r="GM403">
        <v>0.898523380952381</v>
      </c>
      <c r="GN403">
        <v>-0.00716766233766081</v>
      </c>
      <c r="GO403">
        <v>0.00154954016147312</v>
      </c>
      <c r="GP403">
        <v>1</v>
      </c>
      <c r="GQ403">
        <v>3</v>
      </c>
      <c r="GR403">
        <v>3</v>
      </c>
      <c r="GS403" t="s">
        <v>439</v>
      </c>
      <c r="GT403">
        <v>3.25014</v>
      </c>
      <c r="GU403">
        <v>2.89234</v>
      </c>
      <c r="GV403">
        <v>0.0827879</v>
      </c>
      <c r="GW403">
        <v>0.0829092</v>
      </c>
      <c r="GX403">
        <v>0.0594872</v>
      </c>
      <c r="GY403">
        <v>0.055773</v>
      </c>
      <c r="GZ403">
        <v>30258.6</v>
      </c>
      <c r="HA403">
        <v>23315.4</v>
      </c>
      <c r="HB403">
        <v>30711.7</v>
      </c>
      <c r="HC403">
        <v>23893.7</v>
      </c>
      <c r="HD403">
        <v>38258.6</v>
      </c>
      <c r="HE403">
        <v>31490.7</v>
      </c>
      <c r="HF403">
        <v>43456.3</v>
      </c>
      <c r="HG403">
        <v>36059.7</v>
      </c>
      <c r="HH403">
        <v>2.35262</v>
      </c>
      <c r="HI403">
        <v>2.25427</v>
      </c>
      <c r="HJ403">
        <v>0.151992</v>
      </c>
      <c r="HK403">
        <v>0</v>
      </c>
      <c r="HL403">
        <v>20.637</v>
      </c>
      <c r="HM403">
        <v>999.9</v>
      </c>
      <c r="HN403">
        <v>44.909</v>
      </c>
      <c r="HO403">
        <v>27.231</v>
      </c>
      <c r="HP403">
        <v>20.6497</v>
      </c>
      <c r="HQ403">
        <v>54.852</v>
      </c>
      <c r="HR403">
        <v>21.4623</v>
      </c>
      <c r="HS403">
        <v>2</v>
      </c>
      <c r="HT403">
        <v>-0.303163</v>
      </c>
      <c r="HU403">
        <v>0.754602</v>
      </c>
      <c r="HV403">
        <v>20.3421</v>
      </c>
      <c r="HW403">
        <v>5.24619</v>
      </c>
      <c r="HX403">
        <v>11.9232</v>
      </c>
      <c r="HY403">
        <v>4.9696</v>
      </c>
      <c r="HZ403">
        <v>3.29008</v>
      </c>
      <c r="IA403">
        <v>9999</v>
      </c>
      <c r="IB403">
        <v>999.9</v>
      </c>
      <c r="IC403">
        <v>9999</v>
      </c>
      <c r="ID403">
        <v>9999</v>
      </c>
      <c r="IE403">
        <v>4.97213</v>
      </c>
      <c r="IF403">
        <v>1.87347</v>
      </c>
      <c r="IG403">
        <v>1.88035</v>
      </c>
      <c r="IH403">
        <v>1.87653</v>
      </c>
      <c r="II403">
        <v>1.87612</v>
      </c>
      <c r="IJ403">
        <v>1.87607</v>
      </c>
      <c r="IK403">
        <v>1.87503</v>
      </c>
      <c r="IL403">
        <v>1.87546</v>
      </c>
      <c r="IM403">
        <v>0</v>
      </c>
      <c r="IN403">
        <v>0</v>
      </c>
      <c r="IO403">
        <v>0</v>
      </c>
      <c r="IP403">
        <v>0</v>
      </c>
      <c r="IQ403" t="s">
        <v>440</v>
      </c>
      <c r="IR403" t="s">
        <v>441</v>
      </c>
      <c r="IS403" t="s">
        <v>442</v>
      </c>
      <c r="IT403" t="s">
        <v>442</v>
      </c>
      <c r="IU403" t="s">
        <v>442</v>
      </c>
      <c r="IV403" t="s">
        <v>442</v>
      </c>
      <c r="IW403">
        <v>0</v>
      </c>
      <c r="IX403">
        <v>100</v>
      </c>
      <c r="IY403">
        <v>100</v>
      </c>
      <c r="IZ403">
        <v>-0.515</v>
      </c>
      <c r="JA403">
        <v>0.0314</v>
      </c>
      <c r="JB403">
        <v>-0.436505064677801</v>
      </c>
      <c r="JC403">
        <v>-0.000204251658391556</v>
      </c>
      <c r="JD403">
        <v>8.11882707142039e-08</v>
      </c>
      <c r="JE403">
        <v>-8.824596126216e-11</v>
      </c>
      <c r="JF403">
        <v>-0.0823044458403542</v>
      </c>
      <c r="JG403">
        <v>6.98166786572007e-05</v>
      </c>
      <c r="JH403">
        <v>0.00104944809816257</v>
      </c>
      <c r="JI403">
        <v>-2.5878658862803e-05</v>
      </c>
      <c r="JJ403">
        <v>28</v>
      </c>
      <c r="JK403">
        <v>2090</v>
      </c>
      <c r="JL403">
        <v>2</v>
      </c>
      <c r="JM403">
        <v>19</v>
      </c>
      <c r="JN403">
        <v>32.9</v>
      </c>
      <c r="JO403">
        <v>32.8</v>
      </c>
      <c r="JP403">
        <v>1.36108</v>
      </c>
      <c r="JQ403">
        <v>2.55127</v>
      </c>
      <c r="JR403">
        <v>2.24365</v>
      </c>
      <c r="JS403">
        <v>2.84912</v>
      </c>
      <c r="JT403">
        <v>2.49756</v>
      </c>
      <c r="JU403">
        <v>2.35229</v>
      </c>
      <c r="JV403">
        <v>31.4333</v>
      </c>
      <c r="JW403">
        <v>24.0612</v>
      </c>
      <c r="JX403">
        <v>18</v>
      </c>
      <c r="JY403">
        <v>633.609</v>
      </c>
      <c r="JZ403">
        <v>657.035</v>
      </c>
      <c r="KA403">
        <v>20.0001</v>
      </c>
      <c r="KB403">
        <v>23.3388</v>
      </c>
      <c r="KC403">
        <v>30.0003</v>
      </c>
      <c r="KD403">
        <v>23.519</v>
      </c>
      <c r="KE403">
        <v>23.499</v>
      </c>
      <c r="KF403">
        <v>27.2922</v>
      </c>
      <c r="KG403">
        <v>36.1715</v>
      </c>
      <c r="KH403">
        <v>0</v>
      </c>
      <c r="KI403">
        <v>20</v>
      </c>
      <c r="KJ403">
        <v>420</v>
      </c>
      <c r="KK403">
        <v>11.5869</v>
      </c>
      <c r="KL403">
        <v>101.973</v>
      </c>
      <c r="KM403">
        <v>101.02</v>
      </c>
    </row>
    <row r="404" spans="1:299">
      <c r="A404">
        <v>388</v>
      </c>
      <c r="B404">
        <v>1701979609.1</v>
      </c>
      <c r="C404">
        <v>1935.09999990463</v>
      </c>
      <c r="D404" t="s">
        <v>1217</v>
      </c>
      <c r="E404" t="s">
        <v>1218</v>
      </c>
      <c r="F404">
        <v>15</v>
      </c>
      <c r="H404" t="s">
        <v>435</v>
      </c>
      <c r="K404">
        <v>1701979607.6</v>
      </c>
      <c r="L404">
        <f>(M404)/1000</f>
        <v>0</v>
      </c>
      <c r="M404">
        <f>IF(DR404, AP404, AJ404)</f>
        <v>0</v>
      </c>
      <c r="N404">
        <f>IF(DR404, AK404, AI404)</f>
        <v>0</v>
      </c>
      <c r="O404">
        <f>DT404 - IF(AW404&gt;1, N404*DN404*100.0/(AY404*EH404), 0)</f>
        <v>0</v>
      </c>
      <c r="P404">
        <f>((V404-L404/2)*O404-N404)/(V404+L404/2)</f>
        <v>0</v>
      </c>
      <c r="Q404">
        <f>P404*(EA404+EB404)/1000.0</f>
        <v>0</v>
      </c>
      <c r="R404">
        <f>(DT404 - IF(AW404&gt;1, N404*DN404*100.0/(AY404*EH404), 0))*(EA404+EB404)/1000.0</f>
        <v>0</v>
      </c>
      <c r="S404">
        <f>2.0/((1/U404-1/T404)+SIGN(U404)*SQRT((1/U404-1/T404)*(1/U404-1/T404) + 4*DO404/((DO404+1)*(DO404+1))*(2*1/U404*1/T404-1/T404*1/T404)))</f>
        <v>0</v>
      </c>
      <c r="T404">
        <f>IF(LEFT(DP404,1)&lt;&gt;"0",IF(LEFT(DP404,1)="1",3.0,DQ404),$D$5+$E$5*(EH404*EA404/($K$5*1000))+$F$5*(EH404*EA404/($K$5*1000))*MAX(MIN(DN404,$J$5),$I$5)*MAX(MIN(DN404,$J$5),$I$5)+$G$5*MAX(MIN(DN404,$J$5),$I$5)*(EH404*EA404/($K$5*1000))+$H$5*(EH404*EA404/($K$5*1000))*(EH404*EA404/($K$5*1000)))</f>
        <v>0</v>
      </c>
      <c r="U404">
        <f>L404*(1000-(1000*0.61365*exp(17.502*Y404/(240.97+Y404))/(EA404+EB404)+DV404)/2)/(1000*0.61365*exp(17.502*Y404/(240.97+Y404))/(EA404+EB404)-DV404)</f>
        <v>0</v>
      </c>
      <c r="V404">
        <f>1/((DO404+1)/(S404/1.6)+1/(T404/1.37)) + DO404/((DO404+1)/(S404/1.6) + DO404/(T404/1.37))</f>
        <v>0</v>
      </c>
      <c r="W404">
        <f>(DJ404*DM404)</f>
        <v>0</v>
      </c>
      <c r="X404">
        <f>(EC404+(W404+2*0.95*5.67E-8*(((EC404+$B$7)+273)^4-(EC404+273)^4)-44100*L404)/(1.84*29.3*T404+8*0.95*5.67E-8*(EC404+273)^3))</f>
        <v>0</v>
      </c>
      <c r="Y404">
        <f>($C$7*ED404+$D$7*EE404+$E$7*X404)</f>
        <v>0</v>
      </c>
      <c r="Z404">
        <f>0.61365*exp(17.502*Y404/(240.97+Y404))</f>
        <v>0</v>
      </c>
      <c r="AA404">
        <f>(AB404/AC404*100)</f>
        <v>0</v>
      </c>
      <c r="AB404">
        <f>DV404*(EA404+EB404)/1000</f>
        <v>0</v>
      </c>
      <c r="AC404">
        <f>0.61365*exp(17.502*EC404/(240.97+EC404))</f>
        <v>0</v>
      </c>
      <c r="AD404">
        <f>(Z404-DV404*(EA404+EB404)/1000)</f>
        <v>0</v>
      </c>
      <c r="AE404">
        <f>(-L404*44100)</f>
        <v>0</v>
      </c>
      <c r="AF404">
        <f>2*29.3*T404*0.92*(EC404-Y404)</f>
        <v>0</v>
      </c>
      <c r="AG404">
        <f>2*0.95*5.67E-8*(((EC404+$B$7)+273)^4-(Y404+273)^4)</f>
        <v>0</v>
      </c>
      <c r="AH404">
        <f>W404+AG404+AE404+AF404</f>
        <v>0</v>
      </c>
      <c r="AI404">
        <f>DZ404*AW404*(DU404-DT404*(1000-AW404*DW404)/(1000-AW404*DV404))/(100*DN404)</f>
        <v>0</v>
      </c>
      <c r="AJ404">
        <f>1000*DZ404*AW404*(DV404-DW404)/(100*DN404*(1000-AW404*DV404))</f>
        <v>0</v>
      </c>
      <c r="AK404">
        <f>(AL404 - AM404 - EA404*1E3/(8.314*(EC404+273.15)) * AO404/DZ404 * AN404) * DZ404/(100*DN404) * (1000 - DW404)/1000</f>
        <v>0</v>
      </c>
      <c r="AL404">
        <v>424.94768672545</v>
      </c>
      <c r="AM404">
        <v>423.173654545455</v>
      </c>
      <c r="AN404">
        <v>0.00433124022956419</v>
      </c>
      <c r="AO404">
        <v>66.111918729525</v>
      </c>
      <c r="AP404">
        <f>(AR404 - AQ404 + EA404*1E3/(8.314*(EC404+273.15)) * AT404/DZ404 * AS404) * DZ404/(100*DN404) * 1000/(1000 - AR404)</f>
        <v>0</v>
      </c>
      <c r="AQ404">
        <v>11.5933251898363</v>
      </c>
      <c r="AR404">
        <v>12.4907153846154</v>
      </c>
      <c r="AS404">
        <v>6.39151599842522e-08</v>
      </c>
      <c r="AT404">
        <v>85.4368916189537</v>
      </c>
      <c r="AU404">
        <v>0</v>
      </c>
      <c r="AV404">
        <v>0</v>
      </c>
      <c r="AW404">
        <f>IF(AU404*$H$13&gt;=AY404,1.0,(AY404/(AY404-AU404*$H$13)))</f>
        <v>0</v>
      </c>
      <c r="AX404">
        <f>(AW404-1)*100</f>
        <v>0</v>
      </c>
      <c r="AY404">
        <f>MAX(0,($B$13+$C$13*EH404)/(1+$D$13*EH404)*EA404/(EC404+273)*$E$13)</f>
        <v>0</v>
      </c>
      <c r="AZ404" t="s">
        <v>436</v>
      </c>
      <c r="BA404" t="s">
        <v>436</v>
      </c>
      <c r="BB404">
        <v>0</v>
      </c>
      <c r="BC404">
        <v>0</v>
      </c>
      <c r="BD404">
        <f>1-BB404/BC404</f>
        <v>0</v>
      </c>
      <c r="BE404">
        <v>0</v>
      </c>
      <c r="BF404" t="s">
        <v>436</v>
      </c>
      <c r="BG404" t="s">
        <v>436</v>
      </c>
      <c r="BH404">
        <v>0</v>
      </c>
      <c r="BI404">
        <v>0</v>
      </c>
      <c r="BJ404">
        <f>1-BH404/BI404</f>
        <v>0</v>
      </c>
      <c r="BK404">
        <v>0.5</v>
      </c>
      <c r="BL404">
        <f>DK404</f>
        <v>0</v>
      </c>
      <c r="BM404">
        <f>N404</f>
        <v>0</v>
      </c>
      <c r="BN404">
        <f>BJ404*BK404*BL404</f>
        <v>0</v>
      </c>
      <c r="BO404">
        <f>(BM404-BE404)/BL404</f>
        <v>0</v>
      </c>
      <c r="BP404">
        <f>(BC404-BI404)/BI404</f>
        <v>0</v>
      </c>
      <c r="BQ404">
        <f>BB404/(BD404+BB404/BI404)</f>
        <v>0</v>
      </c>
      <c r="BR404" t="s">
        <v>436</v>
      </c>
      <c r="BS404">
        <v>0</v>
      </c>
      <c r="BT404">
        <f>IF(BS404&lt;&gt;0, BS404, BQ404)</f>
        <v>0</v>
      </c>
      <c r="BU404">
        <f>1-BT404/BI404</f>
        <v>0</v>
      </c>
      <c r="BV404">
        <f>(BI404-BH404)/(BI404-BT404)</f>
        <v>0</v>
      </c>
      <c r="BW404">
        <f>(BC404-BI404)/(BC404-BT404)</f>
        <v>0</v>
      </c>
      <c r="BX404">
        <f>(BI404-BH404)/(BI404-BB404)</f>
        <v>0</v>
      </c>
      <c r="BY404">
        <f>(BC404-BI404)/(BC404-BB404)</f>
        <v>0</v>
      </c>
      <c r="BZ404">
        <f>(BV404*BT404/BH404)</f>
        <v>0</v>
      </c>
      <c r="CA404">
        <f>(1-BZ404)</f>
        <v>0</v>
      </c>
      <c r="DJ404">
        <f>$B$11*EI404+$C$11*EJ404+$F$11*EU404*(1-EX404)</f>
        <v>0</v>
      </c>
      <c r="DK404">
        <f>DJ404*DL404</f>
        <v>0</v>
      </c>
      <c r="DL404">
        <f>($B$11*$D$9+$C$11*$D$9+$F$11*((FH404+EZ404)/MAX(FH404+EZ404+FI404, 0.1)*$I$9+FI404/MAX(FH404+EZ404+FI404, 0.1)*$J$9))/($B$11+$C$11+$F$11)</f>
        <v>0</v>
      </c>
      <c r="DM404">
        <f>($B$11*$K$9+$C$11*$K$9+$F$11*((FH404+EZ404)/MAX(FH404+EZ404+FI404, 0.1)*$P$9+FI404/MAX(FH404+EZ404+FI404, 0.1)*$Q$9))/($B$11+$C$11+$F$11)</f>
        <v>0</v>
      </c>
      <c r="DN404">
        <v>6</v>
      </c>
      <c r="DO404">
        <v>0.5</v>
      </c>
      <c r="DP404" t="s">
        <v>437</v>
      </c>
      <c r="DQ404">
        <v>2</v>
      </c>
      <c r="DR404" t="b">
        <v>1</v>
      </c>
      <c r="DS404">
        <v>1701979607.6</v>
      </c>
      <c r="DT404">
        <v>417.877</v>
      </c>
      <c r="DU404">
        <v>420.037</v>
      </c>
      <c r="DV404">
        <v>12.49095</v>
      </c>
      <c r="DW404">
        <v>11.5933</v>
      </c>
      <c r="DX404">
        <v>418.3915</v>
      </c>
      <c r="DY404">
        <v>12.4595</v>
      </c>
      <c r="DZ404">
        <v>599.976</v>
      </c>
      <c r="EA404">
        <v>78.8995</v>
      </c>
      <c r="EB404">
        <v>0.09996785</v>
      </c>
      <c r="EC404">
        <v>23.0662</v>
      </c>
      <c r="ED404">
        <v>23.16155</v>
      </c>
      <c r="EE404">
        <v>999.9</v>
      </c>
      <c r="EF404">
        <v>0</v>
      </c>
      <c r="EG404">
        <v>0</v>
      </c>
      <c r="EH404">
        <v>10003.45</v>
      </c>
      <c r="EI404">
        <v>0</v>
      </c>
      <c r="EJ404">
        <v>0.848101</v>
      </c>
      <c r="EK404">
        <v>-2.160065</v>
      </c>
      <c r="EL404">
        <v>423.1625</v>
      </c>
      <c r="EM404">
        <v>424.964</v>
      </c>
      <c r="EN404">
        <v>0.8976195</v>
      </c>
      <c r="EO404">
        <v>420.037</v>
      </c>
      <c r="EP404">
        <v>11.5933</v>
      </c>
      <c r="EQ404">
        <v>0.9855285</v>
      </c>
      <c r="ER404">
        <v>0.914707</v>
      </c>
      <c r="ES404">
        <v>6.704175</v>
      </c>
      <c r="ET404">
        <v>5.624225</v>
      </c>
      <c r="EU404">
        <v>1799.905</v>
      </c>
      <c r="EV404">
        <v>0.978004</v>
      </c>
      <c r="EW404">
        <v>0.0219962</v>
      </c>
      <c r="EX404">
        <v>0</v>
      </c>
      <c r="EY404">
        <v>380.2495</v>
      </c>
      <c r="EZ404">
        <v>4.99951</v>
      </c>
      <c r="FA404">
        <v>6897.28</v>
      </c>
      <c r="FB404">
        <v>14716.25</v>
      </c>
      <c r="FC404">
        <v>43.125</v>
      </c>
      <c r="FD404">
        <v>44.937</v>
      </c>
      <c r="FE404">
        <v>44.687</v>
      </c>
      <c r="FF404">
        <v>43.9685</v>
      </c>
      <c r="FG404">
        <v>44.562</v>
      </c>
      <c r="FH404">
        <v>1755.425</v>
      </c>
      <c r="FI404">
        <v>39.48</v>
      </c>
      <c r="FJ404">
        <v>0</v>
      </c>
      <c r="FK404">
        <v>1701979610.1</v>
      </c>
      <c r="FL404">
        <v>0</v>
      </c>
      <c r="FM404">
        <v>380.106423076923</v>
      </c>
      <c r="FN404">
        <v>0.191692311043552</v>
      </c>
      <c r="FO404">
        <v>-4.04854700267929</v>
      </c>
      <c r="FP404">
        <v>6898.07076923077</v>
      </c>
      <c r="FQ404">
        <v>15</v>
      </c>
      <c r="FR404">
        <v>1701977635</v>
      </c>
      <c r="FS404" t="s">
        <v>438</v>
      </c>
      <c r="FT404">
        <v>1701977633</v>
      </c>
      <c r="FU404">
        <v>1701977635</v>
      </c>
      <c r="FV404">
        <v>4</v>
      </c>
      <c r="FW404">
        <v>-0.012</v>
      </c>
      <c r="FX404">
        <v>0.003</v>
      </c>
      <c r="FY404">
        <v>-0.515</v>
      </c>
      <c r="FZ404">
        <v>0.012</v>
      </c>
      <c r="GA404">
        <v>420</v>
      </c>
      <c r="GB404">
        <v>11</v>
      </c>
      <c r="GC404">
        <v>0.38</v>
      </c>
      <c r="GD404">
        <v>0.07</v>
      </c>
      <c r="GE404">
        <v>-2.146561</v>
      </c>
      <c r="GF404">
        <v>0.041289022556393</v>
      </c>
      <c r="GG404">
        <v>0.0198152425925094</v>
      </c>
      <c r="GH404">
        <v>1</v>
      </c>
      <c r="GI404">
        <v>380.107647058823</v>
      </c>
      <c r="GJ404">
        <v>0.46768525628513</v>
      </c>
      <c r="GK404">
        <v>0.229067660483941</v>
      </c>
      <c r="GL404">
        <v>1</v>
      </c>
      <c r="GM404">
        <v>0.8979426</v>
      </c>
      <c r="GN404">
        <v>-0.000568421052630613</v>
      </c>
      <c r="GO404">
        <v>0.00127504205420841</v>
      </c>
      <c r="GP404">
        <v>1</v>
      </c>
      <c r="GQ404">
        <v>3</v>
      </c>
      <c r="GR404">
        <v>3</v>
      </c>
      <c r="GS404" t="s">
        <v>439</v>
      </c>
      <c r="GT404">
        <v>3.25008</v>
      </c>
      <c r="GU404">
        <v>2.89228</v>
      </c>
      <c r="GV404">
        <v>0.0827942</v>
      </c>
      <c r="GW404">
        <v>0.0829158</v>
      </c>
      <c r="GX404">
        <v>0.0594854</v>
      </c>
      <c r="GY404">
        <v>0.0557716</v>
      </c>
      <c r="GZ404">
        <v>30258.4</v>
      </c>
      <c r="HA404">
        <v>23315.4</v>
      </c>
      <c r="HB404">
        <v>30711.7</v>
      </c>
      <c r="HC404">
        <v>23894</v>
      </c>
      <c r="HD404">
        <v>38258.8</v>
      </c>
      <c r="HE404">
        <v>31491.1</v>
      </c>
      <c r="HF404">
        <v>43456.4</v>
      </c>
      <c r="HG404">
        <v>36060.1</v>
      </c>
      <c r="HH404">
        <v>2.35252</v>
      </c>
      <c r="HI404">
        <v>2.2541</v>
      </c>
      <c r="HJ404">
        <v>0.153035</v>
      </c>
      <c r="HK404">
        <v>0</v>
      </c>
      <c r="HL404">
        <v>20.6396</v>
      </c>
      <c r="HM404">
        <v>999.9</v>
      </c>
      <c r="HN404">
        <v>44.921</v>
      </c>
      <c r="HO404">
        <v>27.221</v>
      </c>
      <c r="HP404">
        <v>20.6441</v>
      </c>
      <c r="HQ404">
        <v>54.562</v>
      </c>
      <c r="HR404">
        <v>21.4663</v>
      </c>
      <c r="HS404">
        <v>2</v>
      </c>
      <c r="HT404">
        <v>-0.303211</v>
      </c>
      <c r="HU404">
        <v>0.755918</v>
      </c>
      <c r="HV404">
        <v>20.342</v>
      </c>
      <c r="HW404">
        <v>5.24634</v>
      </c>
      <c r="HX404">
        <v>11.9223</v>
      </c>
      <c r="HY404">
        <v>4.96975</v>
      </c>
      <c r="HZ404">
        <v>3.29005</v>
      </c>
      <c r="IA404">
        <v>9999</v>
      </c>
      <c r="IB404">
        <v>999.9</v>
      </c>
      <c r="IC404">
        <v>9999</v>
      </c>
      <c r="ID404">
        <v>9999</v>
      </c>
      <c r="IE404">
        <v>4.97213</v>
      </c>
      <c r="IF404">
        <v>1.87347</v>
      </c>
      <c r="IG404">
        <v>1.88034</v>
      </c>
      <c r="IH404">
        <v>1.87653</v>
      </c>
      <c r="II404">
        <v>1.8761</v>
      </c>
      <c r="IJ404">
        <v>1.87607</v>
      </c>
      <c r="IK404">
        <v>1.87503</v>
      </c>
      <c r="IL404">
        <v>1.87545</v>
      </c>
      <c r="IM404">
        <v>0</v>
      </c>
      <c r="IN404">
        <v>0</v>
      </c>
      <c r="IO404">
        <v>0</v>
      </c>
      <c r="IP404">
        <v>0</v>
      </c>
      <c r="IQ404" t="s">
        <v>440</v>
      </c>
      <c r="IR404" t="s">
        <v>441</v>
      </c>
      <c r="IS404" t="s">
        <v>442</v>
      </c>
      <c r="IT404" t="s">
        <v>442</v>
      </c>
      <c r="IU404" t="s">
        <v>442</v>
      </c>
      <c r="IV404" t="s">
        <v>442</v>
      </c>
      <c r="IW404">
        <v>0</v>
      </c>
      <c r="IX404">
        <v>100</v>
      </c>
      <c r="IY404">
        <v>100</v>
      </c>
      <c r="IZ404">
        <v>-0.515</v>
      </c>
      <c r="JA404">
        <v>0.0314</v>
      </c>
      <c r="JB404">
        <v>-0.436505064677801</v>
      </c>
      <c r="JC404">
        <v>-0.000204251658391556</v>
      </c>
      <c r="JD404">
        <v>8.11882707142039e-08</v>
      </c>
      <c r="JE404">
        <v>-8.824596126216e-11</v>
      </c>
      <c r="JF404">
        <v>-0.0823044458403542</v>
      </c>
      <c r="JG404">
        <v>6.98166786572007e-05</v>
      </c>
      <c r="JH404">
        <v>0.00104944809816257</v>
      </c>
      <c r="JI404">
        <v>-2.5878658862803e-05</v>
      </c>
      <c r="JJ404">
        <v>28</v>
      </c>
      <c r="JK404">
        <v>2090</v>
      </c>
      <c r="JL404">
        <v>2</v>
      </c>
      <c r="JM404">
        <v>19</v>
      </c>
      <c r="JN404">
        <v>32.9</v>
      </c>
      <c r="JO404">
        <v>32.9</v>
      </c>
      <c r="JP404">
        <v>1.36108</v>
      </c>
      <c r="JQ404">
        <v>2.55615</v>
      </c>
      <c r="JR404">
        <v>2.24365</v>
      </c>
      <c r="JS404">
        <v>2.85034</v>
      </c>
      <c r="JT404">
        <v>2.49756</v>
      </c>
      <c r="JU404">
        <v>2.39136</v>
      </c>
      <c r="JV404">
        <v>31.4333</v>
      </c>
      <c r="JW404">
        <v>24.07</v>
      </c>
      <c r="JX404">
        <v>18</v>
      </c>
      <c r="JY404">
        <v>633.536</v>
      </c>
      <c r="JZ404">
        <v>656.908</v>
      </c>
      <c r="KA404">
        <v>20.0002</v>
      </c>
      <c r="KB404">
        <v>23.3393</v>
      </c>
      <c r="KC404">
        <v>30.0002</v>
      </c>
      <c r="KD404">
        <v>23.519</v>
      </c>
      <c r="KE404">
        <v>23.5007</v>
      </c>
      <c r="KF404">
        <v>27.2885</v>
      </c>
      <c r="KG404">
        <v>36.1715</v>
      </c>
      <c r="KH404">
        <v>0</v>
      </c>
      <c r="KI404">
        <v>20</v>
      </c>
      <c r="KJ404">
        <v>420</v>
      </c>
      <c r="KK404">
        <v>11.5869</v>
      </c>
      <c r="KL404">
        <v>101.973</v>
      </c>
      <c r="KM404">
        <v>101.021</v>
      </c>
    </row>
    <row r="405" spans="1:299">
      <c r="A405">
        <v>389</v>
      </c>
      <c r="B405">
        <v>1701979614.1</v>
      </c>
      <c r="C405">
        <v>1940.09999990463</v>
      </c>
      <c r="D405" t="s">
        <v>1219</v>
      </c>
      <c r="E405" t="s">
        <v>1220</v>
      </c>
      <c r="F405">
        <v>15</v>
      </c>
      <c r="H405" t="s">
        <v>435</v>
      </c>
      <c r="K405">
        <v>1701979612.6</v>
      </c>
      <c r="L405">
        <f>(M405)/1000</f>
        <v>0</v>
      </c>
      <c r="M405">
        <f>IF(DR405, AP405, AJ405)</f>
        <v>0</v>
      </c>
      <c r="N405">
        <f>IF(DR405, AK405, AI405)</f>
        <v>0</v>
      </c>
      <c r="O405">
        <f>DT405 - IF(AW405&gt;1, N405*DN405*100.0/(AY405*EH405), 0)</f>
        <v>0</v>
      </c>
      <c r="P405">
        <f>((V405-L405/2)*O405-N405)/(V405+L405/2)</f>
        <v>0</v>
      </c>
      <c r="Q405">
        <f>P405*(EA405+EB405)/1000.0</f>
        <v>0</v>
      </c>
      <c r="R405">
        <f>(DT405 - IF(AW405&gt;1, N405*DN405*100.0/(AY405*EH405), 0))*(EA405+EB405)/1000.0</f>
        <v>0</v>
      </c>
      <c r="S405">
        <f>2.0/((1/U405-1/T405)+SIGN(U405)*SQRT((1/U405-1/T405)*(1/U405-1/T405) + 4*DO405/((DO405+1)*(DO405+1))*(2*1/U405*1/T405-1/T405*1/T405)))</f>
        <v>0</v>
      </c>
      <c r="T405">
        <f>IF(LEFT(DP405,1)&lt;&gt;"0",IF(LEFT(DP405,1)="1",3.0,DQ405),$D$5+$E$5*(EH405*EA405/($K$5*1000))+$F$5*(EH405*EA405/($K$5*1000))*MAX(MIN(DN405,$J$5),$I$5)*MAX(MIN(DN405,$J$5),$I$5)+$G$5*MAX(MIN(DN405,$J$5),$I$5)*(EH405*EA405/($K$5*1000))+$H$5*(EH405*EA405/($K$5*1000))*(EH405*EA405/($K$5*1000)))</f>
        <v>0</v>
      </c>
      <c r="U405">
        <f>L405*(1000-(1000*0.61365*exp(17.502*Y405/(240.97+Y405))/(EA405+EB405)+DV405)/2)/(1000*0.61365*exp(17.502*Y405/(240.97+Y405))/(EA405+EB405)-DV405)</f>
        <v>0</v>
      </c>
      <c r="V405">
        <f>1/((DO405+1)/(S405/1.6)+1/(T405/1.37)) + DO405/((DO405+1)/(S405/1.6) + DO405/(T405/1.37))</f>
        <v>0</v>
      </c>
      <c r="W405">
        <f>(DJ405*DM405)</f>
        <v>0</v>
      </c>
      <c r="X405">
        <f>(EC405+(W405+2*0.95*5.67E-8*(((EC405+$B$7)+273)^4-(EC405+273)^4)-44100*L405)/(1.84*29.3*T405+8*0.95*5.67E-8*(EC405+273)^3))</f>
        <v>0</v>
      </c>
      <c r="Y405">
        <f>($C$7*ED405+$D$7*EE405+$E$7*X405)</f>
        <v>0</v>
      </c>
      <c r="Z405">
        <f>0.61365*exp(17.502*Y405/(240.97+Y405))</f>
        <v>0</v>
      </c>
      <c r="AA405">
        <f>(AB405/AC405*100)</f>
        <v>0</v>
      </c>
      <c r="AB405">
        <f>DV405*(EA405+EB405)/1000</f>
        <v>0</v>
      </c>
      <c r="AC405">
        <f>0.61365*exp(17.502*EC405/(240.97+EC405))</f>
        <v>0</v>
      </c>
      <c r="AD405">
        <f>(Z405-DV405*(EA405+EB405)/1000)</f>
        <v>0</v>
      </c>
      <c r="AE405">
        <f>(-L405*44100)</f>
        <v>0</v>
      </c>
      <c r="AF405">
        <f>2*29.3*T405*0.92*(EC405-Y405)</f>
        <v>0</v>
      </c>
      <c r="AG405">
        <f>2*0.95*5.67E-8*(((EC405+$B$7)+273)^4-(Y405+273)^4)</f>
        <v>0</v>
      </c>
      <c r="AH405">
        <f>W405+AG405+AE405+AF405</f>
        <v>0</v>
      </c>
      <c r="AI405">
        <f>DZ405*AW405*(DU405-DT405*(1000-AW405*DW405)/(1000-AW405*DV405))/(100*DN405)</f>
        <v>0</v>
      </c>
      <c r="AJ405">
        <f>1000*DZ405*AW405*(DV405-DW405)/(100*DN405*(1000-AW405*DV405))</f>
        <v>0</v>
      </c>
      <c r="AK405">
        <f>(AL405 - AM405 - EA405*1E3/(8.314*(EC405+273.15)) * AO405/DZ405 * AN405) * DZ405/(100*DN405) * (1000 - DW405)/1000</f>
        <v>0</v>
      </c>
      <c r="AL405">
        <v>424.927229508058</v>
      </c>
      <c r="AM405">
        <v>423.151939393939</v>
      </c>
      <c r="AN405">
        <v>-0.002133438954794</v>
      </c>
      <c r="AO405">
        <v>66.111918729525</v>
      </c>
      <c r="AP405">
        <f>(AR405 - AQ405 + EA405*1E3/(8.314*(EC405+273.15)) * AT405/DZ405 * AS405) * DZ405/(100*DN405) * 1000/(1000 - AR405)</f>
        <v>0</v>
      </c>
      <c r="AQ405">
        <v>11.5934391202705</v>
      </c>
      <c r="AR405">
        <v>12.4909142857143</v>
      </c>
      <c r="AS405">
        <v>-1.03611441253275e-07</v>
      </c>
      <c r="AT405">
        <v>85.4368916189537</v>
      </c>
      <c r="AU405">
        <v>0</v>
      </c>
      <c r="AV405">
        <v>0</v>
      </c>
      <c r="AW405">
        <f>IF(AU405*$H$13&gt;=AY405,1.0,(AY405/(AY405-AU405*$H$13)))</f>
        <v>0</v>
      </c>
      <c r="AX405">
        <f>(AW405-1)*100</f>
        <v>0</v>
      </c>
      <c r="AY405">
        <f>MAX(0,($B$13+$C$13*EH405)/(1+$D$13*EH405)*EA405/(EC405+273)*$E$13)</f>
        <v>0</v>
      </c>
      <c r="AZ405" t="s">
        <v>436</v>
      </c>
      <c r="BA405" t="s">
        <v>436</v>
      </c>
      <c r="BB405">
        <v>0</v>
      </c>
      <c r="BC405">
        <v>0</v>
      </c>
      <c r="BD405">
        <f>1-BB405/BC405</f>
        <v>0</v>
      </c>
      <c r="BE405">
        <v>0</v>
      </c>
      <c r="BF405" t="s">
        <v>436</v>
      </c>
      <c r="BG405" t="s">
        <v>436</v>
      </c>
      <c r="BH405">
        <v>0</v>
      </c>
      <c r="BI405">
        <v>0</v>
      </c>
      <c r="BJ405">
        <f>1-BH405/BI405</f>
        <v>0</v>
      </c>
      <c r="BK405">
        <v>0.5</v>
      </c>
      <c r="BL405">
        <f>DK405</f>
        <v>0</v>
      </c>
      <c r="BM405">
        <f>N405</f>
        <v>0</v>
      </c>
      <c r="BN405">
        <f>BJ405*BK405*BL405</f>
        <v>0</v>
      </c>
      <c r="BO405">
        <f>(BM405-BE405)/BL405</f>
        <v>0</v>
      </c>
      <c r="BP405">
        <f>(BC405-BI405)/BI405</f>
        <v>0</v>
      </c>
      <c r="BQ405">
        <f>BB405/(BD405+BB405/BI405)</f>
        <v>0</v>
      </c>
      <c r="BR405" t="s">
        <v>436</v>
      </c>
      <c r="BS405">
        <v>0</v>
      </c>
      <c r="BT405">
        <f>IF(BS405&lt;&gt;0, BS405, BQ405)</f>
        <v>0</v>
      </c>
      <c r="BU405">
        <f>1-BT405/BI405</f>
        <v>0</v>
      </c>
      <c r="BV405">
        <f>(BI405-BH405)/(BI405-BT405)</f>
        <v>0</v>
      </c>
      <c r="BW405">
        <f>(BC405-BI405)/(BC405-BT405)</f>
        <v>0</v>
      </c>
      <c r="BX405">
        <f>(BI405-BH405)/(BI405-BB405)</f>
        <v>0</v>
      </c>
      <c r="BY405">
        <f>(BC405-BI405)/(BC405-BB405)</f>
        <v>0</v>
      </c>
      <c r="BZ405">
        <f>(BV405*BT405/BH405)</f>
        <v>0</v>
      </c>
      <c r="CA405">
        <f>(1-BZ405)</f>
        <v>0</v>
      </c>
      <c r="DJ405">
        <f>$B$11*EI405+$C$11*EJ405+$F$11*EU405*(1-EX405)</f>
        <v>0</v>
      </c>
      <c r="DK405">
        <f>DJ405*DL405</f>
        <v>0</v>
      </c>
      <c r="DL405">
        <f>($B$11*$D$9+$C$11*$D$9+$F$11*((FH405+EZ405)/MAX(FH405+EZ405+FI405, 0.1)*$I$9+FI405/MAX(FH405+EZ405+FI405, 0.1)*$J$9))/($B$11+$C$11+$F$11)</f>
        <v>0</v>
      </c>
      <c r="DM405">
        <f>($B$11*$K$9+$C$11*$K$9+$F$11*((FH405+EZ405)/MAX(FH405+EZ405+FI405, 0.1)*$P$9+FI405/MAX(FH405+EZ405+FI405, 0.1)*$Q$9))/($B$11+$C$11+$F$11)</f>
        <v>0</v>
      </c>
      <c r="DN405">
        <v>6</v>
      </c>
      <c r="DO405">
        <v>0.5</v>
      </c>
      <c r="DP405" t="s">
        <v>437</v>
      </c>
      <c r="DQ405">
        <v>2</v>
      </c>
      <c r="DR405" t="b">
        <v>1</v>
      </c>
      <c r="DS405">
        <v>1701979612.6</v>
      </c>
      <c r="DT405">
        <v>417.871</v>
      </c>
      <c r="DU405">
        <v>419.986</v>
      </c>
      <c r="DV405">
        <v>12.4911</v>
      </c>
      <c r="DW405">
        <v>11.59345</v>
      </c>
      <c r="DX405">
        <v>418.385</v>
      </c>
      <c r="DY405">
        <v>12.45965</v>
      </c>
      <c r="DZ405">
        <v>600.0135</v>
      </c>
      <c r="EA405">
        <v>78.8987</v>
      </c>
      <c r="EB405">
        <v>0.09984625</v>
      </c>
      <c r="EC405">
        <v>23.06525</v>
      </c>
      <c r="ED405">
        <v>23.1616</v>
      </c>
      <c r="EE405">
        <v>999.9</v>
      </c>
      <c r="EF405">
        <v>0</v>
      </c>
      <c r="EG405">
        <v>0</v>
      </c>
      <c r="EH405">
        <v>10016.55</v>
      </c>
      <c r="EI405">
        <v>0</v>
      </c>
      <c r="EJ405">
        <v>0.848101</v>
      </c>
      <c r="EK405">
        <v>-2.11516</v>
      </c>
      <c r="EL405">
        <v>423.1565</v>
      </c>
      <c r="EM405">
        <v>424.912</v>
      </c>
      <c r="EN405">
        <v>0.897599</v>
      </c>
      <c r="EO405">
        <v>419.986</v>
      </c>
      <c r="EP405">
        <v>11.59345</v>
      </c>
      <c r="EQ405">
        <v>0.9855305</v>
      </c>
      <c r="ER405">
        <v>0.914711</v>
      </c>
      <c r="ES405">
        <v>6.704205</v>
      </c>
      <c r="ET405">
        <v>5.624295</v>
      </c>
      <c r="EU405">
        <v>1800.06</v>
      </c>
      <c r="EV405">
        <v>0.978006</v>
      </c>
      <c r="EW405">
        <v>0.0219943</v>
      </c>
      <c r="EX405">
        <v>0</v>
      </c>
      <c r="EY405">
        <v>379.968</v>
      </c>
      <c r="EZ405">
        <v>4.99951</v>
      </c>
      <c r="FA405">
        <v>6898.045</v>
      </c>
      <c r="FB405">
        <v>14717.5</v>
      </c>
      <c r="FC405">
        <v>43.125</v>
      </c>
      <c r="FD405">
        <v>44.937</v>
      </c>
      <c r="FE405">
        <v>44.687</v>
      </c>
      <c r="FF405">
        <v>43.9685</v>
      </c>
      <c r="FG405">
        <v>44.5</v>
      </c>
      <c r="FH405">
        <v>1755.58</v>
      </c>
      <c r="FI405">
        <v>39.48</v>
      </c>
      <c r="FJ405">
        <v>0</v>
      </c>
      <c r="FK405">
        <v>1701979615.5</v>
      </c>
      <c r="FL405">
        <v>0</v>
      </c>
      <c r="FM405">
        <v>380.09848</v>
      </c>
      <c r="FN405">
        <v>-0.221769222916305</v>
      </c>
      <c r="FO405">
        <v>-0.491538499051997</v>
      </c>
      <c r="FP405">
        <v>6897.7984</v>
      </c>
      <c r="FQ405">
        <v>15</v>
      </c>
      <c r="FR405">
        <v>1701977635</v>
      </c>
      <c r="FS405" t="s">
        <v>438</v>
      </c>
      <c r="FT405">
        <v>1701977633</v>
      </c>
      <c r="FU405">
        <v>1701977635</v>
      </c>
      <c r="FV405">
        <v>4</v>
      </c>
      <c r="FW405">
        <v>-0.012</v>
      </c>
      <c r="FX405">
        <v>0.003</v>
      </c>
      <c r="FY405">
        <v>-0.515</v>
      </c>
      <c r="FZ405">
        <v>0.012</v>
      </c>
      <c r="GA405">
        <v>420</v>
      </c>
      <c r="GB405">
        <v>11</v>
      </c>
      <c r="GC405">
        <v>0.38</v>
      </c>
      <c r="GD405">
        <v>0.07</v>
      </c>
      <c r="GE405">
        <v>-2.13798523809524</v>
      </c>
      <c r="GF405">
        <v>0.0863540259740248</v>
      </c>
      <c r="GG405">
        <v>0.0205792816800568</v>
      </c>
      <c r="GH405">
        <v>1</v>
      </c>
      <c r="GI405">
        <v>380.114647058823</v>
      </c>
      <c r="GJ405">
        <v>-0.323819706911131</v>
      </c>
      <c r="GK405">
        <v>0.215373257714157</v>
      </c>
      <c r="GL405">
        <v>1</v>
      </c>
      <c r="GM405">
        <v>0.897645238095238</v>
      </c>
      <c r="GN405">
        <v>0.0029343896103901</v>
      </c>
      <c r="GO405">
        <v>0.00100425124463864</v>
      </c>
      <c r="GP405">
        <v>1</v>
      </c>
      <c r="GQ405">
        <v>3</v>
      </c>
      <c r="GR405">
        <v>3</v>
      </c>
      <c r="GS405" t="s">
        <v>439</v>
      </c>
      <c r="GT405">
        <v>3.25009</v>
      </c>
      <c r="GU405">
        <v>2.89213</v>
      </c>
      <c r="GV405">
        <v>0.0827926</v>
      </c>
      <c r="GW405">
        <v>0.08291</v>
      </c>
      <c r="GX405">
        <v>0.0594847</v>
      </c>
      <c r="GY405">
        <v>0.0557711</v>
      </c>
      <c r="GZ405">
        <v>30258.2</v>
      </c>
      <c r="HA405">
        <v>23315.9</v>
      </c>
      <c r="HB405">
        <v>30711.5</v>
      </c>
      <c r="HC405">
        <v>23894.4</v>
      </c>
      <c r="HD405">
        <v>38258.6</v>
      </c>
      <c r="HE405">
        <v>31491.5</v>
      </c>
      <c r="HF405">
        <v>43456.2</v>
      </c>
      <c r="HG405">
        <v>36060.4</v>
      </c>
      <c r="HH405">
        <v>2.3526</v>
      </c>
      <c r="HI405">
        <v>2.25435</v>
      </c>
      <c r="HJ405">
        <v>0.152998</v>
      </c>
      <c r="HK405">
        <v>0</v>
      </c>
      <c r="HL405">
        <v>20.6418</v>
      </c>
      <c r="HM405">
        <v>999.9</v>
      </c>
      <c r="HN405">
        <v>44.909</v>
      </c>
      <c r="HO405">
        <v>27.231</v>
      </c>
      <c r="HP405">
        <v>20.6524</v>
      </c>
      <c r="HQ405">
        <v>54.662</v>
      </c>
      <c r="HR405">
        <v>21.4824</v>
      </c>
      <c r="HS405">
        <v>2</v>
      </c>
      <c r="HT405">
        <v>-0.302861</v>
      </c>
      <c r="HU405">
        <v>0.75659</v>
      </c>
      <c r="HV405">
        <v>20.342</v>
      </c>
      <c r="HW405">
        <v>5.24619</v>
      </c>
      <c r="HX405">
        <v>11.9222</v>
      </c>
      <c r="HY405">
        <v>4.96955</v>
      </c>
      <c r="HZ405">
        <v>3.29003</v>
      </c>
      <c r="IA405">
        <v>9999</v>
      </c>
      <c r="IB405">
        <v>999.9</v>
      </c>
      <c r="IC405">
        <v>9999</v>
      </c>
      <c r="ID405">
        <v>9999</v>
      </c>
      <c r="IE405">
        <v>4.9721</v>
      </c>
      <c r="IF405">
        <v>1.87347</v>
      </c>
      <c r="IG405">
        <v>1.88034</v>
      </c>
      <c r="IH405">
        <v>1.87653</v>
      </c>
      <c r="II405">
        <v>1.87609</v>
      </c>
      <c r="IJ405">
        <v>1.87607</v>
      </c>
      <c r="IK405">
        <v>1.87505</v>
      </c>
      <c r="IL405">
        <v>1.87544</v>
      </c>
      <c r="IM405">
        <v>0</v>
      </c>
      <c r="IN405">
        <v>0</v>
      </c>
      <c r="IO405">
        <v>0</v>
      </c>
      <c r="IP405">
        <v>0</v>
      </c>
      <c r="IQ405" t="s">
        <v>440</v>
      </c>
      <c r="IR405" t="s">
        <v>441</v>
      </c>
      <c r="IS405" t="s">
        <v>442</v>
      </c>
      <c r="IT405" t="s">
        <v>442</v>
      </c>
      <c r="IU405" t="s">
        <v>442</v>
      </c>
      <c r="IV405" t="s">
        <v>442</v>
      </c>
      <c r="IW405">
        <v>0</v>
      </c>
      <c r="IX405">
        <v>100</v>
      </c>
      <c r="IY405">
        <v>100</v>
      </c>
      <c r="IZ405">
        <v>-0.514</v>
      </c>
      <c r="JA405">
        <v>0.0315</v>
      </c>
      <c r="JB405">
        <v>-0.436505064677801</v>
      </c>
      <c r="JC405">
        <v>-0.000204251658391556</v>
      </c>
      <c r="JD405">
        <v>8.11882707142039e-08</v>
      </c>
      <c r="JE405">
        <v>-8.824596126216e-11</v>
      </c>
      <c r="JF405">
        <v>-0.0823044458403542</v>
      </c>
      <c r="JG405">
        <v>6.98166786572007e-05</v>
      </c>
      <c r="JH405">
        <v>0.00104944809816257</v>
      </c>
      <c r="JI405">
        <v>-2.5878658862803e-05</v>
      </c>
      <c r="JJ405">
        <v>28</v>
      </c>
      <c r="JK405">
        <v>2090</v>
      </c>
      <c r="JL405">
        <v>2</v>
      </c>
      <c r="JM405">
        <v>19</v>
      </c>
      <c r="JN405">
        <v>33</v>
      </c>
      <c r="JO405">
        <v>33</v>
      </c>
      <c r="JP405">
        <v>1.36108</v>
      </c>
      <c r="JQ405">
        <v>2.55249</v>
      </c>
      <c r="JR405">
        <v>2.24365</v>
      </c>
      <c r="JS405">
        <v>2.85034</v>
      </c>
      <c r="JT405">
        <v>2.49756</v>
      </c>
      <c r="JU405">
        <v>2.38037</v>
      </c>
      <c r="JV405">
        <v>31.4333</v>
      </c>
      <c r="JW405">
        <v>24.07</v>
      </c>
      <c r="JX405">
        <v>18</v>
      </c>
      <c r="JY405">
        <v>633.591</v>
      </c>
      <c r="JZ405">
        <v>657.121</v>
      </c>
      <c r="KA405">
        <v>20.0001</v>
      </c>
      <c r="KB405">
        <v>23.3412</v>
      </c>
      <c r="KC405">
        <v>30.0001</v>
      </c>
      <c r="KD405">
        <v>23.519</v>
      </c>
      <c r="KE405">
        <v>23.5007</v>
      </c>
      <c r="KF405">
        <v>27.2904</v>
      </c>
      <c r="KG405">
        <v>36.1715</v>
      </c>
      <c r="KH405">
        <v>0</v>
      </c>
      <c r="KI405">
        <v>20</v>
      </c>
      <c r="KJ405">
        <v>420</v>
      </c>
      <c r="KK405">
        <v>11.5869</v>
      </c>
      <c r="KL405">
        <v>101.972</v>
      </c>
      <c r="KM405">
        <v>101.022</v>
      </c>
    </row>
    <row r="406" spans="1:299">
      <c r="A406">
        <v>390</v>
      </c>
      <c r="B406">
        <v>1701979619.1</v>
      </c>
      <c r="C406">
        <v>1945.09999990463</v>
      </c>
      <c r="D406" t="s">
        <v>1221</v>
      </c>
      <c r="E406" t="s">
        <v>1222</v>
      </c>
      <c r="F406">
        <v>15</v>
      </c>
      <c r="H406" t="s">
        <v>435</v>
      </c>
      <c r="K406">
        <v>1701979617.6</v>
      </c>
      <c r="L406">
        <f>(M406)/1000</f>
        <v>0</v>
      </c>
      <c r="M406">
        <f>IF(DR406, AP406, AJ406)</f>
        <v>0</v>
      </c>
      <c r="N406">
        <f>IF(DR406, AK406, AI406)</f>
        <v>0</v>
      </c>
      <c r="O406">
        <f>DT406 - IF(AW406&gt;1, N406*DN406*100.0/(AY406*EH406), 0)</f>
        <v>0</v>
      </c>
      <c r="P406">
        <f>((V406-L406/2)*O406-N406)/(V406+L406/2)</f>
        <v>0</v>
      </c>
      <c r="Q406">
        <f>P406*(EA406+EB406)/1000.0</f>
        <v>0</v>
      </c>
      <c r="R406">
        <f>(DT406 - IF(AW406&gt;1, N406*DN406*100.0/(AY406*EH406), 0))*(EA406+EB406)/1000.0</f>
        <v>0</v>
      </c>
      <c r="S406">
        <f>2.0/((1/U406-1/T406)+SIGN(U406)*SQRT((1/U406-1/T406)*(1/U406-1/T406) + 4*DO406/((DO406+1)*(DO406+1))*(2*1/U406*1/T406-1/T406*1/T406)))</f>
        <v>0</v>
      </c>
      <c r="T406">
        <f>IF(LEFT(DP406,1)&lt;&gt;"0",IF(LEFT(DP406,1)="1",3.0,DQ406),$D$5+$E$5*(EH406*EA406/($K$5*1000))+$F$5*(EH406*EA406/($K$5*1000))*MAX(MIN(DN406,$J$5),$I$5)*MAX(MIN(DN406,$J$5),$I$5)+$G$5*MAX(MIN(DN406,$J$5),$I$5)*(EH406*EA406/($K$5*1000))+$H$5*(EH406*EA406/($K$5*1000))*(EH406*EA406/($K$5*1000)))</f>
        <v>0</v>
      </c>
      <c r="U406">
        <f>L406*(1000-(1000*0.61365*exp(17.502*Y406/(240.97+Y406))/(EA406+EB406)+DV406)/2)/(1000*0.61365*exp(17.502*Y406/(240.97+Y406))/(EA406+EB406)-DV406)</f>
        <v>0</v>
      </c>
      <c r="V406">
        <f>1/((DO406+1)/(S406/1.6)+1/(T406/1.37)) + DO406/((DO406+1)/(S406/1.6) + DO406/(T406/1.37))</f>
        <v>0</v>
      </c>
      <c r="W406">
        <f>(DJ406*DM406)</f>
        <v>0</v>
      </c>
      <c r="X406">
        <f>(EC406+(W406+2*0.95*5.67E-8*(((EC406+$B$7)+273)^4-(EC406+273)^4)-44100*L406)/(1.84*29.3*T406+8*0.95*5.67E-8*(EC406+273)^3))</f>
        <v>0</v>
      </c>
      <c r="Y406">
        <f>($C$7*ED406+$D$7*EE406+$E$7*X406)</f>
        <v>0</v>
      </c>
      <c r="Z406">
        <f>0.61365*exp(17.502*Y406/(240.97+Y406))</f>
        <v>0</v>
      </c>
      <c r="AA406">
        <f>(AB406/AC406*100)</f>
        <v>0</v>
      </c>
      <c r="AB406">
        <f>DV406*(EA406+EB406)/1000</f>
        <v>0</v>
      </c>
      <c r="AC406">
        <f>0.61365*exp(17.502*EC406/(240.97+EC406))</f>
        <v>0</v>
      </c>
      <c r="AD406">
        <f>(Z406-DV406*(EA406+EB406)/1000)</f>
        <v>0</v>
      </c>
      <c r="AE406">
        <f>(-L406*44100)</f>
        <v>0</v>
      </c>
      <c r="AF406">
        <f>2*29.3*T406*0.92*(EC406-Y406)</f>
        <v>0</v>
      </c>
      <c r="AG406">
        <f>2*0.95*5.67E-8*(((EC406+$B$7)+273)^4-(Y406+273)^4)</f>
        <v>0</v>
      </c>
      <c r="AH406">
        <f>W406+AG406+AE406+AF406</f>
        <v>0</v>
      </c>
      <c r="AI406">
        <f>DZ406*AW406*(DU406-DT406*(1000-AW406*DW406)/(1000-AW406*DV406))/(100*DN406)</f>
        <v>0</v>
      </c>
      <c r="AJ406">
        <f>1000*DZ406*AW406*(DV406-DW406)/(100*DN406*(1000-AW406*DV406))</f>
        <v>0</v>
      </c>
      <c r="AK406">
        <f>(AL406 - AM406 - EA406*1E3/(8.314*(EC406+273.15)) * AO406/DZ406 * AN406) * DZ406/(100*DN406) * (1000 - DW406)/1000</f>
        <v>0</v>
      </c>
      <c r="AL406">
        <v>424.915236225728</v>
      </c>
      <c r="AM406">
        <v>423.17403030303</v>
      </c>
      <c r="AN406">
        <v>0.000971076174491224</v>
      </c>
      <c r="AO406">
        <v>66.111918729525</v>
      </c>
      <c r="AP406">
        <f>(AR406 - AQ406 + EA406*1E3/(8.314*(EC406+273.15)) * AT406/DZ406 * AS406) * DZ406/(100*DN406) * 1000/(1000 - AR406)</f>
        <v>0</v>
      </c>
      <c r="AQ406">
        <v>11.5934206705668</v>
      </c>
      <c r="AR406">
        <v>12.4911065934066</v>
      </c>
      <c r="AS406">
        <v>5.36279834084328e-08</v>
      </c>
      <c r="AT406">
        <v>85.4368916189537</v>
      </c>
      <c r="AU406">
        <v>0</v>
      </c>
      <c r="AV406">
        <v>0</v>
      </c>
      <c r="AW406">
        <f>IF(AU406*$H$13&gt;=AY406,1.0,(AY406/(AY406-AU406*$H$13)))</f>
        <v>0</v>
      </c>
      <c r="AX406">
        <f>(AW406-1)*100</f>
        <v>0</v>
      </c>
      <c r="AY406">
        <f>MAX(0,($B$13+$C$13*EH406)/(1+$D$13*EH406)*EA406/(EC406+273)*$E$13)</f>
        <v>0</v>
      </c>
      <c r="AZ406" t="s">
        <v>436</v>
      </c>
      <c r="BA406" t="s">
        <v>436</v>
      </c>
      <c r="BB406">
        <v>0</v>
      </c>
      <c r="BC406">
        <v>0</v>
      </c>
      <c r="BD406">
        <f>1-BB406/BC406</f>
        <v>0</v>
      </c>
      <c r="BE406">
        <v>0</v>
      </c>
      <c r="BF406" t="s">
        <v>436</v>
      </c>
      <c r="BG406" t="s">
        <v>436</v>
      </c>
      <c r="BH406">
        <v>0</v>
      </c>
      <c r="BI406">
        <v>0</v>
      </c>
      <c r="BJ406">
        <f>1-BH406/BI406</f>
        <v>0</v>
      </c>
      <c r="BK406">
        <v>0.5</v>
      </c>
      <c r="BL406">
        <f>DK406</f>
        <v>0</v>
      </c>
      <c r="BM406">
        <f>N406</f>
        <v>0</v>
      </c>
      <c r="BN406">
        <f>BJ406*BK406*BL406</f>
        <v>0</v>
      </c>
      <c r="BO406">
        <f>(BM406-BE406)/BL406</f>
        <v>0</v>
      </c>
      <c r="BP406">
        <f>(BC406-BI406)/BI406</f>
        <v>0</v>
      </c>
      <c r="BQ406">
        <f>BB406/(BD406+BB406/BI406)</f>
        <v>0</v>
      </c>
      <c r="BR406" t="s">
        <v>436</v>
      </c>
      <c r="BS406">
        <v>0</v>
      </c>
      <c r="BT406">
        <f>IF(BS406&lt;&gt;0, BS406, BQ406)</f>
        <v>0</v>
      </c>
      <c r="BU406">
        <f>1-BT406/BI406</f>
        <v>0</v>
      </c>
      <c r="BV406">
        <f>(BI406-BH406)/(BI406-BT406)</f>
        <v>0</v>
      </c>
      <c r="BW406">
        <f>(BC406-BI406)/(BC406-BT406)</f>
        <v>0</v>
      </c>
      <c r="BX406">
        <f>(BI406-BH406)/(BI406-BB406)</f>
        <v>0</v>
      </c>
      <c r="BY406">
        <f>(BC406-BI406)/(BC406-BB406)</f>
        <v>0</v>
      </c>
      <c r="BZ406">
        <f>(BV406*BT406/BH406)</f>
        <v>0</v>
      </c>
      <c r="CA406">
        <f>(1-BZ406)</f>
        <v>0</v>
      </c>
      <c r="DJ406">
        <f>$B$11*EI406+$C$11*EJ406+$F$11*EU406*(1-EX406)</f>
        <v>0</v>
      </c>
      <c r="DK406">
        <f>DJ406*DL406</f>
        <v>0</v>
      </c>
      <c r="DL406">
        <f>($B$11*$D$9+$C$11*$D$9+$F$11*((FH406+EZ406)/MAX(FH406+EZ406+FI406, 0.1)*$I$9+FI406/MAX(FH406+EZ406+FI406, 0.1)*$J$9))/($B$11+$C$11+$F$11)</f>
        <v>0</v>
      </c>
      <c r="DM406">
        <f>($B$11*$K$9+$C$11*$K$9+$F$11*((FH406+EZ406)/MAX(FH406+EZ406+FI406, 0.1)*$P$9+FI406/MAX(FH406+EZ406+FI406, 0.1)*$Q$9))/($B$11+$C$11+$F$11)</f>
        <v>0</v>
      </c>
      <c r="DN406">
        <v>6</v>
      </c>
      <c r="DO406">
        <v>0.5</v>
      </c>
      <c r="DP406" t="s">
        <v>437</v>
      </c>
      <c r="DQ406">
        <v>2</v>
      </c>
      <c r="DR406" t="b">
        <v>1</v>
      </c>
      <c r="DS406">
        <v>1701979617.6</v>
      </c>
      <c r="DT406">
        <v>417.888</v>
      </c>
      <c r="DU406">
        <v>419.9935</v>
      </c>
      <c r="DV406">
        <v>12.4909</v>
      </c>
      <c r="DW406">
        <v>11.5949</v>
      </c>
      <c r="DX406">
        <v>418.402</v>
      </c>
      <c r="DY406">
        <v>12.4595</v>
      </c>
      <c r="DZ406">
        <v>600.0045</v>
      </c>
      <c r="EA406">
        <v>78.9002</v>
      </c>
      <c r="EB406">
        <v>0.1001095</v>
      </c>
      <c r="EC406">
        <v>23.06695</v>
      </c>
      <c r="ED406">
        <v>23.1543</v>
      </c>
      <c r="EE406">
        <v>999.9</v>
      </c>
      <c r="EF406">
        <v>0</v>
      </c>
      <c r="EG406">
        <v>0</v>
      </c>
      <c r="EH406">
        <v>9986.25</v>
      </c>
      <c r="EI406">
        <v>0</v>
      </c>
      <c r="EJ406">
        <v>0.848101</v>
      </c>
      <c r="EK406">
        <v>-2.10559</v>
      </c>
      <c r="EL406">
        <v>423.1735</v>
      </c>
      <c r="EM406">
        <v>424.9205</v>
      </c>
      <c r="EN406">
        <v>0.8960345</v>
      </c>
      <c r="EO406">
        <v>419.9935</v>
      </c>
      <c r="EP406">
        <v>11.5949</v>
      </c>
      <c r="EQ406">
        <v>0.985536</v>
      </c>
      <c r="ER406">
        <v>0.914839</v>
      </c>
      <c r="ES406">
        <v>6.704285</v>
      </c>
      <c r="ET406">
        <v>5.626305</v>
      </c>
      <c r="EU406">
        <v>1800.06</v>
      </c>
      <c r="EV406">
        <v>0.978006</v>
      </c>
      <c r="EW406">
        <v>0.0219943</v>
      </c>
      <c r="EX406">
        <v>0</v>
      </c>
      <c r="EY406">
        <v>380</v>
      </c>
      <c r="EZ406">
        <v>4.99951</v>
      </c>
      <c r="FA406">
        <v>6897.925</v>
      </c>
      <c r="FB406">
        <v>14717.5</v>
      </c>
      <c r="FC406">
        <v>43.125</v>
      </c>
      <c r="FD406">
        <v>44.906</v>
      </c>
      <c r="FE406">
        <v>44.687</v>
      </c>
      <c r="FF406">
        <v>44</v>
      </c>
      <c r="FG406">
        <v>44.562</v>
      </c>
      <c r="FH406">
        <v>1755.58</v>
      </c>
      <c r="FI406">
        <v>39.48</v>
      </c>
      <c r="FJ406">
        <v>0</v>
      </c>
      <c r="FK406">
        <v>1701979620.3</v>
      </c>
      <c r="FL406">
        <v>0</v>
      </c>
      <c r="FM406">
        <v>380.13432</v>
      </c>
      <c r="FN406">
        <v>-0.865923074875808</v>
      </c>
      <c r="FO406">
        <v>0.138461501831656</v>
      </c>
      <c r="FP406">
        <v>6897.6772</v>
      </c>
      <c r="FQ406">
        <v>15</v>
      </c>
      <c r="FR406">
        <v>1701977635</v>
      </c>
      <c r="FS406" t="s">
        <v>438</v>
      </c>
      <c r="FT406">
        <v>1701977633</v>
      </c>
      <c r="FU406">
        <v>1701977635</v>
      </c>
      <c r="FV406">
        <v>4</v>
      </c>
      <c r="FW406">
        <v>-0.012</v>
      </c>
      <c r="FX406">
        <v>0.003</v>
      </c>
      <c r="FY406">
        <v>-0.515</v>
      </c>
      <c r="FZ406">
        <v>0.012</v>
      </c>
      <c r="GA406">
        <v>420</v>
      </c>
      <c r="GB406">
        <v>11</v>
      </c>
      <c r="GC406">
        <v>0.38</v>
      </c>
      <c r="GD406">
        <v>0.07</v>
      </c>
      <c r="GE406">
        <v>-2.12718</v>
      </c>
      <c r="GF406">
        <v>0.0845395488721781</v>
      </c>
      <c r="GG406">
        <v>0.0199470641950138</v>
      </c>
      <c r="GH406">
        <v>1</v>
      </c>
      <c r="GI406">
        <v>380.085088235294</v>
      </c>
      <c r="GJ406">
        <v>0.401023682408986</v>
      </c>
      <c r="GK406">
        <v>0.210270745307518</v>
      </c>
      <c r="GL406">
        <v>1</v>
      </c>
      <c r="GM406">
        <v>0.8978639</v>
      </c>
      <c r="GN406">
        <v>-0.00620562406015111</v>
      </c>
      <c r="GO406">
        <v>0.000890542469509461</v>
      </c>
      <c r="GP406">
        <v>1</v>
      </c>
      <c r="GQ406">
        <v>3</v>
      </c>
      <c r="GR406">
        <v>3</v>
      </c>
      <c r="GS406" t="s">
        <v>439</v>
      </c>
      <c r="GT406">
        <v>3.25009</v>
      </c>
      <c r="GU406">
        <v>2.89223</v>
      </c>
      <c r="GV406">
        <v>0.0827959</v>
      </c>
      <c r="GW406">
        <v>0.0829074</v>
      </c>
      <c r="GX406">
        <v>0.0594857</v>
      </c>
      <c r="GY406">
        <v>0.0557785</v>
      </c>
      <c r="GZ406">
        <v>30258.2</v>
      </c>
      <c r="HA406">
        <v>23315.7</v>
      </c>
      <c r="HB406">
        <v>30711.6</v>
      </c>
      <c r="HC406">
        <v>23894.1</v>
      </c>
      <c r="HD406">
        <v>38258.6</v>
      </c>
      <c r="HE406">
        <v>31491.2</v>
      </c>
      <c r="HF406">
        <v>43456.3</v>
      </c>
      <c r="HG406">
        <v>36060.4</v>
      </c>
      <c r="HH406">
        <v>2.35252</v>
      </c>
      <c r="HI406">
        <v>2.25427</v>
      </c>
      <c r="HJ406">
        <v>0.152253</v>
      </c>
      <c r="HK406">
        <v>0</v>
      </c>
      <c r="HL406">
        <v>20.644</v>
      </c>
      <c r="HM406">
        <v>999.9</v>
      </c>
      <c r="HN406">
        <v>44.921</v>
      </c>
      <c r="HO406">
        <v>27.221</v>
      </c>
      <c r="HP406">
        <v>20.6443</v>
      </c>
      <c r="HQ406">
        <v>54.582</v>
      </c>
      <c r="HR406">
        <v>21.4824</v>
      </c>
      <c r="HS406">
        <v>2</v>
      </c>
      <c r="HT406">
        <v>-0.302952</v>
      </c>
      <c r="HU406">
        <v>0.758246</v>
      </c>
      <c r="HV406">
        <v>20.3421</v>
      </c>
      <c r="HW406">
        <v>5.24634</v>
      </c>
      <c r="HX406">
        <v>11.9214</v>
      </c>
      <c r="HY406">
        <v>4.9697</v>
      </c>
      <c r="HZ406">
        <v>3.29005</v>
      </c>
      <c r="IA406">
        <v>9999</v>
      </c>
      <c r="IB406">
        <v>999.9</v>
      </c>
      <c r="IC406">
        <v>9999</v>
      </c>
      <c r="ID406">
        <v>9999</v>
      </c>
      <c r="IE406">
        <v>4.97212</v>
      </c>
      <c r="IF406">
        <v>1.87349</v>
      </c>
      <c r="IG406">
        <v>1.88035</v>
      </c>
      <c r="IH406">
        <v>1.87653</v>
      </c>
      <c r="II406">
        <v>1.8761</v>
      </c>
      <c r="IJ406">
        <v>1.87607</v>
      </c>
      <c r="IK406">
        <v>1.87507</v>
      </c>
      <c r="IL406">
        <v>1.87545</v>
      </c>
      <c r="IM406">
        <v>0</v>
      </c>
      <c r="IN406">
        <v>0</v>
      </c>
      <c r="IO406">
        <v>0</v>
      </c>
      <c r="IP406">
        <v>0</v>
      </c>
      <c r="IQ406" t="s">
        <v>440</v>
      </c>
      <c r="IR406" t="s">
        <v>441</v>
      </c>
      <c r="IS406" t="s">
        <v>442</v>
      </c>
      <c r="IT406" t="s">
        <v>442</v>
      </c>
      <c r="IU406" t="s">
        <v>442</v>
      </c>
      <c r="IV406" t="s">
        <v>442</v>
      </c>
      <c r="IW406">
        <v>0</v>
      </c>
      <c r="IX406">
        <v>100</v>
      </c>
      <c r="IY406">
        <v>100</v>
      </c>
      <c r="IZ406">
        <v>-0.514</v>
      </c>
      <c r="JA406">
        <v>0.0315</v>
      </c>
      <c r="JB406">
        <v>-0.436505064677801</v>
      </c>
      <c r="JC406">
        <v>-0.000204251658391556</v>
      </c>
      <c r="JD406">
        <v>8.11882707142039e-08</v>
      </c>
      <c r="JE406">
        <v>-8.824596126216e-11</v>
      </c>
      <c r="JF406">
        <v>-0.0823044458403542</v>
      </c>
      <c r="JG406">
        <v>6.98166786572007e-05</v>
      </c>
      <c r="JH406">
        <v>0.00104944809816257</v>
      </c>
      <c r="JI406">
        <v>-2.5878658862803e-05</v>
      </c>
      <c r="JJ406">
        <v>28</v>
      </c>
      <c r="JK406">
        <v>2090</v>
      </c>
      <c r="JL406">
        <v>2</v>
      </c>
      <c r="JM406">
        <v>19</v>
      </c>
      <c r="JN406">
        <v>33.1</v>
      </c>
      <c r="JO406">
        <v>33.1</v>
      </c>
      <c r="JP406">
        <v>1.36108</v>
      </c>
      <c r="JQ406">
        <v>2.55493</v>
      </c>
      <c r="JR406">
        <v>2.24365</v>
      </c>
      <c r="JS406">
        <v>2.84912</v>
      </c>
      <c r="JT406">
        <v>2.49756</v>
      </c>
      <c r="JU406">
        <v>2.3938</v>
      </c>
      <c r="JV406">
        <v>31.4115</v>
      </c>
      <c r="JW406">
        <v>24.0612</v>
      </c>
      <c r="JX406">
        <v>18</v>
      </c>
      <c r="JY406">
        <v>633.56</v>
      </c>
      <c r="JZ406">
        <v>657.073</v>
      </c>
      <c r="KA406">
        <v>20.0002</v>
      </c>
      <c r="KB406">
        <v>23.3422</v>
      </c>
      <c r="KC406">
        <v>30</v>
      </c>
      <c r="KD406">
        <v>23.5209</v>
      </c>
      <c r="KE406">
        <v>23.5019</v>
      </c>
      <c r="KF406">
        <v>27.291</v>
      </c>
      <c r="KG406">
        <v>36.1715</v>
      </c>
      <c r="KH406">
        <v>0</v>
      </c>
      <c r="KI406">
        <v>20</v>
      </c>
      <c r="KJ406">
        <v>420</v>
      </c>
      <c r="KK406">
        <v>11.5869</v>
      </c>
      <c r="KL406">
        <v>101.973</v>
      </c>
      <c r="KM406">
        <v>101.022</v>
      </c>
    </row>
    <row r="407" spans="1:299">
      <c r="A407">
        <v>391</v>
      </c>
      <c r="B407">
        <v>1701979624.1</v>
      </c>
      <c r="C407">
        <v>1950.09999990463</v>
      </c>
      <c r="D407" t="s">
        <v>1223</v>
      </c>
      <c r="E407" t="s">
        <v>1224</v>
      </c>
      <c r="F407">
        <v>15</v>
      </c>
      <c r="H407" t="s">
        <v>435</v>
      </c>
      <c r="K407">
        <v>1701979622.6</v>
      </c>
      <c r="L407">
        <f>(M407)/1000</f>
        <v>0</v>
      </c>
      <c r="M407">
        <f>IF(DR407, AP407, AJ407)</f>
        <v>0</v>
      </c>
      <c r="N407">
        <f>IF(DR407, AK407, AI407)</f>
        <v>0</v>
      </c>
      <c r="O407">
        <f>DT407 - IF(AW407&gt;1, N407*DN407*100.0/(AY407*EH407), 0)</f>
        <v>0</v>
      </c>
      <c r="P407">
        <f>((V407-L407/2)*O407-N407)/(V407+L407/2)</f>
        <v>0</v>
      </c>
      <c r="Q407">
        <f>P407*(EA407+EB407)/1000.0</f>
        <v>0</v>
      </c>
      <c r="R407">
        <f>(DT407 - IF(AW407&gt;1, N407*DN407*100.0/(AY407*EH407), 0))*(EA407+EB407)/1000.0</f>
        <v>0</v>
      </c>
      <c r="S407">
        <f>2.0/((1/U407-1/T407)+SIGN(U407)*SQRT((1/U407-1/T407)*(1/U407-1/T407) + 4*DO407/((DO407+1)*(DO407+1))*(2*1/U407*1/T407-1/T407*1/T407)))</f>
        <v>0</v>
      </c>
      <c r="T407">
        <f>IF(LEFT(DP407,1)&lt;&gt;"0",IF(LEFT(DP407,1)="1",3.0,DQ407),$D$5+$E$5*(EH407*EA407/($K$5*1000))+$F$5*(EH407*EA407/($K$5*1000))*MAX(MIN(DN407,$J$5),$I$5)*MAX(MIN(DN407,$J$5),$I$5)+$G$5*MAX(MIN(DN407,$J$5),$I$5)*(EH407*EA407/($K$5*1000))+$H$5*(EH407*EA407/($K$5*1000))*(EH407*EA407/($K$5*1000)))</f>
        <v>0</v>
      </c>
      <c r="U407">
        <f>L407*(1000-(1000*0.61365*exp(17.502*Y407/(240.97+Y407))/(EA407+EB407)+DV407)/2)/(1000*0.61365*exp(17.502*Y407/(240.97+Y407))/(EA407+EB407)-DV407)</f>
        <v>0</v>
      </c>
      <c r="V407">
        <f>1/((DO407+1)/(S407/1.6)+1/(T407/1.37)) + DO407/((DO407+1)/(S407/1.6) + DO407/(T407/1.37))</f>
        <v>0</v>
      </c>
      <c r="W407">
        <f>(DJ407*DM407)</f>
        <v>0</v>
      </c>
      <c r="X407">
        <f>(EC407+(W407+2*0.95*5.67E-8*(((EC407+$B$7)+273)^4-(EC407+273)^4)-44100*L407)/(1.84*29.3*T407+8*0.95*5.67E-8*(EC407+273)^3))</f>
        <v>0</v>
      </c>
      <c r="Y407">
        <f>($C$7*ED407+$D$7*EE407+$E$7*X407)</f>
        <v>0</v>
      </c>
      <c r="Z407">
        <f>0.61365*exp(17.502*Y407/(240.97+Y407))</f>
        <v>0</v>
      </c>
      <c r="AA407">
        <f>(AB407/AC407*100)</f>
        <v>0</v>
      </c>
      <c r="AB407">
        <f>DV407*(EA407+EB407)/1000</f>
        <v>0</v>
      </c>
      <c r="AC407">
        <f>0.61365*exp(17.502*EC407/(240.97+EC407))</f>
        <v>0</v>
      </c>
      <c r="AD407">
        <f>(Z407-DV407*(EA407+EB407)/1000)</f>
        <v>0</v>
      </c>
      <c r="AE407">
        <f>(-L407*44100)</f>
        <v>0</v>
      </c>
      <c r="AF407">
        <f>2*29.3*T407*0.92*(EC407-Y407)</f>
        <v>0</v>
      </c>
      <c r="AG407">
        <f>2*0.95*5.67E-8*(((EC407+$B$7)+273)^4-(Y407+273)^4)</f>
        <v>0</v>
      </c>
      <c r="AH407">
        <f>W407+AG407+AE407+AF407</f>
        <v>0</v>
      </c>
      <c r="AI407">
        <f>DZ407*AW407*(DU407-DT407*(1000-AW407*DW407)/(1000-AW407*DV407))/(100*DN407)</f>
        <v>0</v>
      </c>
      <c r="AJ407">
        <f>1000*DZ407*AW407*(DV407-DW407)/(100*DN407*(1000-AW407*DV407))</f>
        <v>0</v>
      </c>
      <c r="AK407">
        <f>(AL407 - AM407 - EA407*1E3/(8.314*(EC407+273.15)) * AO407/DZ407 * AN407) * DZ407/(100*DN407) * (1000 - DW407)/1000</f>
        <v>0</v>
      </c>
      <c r="AL407">
        <v>424.922524302205</v>
      </c>
      <c r="AM407">
        <v>423.157115151515</v>
      </c>
      <c r="AN407">
        <v>-0.00170769710630122</v>
      </c>
      <c r="AO407">
        <v>66.111918729525</v>
      </c>
      <c r="AP407">
        <f>(AR407 - AQ407 + EA407*1E3/(8.314*(EC407+273.15)) * AT407/DZ407 * AS407) * DZ407/(100*DN407) * 1000/(1000 - AR407)</f>
        <v>0</v>
      </c>
      <c r="AQ407">
        <v>11.5951632882374</v>
      </c>
      <c r="AR407">
        <v>12.4916285714286</v>
      </c>
      <c r="AS407">
        <v>1.38983396284324e-07</v>
      </c>
      <c r="AT407">
        <v>85.4368916189537</v>
      </c>
      <c r="AU407">
        <v>0</v>
      </c>
      <c r="AV407">
        <v>0</v>
      </c>
      <c r="AW407">
        <f>IF(AU407*$H$13&gt;=AY407,1.0,(AY407/(AY407-AU407*$H$13)))</f>
        <v>0</v>
      </c>
      <c r="AX407">
        <f>(AW407-1)*100</f>
        <v>0</v>
      </c>
      <c r="AY407">
        <f>MAX(0,($B$13+$C$13*EH407)/(1+$D$13*EH407)*EA407/(EC407+273)*$E$13)</f>
        <v>0</v>
      </c>
      <c r="AZ407" t="s">
        <v>436</v>
      </c>
      <c r="BA407" t="s">
        <v>436</v>
      </c>
      <c r="BB407">
        <v>0</v>
      </c>
      <c r="BC407">
        <v>0</v>
      </c>
      <c r="BD407">
        <f>1-BB407/BC407</f>
        <v>0</v>
      </c>
      <c r="BE407">
        <v>0</v>
      </c>
      <c r="BF407" t="s">
        <v>436</v>
      </c>
      <c r="BG407" t="s">
        <v>436</v>
      </c>
      <c r="BH407">
        <v>0</v>
      </c>
      <c r="BI407">
        <v>0</v>
      </c>
      <c r="BJ407">
        <f>1-BH407/BI407</f>
        <v>0</v>
      </c>
      <c r="BK407">
        <v>0.5</v>
      </c>
      <c r="BL407">
        <f>DK407</f>
        <v>0</v>
      </c>
      <c r="BM407">
        <f>N407</f>
        <v>0</v>
      </c>
      <c r="BN407">
        <f>BJ407*BK407*BL407</f>
        <v>0</v>
      </c>
      <c r="BO407">
        <f>(BM407-BE407)/BL407</f>
        <v>0</v>
      </c>
      <c r="BP407">
        <f>(BC407-BI407)/BI407</f>
        <v>0</v>
      </c>
      <c r="BQ407">
        <f>BB407/(BD407+BB407/BI407)</f>
        <v>0</v>
      </c>
      <c r="BR407" t="s">
        <v>436</v>
      </c>
      <c r="BS407">
        <v>0</v>
      </c>
      <c r="BT407">
        <f>IF(BS407&lt;&gt;0, BS407, BQ407)</f>
        <v>0</v>
      </c>
      <c r="BU407">
        <f>1-BT407/BI407</f>
        <v>0</v>
      </c>
      <c r="BV407">
        <f>(BI407-BH407)/(BI407-BT407)</f>
        <v>0</v>
      </c>
      <c r="BW407">
        <f>(BC407-BI407)/(BC407-BT407)</f>
        <v>0</v>
      </c>
      <c r="BX407">
        <f>(BI407-BH407)/(BI407-BB407)</f>
        <v>0</v>
      </c>
      <c r="BY407">
        <f>(BC407-BI407)/(BC407-BB407)</f>
        <v>0</v>
      </c>
      <c r="BZ407">
        <f>(BV407*BT407/BH407)</f>
        <v>0</v>
      </c>
      <c r="CA407">
        <f>(1-BZ407)</f>
        <v>0</v>
      </c>
      <c r="DJ407">
        <f>$B$11*EI407+$C$11*EJ407+$F$11*EU407*(1-EX407)</f>
        <v>0</v>
      </c>
      <c r="DK407">
        <f>DJ407*DL407</f>
        <v>0</v>
      </c>
      <c r="DL407">
        <f>($B$11*$D$9+$C$11*$D$9+$F$11*((FH407+EZ407)/MAX(FH407+EZ407+FI407, 0.1)*$I$9+FI407/MAX(FH407+EZ407+FI407, 0.1)*$J$9))/($B$11+$C$11+$F$11)</f>
        <v>0</v>
      </c>
      <c r="DM407">
        <f>($B$11*$K$9+$C$11*$K$9+$F$11*((FH407+EZ407)/MAX(FH407+EZ407+FI407, 0.1)*$P$9+FI407/MAX(FH407+EZ407+FI407, 0.1)*$Q$9))/($B$11+$C$11+$F$11)</f>
        <v>0</v>
      </c>
      <c r="DN407">
        <v>6</v>
      </c>
      <c r="DO407">
        <v>0.5</v>
      </c>
      <c r="DP407" t="s">
        <v>437</v>
      </c>
      <c r="DQ407">
        <v>2</v>
      </c>
      <c r="DR407" t="b">
        <v>1</v>
      </c>
      <c r="DS407">
        <v>1701979622.6</v>
      </c>
      <c r="DT407">
        <v>417.8765</v>
      </c>
      <c r="DU407">
        <v>420.008</v>
      </c>
      <c r="DV407">
        <v>12.4918</v>
      </c>
      <c r="DW407">
        <v>11.5949</v>
      </c>
      <c r="DX407">
        <v>418.3905</v>
      </c>
      <c r="DY407">
        <v>12.4604</v>
      </c>
      <c r="DZ407">
        <v>600.019</v>
      </c>
      <c r="EA407">
        <v>78.8986</v>
      </c>
      <c r="EB407">
        <v>0.0998562</v>
      </c>
      <c r="EC407">
        <v>23.06815</v>
      </c>
      <c r="ED407">
        <v>23.1577</v>
      </c>
      <c r="EE407">
        <v>999.9</v>
      </c>
      <c r="EF407">
        <v>0</v>
      </c>
      <c r="EG407">
        <v>0</v>
      </c>
      <c r="EH407">
        <v>10020.3</v>
      </c>
      <c r="EI407">
        <v>0</v>
      </c>
      <c r="EJ407">
        <v>0.848101</v>
      </c>
      <c r="EK407">
        <v>-2.13196</v>
      </c>
      <c r="EL407">
        <v>423.1625</v>
      </c>
      <c r="EM407">
        <v>424.9355</v>
      </c>
      <c r="EN407">
        <v>0.896939</v>
      </c>
      <c r="EO407">
        <v>420.008</v>
      </c>
      <c r="EP407">
        <v>11.5949</v>
      </c>
      <c r="EQ407">
        <v>0.9855865</v>
      </c>
      <c r="ER407">
        <v>0.9148195</v>
      </c>
      <c r="ES407">
        <v>6.705035</v>
      </c>
      <c r="ET407">
        <v>5.626005</v>
      </c>
      <c r="EU407">
        <v>1800.05</v>
      </c>
      <c r="EV407">
        <v>0.978006</v>
      </c>
      <c r="EW407">
        <v>0.0219943</v>
      </c>
      <c r="EX407">
        <v>0</v>
      </c>
      <c r="EY407">
        <v>380.02</v>
      </c>
      <c r="EZ407">
        <v>4.99951</v>
      </c>
      <c r="FA407">
        <v>6897.395</v>
      </c>
      <c r="FB407">
        <v>14717.4</v>
      </c>
      <c r="FC407">
        <v>43.125</v>
      </c>
      <c r="FD407">
        <v>44.937</v>
      </c>
      <c r="FE407">
        <v>44.687</v>
      </c>
      <c r="FF407">
        <v>44</v>
      </c>
      <c r="FG407">
        <v>44.562</v>
      </c>
      <c r="FH407">
        <v>1755.57</v>
      </c>
      <c r="FI407">
        <v>39.48</v>
      </c>
      <c r="FJ407">
        <v>0</v>
      </c>
      <c r="FK407">
        <v>1701979625.1</v>
      </c>
      <c r="FL407">
        <v>0</v>
      </c>
      <c r="FM407">
        <v>380.0728</v>
      </c>
      <c r="FN407">
        <v>-0.172000008980379</v>
      </c>
      <c r="FO407">
        <v>-1.91538464116703</v>
      </c>
      <c r="FP407">
        <v>6897.5728</v>
      </c>
      <c r="FQ407">
        <v>15</v>
      </c>
      <c r="FR407">
        <v>1701977635</v>
      </c>
      <c r="FS407" t="s">
        <v>438</v>
      </c>
      <c r="FT407">
        <v>1701977633</v>
      </c>
      <c r="FU407">
        <v>1701977635</v>
      </c>
      <c r="FV407">
        <v>4</v>
      </c>
      <c r="FW407">
        <v>-0.012</v>
      </c>
      <c r="FX407">
        <v>0.003</v>
      </c>
      <c r="FY407">
        <v>-0.515</v>
      </c>
      <c r="FZ407">
        <v>0.012</v>
      </c>
      <c r="GA407">
        <v>420</v>
      </c>
      <c r="GB407">
        <v>11</v>
      </c>
      <c r="GC407">
        <v>0.38</v>
      </c>
      <c r="GD407">
        <v>0.07</v>
      </c>
      <c r="GE407">
        <v>-2.12163666666667</v>
      </c>
      <c r="GF407">
        <v>0.167298701298699</v>
      </c>
      <c r="GG407">
        <v>0.0266696901857366</v>
      </c>
      <c r="GH407">
        <v>1</v>
      </c>
      <c r="GI407">
        <v>380.101117647059</v>
      </c>
      <c r="GJ407">
        <v>-0.422704354267787</v>
      </c>
      <c r="GK407">
        <v>0.191748420456087</v>
      </c>
      <c r="GL407">
        <v>1</v>
      </c>
      <c r="GM407">
        <v>0.897449619047619</v>
      </c>
      <c r="GN407">
        <v>-0.0057751948051935</v>
      </c>
      <c r="GO407">
        <v>0.000855532497848732</v>
      </c>
      <c r="GP407">
        <v>1</v>
      </c>
      <c r="GQ407">
        <v>3</v>
      </c>
      <c r="GR407">
        <v>3</v>
      </c>
      <c r="GS407" t="s">
        <v>439</v>
      </c>
      <c r="GT407">
        <v>3.25009</v>
      </c>
      <c r="GU407">
        <v>2.89221</v>
      </c>
      <c r="GV407">
        <v>0.0827881</v>
      </c>
      <c r="GW407">
        <v>0.0829148</v>
      </c>
      <c r="GX407">
        <v>0.0594848</v>
      </c>
      <c r="GY407">
        <v>0.0557762</v>
      </c>
      <c r="GZ407">
        <v>30258.3</v>
      </c>
      <c r="HA407">
        <v>23315.3</v>
      </c>
      <c r="HB407">
        <v>30711.5</v>
      </c>
      <c r="HC407">
        <v>23893.9</v>
      </c>
      <c r="HD407">
        <v>38258.7</v>
      </c>
      <c r="HE407">
        <v>31490.6</v>
      </c>
      <c r="HF407">
        <v>43456.3</v>
      </c>
      <c r="HG407">
        <v>36059.7</v>
      </c>
      <c r="HH407">
        <v>2.35257</v>
      </c>
      <c r="HI407">
        <v>2.25415</v>
      </c>
      <c r="HJ407">
        <v>0.151955</v>
      </c>
      <c r="HK407">
        <v>0</v>
      </c>
      <c r="HL407">
        <v>20.6475</v>
      </c>
      <c r="HM407">
        <v>999.9</v>
      </c>
      <c r="HN407">
        <v>44.921</v>
      </c>
      <c r="HO407">
        <v>27.221</v>
      </c>
      <c r="HP407">
        <v>20.6469</v>
      </c>
      <c r="HQ407">
        <v>54.532</v>
      </c>
      <c r="HR407">
        <v>21.4503</v>
      </c>
      <c r="HS407">
        <v>2</v>
      </c>
      <c r="HT407">
        <v>-0.302846</v>
      </c>
      <c r="HU407">
        <v>0.760501</v>
      </c>
      <c r="HV407">
        <v>20.3421</v>
      </c>
      <c r="HW407">
        <v>5.24619</v>
      </c>
      <c r="HX407">
        <v>11.9223</v>
      </c>
      <c r="HY407">
        <v>4.96975</v>
      </c>
      <c r="HZ407">
        <v>3.29008</v>
      </c>
      <c r="IA407">
        <v>9999</v>
      </c>
      <c r="IB407">
        <v>999.9</v>
      </c>
      <c r="IC407">
        <v>9999</v>
      </c>
      <c r="ID407">
        <v>9999</v>
      </c>
      <c r="IE407">
        <v>4.97211</v>
      </c>
      <c r="IF407">
        <v>1.87348</v>
      </c>
      <c r="IG407">
        <v>1.88035</v>
      </c>
      <c r="IH407">
        <v>1.87653</v>
      </c>
      <c r="II407">
        <v>1.87611</v>
      </c>
      <c r="IJ407">
        <v>1.87607</v>
      </c>
      <c r="IK407">
        <v>1.87503</v>
      </c>
      <c r="IL407">
        <v>1.87546</v>
      </c>
      <c r="IM407">
        <v>0</v>
      </c>
      <c r="IN407">
        <v>0</v>
      </c>
      <c r="IO407">
        <v>0</v>
      </c>
      <c r="IP407">
        <v>0</v>
      </c>
      <c r="IQ407" t="s">
        <v>440</v>
      </c>
      <c r="IR407" t="s">
        <v>441</v>
      </c>
      <c r="IS407" t="s">
        <v>442</v>
      </c>
      <c r="IT407" t="s">
        <v>442</v>
      </c>
      <c r="IU407" t="s">
        <v>442</v>
      </c>
      <c r="IV407" t="s">
        <v>442</v>
      </c>
      <c r="IW407">
        <v>0</v>
      </c>
      <c r="IX407">
        <v>100</v>
      </c>
      <c r="IY407">
        <v>100</v>
      </c>
      <c r="IZ407">
        <v>-0.514</v>
      </c>
      <c r="JA407">
        <v>0.0314</v>
      </c>
      <c r="JB407">
        <v>-0.436505064677801</v>
      </c>
      <c r="JC407">
        <v>-0.000204251658391556</v>
      </c>
      <c r="JD407">
        <v>8.11882707142039e-08</v>
      </c>
      <c r="JE407">
        <v>-8.824596126216e-11</v>
      </c>
      <c r="JF407">
        <v>-0.0823044458403542</v>
      </c>
      <c r="JG407">
        <v>6.98166786572007e-05</v>
      </c>
      <c r="JH407">
        <v>0.00104944809816257</v>
      </c>
      <c r="JI407">
        <v>-2.5878658862803e-05</v>
      </c>
      <c r="JJ407">
        <v>28</v>
      </c>
      <c r="JK407">
        <v>2090</v>
      </c>
      <c r="JL407">
        <v>2</v>
      </c>
      <c r="JM407">
        <v>19</v>
      </c>
      <c r="JN407">
        <v>33.2</v>
      </c>
      <c r="JO407">
        <v>33.2</v>
      </c>
      <c r="JP407">
        <v>1.36108</v>
      </c>
      <c r="JQ407">
        <v>2.55981</v>
      </c>
      <c r="JR407">
        <v>2.24365</v>
      </c>
      <c r="JS407">
        <v>2.85034</v>
      </c>
      <c r="JT407">
        <v>2.49756</v>
      </c>
      <c r="JU407">
        <v>2.35962</v>
      </c>
      <c r="JV407">
        <v>31.4333</v>
      </c>
      <c r="JW407">
        <v>24.0612</v>
      </c>
      <c r="JX407">
        <v>18</v>
      </c>
      <c r="JY407">
        <v>633.596</v>
      </c>
      <c r="JZ407">
        <v>656.976</v>
      </c>
      <c r="KA407">
        <v>20.0004</v>
      </c>
      <c r="KB407">
        <v>23.3432</v>
      </c>
      <c r="KC407">
        <v>30.0001</v>
      </c>
      <c r="KD407">
        <v>23.5209</v>
      </c>
      <c r="KE407">
        <v>23.5026</v>
      </c>
      <c r="KF407">
        <v>27.2899</v>
      </c>
      <c r="KG407">
        <v>36.1715</v>
      </c>
      <c r="KH407">
        <v>0</v>
      </c>
      <c r="KI407">
        <v>20</v>
      </c>
      <c r="KJ407">
        <v>420</v>
      </c>
      <c r="KK407">
        <v>11.5869</v>
      </c>
      <c r="KL407">
        <v>101.973</v>
      </c>
      <c r="KM407">
        <v>101.02</v>
      </c>
    </row>
    <row r="408" spans="1:299">
      <c r="A408">
        <v>392</v>
      </c>
      <c r="B408">
        <v>1701979629.1</v>
      </c>
      <c r="C408">
        <v>1955.09999990463</v>
      </c>
      <c r="D408" t="s">
        <v>1225</v>
      </c>
      <c r="E408" t="s">
        <v>1226</v>
      </c>
      <c r="F408">
        <v>15</v>
      </c>
      <c r="H408" t="s">
        <v>435</v>
      </c>
      <c r="K408">
        <v>1701979627.6</v>
      </c>
      <c r="L408">
        <f>(M408)/1000</f>
        <v>0</v>
      </c>
      <c r="M408">
        <f>IF(DR408, AP408, AJ408)</f>
        <v>0</v>
      </c>
      <c r="N408">
        <f>IF(DR408, AK408, AI408)</f>
        <v>0</v>
      </c>
      <c r="O408">
        <f>DT408 - IF(AW408&gt;1, N408*DN408*100.0/(AY408*EH408), 0)</f>
        <v>0</v>
      </c>
      <c r="P408">
        <f>((V408-L408/2)*O408-N408)/(V408+L408/2)</f>
        <v>0</v>
      </c>
      <c r="Q408">
        <f>P408*(EA408+EB408)/1000.0</f>
        <v>0</v>
      </c>
      <c r="R408">
        <f>(DT408 - IF(AW408&gt;1, N408*DN408*100.0/(AY408*EH408), 0))*(EA408+EB408)/1000.0</f>
        <v>0</v>
      </c>
      <c r="S408">
        <f>2.0/((1/U408-1/T408)+SIGN(U408)*SQRT((1/U408-1/T408)*(1/U408-1/T408) + 4*DO408/((DO408+1)*(DO408+1))*(2*1/U408*1/T408-1/T408*1/T408)))</f>
        <v>0</v>
      </c>
      <c r="T408">
        <f>IF(LEFT(DP408,1)&lt;&gt;"0",IF(LEFT(DP408,1)="1",3.0,DQ408),$D$5+$E$5*(EH408*EA408/($K$5*1000))+$F$5*(EH408*EA408/($K$5*1000))*MAX(MIN(DN408,$J$5),$I$5)*MAX(MIN(DN408,$J$5),$I$5)+$G$5*MAX(MIN(DN408,$J$5),$I$5)*(EH408*EA408/($K$5*1000))+$H$5*(EH408*EA408/($K$5*1000))*(EH408*EA408/($K$5*1000)))</f>
        <v>0</v>
      </c>
      <c r="U408">
        <f>L408*(1000-(1000*0.61365*exp(17.502*Y408/(240.97+Y408))/(EA408+EB408)+DV408)/2)/(1000*0.61365*exp(17.502*Y408/(240.97+Y408))/(EA408+EB408)-DV408)</f>
        <v>0</v>
      </c>
      <c r="V408">
        <f>1/((DO408+1)/(S408/1.6)+1/(T408/1.37)) + DO408/((DO408+1)/(S408/1.6) + DO408/(T408/1.37))</f>
        <v>0</v>
      </c>
      <c r="W408">
        <f>(DJ408*DM408)</f>
        <v>0</v>
      </c>
      <c r="X408">
        <f>(EC408+(W408+2*0.95*5.67E-8*(((EC408+$B$7)+273)^4-(EC408+273)^4)-44100*L408)/(1.84*29.3*T408+8*0.95*5.67E-8*(EC408+273)^3))</f>
        <v>0</v>
      </c>
      <c r="Y408">
        <f>($C$7*ED408+$D$7*EE408+$E$7*X408)</f>
        <v>0</v>
      </c>
      <c r="Z408">
        <f>0.61365*exp(17.502*Y408/(240.97+Y408))</f>
        <v>0</v>
      </c>
      <c r="AA408">
        <f>(AB408/AC408*100)</f>
        <v>0</v>
      </c>
      <c r="AB408">
        <f>DV408*(EA408+EB408)/1000</f>
        <v>0</v>
      </c>
      <c r="AC408">
        <f>0.61365*exp(17.502*EC408/(240.97+EC408))</f>
        <v>0</v>
      </c>
      <c r="AD408">
        <f>(Z408-DV408*(EA408+EB408)/1000)</f>
        <v>0</v>
      </c>
      <c r="AE408">
        <f>(-L408*44100)</f>
        <v>0</v>
      </c>
      <c r="AF408">
        <f>2*29.3*T408*0.92*(EC408-Y408)</f>
        <v>0</v>
      </c>
      <c r="AG408">
        <f>2*0.95*5.67E-8*(((EC408+$B$7)+273)^4-(Y408+273)^4)</f>
        <v>0</v>
      </c>
      <c r="AH408">
        <f>W408+AG408+AE408+AF408</f>
        <v>0</v>
      </c>
      <c r="AI408">
        <f>DZ408*AW408*(DU408-DT408*(1000-AW408*DW408)/(1000-AW408*DV408))/(100*DN408)</f>
        <v>0</v>
      </c>
      <c r="AJ408">
        <f>1000*DZ408*AW408*(DV408-DW408)/(100*DN408*(1000-AW408*DV408))</f>
        <v>0</v>
      </c>
      <c r="AK408">
        <f>(AL408 - AM408 - EA408*1E3/(8.314*(EC408+273.15)) * AO408/DZ408 * AN408) * DZ408/(100*DN408) * (1000 - DW408)/1000</f>
        <v>0</v>
      </c>
      <c r="AL408">
        <v>424.946044016889</v>
      </c>
      <c r="AM408">
        <v>423.1808</v>
      </c>
      <c r="AN408">
        <v>0.00151466155023817</v>
      </c>
      <c r="AO408">
        <v>66.111918729525</v>
      </c>
      <c r="AP408">
        <f>(AR408 - AQ408 + EA408*1E3/(8.314*(EC408+273.15)) * AT408/DZ408 * AS408) * DZ408/(100*DN408) * 1000/(1000 - AR408)</f>
        <v>0</v>
      </c>
      <c r="AQ408">
        <v>11.5945477823385</v>
      </c>
      <c r="AR408">
        <v>12.4921120879121</v>
      </c>
      <c r="AS408">
        <v>1.60218608007413e-07</v>
      </c>
      <c r="AT408">
        <v>85.4368916189537</v>
      </c>
      <c r="AU408">
        <v>0</v>
      </c>
      <c r="AV408">
        <v>0</v>
      </c>
      <c r="AW408">
        <f>IF(AU408*$H$13&gt;=AY408,1.0,(AY408/(AY408-AU408*$H$13)))</f>
        <v>0</v>
      </c>
      <c r="AX408">
        <f>(AW408-1)*100</f>
        <v>0</v>
      </c>
      <c r="AY408">
        <f>MAX(0,($B$13+$C$13*EH408)/(1+$D$13*EH408)*EA408/(EC408+273)*$E$13)</f>
        <v>0</v>
      </c>
      <c r="AZ408" t="s">
        <v>436</v>
      </c>
      <c r="BA408" t="s">
        <v>436</v>
      </c>
      <c r="BB408">
        <v>0</v>
      </c>
      <c r="BC408">
        <v>0</v>
      </c>
      <c r="BD408">
        <f>1-BB408/BC408</f>
        <v>0</v>
      </c>
      <c r="BE408">
        <v>0</v>
      </c>
      <c r="BF408" t="s">
        <v>436</v>
      </c>
      <c r="BG408" t="s">
        <v>436</v>
      </c>
      <c r="BH408">
        <v>0</v>
      </c>
      <c r="BI408">
        <v>0</v>
      </c>
      <c r="BJ408">
        <f>1-BH408/BI408</f>
        <v>0</v>
      </c>
      <c r="BK408">
        <v>0.5</v>
      </c>
      <c r="BL408">
        <f>DK408</f>
        <v>0</v>
      </c>
      <c r="BM408">
        <f>N408</f>
        <v>0</v>
      </c>
      <c r="BN408">
        <f>BJ408*BK408*BL408</f>
        <v>0</v>
      </c>
      <c r="BO408">
        <f>(BM408-BE408)/BL408</f>
        <v>0</v>
      </c>
      <c r="BP408">
        <f>(BC408-BI408)/BI408</f>
        <v>0</v>
      </c>
      <c r="BQ408">
        <f>BB408/(BD408+BB408/BI408)</f>
        <v>0</v>
      </c>
      <c r="BR408" t="s">
        <v>436</v>
      </c>
      <c r="BS408">
        <v>0</v>
      </c>
      <c r="BT408">
        <f>IF(BS408&lt;&gt;0, BS408, BQ408)</f>
        <v>0</v>
      </c>
      <c r="BU408">
        <f>1-BT408/BI408</f>
        <v>0</v>
      </c>
      <c r="BV408">
        <f>(BI408-BH408)/(BI408-BT408)</f>
        <v>0</v>
      </c>
      <c r="BW408">
        <f>(BC408-BI408)/(BC408-BT408)</f>
        <v>0</v>
      </c>
      <c r="BX408">
        <f>(BI408-BH408)/(BI408-BB408)</f>
        <v>0</v>
      </c>
      <c r="BY408">
        <f>(BC408-BI408)/(BC408-BB408)</f>
        <v>0</v>
      </c>
      <c r="BZ408">
        <f>(BV408*BT408/BH408)</f>
        <v>0</v>
      </c>
      <c r="CA408">
        <f>(1-BZ408)</f>
        <v>0</v>
      </c>
      <c r="DJ408">
        <f>$B$11*EI408+$C$11*EJ408+$F$11*EU408*(1-EX408)</f>
        <v>0</v>
      </c>
      <c r="DK408">
        <f>DJ408*DL408</f>
        <v>0</v>
      </c>
      <c r="DL408">
        <f>($B$11*$D$9+$C$11*$D$9+$F$11*((FH408+EZ408)/MAX(FH408+EZ408+FI408, 0.1)*$I$9+FI408/MAX(FH408+EZ408+FI408, 0.1)*$J$9))/($B$11+$C$11+$F$11)</f>
        <v>0</v>
      </c>
      <c r="DM408">
        <f>($B$11*$K$9+$C$11*$K$9+$F$11*((FH408+EZ408)/MAX(FH408+EZ408+FI408, 0.1)*$P$9+FI408/MAX(FH408+EZ408+FI408, 0.1)*$Q$9))/($B$11+$C$11+$F$11)</f>
        <v>0</v>
      </c>
      <c r="DN408">
        <v>6</v>
      </c>
      <c r="DO408">
        <v>0.5</v>
      </c>
      <c r="DP408" t="s">
        <v>437</v>
      </c>
      <c r="DQ408">
        <v>2</v>
      </c>
      <c r="DR408" t="b">
        <v>1</v>
      </c>
      <c r="DS408">
        <v>1701979627.6</v>
      </c>
      <c r="DT408">
        <v>417.8905</v>
      </c>
      <c r="DU408">
        <v>420.0035</v>
      </c>
      <c r="DV408">
        <v>12.492</v>
      </c>
      <c r="DW408">
        <v>11.5937</v>
      </c>
      <c r="DX408">
        <v>418.4045</v>
      </c>
      <c r="DY408">
        <v>12.46055</v>
      </c>
      <c r="DZ408">
        <v>600.033</v>
      </c>
      <c r="EA408">
        <v>78.8996</v>
      </c>
      <c r="EB408">
        <v>0.100092</v>
      </c>
      <c r="EC408">
        <v>23.074</v>
      </c>
      <c r="ED408">
        <v>23.1443</v>
      </c>
      <c r="EE408">
        <v>999.9</v>
      </c>
      <c r="EF408">
        <v>0</v>
      </c>
      <c r="EG408">
        <v>0</v>
      </c>
      <c r="EH408">
        <v>9985.63</v>
      </c>
      <c r="EI408">
        <v>0</v>
      </c>
      <c r="EJ408">
        <v>0.848101</v>
      </c>
      <c r="EK408">
        <v>-2.113035</v>
      </c>
      <c r="EL408">
        <v>423.1765</v>
      </c>
      <c r="EM408">
        <v>424.9295</v>
      </c>
      <c r="EN408">
        <v>0.898316</v>
      </c>
      <c r="EO408">
        <v>420.0035</v>
      </c>
      <c r="EP408">
        <v>11.5937</v>
      </c>
      <c r="EQ408">
        <v>0.9856145</v>
      </c>
      <c r="ER408">
        <v>0.914738</v>
      </c>
      <c r="ES408">
        <v>6.70545</v>
      </c>
      <c r="ET408">
        <v>5.62472</v>
      </c>
      <c r="EU408">
        <v>1800.045</v>
      </c>
      <c r="EV408">
        <v>0.978006</v>
      </c>
      <c r="EW408">
        <v>0.0219943</v>
      </c>
      <c r="EX408">
        <v>0</v>
      </c>
      <c r="EY408">
        <v>379.915</v>
      </c>
      <c r="EZ408">
        <v>4.99951</v>
      </c>
      <c r="FA408">
        <v>6897.19</v>
      </c>
      <c r="FB408">
        <v>14717.35</v>
      </c>
      <c r="FC408">
        <v>43.125</v>
      </c>
      <c r="FD408">
        <v>44.937</v>
      </c>
      <c r="FE408">
        <v>44.687</v>
      </c>
      <c r="FF408">
        <v>44</v>
      </c>
      <c r="FG408">
        <v>44.562</v>
      </c>
      <c r="FH408">
        <v>1755.565</v>
      </c>
      <c r="FI408">
        <v>39.48</v>
      </c>
      <c r="FJ408">
        <v>0</v>
      </c>
      <c r="FK408">
        <v>1701979630.5</v>
      </c>
      <c r="FL408">
        <v>0</v>
      </c>
      <c r="FM408">
        <v>380.056923076923</v>
      </c>
      <c r="FN408">
        <v>-0.620307698179735</v>
      </c>
      <c r="FO408">
        <v>-5.33709402588185</v>
      </c>
      <c r="FP408">
        <v>6897.29961538462</v>
      </c>
      <c r="FQ408">
        <v>15</v>
      </c>
      <c r="FR408">
        <v>1701977635</v>
      </c>
      <c r="FS408" t="s">
        <v>438</v>
      </c>
      <c r="FT408">
        <v>1701977633</v>
      </c>
      <c r="FU408">
        <v>1701977635</v>
      </c>
      <c r="FV408">
        <v>4</v>
      </c>
      <c r="FW408">
        <v>-0.012</v>
      </c>
      <c r="FX408">
        <v>0.003</v>
      </c>
      <c r="FY408">
        <v>-0.515</v>
      </c>
      <c r="FZ408">
        <v>0.012</v>
      </c>
      <c r="GA408">
        <v>420</v>
      </c>
      <c r="GB408">
        <v>11</v>
      </c>
      <c r="GC408">
        <v>0.38</v>
      </c>
      <c r="GD408">
        <v>0.07</v>
      </c>
      <c r="GE408">
        <v>-2.119405</v>
      </c>
      <c r="GF408">
        <v>-0.0666387969924804</v>
      </c>
      <c r="GG408">
        <v>0.0287065272194322</v>
      </c>
      <c r="GH408">
        <v>1</v>
      </c>
      <c r="GI408">
        <v>380.033382352941</v>
      </c>
      <c r="GJ408">
        <v>-0.447471354233246</v>
      </c>
      <c r="GK408">
        <v>0.170782113456931</v>
      </c>
      <c r="GL408">
        <v>1</v>
      </c>
      <c r="GM408">
        <v>0.8973762</v>
      </c>
      <c r="GN408">
        <v>0.000295127819551683</v>
      </c>
      <c r="GO408">
        <v>0.000806909945409042</v>
      </c>
      <c r="GP408">
        <v>1</v>
      </c>
      <c r="GQ408">
        <v>3</v>
      </c>
      <c r="GR408">
        <v>3</v>
      </c>
      <c r="GS408" t="s">
        <v>439</v>
      </c>
      <c r="GT408">
        <v>3.25014</v>
      </c>
      <c r="GU408">
        <v>2.89215</v>
      </c>
      <c r="GV408">
        <v>0.0827936</v>
      </c>
      <c r="GW408">
        <v>0.082909</v>
      </c>
      <c r="GX408">
        <v>0.0594862</v>
      </c>
      <c r="GY408">
        <v>0.055773</v>
      </c>
      <c r="GZ408">
        <v>30258.4</v>
      </c>
      <c r="HA408">
        <v>23315.6</v>
      </c>
      <c r="HB408">
        <v>30711.7</v>
      </c>
      <c r="HC408">
        <v>23894</v>
      </c>
      <c r="HD408">
        <v>38259</v>
      </c>
      <c r="HE408">
        <v>31490.8</v>
      </c>
      <c r="HF408">
        <v>43456.7</v>
      </c>
      <c r="HG408">
        <v>36059.8</v>
      </c>
      <c r="HH408">
        <v>2.35247</v>
      </c>
      <c r="HI408">
        <v>2.25425</v>
      </c>
      <c r="HJ408">
        <v>0.151396</v>
      </c>
      <c r="HK408">
        <v>0</v>
      </c>
      <c r="HL408">
        <v>20.6506</v>
      </c>
      <c r="HM408">
        <v>999.9</v>
      </c>
      <c r="HN408">
        <v>44.921</v>
      </c>
      <c r="HO408">
        <v>27.221</v>
      </c>
      <c r="HP408">
        <v>20.6432</v>
      </c>
      <c r="HQ408">
        <v>54.302</v>
      </c>
      <c r="HR408">
        <v>21.4463</v>
      </c>
      <c r="HS408">
        <v>2</v>
      </c>
      <c r="HT408">
        <v>-0.302744</v>
      </c>
      <c r="HU408">
        <v>0.761593</v>
      </c>
      <c r="HV408">
        <v>20.342</v>
      </c>
      <c r="HW408">
        <v>5.24589</v>
      </c>
      <c r="HX408">
        <v>11.924</v>
      </c>
      <c r="HY408">
        <v>4.96955</v>
      </c>
      <c r="HZ408">
        <v>3.29008</v>
      </c>
      <c r="IA408">
        <v>9999</v>
      </c>
      <c r="IB408">
        <v>999.9</v>
      </c>
      <c r="IC408">
        <v>9999</v>
      </c>
      <c r="ID408">
        <v>9999</v>
      </c>
      <c r="IE408">
        <v>4.9721</v>
      </c>
      <c r="IF408">
        <v>1.87347</v>
      </c>
      <c r="IG408">
        <v>1.88034</v>
      </c>
      <c r="IH408">
        <v>1.87653</v>
      </c>
      <c r="II408">
        <v>1.87609</v>
      </c>
      <c r="IJ408">
        <v>1.87607</v>
      </c>
      <c r="IK408">
        <v>1.87505</v>
      </c>
      <c r="IL408">
        <v>1.87546</v>
      </c>
      <c r="IM408">
        <v>0</v>
      </c>
      <c r="IN408">
        <v>0</v>
      </c>
      <c r="IO408">
        <v>0</v>
      </c>
      <c r="IP408">
        <v>0</v>
      </c>
      <c r="IQ408" t="s">
        <v>440</v>
      </c>
      <c r="IR408" t="s">
        <v>441</v>
      </c>
      <c r="IS408" t="s">
        <v>442</v>
      </c>
      <c r="IT408" t="s">
        <v>442</v>
      </c>
      <c r="IU408" t="s">
        <v>442</v>
      </c>
      <c r="IV408" t="s">
        <v>442</v>
      </c>
      <c r="IW408">
        <v>0</v>
      </c>
      <c r="IX408">
        <v>100</v>
      </c>
      <c r="IY408">
        <v>100</v>
      </c>
      <c r="IZ408">
        <v>-0.514</v>
      </c>
      <c r="JA408">
        <v>0.0314</v>
      </c>
      <c r="JB408">
        <v>-0.436505064677801</v>
      </c>
      <c r="JC408">
        <v>-0.000204251658391556</v>
      </c>
      <c r="JD408">
        <v>8.11882707142039e-08</v>
      </c>
      <c r="JE408">
        <v>-8.824596126216e-11</v>
      </c>
      <c r="JF408">
        <v>-0.0823044458403542</v>
      </c>
      <c r="JG408">
        <v>6.98166786572007e-05</v>
      </c>
      <c r="JH408">
        <v>0.00104944809816257</v>
      </c>
      <c r="JI408">
        <v>-2.5878658862803e-05</v>
      </c>
      <c r="JJ408">
        <v>28</v>
      </c>
      <c r="JK408">
        <v>2090</v>
      </c>
      <c r="JL408">
        <v>2</v>
      </c>
      <c r="JM408">
        <v>19</v>
      </c>
      <c r="JN408">
        <v>33.3</v>
      </c>
      <c r="JO408">
        <v>33.2</v>
      </c>
      <c r="JP408">
        <v>1.36108</v>
      </c>
      <c r="JQ408">
        <v>2.55615</v>
      </c>
      <c r="JR408">
        <v>2.24365</v>
      </c>
      <c r="JS408">
        <v>2.84912</v>
      </c>
      <c r="JT408">
        <v>2.49756</v>
      </c>
      <c r="JU408">
        <v>2.37427</v>
      </c>
      <c r="JV408">
        <v>31.4333</v>
      </c>
      <c r="JW408">
        <v>24.0612</v>
      </c>
      <c r="JX408">
        <v>18</v>
      </c>
      <c r="JY408">
        <v>633.534</v>
      </c>
      <c r="JZ408">
        <v>657.061</v>
      </c>
      <c r="KA408">
        <v>20.0002</v>
      </c>
      <c r="KB408">
        <v>23.3451</v>
      </c>
      <c r="KC408">
        <v>30.0003</v>
      </c>
      <c r="KD408">
        <v>23.5218</v>
      </c>
      <c r="KE408">
        <v>23.5026</v>
      </c>
      <c r="KF408">
        <v>27.2904</v>
      </c>
      <c r="KG408">
        <v>36.1715</v>
      </c>
      <c r="KH408">
        <v>0</v>
      </c>
      <c r="KI408">
        <v>20</v>
      </c>
      <c r="KJ408">
        <v>420</v>
      </c>
      <c r="KK408">
        <v>11.5869</v>
      </c>
      <c r="KL408">
        <v>101.974</v>
      </c>
      <c r="KM408">
        <v>101.02</v>
      </c>
    </row>
    <row r="409" spans="1:299">
      <c r="A409">
        <v>393</v>
      </c>
      <c r="B409">
        <v>1701979634.1</v>
      </c>
      <c r="C409">
        <v>1960.09999990463</v>
      </c>
      <c r="D409" t="s">
        <v>1227</v>
      </c>
      <c r="E409" t="s">
        <v>1228</v>
      </c>
      <c r="F409">
        <v>15</v>
      </c>
      <c r="H409" t="s">
        <v>435</v>
      </c>
      <c r="K409">
        <v>1701979632.6</v>
      </c>
      <c r="L409">
        <f>(M409)/1000</f>
        <v>0</v>
      </c>
      <c r="M409">
        <f>IF(DR409, AP409, AJ409)</f>
        <v>0</v>
      </c>
      <c r="N409">
        <f>IF(DR409, AK409, AI409)</f>
        <v>0</v>
      </c>
      <c r="O409">
        <f>DT409 - IF(AW409&gt;1, N409*DN409*100.0/(AY409*EH409), 0)</f>
        <v>0</v>
      </c>
      <c r="P409">
        <f>((V409-L409/2)*O409-N409)/(V409+L409/2)</f>
        <v>0</v>
      </c>
      <c r="Q409">
        <f>P409*(EA409+EB409)/1000.0</f>
        <v>0</v>
      </c>
      <c r="R409">
        <f>(DT409 - IF(AW409&gt;1, N409*DN409*100.0/(AY409*EH409), 0))*(EA409+EB409)/1000.0</f>
        <v>0</v>
      </c>
      <c r="S409">
        <f>2.0/((1/U409-1/T409)+SIGN(U409)*SQRT((1/U409-1/T409)*(1/U409-1/T409) + 4*DO409/((DO409+1)*(DO409+1))*(2*1/U409*1/T409-1/T409*1/T409)))</f>
        <v>0</v>
      </c>
      <c r="T409">
        <f>IF(LEFT(DP409,1)&lt;&gt;"0",IF(LEFT(DP409,1)="1",3.0,DQ409),$D$5+$E$5*(EH409*EA409/($K$5*1000))+$F$5*(EH409*EA409/($K$5*1000))*MAX(MIN(DN409,$J$5),$I$5)*MAX(MIN(DN409,$J$5),$I$5)+$G$5*MAX(MIN(DN409,$J$5),$I$5)*(EH409*EA409/($K$5*1000))+$H$5*(EH409*EA409/($K$5*1000))*(EH409*EA409/($K$5*1000)))</f>
        <v>0</v>
      </c>
      <c r="U409">
        <f>L409*(1000-(1000*0.61365*exp(17.502*Y409/(240.97+Y409))/(EA409+EB409)+DV409)/2)/(1000*0.61365*exp(17.502*Y409/(240.97+Y409))/(EA409+EB409)-DV409)</f>
        <v>0</v>
      </c>
      <c r="V409">
        <f>1/((DO409+1)/(S409/1.6)+1/(T409/1.37)) + DO409/((DO409+1)/(S409/1.6) + DO409/(T409/1.37))</f>
        <v>0</v>
      </c>
      <c r="W409">
        <f>(DJ409*DM409)</f>
        <v>0</v>
      </c>
      <c r="X409">
        <f>(EC409+(W409+2*0.95*5.67E-8*(((EC409+$B$7)+273)^4-(EC409+273)^4)-44100*L409)/(1.84*29.3*T409+8*0.95*5.67E-8*(EC409+273)^3))</f>
        <v>0</v>
      </c>
      <c r="Y409">
        <f>($C$7*ED409+$D$7*EE409+$E$7*X409)</f>
        <v>0</v>
      </c>
      <c r="Z409">
        <f>0.61365*exp(17.502*Y409/(240.97+Y409))</f>
        <v>0</v>
      </c>
      <c r="AA409">
        <f>(AB409/AC409*100)</f>
        <v>0</v>
      </c>
      <c r="AB409">
        <f>DV409*(EA409+EB409)/1000</f>
        <v>0</v>
      </c>
      <c r="AC409">
        <f>0.61365*exp(17.502*EC409/(240.97+EC409))</f>
        <v>0</v>
      </c>
      <c r="AD409">
        <f>(Z409-DV409*(EA409+EB409)/1000)</f>
        <v>0</v>
      </c>
      <c r="AE409">
        <f>(-L409*44100)</f>
        <v>0</v>
      </c>
      <c r="AF409">
        <f>2*29.3*T409*0.92*(EC409-Y409)</f>
        <v>0</v>
      </c>
      <c r="AG409">
        <f>2*0.95*5.67E-8*(((EC409+$B$7)+273)^4-(Y409+273)^4)</f>
        <v>0</v>
      </c>
      <c r="AH409">
        <f>W409+AG409+AE409+AF409</f>
        <v>0</v>
      </c>
      <c r="AI409">
        <f>DZ409*AW409*(DU409-DT409*(1000-AW409*DW409)/(1000-AW409*DV409))/(100*DN409)</f>
        <v>0</v>
      </c>
      <c r="AJ409">
        <f>1000*DZ409*AW409*(DV409-DW409)/(100*DN409*(1000-AW409*DV409))</f>
        <v>0</v>
      </c>
      <c r="AK409">
        <f>(AL409 - AM409 - EA409*1E3/(8.314*(EC409+273.15)) * AO409/DZ409 * AN409) * DZ409/(100*DN409) * (1000 - DW409)/1000</f>
        <v>0</v>
      </c>
      <c r="AL409">
        <v>424.916115568194</v>
      </c>
      <c r="AM409">
        <v>423.119387878788</v>
      </c>
      <c r="AN409">
        <v>-0.0200640341253337</v>
      </c>
      <c r="AO409">
        <v>66.111918729525</v>
      </c>
      <c r="AP409">
        <f>(AR409 - AQ409 + EA409*1E3/(8.314*(EC409+273.15)) * AT409/DZ409 * AS409) * DZ409/(100*DN409) * 1000/(1000 - AR409)</f>
        <v>0</v>
      </c>
      <c r="AQ409">
        <v>11.5935071520322</v>
      </c>
      <c r="AR409">
        <v>12.4906923076923</v>
      </c>
      <c r="AS409">
        <v>-1.39235226461858e-07</v>
      </c>
      <c r="AT409">
        <v>85.4368916189537</v>
      </c>
      <c r="AU409">
        <v>0</v>
      </c>
      <c r="AV409">
        <v>0</v>
      </c>
      <c r="AW409">
        <f>IF(AU409*$H$13&gt;=AY409,1.0,(AY409/(AY409-AU409*$H$13)))</f>
        <v>0</v>
      </c>
      <c r="AX409">
        <f>(AW409-1)*100</f>
        <v>0</v>
      </c>
      <c r="AY409">
        <f>MAX(0,($B$13+$C$13*EH409)/(1+$D$13*EH409)*EA409/(EC409+273)*$E$13)</f>
        <v>0</v>
      </c>
      <c r="AZ409" t="s">
        <v>436</v>
      </c>
      <c r="BA409" t="s">
        <v>436</v>
      </c>
      <c r="BB409">
        <v>0</v>
      </c>
      <c r="BC409">
        <v>0</v>
      </c>
      <c r="BD409">
        <f>1-BB409/BC409</f>
        <v>0</v>
      </c>
      <c r="BE409">
        <v>0</v>
      </c>
      <c r="BF409" t="s">
        <v>436</v>
      </c>
      <c r="BG409" t="s">
        <v>436</v>
      </c>
      <c r="BH409">
        <v>0</v>
      </c>
      <c r="BI409">
        <v>0</v>
      </c>
      <c r="BJ409">
        <f>1-BH409/BI409</f>
        <v>0</v>
      </c>
      <c r="BK409">
        <v>0.5</v>
      </c>
      <c r="BL409">
        <f>DK409</f>
        <v>0</v>
      </c>
      <c r="BM409">
        <f>N409</f>
        <v>0</v>
      </c>
      <c r="BN409">
        <f>BJ409*BK409*BL409</f>
        <v>0</v>
      </c>
      <c r="BO409">
        <f>(BM409-BE409)/BL409</f>
        <v>0</v>
      </c>
      <c r="BP409">
        <f>(BC409-BI409)/BI409</f>
        <v>0</v>
      </c>
      <c r="BQ409">
        <f>BB409/(BD409+BB409/BI409)</f>
        <v>0</v>
      </c>
      <c r="BR409" t="s">
        <v>436</v>
      </c>
      <c r="BS409">
        <v>0</v>
      </c>
      <c r="BT409">
        <f>IF(BS409&lt;&gt;0, BS409, BQ409)</f>
        <v>0</v>
      </c>
      <c r="BU409">
        <f>1-BT409/BI409</f>
        <v>0</v>
      </c>
      <c r="BV409">
        <f>(BI409-BH409)/(BI409-BT409)</f>
        <v>0</v>
      </c>
      <c r="BW409">
        <f>(BC409-BI409)/(BC409-BT409)</f>
        <v>0</v>
      </c>
      <c r="BX409">
        <f>(BI409-BH409)/(BI409-BB409)</f>
        <v>0</v>
      </c>
      <c r="BY409">
        <f>(BC409-BI409)/(BC409-BB409)</f>
        <v>0</v>
      </c>
      <c r="BZ409">
        <f>(BV409*BT409/BH409)</f>
        <v>0</v>
      </c>
      <c r="CA409">
        <f>(1-BZ409)</f>
        <v>0</v>
      </c>
      <c r="DJ409">
        <f>$B$11*EI409+$C$11*EJ409+$F$11*EU409*(1-EX409)</f>
        <v>0</v>
      </c>
      <c r="DK409">
        <f>DJ409*DL409</f>
        <v>0</v>
      </c>
      <c r="DL409">
        <f>($B$11*$D$9+$C$11*$D$9+$F$11*((FH409+EZ409)/MAX(FH409+EZ409+FI409, 0.1)*$I$9+FI409/MAX(FH409+EZ409+FI409, 0.1)*$J$9))/($B$11+$C$11+$F$11)</f>
        <v>0</v>
      </c>
      <c r="DM409">
        <f>($B$11*$K$9+$C$11*$K$9+$F$11*((FH409+EZ409)/MAX(FH409+EZ409+FI409, 0.1)*$P$9+FI409/MAX(FH409+EZ409+FI409, 0.1)*$Q$9))/($B$11+$C$11+$F$11)</f>
        <v>0</v>
      </c>
      <c r="DN409">
        <v>6</v>
      </c>
      <c r="DO409">
        <v>0.5</v>
      </c>
      <c r="DP409" t="s">
        <v>437</v>
      </c>
      <c r="DQ409">
        <v>2</v>
      </c>
      <c r="DR409" t="b">
        <v>1</v>
      </c>
      <c r="DS409">
        <v>1701979632.6</v>
      </c>
      <c r="DT409">
        <v>417.843</v>
      </c>
      <c r="DU409">
        <v>419.9935</v>
      </c>
      <c r="DV409">
        <v>12.491</v>
      </c>
      <c r="DW409">
        <v>11.59285</v>
      </c>
      <c r="DX409">
        <v>418.357</v>
      </c>
      <c r="DY409">
        <v>12.4596</v>
      </c>
      <c r="DZ409">
        <v>600.005</v>
      </c>
      <c r="EA409">
        <v>78.8996</v>
      </c>
      <c r="EB409">
        <v>0.100084</v>
      </c>
      <c r="EC409">
        <v>23.074</v>
      </c>
      <c r="ED409">
        <v>23.1574</v>
      </c>
      <c r="EE409">
        <v>999.9</v>
      </c>
      <c r="EF409">
        <v>0</v>
      </c>
      <c r="EG409">
        <v>0</v>
      </c>
      <c r="EH409">
        <v>9983.75</v>
      </c>
      <c r="EI409">
        <v>0</v>
      </c>
      <c r="EJ409">
        <v>0.848101</v>
      </c>
      <c r="EK409">
        <v>-2.15036</v>
      </c>
      <c r="EL409">
        <v>423.128</v>
      </c>
      <c r="EM409">
        <v>424.919</v>
      </c>
      <c r="EN409">
        <v>0.898177</v>
      </c>
      <c r="EO409">
        <v>419.9935</v>
      </c>
      <c r="EP409">
        <v>11.59285</v>
      </c>
      <c r="EQ409">
        <v>0.985537</v>
      </c>
      <c r="ER409">
        <v>0.914671</v>
      </c>
      <c r="ES409">
        <v>6.704295</v>
      </c>
      <c r="ET409">
        <v>5.623665</v>
      </c>
      <c r="EU409">
        <v>1799.89</v>
      </c>
      <c r="EV409">
        <v>0.978004</v>
      </c>
      <c r="EW409">
        <v>0.0219962</v>
      </c>
      <c r="EX409">
        <v>0</v>
      </c>
      <c r="EY409">
        <v>379.9165</v>
      </c>
      <c r="EZ409">
        <v>4.99951</v>
      </c>
      <c r="FA409">
        <v>6896.205</v>
      </c>
      <c r="FB409">
        <v>14716.05</v>
      </c>
      <c r="FC409">
        <v>43.156</v>
      </c>
      <c r="FD409">
        <v>44.937</v>
      </c>
      <c r="FE409">
        <v>44.687</v>
      </c>
      <c r="FF409">
        <v>43.9685</v>
      </c>
      <c r="FG409">
        <v>44.562</v>
      </c>
      <c r="FH409">
        <v>1755.41</v>
      </c>
      <c r="FI409">
        <v>39.48</v>
      </c>
      <c r="FJ409">
        <v>0</v>
      </c>
      <c r="FK409">
        <v>1701979635.3</v>
      </c>
      <c r="FL409">
        <v>0</v>
      </c>
      <c r="FM409">
        <v>380.032884615385</v>
      </c>
      <c r="FN409">
        <v>0.59873504129123</v>
      </c>
      <c r="FO409">
        <v>-3.17059830531826</v>
      </c>
      <c r="FP409">
        <v>6897.1</v>
      </c>
      <c r="FQ409">
        <v>15</v>
      </c>
      <c r="FR409">
        <v>1701977635</v>
      </c>
      <c r="FS409" t="s">
        <v>438</v>
      </c>
      <c r="FT409">
        <v>1701977633</v>
      </c>
      <c r="FU409">
        <v>1701977635</v>
      </c>
      <c r="FV409">
        <v>4</v>
      </c>
      <c r="FW409">
        <v>-0.012</v>
      </c>
      <c r="FX409">
        <v>0.003</v>
      </c>
      <c r="FY409">
        <v>-0.515</v>
      </c>
      <c r="FZ409">
        <v>0.012</v>
      </c>
      <c r="GA409">
        <v>420</v>
      </c>
      <c r="GB409">
        <v>11</v>
      </c>
      <c r="GC409">
        <v>0.38</v>
      </c>
      <c r="GD409">
        <v>0.07</v>
      </c>
      <c r="GE409">
        <v>-2.11969619047619</v>
      </c>
      <c r="GF409">
        <v>-0.105180000000007</v>
      </c>
      <c r="GG409">
        <v>0.0296655008025903</v>
      </c>
      <c r="GH409">
        <v>1</v>
      </c>
      <c r="GI409">
        <v>380.035264705882</v>
      </c>
      <c r="GJ409">
        <v>-0.344094733742846</v>
      </c>
      <c r="GK409">
        <v>0.191624987444613</v>
      </c>
      <c r="GL409">
        <v>1</v>
      </c>
      <c r="GM409">
        <v>0.897564857142857</v>
      </c>
      <c r="GN409">
        <v>0.00293509090909046</v>
      </c>
      <c r="GO409">
        <v>0.000817668770155189</v>
      </c>
      <c r="GP409">
        <v>1</v>
      </c>
      <c r="GQ409">
        <v>3</v>
      </c>
      <c r="GR409">
        <v>3</v>
      </c>
      <c r="GS409" t="s">
        <v>439</v>
      </c>
      <c r="GT409">
        <v>3.25015</v>
      </c>
      <c r="GU409">
        <v>2.89213</v>
      </c>
      <c r="GV409">
        <v>0.0827864</v>
      </c>
      <c r="GW409">
        <v>0.0829087</v>
      </c>
      <c r="GX409">
        <v>0.0594819</v>
      </c>
      <c r="GY409">
        <v>0.0557711</v>
      </c>
      <c r="GZ409">
        <v>30259.2</v>
      </c>
      <c r="HA409">
        <v>23315.3</v>
      </c>
      <c r="HB409">
        <v>30712.3</v>
      </c>
      <c r="HC409">
        <v>23893.7</v>
      </c>
      <c r="HD409">
        <v>38259.9</v>
      </c>
      <c r="HE409">
        <v>31490.6</v>
      </c>
      <c r="HF409">
        <v>43457.6</v>
      </c>
      <c r="HG409">
        <v>36059.5</v>
      </c>
      <c r="HH409">
        <v>2.35278</v>
      </c>
      <c r="HI409">
        <v>2.25423</v>
      </c>
      <c r="HJ409">
        <v>0.151731</v>
      </c>
      <c r="HK409">
        <v>0</v>
      </c>
      <c r="HL409">
        <v>20.6537</v>
      </c>
      <c r="HM409">
        <v>999.9</v>
      </c>
      <c r="HN409">
        <v>44.909</v>
      </c>
      <c r="HO409">
        <v>27.231</v>
      </c>
      <c r="HP409">
        <v>20.6496</v>
      </c>
      <c r="HQ409">
        <v>54.192</v>
      </c>
      <c r="HR409">
        <v>21.4423</v>
      </c>
      <c r="HS409">
        <v>2</v>
      </c>
      <c r="HT409">
        <v>-0.302675</v>
      </c>
      <c r="HU409">
        <v>0.763382</v>
      </c>
      <c r="HV409">
        <v>20.3419</v>
      </c>
      <c r="HW409">
        <v>5.24619</v>
      </c>
      <c r="HX409">
        <v>11.9232</v>
      </c>
      <c r="HY409">
        <v>4.9696</v>
      </c>
      <c r="HZ409">
        <v>3.29005</v>
      </c>
      <c r="IA409">
        <v>9999</v>
      </c>
      <c r="IB409">
        <v>999.9</v>
      </c>
      <c r="IC409">
        <v>9999</v>
      </c>
      <c r="ID409">
        <v>9999</v>
      </c>
      <c r="IE409">
        <v>4.97212</v>
      </c>
      <c r="IF409">
        <v>1.87347</v>
      </c>
      <c r="IG409">
        <v>1.88034</v>
      </c>
      <c r="IH409">
        <v>1.87653</v>
      </c>
      <c r="II409">
        <v>1.87611</v>
      </c>
      <c r="IJ409">
        <v>1.87607</v>
      </c>
      <c r="IK409">
        <v>1.87507</v>
      </c>
      <c r="IL409">
        <v>1.87545</v>
      </c>
      <c r="IM409">
        <v>0</v>
      </c>
      <c r="IN409">
        <v>0</v>
      </c>
      <c r="IO409">
        <v>0</v>
      </c>
      <c r="IP409">
        <v>0</v>
      </c>
      <c r="IQ409" t="s">
        <v>440</v>
      </c>
      <c r="IR409" t="s">
        <v>441</v>
      </c>
      <c r="IS409" t="s">
        <v>442</v>
      </c>
      <c r="IT409" t="s">
        <v>442</v>
      </c>
      <c r="IU409" t="s">
        <v>442</v>
      </c>
      <c r="IV409" t="s">
        <v>442</v>
      </c>
      <c r="IW409">
        <v>0</v>
      </c>
      <c r="IX409">
        <v>100</v>
      </c>
      <c r="IY409">
        <v>100</v>
      </c>
      <c r="IZ409">
        <v>-0.514</v>
      </c>
      <c r="JA409">
        <v>0.0315</v>
      </c>
      <c r="JB409">
        <v>-0.436505064677801</v>
      </c>
      <c r="JC409">
        <v>-0.000204251658391556</v>
      </c>
      <c r="JD409">
        <v>8.11882707142039e-08</v>
      </c>
      <c r="JE409">
        <v>-8.824596126216e-11</v>
      </c>
      <c r="JF409">
        <v>-0.0823044458403542</v>
      </c>
      <c r="JG409">
        <v>6.98166786572007e-05</v>
      </c>
      <c r="JH409">
        <v>0.00104944809816257</v>
      </c>
      <c r="JI409">
        <v>-2.5878658862803e-05</v>
      </c>
      <c r="JJ409">
        <v>28</v>
      </c>
      <c r="JK409">
        <v>2090</v>
      </c>
      <c r="JL409">
        <v>2</v>
      </c>
      <c r="JM409">
        <v>19</v>
      </c>
      <c r="JN409">
        <v>33.4</v>
      </c>
      <c r="JO409">
        <v>33.3</v>
      </c>
      <c r="JP409">
        <v>1.36108</v>
      </c>
      <c r="JQ409">
        <v>2.55493</v>
      </c>
      <c r="JR409">
        <v>2.24365</v>
      </c>
      <c r="JS409">
        <v>2.85034</v>
      </c>
      <c r="JT409">
        <v>2.49756</v>
      </c>
      <c r="JU409">
        <v>2.39136</v>
      </c>
      <c r="JV409">
        <v>31.4333</v>
      </c>
      <c r="JW409">
        <v>24.07</v>
      </c>
      <c r="JX409">
        <v>18</v>
      </c>
      <c r="JY409">
        <v>633.767</v>
      </c>
      <c r="JZ409">
        <v>657.066</v>
      </c>
      <c r="KA409">
        <v>20.0003</v>
      </c>
      <c r="KB409">
        <v>23.3461</v>
      </c>
      <c r="KC409">
        <v>30.0002</v>
      </c>
      <c r="KD409">
        <v>23.5229</v>
      </c>
      <c r="KE409">
        <v>23.5046</v>
      </c>
      <c r="KF409">
        <v>27.2915</v>
      </c>
      <c r="KG409">
        <v>36.1715</v>
      </c>
      <c r="KH409">
        <v>0</v>
      </c>
      <c r="KI409">
        <v>20</v>
      </c>
      <c r="KJ409">
        <v>420</v>
      </c>
      <c r="KK409">
        <v>11.5869</v>
      </c>
      <c r="KL409">
        <v>101.976</v>
      </c>
      <c r="KM409">
        <v>101.019</v>
      </c>
    </row>
    <row r="410" spans="1:299">
      <c r="A410">
        <v>394</v>
      </c>
      <c r="B410">
        <v>1701979639.1</v>
      </c>
      <c r="C410">
        <v>1965.09999990463</v>
      </c>
      <c r="D410" t="s">
        <v>1229</v>
      </c>
      <c r="E410" t="s">
        <v>1230</v>
      </c>
      <c r="F410">
        <v>15</v>
      </c>
      <c r="H410" t="s">
        <v>435</v>
      </c>
      <c r="K410">
        <v>1701979637.6</v>
      </c>
      <c r="L410">
        <f>(M410)/1000</f>
        <v>0</v>
      </c>
      <c r="M410">
        <f>IF(DR410, AP410, AJ410)</f>
        <v>0</v>
      </c>
      <c r="N410">
        <f>IF(DR410, AK410, AI410)</f>
        <v>0</v>
      </c>
      <c r="O410">
        <f>DT410 - IF(AW410&gt;1, N410*DN410*100.0/(AY410*EH410), 0)</f>
        <v>0</v>
      </c>
      <c r="P410">
        <f>((V410-L410/2)*O410-N410)/(V410+L410/2)</f>
        <v>0</v>
      </c>
      <c r="Q410">
        <f>P410*(EA410+EB410)/1000.0</f>
        <v>0</v>
      </c>
      <c r="R410">
        <f>(DT410 - IF(AW410&gt;1, N410*DN410*100.0/(AY410*EH410), 0))*(EA410+EB410)/1000.0</f>
        <v>0</v>
      </c>
      <c r="S410">
        <f>2.0/((1/U410-1/T410)+SIGN(U410)*SQRT((1/U410-1/T410)*(1/U410-1/T410) + 4*DO410/((DO410+1)*(DO410+1))*(2*1/U410*1/T410-1/T410*1/T410)))</f>
        <v>0</v>
      </c>
      <c r="T410">
        <f>IF(LEFT(DP410,1)&lt;&gt;"0",IF(LEFT(DP410,1)="1",3.0,DQ410),$D$5+$E$5*(EH410*EA410/($K$5*1000))+$F$5*(EH410*EA410/($K$5*1000))*MAX(MIN(DN410,$J$5),$I$5)*MAX(MIN(DN410,$J$5),$I$5)+$G$5*MAX(MIN(DN410,$J$5),$I$5)*(EH410*EA410/($K$5*1000))+$H$5*(EH410*EA410/($K$5*1000))*(EH410*EA410/($K$5*1000)))</f>
        <v>0</v>
      </c>
      <c r="U410">
        <f>L410*(1000-(1000*0.61365*exp(17.502*Y410/(240.97+Y410))/(EA410+EB410)+DV410)/2)/(1000*0.61365*exp(17.502*Y410/(240.97+Y410))/(EA410+EB410)-DV410)</f>
        <v>0</v>
      </c>
      <c r="V410">
        <f>1/((DO410+1)/(S410/1.6)+1/(T410/1.37)) + DO410/((DO410+1)/(S410/1.6) + DO410/(T410/1.37))</f>
        <v>0</v>
      </c>
      <c r="W410">
        <f>(DJ410*DM410)</f>
        <v>0</v>
      </c>
      <c r="X410">
        <f>(EC410+(W410+2*0.95*5.67E-8*(((EC410+$B$7)+273)^4-(EC410+273)^4)-44100*L410)/(1.84*29.3*T410+8*0.95*5.67E-8*(EC410+273)^3))</f>
        <v>0</v>
      </c>
      <c r="Y410">
        <f>($C$7*ED410+$D$7*EE410+$E$7*X410)</f>
        <v>0</v>
      </c>
      <c r="Z410">
        <f>0.61365*exp(17.502*Y410/(240.97+Y410))</f>
        <v>0</v>
      </c>
      <c r="AA410">
        <f>(AB410/AC410*100)</f>
        <v>0</v>
      </c>
      <c r="AB410">
        <f>DV410*(EA410+EB410)/1000</f>
        <v>0</v>
      </c>
      <c r="AC410">
        <f>0.61365*exp(17.502*EC410/(240.97+EC410))</f>
        <v>0</v>
      </c>
      <c r="AD410">
        <f>(Z410-DV410*(EA410+EB410)/1000)</f>
        <v>0</v>
      </c>
      <c r="AE410">
        <f>(-L410*44100)</f>
        <v>0</v>
      </c>
      <c r="AF410">
        <f>2*29.3*T410*0.92*(EC410-Y410)</f>
        <v>0</v>
      </c>
      <c r="AG410">
        <f>2*0.95*5.67E-8*(((EC410+$B$7)+273)^4-(Y410+273)^4)</f>
        <v>0</v>
      </c>
      <c r="AH410">
        <f>W410+AG410+AE410+AF410</f>
        <v>0</v>
      </c>
      <c r="AI410">
        <f>DZ410*AW410*(DU410-DT410*(1000-AW410*DW410)/(1000-AW410*DV410))/(100*DN410)</f>
        <v>0</v>
      </c>
      <c r="AJ410">
        <f>1000*DZ410*AW410*(DV410-DW410)/(100*DN410*(1000-AW410*DV410))</f>
        <v>0</v>
      </c>
      <c r="AK410">
        <f>(AL410 - AM410 - EA410*1E3/(8.314*(EC410+273.15)) * AO410/DZ410 * AN410) * DZ410/(100*DN410) * (1000 - DW410)/1000</f>
        <v>0</v>
      </c>
      <c r="AL410">
        <v>424.916715690516</v>
      </c>
      <c r="AM410">
        <v>423.204133333333</v>
      </c>
      <c r="AN410">
        <v>0.0266646237402097</v>
      </c>
      <c r="AO410">
        <v>66.111918729525</v>
      </c>
      <c r="AP410">
        <f>(AR410 - AQ410 + EA410*1E3/(8.314*(EC410+273.15)) * AT410/DZ410 * AS410) * DZ410/(100*DN410) * 1000/(1000 - AR410)</f>
        <v>0</v>
      </c>
      <c r="AQ410">
        <v>11.5932841344795</v>
      </c>
      <c r="AR410">
        <v>12.4929153846154</v>
      </c>
      <c r="AS410">
        <v>6.94331276159109e-08</v>
      </c>
      <c r="AT410">
        <v>85.4368916189537</v>
      </c>
      <c r="AU410">
        <v>0</v>
      </c>
      <c r="AV410">
        <v>0</v>
      </c>
      <c r="AW410">
        <f>IF(AU410*$H$13&gt;=AY410,1.0,(AY410/(AY410-AU410*$H$13)))</f>
        <v>0</v>
      </c>
      <c r="AX410">
        <f>(AW410-1)*100</f>
        <v>0</v>
      </c>
      <c r="AY410">
        <f>MAX(0,($B$13+$C$13*EH410)/(1+$D$13*EH410)*EA410/(EC410+273)*$E$13)</f>
        <v>0</v>
      </c>
      <c r="AZ410" t="s">
        <v>436</v>
      </c>
      <c r="BA410" t="s">
        <v>436</v>
      </c>
      <c r="BB410">
        <v>0</v>
      </c>
      <c r="BC410">
        <v>0</v>
      </c>
      <c r="BD410">
        <f>1-BB410/BC410</f>
        <v>0</v>
      </c>
      <c r="BE410">
        <v>0</v>
      </c>
      <c r="BF410" t="s">
        <v>436</v>
      </c>
      <c r="BG410" t="s">
        <v>436</v>
      </c>
      <c r="BH410">
        <v>0</v>
      </c>
      <c r="BI410">
        <v>0</v>
      </c>
      <c r="BJ410">
        <f>1-BH410/BI410</f>
        <v>0</v>
      </c>
      <c r="BK410">
        <v>0.5</v>
      </c>
      <c r="BL410">
        <f>DK410</f>
        <v>0</v>
      </c>
      <c r="BM410">
        <f>N410</f>
        <v>0</v>
      </c>
      <c r="BN410">
        <f>BJ410*BK410*BL410</f>
        <v>0</v>
      </c>
      <c r="BO410">
        <f>(BM410-BE410)/BL410</f>
        <v>0</v>
      </c>
      <c r="BP410">
        <f>(BC410-BI410)/BI410</f>
        <v>0</v>
      </c>
      <c r="BQ410">
        <f>BB410/(BD410+BB410/BI410)</f>
        <v>0</v>
      </c>
      <c r="BR410" t="s">
        <v>436</v>
      </c>
      <c r="BS410">
        <v>0</v>
      </c>
      <c r="BT410">
        <f>IF(BS410&lt;&gt;0, BS410, BQ410)</f>
        <v>0</v>
      </c>
      <c r="BU410">
        <f>1-BT410/BI410</f>
        <v>0</v>
      </c>
      <c r="BV410">
        <f>(BI410-BH410)/(BI410-BT410)</f>
        <v>0</v>
      </c>
      <c r="BW410">
        <f>(BC410-BI410)/(BC410-BT410)</f>
        <v>0</v>
      </c>
      <c r="BX410">
        <f>(BI410-BH410)/(BI410-BB410)</f>
        <v>0</v>
      </c>
      <c r="BY410">
        <f>(BC410-BI410)/(BC410-BB410)</f>
        <v>0</v>
      </c>
      <c r="BZ410">
        <f>(BV410*BT410/BH410)</f>
        <v>0</v>
      </c>
      <c r="CA410">
        <f>(1-BZ410)</f>
        <v>0</v>
      </c>
      <c r="DJ410">
        <f>$B$11*EI410+$C$11*EJ410+$F$11*EU410*(1-EX410)</f>
        <v>0</v>
      </c>
      <c r="DK410">
        <f>DJ410*DL410</f>
        <v>0</v>
      </c>
      <c r="DL410">
        <f>($B$11*$D$9+$C$11*$D$9+$F$11*((FH410+EZ410)/MAX(FH410+EZ410+FI410, 0.1)*$I$9+FI410/MAX(FH410+EZ410+FI410, 0.1)*$J$9))/($B$11+$C$11+$F$11)</f>
        <v>0</v>
      </c>
      <c r="DM410">
        <f>($B$11*$K$9+$C$11*$K$9+$F$11*((FH410+EZ410)/MAX(FH410+EZ410+FI410, 0.1)*$P$9+FI410/MAX(FH410+EZ410+FI410, 0.1)*$Q$9))/($B$11+$C$11+$F$11)</f>
        <v>0</v>
      </c>
      <c r="DN410">
        <v>6</v>
      </c>
      <c r="DO410">
        <v>0.5</v>
      </c>
      <c r="DP410" t="s">
        <v>437</v>
      </c>
      <c r="DQ410">
        <v>2</v>
      </c>
      <c r="DR410" t="b">
        <v>1</v>
      </c>
      <c r="DS410">
        <v>1701979637.6</v>
      </c>
      <c r="DT410">
        <v>417.8985</v>
      </c>
      <c r="DU410">
        <v>419.997</v>
      </c>
      <c r="DV410">
        <v>12.493</v>
      </c>
      <c r="DW410">
        <v>11.5952</v>
      </c>
      <c r="DX410">
        <v>418.4125</v>
      </c>
      <c r="DY410">
        <v>12.46155</v>
      </c>
      <c r="DZ410">
        <v>599.955</v>
      </c>
      <c r="EA410">
        <v>78.89835</v>
      </c>
      <c r="EB410">
        <v>0.09976905</v>
      </c>
      <c r="EC410">
        <v>23.07375</v>
      </c>
      <c r="ED410">
        <v>23.16365</v>
      </c>
      <c r="EE410">
        <v>999.9</v>
      </c>
      <c r="EF410">
        <v>0</v>
      </c>
      <c r="EG410">
        <v>0</v>
      </c>
      <c r="EH410">
        <v>10008.45</v>
      </c>
      <c r="EI410">
        <v>0</v>
      </c>
      <c r="EJ410">
        <v>0.862236</v>
      </c>
      <c r="EK410">
        <v>-2.098615</v>
      </c>
      <c r="EL410">
        <v>423.185</v>
      </c>
      <c r="EM410">
        <v>424.9245</v>
      </c>
      <c r="EN410">
        <v>0.897739</v>
      </c>
      <c r="EO410">
        <v>419.997</v>
      </c>
      <c r="EP410">
        <v>11.5952</v>
      </c>
      <c r="EQ410">
        <v>0.9856755</v>
      </c>
      <c r="ER410">
        <v>0.9148455</v>
      </c>
      <c r="ES410">
        <v>6.70634</v>
      </c>
      <c r="ET410">
        <v>5.62641</v>
      </c>
      <c r="EU410">
        <v>1800.045</v>
      </c>
      <c r="EV410">
        <v>0.978006</v>
      </c>
      <c r="EW410">
        <v>0.0219943</v>
      </c>
      <c r="EX410">
        <v>0</v>
      </c>
      <c r="EY410">
        <v>379.6815</v>
      </c>
      <c r="EZ410">
        <v>4.99951</v>
      </c>
      <c r="FA410">
        <v>6896.89</v>
      </c>
      <c r="FB410">
        <v>14717.35</v>
      </c>
      <c r="FC410">
        <v>43.125</v>
      </c>
      <c r="FD410">
        <v>44.906</v>
      </c>
      <c r="FE410">
        <v>44.687</v>
      </c>
      <c r="FF410">
        <v>44</v>
      </c>
      <c r="FG410">
        <v>44.562</v>
      </c>
      <c r="FH410">
        <v>1755.565</v>
      </c>
      <c r="FI410">
        <v>39.48</v>
      </c>
      <c r="FJ410">
        <v>0</v>
      </c>
      <c r="FK410">
        <v>1701979640.1</v>
      </c>
      <c r="FL410">
        <v>0</v>
      </c>
      <c r="FM410">
        <v>379.980769230769</v>
      </c>
      <c r="FN410">
        <v>-0.377230770534086</v>
      </c>
      <c r="FO410">
        <v>-0.708034223881679</v>
      </c>
      <c r="FP410">
        <v>6896.935</v>
      </c>
      <c r="FQ410">
        <v>15</v>
      </c>
      <c r="FR410">
        <v>1701977635</v>
      </c>
      <c r="FS410" t="s">
        <v>438</v>
      </c>
      <c r="FT410">
        <v>1701977633</v>
      </c>
      <c r="FU410">
        <v>1701977635</v>
      </c>
      <c r="FV410">
        <v>4</v>
      </c>
      <c r="FW410">
        <v>-0.012</v>
      </c>
      <c r="FX410">
        <v>0.003</v>
      </c>
      <c r="FY410">
        <v>-0.515</v>
      </c>
      <c r="FZ410">
        <v>0.012</v>
      </c>
      <c r="GA410">
        <v>420</v>
      </c>
      <c r="GB410">
        <v>11</v>
      </c>
      <c r="GC410">
        <v>0.38</v>
      </c>
      <c r="GD410">
        <v>0.07</v>
      </c>
      <c r="GE410">
        <v>-2.1214615</v>
      </c>
      <c r="GF410">
        <v>-0.0261018045112797</v>
      </c>
      <c r="GG410">
        <v>0.0325868641134737</v>
      </c>
      <c r="GH410">
        <v>1</v>
      </c>
      <c r="GI410">
        <v>379.990264705882</v>
      </c>
      <c r="GJ410">
        <v>-0.503055767855016</v>
      </c>
      <c r="GK410">
        <v>0.208141539628765</v>
      </c>
      <c r="GL410">
        <v>1</v>
      </c>
      <c r="GM410">
        <v>0.89760585</v>
      </c>
      <c r="GN410">
        <v>0.00338557894736884</v>
      </c>
      <c r="GO410">
        <v>0.000641121460801313</v>
      </c>
      <c r="GP410">
        <v>1</v>
      </c>
      <c r="GQ410">
        <v>3</v>
      </c>
      <c r="GR410">
        <v>3</v>
      </c>
      <c r="GS410" t="s">
        <v>439</v>
      </c>
      <c r="GT410">
        <v>3.25014</v>
      </c>
      <c r="GU410">
        <v>2.89235</v>
      </c>
      <c r="GV410">
        <v>0.0827955</v>
      </c>
      <c r="GW410">
        <v>0.0829101</v>
      </c>
      <c r="GX410">
        <v>0.0594898</v>
      </c>
      <c r="GY410">
        <v>0.0557775</v>
      </c>
      <c r="GZ410">
        <v>30258.4</v>
      </c>
      <c r="HA410">
        <v>23315</v>
      </c>
      <c r="HB410">
        <v>30711.8</v>
      </c>
      <c r="HC410">
        <v>23893.5</v>
      </c>
      <c r="HD410">
        <v>38258.9</v>
      </c>
      <c r="HE410">
        <v>31490.3</v>
      </c>
      <c r="HF410">
        <v>43456.8</v>
      </c>
      <c r="HG410">
        <v>36059.4</v>
      </c>
      <c r="HH410">
        <v>2.35247</v>
      </c>
      <c r="HI410">
        <v>2.25417</v>
      </c>
      <c r="HJ410">
        <v>0.151955</v>
      </c>
      <c r="HK410">
        <v>0</v>
      </c>
      <c r="HL410">
        <v>20.6559</v>
      </c>
      <c r="HM410">
        <v>999.9</v>
      </c>
      <c r="HN410">
        <v>44.909</v>
      </c>
      <c r="HO410">
        <v>27.231</v>
      </c>
      <c r="HP410">
        <v>20.6501</v>
      </c>
      <c r="HQ410">
        <v>54.472</v>
      </c>
      <c r="HR410">
        <v>21.4784</v>
      </c>
      <c r="HS410">
        <v>2</v>
      </c>
      <c r="HT410">
        <v>-0.302589</v>
      </c>
      <c r="HU410">
        <v>0.765885</v>
      </c>
      <c r="HV410">
        <v>20.3417</v>
      </c>
      <c r="HW410">
        <v>5.24634</v>
      </c>
      <c r="HX410">
        <v>11.9232</v>
      </c>
      <c r="HY410">
        <v>4.9698</v>
      </c>
      <c r="HZ410">
        <v>3.29003</v>
      </c>
      <c r="IA410">
        <v>9999</v>
      </c>
      <c r="IB410">
        <v>999.9</v>
      </c>
      <c r="IC410">
        <v>9999</v>
      </c>
      <c r="ID410">
        <v>9999</v>
      </c>
      <c r="IE410">
        <v>4.97211</v>
      </c>
      <c r="IF410">
        <v>1.87348</v>
      </c>
      <c r="IG410">
        <v>1.88034</v>
      </c>
      <c r="IH410">
        <v>1.87653</v>
      </c>
      <c r="II410">
        <v>1.87611</v>
      </c>
      <c r="IJ410">
        <v>1.87607</v>
      </c>
      <c r="IK410">
        <v>1.87505</v>
      </c>
      <c r="IL410">
        <v>1.87544</v>
      </c>
      <c r="IM410">
        <v>0</v>
      </c>
      <c r="IN410">
        <v>0</v>
      </c>
      <c r="IO410">
        <v>0</v>
      </c>
      <c r="IP410">
        <v>0</v>
      </c>
      <c r="IQ410" t="s">
        <v>440</v>
      </c>
      <c r="IR410" t="s">
        <v>441</v>
      </c>
      <c r="IS410" t="s">
        <v>442</v>
      </c>
      <c r="IT410" t="s">
        <v>442</v>
      </c>
      <c r="IU410" t="s">
        <v>442</v>
      </c>
      <c r="IV410" t="s">
        <v>442</v>
      </c>
      <c r="IW410">
        <v>0</v>
      </c>
      <c r="IX410">
        <v>100</v>
      </c>
      <c r="IY410">
        <v>100</v>
      </c>
      <c r="IZ410">
        <v>-0.514</v>
      </c>
      <c r="JA410">
        <v>0.0315</v>
      </c>
      <c r="JB410">
        <v>-0.436505064677801</v>
      </c>
      <c r="JC410">
        <v>-0.000204251658391556</v>
      </c>
      <c r="JD410">
        <v>8.11882707142039e-08</v>
      </c>
      <c r="JE410">
        <v>-8.824596126216e-11</v>
      </c>
      <c r="JF410">
        <v>-0.0823044458403542</v>
      </c>
      <c r="JG410">
        <v>6.98166786572007e-05</v>
      </c>
      <c r="JH410">
        <v>0.00104944809816257</v>
      </c>
      <c r="JI410">
        <v>-2.5878658862803e-05</v>
      </c>
      <c r="JJ410">
        <v>28</v>
      </c>
      <c r="JK410">
        <v>2090</v>
      </c>
      <c r="JL410">
        <v>2</v>
      </c>
      <c r="JM410">
        <v>19</v>
      </c>
      <c r="JN410">
        <v>33.4</v>
      </c>
      <c r="JO410">
        <v>33.4</v>
      </c>
      <c r="JP410">
        <v>1.36108</v>
      </c>
      <c r="JQ410">
        <v>2.55493</v>
      </c>
      <c r="JR410">
        <v>2.24365</v>
      </c>
      <c r="JS410">
        <v>2.84912</v>
      </c>
      <c r="JT410">
        <v>2.49756</v>
      </c>
      <c r="JU410">
        <v>2.34741</v>
      </c>
      <c r="JV410">
        <v>31.4333</v>
      </c>
      <c r="JW410">
        <v>24.0612</v>
      </c>
      <c r="JX410">
        <v>18</v>
      </c>
      <c r="JY410">
        <v>633.547</v>
      </c>
      <c r="JZ410">
        <v>657.023</v>
      </c>
      <c r="KA410">
        <v>20.0004</v>
      </c>
      <c r="KB410">
        <v>23.3471</v>
      </c>
      <c r="KC410">
        <v>30.0003</v>
      </c>
      <c r="KD410">
        <v>23.5229</v>
      </c>
      <c r="KE410">
        <v>23.5046</v>
      </c>
      <c r="KF410">
        <v>27.2915</v>
      </c>
      <c r="KG410">
        <v>36.1715</v>
      </c>
      <c r="KH410">
        <v>0</v>
      </c>
      <c r="KI410">
        <v>20</v>
      </c>
      <c r="KJ410">
        <v>420</v>
      </c>
      <c r="KK410">
        <v>11.5869</v>
      </c>
      <c r="KL410">
        <v>101.974</v>
      </c>
      <c r="KM410">
        <v>101.019</v>
      </c>
    </row>
    <row r="411" spans="1:299">
      <c r="A411">
        <v>395</v>
      </c>
      <c r="B411">
        <v>1701979644.1</v>
      </c>
      <c r="C411">
        <v>1970.09999990463</v>
      </c>
      <c r="D411" t="s">
        <v>1231</v>
      </c>
      <c r="E411" t="s">
        <v>1232</v>
      </c>
      <c r="F411">
        <v>15</v>
      </c>
      <c r="H411" t="s">
        <v>435</v>
      </c>
      <c r="K411">
        <v>1701979642.6</v>
      </c>
      <c r="L411">
        <f>(M411)/1000</f>
        <v>0</v>
      </c>
      <c r="M411">
        <f>IF(DR411, AP411, AJ411)</f>
        <v>0</v>
      </c>
      <c r="N411">
        <f>IF(DR411, AK411, AI411)</f>
        <v>0</v>
      </c>
      <c r="O411">
        <f>DT411 - IF(AW411&gt;1, N411*DN411*100.0/(AY411*EH411), 0)</f>
        <v>0</v>
      </c>
      <c r="P411">
        <f>((V411-L411/2)*O411-N411)/(V411+L411/2)</f>
        <v>0</v>
      </c>
      <c r="Q411">
        <f>P411*(EA411+EB411)/1000.0</f>
        <v>0</v>
      </c>
      <c r="R411">
        <f>(DT411 - IF(AW411&gt;1, N411*DN411*100.0/(AY411*EH411), 0))*(EA411+EB411)/1000.0</f>
        <v>0</v>
      </c>
      <c r="S411">
        <f>2.0/((1/U411-1/T411)+SIGN(U411)*SQRT((1/U411-1/T411)*(1/U411-1/T411) + 4*DO411/((DO411+1)*(DO411+1))*(2*1/U411*1/T411-1/T411*1/T411)))</f>
        <v>0</v>
      </c>
      <c r="T411">
        <f>IF(LEFT(DP411,1)&lt;&gt;"0",IF(LEFT(DP411,1)="1",3.0,DQ411),$D$5+$E$5*(EH411*EA411/($K$5*1000))+$F$5*(EH411*EA411/($K$5*1000))*MAX(MIN(DN411,$J$5),$I$5)*MAX(MIN(DN411,$J$5),$I$5)+$G$5*MAX(MIN(DN411,$J$5),$I$5)*(EH411*EA411/($K$5*1000))+$H$5*(EH411*EA411/($K$5*1000))*(EH411*EA411/($K$5*1000)))</f>
        <v>0</v>
      </c>
      <c r="U411">
        <f>L411*(1000-(1000*0.61365*exp(17.502*Y411/(240.97+Y411))/(EA411+EB411)+DV411)/2)/(1000*0.61365*exp(17.502*Y411/(240.97+Y411))/(EA411+EB411)-DV411)</f>
        <v>0</v>
      </c>
      <c r="V411">
        <f>1/((DO411+1)/(S411/1.6)+1/(T411/1.37)) + DO411/((DO411+1)/(S411/1.6) + DO411/(T411/1.37))</f>
        <v>0</v>
      </c>
      <c r="W411">
        <f>(DJ411*DM411)</f>
        <v>0</v>
      </c>
      <c r="X411">
        <f>(EC411+(W411+2*0.95*5.67E-8*(((EC411+$B$7)+273)^4-(EC411+273)^4)-44100*L411)/(1.84*29.3*T411+8*0.95*5.67E-8*(EC411+273)^3))</f>
        <v>0</v>
      </c>
      <c r="Y411">
        <f>($C$7*ED411+$D$7*EE411+$E$7*X411)</f>
        <v>0</v>
      </c>
      <c r="Z411">
        <f>0.61365*exp(17.502*Y411/(240.97+Y411))</f>
        <v>0</v>
      </c>
      <c r="AA411">
        <f>(AB411/AC411*100)</f>
        <v>0</v>
      </c>
      <c r="AB411">
        <f>DV411*(EA411+EB411)/1000</f>
        <v>0</v>
      </c>
      <c r="AC411">
        <f>0.61365*exp(17.502*EC411/(240.97+EC411))</f>
        <v>0</v>
      </c>
      <c r="AD411">
        <f>(Z411-DV411*(EA411+EB411)/1000)</f>
        <v>0</v>
      </c>
      <c r="AE411">
        <f>(-L411*44100)</f>
        <v>0</v>
      </c>
      <c r="AF411">
        <f>2*29.3*T411*0.92*(EC411-Y411)</f>
        <v>0</v>
      </c>
      <c r="AG411">
        <f>2*0.95*5.67E-8*(((EC411+$B$7)+273)^4-(Y411+273)^4)</f>
        <v>0</v>
      </c>
      <c r="AH411">
        <f>W411+AG411+AE411+AF411</f>
        <v>0</v>
      </c>
      <c r="AI411">
        <f>DZ411*AW411*(DU411-DT411*(1000-AW411*DW411)/(1000-AW411*DV411))/(100*DN411)</f>
        <v>0</v>
      </c>
      <c r="AJ411">
        <f>1000*DZ411*AW411*(DV411-DW411)/(100*DN411*(1000-AW411*DV411))</f>
        <v>0</v>
      </c>
      <c r="AK411">
        <f>(AL411 - AM411 - EA411*1E3/(8.314*(EC411+273.15)) * AO411/DZ411 * AN411) * DZ411/(100*DN411) * (1000 - DW411)/1000</f>
        <v>0</v>
      </c>
      <c r="AL411">
        <v>424.930059736592</v>
      </c>
      <c r="AM411">
        <v>423.144351515151</v>
      </c>
      <c r="AN411">
        <v>-0.00840637164016298</v>
      </c>
      <c r="AO411">
        <v>66.111918729525</v>
      </c>
      <c r="AP411">
        <f>(AR411 - AQ411 + EA411*1E3/(8.314*(EC411+273.15)) * AT411/DZ411 * AS411) * DZ411/(100*DN411) * 1000/(1000 - AR411)</f>
        <v>0</v>
      </c>
      <c r="AQ411">
        <v>11.5957638481784</v>
      </c>
      <c r="AR411">
        <v>12.4913417582418</v>
      </c>
      <c r="AS411">
        <v>1.0868740186281e-07</v>
      </c>
      <c r="AT411">
        <v>85.4368916189537</v>
      </c>
      <c r="AU411">
        <v>0</v>
      </c>
      <c r="AV411">
        <v>0</v>
      </c>
      <c r="AW411">
        <f>IF(AU411*$H$13&gt;=AY411,1.0,(AY411/(AY411-AU411*$H$13)))</f>
        <v>0</v>
      </c>
      <c r="AX411">
        <f>(AW411-1)*100</f>
        <v>0</v>
      </c>
      <c r="AY411">
        <f>MAX(0,($B$13+$C$13*EH411)/(1+$D$13*EH411)*EA411/(EC411+273)*$E$13)</f>
        <v>0</v>
      </c>
      <c r="AZ411" t="s">
        <v>436</v>
      </c>
      <c r="BA411" t="s">
        <v>436</v>
      </c>
      <c r="BB411">
        <v>0</v>
      </c>
      <c r="BC411">
        <v>0</v>
      </c>
      <c r="BD411">
        <f>1-BB411/BC411</f>
        <v>0</v>
      </c>
      <c r="BE411">
        <v>0</v>
      </c>
      <c r="BF411" t="s">
        <v>436</v>
      </c>
      <c r="BG411" t="s">
        <v>436</v>
      </c>
      <c r="BH411">
        <v>0</v>
      </c>
      <c r="BI411">
        <v>0</v>
      </c>
      <c r="BJ411">
        <f>1-BH411/BI411</f>
        <v>0</v>
      </c>
      <c r="BK411">
        <v>0.5</v>
      </c>
      <c r="BL411">
        <f>DK411</f>
        <v>0</v>
      </c>
      <c r="BM411">
        <f>N411</f>
        <v>0</v>
      </c>
      <c r="BN411">
        <f>BJ411*BK411*BL411</f>
        <v>0</v>
      </c>
      <c r="BO411">
        <f>(BM411-BE411)/BL411</f>
        <v>0</v>
      </c>
      <c r="BP411">
        <f>(BC411-BI411)/BI411</f>
        <v>0</v>
      </c>
      <c r="BQ411">
        <f>BB411/(BD411+BB411/BI411)</f>
        <v>0</v>
      </c>
      <c r="BR411" t="s">
        <v>436</v>
      </c>
      <c r="BS411">
        <v>0</v>
      </c>
      <c r="BT411">
        <f>IF(BS411&lt;&gt;0, BS411, BQ411)</f>
        <v>0</v>
      </c>
      <c r="BU411">
        <f>1-BT411/BI411</f>
        <v>0</v>
      </c>
      <c r="BV411">
        <f>(BI411-BH411)/(BI411-BT411)</f>
        <v>0</v>
      </c>
      <c r="BW411">
        <f>(BC411-BI411)/(BC411-BT411)</f>
        <v>0</v>
      </c>
      <c r="BX411">
        <f>(BI411-BH411)/(BI411-BB411)</f>
        <v>0</v>
      </c>
      <c r="BY411">
        <f>(BC411-BI411)/(BC411-BB411)</f>
        <v>0</v>
      </c>
      <c r="BZ411">
        <f>(BV411*BT411/BH411)</f>
        <v>0</v>
      </c>
      <c r="CA411">
        <f>(1-BZ411)</f>
        <v>0</v>
      </c>
      <c r="DJ411">
        <f>$B$11*EI411+$C$11*EJ411+$F$11*EU411*(1-EX411)</f>
        <v>0</v>
      </c>
      <c r="DK411">
        <f>DJ411*DL411</f>
        <v>0</v>
      </c>
      <c r="DL411">
        <f>($B$11*$D$9+$C$11*$D$9+$F$11*((FH411+EZ411)/MAX(FH411+EZ411+FI411, 0.1)*$I$9+FI411/MAX(FH411+EZ411+FI411, 0.1)*$J$9))/($B$11+$C$11+$F$11)</f>
        <v>0</v>
      </c>
      <c r="DM411">
        <f>($B$11*$K$9+$C$11*$K$9+$F$11*((FH411+EZ411)/MAX(FH411+EZ411+FI411, 0.1)*$P$9+FI411/MAX(FH411+EZ411+FI411, 0.1)*$Q$9))/($B$11+$C$11+$F$11)</f>
        <v>0</v>
      </c>
      <c r="DN411">
        <v>6</v>
      </c>
      <c r="DO411">
        <v>0.5</v>
      </c>
      <c r="DP411" t="s">
        <v>437</v>
      </c>
      <c r="DQ411">
        <v>2</v>
      </c>
      <c r="DR411" t="b">
        <v>1</v>
      </c>
      <c r="DS411">
        <v>1701979642.6</v>
      </c>
      <c r="DT411">
        <v>417.874</v>
      </c>
      <c r="DU411">
        <v>419.993</v>
      </c>
      <c r="DV411">
        <v>12.4911</v>
      </c>
      <c r="DW411">
        <v>11.59615</v>
      </c>
      <c r="DX411">
        <v>418.3885</v>
      </c>
      <c r="DY411">
        <v>12.4597</v>
      </c>
      <c r="DZ411">
        <v>599.9925</v>
      </c>
      <c r="EA411">
        <v>78.89885</v>
      </c>
      <c r="EB411">
        <v>0.1000015</v>
      </c>
      <c r="EC411">
        <v>23.0747</v>
      </c>
      <c r="ED411">
        <v>23.1525</v>
      </c>
      <c r="EE411">
        <v>999.9</v>
      </c>
      <c r="EF411">
        <v>0</v>
      </c>
      <c r="EG411">
        <v>0</v>
      </c>
      <c r="EH411">
        <v>9998.14</v>
      </c>
      <c r="EI411">
        <v>0</v>
      </c>
      <c r="EJ411">
        <v>0.853755</v>
      </c>
      <c r="EK411">
        <v>-2.118745</v>
      </c>
      <c r="EL411">
        <v>423.16</v>
      </c>
      <c r="EM411">
        <v>424.9205</v>
      </c>
      <c r="EN411">
        <v>0.895021</v>
      </c>
      <c r="EO411">
        <v>419.993</v>
      </c>
      <c r="EP411">
        <v>11.59615</v>
      </c>
      <c r="EQ411">
        <v>0.985537</v>
      </c>
      <c r="ER411">
        <v>0.914921</v>
      </c>
      <c r="ES411">
        <v>6.7043</v>
      </c>
      <c r="ET411">
        <v>5.627595</v>
      </c>
      <c r="EU411">
        <v>1800.05</v>
      </c>
      <c r="EV411">
        <v>0.978006</v>
      </c>
      <c r="EW411">
        <v>0.0219943</v>
      </c>
      <c r="EX411">
        <v>0</v>
      </c>
      <c r="EY411">
        <v>380.18</v>
      </c>
      <c r="EZ411">
        <v>4.99951</v>
      </c>
      <c r="FA411">
        <v>6896.435</v>
      </c>
      <c r="FB411">
        <v>14717.35</v>
      </c>
      <c r="FC411">
        <v>43.125</v>
      </c>
      <c r="FD411">
        <v>44.937</v>
      </c>
      <c r="FE411">
        <v>44.687</v>
      </c>
      <c r="FF411">
        <v>44</v>
      </c>
      <c r="FG411">
        <v>44.562</v>
      </c>
      <c r="FH411">
        <v>1755.57</v>
      </c>
      <c r="FI411">
        <v>39.48</v>
      </c>
      <c r="FJ411">
        <v>0</v>
      </c>
      <c r="FK411">
        <v>1701979645.5</v>
      </c>
      <c r="FL411">
        <v>0</v>
      </c>
      <c r="FM411">
        <v>379.99336</v>
      </c>
      <c r="FN411">
        <v>0.194538463496824</v>
      </c>
      <c r="FO411">
        <v>-3.47769231708477</v>
      </c>
      <c r="FP411">
        <v>6896.7036</v>
      </c>
      <c r="FQ411">
        <v>15</v>
      </c>
      <c r="FR411">
        <v>1701977635</v>
      </c>
      <c r="FS411" t="s">
        <v>438</v>
      </c>
      <c r="FT411">
        <v>1701977633</v>
      </c>
      <c r="FU411">
        <v>1701977635</v>
      </c>
      <c r="FV411">
        <v>4</v>
      </c>
      <c r="FW411">
        <v>-0.012</v>
      </c>
      <c r="FX411">
        <v>0.003</v>
      </c>
      <c r="FY411">
        <v>-0.515</v>
      </c>
      <c r="FZ411">
        <v>0.012</v>
      </c>
      <c r="GA411">
        <v>420</v>
      </c>
      <c r="GB411">
        <v>11</v>
      </c>
      <c r="GC411">
        <v>0.38</v>
      </c>
      <c r="GD411">
        <v>0.07</v>
      </c>
      <c r="GE411">
        <v>-2.12781523809524</v>
      </c>
      <c r="GF411">
        <v>0.125338441558439</v>
      </c>
      <c r="GG411">
        <v>0.0276257975741874</v>
      </c>
      <c r="GH411">
        <v>1</v>
      </c>
      <c r="GI411">
        <v>379.991676470588</v>
      </c>
      <c r="GJ411">
        <v>0.0398624905550853</v>
      </c>
      <c r="GK411">
        <v>0.226528107668816</v>
      </c>
      <c r="GL411">
        <v>1</v>
      </c>
      <c r="GM411">
        <v>0.897384142857143</v>
      </c>
      <c r="GN411">
        <v>-0.00596555844155855</v>
      </c>
      <c r="GO411">
        <v>0.00106102050093359</v>
      </c>
      <c r="GP411">
        <v>1</v>
      </c>
      <c r="GQ411">
        <v>3</v>
      </c>
      <c r="GR411">
        <v>3</v>
      </c>
      <c r="GS411" t="s">
        <v>439</v>
      </c>
      <c r="GT411">
        <v>3.25014</v>
      </c>
      <c r="GU411">
        <v>2.89207</v>
      </c>
      <c r="GV411">
        <v>0.0827845</v>
      </c>
      <c r="GW411">
        <v>0.0829082</v>
      </c>
      <c r="GX411">
        <v>0.0594825</v>
      </c>
      <c r="GY411">
        <v>0.0557797</v>
      </c>
      <c r="GZ411">
        <v>30258.5</v>
      </c>
      <c r="HA411">
        <v>23315.4</v>
      </c>
      <c r="HB411">
        <v>30711.6</v>
      </c>
      <c r="HC411">
        <v>23893.8</v>
      </c>
      <c r="HD411">
        <v>38259.2</v>
      </c>
      <c r="HE411">
        <v>31490.8</v>
      </c>
      <c r="HF411">
        <v>43456.8</v>
      </c>
      <c r="HG411">
        <v>36060.1</v>
      </c>
      <c r="HH411">
        <v>2.3523</v>
      </c>
      <c r="HI411">
        <v>2.25408</v>
      </c>
      <c r="HJ411">
        <v>0.151172</v>
      </c>
      <c r="HK411">
        <v>0</v>
      </c>
      <c r="HL411">
        <v>20.6573</v>
      </c>
      <c r="HM411">
        <v>999.9</v>
      </c>
      <c r="HN411">
        <v>44.909</v>
      </c>
      <c r="HO411">
        <v>27.231</v>
      </c>
      <c r="HP411">
        <v>20.652</v>
      </c>
      <c r="HQ411">
        <v>54.392</v>
      </c>
      <c r="HR411">
        <v>21.4784</v>
      </c>
      <c r="HS411">
        <v>2</v>
      </c>
      <c r="HT411">
        <v>-0.302332</v>
      </c>
      <c r="HU411">
        <v>0.767334</v>
      </c>
      <c r="HV411">
        <v>20.3419</v>
      </c>
      <c r="HW411">
        <v>5.24634</v>
      </c>
      <c r="HX411">
        <v>11.9237</v>
      </c>
      <c r="HY411">
        <v>4.9697</v>
      </c>
      <c r="HZ411">
        <v>3.29008</v>
      </c>
      <c r="IA411">
        <v>9999</v>
      </c>
      <c r="IB411">
        <v>999.9</v>
      </c>
      <c r="IC411">
        <v>9999</v>
      </c>
      <c r="ID411">
        <v>9999</v>
      </c>
      <c r="IE411">
        <v>4.97214</v>
      </c>
      <c r="IF411">
        <v>1.87348</v>
      </c>
      <c r="IG411">
        <v>1.88035</v>
      </c>
      <c r="IH411">
        <v>1.87653</v>
      </c>
      <c r="II411">
        <v>1.87612</v>
      </c>
      <c r="IJ411">
        <v>1.87607</v>
      </c>
      <c r="IK411">
        <v>1.87505</v>
      </c>
      <c r="IL411">
        <v>1.87546</v>
      </c>
      <c r="IM411">
        <v>0</v>
      </c>
      <c r="IN411">
        <v>0</v>
      </c>
      <c r="IO411">
        <v>0</v>
      </c>
      <c r="IP411">
        <v>0</v>
      </c>
      <c r="IQ411" t="s">
        <v>440</v>
      </c>
      <c r="IR411" t="s">
        <v>441</v>
      </c>
      <c r="IS411" t="s">
        <v>442</v>
      </c>
      <c r="IT411" t="s">
        <v>442</v>
      </c>
      <c r="IU411" t="s">
        <v>442</v>
      </c>
      <c r="IV411" t="s">
        <v>442</v>
      </c>
      <c r="IW411">
        <v>0</v>
      </c>
      <c r="IX411">
        <v>100</v>
      </c>
      <c r="IY411">
        <v>100</v>
      </c>
      <c r="IZ411">
        <v>-0.514</v>
      </c>
      <c r="JA411">
        <v>0.0315</v>
      </c>
      <c r="JB411">
        <v>-0.436505064677801</v>
      </c>
      <c r="JC411">
        <v>-0.000204251658391556</v>
      </c>
      <c r="JD411">
        <v>8.11882707142039e-08</v>
      </c>
      <c r="JE411">
        <v>-8.824596126216e-11</v>
      </c>
      <c r="JF411">
        <v>-0.0823044458403542</v>
      </c>
      <c r="JG411">
        <v>6.98166786572007e-05</v>
      </c>
      <c r="JH411">
        <v>0.00104944809816257</v>
      </c>
      <c r="JI411">
        <v>-2.5878658862803e-05</v>
      </c>
      <c r="JJ411">
        <v>28</v>
      </c>
      <c r="JK411">
        <v>2090</v>
      </c>
      <c r="JL411">
        <v>2</v>
      </c>
      <c r="JM411">
        <v>19</v>
      </c>
      <c r="JN411">
        <v>33.5</v>
      </c>
      <c r="JO411">
        <v>33.5</v>
      </c>
      <c r="JP411">
        <v>1.36108</v>
      </c>
      <c r="JQ411">
        <v>2.55249</v>
      </c>
      <c r="JR411">
        <v>2.24365</v>
      </c>
      <c r="JS411">
        <v>2.84912</v>
      </c>
      <c r="JT411">
        <v>2.49756</v>
      </c>
      <c r="JU411">
        <v>2.38037</v>
      </c>
      <c r="JV411">
        <v>31.4552</v>
      </c>
      <c r="JW411">
        <v>24.0525</v>
      </c>
      <c r="JX411">
        <v>18</v>
      </c>
      <c r="JY411">
        <v>633.443</v>
      </c>
      <c r="JZ411">
        <v>656.954</v>
      </c>
      <c r="KA411">
        <v>20.0003</v>
      </c>
      <c r="KB411">
        <v>23.3491</v>
      </c>
      <c r="KC411">
        <v>30</v>
      </c>
      <c r="KD411">
        <v>23.5249</v>
      </c>
      <c r="KE411">
        <v>23.5058</v>
      </c>
      <c r="KF411">
        <v>27.2905</v>
      </c>
      <c r="KG411">
        <v>36.1715</v>
      </c>
      <c r="KH411">
        <v>0</v>
      </c>
      <c r="KI411">
        <v>20</v>
      </c>
      <c r="KJ411">
        <v>420</v>
      </c>
      <c r="KK411">
        <v>11.5869</v>
      </c>
      <c r="KL411">
        <v>101.974</v>
      </c>
      <c r="KM411">
        <v>101.021</v>
      </c>
    </row>
    <row r="412" spans="1:299">
      <c r="A412">
        <v>396</v>
      </c>
      <c r="B412">
        <v>1701979649.1</v>
      </c>
      <c r="C412">
        <v>1975.09999990463</v>
      </c>
      <c r="D412" t="s">
        <v>1233</v>
      </c>
      <c r="E412" t="s">
        <v>1234</v>
      </c>
      <c r="F412">
        <v>15</v>
      </c>
      <c r="H412" t="s">
        <v>435</v>
      </c>
      <c r="K412">
        <v>1701979647.6</v>
      </c>
      <c r="L412">
        <f>(M412)/1000</f>
        <v>0</v>
      </c>
      <c r="M412">
        <f>IF(DR412, AP412, AJ412)</f>
        <v>0</v>
      </c>
      <c r="N412">
        <f>IF(DR412, AK412, AI412)</f>
        <v>0</v>
      </c>
      <c r="O412">
        <f>DT412 - IF(AW412&gt;1, N412*DN412*100.0/(AY412*EH412), 0)</f>
        <v>0</v>
      </c>
      <c r="P412">
        <f>((V412-L412/2)*O412-N412)/(V412+L412/2)</f>
        <v>0</v>
      </c>
      <c r="Q412">
        <f>P412*(EA412+EB412)/1000.0</f>
        <v>0</v>
      </c>
      <c r="R412">
        <f>(DT412 - IF(AW412&gt;1, N412*DN412*100.0/(AY412*EH412), 0))*(EA412+EB412)/1000.0</f>
        <v>0</v>
      </c>
      <c r="S412">
        <f>2.0/((1/U412-1/T412)+SIGN(U412)*SQRT((1/U412-1/T412)*(1/U412-1/T412) + 4*DO412/((DO412+1)*(DO412+1))*(2*1/U412*1/T412-1/T412*1/T412)))</f>
        <v>0</v>
      </c>
      <c r="T412">
        <f>IF(LEFT(DP412,1)&lt;&gt;"0",IF(LEFT(DP412,1)="1",3.0,DQ412),$D$5+$E$5*(EH412*EA412/($K$5*1000))+$F$5*(EH412*EA412/($K$5*1000))*MAX(MIN(DN412,$J$5),$I$5)*MAX(MIN(DN412,$J$5),$I$5)+$G$5*MAX(MIN(DN412,$J$5),$I$5)*(EH412*EA412/($K$5*1000))+$H$5*(EH412*EA412/($K$5*1000))*(EH412*EA412/($K$5*1000)))</f>
        <v>0</v>
      </c>
      <c r="U412">
        <f>L412*(1000-(1000*0.61365*exp(17.502*Y412/(240.97+Y412))/(EA412+EB412)+DV412)/2)/(1000*0.61365*exp(17.502*Y412/(240.97+Y412))/(EA412+EB412)-DV412)</f>
        <v>0</v>
      </c>
      <c r="V412">
        <f>1/((DO412+1)/(S412/1.6)+1/(T412/1.37)) + DO412/((DO412+1)/(S412/1.6) + DO412/(T412/1.37))</f>
        <v>0</v>
      </c>
      <c r="W412">
        <f>(DJ412*DM412)</f>
        <v>0</v>
      </c>
      <c r="X412">
        <f>(EC412+(W412+2*0.95*5.67E-8*(((EC412+$B$7)+273)^4-(EC412+273)^4)-44100*L412)/(1.84*29.3*T412+8*0.95*5.67E-8*(EC412+273)^3))</f>
        <v>0</v>
      </c>
      <c r="Y412">
        <f>($C$7*ED412+$D$7*EE412+$E$7*X412)</f>
        <v>0</v>
      </c>
      <c r="Z412">
        <f>0.61365*exp(17.502*Y412/(240.97+Y412))</f>
        <v>0</v>
      </c>
      <c r="AA412">
        <f>(AB412/AC412*100)</f>
        <v>0</v>
      </c>
      <c r="AB412">
        <f>DV412*(EA412+EB412)/1000</f>
        <v>0</v>
      </c>
      <c r="AC412">
        <f>0.61365*exp(17.502*EC412/(240.97+EC412))</f>
        <v>0</v>
      </c>
      <c r="AD412">
        <f>(Z412-DV412*(EA412+EB412)/1000)</f>
        <v>0</v>
      </c>
      <c r="AE412">
        <f>(-L412*44100)</f>
        <v>0</v>
      </c>
      <c r="AF412">
        <f>2*29.3*T412*0.92*(EC412-Y412)</f>
        <v>0</v>
      </c>
      <c r="AG412">
        <f>2*0.95*5.67E-8*(((EC412+$B$7)+273)^4-(Y412+273)^4)</f>
        <v>0</v>
      </c>
      <c r="AH412">
        <f>W412+AG412+AE412+AF412</f>
        <v>0</v>
      </c>
      <c r="AI412">
        <f>DZ412*AW412*(DU412-DT412*(1000-AW412*DW412)/(1000-AW412*DV412))/(100*DN412)</f>
        <v>0</v>
      </c>
      <c r="AJ412">
        <f>1000*DZ412*AW412*(DV412-DW412)/(100*DN412*(1000-AW412*DV412))</f>
        <v>0</v>
      </c>
      <c r="AK412">
        <f>(AL412 - AM412 - EA412*1E3/(8.314*(EC412+273.15)) * AO412/DZ412 * AN412) * DZ412/(100*DN412) * (1000 - DW412)/1000</f>
        <v>0</v>
      </c>
      <c r="AL412">
        <v>424.957408603276</v>
      </c>
      <c r="AM412">
        <v>423.143133333333</v>
      </c>
      <c r="AN412">
        <v>0.00198766862795134</v>
      </c>
      <c r="AO412">
        <v>66.111918729525</v>
      </c>
      <c r="AP412">
        <f>(AR412 - AQ412 + EA412*1E3/(8.314*(EC412+273.15)) * AT412/DZ412 * AS412) * DZ412/(100*DN412) * 1000/(1000 - AR412)</f>
        <v>0</v>
      </c>
      <c r="AQ412">
        <v>11.5957120271441</v>
      </c>
      <c r="AR412">
        <v>12.4920307692308</v>
      </c>
      <c r="AS412">
        <v>-1.15099934394084e-07</v>
      </c>
      <c r="AT412">
        <v>85.4368916189537</v>
      </c>
      <c r="AU412">
        <v>0</v>
      </c>
      <c r="AV412">
        <v>0</v>
      </c>
      <c r="AW412">
        <f>IF(AU412*$H$13&gt;=AY412,1.0,(AY412/(AY412-AU412*$H$13)))</f>
        <v>0</v>
      </c>
      <c r="AX412">
        <f>(AW412-1)*100</f>
        <v>0</v>
      </c>
      <c r="AY412">
        <f>MAX(0,($B$13+$C$13*EH412)/(1+$D$13*EH412)*EA412/(EC412+273)*$E$13)</f>
        <v>0</v>
      </c>
      <c r="AZ412" t="s">
        <v>436</v>
      </c>
      <c r="BA412" t="s">
        <v>436</v>
      </c>
      <c r="BB412">
        <v>0</v>
      </c>
      <c r="BC412">
        <v>0</v>
      </c>
      <c r="BD412">
        <f>1-BB412/BC412</f>
        <v>0</v>
      </c>
      <c r="BE412">
        <v>0</v>
      </c>
      <c r="BF412" t="s">
        <v>436</v>
      </c>
      <c r="BG412" t="s">
        <v>436</v>
      </c>
      <c r="BH412">
        <v>0</v>
      </c>
      <c r="BI412">
        <v>0</v>
      </c>
      <c r="BJ412">
        <f>1-BH412/BI412</f>
        <v>0</v>
      </c>
      <c r="BK412">
        <v>0.5</v>
      </c>
      <c r="BL412">
        <f>DK412</f>
        <v>0</v>
      </c>
      <c r="BM412">
        <f>N412</f>
        <v>0</v>
      </c>
      <c r="BN412">
        <f>BJ412*BK412*BL412</f>
        <v>0</v>
      </c>
      <c r="BO412">
        <f>(BM412-BE412)/BL412</f>
        <v>0</v>
      </c>
      <c r="BP412">
        <f>(BC412-BI412)/BI412</f>
        <v>0</v>
      </c>
      <c r="BQ412">
        <f>BB412/(BD412+BB412/BI412)</f>
        <v>0</v>
      </c>
      <c r="BR412" t="s">
        <v>436</v>
      </c>
      <c r="BS412">
        <v>0</v>
      </c>
      <c r="BT412">
        <f>IF(BS412&lt;&gt;0, BS412, BQ412)</f>
        <v>0</v>
      </c>
      <c r="BU412">
        <f>1-BT412/BI412</f>
        <v>0</v>
      </c>
      <c r="BV412">
        <f>(BI412-BH412)/(BI412-BT412)</f>
        <v>0</v>
      </c>
      <c r="BW412">
        <f>(BC412-BI412)/(BC412-BT412)</f>
        <v>0</v>
      </c>
      <c r="BX412">
        <f>(BI412-BH412)/(BI412-BB412)</f>
        <v>0</v>
      </c>
      <c r="BY412">
        <f>(BC412-BI412)/(BC412-BB412)</f>
        <v>0</v>
      </c>
      <c r="BZ412">
        <f>(BV412*BT412/BH412)</f>
        <v>0</v>
      </c>
      <c r="CA412">
        <f>(1-BZ412)</f>
        <v>0</v>
      </c>
      <c r="DJ412">
        <f>$B$11*EI412+$C$11*EJ412+$F$11*EU412*(1-EX412)</f>
        <v>0</v>
      </c>
      <c r="DK412">
        <f>DJ412*DL412</f>
        <v>0</v>
      </c>
      <c r="DL412">
        <f>($B$11*$D$9+$C$11*$D$9+$F$11*((FH412+EZ412)/MAX(FH412+EZ412+FI412, 0.1)*$I$9+FI412/MAX(FH412+EZ412+FI412, 0.1)*$J$9))/($B$11+$C$11+$F$11)</f>
        <v>0</v>
      </c>
      <c r="DM412">
        <f>($B$11*$K$9+$C$11*$K$9+$F$11*((FH412+EZ412)/MAX(FH412+EZ412+FI412, 0.1)*$P$9+FI412/MAX(FH412+EZ412+FI412, 0.1)*$Q$9))/($B$11+$C$11+$F$11)</f>
        <v>0</v>
      </c>
      <c r="DN412">
        <v>6</v>
      </c>
      <c r="DO412">
        <v>0.5</v>
      </c>
      <c r="DP412" t="s">
        <v>437</v>
      </c>
      <c r="DQ412">
        <v>2</v>
      </c>
      <c r="DR412" t="b">
        <v>1</v>
      </c>
      <c r="DS412">
        <v>1701979647.6</v>
      </c>
      <c r="DT412">
        <v>417.853</v>
      </c>
      <c r="DU412">
        <v>420.0555</v>
      </c>
      <c r="DV412">
        <v>12.4921</v>
      </c>
      <c r="DW412">
        <v>11.5955</v>
      </c>
      <c r="DX412">
        <v>418.3675</v>
      </c>
      <c r="DY412">
        <v>12.4606</v>
      </c>
      <c r="DZ412">
        <v>600</v>
      </c>
      <c r="EA412">
        <v>78.89885</v>
      </c>
      <c r="EB412">
        <v>0.09992575</v>
      </c>
      <c r="EC412">
        <v>23.07325</v>
      </c>
      <c r="ED412">
        <v>23.1522</v>
      </c>
      <c r="EE412">
        <v>999.9</v>
      </c>
      <c r="EF412">
        <v>0</v>
      </c>
      <c r="EG412">
        <v>0</v>
      </c>
      <c r="EH412">
        <v>9999.66</v>
      </c>
      <c r="EI412">
        <v>0</v>
      </c>
      <c r="EJ412">
        <v>0.882025</v>
      </c>
      <c r="EK412">
        <v>-2.20216</v>
      </c>
      <c r="EL412">
        <v>423.139</v>
      </c>
      <c r="EM412">
        <v>424.9835</v>
      </c>
      <c r="EN412">
        <v>0.896531</v>
      </c>
      <c r="EO412">
        <v>420.0555</v>
      </c>
      <c r="EP412">
        <v>11.5955</v>
      </c>
      <c r="EQ412">
        <v>0.9856095</v>
      </c>
      <c r="ER412">
        <v>0.914874</v>
      </c>
      <c r="ES412">
        <v>6.70537</v>
      </c>
      <c r="ET412">
        <v>5.626865</v>
      </c>
      <c r="EU412">
        <v>1800.045</v>
      </c>
      <c r="EV412">
        <v>0.978006</v>
      </c>
      <c r="EW412">
        <v>0.0219943</v>
      </c>
      <c r="EX412">
        <v>0</v>
      </c>
      <c r="EY412">
        <v>380.132</v>
      </c>
      <c r="EZ412">
        <v>4.99951</v>
      </c>
      <c r="FA412">
        <v>6896.23</v>
      </c>
      <c r="FB412">
        <v>14717.4</v>
      </c>
      <c r="FC412">
        <v>43.125</v>
      </c>
      <c r="FD412">
        <v>44.937</v>
      </c>
      <c r="FE412">
        <v>44.687</v>
      </c>
      <c r="FF412">
        <v>44</v>
      </c>
      <c r="FG412">
        <v>44.562</v>
      </c>
      <c r="FH412">
        <v>1755.565</v>
      </c>
      <c r="FI412">
        <v>39.48</v>
      </c>
      <c r="FJ412">
        <v>0</v>
      </c>
      <c r="FK412">
        <v>1701979650.3</v>
      </c>
      <c r="FL412">
        <v>0</v>
      </c>
      <c r="FM412">
        <v>379.96096</v>
      </c>
      <c r="FN412">
        <v>0.795307692287081</v>
      </c>
      <c r="FO412">
        <v>-3.90461542608713</v>
      </c>
      <c r="FP412">
        <v>6896.444</v>
      </c>
      <c r="FQ412">
        <v>15</v>
      </c>
      <c r="FR412">
        <v>1701977635</v>
      </c>
      <c r="FS412" t="s">
        <v>438</v>
      </c>
      <c r="FT412">
        <v>1701977633</v>
      </c>
      <c r="FU412">
        <v>1701977635</v>
      </c>
      <c r="FV412">
        <v>4</v>
      </c>
      <c r="FW412">
        <v>-0.012</v>
      </c>
      <c r="FX412">
        <v>0.003</v>
      </c>
      <c r="FY412">
        <v>-0.515</v>
      </c>
      <c r="FZ412">
        <v>0.012</v>
      </c>
      <c r="GA412">
        <v>420</v>
      </c>
      <c r="GB412">
        <v>11</v>
      </c>
      <c r="GC412">
        <v>0.38</v>
      </c>
      <c r="GD412">
        <v>0.07</v>
      </c>
      <c r="GE412">
        <v>-2.135652</v>
      </c>
      <c r="GF412">
        <v>-0.21467007518797</v>
      </c>
      <c r="GG412">
        <v>0.0375758095854234</v>
      </c>
      <c r="GH412">
        <v>1</v>
      </c>
      <c r="GI412">
        <v>380.017117647059</v>
      </c>
      <c r="GJ412">
        <v>-0.175584417079427</v>
      </c>
      <c r="GK412">
        <v>0.228414453635841</v>
      </c>
      <c r="GL412">
        <v>1</v>
      </c>
      <c r="GM412">
        <v>0.89699165</v>
      </c>
      <c r="GN412">
        <v>-0.00875571428571389</v>
      </c>
      <c r="GO412">
        <v>0.0011295632463479</v>
      </c>
      <c r="GP412">
        <v>1</v>
      </c>
      <c r="GQ412">
        <v>3</v>
      </c>
      <c r="GR412">
        <v>3</v>
      </c>
      <c r="GS412" t="s">
        <v>439</v>
      </c>
      <c r="GT412">
        <v>3.25005</v>
      </c>
      <c r="GU412">
        <v>2.89221</v>
      </c>
      <c r="GV412">
        <v>0.0827892</v>
      </c>
      <c r="GW412">
        <v>0.082906</v>
      </c>
      <c r="GX412">
        <v>0.0594865</v>
      </c>
      <c r="GY412">
        <v>0.0557787</v>
      </c>
      <c r="GZ412">
        <v>30258.5</v>
      </c>
      <c r="HA412">
        <v>23315.6</v>
      </c>
      <c r="HB412">
        <v>30711.7</v>
      </c>
      <c r="HC412">
        <v>23893.9</v>
      </c>
      <c r="HD412">
        <v>38259.2</v>
      </c>
      <c r="HE412">
        <v>31490.9</v>
      </c>
      <c r="HF412">
        <v>43456.9</v>
      </c>
      <c r="HG412">
        <v>36060.1</v>
      </c>
      <c r="HH412">
        <v>2.35225</v>
      </c>
      <c r="HI412">
        <v>2.254</v>
      </c>
      <c r="HJ412">
        <v>0.151694</v>
      </c>
      <c r="HK412">
        <v>0</v>
      </c>
      <c r="HL412">
        <v>20.6573</v>
      </c>
      <c r="HM412">
        <v>999.9</v>
      </c>
      <c r="HN412">
        <v>44.909</v>
      </c>
      <c r="HO412">
        <v>27.231</v>
      </c>
      <c r="HP412">
        <v>20.6496</v>
      </c>
      <c r="HQ412">
        <v>54.702</v>
      </c>
      <c r="HR412">
        <v>21.5264</v>
      </c>
      <c r="HS412">
        <v>2</v>
      </c>
      <c r="HT412">
        <v>-0.302274</v>
      </c>
      <c r="HU412">
        <v>0.767593</v>
      </c>
      <c r="HV412">
        <v>20.3417</v>
      </c>
      <c r="HW412">
        <v>5.24574</v>
      </c>
      <c r="HX412">
        <v>11.9225</v>
      </c>
      <c r="HY412">
        <v>4.9698</v>
      </c>
      <c r="HZ412">
        <v>3.29</v>
      </c>
      <c r="IA412">
        <v>9999</v>
      </c>
      <c r="IB412">
        <v>999.9</v>
      </c>
      <c r="IC412">
        <v>9999</v>
      </c>
      <c r="ID412">
        <v>9999</v>
      </c>
      <c r="IE412">
        <v>4.97214</v>
      </c>
      <c r="IF412">
        <v>1.87348</v>
      </c>
      <c r="IG412">
        <v>1.88036</v>
      </c>
      <c r="IH412">
        <v>1.87653</v>
      </c>
      <c r="II412">
        <v>1.87612</v>
      </c>
      <c r="IJ412">
        <v>1.87607</v>
      </c>
      <c r="IK412">
        <v>1.87505</v>
      </c>
      <c r="IL412">
        <v>1.87544</v>
      </c>
      <c r="IM412">
        <v>0</v>
      </c>
      <c r="IN412">
        <v>0</v>
      </c>
      <c r="IO412">
        <v>0</v>
      </c>
      <c r="IP412">
        <v>0</v>
      </c>
      <c r="IQ412" t="s">
        <v>440</v>
      </c>
      <c r="IR412" t="s">
        <v>441</v>
      </c>
      <c r="IS412" t="s">
        <v>442</v>
      </c>
      <c r="IT412" t="s">
        <v>442</v>
      </c>
      <c r="IU412" t="s">
        <v>442</v>
      </c>
      <c r="IV412" t="s">
        <v>442</v>
      </c>
      <c r="IW412">
        <v>0</v>
      </c>
      <c r="IX412">
        <v>100</v>
      </c>
      <c r="IY412">
        <v>100</v>
      </c>
      <c r="IZ412">
        <v>-0.515</v>
      </c>
      <c r="JA412">
        <v>0.0314</v>
      </c>
      <c r="JB412">
        <v>-0.436505064677801</v>
      </c>
      <c r="JC412">
        <v>-0.000204251658391556</v>
      </c>
      <c r="JD412">
        <v>8.11882707142039e-08</v>
      </c>
      <c r="JE412">
        <v>-8.824596126216e-11</v>
      </c>
      <c r="JF412">
        <v>-0.0823044458403542</v>
      </c>
      <c r="JG412">
        <v>6.98166786572007e-05</v>
      </c>
      <c r="JH412">
        <v>0.00104944809816257</v>
      </c>
      <c r="JI412">
        <v>-2.5878658862803e-05</v>
      </c>
      <c r="JJ412">
        <v>28</v>
      </c>
      <c r="JK412">
        <v>2090</v>
      </c>
      <c r="JL412">
        <v>2</v>
      </c>
      <c r="JM412">
        <v>19</v>
      </c>
      <c r="JN412">
        <v>33.6</v>
      </c>
      <c r="JO412">
        <v>33.6</v>
      </c>
      <c r="JP412">
        <v>1.36108</v>
      </c>
      <c r="JQ412">
        <v>2.55737</v>
      </c>
      <c r="JR412">
        <v>2.24365</v>
      </c>
      <c r="JS412">
        <v>2.85034</v>
      </c>
      <c r="JT412">
        <v>2.49756</v>
      </c>
      <c r="JU412">
        <v>2.33887</v>
      </c>
      <c r="JV412">
        <v>31.4552</v>
      </c>
      <c r="JW412">
        <v>24.0525</v>
      </c>
      <c r="JX412">
        <v>18</v>
      </c>
      <c r="JY412">
        <v>633.407</v>
      </c>
      <c r="JZ412">
        <v>656.899</v>
      </c>
      <c r="KA412">
        <v>20.0001</v>
      </c>
      <c r="KB412">
        <v>23.3505</v>
      </c>
      <c r="KC412">
        <v>30.0001</v>
      </c>
      <c r="KD412">
        <v>23.5249</v>
      </c>
      <c r="KE412">
        <v>23.5065</v>
      </c>
      <c r="KF412">
        <v>27.2917</v>
      </c>
      <c r="KG412">
        <v>36.1715</v>
      </c>
      <c r="KH412">
        <v>0</v>
      </c>
      <c r="KI412">
        <v>20</v>
      </c>
      <c r="KJ412">
        <v>420</v>
      </c>
      <c r="KK412">
        <v>11.5869</v>
      </c>
      <c r="KL412">
        <v>101.974</v>
      </c>
      <c r="KM412">
        <v>101.021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2023-12-07T12:09:44Z</dcterms:created>
  <dcterms:modified xsi:type="dcterms:W3CDTF">2023-12-07T12:09:44Z</dcterms:modified>
</cp:coreProperties>
</file>