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<sst xmlns="http://schemas.openxmlformats.org/spreadsheetml/2006/main" count="1120" uniqueCount="466">
  <si>
    <t>File opened</t>
  </si>
  <si>
    <t>2023-12-10 15:19:59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</si>
  <si>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</si>
  <si>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</si>
  <si>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</si>
  <si>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</si>
  <si>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</si>
  <si>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</si>
  <si>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</si>
  <si>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</si>
  <si>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</si>
  <si>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</si>
  <si>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</si>
  <si>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{"co2aspan2a": "0.327778", "h2oazero": "1.00658", "co2aspanconc2": "309.1", "co2bspan2": "-0.0307545", "flowbzero": "0.28071", "h2obspan1": "1.00227", "oxygen": "21", "ssa_ref": "36474.5", "flowazero": "0.30585", "h2obspan2a": "0.0696041", "h2oaspan2": "0", "co2aspanconc1": "2490", "h2obspanconc2": "0", "co2bspan2b": "0.324713", "co2bspan2a": "0.327161", "h2oaspan2b": "0.0696742", "co2aspan2b": "0.325324", "chamberpressurezero": "2.57993", "h2oaspanconc2": "0", "h2obzero": "1.00009", "h2obspan2b": "0.0697624", "ssb_ref": "38434", "co2azero": "0.992736", "co2bzero": "0.959397", "h2oaspan1": "1.00419", "co2bspanconc1": "2490", "h2obspan2": "0", "tazero": "-0.0478325", "co2bspan1": "1.00258", "tbzero": "-0.0150089", "h2oaspanconc1": "12.52", "flowmeterzero": "2.50828", "co2aspan1": "1.0024", "h2obspanconc1": "12.52", "co2aspan2": "-0.030163", "h2oaspan2a": "0.0693836", "co2bspanconc2": "309.1"}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</si>
  <si>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</si>
  <si>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</si>
  <si>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</si>
  <si>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</si>
  <si>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</si>
  <si>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</si>
  <si>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</si>
  <si>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</si>
  <si>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</si>
  <si>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</si>
  <si>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</si>
  <si>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</si>
  <si>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</si>
  <si>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15:19:59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</si>
  <si>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</si>
  <si>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</si>
  <si>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</si>
  <si>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</si>
  <si>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</si>
  <si>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</si>
  <si>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</si>
  <si>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</si>
  <si>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</si>
  <si>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</si>
  <si>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</si>
  <si>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</si>
  <si>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</si>
  <si>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</si>
  <si>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</si>
  <si>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</si>
  <si>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</si>
  <si>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</si>
  <si>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</si>
  <si>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</si>
  <si>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</si>
  <si>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</si>
  <si>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</si>
  <si>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</si>
  <si>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</si>
  <si>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</si>
  <si>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</si>
  <si>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</si>
  <si>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</si>
  <si>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</si>
  <si>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</si>
  <si>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</si>
  <si>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</si>
  <si>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</si>
  <si>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</si>
  <si>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</si>
  <si>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</si>
  <si>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</si>
  <si>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</si>
  <si>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</si>
  <si>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</si>
  <si>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</si>
  <si>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</si>
  <si>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</si>
  <si>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</si>
  <si>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</si>
  <si>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</si>
  <si>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</si>
  <si>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</si>
  <si>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</si>
  <si>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</si>
  <si>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</si>
  <si>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2.69075 205.848 349.268 632.708 848.083 1040.36 1205.28 1323.62</t>
  </si>
  <si>
    <t>Fs_true</t>
  </si>
  <si>
    <t>-1.51209 220.026 368.097 616.545 800.012 1007.44 1200.69 1401.32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</si>
  <si>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</si>
  <si>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</si>
  <si>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</si>
  <si>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</si>
  <si>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</si>
  <si>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</si>
  <si>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</si>
  <si>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</si>
  <si>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</si>
  <si>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</si>
  <si>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</si>
  <si>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</si>
  <si>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</si>
  <si>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</si>
  <si>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</si>
  <si>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</si>
  <si>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</si>
  <si>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</si>
  <si>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</si>
  <si>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</si>
  <si>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</si>
  <si>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</si>
  <si>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</si>
  <si>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</si>
  <si>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</si>
  <si>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</si>
  <si>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</si>
  <si>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</si>
  <si>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</si>
  <si>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</si>
  <si>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</si>
  <si>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</si>
  <si>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</si>
  <si>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</si>
  <si>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</si>
  <si>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</si>
  <si>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</si>
  <si>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</si>
  <si>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</si>
  <si>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</si>
  <si>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</si>
  <si>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</si>
  <si>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</si>
  <si>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</si>
  <si>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</si>
  <si>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</si>
  <si>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</si>
  <si>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</si>
  <si>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</si>
  <si>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</si>
  <si>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</si>
  <si>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</si>
  <si>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</si>
  <si>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</si>
  <si>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</si>
  <si>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</si>
  <si>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</si>
  <si>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</si>
  <si>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</si>
  <si>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</si>
  <si>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</si>
  <si>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</si>
  <si>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</si>
  <si>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</si>
  <si>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</si>
  <si>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</si>
  <si>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</si>
  <si>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</si>
  <si>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</si>
  <si>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</si>
  <si>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</si>
  <si>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</si>
  <si>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</si>
  <si>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</si>
  <si>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</si>
  <si>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</si>
  <si>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</si>
  <si>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</si>
  <si>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</si>
  <si>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</si>
  <si>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</si>
  <si>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</si>
  <si>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</si>
  <si>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</si>
  <si>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</si>
  <si>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</si>
  <si>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</si>
  <si>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</si>
  <si>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</si>
  <si>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</si>
  <si>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</si>
  <si>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</si>
  <si>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</si>
  <si>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</si>
  <si>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</si>
  <si>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</si>
  <si>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</si>
  <si>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</si>
  <si>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</si>
  <si>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</si>
  <si>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</si>
  <si>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</si>
  <si>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</si>
  <si>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</si>
  <si>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</si>
  <si>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</si>
  <si>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</si>
  <si>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</si>
  <si>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</si>
  <si>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</si>
  <si>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</si>
  <si>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</si>
  <si>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</si>
  <si>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</si>
  <si>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</si>
  <si>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</si>
  <si>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</si>
  <si>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</si>
  <si>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</si>
  <si>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</si>
  <si>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</si>
  <si>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</si>
  <si>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</si>
  <si>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</si>
  <si>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</si>
  <si>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</si>
  <si>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</si>
  <si>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</si>
  <si>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</si>
  <si>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</si>
  <si>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</si>
  <si>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</si>
  <si>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</si>
  <si>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</si>
  <si>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</si>
  <si>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</si>
  <si>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</si>
  <si>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</si>
  <si>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</si>
  <si>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</si>
  <si>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</si>
  <si>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</si>
  <si>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</si>
  <si>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</si>
  <si>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</si>
  <si>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</si>
  <si>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</si>
  <si>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</si>
  <si>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</si>
  <si>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</si>
  <si>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</si>
  <si>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</si>
  <si>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</si>
  <si>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</si>
  <si>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</si>
  <si>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</si>
  <si>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</si>
  <si>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</si>
  <si>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</si>
  <si>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</si>
  <si>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</si>
  <si>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</si>
  <si>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</si>
  <si>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</si>
  <si>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</si>
  <si>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</si>
  <si>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</si>
  <si>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</si>
  <si>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</si>
  <si>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</si>
  <si>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</si>
  <si>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</si>
  <si>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</si>
  <si>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</si>
  <si>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</si>
  <si>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</si>
  <si>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</si>
  <si>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</si>
  <si>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</si>
  <si>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</si>
  <si>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</si>
  <si>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</si>
  <si>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</si>
  <si>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</si>
  <si>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</si>
  <si>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</si>
  <si>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</si>
  <si>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</si>
  <si>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</si>
  <si>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</si>
  <si>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</si>
  <si>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</si>
  <si>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</si>
  <si>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</si>
  <si>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</si>
  <si>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</si>
  <si>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</si>
  <si>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</si>
  <si>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</si>
  <si>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</si>
  <si>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</si>
  <si>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</si>
  <si>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</si>
  <si>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</si>
  <si>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</si>
  <si>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</si>
  <si>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</si>
  <si>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</si>
  <si>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</si>
  <si>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</si>
  <si>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</si>
  <si>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</si>
  <si>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</si>
  <si>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</si>
  <si>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</si>
  <si>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</si>
  <si>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</si>
  <si>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</si>
  <si>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</si>
  <si>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</si>
  <si>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</si>
  <si>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</si>
  <si>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</si>
  <si>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</si>
  <si>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</si>
  <si>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</si>
  <si>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</si>
  <si>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</si>
  <si>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</si>
  <si>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</si>
  <si>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</si>
  <si>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</si>
  <si>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</si>
  <si>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</si>
  <si>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</si>
  <si>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</si>
  <si>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</si>
  <si>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</si>
  <si>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</si>
  <si>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</si>
  <si>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</si>
  <si>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</si>
  <si>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</si>
  <si>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</si>
  <si>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</si>
  <si>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</si>
  <si>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</si>
  <si>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</si>
  <si>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</si>
  <si>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</si>
  <si>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</si>
  <si>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</si>
  <si>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</si>
  <si>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</si>
  <si>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</si>
  <si>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</si>
  <si>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</si>
  <si>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</si>
  <si>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</si>
  <si>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</si>
  <si>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</si>
  <si>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</si>
  <si>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</si>
  <si>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</si>
  <si>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</si>
  <si>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</si>
  <si>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</si>
  <si>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</si>
  <si>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</si>
  <si>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</si>
  <si>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</si>
  <si>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</si>
  <si>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</si>
  <si>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</si>
  <si>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</si>
  <si>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</si>
  <si>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</si>
  <si>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</si>
  <si>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</si>
  <si>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</si>
  <si>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</si>
  <si>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</si>
  <si>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</si>
  <si>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</si>
  <si>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</si>
  <si>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</si>
  <si>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</si>
  <si>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</si>
  <si>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</si>
  <si>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</si>
  <si>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</si>
  <si>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</si>
  <si>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</si>
  <si>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</si>
  <si>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</si>
  <si>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</si>
  <si>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</si>
  <si>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</si>
  <si>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</si>
  <si>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</si>
  <si>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</si>
  <si>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</si>
  <si>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</si>
  <si>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</si>
  <si>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</si>
  <si>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</si>
  <si>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</si>
  <si>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</si>
  <si>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</si>
  <si>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</si>
  <si>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</si>
  <si>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</si>
  <si>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</si>
  <si>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</si>
  <si>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</si>
  <si>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</si>
  <si>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</si>
  <si>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</si>
  <si>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</si>
  <si>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</si>
  <si>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</si>
  <si>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</si>
  <si>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</si>
  <si>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</si>
  <si>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</si>
  <si>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</si>
  <si>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</si>
  <si>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</si>
  <si>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</si>
  <si>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</si>
  <si>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</si>
  <si>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</si>
  <si>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</si>
  <si>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</si>
  <si>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</si>
  <si>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</si>
  <si>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</si>
  <si>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</si>
  <si>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</si>
  <si>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</si>
  <si>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</si>
  <si>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</si>
  <si>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</si>
  <si>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</si>
  <si>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</si>
  <si>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</si>
  <si>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</si>
  <si>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</si>
  <si>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</si>
  <si>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</si>
  <si>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</si>
  <si>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</si>
  <si>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20231210 16:26:02</t>
  </si>
  <si>
    <t>16:26:02</t>
  </si>
  <si>
    <t>Intact</t>
  </si>
  <si>
    <t>-</t>
  </si>
  <si>
    <t>0: Broadleaf</t>
  </si>
  <si>
    <t>16:23:03</t>
  </si>
  <si>
    <t>2/3</t>
  </si>
  <si>
    <t>11111111</t>
  </si>
  <si>
    <t>oooooooo</t>
  </si>
  <si>
    <t>on</t>
  </si>
  <si>
    <t>20231210 16:28:03</t>
  </si>
  <si>
    <t>16:28:03</t>
  </si>
  <si>
    <t>20231210 16:30:04</t>
  </si>
  <si>
    <t>16:30:04</t>
  </si>
  <si>
    <t>20231210 16:32:05</t>
  </si>
  <si>
    <t>16:32:05</t>
  </si>
  <si>
    <t>20231210 16:34:06</t>
  </si>
  <si>
    <t>16:34:06</t>
  </si>
  <si>
    <t>20231210 16:36:07</t>
  </si>
  <si>
    <t>16:36:07</t>
  </si>
  <si>
    <t>20231210 16:38:08</t>
  </si>
  <si>
    <t>16:38:08</t>
  </si>
  <si>
    <t>1/3</t>
  </si>
  <si>
    <t>20231210 16:40:09</t>
  </si>
  <si>
    <t>16:40:09</t>
  </si>
  <si>
    <t>20231210 16:41:52</t>
  </si>
  <si>
    <t>16:41:52</t>
  </si>
  <si>
    <t>3/3</t>
  </si>
  <si>
    <t>20231210 16:44:14</t>
  </si>
  <si>
    <t>16:44:14</t>
  </si>
  <si>
    <t>16:43:48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</si>
</sst>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6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I16" t="s">
        <v>400</v>
      </c>
      <c r="J16" t="s">
        <v>401</v>
      </c>
      <c r="K16" t="s">
        <v>399</v>
      </c>
      <c r="L16" t="s">
        <v>402</v>
      </c>
      <c r="M16" t="s">
        <v>403</v>
      </c>
      <c r="N16" t="s">
        <v>404</v>
      </c>
      <c r="O16" t="s">
        <v>405</v>
      </c>
      <c r="P16" t="s">
        <v>405</v>
      </c>
      <c r="Q16" t="s">
        <v>232</v>
      </c>
      <c r="R16" t="s">
        <v>232</v>
      </c>
      <c r="S16" t="s">
        <v>402</v>
      </c>
      <c r="T16" t="s">
        <v>402</v>
      </c>
      <c r="U16" t="s">
        <v>402</v>
      </c>
      <c r="V16" t="s">
        <v>402</v>
      </c>
      <c r="W16" t="s">
        <v>406</v>
      </c>
      <c r="X16" t="s">
        <v>407</v>
      </c>
      <c r="Y16" t="s">
        <v>407</v>
      </c>
      <c r="Z16" t="s">
        <v>408</v>
      </c>
      <c r="AA16" t="s">
        <v>409</v>
      </c>
      <c r="AB16" t="s">
        <v>408</v>
      </c>
      <c r="AC16" t="s">
        <v>408</v>
      </c>
      <c r="AD16" t="s">
        <v>408</v>
      </c>
      <c r="AE16" t="s">
        <v>406</v>
      </c>
      <c r="AF16" t="s">
        <v>406</v>
      </c>
      <c r="AG16" t="s">
        <v>406</v>
      </c>
      <c r="AH16" t="s">
        <v>406</v>
      </c>
      <c r="AI16" t="s">
        <v>404</v>
      </c>
      <c r="AJ16" t="s">
        <v>403</v>
      </c>
      <c r="AK16" t="s">
        <v>404</v>
      </c>
      <c r="AL16" t="s">
        <v>405</v>
      </c>
      <c r="AM16" t="s">
        <v>405</v>
      </c>
      <c r="AN16" t="s">
        <v>410</v>
      </c>
      <c r="AO16" t="s">
        <v>411</v>
      </c>
      <c r="AP16" t="s">
        <v>403</v>
      </c>
      <c r="AQ16" t="s">
        <v>412</v>
      </c>
      <c r="AR16" t="s">
        <v>412</v>
      </c>
      <c r="AS16" t="s">
        <v>413</v>
      </c>
      <c r="AT16" t="s">
        <v>411</v>
      </c>
      <c r="AU16" t="s">
        <v>414</v>
      </c>
      <c r="AV16" t="s">
        <v>409</v>
      </c>
      <c r="AX16" t="s">
        <v>409</v>
      </c>
      <c r="AY16" t="s">
        <v>414</v>
      </c>
      <c r="BE16" t="s">
        <v>404</v>
      </c>
      <c r="BL16" t="s">
        <v>404</v>
      </c>
      <c r="BM16" t="s">
        <v>404</v>
      </c>
      <c r="BN16" t="s">
        <v>404</v>
      </c>
      <c r="BO16" t="s">
        <v>415</v>
      </c>
      <c r="CC16" t="s">
        <v>416</v>
      </c>
      <c r="CE16" t="s">
        <v>416</v>
      </c>
      <c r="CF16" t="s">
        <v>404</v>
      </c>
      <c r="CI16" t="s">
        <v>416</v>
      </c>
      <c r="CJ16" t="s">
        <v>409</v>
      </c>
      <c r="CM16" t="s">
        <v>417</v>
      </c>
      <c r="CN16" t="s">
        <v>417</v>
      </c>
      <c r="CP16" t="s">
        <v>418</v>
      </c>
      <c r="CQ16" t="s">
        <v>416</v>
      </c>
      <c r="CS16" t="s">
        <v>416</v>
      </c>
      <c r="CT16" t="s">
        <v>404</v>
      </c>
      <c r="CX16" t="s">
        <v>416</v>
      </c>
      <c r="CZ16" t="s">
        <v>419</v>
      </c>
      <c r="DC16" t="s">
        <v>416</v>
      </c>
      <c r="DD16" t="s">
        <v>416</v>
      </c>
      <c r="DF16" t="s">
        <v>416</v>
      </c>
      <c r="DH16" t="s">
        <v>416</v>
      </c>
      <c r="DJ16" t="s">
        <v>404</v>
      </c>
      <c r="DK16" t="s">
        <v>404</v>
      </c>
      <c r="DM16" t="s">
        <v>420</v>
      </c>
      <c r="DN16" t="s">
        <v>421</v>
      </c>
      <c r="DQ16" t="s">
        <v>402</v>
      </c>
      <c r="DS16" t="s">
        <v>399</v>
      </c>
      <c r="DT16" t="s">
        <v>405</v>
      </c>
      <c r="DU16" t="s">
        <v>405</v>
      </c>
      <c r="DV16" t="s">
        <v>412</v>
      </c>
      <c r="DW16" t="s">
        <v>412</v>
      </c>
      <c r="DX16" t="s">
        <v>405</v>
      </c>
      <c r="DY16" t="s">
        <v>412</v>
      </c>
      <c r="DZ16" t="s">
        <v>414</v>
      </c>
      <c r="EA16" t="s">
        <v>408</v>
      </c>
      <c r="EB16" t="s">
        <v>408</v>
      </c>
      <c r="EC16" t="s">
        <v>407</v>
      </c>
      <c r="ED16" t="s">
        <v>407</v>
      </c>
      <c r="EE16" t="s">
        <v>407</v>
      </c>
      <c r="EF16" t="s">
        <v>407</v>
      </c>
      <c r="EG16" t="s">
        <v>407</v>
      </c>
      <c r="EH16" t="s">
        <v>422</v>
      </c>
      <c r="EI16" t="s">
        <v>404</v>
      </c>
      <c r="EJ16" t="s">
        <v>404</v>
      </c>
      <c r="EK16" t="s">
        <v>405</v>
      </c>
      <c r="EL16" t="s">
        <v>405</v>
      </c>
      <c r="EM16" t="s">
        <v>405</v>
      </c>
      <c r="EN16" t="s">
        <v>412</v>
      </c>
      <c r="EO16" t="s">
        <v>405</v>
      </c>
      <c r="EP16" t="s">
        <v>412</v>
      </c>
      <c r="EQ16" t="s">
        <v>408</v>
      </c>
      <c r="ER16" t="s">
        <v>408</v>
      </c>
      <c r="ES16" t="s">
        <v>407</v>
      </c>
      <c r="ET16" t="s">
        <v>407</v>
      </c>
      <c r="EU16" t="s">
        <v>404</v>
      </c>
      <c r="EZ16" t="s">
        <v>404</v>
      </c>
      <c r="FC16" t="s">
        <v>407</v>
      </c>
      <c r="FD16" t="s">
        <v>407</v>
      </c>
      <c r="FE16" t="s">
        <v>407</v>
      </c>
      <c r="FF16" t="s">
        <v>407</v>
      </c>
      <c r="FG16" t="s">
        <v>407</v>
      </c>
      <c r="FH16" t="s">
        <v>404</v>
      </c>
      <c r="FI16" t="s">
        <v>404</v>
      </c>
      <c r="FJ16" t="s">
        <v>404</v>
      </c>
      <c r="FK16" t="s">
        <v>399</v>
      </c>
      <c r="FN16" t="s">
        <v>423</v>
      </c>
      <c r="FO16" t="s">
        <v>423</v>
      </c>
      <c r="FQ16" t="s">
        <v>399</v>
      </c>
      <c r="FR16" t="s">
        <v>424</v>
      </c>
      <c r="FT16" t="s">
        <v>399</v>
      </c>
      <c r="FU16" t="s">
        <v>399</v>
      </c>
      <c r="FW16" t="s">
        <v>425</v>
      </c>
      <c r="FX16" t="s">
        <v>426</v>
      </c>
      <c r="FY16" t="s">
        <v>425</v>
      </c>
      <c r="FZ16" t="s">
        <v>426</v>
      </c>
      <c r="GA16" t="s">
        <v>425</v>
      </c>
      <c r="GB16" t="s">
        <v>426</v>
      </c>
      <c r="GC16" t="s">
        <v>409</v>
      </c>
      <c r="GD16" t="s">
        <v>409</v>
      </c>
      <c r="GE16" t="s">
        <v>405</v>
      </c>
      <c r="GF16" t="s">
        <v>427</v>
      </c>
      <c r="GG16" t="s">
        <v>405</v>
      </c>
      <c r="GJ16" t="s">
        <v>428</v>
      </c>
      <c r="GM16" t="s">
        <v>412</v>
      </c>
      <c r="GN16" t="s">
        <v>429</v>
      </c>
      <c r="GO16" t="s">
        <v>412</v>
      </c>
      <c r="GT16" t="s">
        <v>430</v>
      </c>
      <c r="GU16" t="s">
        <v>430</v>
      </c>
      <c r="HH16" t="s">
        <v>430</v>
      </c>
      <c r="HI16" t="s">
        <v>430</v>
      </c>
      <c r="HJ16" t="s">
        <v>431</v>
      </c>
      <c r="HK16" t="s">
        <v>431</v>
      </c>
      <c r="HL16" t="s">
        <v>407</v>
      </c>
      <c r="HM16" t="s">
        <v>407</v>
      </c>
      <c r="HN16" t="s">
        <v>409</v>
      </c>
      <c r="HO16" t="s">
        <v>407</v>
      </c>
      <c r="HP16" t="s">
        <v>412</v>
      </c>
      <c r="HQ16" t="s">
        <v>409</v>
      </c>
      <c r="HR16" t="s">
        <v>409</v>
      </c>
      <c r="HT16" t="s">
        <v>430</v>
      </c>
      <c r="HU16" t="s">
        <v>430</v>
      </c>
      <c r="HV16" t="s">
        <v>430</v>
      </c>
      <c r="HW16" t="s">
        <v>430</v>
      </c>
      <c r="HX16" t="s">
        <v>430</v>
      </c>
      <c r="HY16" t="s">
        <v>430</v>
      </c>
      <c r="HZ16" t="s">
        <v>430</v>
      </c>
      <c r="IA16" t="s">
        <v>432</v>
      </c>
      <c r="IB16" t="s">
        <v>433</v>
      </c>
      <c r="IC16" t="s">
        <v>433</v>
      </c>
      <c r="ID16" t="s">
        <v>433</v>
      </c>
      <c r="IE16" t="s">
        <v>430</v>
      </c>
      <c r="IF16" t="s">
        <v>430</v>
      </c>
      <c r="IG16" t="s">
        <v>430</v>
      </c>
      <c r="IH16" t="s">
        <v>430</v>
      </c>
      <c r="II16" t="s">
        <v>430</v>
      </c>
      <c r="IJ16" t="s">
        <v>430</v>
      </c>
      <c r="IK16" t="s">
        <v>430</v>
      </c>
      <c r="IL16" t="s">
        <v>430</v>
      </c>
      <c r="IM16" t="s">
        <v>430</v>
      </c>
      <c r="IN16" t="s">
        <v>430</v>
      </c>
      <c r="IO16" t="s">
        <v>430</v>
      </c>
      <c r="IP16" t="s">
        <v>430</v>
      </c>
      <c r="IW16" t="s">
        <v>430</v>
      </c>
      <c r="IX16" t="s">
        <v>409</v>
      </c>
      <c r="IY16" t="s">
        <v>409</v>
      </c>
      <c r="IZ16" t="s">
        <v>425</v>
      </c>
      <c r="JA16" t="s">
        <v>426</v>
      </c>
      <c r="JB16" t="s">
        <v>426</v>
      </c>
      <c r="JF16" t="s">
        <v>426</v>
      </c>
      <c r="JJ16" t="s">
        <v>405</v>
      </c>
      <c r="JK16" t="s">
        <v>405</v>
      </c>
      <c r="JL16" t="s">
        <v>412</v>
      </c>
      <c r="JM16" t="s">
        <v>412</v>
      </c>
      <c r="JN16" t="s">
        <v>434</v>
      </c>
      <c r="JO16" t="s">
        <v>434</v>
      </c>
      <c r="JP16" t="s">
        <v>430</v>
      </c>
      <c r="JQ16" t="s">
        <v>430</v>
      </c>
      <c r="JR16" t="s">
        <v>430</v>
      </c>
      <c r="JS16" t="s">
        <v>430</v>
      </c>
      <c r="JT16" t="s">
        <v>430</v>
      </c>
      <c r="JU16" t="s">
        <v>430</v>
      </c>
      <c r="JV16" t="s">
        <v>407</v>
      </c>
      <c r="JW16" t="s">
        <v>430</v>
      </c>
      <c r="JY16" t="s">
        <v>414</v>
      </c>
      <c r="JZ16" t="s">
        <v>414</v>
      </c>
      <c r="KA16" t="s">
        <v>407</v>
      </c>
      <c r="KB16" t="s">
        <v>407</v>
      </c>
      <c r="KC16" t="s">
        <v>407</v>
      </c>
      <c r="KD16" t="s">
        <v>407</v>
      </c>
      <c r="KE16" t="s">
        <v>407</v>
      </c>
      <c r="KF16" t="s">
        <v>409</v>
      </c>
      <c r="KG16" t="s">
        <v>409</v>
      </c>
      <c r="KH16" t="s">
        <v>409</v>
      </c>
      <c r="KI16" t="s">
        <v>407</v>
      </c>
      <c r="KJ16" t="s">
        <v>405</v>
      </c>
      <c r="KK16" t="s">
        <v>412</v>
      </c>
      <c r="KL16" t="s">
        <v>409</v>
      </c>
      <c r="KM16" t="s">
        <v>409</v>
      </c>
    </row>
    <row r="17" spans="1:299">
      <c r="A17">
        <v>1</v>
      </c>
      <c r="B17">
        <v>1702254362</v>
      </c>
      <c r="C17">
        <v>0</v>
      </c>
      <c r="D17" t="s">
        <v>435</v>
      </c>
      <c r="E17" t="s">
        <v>436</v>
      </c>
      <c r="F17">
        <v>1</v>
      </c>
      <c r="H17" t="s">
        <v>437</v>
      </c>
      <c r="K17">
        <v>1702254361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424.290545263205</v>
      </c>
      <c r="AM17">
        <v>412.630496969697</v>
      </c>
      <c r="AN17">
        <v>2.31603911212356e-05</v>
      </c>
      <c r="AO17">
        <v>65.4810882365536</v>
      </c>
      <c r="AP17">
        <f>(AR17 - AQ17 + EA17*1E3/(8.314*(EC17+273.15)) * AT17/DZ17 * AS17) * DZ17/(100*DN17) * 1000/(1000 - AR17)</f>
        <v>0</v>
      </c>
      <c r="AQ17">
        <v>10.1221407009352</v>
      </c>
      <c r="AR17">
        <v>12.4733494505495</v>
      </c>
      <c r="AS17">
        <v>-1.24096754087439e-05</v>
      </c>
      <c r="AT17">
        <v>85.5929654245082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438</v>
      </c>
      <c r="BA17" t="s">
        <v>438</v>
      </c>
      <c r="BB17">
        <v>0</v>
      </c>
      <c r="BC17">
        <v>0</v>
      </c>
      <c r="BD17">
        <f>1-BB17/BC17</f>
        <v>0</v>
      </c>
      <c r="BE17">
        <v>0</v>
      </c>
      <c r="BF17" t="s">
        <v>438</v>
      </c>
      <c r="BG17" t="s">
        <v>438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438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439</v>
      </c>
      <c r="DQ17">
        <v>2</v>
      </c>
      <c r="DR17" t="b">
        <v>1</v>
      </c>
      <c r="DS17">
        <v>1702254361</v>
      </c>
      <c r="DT17">
        <v>407.501</v>
      </c>
      <c r="DU17">
        <v>419.996</v>
      </c>
      <c r="DV17">
        <v>12.4737</v>
      </c>
      <c r="DW17">
        <v>10.1214</v>
      </c>
      <c r="DX17">
        <v>407.409</v>
      </c>
      <c r="DY17">
        <v>12.3194</v>
      </c>
      <c r="DZ17">
        <v>600.107</v>
      </c>
      <c r="EA17">
        <v>78.4778</v>
      </c>
      <c r="EB17">
        <v>0.100467</v>
      </c>
      <c r="EC17">
        <v>22.9402</v>
      </c>
      <c r="ED17">
        <v>23.1329</v>
      </c>
      <c r="EE17">
        <v>999.9</v>
      </c>
      <c r="EF17">
        <v>0</v>
      </c>
      <c r="EG17">
        <v>0</v>
      </c>
      <c r="EH17">
        <v>9977.5</v>
      </c>
      <c r="EI17">
        <v>0</v>
      </c>
      <c r="EJ17">
        <v>0.221023</v>
      </c>
      <c r="EK17">
        <v>-12.4959</v>
      </c>
      <c r="EL17">
        <v>412.648</v>
      </c>
      <c r="EM17">
        <v>424.291</v>
      </c>
      <c r="EN17">
        <v>2.35234</v>
      </c>
      <c r="EO17">
        <v>419.996</v>
      </c>
      <c r="EP17">
        <v>10.1214</v>
      </c>
      <c r="EQ17">
        <v>0.97891</v>
      </c>
      <c r="ER17">
        <v>0.794304</v>
      </c>
      <c r="ES17">
        <v>6.6062</v>
      </c>
      <c r="ET17">
        <v>3.60591</v>
      </c>
      <c r="EU17">
        <v>1800.11</v>
      </c>
      <c r="EV17">
        <v>0.977995</v>
      </c>
      <c r="EW17">
        <v>0.0220052</v>
      </c>
      <c r="EX17">
        <v>0</v>
      </c>
      <c r="EY17">
        <v>850.37</v>
      </c>
      <c r="EZ17">
        <v>4.99999</v>
      </c>
      <c r="FA17">
        <v>15317.7</v>
      </c>
      <c r="FB17">
        <v>15730.6</v>
      </c>
      <c r="FC17">
        <v>43.312</v>
      </c>
      <c r="FD17">
        <v>44.312</v>
      </c>
      <c r="FE17">
        <v>44.125</v>
      </c>
      <c r="FF17">
        <v>43.562</v>
      </c>
      <c r="FG17">
        <v>45</v>
      </c>
      <c r="FH17">
        <v>1755.61</v>
      </c>
      <c r="FI17">
        <v>39.5</v>
      </c>
      <c r="FJ17">
        <v>0</v>
      </c>
      <c r="FK17">
        <v>1702254364.8</v>
      </c>
      <c r="FL17">
        <v>0</v>
      </c>
      <c r="FM17">
        <v>850.58636</v>
      </c>
      <c r="FN17">
        <v>-2.4580769139177</v>
      </c>
      <c r="FO17">
        <v>-40.8230770600517</v>
      </c>
      <c r="FP17">
        <v>15319.628</v>
      </c>
      <c r="FQ17">
        <v>15</v>
      </c>
      <c r="FR17">
        <v>1702254183</v>
      </c>
      <c r="FS17" t="s">
        <v>440</v>
      </c>
      <c r="FT17">
        <v>1702254175</v>
      </c>
      <c r="FU17">
        <v>1702254183</v>
      </c>
      <c r="FV17">
        <v>10</v>
      </c>
      <c r="FW17">
        <v>0.851</v>
      </c>
      <c r="FX17">
        <v>0.01</v>
      </c>
      <c r="FY17">
        <v>0.083</v>
      </c>
      <c r="FZ17">
        <v>0.11</v>
      </c>
      <c r="GA17">
        <v>420</v>
      </c>
      <c r="GB17">
        <v>10</v>
      </c>
      <c r="GC17">
        <v>0.1</v>
      </c>
      <c r="GD17">
        <v>0.03</v>
      </c>
      <c r="GE17">
        <v>-12.496135</v>
      </c>
      <c r="GF17">
        <v>-0.0167052631578926</v>
      </c>
      <c r="GG17">
        <v>0.0207458977872733</v>
      </c>
      <c r="GH17">
        <v>1</v>
      </c>
      <c r="GI17">
        <v>850.750382352941</v>
      </c>
      <c r="GJ17">
        <v>-2.38592818509196</v>
      </c>
      <c r="GK17">
        <v>0.318002961020798</v>
      </c>
      <c r="GL17">
        <v>0</v>
      </c>
      <c r="GM17">
        <v>2.355793</v>
      </c>
      <c r="GN17">
        <v>-0.0310375939849616</v>
      </c>
      <c r="GO17">
        <v>0.00309403312845869</v>
      </c>
      <c r="GP17">
        <v>1</v>
      </c>
      <c r="GQ17">
        <v>2</v>
      </c>
      <c r="GR17">
        <v>3</v>
      </c>
      <c r="GS17" t="s">
        <v>441</v>
      </c>
      <c r="GT17">
        <v>3.24844</v>
      </c>
      <c r="GU17">
        <v>2.72949</v>
      </c>
      <c r="GV17">
        <v>0.0843202</v>
      </c>
      <c r="GW17">
        <v>0.0860114</v>
      </c>
      <c r="GX17">
        <v>0.0567958</v>
      </c>
      <c r="GY17">
        <v>0.049056</v>
      </c>
      <c r="GZ17">
        <v>28654.9</v>
      </c>
      <c r="HA17">
        <v>32762.4</v>
      </c>
      <c r="HB17">
        <v>31175.3</v>
      </c>
      <c r="HC17">
        <v>34507.2</v>
      </c>
      <c r="HD17">
        <v>40127.4</v>
      </c>
      <c r="HE17">
        <v>40683.2</v>
      </c>
      <c r="HF17">
        <v>42887.6</v>
      </c>
      <c r="HG17">
        <v>42843.3</v>
      </c>
      <c r="HH17">
        <v>2.368</v>
      </c>
      <c r="HI17">
        <v>2.15532</v>
      </c>
      <c r="HJ17">
        <v>0.180222</v>
      </c>
      <c r="HK17">
        <v>0</v>
      </c>
      <c r="HL17">
        <v>20.1599</v>
      </c>
      <c r="HM17">
        <v>999.9</v>
      </c>
      <c r="HN17">
        <v>48.859</v>
      </c>
      <c r="HO17">
        <v>25.005</v>
      </c>
      <c r="HP17">
        <v>19.8019</v>
      </c>
      <c r="HQ17">
        <v>53.5841</v>
      </c>
      <c r="HR17">
        <v>19.8037</v>
      </c>
      <c r="HS17">
        <v>2</v>
      </c>
      <c r="HT17">
        <v>-0.508521</v>
      </c>
      <c r="HU17">
        <v>0.0525054</v>
      </c>
      <c r="HV17">
        <v>20.2813</v>
      </c>
      <c r="HW17">
        <v>5.2435</v>
      </c>
      <c r="HX17">
        <v>11.992</v>
      </c>
      <c r="HY17">
        <v>4.97255</v>
      </c>
      <c r="HZ17">
        <v>3.29773</v>
      </c>
      <c r="IA17">
        <v>999.9</v>
      </c>
      <c r="IB17">
        <v>9999</v>
      </c>
      <c r="IC17">
        <v>9999</v>
      </c>
      <c r="ID17">
        <v>9999</v>
      </c>
      <c r="IE17">
        <v>4.97231</v>
      </c>
      <c r="IF17">
        <v>1.8541</v>
      </c>
      <c r="IG17">
        <v>1.85505</v>
      </c>
      <c r="IH17">
        <v>1.85944</v>
      </c>
      <c r="II17">
        <v>1.85379</v>
      </c>
      <c r="IJ17">
        <v>1.85822</v>
      </c>
      <c r="IK17">
        <v>1.85545</v>
      </c>
      <c r="IL17">
        <v>1.85399</v>
      </c>
      <c r="IM17">
        <v>0</v>
      </c>
      <c r="IN17">
        <v>0</v>
      </c>
      <c r="IO17">
        <v>0</v>
      </c>
      <c r="IP17">
        <v>0</v>
      </c>
      <c r="IQ17" t="s">
        <v>442</v>
      </c>
      <c r="IR17" t="s">
        <v>443</v>
      </c>
      <c r="IS17" t="s">
        <v>444</v>
      </c>
      <c r="IT17" t="s">
        <v>444</v>
      </c>
      <c r="IU17" t="s">
        <v>444</v>
      </c>
      <c r="IV17" t="s">
        <v>444</v>
      </c>
      <c r="IW17">
        <v>0</v>
      </c>
      <c r="IX17">
        <v>100</v>
      </c>
      <c r="IY17">
        <v>100</v>
      </c>
      <c r="IZ17">
        <v>0.092</v>
      </c>
      <c r="JA17">
        <v>0.1543</v>
      </c>
      <c r="JB17">
        <v>0.384162620690815</v>
      </c>
      <c r="JC17">
        <v>-0.000736983925543759</v>
      </c>
      <c r="JD17">
        <v>5.50227735017005e-08</v>
      </c>
      <c r="JE17">
        <v>-1.80092801818671e-11</v>
      </c>
      <c r="JF17">
        <v>0.0186208460981627</v>
      </c>
      <c r="JG17">
        <v>0.0020002821773041</v>
      </c>
      <c r="JH17">
        <v>0.000752131743392367</v>
      </c>
      <c r="JI17">
        <v>-1.63508706736641e-06</v>
      </c>
      <c r="JJ17">
        <v>33</v>
      </c>
      <c r="JK17">
        <v>2234</v>
      </c>
      <c r="JL17">
        <v>4</v>
      </c>
      <c r="JM17">
        <v>23</v>
      </c>
      <c r="JN17">
        <v>3.1</v>
      </c>
      <c r="JO17">
        <v>3</v>
      </c>
      <c r="JP17">
        <v>1.31104</v>
      </c>
      <c r="JQ17">
        <v>2.40601</v>
      </c>
      <c r="JR17">
        <v>2.24609</v>
      </c>
      <c r="JS17">
        <v>2.78442</v>
      </c>
      <c r="JT17">
        <v>2.23999</v>
      </c>
      <c r="JU17">
        <v>2.37427</v>
      </c>
      <c r="JV17">
        <v>30.0718</v>
      </c>
      <c r="JW17">
        <v>24.0525</v>
      </c>
      <c r="JX17">
        <v>18</v>
      </c>
      <c r="JY17">
        <v>617.214</v>
      </c>
      <c r="JZ17">
        <v>572.864</v>
      </c>
      <c r="KA17">
        <v>19.9999</v>
      </c>
      <c r="KB17">
        <v>20.5127</v>
      </c>
      <c r="KC17">
        <v>29.9999</v>
      </c>
      <c r="KD17">
        <v>20.4038</v>
      </c>
      <c r="KE17">
        <v>20.3688</v>
      </c>
      <c r="KF17">
        <v>26.2841</v>
      </c>
      <c r="KG17">
        <v>44.1594</v>
      </c>
      <c r="KH17">
        <v>0</v>
      </c>
      <c r="KI17">
        <v>20</v>
      </c>
      <c r="KJ17">
        <v>420</v>
      </c>
      <c r="KK17">
        <v>10.0784</v>
      </c>
      <c r="KL17">
        <v>101.527</v>
      </c>
      <c r="KM17">
        <v>100.628</v>
      </c>
    </row>
    <row r="18" spans="1:299">
      <c r="A18">
        <v>2</v>
      </c>
      <c r="B18">
        <v>1702254483</v>
      </c>
      <c r="C18">
        <v>121</v>
      </c>
      <c r="D18" t="s">
        <v>445</v>
      </c>
      <c r="E18" t="s">
        <v>446</v>
      </c>
      <c r="F18">
        <v>1</v>
      </c>
      <c r="H18" t="s">
        <v>437</v>
      </c>
      <c r="K18">
        <v>1702254481.5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424.355714933447</v>
      </c>
      <c r="AM18">
        <v>413.031739393939</v>
      </c>
      <c r="AN18">
        <v>-0.011932071936395</v>
      </c>
      <c r="AO18">
        <v>65.4810882365536</v>
      </c>
      <c r="AP18">
        <f>(AR18 - AQ18 + EA18*1E3/(8.314*(EC18+273.15)) * AT18/DZ18 * AS18) * DZ18/(100*DN18) * 1000/(1000 - AR18)</f>
        <v>0</v>
      </c>
      <c r="AQ18">
        <v>10.2625266742132</v>
      </c>
      <c r="AR18">
        <v>12.4661681318681</v>
      </c>
      <c r="AS18">
        <v>-3.2724370613093e-05</v>
      </c>
      <c r="AT18">
        <v>85.5929654245082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438</v>
      </c>
      <c r="BA18" t="s">
        <v>438</v>
      </c>
      <c r="BB18">
        <v>0</v>
      </c>
      <c r="BC18">
        <v>0</v>
      </c>
      <c r="BD18">
        <f>1-BB18/BC18</f>
        <v>0</v>
      </c>
      <c r="BE18">
        <v>0</v>
      </c>
      <c r="BF18" t="s">
        <v>438</v>
      </c>
      <c r="BG18" t="s">
        <v>438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438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439</v>
      </c>
      <c r="DQ18">
        <v>2</v>
      </c>
      <c r="DR18" t="b">
        <v>1</v>
      </c>
      <c r="DS18">
        <v>1702254481.5</v>
      </c>
      <c r="DT18">
        <v>407.8925</v>
      </c>
      <c r="DU18">
        <v>419.9925</v>
      </c>
      <c r="DV18">
        <v>12.4657</v>
      </c>
      <c r="DW18">
        <v>10.26205</v>
      </c>
      <c r="DX18">
        <v>407.801</v>
      </c>
      <c r="DY18">
        <v>12.3115</v>
      </c>
      <c r="DZ18">
        <v>600.092</v>
      </c>
      <c r="EA18">
        <v>78.47715</v>
      </c>
      <c r="EB18">
        <v>0.0997869</v>
      </c>
      <c r="EC18">
        <v>22.82335</v>
      </c>
      <c r="ED18">
        <v>22.8123</v>
      </c>
      <c r="EE18">
        <v>999.9</v>
      </c>
      <c r="EF18">
        <v>0</v>
      </c>
      <c r="EG18">
        <v>0</v>
      </c>
      <c r="EH18">
        <v>10004.975</v>
      </c>
      <c r="EI18">
        <v>0</v>
      </c>
      <c r="EJ18">
        <v>0.221023</v>
      </c>
      <c r="EK18">
        <v>-12.10025</v>
      </c>
      <c r="EL18">
        <v>413.041</v>
      </c>
      <c r="EM18">
        <v>424.3475</v>
      </c>
      <c r="EN18">
        <v>2.20362</v>
      </c>
      <c r="EO18">
        <v>419.9925</v>
      </c>
      <c r="EP18">
        <v>10.26205</v>
      </c>
      <c r="EQ18">
        <v>0.978272</v>
      </c>
      <c r="ER18">
        <v>0.805338</v>
      </c>
      <c r="ES18">
        <v>6.59673</v>
      </c>
      <c r="ET18">
        <v>3.80174</v>
      </c>
      <c r="EU18">
        <v>1500.03</v>
      </c>
      <c r="EV18">
        <v>0.973003</v>
      </c>
      <c r="EW18">
        <v>0.0269968</v>
      </c>
      <c r="EX18">
        <v>0</v>
      </c>
      <c r="EY18">
        <v>847.059</v>
      </c>
      <c r="EZ18">
        <v>4.99999</v>
      </c>
      <c r="FA18">
        <v>12682</v>
      </c>
      <c r="FB18">
        <v>13078.5</v>
      </c>
      <c r="FC18">
        <v>42.937</v>
      </c>
      <c r="FD18">
        <v>44.312</v>
      </c>
      <c r="FE18">
        <v>44</v>
      </c>
      <c r="FF18">
        <v>43.562</v>
      </c>
      <c r="FG18">
        <v>44.781</v>
      </c>
      <c r="FH18">
        <v>1454.67</v>
      </c>
      <c r="FI18">
        <v>40.36</v>
      </c>
      <c r="FJ18">
        <v>0</v>
      </c>
      <c r="FK18">
        <v>1702254486</v>
      </c>
      <c r="FL18">
        <v>0</v>
      </c>
      <c r="FM18">
        <v>846.72024</v>
      </c>
      <c r="FN18">
        <v>0.29192307580673</v>
      </c>
      <c r="FO18">
        <v>12.8538461340882</v>
      </c>
      <c r="FP18">
        <v>12680.544</v>
      </c>
      <c r="FQ18">
        <v>15</v>
      </c>
      <c r="FR18">
        <v>1702254183</v>
      </c>
      <c r="FS18" t="s">
        <v>440</v>
      </c>
      <c r="FT18">
        <v>1702254175</v>
      </c>
      <c r="FU18">
        <v>1702254183</v>
      </c>
      <c r="FV18">
        <v>10</v>
      </c>
      <c r="FW18">
        <v>0.851</v>
      </c>
      <c r="FX18">
        <v>0.01</v>
      </c>
      <c r="FY18">
        <v>0.083</v>
      </c>
      <c r="FZ18">
        <v>0.11</v>
      </c>
      <c r="GA18">
        <v>420</v>
      </c>
      <c r="GB18">
        <v>10</v>
      </c>
      <c r="GC18">
        <v>0.1</v>
      </c>
      <c r="GD18">
        <v>0.03</v>
      </c>
      <c r="GE18">
        <v>-12.088185</v>
      </c>
      <c r="GF18">
        <v>0.128557894736831</v>
      </c>
      <c r="GG18">
        <v>0.0291711377049303</v>
      </c>
      <c r="GH18">
        <v>1</v>
      </c>
      <c r="GI18">
        <v>846.629441176471</v>
      </c>
      <c r="GJ18">
        <v>1.32319327743354</v>
      </c>
      <c r="GK18">
        <v>0.232676396231591</v>
      </c>
      <c r="GL18">
        <v>0</v>
      </c>
      <c r="GM18">
        <v>2.20846</v>
      </c>
      <c r="GN18">
        <v>-0.0425278195488733</v>
      </c>
      <c r="GO18">
        <v>0.00425851499938653</v>
      </c>
      <c r="GP18">
        <v>1</v>
      </c>
      <c r="GQ18">
        <v>2</v>
      </c>
      <c r="GR18">
        <v>3</v>
      </c>
      <c r="GS18" t="s">
        <v>441</v>
      </c>
      <c r="GT18">
        <v>3.24844</v>
      </c>
      <c r="GU18">
        <v>2.72931</v>
      </c>
      <c r="GV18">
        <v>0.084386</v>
      </c>
      <c r="GW18">
        <v>0.0860203</v>
      </c>
      <c r="GX18">
        <v>0.056767</v>
      </c>
      <c r="GY18">
        <v>0.0495821</v>
      </c>
      <c r="GZ18">
        <v>28655.3</v>
      </c>
      <c r="HA18">
        <v>32763.8</v>
      </c>
      <c r="HB18">
        <v>31177.8</v>
      </c>
      <c r="HC18">
        <v>34508.9</v>
      </c>
      <c r="HD18">
        <v>40132</v>
      </c>
      <c r="HE18">
        <v>40662.8</v>
      </c>
      <c r="HF18">
        <v>42891.2</v>
      </c>
      <c r="HG18">
        <v>42845.7</v>
      </c>
      <c r="HH18">
        <v>2.36807</v>
      </c>
      <c r="HI18">
        <v>2.15602</v>
      </c>
      <c r="HJ18">
        <v>0.162572</v>
      </c>
      <c r="HK18">
        <v>0</v>
      </c>
      <c r="HL18">
        <v>20.1268</v>
      </c>
      <c r="HM18">
        <v>999.9</v>
      </c>
      <c r="HN18">
        <v>48.81</v>
      </c>
      <c r="HO18">
        <v>25.025</v>
      </c>
      <c r="HP18">
        <v>19.8059</v>
      </c>
      <c r="HQ18">
        <v>53.214</v>
      </c>
      <c r="HR18">
        <v>19.8157</v>
      </c>
      <c r="HS18">
        <v>2</v>
      </c>
      <c r="HT18">
        <v>-0.510823</v>
      </c>
      <c r="HU18">
        <v>0.0270261</v>
      </c>
      <c r="HV18">
        <v>20.2836</v>
      </c>
      <c r="HW18">
        <v>5.24664</v>
      </c>
      <c r="HX18">
        <v>11.992</v>
      </c>
      <c r="HY18">
        <v>4.9717</v>
      </c>
      <c r="HZ18">
        <v>3.2975</v>
      </c>
      <c r="IA18">
        <v>999.9</v>
      </c>
      <c r="IB18">
        <v>9999</v>
      </c>
      <c r="IC18">
        <v>9999</v>
      </c>
      <c r="ID18">
        <v>9999</v>
      </c>
      <c r="IE18">
        <v>4.97232</v>
      </c>
      <c r="IF18">
        <v>1.8541</v>
      </c>
      <c r="IG18">
        <v>1.85513</v>
      </c>
      <c r="IH18">
        <v>1.85944</v>
      </c>
      <c r="II18">
        <v>1.85379</v>
      </c>
      <c r="IJ18">
        <v>1.85823</v>
      </c>
      <c r="IK18">
        <v>1.85546</v>
      </c>
      <c r="IL18">
        <v>1.85406</v>
      </c>
      <c r="IM18">
        <v>0</v>
      </c>
      <c r="IN18">
        <v>0</v>
      </c>
      <c r="IO18">
        <v>0</v>
      </c>
      <c r="IP18">
        <v>0</v>
      </c>
      <c r="IQ18" t="s">
        <v>442</v>
      </c>
      <c r="IR18" t="s">
        <v>443</v>
      </c>
      <c r="IS18" t="s">
        <v>444</v>
      </c>
      <c r="IT18" t="s">
        <v>444</v>
      </c>
      <c r="IU18" t="s">
        <v>444</v>
      </c>
      <c r="IV18" t="s">
        <v>444</v>
      </c>
      <c r="IW18">
        <v>0</v>
      </c>
      <c r="IX18">
        <v>100</v>
      </c>
      <c r="IY18">
        <v>100</v>
      </c>
      <c r="IZ18">
        <v>0.092</v>
      </c>
      <c r="JA18">
        <v>0.1542</v>
      </c>
      <c r="JB18">
        <v>0.384162620690815</v>
      </c>
      <c r="JC18">
        <v>-0.000736983925543759</v>
      </c>
      <c r="JD18">
        <v>5.50227735017005e-08</v>
      </c>
      <c r="JE18">
        <v>-1.80092801818671e-11</v>
      </c>
      <c r="JF18">
        <v>0.0186208460981627</v>
      </c>
      <c r="JG18">
        <v>0.0020002821773041</v>
      </c>
      <c r="JH18">
        <v>0.000752131743392367</v>
      </c>
      <c r="JI18">
        <v>-1.63508706736641e-06</v>
      </c>
      <c r="JJ18">
        <v>33</v>
      </c>
      <c r="JK18">
        <v>2234</v>
      </c>
      <c r="JL18">
        <v>4</v>
      </c>
      <c r="JM18">
        <v>23</v>
      </c>
      <c r="JN18">
        <v>5.1</v>
      </c>
      <c r="JO18">
        <v>5</v>
      </c>
      <c r="JP18">
        <v>1.31226</v>
      </c>
      <c r="JQ18">
        <v>2.39868</v>
      </c>
      <c r="JR18">
        <v>2.24609</v>
      </c>
      <c r="JS18">
        <v>2.78442</v>
      </c>
      <c r="JT18">
        <v>2.23999</v>
      </c>
      <c r="JU18">
        <v>2.3999</v>
      </c>
      <c r="JV18">
        <v>30.0504</v>
      </c>
      <c r="JW18">
        <v>24.0612</v>
      </c>
      <c r="JX18">
        <v>18</v>
      </c>
      <c r="JY18">
        <v>617.041</v>
      </c>
      <c r="JZ18">
        <v>573.155</v>
      </c>
      <c r="KA18">
        <v>19.9997</v>
      </c>
      <c r="KB18">
        <v>20.4865</v>
      </c>
      <c r="KC18">
        <v>30</v>
      </c>
      <c r="KD18">
        <v>20.3852</v>
      </c>
      <c r="KE18">
        <v>20.3515</v>
      </c>
      <c r="KF18">
        <v>26.2876</v>
      </c>
      <c r="KG18">
        <v>43.6138</v>
      </c>
      <c r="KH18">
        <v>0</v>
      </c>
      <c r="KI18">
        <v>20</v>
      </c>
      <c r="KJ18">
        <v>420</v>
      </c>
      <c r="KK18">
        <v>10.2141</v>
      </c>
      <c r="KL18">
        <v>101.535</v>
      </c>
      <c r="KM18">
        <v>100.633</v>
      </c>
    </row>
    <row r="19" spans="1:299">
      <c r="A19">
        <v>3</v>
      </c>
      <c r="B19">
        <v>1702254604</v>
      </c>
      <c r="C19">
        <v>242</v>
      </c>
      <c r="D19" t="s">
        <v>447</v>
      </c>
      <c r="E19" t="s">
        <v>448</v>
      </c>
      <c r="F19">
        <v>1</v>
      </c>
      <c r="H19" t="s">
        <v>437</v>
      </c>
      <c r="K19">
        <v>1702254602.5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424.34608261944</v>
      </c>
      <c r="AM19">
        <v>413.533236363636</v>
      </c>
      <c r="AN19">
        <v>-0.00126126069746681</v>
      </c>
      <c r="AO19">
        <v>65.4810882365536</v>
      </c>
      <c r="AP19">
        <f>(AR19 - AQ19 + EA19*1E3/(8.314*(EC19+273.15)) * AT19/DZ19 * AS19) * DZ19/(100*DN19) * 1000/(1000 - AR19)</f>
        <v>0</v>
      </c>
      <c r="AQ19">
        <v>10.2586776786796</v>
      </c>
      <c r="AR19">
        <v>12.3174626373626</v>
      </c>
      <c r="AS19">
        <v>-1.92800962926081e-05</v>
      </c>
      <c r="AT19">
        <v>85.5929654245082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438</v>
      </c>
      <c r="BA19" t="s">
        <v>438</v>
      </c>
      <c r="BB19">
        <v>0</v>
      </c>
      <c r="BC19">
        <v>0</v>
      </c>
      <c r="BD19">
        <f>1-BB19/BC19</f>
        <v>0</v>
      </c>
      <c r="BE19">
        <v>0</v>
      </c>
      <c r="BF19" t="s">
        <v>438</v>
      </c>
      <c r="BG19" t="s">
        <v>438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438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439</v>
      </c>
      <c r="DQ19">
        <v>2</v>
      </c>
      <c r="DR19" t="b">
        <v>1</v>
      </c>
      <c r="DS19">
        <v>1702254602.5</v>
      </c>
      <c r="DT19">
        <v>408.4345</v>
      </c>
      <c r="DU19">
        <v>419.977</v>
      </c>
      <c r="DV19">
        <v>12.31745</v>
      </c>
      <c r="DW19">
        <v>10.2591</v>
      </c>
      <c r="DX19">
        <v>408.343</v>
      </c>
      <c r="DY19">
        <v>12.16615</v>
      </c>
      <c r="DZ19">
        <v>600.0085</v>
      </c>
      <c r="EA19">
        <v>78.47655</v>
      </c>
      <c r="EB19">
        <v>0.09960805</v>
      </c>
      <c r="EC19">
        <v>22.6587</v>
      </c>
      <c r="ED19">
        <v>22.45435</v>
      </c>
      <c r="EE19">
        <v>999.9</v>
      </c>
      <c r="EF19">
        <v>0</v>
      </c>
      <c r="EG19">
        <v>0</v>
      </c>
      <c r="EH19">
        <v>10003.125</v>
      </c>
      <c r="EI19">
        <v>0</v>
      </c>
      <c r="EJ19">
        <v>0.221023</v>
      </c>
      <c r="EK19">
        <v>-11.5425</v>
      </c>
      <c r="EL19">
        <v>413.528</v>
      </c>
      <c r="EM19">
        <v>424.33</v>
      </c>
      <c r="EN19">
        <v>2.0584</v>
      </c>
      <c r="EO19">
        <v>419.977</v>
      </c>
      <c r="EP19">
        <v>10.2591</v>
      </c>
      <c r="EQ19">
        <v>0.966632</v>
      </c>
      <c r="ER19">
        <v>0.8050955</v>
      </c>
      <c r="ES19">
        <v>6.4229</v>
      </c>
      <c r="ET19">
        <v>3.79747</v>
      </c>
      <c r="EU19">
        <v>1200.085</v>
      </c>
      <c r="EV19">
        <v>0.9670005</v>
      </c>
      <c r="EW19">
        <v>0.03299945</v>
      </c>
      <c r="EX19">
        <v>0</v>
      </c>
      <c r="EY19">
        <v>854.9155</v>
      </c>
      <c r="EZ19">
        <v>4.99999</v>
      </c>
      <c r="FA19">
        <v>10207.65</v>
      </c>
      <c r="FB19">
        <v>10433</v>
      </c>
      <c r="FC19">
        <v>42.3435</v>
      </c>
      <c r="FD19">
        <v>44.187</v>
      </c>
      <c r="FE19">
        <v>43.75</v>
      </c>
      <c r="FF19">
        <v>43.437</v>
      </c>
      <c r="FG19">
        <v>44.375</v>
      </c>
      <c r="FH19">
        <v>1155.65</v>
      </c>
      <c r="FI19">
        <v>39.435</v>
      </c>
      <c r="FJ19">
        <v>0</v>
      </c>
      <c r="FK19">
        <v>1702254606.6</v>
      </c>
      <c r="FL19">
        <v>0</v>
      </c>
      <c r="FM19">
        <v>854.524192307692</v>
      </c>
      <c r="FN19">
        <v>3.46287179876412</v>
      </c>
      <c r="FO19">
        <v>26.8239316135509</v>
      </c>
      <c r="FP19">
        <v>10204.3461538462</v>
      </c>
      <c r="FQ19">
        <v>15</v>
      </c>
      <c r="FR19">
        <v>1702254183</v>
      </c>
      <c r="FS19" t="s">
        <v>440</v>
      </c>
      <c r="FT19">
        <v>1702254175</v>
      </c>
      <c r="FU19">
        <v>1702254183</v>
      </c>
      <c r="FV19">
        <v>10</v>
      </c>
      <c r="FW19">
        <v>0.851</v>
      </c>
      <c r="FX19">
        <v>0.01</v>
      </c>
      <c r="FY19">
        <v>0.083</v>
      </c>
      <c r="FZ19">
        <v>0.11</v>
      </c>
      <c r="GA19">
        <v>420</v>
      </c>
      <c r="GB19">
        <v>10</v>
      </c>
      <c r="GC19">
        <v>0.1</v>
      </c>
      <c r="GD19">
        <v>0.03</v>
      </c>
      <c r="GE19">
        <v>-11.586680952381</v>
      </c>
      <c r="GF19">
        <v>0.352722077922083</v>
      </c>
      <c r="GG19">
        <v>0.042104932626403</v>
      </c>
      <c r="GH19">
        <v>1</v>
      </c>
      <c r="GI19">
        <v>854.270029411765</v>
      </c>
      <c r="GJ19">
        <v>2.9718105448073</v>
      </c>
      <c r="GK19">
        <v>0.348398984034289</v>
      </c>
      <c r="GL19">
        <v>0</v>
      </c>
      <c r="GM19">
        <v>2.06785714285714</v>
      </c>
      <c r="GN19">
        <v>-0.0449103896103868</v>
      </c>
      <c r="GO19">
        <v>0.00460606447327574</v>
      </c>
      <c r="GP19">
        <v>1</v>
      </c>
      <c r="GQ19">
        <v>2</v>
      </c>
      <c r="GR19">
        <v>3</v>
      </c>
      <c r="GS19" t="s">
        <v>441</v>
      </c>
      <c r="GT19">
        <v>3.24837</v>
      </c>
      <c r="GU19">
        <v>2.72927</v>
      </c>
      <c r="GV19">
        <v>0.0844687</v>
      </c>
      <c r="GW19">
        <v>0.0860163</v>
      </c>
      <c r="GX19">
        <v>0.0562588</v>
      </c>
      <c r="GY19">
        <v>0.0495744</v>
      </c>
      <c r="GZ19">
        <v>28654.1</v>
      </c>
      <c r="HA19">
        <v>32765.3</v>
      </c>
      <c r="HB19">
        <v>31179.1</v>
      </c>
      <c r="HC19">
        <v>34510.2</v>
      </c>
      <c r="HD19">
        <v>40155.2</v>
      </c>
      <c r="HE19">
        <v>40664.6</v>
      </c>
      <c r="HF19">
        <v>42892.6</v>
      </c>
      <c r="HG19">
        <v>42847.1</v>
      </c>
      <c r="HH19">
        <v>2.36818</v>
      </c>
      <c r="HI19">
        <v>2.1565</v>
      </c>
      <c r="HJ19">
        <v>0.14361</v>
      </c>
      <c r="HK19">
        <v>0</v>
      </c>
      <c r="HL19">
        <v>20.0824</v>
      </c>
      <c r="HM19">
        <v>999.9</v>
      </c>
      <c r="HN19">
        <v>48.785</v>
      </c>
      <c r="HO19">
        <v>25.035</v>
      </c>
      <c r="HP19">
        <v>19.8073</v>
      </c>
      <c r="HQ19">
        <v>54.104</v>
      </c>
      <c r="HR19">
        <v>19.8798</v>
      </c>
      <c r="HS19">
        <v>2</v>
      </c>
      <c r="HT19">
        <v>-0.51315</v>
      </c>
      <c r="HU19">
        <v>0.0169145</v>
      </c>
      <c r="HV19">
        <v>20.2856</v>
      </c>
      <c r="HW19">
        <v>5.24395</v>
      </c>
      <c r="HX19">
        <v>11.992</v>
      </c>
      <c r="HY19">
        <v>4.97145</v>
      </c>
      <c r="HZ19">
        <v>3.297</v>
      </c>
      <c r="IA19">
        <v>999.9</v>
      </c>
      <c r="IB19">
        <v>9999</v>
      </c>
      <c r="IC19">
        <v>9999</v>
      </c>
      <c r="ID19">
        <v>9999</v>
      </c>
      <c r="IE19">
        <v>4.97234</v>
      </c>
      <c r="IF19">
        <v>1.8541</v>
      </c>
      <c r="IG19">
        <v>1.85506</v>
      </c>
      <c r="IH19">
        <v>1.85944</v>
      </c>
      <c r="II19">
        <v>1.85379</v>
      </c>
      <c r="IJ19">
        <v>1.85822</v>
      </c>
      <c r="IK19">
        <v>1.85541</v>
      </c>
      <c r="IL19">
        <v>1.85399</v>
      </c>
      <c r="IM19">
        <v>0</v>
      </c>
      <c r="IN19">
        <v>0</v>
      </c>
      <c r="IO19">
        <v>0</v>
      </c>
      <c r="IP19">
        <v>0</v>
      </c>
      <c r="IQ19" t="s">
        <v>442</v>
      </c>
      <c r="IR19" t="s">
        <v>443</v>
      </c>
      <c r="IS19" t="s">
        <v>444</v>
      </c>
      <c r="IT19" t="s">
        <v>444</v>
      </c>
      <c r="IU19" t="s">
        <v>444</v>
      </c>
      <c r="IV19" t="s">
        <v>444</v>
      </c>
      <c r="IW19">
        <v>0</v>
      </c>
      <c r="IX19">
        <v>100</v>
      </c>
      <c r="IY19">
        <v>100</v>
      </c>
      <c r="IZ19">
        <v>0.091</v>
      </c>
      <c r="JA19">
        <v>0.1513</v>
      </c>
      <c r="JB19">
        <v>0.384162620690815</v>
      </c>
      <c r="JC19">
        <v>-0.000736983925543759</v>
      </c>
      <c r="JD19">
        <v>5.50227735017005e-08</v>
      </c>
      <c r="JE19">
        <v>-1.80092801818671e-11</v>
      </c>
      <c r="JF19">
        <v>0.0186208460981627</v>
      </c>
      <c r="JG19">
        <v>0.0020002821773041</v>
      </c>
      <c r="JH19">
        <v>0.000752131743392367</v>
      </c>
      <c r="JI19">
        <v>-1.63508706736641e-06</v>
      </c>
      <c r="JJ19">
        <v>33</v>
      </c>
      <c r="JK19">
        <v>2234</v>
      </c>
      <c r="JL19">
        <v>4</v>
      </c>
      <c r="JM19">
        <v>23</v>
      </c>
      <c r="JN19">
        <v>7.2</v>
      </c>
      <c r="JO19">
        <v>7</v>
      </c>
      <c r="JP19">
        <v>1.31226</v>
      </c>
      <c r="JQ19">
        <v>2.3938</v>
      </c>
      <c r="JR19">
        <v>2.24609</v>
      </c>
      <c r="JS19">
        <v>2.7832</v>
      </c>
      <c r="JT19">
        <v>2.23999</v>
      </c>
      <c r="JU19">
        <v>2.40967</v>
      </c>
      <c r="JV19">
        <v>30.0504</v>
      </c>
      <c r="JW19">
        <v>24.0612</v>
      </c>
      <c r="JX19">
        <v>18</v>
      </c>
      <c r="JY19">
        <v>616.789</v>
      </c>
      <c r="JZ19">
        <v>573.208</v>
      </c>
      <c r="KA19">
        <v>19.9998</v>
      </c>
      <c r="KB19">
        <v>20.4539</v>
      </c>
      <c r="KC19">
        <v>30</v>
      </c>
      <c r="KD19">
        <v>20.3587</v>
      </c>
      <c r="KE19">
        <v>20.3272</v>
      </c>
      <c r="KF19">
        <v>26.2881</v>
      </c>
      <c r="KG19">
        <v>43.6138</v>
      </c>
      <c r="KH19">
        <v>0</v>
      </c>
      <c r="KI19">
        <v>20</v>
      </c>
      <c r="KJ19">
        <v>420</v>
      </c>
      <c r="KK19">
        <v>10.2267</v>
      </c>
      <c r="KL19">
        <v>101.539</v>
      </c>
      <c r="KM19">
        <v>100.637</v>
      </c>
    </row>
    <row r="20" spans="1:299">
      <c r="A20">
        <v>4</v>
      </c>
      <c r="B20">
        <v>1702254725</v>
      </c>
      <c r="C20">
        <v>363</v>
      </c>
      <c r="D20" t="s">
        <v>449</v>
      </c>
      <c r="E20" t="s">
        <v>450</v>
      </c>
      <c r="F20">
        <v>1</v>
      </c>
      <c r="H20" t="s">
        <v>437</v>
      </c>
      <c r="K20">
        <v>1702254723.5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424.33184387638</v>
      </c>
      <c r="AM20">
        <v>414.11616969697</v>
      </c>
      <c r="AN20">
        <v>0.00083347764386502</v>
      </c>
      <c r="AO20">
        <v>65.4810882365536</v>
      </c>
      <c r="AP20">
        <f>(AR20 - AQ20 + EA20*1E3/(8.314*(EC20+273.15)) * AT20/DZ20 * AS20) * DZ20/(100*DN20) * 1000/(1000 - AR20)</f>
        <v>0</v>
      </c>
      <c r="AQ20">
        <v>10.2627634109312</v>
      </c>
      <c r="AR20">
        <v>12.1658692307692</v>
      </c>
      <c r="AS20">
        <v>-1.12302736886266e-05</v>
      </c>
      <c r="AT20">
        <v>85.5929654245082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438</v>
      </c>
      <c r="BA20" t="s">
        <v>438</v>
      </c>
      <c r="BB20">
        <v>0</v>
      </c>
      <c r="BC20">
        <v>0</v>
      </c>
      <c r="BD20">
        <f>1-BB20/BC20</f>
        <v>0</v>
      </c>
      <c r="BE20">
        <v>0</v>
      </c>
      <c r="BF20" t="s">
        <v>438</v>
      </c>
      <c r="BG20" t="s">
        <v>438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438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439</v>
      </c>
      <c r="DQ20">
        <v>2</v>
      </c>
      <c r="DR20" t="b">
        <v>1</v>
      </c>
      <c r="DS20">
        <v>1702254723.5</v>
      </c>
      <c r="DT20">
        <v>409.0775</v>
      </c>
      <c r="DU20">
        <v>419.9835</v>
      </c>
      <c r="DV20">
        <v>12.16645</v>
      </c>
      <c r="DW20">
        <v>10.26175</v>
      </c>
      <c r="DX20">
        <v>408.987</v>
      </c>
      <c r="DY20">
        <v>12.01805</v>
      </c>
      <c r="DZ20">
        <v>599.9515</v>
      </c>
      <c r="EA20">
        <v>78.4762</v>
      </c>
      <c r="EB20">
        <v>0.0998831</v>
      </c>
      <c r="EC20">
        <v>22.45005</v>
      </c>
      <c r="ED20">
        <v>22.0577</v>
      </c>
      <c r="EE20">
        <v>999.9</v>
      </c>
      <c r="EF20">
        <v>0</v>
      </c>
      <c r="EG20">
        <v>0</v>
      </c>
      <c r="EH20">
        <v>9998.75</v>
      </c>
      <c r="EI20">
        <v>0</v>
      </c>
      <c r="EJ20">
        <v>0.221023</v>
      </c>
      <c r="EK20">
        <v>-10.90545</v>
      </c>
      <c r="EL20">
        <v>414.116</v>
      </c>
      <c r="EM20">
        <v>424.3375</v>
      </c>
      <c r="EN20">
        <v>1.90472</v>
      </c>
      <c r="EO20">
        <v>419.9835</v>
      </c>
      <c r="EP20">
        <v>10.26175</v>
      </c>
      <c r="EQ20">
        <v>0.9547795</v>
      </c>
      <c r="ER20">
        <v>0.805304</v>
      </c>
      <c r="ES20">
        <v>6.24399</v>
      </c>
      <c r="ET20">
        <v>3.80114</v>
      </c>
      <c r="EU20">
        <v>899.9695</v>
      </c>
      <c r="EV20">
        <v>0.955998</v>
      </c>
      <c r="EW20">
        <v>0.0440017</v>
      </c>
      <c r="EX20">
        <v>0</v>
      </c>
      <c r="EY20">
        <v>884.5495</v>
      </c>
      <c r="EZ20">
        <v>4.99999</v>
      </c>
      <c r="FA20">
        <v>7878.83</v>
      </c>
      <c r="FB20">
        <v>7783.37</v>
      </c>
      <c r="FC20">
        <v>41.625</v>
      </c>
      <c r="FD20">
        <v>44</v>
      </c>
      <c r="FE20">
        <v>43.312</v>
      </c>
      <c r="FF20">
        <v>43.2185</v>
      </c>
      <c r="FG20">
        <v>43.812</v>
      </c>
      <c r="FH20">
        <v>855.585</v>
      </c>
      <c r="FI20">
        <v>39.38</v>
      </c>
      <c r="FJ20">
        <v>0</v>
      </c>
      <c r="FK20">
        <v>1702254727.8</v>
      </c>
      <c r="FL20">
        <v>0</v>
      </c>
      <c r="FM20">
        <v>884.238961538462</v>
      </c>
      <c r="FN20">
        <v>3.82629061126645</v>
      </c>
      <c r="FO20">
        <v>35.3497435974434</v>
      </c>
      <c r="FP20">
        <v>7875.73538461538</v>
      </c>
      <c r="FQ20">
        <v>15</v>
      </c>
      <c r="FR20">
        <v>1702254183</v>
      </c>
      <c r="FS20" t="s">
        <v>440</v>
      </c>
      <c r="FT20">
        <v>1702254175</v>
      </c>
      <c r="FU20">
        <v>1702254183</v>
      </c>
      <c r="FV20">
        <v>10</v>
      </c>
      <c r="FW20">
        <v>0.851</v>
      </c>
      <c r="FX20">
        <v>0.01</v>
      </c>
      <c r="FY20">
        <v>0.083</v>
      </c>
      <c r="FZ20">
        <v>0.11</v>
      </c>
      <c r="GA20">
        <v>420</v>
      </c>
      <c r="GB20">
        <v>10</v>
      </c>
      <c r="GC20">
        <v>0.1</v>
      </c>
      <c r="GD20">
        <v>0.03</v>
      </c>
      <c r="GE20">
        <v>-10.915795</v>
      </c>
      <c r="GF20">
        <v>-0.0416436090225657</v>
      </c>
      <c r="GG20">
        <v>0.0296359152887169</v>
      </c>
      <c r="GH20">
        <v>1</v>
      </c>
      <c r="GI20">
        <v>883.903882352941</v>
      </c>
      <c r="GJ20">
        <v>4.6378609688597</v>
      </c>
      <c r="GK20">
        <v>0.517154645474287</v>
      </c>
      <c r="GL20">
        <v>0</v>
      </c>
      <c r="GM20">
        <v>1.912507</v>
      </c>
      <c r="GN20">
        <v>-0.0545196992481188</v>
      </c>
      <c r="GO20">
        <v>0.00528929588886836</v>
      </c>
      <c r="GP20">
        <v>1</v>
      </c>
      <c r="GQ20">
        <v>2</v>
      </c>
      <c r="GR20">
        <v>3</v>
      </c>
      <c r="GS20" t="s">
        <v>441</v>
      </c>
      <c r="GT20">
        <v>3.24845</v>
      </c>
      <c r="GU20">
        <v>2.72959</v>
      </c>
      <c r="GV20">
        <v>0.0845849</v>
      </c>
      <c r="GW20">
        <v>0.0860256</v>
      </c>
      <c r="GX20">
        <v>0.0557311</v>
      </c>
      <c r="GY20">
        <v>0.0495873</v>
      </c>
      <c r="GZ20">
        <v>28649</v>
      </c>
      <c r="HA20">
        <v>32762.9</v>
      </c>
      <c r="HB20">
        <v>31177.6</v>
      </c>
      <c r="HC20">
        <v>34508</v>
      </c>
      <c r="HD20">
        <v>40175.7</v>
      </c>
      <c r="HE20">
        <v>40661.3</v>
      </c>
      <c r="HF20">
        <v>42890.3</v>
      </c>
      <c r="HG20">
        <v>42844.3</v>
      </c>
      <c r="HH20">
        <v>2.36783</v>
      </c>
      <c r="HI20">
        <v>2.15628</v>
      </c>
      <c r="HJ20">
        <v>0.122897</v>
      </c>
      <c r="HK20">
        <v>0</v>
      </c>
      <c r="HL20">
        <v>20.0239</v>
      </c>
      <c r="HM20">
        <v>999.9</v>
      </c>
      <c r="HN20">
        <v>48.761</v>
      </c>
      <c r="HO20">
        <v>25.025</v>
      </c>
      <c r="HP20">
        <v>19.7861</v>
      </c>
      <c r="HQ20">
        <v>53.464</v>
      </c>
      <c r="HR20">
        <v>19.8117</v>
      </c>
      <c r="HS20">
        <v>2</v>
      </c>
      <c r="HT20">
        <v>-0.511105</v>
      </c>
      <c r="HU20">
        <v>0.0643246</v>
      </c>
      <c r="HV20">
        <v>20.2887</v>
      </c>
      <c r="HW20">
        <v>5.24529</v>
      </c>
      <c r="HX20">
        <v>11.992</v>
      </c>
      <c r="HY20">
        <v>4.97265</v>
      </c>
      <c r="HZ20">
        <v>3.2975</v>
      </c>
      <c r="IA20">
        <v>999.9</v>
      </c>
      <c r="IB20">
        <v>9999</v>
      </c>
      <c r="IC20">
        <v>9999</v>
      </c>
      <c r="ID20">
        <v>9999</v>
      </c>
      <c r="IE20">
        <v>4.97233</v>
      </c>
      <c r="IF20">
        <v>1.8541</v>
      </c>
      <c r="IG20">
        <v>1.8551</v>
      </c>
      <c r="IH20">
        <v>1.85944</v>
      </c>
      <c r="II20">
        <v>1.85379</v>
      </c>
      <c r="IJ20">
        <v>1.85822</v>
      </c>
      <c r="IK20">
        <v>1.85542</v>
      </c>
      <c r="IL20">
        <v>1.85402</v>
      </c>
      <c r="IM20">
        <v>0</v>
      </c>
      <c r="IN20">
        <v>0</v>
      </c>
      <c r="IO20">
        <v>0</v>
      </c>
      <c r="IP20">
        <v>0</v>
      </c>
      <c r="IQ20" t="s">
        <v>442</v>
      </c>
      <c r="IR20" t="s">
        <v>443</v>
      </c>
      <c r="IS20" t="s">
        <v>444</v>
      </c>
      <c r="IT20" t="s">
        <v>444</v>
      </c>
      <c r="IU20" t="s">
        <v>444</v>
      </c>
      <c r="IV20" t="s">
        <v>444</v>
      </c>
      <c r="IW20">
        <v>0</v>
      </c>
      <c r="IX20">
        <v>100</v>
      </c>
      <c r="IY20">
        <v>100</v>
      </c>
      <c r="IZ20">
        <v>0.091</v>
      </c>
      <c r="JA20">
        <v>0.1484</v>
      </c>
      <c r="JB20">
        <v>0.384162620690815</v>
      </c>
      <c r="JC20">
        <v>-0.000736983925543759</v>
      </c>
      <c r="JD20">
        <v>5.50227735017005e-08</v>
      </c>
      <c r="JE20">
        <v>-1.80092801818671e-11</v>
      </c>
      <c r="JF20">
        <v>0.0186208460981627</v>
      </c>
      <c r="JG20">
        <v>0.0020002821773041</v>
      </c>
      <c r="JH20">
        <v>0.000752131743392367</v>
      </c>
      <c r="JI20">
        <v>-1.63508706736641e-06</v>
      </c>
      <c r="JJ20">
        <v>33</v>
      </c>
      <c r="JK20">
        <v>2234</v>
      </c>
      <c r="JL20">
        <v>4</v>
      </c>
      <c r="JM20">
        <v>23</v>
      </c>
      <c r="JN20">
        <v>9.2</v>
      </c>
      <c r="JO20">
        <v>9</v>
      </c>
      <c r="JP20">
        <v>1.31226</v>
      </c>
      <c r="JQ20">
        <v>2.40112</v>
      </c>
      <c r="JR20">
        <v>2.24609</v>
      </c>
      <c r="JS20">
        <v>2.78442</v>
      </c>
      <c r="JT20">
        <v>2.23999</v>
      </c>
      <c r="JU20">
        <v>2.35229</v>
      </c>
      <c r="JV20">
        <v>30.0504</v>
      </c>
      <c r="JW20">
        <v>24.0612</v>
      </c>
      <c r="JX20">
        <v>18</v>
      </c>
      <c r="JY20">
        <v>616.598</v>
      </c>
      <c r="JZ20">
        <v>573.09</v>
      </c>
      <c r="KA20">
        <v>20.0007</v>
      </c>
      <c r="KB20">
        <v>20.4629</v>
      </c>
      <c r="KC20">
        <v>30.0003</v>
      </c>
      <c r="KD20">
        <v>20.3621</v>
      </c>
      <c r="KE20">
        <v>20.3307</v>
      </c>
      <c r="KF20">
        <v>26.2859</v>
      </c>
      <c r="KG20">
        <v>43.6138</v>
      </c>
      <c r="KH20">
        <v>0</v>
      </c>
      <c r="KI20">
        <v>20</v>
      </c>
      <c r="KJ20">
        <v>420</v>
      </c>
      <c r="KK20">
        <v>10.2409</v>
      </c>
      <c r="KL20">
        <v>101.534</v>
      </c>
      <c r="KM20">
        <v>100.63</v>
      </c>
    </row>
    <row r="21" spans="1:299">
      <c r="A21">
        <v>5</v>
      </c>
      <c r="B21">
        <v>1702254846</v>
      </c>
      <c r="C21">
        <v>484</v>
      </c>
      <c r="D21" t="s">
        <v>451</v>
      </c>
      <c r="E21" t="s">
        <v>452</v>
      </c>
      <c r="F21">
        <v>1</v>
      </c>
      <c r="H21" t="s">
        <v>437</v>
      </c>
      <c r="K21">
        <v>1702254844.5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424.348053941076</v>
      </c>
      <c r="AM21">
        <v>415.677575757576</v>
      </c>
      <c r="AN21">
        <v>0.0013343882366208</v>
      </c>
      <c r="AO21">
        <v>65.4810882365536</v>
      </c>
      <c r="AP21">
        <f>(AR21 - AQ21 + EA21*1E3/(8.314*(EC21+273.15)) * AT21/DZ21 * AS21) * DZ21/(100*DN21) * 1000/(1000 - AR21)</f>
        <v>0</v>
      </c>
      <c r="AQ21">
        <v>10.2547353045172</v>
      </c>
      <c r="AR21">
        <v>11.9866043956044</v>
      </c>
      <c r="AS21">
        <v>-1.03753190753201e-05</v>
      </c>
      <c r="AT21">
        <v>85.5929654245082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438</v>
      </c>
      <c r="BA21" t="s">
        <v>438</v>
      </c>
      <c r="BB21">
        <v>0</v>
      </c>
      <c r="BC21">
        <v>0</v>
      </c>
      <c r="BD21">
        <f>1-BB21/BC21</f>
        <v>0</v>
      </c>
      <c r="BE21">
        <v>0</v>
      </c>
      <c r="BF21" t="s">
        <v>438</v>
      </c>
      <c r="BG21" t="s">
        <v>438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438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439</v>
      </c>
      <c r="DQ21">
        <v>2</v>
      </c>
      <c r="DR21" t="b">
        <v>1</v>
      </c>
      <c r="DS21">
        <v>1702254844.5</v>
      </c>
      <c r="DT21">
        <v>410.6955</v>
      </c>
      <c r="DU21">
        <v>420.023</v>
      </c>
      <c r="DV21">
        <v>11.98755</v>
      </c>
      <c r="DW21">
        <v>10.25475</v>
      </c>
      <c r="DX21">
        <v>410.6055</v>
      </c>
      <c r="DY21">
        <v>11.84245</v>
      </c>
      <c r="DZ21">
        <v>599.9485</v>
      </c>
      <c r="EA21">
        <v>78.47115</v>
      </c>
      <c r="EB21">
        <v>0.09982355</v>
      </c>
      <c r="EC21">
        <v>22.20635</v>
      </c>
      <c r="ED21">
        <v>21.5384</v>
      </c>
      <c r="EE21">
        <v>999.9</v>
      </c>
      <c r="EF21">
        <v>0</v>
      </c>
      <c r="EG21">
        <v>0</v>
      </c>
      <c r="EH21">
        <v>10043.7</v>
      </c>
      <c r="EI21">
        <v>0</v>
      </c>
      <c r="EJ21">
        <v>0.221023</v>
      </c>
      <c r="EK21">
        <v>-9.327985</v>
      </c>
      <c r="EL21">
        <v>415.6785</v>
      </c>
      <c r="EM21">
        <v>424.375</v>
      </c>
      <c r="EN21">
        <v>1.73274</v>
      </c>
      <c r="EO21">
        <v>420.023</v>
      </c>
      <c r="EP21">
        <v>10.25475</v>
      </c>
      <c r="EQ21">
        <v>0.940674</v>
      </c>
      <c r="ER21">
        <v>0.804704</v>
      </c>
      <c r="ES21">
        <v>6.028495</v>
      </c>
      <c r="ET21">
        <v>3.790555</v>
      </c>
      <c r="EU21">
        <v>499.972</v>
      </c>
      <c r="EV21">
        <v>0.9199575</v>
      </c>
      <c r="EW21">
        <v>0.0800422</v>
      </c>
      <c r="EX21">
        <v>0</v>
      </c>
      <c r="EY21">
        <v>999.2095</v>
      </c>
      <c r="EZ21">
        <v>4.99999</v>
      </c>
      <c r="FA21">
        <v>4869.86</v>
      </c>
      <c r="FB21">
        <v>4250.94</v>
      </c>
      <c r="FC21">
        <v>40.562</v>
      </c>
      <c r="FD21">
        <v>43.625</v>
      </c>
      <c r="FE21">
        <v>42.687</v>
      </c>
      <c r="FF21">
        <v>42.875</v>
      </c>
      <c r="FG21">
        <v>43.062</v>
      </c>
      <c r="FH21">
        <v>455.35</v>
      </c>
      <c r="FI21">
        <v>39.62</v>
      </c>
      <c r="FJ21">
        <v>0</v>
      </c>
      <c r="FK21">
        <v>1702254849</v>
      </c>
      <c r="FL21">
        <v>0</v>
      </c>
      <c r="FM21">
        <v>998.040615384615</v>
      </c>
      <c r="FN21">
        <v>14.0849230618099</v>
      </c>
      <c r="FO21">
        <v>62.344615398211</v>
      </c>
      <c r="FP21">
        <v>4864.75076923077</v>
      </c>
      <c r="FQ21">
        <v>15</v>
      </c>
      <c r="FR21">
        <v>1702254183</v>
      </c>
      <c r="FS21" t="s">
        <v>440</v>
      </c>
      <c r="FT21">
        <v>1702254175</v>
      </c>
      <c r="FU21">
        <v>1702254183</v>
      </c>
      <c r="FV21">
        <v>10</v>
      </c>
      <c r="FW21">
        <v>0.851</v>
      </c>
      <c r="FX21">
        <v>0.01</v>
      </c>
      <c r="FY21">
        <v>0.083</v>
      </c>
      <c r="FZ21">
        <v>0.11</v>
      </c>
      <c r="GA21">
        <v>420</v>
      </c>
      <c r="GB21">
        <v>10</v>
      </c>
      <c r="GC21">
        <v>0.1</v>
      </c>
      <c r="GD21">
        <v>0.03</v>
      </c>
      <c r="GE21">
        <v>-9.27541904761905</v>
      </c>
      <c r="GF21">
        <v>-0.23908129870131</v>
      </c>
      <c r="GG21">
        <v>0.0282031271323828</v>
      </c>
      <c r="GH21">
        <v>1</v>
      </c>
      <c r="GI21">
        <v>996.863264705882</v>
      </c>
      <c r="GJ21">
        <v>14.5594958021429</v>
      </c>
      <c r="GK21">
        <v>1.44063050552882</v>
      </c>
      <c r="GL21">
        <v>0</v>
      </c>
      <c r="GM21">
        <v>1.74352952380952</v>
      </c>
      <c r="GN21">
        <v>-0.0497103896103909</v>
      </c>
      <c r="GO21">
        <v>0.00511901355470397</v>
      </c>
      <c r="GP21">
        <v>1</v>
      </c>
      <c r="GQ21">
        <v>2</v>
      </c>
      <c r="GR21">
        <v>3</v>
      </c>
      <c r="GS21" t="s">
        <v>441</v>
      </c>
      <c r="GT21">
        <v>3.24854</v>
      </c>
      <c r="GU21">
        <v>2.72995</v>
      </c>
      <c r="GV21">
        <v>0.0848216</v>
      </c>
      <c r="GW21">
        <v>0.0860165</v>
      </c>
      <c r="GX21">
        <v>0.0551056</v>
      </c>
      <c r="GY21">
        <v>0.0495536</v>
      </c>
      <c r="GZ21">
        <v>28640</v>
      </c>
      <c r="HA21">
        <v>32762.1</v>
      </c>
      <c r="HB21">
        <v>31176.1</v>
      </c>
      <c r="HC21">
        <v>34507</v>
      </c>
      <c r="HD21">
        <v>40200.4</v>
      </c>
      <c r="HE21">
        <v>40661.6</v>
      </c>
      <c r="HF21">
        <v>42888.1</v>
      </c>
      <c r="HG21">
        <v>42843.1</v>
      </c>
      <c r="HH21">
        <v>2.36725</v>
      </c>
      <c r="HI21">
        <v>2.15565</v>
      </c>
      <c r="HJ21">
        <v>0.0954047</v>
      </c>
      <c r="HK21">
        <v>0</v>
      </c>
      <c r="HL21">
        <v>19.9613</v>
      </c>
      <c r="HM21">
        <v>999.9</v>
      </c>
      <c r="HN21">
        <v>48.761</v>
      </c>
      <c r="HO21">
        <v>25.045</v>
      </c>
      <c r="HP21">
        <v>19.8114</v>
      </c>
      <c r="HQ21">
        <v>53.874</v>
      </c>
      <c r="HR21">
        <v>19.8478</v>
      </c>
      <c r="HS21">
        <v>2</v>
      </c>
      <c r="HT21">
        <v>-0.509388</v>
      </c>
      <c r="HU21">
        <v>-0.00974401</v>
      </c>
      <c r="HV21">
        <v>20.2927</v>
      </c>
      <c r="HW21">
        <v>5.24619</v>
      </c>
      <c r="HX21">
        <v>11.992</v>
      </c>
      <c r="HY21">
        <v>4.9721</v>
      </c>
      <c r="HZ21">
        <v>3.29752</v>
      </c>
      <c r="IA21">
        <v>999.9</v>
      </c>
      <c r="IB21">
        <v>9999</v>
      </c>
      <c r="IC21">
        <v>9999</v>
      </c>
      <c r="ID21">
        <v>9999</v>
      </c>
      <c r="IE21">
        <v>4.97233</v>
      </c>
      <c r="IF21">
        <v>1.85409</v>
      </c>
      <c r="IG21">
        <v>1.85509</v>
      </c>
      <c r="IH21">
        <v>1.85944</v>
      </c>
      <c r="II21">
        <v>1.85379</v>
      </c>
      <c r="IJ21">
        <v>1.85822</v>
      </c>
      <c r="IK21">
        <v>1.85542</v>
      </c>
      <c r="IL21">
        <v>1.85404</v>
      </c>
      <c r="IM21">
        <v>0</v>
      </c>
      <c r="IN21">
        <v>0</v>
      </c>
      <c r="IO21">
        <v>0</v>
      </c>
      <c r="IP21">
        <v>0</v>
      </c>
      <c r="IQ21" t="s">
        <v>442</v>
      </c>
      <c r="IR21" t="s">
        <v>443</v>
      </c>
      <c r="IS21" t="s">
        <v>444</v>
      </c>
      <c r="IT21" t="s">
        <v>444</v>
      </c>
      <c r="IU21" t="s">
        <v>444</v>
      </c>
      <c r="IV21" t="s">
        <v>444</v>
      </c>
      <c r="IW21">
        <v>0</v>
      </c>
      <c r="IX21">
        <v>100</v>
      </c>
      <c r="IY21">
        <v>100</v>
      </c>
      <c r="IZ21">
        <v>0.09</v>
      </c>
      <c r="JA21">
        <v>0.145</v>
      </c>
      <c r="JB21">
        <v>0.384162620690815</v>
      </c>
      <c r="JC21">
        <v>-0.000736983925543759</v>
      </c>
      <c r="JD21">
        <v>5.50227735017005e-08</v>
      </c>
      <c r="JE21">
        <v>-1.80092801818671e-11</v>
      </c>
      <c r="JF21">
        <v>0.0186208460981627</v>
      </c>
      <c r="JG21">
        <v>0.0020002821773041</v>
      </c>
      <c r="JH21">
        <v>0.000752131743392367</v>
      </c>
      <c r="JI21">
        <v>-1.63508706736641e-06</v>
      </c>
      <c r="JJ21">
        <v>33</v>
      </c>
      <c r="JK21">
        <v>2234</v>
      </c>
      <c r="JL21">
        <v>4</v>
      </c>
      <c r="JM21">
        <v>23</v>
      </c>
      <c r="JN21">
        <v>11.2</v>
      </c>
      <c r="JO21">
        <v>11.1</v>
      </c>
      <c r="JP21">
        <v>1.31226</v>
      </c>
      <c r="JQ21">
        <v>2.39502</v>
      </c>
      <c r="JR21">
        <v>2.24609</v>
      </c>
      <c r="JS21">
        <v>2.78442</v>
      </c>
      <c r="JT21">
        <v>2.23999</v>
      </c>
      <c r="JU21">
        <v>2.39746</v>
      </c>
      <c r="JV21">
        <v>30.029</v>
      </c>
      <c r="JW21">
        <v>24.07</v>
      </c>
      <c r="JX21">
        <v>18</v>
      </c>
      <c r="JY21">
        <v>616.425</v>
      </c>
      <c r="JZ21">
        <v>572.812</v>
      </c>
      <c r="KA21">
        <v>19.9993</v>
      </c>
      <c r="KB21">
        <v>20.4952</v>
      </c>
      <c r="KC21">
        <v>30.0001</v>
      </c>
      <c r="KD21">
        <v>20.3795</v>
      </c>
      <c r="KE21">
        <v>20.3446</v>
      </c>
      <c r="KF21">
        <v>26.2922</v>
      </c>
      <c r="KG21">
        <v>43.6138</v>
      </c>
      <c r="KH21">
        <v>0</v>
      </c>
      <c r="KI21">
        <v>20</v>
      </c>
      <c r="KJ21">
        <v>420</v>
      </c>
      <c r="KK21">
        <v>10.2587</v>
      </c>
      <c r="KL21">
        <v>101.529</v>
      </c>
      <c r="KM21">
        <v>100.627</v>
      </c>
    </row>
    <row r="22" spans="1:299">
      <c r="A22">
        <v>6</v>
      </c>
      <c r="B22">
        <v>1702254967</v>
      </c>
      <c r="C22">
        <v>605</v>
      </c>
      <c r="D22" t="s">
        <v>453</v>
      </c>
      <c r="E22" t="s">
        <v>454</v>
      </c>
      <c r="F22">
        <v>1</v>
      </c>
      <c r="H22" t="s">
        <v>437</v>
      </c>
      <c r="K22">
        <v>1702254965.5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424.36206785549</v>
      </c>
      <c r="AM22">
        <v>418.297387878788</v>
      </c>
      <c r="AN22">
        <v>-0.0146132732219664</v>
      </c>
      <c r="AO22">
        <v>65.4810882365536</v>
      </c>
      <c r="AP22">
        <f>(AR22 - AQ22 + EA22*1E3/(8.314*(EC22+273.15)) * AT22/DZ22 * AS22) * DZ22/(100*DN22) * 1000/(1000 - AR22)</f>
        <v>0</v>
      </c>
      <c r="AQ22">
        <v>10.2448315084806</v>
      </c>
      <c r="AR22">
        <v>11.8274802197802</v>
      </c>
      <c r="AS22">
        <v>-9.31840814659012e-06</v>
      </c>
      <c r="AT22">
        <v>85.5929654245082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438</v>
      </c>
      <c r="BA22" t="s">
        <v>438</v>
      </c>
      <c r="BB22">
        <v>0</v>
      </c>
      <c r="BC22">
        <v>0</v>
      </c>
      <c r="BD22">
        <f>1-BB22/BC22</f>
        <v>0</v>
      </c>
      <c r="BE22">
        <v>0</v>
      </c>
      <c r="BF22" t="s">
        <v>438</v>
      </c>
      <c r="BG22" t="s">
        <v>438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438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439</v>
      </c>
      <c r="DQ22">
        <v>2</v>
      </c>
      <c r="DR22" t="b">
        <v>1</v>
      </c>
      <c r="DS22">
        <v>1702254965.5</v>
      </c>
      <c r="DT22">
        <v>413.363</v>
      </c>
      <c r="DU22">
        <v>420.0145</v>
      </c>
      <c r="DV22">
        <v>11.82815</v>
      </c>
      <c r="DW22">
        <v>10.2447</v>
      </c>
      <c r="DX22">
        <v>413.275</v>
      </c>
      <c r="DY22">
        <v>11.68605</v>
      </c>
      <c r="DZ22">
        <v>599.992</v>
      </c>
      <c r="EA22">
        <v>78.47015</v>
      </c>
      <c r="EB22">
        <v>0.09956065</v>
      </c>
      <c r="EC22">
        <v>21.97595</v>
      </c>
      <c r="ED22">
        <v>21.14465</v>
      </c>
      <c r="EE22">
        <v>999.9</v>
      </c>
      <c r="EF22">
        <v>0</v>
      </c>
      <c r="EG22">
        <v>0</v>
      </c>
      <c r="EH22">
        <v>10026.575</v>
      </c>
      <c r="EI22">
        <v>0</v>
      </c>
      <c r="EJ22">
        <v>0.221023</v>
      </c>
      <c r="EK22">
        <v>-6.65216</v>
      </c>
      <c r="EL22">
        <v>418.3105</v>
      </c>
      <c r="EM22">
        <v>424.3625</v>
      </c>
      <c r="EN22">
        <v>1.583445</v>
      </c>
      <c r="EO22">
        <v>420.0145</v>
      </c>
      <c r="EP22">
        <v>10.2447</v>
      </c>
      <c r="EQ22">
        <v>0.9281565</v>
      </c>
      <c r="ER22">
        <v>0.8039035</v>
      </c>
      <c r="ES22">
        <v>5.83487</v>
      </c>
      <c r="ET22">
        <v>3.776415</v>
      </c>
      <c r="EU22">
        <v>249.9525</v>
      </c>
      <c r="EV22">
        <v>0.8999945</v>
      </c>
      <c r="EW22">
        <v>0.10000565</v>
      </c>
      <c r="EX22">
        <v>0</v>
      </c>
      <c r="EY22">
        <v>1059.865</v>
      </c>
      <c r="EZ22">
        <v>4.99999</v>
      </c>
      <c r="FA22">
        <v>2548.5</v>
      </c>
      <c r="FB22">
        <v>2088.985</v>
      </c>
      <c r="FC22">
        <v>39.4685</v>
      </c>
      <c r="FD22">
        <v>43.062</v>
      </c>
      <c r="FE22">
        <v>41.812</v>
      </c>
      <c r="FF22">
        <v>42.375</v>
      </c>
      <c r="FG22">
        <v>42.156</v>
      </c>
      <c r="FH22">
        <v>220.455</v>
      </c>
      <c r="FI22">
        <v>24.5</v>
      </c>
      <c r="FJ22">
        <v>0</v>
      </c>
      <c r="FK22">
        <v>1702254969.6</v>
      </c>
      <c r="FL22">
        <v>0</v>
      </c>
      <c r="FM22">
        <v>1058.3084</v>
      </c>
      <c r="FN22">
        <v>17.2292307852783</v>
      </c>
      <c r="FO22">
        <v>38.0030769256533</v>
      </c>
      <c r="FP22">
        <v>2545.612</v>
      </c>
      <c r="FQ22">
        <v>15</v>
      </c>
      <c r="FR22">
        <v>1702254183</v>
      </c>
      <c r="FS22" t="s">
        <v>440</v>
      </c>
      <c r="FT22">
        <v>1702254175</v>
      </c>
      <c r="FU22">
        <v>1702254183</v>
      </c>
      <c r="FV22">
        <v>10</v>
      </c>
      <c r="FW22">
        <v>0.851</v>
      </c>
      <c r="FX22">
        <v>0.01</v>
      </c>
      <c r="FY22">
        <v>0.083</v>
      </c>
      <c r="FZ22">
        <v>0.11</v>
      </c>
      <c r="GA22">
        <v>420</v>
      </c>
      <c r="GB22">
        <v>10</v>
      </c>
      <c r="GC22">
        <v>0.1</v>
      </c>
      <c r="GD22">
        <v>0.03</v>
      </c>
      <c r="GE22">
        <v>-6.59973</v>
      </c>
      <c r="GF22">
        <v>-0.129826466165401</v>
      </c>
      <c r="GG22">
        <v>0.0204665817859261</v>
      </c>
      <c r="GH22">
        <v>1</v>
      </c>
      <c r="GI22">
        <v>1056.94470588235</v>
      </c>
      <c r="GJ22">
        <v>18.4718105383892</v>
      </c>
      <c r="GK22">
        <v>1.82419077190908</v>
      </c>
      <c r="GL22">
        <v>0</v>
      </c>
      <c r="GM22">
        <v>1.595209</v>
      </c>
      <c r="GN22">
        <v>-0.0609094736842119</v>
      </c>
      <c r="GO22">
        <v>0.00595284713393515</v>
      </c>
      <c r="GP22">
        <v>1</v>
      </c>
      <c r="GQ22">
        <v>2</v>
      </c>
      <c r="GR22">
        <v>3</v>
      </c>
      <c r="GS22" t="s">
        <v>441</v>
      </c>
      <c r="GT22">
        <v>3.24836</v>
      </c>
      <c r="GU22">
        <v>2.72948</v>
      </c>
      <c r="GV22">
        <v>0.0852399</v>
      </c>
      <c r="GW22">
        <v>0.0860204</v>
      </c>
      <c r="GX22">
        <v>0.0545431</v>
      </c>
      <c r="GY22">
        <v>0.0495125</v>
      </c>
      <c r="GZ22">
        <v>28628</v>
      </c>
      <c r="HA22">
        <v>32763.4</v>
      </c>
      <c r="HB22">
        <v>31177.2</v>
      </c>
      <c r="HC22">
        <v>34508.4</v>
      </c>
      <c r="HD22">
        <v>40226.1</v>
      </c>
      <c r="HE22">
        <v>40665.1</v>
      </c>
      <c r="HF22">
        <v>42889.7</v>
      </c>
      <c r="HG22">
        <v>42844.9</v>
      </c>
      <c r="HH22">
        <v>2.36695</v>
      </c>
      <c r="HI22">
        <v>2.1559</v>
      </c>
      <c r="HJ22">
        <v>0.0784695</v>
      </c>
      <c r="HK22">
        <v>0</v>
      </c>
      <c r="HL22">
        <v>19.8462</v>
      </c>
      <c r="HM22">
        <v>999.9</v>
      </c>
      <c r="HN22">
        <v>48.688</v>
      </c>
      <c r="HO22">
        <v>25.035</v>
      </c>
      <c r="HP22">
        <v>19.7702</v>
      </c>
      <c r="HQ22">
        <v>53.624</v>
      </c>
      <c r="HR22">
        <v>19.8397</v>
      </c>
      <c r="HS22">
        <v>2</v>
      </c>
      <c r="HT22">
        <v>-0.51077</v>
      </c>
      <c r="HU22">
        <v>-0.0690468</v>
      </c>
      <c r="HV22">
        <v>20.2946</v>
      </c>
      <c r="HW22">
        <v>5.24679</v>
      </c>
      <c r="HX22">
        <v>11.992</v>
      </c>
      <c r="HY22">
        <v>4.97275</v>
      </c>
      <c r="HZ22">
        <v>3.29767</v>
      </c>
      <c r="IA22">
        <v>999.9</v>
      </c>
      <c r="IB22">
        <v>9999</v>
      </c>
      <c r="IC22">
        <v>9999</v>
      </c>
      <c r="ID22">
        <v>9999</v>
      </c>
      <c r="IE22">
        <v>4.97233</v>
      </c>
      <c r="IF22">
        <v>1.8541</v>
      </c>
      <c r="IG22">
        <v>1.85513</v>
      </c>
      <c r="IH22">
        <v>1.85944</v>
      </c>
      <c r="II22">
        <v>1.85379</v>
      </c>
      <c r="IJ22">
        <v>1.85822</v>
      </c>
      <c r="IK22">
        <v>1.85546</v>
      </c>
      <c r="IL22">
        <v>1.85408</v>
      </c>
      <c r="IM22">
        <v>0</v>
      </c>
      <c r="IN22">
        <v>0</v>
      </c>
      <c r="IO22">
        <v>0</v>
      </c>
      <c r="IP22">
        <v>0</v>
      </c>
      <c r="IQ22" t="s">
        <v>442</v>
      </c>
      <c r="IR22" t="s">
        <v>443</v>
      </c>
      <c r="IS22" t="s">
        <v>444</v>
      </c>
      <c r="IT22" t="s">
        <v>444</v>
      </c>
      <c r="IU22" t="s">
        <v>444</v>
      </c>
      <c r="IV22" t="s">
        <v>444</v>
      </c>
      <c r="IW22">
        <v>0</v>
      </c>
      <c r="IX22">
        <v>100</v>
      </c>
      <c r="IY22">
        <v>100</v>
      </c>
      <c r="IZ22">
        <v>0.088</v>
      </c>
      <c r="JA22">
        <v>0.142</v>
      </c>
      <c r="JB22">
        <v>0.384162620690815</v>
      </c>
      <c r="JC22">
        <v>-0.000736983925543759</v>
      </c>
      <c r="JD22">
        <v>5.50227735017005e-08</v>
      </c>
      <c r="JE22">
        <v>-1.80092801818671e-11</v>
      </c>
      <c r="JF22">
        <v>0.0186208460981627</v>
      </c>
      <c r="JG22">
        <v>0.0020002821773041</v>
      </c>
      <c r="JH22">
        <v>0.000752131743392367</v>
      </c>
      <c r="JI22">
        <v>-1.63508706736641e-06</v>
      </c>
      <c r="JJ22">
        <v>33</v>
      </c>
      <c r="JK22">
        <v>2234</v>
      </c>
      <c r="JL22">
        <v>4</v>
      </c>
      <c r="JM22">
        <v>23</v>
      </c>
      <c r="JN22">
        <v>13.2</v>
      </c>
      <c r="JO22">
        <v>13.1</v>
      </c>
      <c r="JP22">
        <v>1.31226</v>
      </c>
      <c r="JQ22">
        <v>2.39746</v>
      </c>
      <c r="JR22">
        <v>2.24609</v>
      </c>
      <c r="JS22">
        <v>2.78442</v>
      </c>
      <c r="JT22">
        <v>2.23999</v>
      </c>
      <c r="JU22">
        <v>2.37671</v>
      </c>
      <c r="JV22">
        <v>30.029</v>
      </c>
      <c r="JW22">
        <v>24.0787</v>
      </c>
      <c r="JX22">
        <v>18</v>
      </c>
      <c r="JY22">
        <v>616.15</v>
      </c>
      <c r="JZ22">
        <v>572.927</v>
      </c>
      <c r="KA22">
        <v>19.9997</v>
      </c>
      <c r="KB22">
        <v>20.4795</v>
      </c>
      <c r="KC22">
        <v>30.0001</v>
      </c>
      <c r="KD22">
        <v>20.373</v>
      </c>
      <c r="KE22">
        <v>20.3394</v>
      </c>
      <c r="KF22">
        <v>26.2884</v>
      </c>
      <c r="KG22">
        <v>43.6138</v>
      </c>
      <c r="KH22">
        <v>0</v>
      </c>
      <c r="KI22">
        <v>20</v>
      </c>
      <c r="KJ22">
        <v>420</v>
      </c>
      <c r="KK22">
        <v>10.2631</v>
      </c>
      <c r="KL22">
        <v>101.532</v>
      </c>
      <c r="KM22">
        <v>100.631</v>
      </c>
    </row>
    <row r="23" spans="1:299">
      <c r="A23">
        <v>7</v>
      </c>
      <c r="B23">
        <v>1702255088.1</v>
      </c>
      <c r="C23">
        <v>726.099999904633</v>
      </c>
      <c r="D23" t="s">
        <v>455</v>
      </c>
      <c r="E23" t="s">
        <v>456</v>
      </c>
      <c r="F23">
        <v>1</v>
      </c>
      <c r="H23" t="s">
        <v>437</v>
      </c>
      <c r="K23">
        <v>1702255087.1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424.342711329547</v>
      </c>
      <c r="AM23">
        <v>422.354672727273</v>
      </c>
      <c r="AN23">
        <v>-0.011837689313733</v>
      </c>
      <c r="AO23">
        <v>65.4810882365536</v>
      </c>
      <c r="AP23">
        <f>(AR23 - AQ23 + EA23*1E3/(8.314*(EC23+273.15)) * AT23/DZ23 * AS23) * DZ23/(100*DN23) * 1000/(1000 - AR23)</f>
        <v>0</v>
      </c>
      <c r="AQ23">
        <v>10.2617067756296</v>
      </c>
      <c r="AR23">
        <v>11.6798989010989</v>
      </c>
      <c r="AS23">
        <v>6.88485588783384e-06</v>
      </c>
      <c r="AT23">
        <v>85.5929654245082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438</v>
      </c>
      <c r="BA23" t="s">
        <v>438</v>
      </c>
      <c r="BB23">
        <v>0</v>
      </c>
      <c r="BC23">
        <v>0</v>
      </c>
      <c r="BD23">
        <f>1-BB23/BC23</f>
        <v>0</v>
      </c>
      <c r="BE23">
        <v>0</v>
      </c>
      <c r="BF23" t="s">
        <v>438</v>
      </c>
      <c r="BG23" t="s">
        <v>438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438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439</v>
      </c>
      <c r="DQ23">
        <v>2</v>
      </c>
      <c r="DR23" t="b">
        <v>1</v>
      </c>
      <c r="DS23">
        <v>1702255087.1</v>
      </c>
      <c r="DT23">
        <v>417.443</v>
      </c>
      <c r="DU23">
        <v>419.998</v>
      </c>
      <c r="DV23">
        <v>11.6763</v>
      </c>
      <c r="DW23">
        <v>10.2613</v>
      </c>
      <c r="DX23">
        <v>417.359</v>
      </c>
      <c r="DY23">
        <v>11.537</v>
      </c>
      <c r="DZ23">
        <v>599.972</v>
      </c>
      <c r="EA23">
        <v>78.4665</v>
      </c>
      <c r="EB23">
        <v>0.0999383</v>
      </c>
      <c r="EC23">
        <v>21.7637</v>
      </c>
      <c r="ED23">
        <v>20.8741</v>
      </c>
      <c r="EE23">
        <v>999.9</v>
      </c>
      <c r="EF23">
        <v>0</v>
      </c>
      <c r="EG23">
        <v>0</v>
      </c>
      <c r="EH23">
        <v>9991.25</v>
      </c>
      <c r="EI23">
        <v>0</v>
      </c>
      <c r="EJ23">
        <v>0.221023</v>
      </c>
      <c r="EK23">
        <v>-2.55417</v>
      </c>
      <c r="EL23">
        <v>422.375</v>
      </c>
      <c r="EM23">
        <v>424.352</v>
      </c>
      <c r="EN23">
        <v>1.41499</v>
      </c>
      <c r="EO23">
        <v>419.998</v>
      </c>
      <c r="EP23">
        <v>10.2613</v>
      </c>
      <c r="EQ23">
        <v>0.916199</v>
      </c>
      <c r="ER23">
        <v>0.805169</v>
      </c>
      <c r="ES23">
        <v>5.64773</v>
      </c>
      <c r="ET23">
        <v>3.79877</v>
      </c>
      <c r="EU23">
        <v>100.176</v>
      </c>
      <c r="EV23">
        <v>0.900185</v>
      </c>
      <c r="EW23">
        <v>0.0998154</v>
      </c>
      <c r="EX23">
        <v>0</v>
      </c>
      <c r="EY23">
        <v>1027.36</v>
      </c>
      <c r="EZ23">
        <v>4.99999</v>
      </c>
      <c r="FA23">
        <v>963.601</v>
      </c>
      <c r="FB23">
        <v>811.723</v>
      </c>
      <c r="FC23">
        <v>38.437</v>
      </c>
      <c r="FD23">
        <v>42.437</v>
      </c>
      <c r="FE23">
        <v>40.937</v>
      </c>
      <c r="FF23">
        <v>41.75</v>
      </c>
      <c r="FG23">
        <v>41.25</v>
      </c>
      <c r="FH23">
        <v>85.68</v>
      </c>
      <c r="FI23">
        <v>9.5</v>
      </c>
      <c r="FJ23">
        <v>0</v>
      </c>
      <c r="FK23">
        <v>1702255090.8</v>
      </c>
      <c r="FL23">
        <v>0</v>
      </c>
      <c r="FM23">
        <v>1026.9452</v>
      </c>
      <c r="FN23">
        <v>6.38153848269427</v>
      </c>
      <c r="FO23">
        <v>7.86984609516859</v>
      </c>
      <c r="FP23">
        <v>961.38564</v>
      </c>
      <c r="FQ23">
        <v>15</v>
      </c>
      <c r="FR23">
        <v>1702254183</v>
      </c>
      <c r="FS23" t="s">
        <v>440</v>
      </c>
      <c r="FT23">
        <v>1702254175</v>
      </c>
      <c r="FU23">
        <v>1702254183</v>
      </c>
      <c r="FV23">
        <v>10</v>
      </c>
      <c r="FW23">
        <v>0.851</v>
      </c>
      <c r="FX23">
        <v>0.01</v>
      </c>
      <c r="FY23">
        <v>0.083</v>
      </c>
      <c r="FZ23">
        <v>0.11</v>
      </c>
      <c r="GA23">
        <v>420</v>
      </c>
      <c r="GB23">
        <v>10</v>
      </c>
      <c r="GC23">
        <v>0.1</v>
      </c>
      <c r="GD23">
        <v>0.03</v>
      </c>
      <c r="GE23">
        <v>-2.48944047619048</v>
      </c>
      <c r="GF23">
        <v>-0.308107012987014</v>
      </c>
      <c r="GG23">
        <v>0.0431511006841011</v>
      </c>
      <c r="GH23">
        <v>1</v>
      </c>
      <c r="GI23">
        <v>1026.42852941176</v>
      </c>
      <c r="GJ23">
        <v>8.11657755044989</v>
      </c>
      <c r="GK23">
        <v>0.826758846527451</v>
      </c>
      <c r="GL23">
        <v>0</v>
      </c>
      <c r="GM23">
        <v>1.43433380952381</v>
      </c>
      <c r="GN23">
        <v>-0.160725974025972</v>
      </c>
      <c r="GO23">
        <v>0.0174955718142213</v>
      </c>
      <c r="GP23">
        <v>0</v>
      </c>
      <c r="GQ23">
        <v>1</v>
      </c>
      <c r="GR23">
        <v>3</v>
      </c>
      <c r="GS23" t="s">
        <v>457</v>
      </c>
      <c r="GT23">
        <v>3.24846</v>
      </c>
      <c r="GU23">
        <v>2.72925</v>
      </c>
      <c r="GV23">
        <v>0.0858808</v>
      </c>
      <c r="GW23">
        <v>0.0860176</v>
      </c>
      <c r="GX23">
        <v>0.0540203</v>
      </c>
      <c r="GY23">
        <v>0.0495813</v>
      </c>
      <c r="GZ23">
        <v>28610.9</v>
      </c>
      <c r="HA23">
        <v>32766.5</v>
      </c>
      <c r="HB23">
        <v>31180.1</v>
      </c>
      <c r="HC23">
        <v>34511.3</v>
      </c>
      <c r="HD23">
        <v>40252.7</v>
      </c>
      <c r="HE23">
        <v>40665.7</v>
      </c>
      <c r="HF23">
        <v>42894</v>
      </c>
      <c r="HG23">
        <v>42848.6</v>
      </c>
      <c r="HH23">
        <v>2.36758</v>
      </c>
      <c r="HI23">
        <v>2.15655</v>
      </c>
      <c r="HJ23">
        <v>0.0694469</v>
      </c>
      <c r="HK23">
        <v>0</v>
      </c>
      <c r="HL23">
        <v>19.7238</v>
      </c>
      <c r="HM23">
        <v>999.9</v>
      </c>
      <c r="HN23">
        <v>48.614</v>
      </c>
      <c r="HO23">
        <v>25.045</v>
      </c>
      <c r="HP23">
        <v>19.7527</v>
      </c>
      <c r="HQ23">
        <v>53.974</v>
      </c>
      <c r="HR23">
        <v>19.8277</v>
      </c>
      <c r="HS23">
        <v>2</v>
      </c>
      <c r="HT23">
        <v>-0.514029</v>
      </c>
      <c r="HU23">
        <v>-0.141087</v>
      </c>
      <c r="HV23">
        <v>20.2957</v>
      </c>
      <c r="HW23">
        <v>5.2441</v>
      </c>
      <c r="HX23">
        <v>11.992</v>
      </c>
      <c r="HY23">
        <v>4.9719</v>
      </c>
      <c r="HZ23">
        <v>3.29693</v>
      </c>
      <c r="IA23">
        <v>999.9</v>
      </c>
      <c r="IB23">
        <v>9999</v>
      </c>
      <c r="IC23">
        <v>9999</v>
      </c>
      <c r="ID23">
        <v>9999</v>
      </c>
      <c r="IE23">
        <v>4.97236</v>
      </c>
      <c r="IF23">
        <v>1.8541</v>
      </c>
      <c r="IG23">
        <v>1.85512</v>
      </c>
      <c r="IH23">
        <v>1.85945</v>
      </c>
      <c r="II23">
        <v>1.85379</v>
      </c>
      <c r="IJ23">
        <v>1.85822</v>
      </c>
      <c r="IK23">
        <v>1.85546</v>
      </c>
      <c r="IL23">
        <v>1.85406</v>
      </c>
      <c r="IM23">
        <v>0</v>
      </c>
      <c r="IN23">
        <v>0</v>
      </c>
      <c r="IO23">
        <v>0</v>
      </c>
      <c r="IP23">
        <v>0</v>
      </c>
      <c r="IQ23" t="s">
        <v>442</v>
      </c>
      <c r="IR23" t="s">
        <v>443</v>
      </c>
      <c r="IS23" t="s">
        <v>444</v>
      </c>
      <c r="IT23" t="s">
        <v>444</v>
      </c>
      <c r="IU23" t="s">
        <v>444</v>
      </c>
      <c r="IV23" t="s">
        <v>444</v>
      </c>
      <c r="IW23">
        <v>0</v>
      </c>
      <c r="IX23">
        <v>100</v>
      </c>
      <c r="IY23">
        <v>100</v>
      </c>
      <c r="IZ23">
        <v>0.085</v>
      </c>
      <c r="JA23">
        <v>0.1393</v>
      </c>
      <c r="JB23">
        <v>0.384162620690815</v>
      </c>
      <c r="JC23">
        <v>-0.000736983925543759</v>
      </c>
      <c r="JD23">
        <v>5.50227735017005e-08</v>
      </c>
      <c r="JE23">
        <v>-1.80092801818671e-11</v>
      </c>
      <c r="JF23">
        <v>0.0186208460981627</v>
      </c>
      <c r="JG23">
        <v>0.0020002821773041</v>
      </c>
      <c r="JH23">
        <v>0.000752131743392367</v>
      </c>
      <c r="JI23">
        <v>-1.63508706736641e-06</v>
      </c>
      <c r="JJ23">
        <v>33</v>
      </c>
      <c r="JK23">
        <v>2234</v>
      </c>
      <c r="JL23">
        <v>4</v>
      </c>
      <c r="JM23">
        <v>23</v>
      </c>
      <c r="JN23">
        <v>15.2</v>
      </c>
      <c r="JO23">
        <v>15.1</v>
      </c>
      <c r="JP23">
        <v>1.31226</v>
      </c>
      <c r="JQ23">
        <v>2.40356</v>
      </c>
      <c r="JR23">
        <v>2.24609</v>
      </c>
      <c r="JS23">
        <v>2.78198</v>
      </c>
      <c r="JT23">
        <v>2.23999</v>
      </c>
      <c r="JU23">
        <v>2.39258</v>
      </c>
      <c r="JV23">
        <v>30.0076</v>
      </c>
      <c r="JW23">
        <v>24.07</v>
      </c>
      <c r="JX23">
        <v>18</v>
      </c>
      <c r="JY23">
        <v>616.161</v>
      </c>
      <c r="JZ23">
        <v>573.005</v>
      </c>
      <c r="KA23">
        <v>19.9997</v>
      </c>
      <c r="KB23">
        <v>20.4317</v>
      </c>
      <c r="KC23">
        <v>29.9999</v>
      </c>
      <c r="KD23">
        <v>20.3395</v>
      </c>
      <c r="KE23">
        <v>20.3066</v>
      </c>
      <c r="KF23">
        <v>26.2933</v>
      </c>
      <c r="KG23">
        <v>43.3419</v>
      </c>
      <c r="KH23">
        <v>0</v>
      </c>
      <c r="KI23">
        <v>20</v>
      </c>
      <c r="KJ23">
        <v>420</v>
      </c>
      <c r="KK23">
        <v>10.2954</v>
      </c>
      <c r="KL23">
        <v>101.542</v>
      </c>
      <c r="KM23">
        <v>100.64</v>
      </c>
    </row>
    <row r="24" spans="1:299">
      <c r="A24">
        <v>8</v>
      </c>
      <c r="B24">
        <v>1702255209.1</v>
      </c>
      <c r="C24">
        <v>847.099999904633</v>
      </c>
      <c r="D24" t="s">
        <v>458</v>
      </c>
      <c r="E24" t="s">
        <v>459</v>
      </c>
      <c r="F24">
        <v>1</v>
      </c>
      <c r="H24" t="s">
        <v>437</v>
      </c>
      <c r="K24">
        <v>1702255207.6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424.40201527519</v>
      </c>
      <c r="AM24">
        <v>424.290296969697</v>
      </c>
      <c r="AN24">
        <v>0.000725510500021432</v>
      </c>
      <c r="AO24">
        <v>65.4810882365536</v>
      </c>
      <c r="AP24">
        <f>(AR24 - AQ24 + EA24*1E3/(8.314*(EC24+273.15)) * AT24/DZ24 * AS24) * DZ24/(100*DN24) * 1000/(1000 - AR24)</f>
        <v>0</v>
      </c>
      <c r="AQ24">
        <v>10.3465315495308</v>
      </c>
      <c r="AR24">
        <v>11.5916362637363</v>
      </c>
      <c r="AS24">
        <v>8.32932305800305e-07</v>
      </c>
      <c r="AT24">
        <v>85.5929654245082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438</v>
      </c>
      <c r="BA24" t="s">
        <v>438</v>
      </c>
      <c r="BB24">
        <v>0</v>
      </c>
      <c r="BC24">
        <v>0</v>
      </c>
      <c r="BD24">
        <f>1-BB24/BC24</f>
        <v>0</v>
      </c>
      <c r="BE24">
        <v>0</v>
      </c>
      <c r="BF24" t="s">
        <v>438</v>
      </c>
      <c r="BG24" t="s">
        <v>438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438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439</v>
      </c>
      <c r="DQ24">
        <v>2</v>
      </c>
      <c r="DR24" t="b">
        <v>1</v>
      </c>
      <c r="DS24">
        <v>1702255207.6</v>
      </c>
      <c r="DT24">
        <v>419.363</v>
      </c>
      <c r="DU24">
        <v>420.026</v>
      </c>
      <c r="DV24">
        <v>11.59305</v>
      </c>
      <c r="DW24">
        <v>10.3457</v>
      </c>
      <c r="DX24">
        <v>419.2795</v>
      </c>
      <c r="DY24">
        <v>11.4553</v>
      </c>
      <c r="DZ24">
        <v>600.0045</v>
      </c>
      <c r="EA24">
        <v>78.4648</v>
      </c>
      <c r="EB24">
        <v>0.100018</v>
      </c>
      <c r="EC24">
        <v>21.61755</v>
      </c>
      <c r="ED24">
        <v>20.7258</v>
      </c>
      <c r="EE24">
        <v>999.9</v>
      </c>
      <c r="EF24">
        <v>0</v>
      </c>
      <c r="EG24">
        <v>0</v>
      </c>
      <c r="EH24">
        <v>9987.5</v>
      </c>
      <c r="EI24">
        <v>0</v>
      </c>
      <c r="EJ24">
        <v>0.221023</v>
      </c>
      <c r="EK24">
        <v>-0.662796</v>
      </c>
      <c r="EL24">
        <v>424.282</v>
      </c>
      <c r="EM24">
        <v>424.417</v>
      </c>
      <c r="EN24">
        <v>1.24735</v>
      </c>
      <c r="EO24">
        <v>420.026</v>
      </c>
      <c r="EP24">
        <v>10.3457</v>
      </c>
      <c r="EQ24">
        <v>0.9096465</v>
      </c>
      <c r="ER24">
        <v>0.811773</v>
      </c>
      <c r="ES24">
        <v>5.544255</v>
      </c>
      <c r="ET24">
        <v>3.91486</v>
      </c>
      <c r="EU24">
        <v>50.0437</v>
      </c>
      <c r="EV24">
        <v>0.900169</v>
      </c>
      <c r="EW24">
        <v>0.0998309</v>
      </c>
      <c r="EX24">
        <v>0</v>
      </c>
      <c r="EY24">
        <v>996.991</v>
      </c>
      <c r="EZ24">
        <v>4.99999</v>
      </c>
      <c r="FA24">
        <v>441.162</v>
      </c>
      <c r="FB24">
        <v>384.162</v>
      </c>
      <c r="FC24">
        <v>37.5</v>
      </c>
      <c r="FD24">
        <v>41.75</v>
      </c>
      <c r="FE24">
        <v>40.062</v>
      </c>
      <c r="FF24">
        <v>41.187</v>
      </c>
      <c r="FG24">
        <v>40.437</v>
      </c>
      <c r="FH24">
        <v>40.545</v>
      </c>
      <c r="FI24">
        <v>4.495</v>
      </c>
      <c r="FJ24">
        <v>0</v>
      </c>
      <c r="FK24">
        <v>1702255212</v>
      </c>
      <c r="FL24">
        <v>0</v>
      </c>
      <c r="FM24">
        <v>996.65288</v>
      </c>
      <c r="FN24">
        <v>3.80053845012436</v>
      </c>
      <c r="FO24">
        <v>2.39784616977721</v>
      </c>
      <c r="FP24">
        <v>440.68604</v>
      </c>
      <c r="FQ24">
        <v>15</v>
      </c>
      <c r="FR24">
        <v>1702254183</v>
      </c>
      <c r="FS24" t="s">
        <v>440</v>
      </c>
      <c r="FT24">
        <v>1702254175</v>
      </c>
      <c r="FU24">
        <v>1702254183</v>
      </c>
      <c r="FV24">
        <v>10</v>
      </c>
      <c r="FW24">
        <v>0.851</v>
      </c>
      <c r="FX24">
        <v>0.01</v>
      </c>
      <c r="FY24">
        <v>0.083</v>
      </c>
      <c r="FZ24">
        <v>0.11</v>
      </c>
      <c r="GA24">
        <v>420</v>
      </c>
      <c r="GB24">
        <v>10</v>
      </c>
      <c r="GC24">
        <v>0.1</v>
      </c>
      <c r="GD24">
        <v>0.03</v>
      </c>
      <c r="GE24">
        <v>-0.58824080952381</v>
      </c>
      <c r="GF24">
        <v>-0.349071662337662</v>
      </c>
      <c r="GG24">
        <v>0.043950745909071</v>
      </c>
      <c r="GH24">
        <v>1</v>
      </c>
      <c r="GI24">
        <v>996.296647058823</v>
      </c>
      <c r="GJ24">
        <v>4.85231474564832</v>
      </c>
      <c r="GK24">
        <v>0.546455470569095</v>
      </c>
      <c r="GL24">
        <v>0</v>
      </c>
      <c r="GM24">
        <v>1.24428333333333</v>
      </c>
      <c r="GN24">
        <v>0.0269563636363646</v>
      </c>
      <c r="GO24">
        <v>0.0114572689895285</v>
      </c>
      <c r="GP24">
        <v>1</v>
      </c>
      <c r="GQ24">
        <v>2</v>
      </c>
      <c r="GR24">
        <v>3</v>
      </c>
      <c r="GS24" t="s">
        <v>441</v>
      </c>
      <c r="GT24">
        <v>3.24853</v>
      </c>
      <c r="GU24">
        <v>2.72935</v>
      </c>
      <c r="GV24">
        <v>0.0861928</v>
      </c>
      <c r="GW24">
        <v>0.0860313</v>
      </c>
      <c r="GX24">
        <v>0.0537273</v>
      </c>
      <c r="GY24">
        <v>0.0499023</v>
      </c>
      <c r="GZ24">
        <v>28603.5</v>
      </c>
      <c r="HA24">
        <v>32769.8</v>
      </c>
      <c r="HB24">
        <v>31182.3</v>
      </c>
      <c r="HC24">
        <v>34515</v>
      </c>
      <c r="HD24">
        <v>40267.9</v>
      </c>
      <c r="HE24">
        <v>40656</v>
      </c>
      <c r="HF24">
        <v>42896.8</v>
      </c>
      <c r="HG24">
        <v>42852.9</v>
      </c>
      <c r="HH24">
        <v>2.36832</v>
      </c>
      <c r="HI24">
        <v>2.15755</v>
      </c>
      <c r="HJ24">
        <v>0.0660382</v>
      </c>
      <c r="HK24">
        <v>0</v>
      </c>
      <c r="HL24">
        <v>19.6381</v>
      </c>
      <c r="HM24">
        <v>999.9</v>
      </c>
      <c r="HN24">
        <v>48.541</v>
      </c>
      <c r="HO24">
        <v>25.045</v>
      </c>
      <c r="HP24">
        <v>19.7239</v>
      </c>
      <c r="HQ24">
        <v>54.054</v>
      </c>
      <c r="HR24">
        <v>19.8518</v>
      </c>
      <c r="HS24">
        <v>2</v>
      </c>
      <c r="HT24">
        <v>-0.518183</v>
      </c>
      <c r="HU24">
        <v>-0.188309</v>
      </c>
      <c r="HV24">
        <v>20.2968</v>
      </c>
      <c r="HW24">
        <v>5.24694</v>
      </c>
      <c r="HX24">
        <v>11.992</v>
      </c>
      <c r="HY24">
        <v>4.97315</v>
      </c>
      <c r="HZ24">
        <v>3.2977</v>
      </c>
      <c r="IA24">
        <v>999.9</v>
      </c>
      <c r="IB24">
        <v>9999</v>
      </c>
      <c r="IC24">
        <v>9999</v>
      </c>
      <c r="ID24">
        <v>9999</v>
      </c>
      <c r="IE24">
        <v>4.97236</v>
      </c>
      <c r="IF24">
        <v>1.8541</v>
      </c>
      <c r="IG24">
        <v>1.85512</v>
      </c>
      <c r="IH24">
        <v>1.85944</v>
      </c>
      <c r="II24">
        <v>1.8538</v>
      </c>
      <c r="IJ24">
        <v>1.85822</v>
      </c>
      <c r="IK24">
        <v>1.85546</v>
      </c>
      <c r="IL24">
        <v>1.85406</v>
      </c>
      <c r="IM24">
        <v>0</v>
      </c>
      <c r="IN24">
        <v>0</v>
      </c>
      <c r="IO24">
        <v>0</v>
      </c>
      <c r="IP24">
        <v>0</v>
      </c>
      <c r="IQ24" t="s">
        <v>442</v>
      </c>
      <c r="IR24" t="s">
        <v>443</v>
      </c>
      <c r="IS24" t="s">
        <v>444</v>
      </c>
      <c r="IT24" t="s">
        <v>444</v>
      </c>
      <c r="IU24" t="s">
        <v>444</v>
      </c>
      <c r="IV24" t="s">
        <v>444</v>
      </c>
      <c r="IW24">
        <v>0</v>
      </c>
      <c r="IX24">
        <v>100</v>
      </c>
      <c r="IY24">
        <v>100</v>
      </c>
      <c r="IZ24">
        <v>0.084</v>
      </c>
      <c r="JA24">
        <v>0.1377</v>
      </c>
      <c r="JB24">
        <v>0.384162620690815</v>
      </c>
      <c r="JC24">
        <v>-0.000736983925543759</v>
      </c>
      <c r="JD24">
        <v>5.50227735017005e-08</v>
      </c>
      <c r="JE24">
        <v>-1.80092801818671e-11</v>
      </c>
      <c r="JF24">
        <v>0.0186208460981627</v>
      </c>
      <c r="JG24">
        <v>0.0020002821773041</v>
      </c>
      <c r="JH24">
        <v>0.000752131743392367</v>
      </c>
      <c r="JI24">
        <v>-1.63508706736641e-06</v>
      </c>
      <c r="JJ24">
        <v>33</v>
      </c>
      <c r="JK24">
        <v>2234</v>
      </c>
      <c r="JL24">
        <v>4</v>
      </c>
      <c r="JM24">
        <v>23</v>
      </c>
      <c r="JN24">
        <v>17.2</v>
      </c>
      <c r="JO24">
        <v>17.1</v>
      </c>
      <c r="JP24">
        <v>1.31226</v>
      </c>
      <c r="JQ24">
        <v>2.39868</v>
      </c>
      <c r="JR24">
        <v>2.24609</v>
      </c>
      <c r="JS24">
        <v>2.7832</v>
      </c>
      <c r="JT24">
        <v>2.23999</v>
      </c>
      <c r="JU24">
        <v>2.38403</v>
      </c>
      <c r="JV24">
        <v>29.9861</v>
      </c>
      <c r="JW24">
        <v>24.07</v>
      </c>
      <c r="JX24">
        <v>18</v>
      </c>
      <c r="JY24">
        <v>616.086</v>
      </c>
      <c r="JZ24">
        <v>573.184</v>
      </c>
      <c r="KA24">
        <v>19.9997</v>
      </c>
      <c r="KB24">
        <v>20.3709</v>
      </c>
      <c r="KC24">
        <v>30</v>
      </c>
      <c r="KD24">
        <v>20.2919</v>
      </c>
      <c r="KE24">
        <v>20.2615</v>
      </c>
      <c r="KF24">
        <v>26.2914</v>
      </c>
      <c r="KG24">
        <v>43.0506</v>
      </c>
      <c r="KH24">
        <v>0</v>
      </c>
      <c r="KI24">
        <v>20</v>
      </c>
      <c r="KJ24">
        <v>420</v>
      </c>
      <c r="KK24">
        <v>10.3289</v>
      </c>
      <c r="KL24">
        <v>101.549</v>
      </c>
      <c r="KM24">
        <v>100.65</v>
      </c>
    </row>
    <row r="25" spans="1:299">
      <c r="A25">
        <v>9</v>
      </c>
      <c r="B25">
        <v>1702255312.1</v>
      </c>
      <c r="C25">
        <v>950.099999904633</v>
      </c>
      <c r="D25" t="s">
        <v>460</v>
      </c>
      <c r="E25" t="s">
        <v>461</v>
      </c>
      <c r="F25">
        <v>1</v>
      </c>
      <c r="H25" t="s">
        <v>437</v>
      </c>
      <c r="K25">
        <v>1702255310.6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424.392829632269</v>
      </c>
      <c r="AM25">
        <v>426.307581818181</v>
      </c>
      <c r="AN25">
        <v>-0.0039106147046151</v>
      </c>
      <c r="AO25">
        <v>65.4810882365536</v>
      </c>
      <c r="AP25">
        <f>(AR25 - AQ25 + EA25*1E3/(8.314*(EC25+273.15)) * AT25/DZ25 * AS25) * DZ25/(100*DN25) * 1000/(1000 - AR25)</f>
        <v>0</v>
      </c>
      <c r="AQ25">
        <v>10.3349780534456</v>
      </c>
      <c r="AR25">
        <v>11.4578263736264</v>
      </c>
      <c r="AS25">
        <v>-5.44307414050247e-06</v>
      </c>
      <c r="AT25">
        <v>85.5929654245082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438</v>
      </c>
      <c r="BA25" t="s">
        <v>438</v>
      </c>
      <c r="BB25">
        <v>0</v>
      </c>
      <c r="BC25">
        <v>0</v>
      </c>
      <c r="BD25">
        <f>1-BB25/BC25</f>
        <v>0</v>
      </c>
      <c r="BE25">
        <v>0</v>
      </c>
      <c r="BF25" t="s">
        <v>438</v>
      </c>
      <c r="BG25" t="s">
        <v>438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438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439</v>
      </c>
      <c r="DQ25">
        <v>2</v>
      </c>
      <c r="DR25" t="b">
        <v>1</v>
      </c>
      <c r="DS25">
        <v>1702255310.6</v>
      </c>
      <c r="DT25">
        <v>421.43</v>
      </c>
      <c r="DU25">
        <v>420.006</v>
      </c>
      <c r="DV25">
        <v>11.4578</v>
      </c>
      <c r="DW25">
        <v>10.33455</v>
      </c>
      <c r="DX25">
        <v>421.3475</v>
      </c>
      <c r="DY25">
        <v>11.3225</v>
      </c>
      <c r="DZ25">
        <v>600</v>
      </c>
      <c r="EA25">
        <v>78.46395</v>
      </c>
      <c r="EB25">
        <v>0.10000825</v>
      </c>
      <c r="EC25">
        <v>21.4972</v>
      </c>
      <c r="ED25">
        <v>20.62565</v>
      </c>
      <c r="EE25">
        <v>999.9</v>
      </c>
      <c r="EF25">
        <v>0</v>
      </c>
      <c r="EG25">
        <v>0</v>
      </c>
      <c r="EH25">
        <v>9997.51</v>
      </c>
      <c r="EI25">
        <v>0</v>
      </c>
      <c r="EJ25">
        <v>0.221023</v>
      </c>
      <c r="EK25">
        <v>1.42393</v>
      </c>
      <c r="EL25">
        <v>426.3145</v>
      </c>
      <c r="EM25">
        <v>424.392</v>
      </c>
      <c r="EN25">
        <v>1.12323</v>
      </c>
      <c r="EO25">
        <v>420.006</v>
      </c>
      <c r="EP25">
        <v>10.33455</v>
      </c>
      <c r="EQ25">
        <v>0.899022</v>
      </c>
      <c r="ER25">
        <v>0.810889</v>
      </c>
      <c r="ES25">
        <v>5.3751</v>
      </c>
      <c r="ET25">
        <v>3.899365</v>
      </c>
      <c r="EU25">
        <v>9.955435</v>
      </c>
      <c r="EV25">
        <v>0.898493</v>
      </c>
      <c r="EW25">
        <v>0.101507</v>
      </c>
      <c r="EX25">
        <v>0</v>
      </c>
      <c r="EY25">
        <v>912.355</v>
      </c>
      <c r="EZ25">
        <v>0.0499999</v>
      </c>
      <c r="FA25">
        <v>81.95</v>
      </c>
      <c r="FB25">
        <v>84.43</v>
      </c>
      <c r="FC25">
        <v>36.781</v>
      </c>
      <c r="FD25">
        <v>41.2185</v>
      </c>
      <c r="FE25">
        <v>39.375</v>
      </c>
      <c r="FF25">
        <v>40.5</v>
      </c>
      <c r="FG25">
        <v>39.562</v>
      </c>
      <c r="FH25">
        <v>8.9</v>
      </c>
      <c r="FI25">
        <v>1.005</v>
      </c>
      <c r="FJ25">
        <v>0</v>
      </c>
      <c r="FK25">
        <v>1702255314.7</v>
      </c>
      <c r="FL25">
        <v>0</v>
      </c>
      <c r="FM25">
        <v>912.668846153846</v>
      </c>
      <c r="FN25">
        <v>2.40307691808648</v>
      </c>
      <c r="FO25">
        <v>4.37914526569969</v>
      </c>
      <c r="FP25">
        <v>81.8096153846154</v>
      </c>
      <c r="FQ25">
        <v>15</v>
      </c>
      <c r="FR25">
        <v>1702254183</v>
      </c>
      <c r="FS25" t="s">
        <v>440</v>
      </c>
      <c r="FT25">
        <v>1702254175</v>
      </c>
      <c r="FU25">
        <v>1702254183</v>
      </c>
      <c r="FV25">
        <v>10</v>
      </c>
      <c r="FW25">
        <v>0.851</v>
      </c>
      <c r="FX25">
        <v>0.01</v>
      </c>
      <c r="FY25">
        <v>0.083</v>
      </c>
      <c r="FZ25">
        <v>0.11</v>
      </c>
      <c r="GA25">
        <v>420</v>
      </c>
      <c r="GB25">
        <v>10</v>
      </c>
      <c r="GC25">
        <v>0.1</v>
      </c>
      <c r="GD25">
        <v>0.03</v>
      </c>
      <c r="GE25">
        <v>1.4239195</v>
      </c>
      <c r="GF25">
        <v>0.0739168421052624</v>
      </c>
      <c r="GG25">
        <v>0.0339915382816077</v>
      </c>
      <c r="GH25">
        <v>1</v>
      </c>
      <c r="GI25">
        <v>912.655882352941</v>
      </c>
      <c r="GJ25">
        <v>0.295492758588228</v>
      </c>
      <c r="GK25">
        <v>1.42249804641044</v>
      </c>
      <c r="GL25">
        <v>1</v>
      </c>
      <c r="GM25">
        <v>1.134202</v>
      </c>
      <c r="GN25">
        <v>-0.0674481203007533</v>
      </c>
      <c r="GO25">
        <v>0.00656120309089727</v>
      </c>
      <c r="GP25">
        <v>1</v>
      </c>
      <c r="GQ25">
        <v>3</v>
      </c>
      <c r="GR25">
        <v>3</v>
      </c>
      <c r="GS25" t="s">
        <v>462</v>
      </c>
      <c r="GT25">
        <v>3.24851</v>
      </c>
      <c r="GU25">
        <v>2.72934</v>
      </c>
      <c r="GV25">
        <v>0.086516</v>
      </c>
      <c r="GW25">
        <v>0.0860337</v>
      </c>
      <c r="GX25">
        <v>0.0532474</v>
      </c>
      <c r="GY25">
        <v>0.04986</v>
      </c>
      <c r="GZ25">
        <v>28596.2</v>
      </c>
      <c r="HA25">
        <v>32772.3</v>
      </c>
      <c r="HB25">
        <v>31185.2</v>
      </c>
      <c r="HC25">
        <v>34517.5</v>
      </c>
      <c r="HD25">
        <v>40292.3</v>
      </c>
      <c r="HE25">
        <v>40660.5</v>
      </c>
      <c r="HF25">
        <v>42900.8</v>
      </c>
      <c r="HG25">
        <v>42855.7</v>
      </c>
      <c r="HH25">
        <v>2.36892</v>
      </c>
      <c r="HI25">
        <v>2.15832</v>
      </c>
      <c r="HJ25">
        <v>0.0643581</v>
      </c>
      <c r="HK25">
        <v>0</v>
      </c>
      <c r="HL25">
        <v>19.558</v>
      </c>
      <c r="HM25">
        <v>999.9</v>
      </c>
      <c r="HN25">
        <v>48.468</v>
      </c>
      <c r="HO25">
        <v>25.045</v>
      </c>
      <c r="HP25">
        <v>19.6944</v>
      </c>
      <c r="HQ25">
        <v>53.834</v>
      </c>
      <c r="HR25">
        <v>19.8718</v>
      </c>
      <c r="HS25">
        <v>2</v>
      </c>
      <c r="HT25">
        <v>-0.521316</v>
      </c>
      <c r="HU25">
        <v>-0.232516</v>
      </c>
      <c r="HV25">
        <v>20.2978</v>
      </c>
      <c r="HW25">
        <v>5.24694</v>
      </c>
      <c r="HX25">
        <v>11.992</v>
      </c>
      <c r="HY25">
        <v>4.97265</v>
      </c>
      <c r="HZ25">
        <v>3.29718</v>
      </c>
      <c r="IA25">
        <v>999.9</v>
      </c>
      <c r="IB25">
        <v>9999</v>
      </c>
      <c r="IC25">
        <v>9999</v>
      </c>
      <c r="ID25">
        <v>9999</v>
      </c>
      <c r="IE25">
        <v>4.97233</v>
      </c>
      <c r="IF25">
        <v>1.8541</v>
      </c>
      <c r="IG25">
        <v>1.85514</v>
      </c>
      <c r="IH25">
        <v>1.85945</v>
      </c>
      <c r="II25">
        <v>1.8538</v>
      </c>
      <c r="IJ25">
        <v>1.85822</v>
      </c>
      <c r="IK25">
        <v>1.85544</v>
      </c>
      <c r="IL25">
        <v>1.85403</v>
      </c>
      <c r="IM25">
        <v>0</v>
      </c>
      <c r="IN25">
        <v>0</v>
      </c>
      <c r="IO25">
        <v>0</v>
      </c>
      <c r="IP25">
        <v>0</v>
      </c>
      <c r="IQ25" t="s">
        <v>442</v>
      </c>
      <c r="IR25" t="s">
        <v>443</v>
      </c>
      <c r="IS25" t="s">
        <v>444</v>
      </c>
      <c r="IT25" t="s">
        <v>444</v>
      </c>
      <c r="IU25" t="s">
        <v>444</v>
      </c>
      <c r="IV25" t="s">
        <v>444</v>
      </c>
      <c r="IW25">
        <v>0</v>
      </c>
      <c r="IX25">
        <v>100</v>
      </c>
      <c r="IY25">
        <v>100</v>
      </c>
      <c r="IZ25">
        <v>0.082</v>
      </c>
      <c r="JA25">
        <v>0.1352</v>
      </c>
      <c r="JB25">
        <v>0.384162620690815</v>
      </c>
      <c r="JC25">
        <v>-0.000736983925543759</v>
      </c>
      <c r="JD25">
        <v>5.50227735017005e-08</v>
      </c>
      <c r="JE25">
        <v>-1.80092801818671e-11</v>
      </c>
      <c r="JF25">
        <v>0.0186208460981627</v>
      </c>
      <c r="JG25">
        <v>0.0020002821773041</v>
      </c>
      <c r="JH25">
        <v>0.000752131743392367</v>
      </c>
      <c r="JI25">
        <v>-1.63508706736641e-06</v>
      </c>
      <c r="JJ25">
        <v>33</v>
      </c>
      <c r="JK25">
        <v>2234</v>
      </c>
      <c r="JL25">
        <v>4</v>
      </c>
      <c r="JM25">
        <v>23</v>
      </c>
      <c r="JN25">
        <v>19</v>
      </c>
      <c r="JO25">
        <v>18.8</v>
      </c>
      <c r="JP25">
        <v>1.31226</v>
      </c>
      <c r="JQ25">
        <v>2.40112</v>
      </c>
      <c r="JR25">
        <v>2.24609</v>
      </c>
      <c r="JS25">
        <v>2.78442</v>
      </c>
      <c r="JT25">
        <v>2.23999</v>
      </c>
      <c r="JU25">
        <v>2.33887</v>
      </c>
      <c r="JV25">
        <v>29.9861</v>
      </c>
      <c r="JW25">
        <v>24.07</v>
      </c>
      <c r="JX25">
        <v>18</v>
      </c>
      <c r="JY25">
        <v>615.952</v>
      </c>
      <c r="JZ25">
        <v>573.231</v>
      </c>
      <c r="KA25">
        <v>19.9996</v>
      </c>
      <c r="KB25">
        <v>20.3207</v>
      </c>
      <c r="KC25">
        <v>29.9999</v>
      </c>
      <c r="KD25">
        <v>20.2478</v>
      </c>
      <c r="KE25">
        <v>20.2185</v>
      </c>
      <c r="KF25">
        <v>26.2917</v>
      </c>
      <c r="KG25">
        <v>43.0506</v>
      </c>
      <c r="KH25">
        <v>0</v>
      </c>
      <c r="KI25">
        <v>20</v>
      </c>
      <c r="KJ25">
        <v>420</v>
      </c>
      <c r="KK25">
        <v>10.3357</v>
      </c>
      <c r="KL25">
        <v>101.559</v>
      </c>
      <c r="KM25">
        <v>100.657</v>
      </c>
    </row>
    <row r="26" spans="1:299">
      <c r="A26">
        <v>10</v>
      </c>
      <c r="B26">
        <v>1702255454.1</v>
      </c>
      <c r="C26">
        <v>1092.09999990463</v>
      </c>
      <c r="D26" t="s">
        <v>463</v>
      </c>
      <c r="E26" t="s">
        <v>464</v>
      </c>
      <c r="F26">
        <v>1</v>
      </c>
      <c r="H26" t="s">
        <v>437</v>
      </c>
      <c r="K26">
        <v>1702255452.6</v>
      </c>
      <c r="L26">
        <f>(M26)/1000</f>
        <v>0</v>
      </c>
      <c r="M26">
        <f>IF(DR26, AP26, AJ26)</f>
        <v>0</v>
      </c>
      <c r="N26">
        <f>IF(DR26, AK26, AI26)</f>
        <v>0</v>
      </c>
      <c r="O26">
        <f>DT26 - IF(AW26&gt;1, N26*DN26*100.0/(AY26*EH26), 0)</f>
        <v>0</v>
      </c>
      <c r="P26">
        <f>((V26-L26/2)*O26-N26)/(V26+L26/2)</f>
        <v>0</v>
      </c>
      <c r="Q26">
        <f>P26*(EA26+EB26)/1000.0</f>
        <v>0</v>
      </c>
      <c r="R26">
        <f>(DT26 - IF(AW26&gt;1, N26*DN26*100.0/(AY26*EH26), 0))*(EA26+EB26)/1000.0</f>
        <v>0</v>
      </c>
      <c r="S26">
        <f>2.0/((1/U26-1/T26)+SIGN(U26)*SQRT((1/U26-1/T26)*(1/U26-1/T26) + 4*DO26/((DO26+1)*(DO26+1))*(2*1/U26*1/T26-1/T26*1/T26)))</f>
        <v>0</v>
      </c>
      <c r="T26">
        <f>IF(LEFT(DP26,1)&lt;&gt;"0",IF(LEFT(DP26,1)="1",3.0,DQ26),$D$5+$E$5*(EH26*EA26/($K$5*1000))+$F$5*(EH26*EA26/($K$5*1000))*MAX(MIN(DN26,$J$5),$I$5)*MAX(MIN(DN26,$J$5),$I$5)+$G$5*MAX(MIN(DN26,$J$5),$I$5)*(EH26*EA26/($K$5*1000))+$H$5*(EH26*EA26/($K$5*1000))*(EH26*EA26/($K$5*1000)))</f>
        <v>0</v>
      </c>
      <c r="U26">
        <f>L26*(1000-(1000*0.61365*exp(17.502*Y26/(240.97+Y26))/(EA26+EB26)+DV26)/2)/(1000*0.61365*exp(17.502*Y26/(240.97+Y26))/(EA26+EB26)-DV26)</f>
        <v>0</v>
      </c>
      <c r="V26">
        <f>1/((DO26+1)/(S26/1.6)+1/(T26/1.37)) + DO26/((DO26+1)/(S26/1.6) + DO26/(T26/1.37))</f>
        <v>0</v>
      </c>
      <c r="W26">
        <f>(DJ26*DM26)</f>
        <v>0</v>
      </c>
      <c r="X26">
        <f>(EC26+(W26+2*0.95*5.67E-8*(((EC26+$B$7)+273)^4-(EC26+273)^4)-44100*L26)/(1.84*29.3*T26+8*0.95*5.67E-8*(EC26+273)^3))</f>
        <v>0</v>
      </c>
      <c r="Y26">
        <f>($C$7*ED26+$D$7*EE26+$E$7*X26)</f>
        <v>0</v>
      </c>
      <c r="Z26">
        <f>0.61365*exp(17.502*Y26/(240.97+Y26))</f>
        <v>0</v>
      </c>
      <c r="AA26">
        <f>(AB26/AC26*100)</f>
        <v>0</v>
      </c>
      <c r="AB26">
        <f>DV26*(EA26+EB26)/1000</f>
        <v>0</v>
      </c>
      <c r="AC26">
        <f>0.61365*exp(17.502*EC26/(240.97+EC26))</f>
        <v>0</v>
      </c>
      <c r="AD26">
        <f>(Z26-DV26*(EA26+EB26)/1000)</f>
        <v>0</v>
      </c>
      <c r="AE26">
        <f>(-L26*44100)</f>
        <v>0</v>
      </c>
      <c r="AF26">
        <f>2*29.3*T26*0.92*(EC26-Y26)</f>
        <v>0</v>
      </c>
      <c r="AG26">
        <f>2*0.95*5.67E-8*(((EC26+$B$7)+273)^4-(Y26+273)^4)</f>
        <v>0</v>
      </c>
      <c r="AH26">
        <f>W26+AG26+AE26+AF26</f>
        <v>0</v>
      </c>
      <c r="AI26">
        <f>DZ26*AW26*(DU26-DT26*(1000-AW26*DW26)/(1000-AW26*DV26))/(100*DN26)</f>
        <v>0</v>
      </c>
      <c r="AJ26">
        <f>1000*DZ26*AW26*(DV26-DW26)/(100*DN26*(1000-AW26*DV26))</f>
        <v>0</v>
      </c>
      <c r="AK26">
        <f>(AL26 - AM26 - EA26*1E3/(8.314*(EC26+273.15)) * AO26/DZ26 * AN26) * DZ26/(100*DN26) * (1000 - DW26)/1000</f>
        <v>0</v>
      </c>
      <c r="AL26">
        <v>424.486815011578</v>
      </c>
      <c r="AM26">
        <v>426.306157575757</v>
      </c>
      <c r="AN26">
        <v>0.00233637176157797</v>
      </c>
      <c r="AO26">
        <v>65.4823119236723</v>
      </c>
      <c r="AP26">
        <f>(AR26 - AQ26 + EA26*1E3/(8.314*(EC26+273.15)) * AT26/DZ26 * AS26) * DZ26/(100*DN26) * 1000/(1000 - AR26)</f>
        <v>0</v>
      </c>
      <c r="AQ26">
        <v>10.5053805126947</v>
      </c>
      <c r="AR26">
        <v>11.4698197802198</v>
      </c>
      <c r="AS26">
        <v>-0.000283029035729308</v>
      </c>
      <c r="AT26">
        <v>85.5822061532406</v>
      </c>
      <c r="AU26">
        <v>0</v>
      </c>
      <c r="AV26">
        <v>0</v>
      </c>
      <c r="AW26">
        <f>IF(AU26*$H$13&gt;=AY26,1.0,(AY26/(AY26-AU26*$H$13)))</f>
        <v>0</v>
      </c>
      <c r="AX26">
        <f>(AW26-1)*100</f>
        <v>0</v>
      </c>
      <c r="AY26">
        <f>MAX(0,($B$13+$C$13*EH26)/(1+$D$13*EH26)*EA26/(EC26+273)*$E$13)</f>
        <v>0</v>
      </c>
      <c r="AZ26" t="s">
        <v>438</v>
      </c>
      <c r="BA26" t="s">
        <v>438</v>
      </c>
      <c r="BB26">
        <v>0</v>
      </c>
      <c r="BC26">
        <v>0</v>
      </c>
      <c r="BD26">
        <f>1-BB26/BC26</f>
        <v>0</v>
      </c>
      <c r="BE26">
        <v>0</v>
      </c>
      <c r="BF26" t="s">
        <v>438</v>
      </c>
      <c r="BG26" t="s">
        <v>438</v>
      </c>
      <c r="BH26">
        <v>0</v>
      </c>
      <c r="BI26">
        <v>0</v>
      </c>
      <c r="BJ26">
        <f>1-BH26/BI26</f>
        <v>0</v>
      </c>
      <c r="BK26">
        <v>0.5</v>
      </c>
      <c r="BL26">
        <f>DK26</f>
        <v>0</v>
      </c>
      <c r="BM26">
        <f>N26</f>
        <v>0</v>
      </c>
      <c r="BN26">
        <f>BJ26*BK26*BL26</f>
        <v>0</v>
      </c>
      <c r="BO26">
        <f>(BM26-BE26)/BL26</f>
        <v>0</v>
      </c>
      <c r="BP26">
        <f>(BC26-BI26)/BI26</f>
        <v>0</v>
      </c>
      <c r="BQ26">
        <f>BB26/(BD26+BB26/BI26)</f>
        <v>0</v>
      </c>
      <c r="BR26" t="s">
        <v>438</v>
      </c>
      <c r="BS26">
        <v>0</v>
      </c>
      <c r="BT26">
        <f>IF(BS26&lt;&gt;0, BS26, BQ26)</f>
        <v>0</v>
      </c>
      <c r="BU26">
        <f>1-BT26/BI26</f>
        <v>0</v>
      </c>
      <c r="BV26">
        <f>(BI26-BH26)/(BI26-BT26)</f>
        <v>0</v>
      </c>
      <c r="BW26">
        <f>(BC26-BI26)/(BC26-BT26)</f>
        <v>0</v>
      </c>
      <c r="BX26">
        <f>(BI26-BH26)/(BI26-BB26)</f>
        <v>0</v>
      </c>
      <c r="BY26">
        <f>(BC26-BI26)/(BC26-BB26)</f>
        <v>0</v>
      </c>
      <c r="BZ26">
        <f>(BV26*BT26/BH26)</f>
        <v>0</v>
      </c>
      <c r="CA26">
        <f>(1-BZ26)</f>
        <v>0</v>
      </c>
      <c r="DJ26">
        <f>$B$11*EI26+$C$11*EJ26+$F$11*EU26*(1-EX26)</f>
        <v>0</v>
      </c>
      <c r="DK26">
        <f>DJ26*DL26</f>
        <v>0</v>
      </c>
      <c r="DL26">
        <f>($B$11*$D$9+$C$11*$D$9+$F$11*((FH26+EZ26)/MAX(FH26+EZ26+FI26, 0.1)*$I$9+FI26/MAX(FH26+EZ26+FI26, 0.1)*$J$9))/($B$11+$C$11+$F$11)</f>
        <v>0</v>
      </c>
      <c r="DM26">
        <f>($B$11*$K$9+$C$11*$K$9+$F$11*((FH26+EZ26)/MAX(FH26+EZ26+FI26, 0.1)*$P$9+FI26/MAX(FH26+EZ26+FI26, 0.1)*$Q$9))/($B$11+$C$11+$F$11)</f>
        <v>0</v>
      </c>
      <c r="DN26">
        <v>6</v>
      </c>
      <c r="DO26">
        <v>0.5</v>
      </c>
      <c r="DP26" t="s">
        <v>439</v>
      </c>
      <c r="DQ26">
        <v>2</v>
      </c>
      <c r="DR26" t="b">
        <v>1</v>
      </c>
      <c r="DS26">
        <v>1702255452.6</v>
      </c>
      <c r="DT26">
        <v>421.4105</v>
      </c>
      <c r="DU26">
        <v>420.037</v>
      </c>
      <c r="DV26">
        <v>11.4701</v>
      </c>
      <c r="DW26">
        <v>10.48185</v>
      </c>
      <c r="DX26">
        <v>421.307</v>
      </c>
      <c r="DY26">
        <v>11.33245</v>
      </c>
      <c r="DZ26">
        <v>600.0215</v>
      </c>
      <c r="EA26">
        <v>78.4614</v>
      </c>
      <c r="EB26">
        <v>0.09963685</v>
      </c>
      <c r="EC26">
        <v>21.3817</v>
      </c>
      <c r="ED26">
        <v>20.5613</v>
      </c>
      <c r="EE26">
        <v>999.9</v>
      </c>
      <c r="EF26">
        <v>0</v>
      </c>
      <c r="EG26">
        <v>0</v>
      </c>
      <c r="EH26">
        <v>10024.35</v>
      </c>
      <c r="EI26">
        <v>0</v>
      </c>
      <c r="EJ26">
        <v>0.221023</v>
      </c>
      <c r="EK26">
        <v>1.37355</v>
      </c>
      <c r="EL26">
        <v>426.3005</v>
      </c>
      <c r="EM26">
        <v>424.4865</v>
      </c>
      <c r="EN26">
        <v>0.988215</v>
      </c>
      <c r="EO26">
        <v>420.037</v>
      </c>
      <c r="EP26">
        <v>10.48185</v>
      </c>
      <c r="EQ26">
        <v>0.899958</v>
      </c>
      <c r="ER26">
        <v>0.8224215</v>
      </c>
      <c r="ES26">
        <v>5.390075</v>
      </c>
      <c r="ET26">
        <v>4.1003</v>
      </c>
      <c r="EU26">
        <v>9.983</v>
      </c>
      <c r="EV26">
        <v>0.898493</v>
      </c>
      <c r="EW26">
        <v>0.101507</v>
      </c>
      <c r="EX26">
        <v>0</v>
      </c>
      <c r="EY26">
        <v>936.15</v>
      </c>
      <c r="EZ26">
        <v>0.0499999</v>
      </c>
      <c r="FA26">
        <v>80.7</v>
      </c>
      <c r="FB26">
        <v>84.665</v>
      </c>
      <c r="FC26">
        <v>35.9685</v>
      </c>
      <c r="FD26">
        <v>40.4685</v>
      </c>
      <c r="FE26">
        <v>38.562</v>
      </c>
      <c r="FF26">
        <v>39.75</v>
      </c>
      <c r="FG26">
        <v>38.75</v>
      </c>
      <c r="FH26">
        <v>8.925</v>
      </c>
      <c r="FI26">
        <v>1.005</v>
      </c>
      <c r="FJ26">
        <v>0</v>
      </c>
      <c r="FK26">
        <v>1702255456.9</v>
      </c>
      <c r="FL26">
        <v>0</v>
      </c>
      <c r="FM26">
        <v>936.4624</v>
      </c>
      <c r="FN26">
        <v>2.17923067362064</v>
      </c>
      <c r="FO26">
        <v>-6.64461538466217</v>
      </c>
      <c r="FP26">
        <v>81.9664</v>
      </c>
      <c r="FQ26">
        <v>15</v>
      </c>
      <c r="FR26">
        <v>1702255428.1</v>
      </c>
      <c r="FS26" t="s">
        <v>465</v>
      </c>
      <c r="FT26">
        <v>1702255428.1</v>
      </c>
      <c r="FU26">
        <v>1702255421.1</v>
      </c>
      <c r="FV26">
        <v>11</v>
      </c>
      <c r="FW26">
        <v>0.022</v>
      </c>
      <c r="FX26">
        <v>0.002</v>
      </c>
      <c r="FY26">
        <v>0.105</v>
      </c>
      <c r="FZ26">
        <v>0.119</v>
      </c>
      <c r="GA26">
        <v>420</v>
      </c>
      <c r="GB26">
        <v>10</v>
      </c>
      <c r="GC26">
        <v>0.6</v>
      </c>
      <c r="GD26">
        <v>0.11</v>
      </c>
      <c r="GE26">
        <v>1.35085285714286</v>
      </c>
      <c r="GF26">
        <v>0.139657402597404</v>
      </c>
      <c r="GG26">
        <v>0.0433436619349585</v>
      </c>
      <c r="GH26">
        <v>1</v>
      </c>
      <c r="GI26">
        <v>936.696176470588</v>
      </c>
      <c r="GJ26">
        <v>-1.6811306731092</v>
      </c>
      <c r="GK26">
        <v>2.04098594211645</v>
      </c>
      <c r="GL26">
        <v>0</v>
      </c>
      <c r="GM26">
        <v>0.936948095238095</v>
      </c>
      <c r="GN26">
        <v>0.485300103896103</v>
      </c>
      <c r="GO26">
        <v>0.0659855301965837</v>
      </c>
      <c r="GP26">
        <v>0</v>
      </c>
      <c r="GQ26">
        <v>1</v>
      </c>
      <c r="GR26">
        <v>3</v>
      </c>
      <c r="GS26" t="s">
        <v>457</v>
      </c>
      <c r="GT26">
        <v>3.24865</v>
      </c>
      <c r="GU26">
        <v>2.72944</v>
      </c>
      <c r="GV26">
        <v>0.0865145</v>
      </c>
      <c r="GW26">
        <v>0.0860432</v>
      </c>
      <c r="GX26">
        <v>0.0532722</v>
      </c>
      <c r="GY26">
        <v>0.0504023</v>
      </c>
      <c r="GZ26">
        <v>28597.4</v>
      </c>
      <c r="HA26">
        <v>32772</v>
      </c>
      <c r="HB26">
        <v>31186.2</v>
      </c>
      <c r="HC26">
        <v>34517.3</v>
      </c>
      <c r="HD26">
        <v>40292.3</v>
      </c>
      <c r="HE26">
        <v>40637.3</v>
      </c>
      <c r="HF26">
        <v>42901.8</v>
      </c>
      <c r="HG26">
        <v>42855.8</v>
      </c>
      <c r="HH26">
        <v>2.36758</v>
      </c>
      <c r="HI26">
        <v>2.1582</v>
      </c>
      <c r="HJ26">
        <v>0.0634864</v>
      </c>
      <c r="HK26">
        <v>0</v>
      </c>
      <c r="HL26">
        <v>19.5144</v>
      </c>
      <c r="HM26">
        <v>999.9</v>
      </c>
      <c r="HN26">
        <v>48.419</v>
      </c>
      <c r="HO26">
        <v>25.045</v>
      </c>
      <c r="HP26">
        <v>19.6746</v>
      </c>
      <c r="HQ26">
        <v>54.004</v>
      </c>
      <c r="HR26">
        <v>19.8357</v>
      </c>
      <c r="HS26">
        <v>2</v>
      </c>
      <c r="HT26">
        <v>-0.522889</v>
      </c>
      <c r="HU26">
        <v>-0.251678</v>
      </c>
      <c r="HV26">
        <v>20.2978</v>
      </c>
      <c r="HW26">
        <v>5.24679</v>
      </c>
      <c r="HX26">
        <v>11.992</v>
      </c>
      <c r="HY26">
        <v>4.9736</v>
      </c>
      <c r="HZ26">
        <v>3.29748</v>
      </c>
      <c r="IA26">
        <v>999.9</v>
      </c>
      <c r="IB26">
        <v>9999</v>
      </c>
      <c r="IC26">
        <v>9999</v>
      </c>
      <c r="ID26">
        <v>9999</v>
      </c>
      <c r="IE26">
        <v>4.97236</v>
      </c>
      <c r="IF26">
        <v>1.8541</v>
      </c>
      <c r="IG26">
        <v>1.85513</v>
      </c>
      <c r="IH26">
        <v>1.85944</v>
      </c>
      <c r="II26">
        <v>1.8538</v>
      </c>
      <c r="IJ26">
        <v>1.85822</v>
      </c>
      <c r="IK26">
        <v>1.85544</v>
      </c>
      <c r="IL26">
        <v>1.85401</v>
      </c>
      <c r="IM26">
        <v>0</v>
      </c>
      <c r="IN26">
        <v>0</v>
      </c>
      <c r="IO26">
        <v>0</v>
      </c>
      <c r="IP26">
        <v>0</v>
      </c>
      <c r="IQ26" t="s">
        <v>442</v>
      </c>
      <c r="IR26" t="s">
        <v>443</v>
      </c>
      <c r="IS26" t="s">
        <v>444</v>
      </c>
      <c r="IT26" t="s">
        <v>444</v>
      </c>
      <c r="IU26" t="s">
        <v>444</v>
      </c>
      <c r="IV26" t="s">
        <v>444</v>
      </c>
      <c r="IW26">
        <v>0</v>
      </c>
      <c r="IX26">
        <v>100</v>
      </c>
      <c r="IY26">
        <v>100</v>
      </c>
      <c r="IZ26">
        <v>0.104</v>
      </c>
      <c r="JA26">
        <v>0.1375</v>
      </c>
      <c r="JB26">
        <v>0.405810087624492</v>
      </c>
      <c r="JC26">
        <v>-0.000736983925543759</v>
      </c>
      <c r="JD26">
        <v>5.50227735017005e-08</v>
      </c>
      <c r="JE26">
        <v>-1.80092801818671e-11</v>
      </c>
      <c r="JF26">
        <v>0.0207557381261986</v>
      </c>
      <c r="JG26">
        <v>0.0020002821773041</v>
      </c>
      <c r="JH26">
        <v>0.000752131743392367</v>
      </c>
      <c r="JI26">
        <v>-1.63508706736641e-06</v>
      </c>
      <c r="JJ26">
        <v>33</v>
      </c>
      <c r="JK26">
        <v>2234</v>
      </c>
      <c r="JL26">
        <v>4</v>
      </c>
      <c r="JM26">
        <v>23</v>
      </c>
      <c r="JN26">
        <v>0.4</v>
      </c>
      <c r="JO26">
        <v>0.6</v>
      </c>
      <c r="JP26">
        <v>1.31226</v>
      </c>
      <c r="JQ26">
        <v>2.39868</v>
      </c>
      <c r="JR26">
        <v>2.24609</v>
      </c>
      <c r="JS26">
        <v>2.7832</v>
      </c>
      <c r="JT26">
        <v>2.23999</v>
      </c>
      <c r="JU26">
        <v>2.37915</v>
      </c>
      <c r="JV26">
        <v>29.9647</v>
      </c>
      <c r="JW26">
        <v>24.0787</v>
      </c>
      <c r="JX26">
        <v>18</v>
      </c>
      <c r="JY26">
        <v>614.657</v>
      </c>
      <c r="JZ26">
        <v>572.762</v>
      </c>
      <c r="KA26">
        <v>19.9996</v>
      </c>
      <c r="KB26">
        <v>20.2851</v>
      </c>
      <c r="KC26">
        <v>30.0001</v>
      </c>
      <c r="KD26">
        <v>20.2141</v>
      </c>
      <c r="KE26">
        <v>20.1856</v>
      </c>
      <c r="KF26">
        <v>26.2926</v>
      </c>
      <c r="KG26">
        <v>42.3106</v>
      </c>
      <c r="KH26">
        <v>0</v>
      </c>
      <c r="KI26">
        <v>20</v>
      </c>
      <c r="KJ26">
        <v>420</v>
      </c>
      <c r="KK26">
        <v>10.4122</v>
      </c>
      <c r="KL26">
        <v>101.561</v>
      </c>
      <c r="KM26">
        <v>100.657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2023-12-10T16:44:27Z</dcterms:created>
  <dcterms:modified xsi:type="dcterms:W3CDTF">2023-12-10T16:44:27Z</dcterms:modified>
</cp:coreProperties>
</file>