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G:\My Drive\Thesis\"/>
    </mc:Choice>
  </mc:AlternateContent>
  <xr:revisionPtr revIDLastSave="0" documentId="13_ncr:1_{C77C9AF1-7B5B-4532-AC5D-04A8BD05C3DB}" xr6:coauthVersionLast="47" xr6:coauthVersionMax="47" xr10:uidLastSave="{00000000-0000-0000-0000-000000000000}"/>
  <bookViews>
    <workbookView xWindow="-103" yWindow="-103" windowWidth="19543" windowHeight="12377" xr2:uid="{00000000-000D-0000-FFFF-FFFF00000000}"/>
  </bookViews>
  <sheets>
    <sheet name="uncertain parameters" sheetId="2" r:id="rId1"/>
  </sheets>
  <externalReferences>
    <externalReference r:id="rId2"/>
  </externalReferences>
  <definedNames>
    <definedName name="Change_ldc">[1]callibration!$D$40</definedName>
    <definedName name="Change_ldp">[1]callibration!$D$48</definedName>
    <definedName name="old">[1]callibration!$D$52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4" i="2" l="1" a="1"/>
  <c r="B54" i="2" s="1"/>
  <c r="A9" i="2"/>
  <c r="G9" i="2"/>
  <c r="A10" i="2"/>
  <c r="A11" i="2" s="1"/>
  <c r="A12" i="2" s="1"/>
  <c r="A13" i="2" s="1"/>
  <c r="A14" i="2" s="1"/>
  <c r="A15" i="2" s="1"/>
  <c r="A16" i="2" s="1"/>
  <c r="A17" i="2" s="1"/>
  <c r="A18" i="2" s="1"/>
  <c r="A19" i="2" s="1"/>
  <c r="A20" i="2" s="1"/>
  <c r="A21" i="2" s="1"/>
  <c r="A22" i="2" s="1"/>
  <c r="A23" i="2" s="1"/>
  <c r="A24" i="2" s="1"/>
  <c r="A25" i="2" s="1"/>
  <c r="A26" i="2" s="1"/>
  <c r="A27" i="2" s="1"/>
  <c r="A28" i="2" s="1"/>
  <c r="A29" i="2" s="1"/>
  <c r="L39" i="2"/>
  <c r="L40" i="2"/>
  <c r="L41" i="2"/>
  <c r="B36" i="2" a="1"/>
  <c r="B36" i="2" s="1"/>
  <c r="C36" i="2" a="1"/>
  <c r="C36" i="2" s="1"/>
  <c r="D36" i="2" a="1"/>
  <c r="D36" i="2" s="1"/>
  <c r="F35" i="2" a="1"/>
  <c r="F35" i="2" s="1"/>
  <c r="B49" i="2" a="1"/>
  <c r="B49" i="2"/>
  <c r="C49" i="2" a="1"/>
  <c r="C49" i="2" s="1"/>
  <c r="D49" i="2" a="1"/>
  <c r="D49" i="2" s="1"/>
  <c r="E49" i="2" a="1"/>
  <c r="E49" i="2" s="1"/>
  <c r="F49" i="2" a="1"/>
  <c r="F49" i="2" s="1"/>
  <c r="G49" i="2" a="1"/>
  <c r="G49" i="2" s="1"/>
  <c r="H49" i="2" a="1"/>
  <c r="H49" i="2" s="1"/>
  <c r="I49" i="2" a="1"/>
  <c r="I49" i="2" s="1"/>
  <c r="B50" i="2" a="1"/>
  <c r="B50" i="2" s="1"/>
  <c r="B51" i="2" a="1"/>
  <c r="B51" i="2" s="1"/>
  <c r="C51" i="2" a="1"/>
  <c r="C51" i="2" s="1"/>
  <c r="D51" i="2" a="1"/>
  <c r="D51" i="2" s="1"/>
  <c r="E51" i="2" a="1"/>
  <c r="E51" i="2" s="1"/>
  <c r="F51" i="2" a="1"/>
  <c r="F51" i="2" s="1"/>
  <c r="G51" i="2" a="1"/>
  <c r="G51" i="2"/>
  <c r="H51" i="2" a="1"/>
  <c r="H51" i="2" s="1"/>
  <c r="I51" i="2" a="1"/>
  <c r="I51" i="2" s="1"/>
  <c r="B52" i="2" a="1"/>
  <c r="B52" i="2" s="1"/>
  <c r="B53" i="2" a="1"/>
  <c r="B53" i="2" s="1"/>
  <c r="C53" i="2" a="1"/>
  <c r="C53" i="2"/>
  <c r="D53" i="2" a="1"/>
  <c r="D53" i="2" s="1"/>
  <c r="E53" i="2" a="1"/>
  <c r="E53" i="2" s="1"/>
  <c r="F53" i="2" a="1"/>
  <c r="F53" i="2" s="1"/>
  <c r="G53" i="2" a="1"/>
  <c r="G53" i="2" s="1"/>
  <c r="H53" i="2" a="1"/>
  <c r="H53" i="2" s="1"/>
  <c r="I53" i="2" a="1"/>
  <c r="I53" i="2" s="1"/>
  <c r="B55" i="2" a="1"/>
  <c r="B55" i="2" s="1"/>
  <c r="C55" i="2" a="1"/>
  <c r="C55" i="2" s="1"/>
  <c r="D55" i="2" a="1"/>
  <c r="D55" i="2" s="1"/>
  <c r="E55" i="2" a="1"/>
  <c r="E55" i="2"/>
  <c r="F55" i="2" a="1"/>
  <c r="F55" i="2" s="1"/>
  <c r="G55" i="2" a="1"/>
  <c r="G55" i="2" s="1"/>
  <c r="H55" i="2" a="1"/>
  <c r="H55" i="2" s="1"/>
  <c r="I55" i="2" a="1"/>
  <c r="I55" i="2" s="1"/>
  <c r="B56" i="2" a="1"/>
  <c r="B56" i="2" s="1"/>
  <c r="B57" i="2" a="1"/>
  <c r="B57" i="2" s="1"/>
  <c r="C57" i="2" a="1"/>
  <c r="C57" i="2" s="1"/>
  <c r="D57" i="2" a="1"/>
  <c r="D57" i="2" s="1"/>
  <c r="E57" i="2" a="1"/>
  <c r="E57" i="2" s="1"/>
  <c r="F57" i="2" a="1"/>
  <c r="F57" i="2"/>
  <c r="G57" i="2" a="1"/>
  <c r="G57" i="2" s="1"/>
  <c r="H57" i="2" a="1"/>
  <c r="H57" i="2" s="1"/>
  <c r="I57" i="2" a="1"/>
  <c r="I57" i="2" s="1"/>
  <c r="B58" i="2" a="1"/>
  <c r="B58" i="2" s="1"/>
  <c r="B59" i="2" a="1"/>
  <c r="B59" i="2" s="1"/>
  <c r="C59" i="2" a="1"/>
  <c r="C59" i="2" s="1"/>
  <c r="D59" i="2" a="1"/>
  <c r="D59" i="2" s="1"/>
  <c r="E59" i="2" a="1"/>
  <c r="E59" i="2" s="1"/>
  <c r="F59" i="2" a="1"/>
  <c r="F59" i="2" s="1"/>
  <c r="G59" i="2" a="1"/>
  <c r="G59" i="2"/>
  <c r="H59" i="2" a="1"/>
  <c r="H59" i="2" s="1"/>
  <c r="I59" i="2" a="1"/>
  <c r="I59" i="2" s="1"/>
  <c r="B60" i="2" a="1"/>
  <c r="B60" i="2" s="1"/>
  <c r="B61" i="2" a="1"/>
  <c r="B61" i="2"/>
  <c r="C61" i="2" a="1"/>
  <c r="C61" i="2" s="1"/>
  <c r="D61" i="2" a="1"/>
  <c r="D61" i="2"/>
  <c r="E61" i="2" a="1"/>
  <c r="E61" i="2" s="1"/>
  <c r="F61" i="2" a="1"/>
  <c r="F61" i="2" s="1"/>
  <c r="G61" i="2" a="1"/>
  <c r="G61" i="2" s="1"/>
  <c r="H61" i="2" a="1"/>
  <c r="H61" i="2" s="1"/>
  <c r="I61" i="2" a="1"/>
  <c r="I61" i="2" s="1"/>
  <c r="B62" i="2" a="1"/>
  <c r="B62" i="2" s="1"/>
  <c r="B63" i="2" a="1"/>
  <c r="B63" i="2" s="1"/>
  <c r="C63" i="2" a="1"/>
  <c r="C63" i="2" s="1"/>
  <c r="D63" i="2" a="1"/>
  <c r="D63" i="2" s="1"/>
  <c r="E63" i="2" a="1"/>
  <c r="E63" i="2" s="1"/>
  <c r="F63" i="2" a="1"/>
  <c r="F63" i="2" s="1"/>
  <c r="G63" i="2" a="1"/>
  <c r="G63" i="2" s="1"/>
  <c r="H63" i="2" a="1"/>
  <c r="H63" i="2" s="1"/>
  <c r="I63" i="2" a="1"/>
  <c r="I63" i="2" s="1"/>
  <c r="B64" i="2" a="1"/>
  <c r="B64" i="2" s="1"/>
  <c r="B65" i="2" a="1"/>
  <c r="B65" i="2"/>
  <c r="C65" i="2" a="1"/>
  <c r="C65" i="2"/>
  <c r="D65" i="2" a="1"/>
  <c r="D65" i="2" s="1"/>
  <c r="E65" i="2" a="1"/>
  <c r="E65" i="2" s="1"/>
  <c r="F65" i="2" a="1"/>
  <c r="F65" i="2" s="1"/>
  <c r="G65" i="2" a="1"/>
  <c r="G65" i="2" s="1"/>
  <c r="H65" i="2" a="1"/>
  <c r="H65" i="2" s="1"/>
  <c r="I65" i="2" a="1"/>
  <c r="I65" i="2" s="1"/>
  <c r="B66" i="2" a="1"/>
  <c r="B66" i="2" s="1"/>
  <c r="B67" i="2" a="1"/>
  <c r="B67" i="2" s="1"/>
  <c r="C67" i="2" a="1"/>
  <c r="C67" i="2"/>
  <c r="D67" i="2" a="1"/>
  <c r="D67" i="2"/>
  <c r="E67" i="2" a="1"/>
  <c r="E67" i="2" s="1"/>
  <c r="F67" i="2" a="1"/>
  <c r="F67" i="2" s="1"/>
  <c r="G67" i="2" a="1"/>
  <c r="G67" i="2" s="1"/>
  <c r="H67" i="2" a="1"/>
  <c r="H67" i="2" s="1"/>
  <c r="I67" i="2" a="1"/>
  <c r="I67" i="2" s="1"/>
  <c r="B68" i="2" a="1"/>
  <c r="B68" i="2" s="1"/>
  <c r="B69" i="2" a="1"/>
  <c r="B69" i="2" s="1"/>
  <c r="C69" i="2" a="1"/>
  <c r="C69" i="2" s="1"/>
  <c r="D69" i="2" a="1"/>
  <c r="D69" i="2" s="1"/>
  <c r="E69" i="2" a="1"/>
  <c r="E69" i="2" s="1"/>
  <c r="F69" i="2" a="1"/>
  <c r="F69" i="2"/>
  <c r="G69" i="2" a="1"/>
  <c r="G69" i="2" s="1"/>
  <c r="H69" i="2" a="1"/>
  <c r="H69" i="2"/>
  <c r="I69" i="2" a="1"/>
  <c r="I69" i="2"/>
  <c r="B70" i="2" a="1"/>
  <c r="B70" i="2" s="1"/>
  <c r="B71" i="2" a="1"/>
  <c r="B71" i="2" s="1"/>
  <c r="C71" i="2" a="1"/>
  <c r="C71" i="2" s="1"/>
  <c r="D71" i="2" a="1"/>
  <c r="D71" i="2" s="1"/>
  <c r="E71" i="2" a="1"/>
  <c r="E71" i="2" s="1"/>
  <c r="F71" i="2" a="1"/>
  <c r="F71" i="2" s="1"/>
  <c r="G71" i="2" a="1"/>
  <c r="G71" i="2" s="1"/>
  <c r="H71" i="2" a="1"/>
  <c r="H71" i="2"/>
  <c r="I71" i="2" a="1"/>
  <c r="I71" i="2"/>
  <c r="B72" i="2" a="1"/>
  <c r="B72" i="2" s="1"/>
  <c r="B73" i="2" a="1"/>
  <c r="B73" i="2" s="1"/>
  <c r="C73" i="2" a="1"/>
  <c r="C73" i="2" s="1"/>
  <c r="D73" i="2" a="1"/>
  <c r="D73" i="2" s="1"/>
  <c r="E73" i="2" a="1"/>
  <c r="E73" i="2" s="1"/>
  <c r="F73" i="2" a="1"/>
  <c r="F73" i="2" s="1"/>
  <c r="G73" i="2" a="1"/>
  <c r="G73" i="2" s="1"/>
  <c r="H73" i="2" a="1"/>
  <c r="H73" i="2"/>
  <c r="I73" i="2" a="1"/>
  <c r="I73" i="2" s="1"/>
  <c r="B74" i="2" a="1"/>
  <c r="B74" i="2" s="1"/>
  <c r="B75" i="2" a="1"/>
  <c r="B75" i="2" s="1"/>
  <c r="C75" i="2" a="1"/>
  <c r="C75" i="2"/>
  <c r="D75" i="2" a="1"/>
  <c r="D75" i="2" s="1"/>
  <c r="E75" i="2" a="1"/>
  <c r="E75" i="2"/>
  <c r="F75" i="2" a="1"/>
  <c r="F75" i="2"/>
  <c r="G75" i="2" a="1"/>
  <c r="G75" i="2" s="1"/>
  <c r="H75" i="2" a="1"/>
  <c r="H75" i="2" s="1"/>
  <c r="I75" i="2" a="1"/>
  <c r="I75" i="2" s="1"/>
  <c r="B76" i="2" a="1"/>
  <c r="B76" i="2" s="1"/>
  <c r="B77" i="2" a="1"/>
  <c r="B77" i="2" s="1"/>
  <c r="C77" i="2" a="1"/>
  <c r="C77" i="2" s="1"/>
  <c r="D77" i="2" a="1"/>
  <c r="D77" i="2" s="1"/>
  <c r="E77" i="2" a="1"/>
  <c r="E77" i="2"/>
  <c r="F77" i="2" a="1"/>
  <c r="F77" i="2" s="1"/>
  <c r="G77" i="2" a="1"/>
  <c r="G77" i="2" s="1"/>
  <c r="H77" i="2" a="1"/>
  <c r="H77" i="2" s="1"/>
  <c r="I77" i="2" a="1"/>
  <c r="I77" i="2" s="1"/>
  <c r="B78" i="2" a="1"/>
  <c r="B78" i="2" s="1"/>
  <c r="B79" i="2" a="1"/>
  <c r="B79" i="2" s="1"/>
  <c r="C79" i="2" a="1"/>
  <c r="C79" i="2" s="1"/>
  <c r="D79" i="2" a="1"/>
  <c r="D79" i="2" s="1"/>
  <c r="E79" i="2" a="1"/>
  <c r="E79" i="2" s="1"/>
  <c r="F79" i="2" a="1"/>
  <c r="F79" i="2" s="1"/>
  <c r="G79" i="2" a="1"/>
  <c r="G79" i="2" s="1"/>
  <c r="H79" i="2" a="1"/>
  <c r="H79" i="2" s="1"/>
  <c r="I79" i="2" a="1"/>
  <c r="I79" i="2" s="1"/>
  <c r="B80" i="2" a="1"/>
  <c r="B80" i="2" s="1"/>
  <c r="B81" i="2" a="1"/>
  <c r="B81" i="2" s="1"/>
  <c r="C81" i="2" a="1"/>
  <c r="C81" i="2" s="1"/>
  <c r="D81" i="2" a="1"/>
  <c r="D81" i="2" s="1"/>
  <c r="E81" i="2" a="1"/>
  <c r="E81" i="2" s="1"/>
  <c r="F81" i="2" a="1"/>
  <c r="F81" i="2" s="1"/>
  <c r="G81" i="2" a="1"/>
  <c r="G81" i="2" s="1"/>
  <c r="H81" i="2" a="1"/>
  <c r="H81" i="2" s="1"/>
  <c r="I81" i="2" a="1"/>
  <c r="I81" i="2" s="1"/>
  <c r="B82" i="2" a="1"/>
  <c r="B82" i="2" s="1"/>
  <c r="B83" i="2" a="1"/>
  <c r="B83" i="2" s="1"/>
  <c r="C83" i="2" a="1"/>
  <c r="C83" i="2" s="1"/>
  <c r="D83" i="2" a="1"/>
  <c r="D83" i="2" s="1"/>
  <c r="E83" i="2" a="1"/>
  <c r="E83" i="2" s="1"/>
  <c r="F83" i="2" a="1"/>
  <c r="F83" i="2" s="1"/>
  <c r="G83" i="2" a="1"/>
  <c r="G83" i="2" s="1"/>
  <c r="H83" i="2" a="1"/>
  <c r="H83" i="2" s="1"/>
  <c r="I83" i="2" a="1"/>
  <c r="I83" i="2"/>
  <c r="B84" i="2" a="1"/>
  <c r="B84" i="2" s="1"/>
  <c r="B85" i="2" a="1"/>
  <c r="B85" i="2" s="1"/>
  <c r="C85" i="2" a="1"/>
  <c r="C85" i="2" s="1"/>
  <c r="D85" i="2" a="1"/>
  <c r="D85" i="2" s="1"/>
  <c r="E85" i="2" a="1"/>
  <c r="E85" i="2" s="1"/>
  <c r="F85" i="2" a="1"/>
  <c r="F85" i="2" s="1"/>
  <c r="G85" i="2" a="1"/>
  <c r="G85" i="2" s="1"/>
  <c r="H85" i="2" a="1"/>
  <c r="H85" i="2" s="1"/>
  <c r="I85" i="2" a="1"/>
  <c r="I85" i="2" s="1"/>
  <c r="B86" i="2" a="1"/>
  <c r="B86" i="2" s="1"/>
  <c r="B87" i="2" a="1"/>
  <c r="B87" i="2" s="1"/>
  <c r="C87" i="2" a="1"/>
  <c r="C87" i="2" s="1"/>
  <c r="D87" i="2" a="1"/>
  <c r="D87" i="2" s="1"/>
  <c r="E87" i="2" a="1"/>
  <c r="E87" i="2" s="1"/>
  <c r="F87" i="2" a="1"/>
  <c r="F87" i="2" s="1"/>
  <c r="G87" i="2" a="1"/>
  <c r="G87" i="2" s="1"/>
  <c r="H87" i="2" a="1"/>
  <c r="H87" i="2" s="1"/>
  <c r="I87" i="2" a="1"/>
  <c r="I87" i="2" s="1"/>
  <c r="B88" i="2" a="1"/>
  <c r="B88" i="2" s="1"/>
  <c r="B89" i="2" a="1"/>
  <c r="B89" i="2" s="1"/>
  <c r="C89" i="2" a="1"/>
  <c r="C89" i="2" s="1"/>
  <c r="D89" i="2" a="1"/>
  <c r="D89" i="2" s="1"/>
  <c r="E89" i="2" a="1"/>
  <c r="E89" i="2" s="1"/>
  <c r="F89" i="2" a="1"/>
  <c r="F89" i="2"/>
  <c r="G89" i="2" a="1"/>
  <c r="G89" i="2" s="1"/>
  <c r="H89" i="2" a="1"/>
  <c r="H89" i="2" s="1"/>
  <c r="I89" i="2" a="1"/>
  <c r="I89" i="2" s="1"/>
  <c r="B90" i="2" a="1"/>
  <c r="B90" i="2" s="1"/>
  <c r="B91" i="2" a="1"/>
  <c r="B91" i="2" s="1"/>
  <c r="C91" i="2" a="1"/>
  <c r="C91" i="2" s="1"/>
  <c r="D91" i="2" a="1"/>
  <c r="D91" i="2" s="1"/>
  <c r="E91" i="2" a="1"/>
  <c r="E91" i="2" s="1"/>
  <c r="F91" i="2" a="1"/>
  <c r="F91" i="2" s="1"/>
  <c r="G91" i="2" a="1"/>
  <c r="G91" i="2" s="1"/>
  <c r="H91" i="2" a="1"/>
  <c r="H91" i="2" s="1"/>
  <c r="I91" i="2" a="1"/>
  <c r="I91" i="2" s="1"/>
  <c r="B92" i="2" a="1"/>
  <c r="B9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<sst xmlns="http://schemas.openxmlformats.org/spreadsheetml/2006/main" count="164" uniqueCount="83">
  <si>
    <t>Unit</t>
  </si>
  <si>
    <t>Incr</t>
  </si>
  <si>
    <t>Max</t>
  </si>
  <si>
    <t>Min</t>
  </si>
  <si>
    <t>Variable</t>
  </si>
  <si>
    <t>Type</t>
  </si>
  <si>
    <t>Category</t>
  </si>
  <si>
    <t>Subsystem</t>
  </si>
  <si>
    <t>For effect_sensitivities:</t>
  </si>
  <si>
    <t>upper_bound</t>
  </si>
  <si>
    <t>lower_bound</t>
  </si>
  <si>
    <t>variable</t>
  </si>
  <si>
    <t>For .csv file single_params:</t>
  </si>
  <si>
    <t>high</t>
  </si>
  <si>
    <t>mid</t>
  </si>
  <si>
    <t>low</t>
  </si>
  <si>
    <t>CAGR</t>
  </si>
  <si>
    <t>per x years</t>
  </si>
  <si>
    <t>x</t>
  </si>
  <si>
    <t>Destination choice is expected to change such that people travel shorter distances within the city, but it is uncertain to what extent. Change rates between 1% and 5% per decade are plausible, although further research is needed to refine this assumption</t>
  </si>
  <si>
    <t>Dmnl/Year</t>
  </si>
  <si>
    <t>DESTINATION SHIFT RATE CITY</t>
  </si>
  <si>
    <t>constant</t>
  </si>
  <si>
    <t>Future policy, Destination choice</t>
  </si>
  <si>
    <t>Destination choice</t>
  </si>
  <si>
    <t>Destination choice is expected to change such that people travel less to the city, but it is uncertain to what extent. Change rates between 1% and 10% per decade are plausible, although further research is needed to refine this assumption</t>
  </si>
  <si>
    <t>DESTINATION SHIFT RATE RING</t>
  </si>
  <si>
    <t>The metro system is being expanded and automation increases the frequency and thus capacity of the metro system. Given the size of the metro system, and the pace of public transport infrastructure construction being in the order of decades, an order of magnitude of 1% per decade is plausible. Due to uncertainty, the variable is varied between 0.5% and 1.5% per decade</t>
  </si>
  <si>
    <t>NET ADDED PT CAPACITY PER YEAR</t>
  </si>
  <si>
    <t>Future policy</t>
  </si>
  <si>
    <t>Mode choice</t>
  </si>
  <si>
    <t>The base assumption is for subjective cost factor of cycling time to fall by 0.1 or increase by 0.2 Minutes/Minute depending on whether theaverage road is oneway or four-lane (see Appendix ). Since this effect size is uncertain, and because there is uncertainty in the estimated share of road space due to data gaps, the effect is varied by X^y if X is the normalized effect from the base assumption, and y varies between 0.5 and 2.</t>
  </si>
  <si>
    <t>Dmnl</t>
  </si>
  <si>
    <t>SENSITIVITY TO CAR LANE DATA UNCERTAINTY</t>
  </si>
  <si>
    <t>effect sensitivity</t>
  </si>
  <si>
    <t>Data</t>
  </si>
  <si>
    <t>The base assumption is for PT access egress time to increase by 400% if no sidewalks existed, and to halve when pedestrian space were to double (see Appendix ). Since this effect size is uncertain, and because there is uncertainty in the estimated share of pedestrian space due to data gaps, the effect is varied by X^y if X is the normalized effect from the base assumption, and y varies between 0.5 and 2.</t>
  </si>
  <si>
    <t>SENSITIVITY TO SIDEWALK DATA UNCERTAINTY</t>
  </si>
  <si>
    <t>Perception time determines how fast travel behavior adapts to changes in relative attractiveness, by setting a delay to changes in perceived attractiveness of modes resulting from changes in subjective travel time. A wide range is taken between 1 and 5 years.</t>
  </si>
  <si>
    <t>Year</t>
  </si>
  <si>
    <t>PERCEPTION TIME</t>
  </si>
  <si>
    <t>The base assumption is for parking search and egress time to vary between  5 and 14 minutes depending on city parking per city car (see Appendix ). Since this effect size is uncertain, it is varied by X^y if X is the normalized effect from the base assumption, and y varies between 0.5 and 2.</t>
  </si>
  <si>
    <t>PARKING SEARCH AND EGRESS SENSITIVITY</t>
  </si>
  <si>
    <t>The base assumption is for subjective cost of cycling to vary by a maximum of 0.8 Minutes per Minute (In the most extreme scenario, where three additive effects stack up. This is not plausible and does not occur in any of the experiments.) (see Appendix ). Since this effect size is uncertain, it is varied by X*y if X is the subjective value factor, and y varies between 0.5 and 1.5.</t>
  </si>
  <si>
    <t>SUBJECTIVE CYCLING TIME SENSITIVITY</t>
  </si>
  <si>
    <t xml:space="preserve">The base assumption is for distance to euclidian distance ratio to double when zero roads have bike lanes, and to fall to 1.1 when all roads have bike lanes (see Appendix ). Since this effect size is uncertain, it is varied by X^y if X is the normalized effect from the base assumption, and y varies between 0.5 and 2. </t>
  </si>
  <si>
    <t>CYCLING NETWORK DISTANCE SENSITIVITY</t>
  </si>
  <si>
    <t>The base assumption is for the car network distance to euclidian distance ratio to increase to 1.8 when only half of the network is car-accessible, and decrease to 1.1 if average car lanes per road becomes 4 (see Appendix ). Since this effect size is uncertain, it is varied by X^y if X is the normalized effect from the base assumption, and y varies between 0.5 and 2.</t>
  </si>
  <si>
    <t>CAR NETWORK DISTANCE SENSITIVITY</t>
  </si>
  <si>
    <t>The pace and final state of e-bike uptake is uncertain. The model varies between two discrete scenarios, both starting from the current level of adoption, but continuing at different speeds and until different final states (see Appendix )</t>
  </si>
  <si>
    <t>EBIKE UPTAKE SWITCH</t>
  </si>
  <si>
    <t>switch</t>
  </si>
  <si>
    <t>Vehicle adoption</t>
  </si>
  <si>
    <t>Bike adoption</t>
  </si>
  <si>
    <t>The share of bikesharing users upgrading to private bike use after two years is uncertain. A wide range is assumed of 5 - 25%.</t>
  </si>
  <si>
    <t>BIKESHARING TO PRIVATE BIKE UPGRADE FRACTION</t>
  </si>
  <si>
    <t>The contact rate (number of unique, high-quality social contacts per person per year) is uncertain, although in urban areas it tends to be high (\citep{}). A wide range is chosen of 3 - 7.</t>
  </si>
  <si>
    <t>CONTACT RATE</t>
  </si>
  <si>
    <t>The base assumption is for bike usage and bike parking availability together to multiply the reference contact fruitfulness (0.02) by up to 4 times (see Appendix ). Since this effect size is uncertain, it is varied by X^y if X is the normalized effect from the base assumption, and y varies between 0.5 and 2.</t>
  </si>
  <si>
    <t>BIKE ADOPTION SENSITIVITY TO USAGE</t>
  </si>
  <si>
    <t>BIKE ADOPTION SENSITIVITY TO PARKING</t>
  </si>
  <si>
    <t>Two curves are included in the model that describes how soon the cautious majority becomes receptive to cycling: an early and a late tipping point. The early tipping point assumes the case study is currently at the tipping point, the late tipping point is assumed at an extra 20%-point completion of the cycling network. This assumption is informed by the expert interviews.</t>
  </si>
  <si>
    <t>TIPPING POINT SWITCH</t>
  </si>
  <si>
    <t>The base assumption is for the current shift in young adult car adoption to vary by 30% if car usage varies by 50% (See Appendix). Since this effect size is uncertain, it is varied by X^y if X is the normalized effect from the base assumption, and y varies between 0.5 and 2.</t>
  </si>
  <si>
    <t>CAR ADOPTION SENSITIVITY TO USAGE</t>
  </si>
  <si>
    <t>Car adoption</t>
  </si>
  <si>
    <t>It is uncertain to which extent young adults are currently avoiding car ownership rather than postponing car ownership. A wide range in percentage point shift in car adoption (5 - 25%) is adopted, relative to current adult car adoption</t>
  </si>
  <si>
    <t>REFERENCE SHIFT IN CAR ADOPTION</t>
  </si>
  <si>
    <t>Currently, there are 0.33 residential parking spots per home in the city. This is expected to decline in future residential housing, but to which extent is uncertain. The chosen range is between 0 and 0.3 parking spots per home</t>
  </si>
  <si>
    <t>spots/homes</t>
  </si>
  <si>
    <t>PARKING SPOTS PER HOME CONSTRUCTED</t>
  </si>
  <si>
    <t>Public space</t>
  </si>
  <si>
    <t>Currently, 19% of space for motorists is parking space. This is uncertain: road space reallocation could consume parking space to a larger or smaller extent. The desired share is varied between zero on-street parking and 10%-points more than today.</t>
  </si>
  <si>
    <t>DESIRED SHARE OF CAR SPACE USED FOR PARKING</t>
  </si>
  <si>
    <t>Pedestrian space share would increase by 1.8%-points (to 58.4% based on estimate for current share) on average if the full road network was reallocated in proportion to current reallocation plans. Since the final ambition for pedestrianization is uncertain and may increase, this share is varied between a 1.8% and 7.2%-point increase (four times current ambition).</t>
  </si>
  <si>
    <t>DESIRED PEDESTRIAN SPACE SHARE</t>
  </si>
  <si>
    <t>The base assumption is for the renewal rate to increase by one third of its current value by the time cycling uptake reaches 50% of the population (see Appendix ). Since this effect size is uncertain, it is varied by X^y if X is the normalized effect from the base assumption, and y varies between 0.5 and 2.</t>
  </si>
  <si>
    <t>RENEWAL RATE SENSITIVITY</t>
  </si>
  <si>
    <t>Explanation of range</t>
  </si>
  <si>
    <t>Note</t>
  </si>
  <si>
    <t>Uncertain parameters for GL</t>
  </si>
  <si>
    <t>Uncertain parameters</t>
  </si>
  <si>
    <t>This sheet defines the uncertain parameters and converts them into formats for ema-workbench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</si>
</sst>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0"/>
    <numFmt numFmtId="165" formatCode="0.0000"/>
    <numFmt numFmtId="166" formatCode="0.0"/>
    <numFmt numFmtId="167" formatCode="0.000"/>
  </numFmts>
  <fonts count="6"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b/>
      <sz val="18"/>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bgColor indexed="64"/>
      </patternFill>
    </fill>
  </fills>
  <borders count="8">
    <border>
      <left/>
      <right/>
      <top/>
      <bottom/>
      <diagonal/>
    </border>
    <border>
      <left/>
      <right/>
      <top/>
      <bottom style="medium">
        <color indexed="64"/>
      </bottom>
      <diagonal/>
    </border>
    <border>
      <left/>
      <right/>
      <top style="thin">
        <color indexed="64"/>
      </top>
      <bottom/>
      <diagonal/>
    </border>
    <border>
      <left/>
      <right/>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7">
    <xf numFmtId="0" fontId="0" fillId="0" borderId="0" xfId="0"/>
    <xf numFmtId="0" fontId="0" fillId="2" borderId="1" xfId="0" applyFill="1" applyBorder="1" applyAlignment="1">
      <alignment horizontal="left" wrapText="1"/>
    </xf>
    <xf numFmtId="0" fontId="0" fillId="2" borderId="2" xfId="0" applyFill="1" applyBorder="1"/>
    <xf numFmtId="0" fontId="0" fillId="2" borderId="3" xfId="0" applyFill="1" applyBorder="1" applyAlignment="1">
      <alignment horizontal="left" wrapText="1"/>
    </xf>
    <xf numFmtId="0" fontId="0" fillId="2" borderId="0" xfId="0" applyFill="1"/>
    <xf numFmtId="0" fontId="0" fillId="2" borderId="0" xfId="0" applyFill="1" applyAlignment="1">
      <alignment horizontal="left" wrapText="1"/>
    </xf>
    <xf numFmtId="0" fontId="0" fillId="2" borderId="4" xfId="0" applyFill="1" applyBorder="1"/>
    <xf numFmtId="164" fontId="0" fillId="0" borderId="0" xfId="0" applyNumberFormat="1"/>
    <xf numFmtId="0" fontId="0" fillId="0" borderId="1" xfId="0" applyBorder="1"/>
    <xf numFmtId="1" fontId="0" fillId="0" borderId="5" xfId="0" applyNumberFormat="1" applyBorder="1"/>
    <xf numFmtId="165" fontId="0" fillId="0" borderId="5" xfId="0" applyNumberFormat="1" applyBorder="1"/>
    <xf numFmtId="1" fontId="0" fillId="0" borderId="6" xfId="0" applyNumberFormat="1" applyBorder="1"/>
    <xf numFmtId="165" fontId="0" fillId="0" borderId="6" xfId="0" applyNumberFormat="1" applyBorder="1"/>
    <xf numFmtId="166" fontId="0" fillId="0" borderId="6" xfId="0" applyNumberFormat="1" applyBorder="1"/>
    <xf numFmtId="0" fontId="0" fillId="0" borderId="6" xfId="0" applyBorder="1"/>
    <xf numFmtId="167" fontId="0" fillId="0" borderId="6" xfId="0" applyNumberFormat="1" applyBorder="1"/>
    <xf numFmtId="2" fontId="0" fillId="0" borderId="6" xfId="0" applyNumberFormat="1" applyBorder="1"/>
    <xf numFmtId="1" fontId="0" fillId="0" borderId="7" xfId="0" applyNumberFormat="1" applyBorder="1"/>
    <xf numFmtId="166" fontId="0" fillId="0" borderId="7" xfId="0" applyNumberFormat="1" applyBorder="1"/>
    <xf numFmtId="0" fontId="2" fillId="0" borderId="0" xfId="0" applyFont="1"/>
    <xf numFmtId="0" fontId="4" fillId="0" borderId="1" xfId="0" applyFont="1" applyBorder="1"/>
    <xf numFmtId="0" fontId="3" fillId="0" borderId="1" xfId="0" applyFont="1" applyBorder="1"/>
    <xf numFmtId="0" fontId="1" fillId="0" borderId="1" xfId="0" applyFont="1" applyBorder="1"/>
    <xf numFmtId="0" fontId="4" fillId="3" borderId="0" xfId="0" applyFont="1" applyFill="1"/>
    <xf numFmtId="0" fontId="3" fillId="3" borderId="0" xfId="0" applyFont="1" applyFill="1"/>
    <xf numFmtId="0" fontId="1" fillId="3" borderId="0" xfId="0" applyFont="1" applyFill="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G:\My%20Drive\Thesis\params.xlsm" TargetMode="External"/><Relationship Id="rId1" Type="http://schemas.openxmlformats.org/officeDocument/2006/relationships/externalLinkPath" Target="params.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ntents"/>
      <sheetName val="demography"/>
      <sheetName val="public space"/>
      <sheetName val="reallocation policy"/>
      <sheetName val="vehicle adoption"/>
      <sheetName val="destination choice"/>
      <sheetName val="mode choice"/>
      <sheetName val="callibration"/>
    </sheetNames>
    <sheetDataSet>
      <sheetData sheetId="0" refreshError="1"/>
      <sheetData sheetId="1" refreshError="1"/>
      <sheetData sheetId="2" refreshError="1"/>
      <sheetData sheetId="3" refreshError="1"/>
      <sheetData sheetId="4" refreshError="1"/>
      <sheetData sheetId="5" refreshError="1"/>
      <sheetData sheetId="6" refreshError="1"/>
      <sheetData sheetId="7">
        <row r="40">
          <cell r="D40">
            <v>11.38069817403651</v>
          </cell>
        </row>
        <row r="48">
          <cell r="D48">
            <v>3.9392429667931514</v>
          </cell>
        </row>
        <row r="52">
          <cell r="D52">
            <v>4.8939972516282122</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9C193-648C-4CF0-8724-48F7ACFFC1FA}">
  <sheetPr codeName="Sheet3"/>
  <dimension ref="A2:L92"/>
  <sheetViews>
    <sheetView tabSelected="1" zoomScale="85" zoomScaleNormal="85" workbookViewId="0">
      <selection activeCell="D3" sqref="D3"/>
    </sheetView>
  </sheetViews>
  <sheetFormatPr defaultRowHeight="14.6" x14ac:dyDescent="0.4"/>
  <cols>
    <col min="1" max="1" width="4.07421875" customWidth="1"/>
    <col min="2" max="2" width="21.23046875" customWidth="1"/>
    <col min="3" max="3" width="15.69140625" customWidth="1"/>
    <col min="4" max="4" width="23.3046875" customWidth="1"/>
    <col min="5" max="5" width="48.765625" customWidth="1"/>
    <col min="6" max="6" width="9.69140625" customWidth="1"/>
    <col min="7" max="7" width="9.15234375" customWidth="1"/>
    <col min="8" max="8" width="8.3046875" customWidth="1"/>
    <col min="9" max="9" width="16.23046875" bestFit="1" customWidth="1"/>
    <col min="10" max="10" width="51.15234375" customWidth="1"/>
    <col min="13" max="13" width="29.15234375" customWidth="1"/>
  </cols>
  <sheetData>
    <row r="2" spans="1:11" ht="31.3" customHeight="1" x14ac:dyDescent="0.6">
      <c r="B2" s="26" t="s">
        <v>81</v>
      </c>
    </row>
    <row r="3" spans="1:11" x14ac:dyDescent="0.4">
      <c r="B3" t="s">
        <v>82</v>
      </c>
    </row>
    <row r="5" spans="1:11" x14ac:dyDescent="0.4">
      <c r="B5" s="25" t="s">
        <v>80</v>
      </c>
      <c r="C5" s="25"/>
      <c r="D5" s="25"/>
      <c r="E5" s="24"/>
      <c r="F5" s="24"/>
      <c r="G5" s="24"/>
      <c r="H5" s="24"/>
      <c r="I5" s="24"/>
      <c r="J5" s="23" t="s">
        <v>79</v>
      </c>
    </row>
    <row r="6" spans="1:11" ht="15" thickBot="1" x14ac:dyDescent="0.45">
      <c r="B6" s="22"/>
      <c r="C6" s="22"/>
      <c r="D6" s="22"/>
      <c r="E6" s="21"/>
      <c r="F6" s="21"/>
      <c r="G6" s="21"/>
      <c r="H6" s="21"/>
      <c r="I6" s="21"/>
      <c r="J6" s="20"/>
    </row>
    <row r="7" spans="1:11" ht="15" thickBot="1" x14ac:dyDescent="0.45">
      <c r="B7" s="8" t="s">
        <v>7</v>
      </c>
      <c r="C7" s="8" t="s">
        <v>6</v>
      </c>
      <c r="D7" s="8" t="s">
        <v>5</v>
      </c>
      <c r="E7" s="8" t="s">
        <v>4</v>
      </c>
      <c r="F7" s="8" t="s">
        <v>3</v>
      </c>
      <c r="G7" s="8" t="s">
        <v>2</v>
      </c>
      <c r="H7" s="8" t="s">
        <v>1</v>
      </c>
      <c r="I7" s="8" t="s">
        <v>0</v>
      </c>
      <c r="J7" s="8" t="s">
        <v>78</v>
      </c>
      <c r="K7" s="19"/>
    </row>
    <row r="8" spans="1:11" x14ac:dyDescent="0.4">
      <c r="A8">
        <v>1</v>
      </c>
      <c r="B8" t="s">
        <v>71</v>
      </c>
      <c r="C8" t="s">
        <v>29</v>
      </c>
      <c r="D8" t="s">
        <v>34</v>
      </c>
      <c r="E8" t="s">
        <v>77</v>
      </c>
      <c r="F8" s="18">
        <v>0.5</v>
      </c>
      <c r="G8" s="17">
        <v>2</v>
      </c>
      <c r="H8" s="17"/>
      <c r="I8" t="s">
        <v>32</v>
      </c>
      <c r="J8" t="s">
        <v>76</v>
      </c>
    </row>
    <row r="9" spans="1:11" x14ac:dyDescent="0.4">
      <c r="A9">
        <f>A8+1</f>
        <v>2</v>
      </c>
      <c r="B9" t="s">
        <v>71</v>
      </c>
      <c r="C9" t="s">
        <v>29</v>
      </c>
      <c r="D9" t="s">
        <v>22</v>
      </c>
      <c r="E9" t="s">
        <v>75</v>
      </c>
      <c r="F9" s="15">
        <v>0.58399999999999996</v>
      </c>
      <c r="G9" s="15">
        <f>F9+(0.018*3)</f>
        <v>0.6379999999999999</v>
      </c>
      <c r="H9" s="11"/>
      <c r="I9" t="s">
        <v>32</v>
      </c>
      <c r="J9" t="s">
        <v>74</v>
      </c>
    </row>
    <row r="10" spans="1:11" x14ac:dyDescent="0.4">
      <c r="A10">
        <f>A9+1</f>
        <v>3</v>
      </c>
      <c r="B10" t="s">
        <v>71</v>
      </c>
      <c r="C10" t="s">
        <v>29</v>
      </c>
      <c r="D10" t="s">
        <v>22</v>
      </c>
      <c r="E10" t="s">
        <v>73</v>
      </c>
      <c r="F10" s="16">
        <v>0</v>
      </c>
      <c r="G10" s="15">
        <v>0.28999999999999998</v>
      </c>
      <c r="H10" s="11"/>
      <c r="I10" t="s">
        <v>32</v>
      </c>
      <c r="J10" t="s">
        <v>72</v>
      </c>
    </row>
    <row r="11" spans="1:11" x14ac:dyDescent="0.4">
      <c r="A11">
        <f>A10+1</f>
        <v>4</v>
      </c>
      <c r="B11" t="s">
        <v>71</v>
      </c>
      <c r="C11" t="s">
        <v>29</v>
      </c>
      <c r="D11" t="s">
        <v>22</v>
      </c>
      <c r="E11" t="s">
        <v>70</v>
      </c>
      <c r="F11" s="13">
        <v>0</v>
      </c>
      <c r="G11" s="13">
        <v>0.3</v>
      </c>
      <c r="H11" s="11"/>
      <c r="I11" t="s">
        <v>69</v>
      </c>
      <c r="J11" t="s">
        <v>68</v>
      </c>
    </row>
    <row r="12" spans="1:11" x14ac:dyDescent="0.4">
      <c r="A12">
        <f>A11+1</f>
        <v>5</v>
      </c>
      <c r="B12" t="s">
        <v>65</v>
      </c>
      <c r="C12" t="s">
        <v>52</v>
      </c>
      <c r="D12" t="s">
        <v>22</v>
      </c>
      <c r="E12" t="s">
        <v>67</v>
      </c>
      <c r="F12" s="14">
        <v>0.05</v>
      </c>
      <c r="G12" s="14">
        <v>0.25</v>
      </c>
      <c r="H12" s="14"/>
      <c r="I12" t="s">
        <v>32</v>
      </c>
      <c r="J12" t="s">
        <v>66</v>
      </c>
    </row>
    <row r="13" spans="1:11" x14ac:dyDescent="0.4">
      <c r="A13">
        <f>A12+1</f>
        <v>6</v>
      </c>
      <c r="B13" t="s">
        <v>65</v>
      </c>
      <c r="C13" t="s">
        <v>52</v>
      </c>
      <c r="D13" t="s">
        <v>34</v>
      </c>
      <c r="E13" t="s">
        <v>64</v>
      </c>
      <c r="F13" s="14">
        <v>0.5</v>
      </c>
      <c r="G13" s="14">
        <v>2</v>
      </c>
      <c r="H13" s="14"/>
      <c r="I13" t="s">
        <v>32</v>
      </c>
      <c r="J13" t="s">
        <v>63</v>
      </c>
    </row>
    <row r="14" spans="1:11" x14ac:dyDescent="0.4">
      <c r="A14">
        <f>A13+1</f>
        <v>7</v>
      </c>
      <c r="B14" t="s">
        <v>53</v>
      </c>
      <c r="C14" t="s">
        <v>52</v>
      </c>
      <c r="D14" t="s">
        <v>51</v>
      </c>
      <c r="E14" t="s">
        <v>62</v>
      </c>
      <c r="F14" s="14">
        <v>0</v>
      </c>
      <c r="G14" s="14">
        <v>1</v>
      </c>
      <c r="H14" s="14">
        <v>1</v>
      </c>
      <c r="I14" t="s">
        <v>32</v>
      </c>
      <c r="J14" t="s">
        <v>61</v>
      </c>
    </row>
    <row r="15" spans="1:11" x14ac:dyDescent="0.4">
      <c r="A15">
        <f>A14+1</f>
        <v>8</v>
      </c>
      <c r="B15" t="s">
        <v>53</v>
      </c>
      <c r="C15" t="s">
        <v>52</v>
      </c>
      <c r="D15" t="s">
        <v>34</v>
      </c>
      <c r="E15" t="s">
        <v>60</v>
      </c>
      <c r="F15" s="14">
        <v>0.5</v>
      </c>
      <c r="G15" s="14">
        <v>2</v>
      </c>
      <c r="H15" s="14"/>
      <c r="I15" t="s">
        <v>32</v>
      </c>
      <c r="J15" t="s">
        <v>58</v>
      </c>
    </row>
    <row r="16" spans="1:11" x14ac:dyDescent="0.4">
      <c r="A16">
        <f>A15+1</f>
        <v>9</v>
      </c>
      <c r="B16" t="s">
        <v>53</v>
      </c>
      <c r="C16" t="s">
        <v>52</v>
      </c>
      <c r="D16" t="s">
        <v>34</v>
      </c>
      <c r="E16" t="s">
        <v>59</v>
      </c>
      <c r="F16" s="14">
        <v>0.5</v>
      </c>
      <c r="G16" s="14">
        <v>2</v>
      </c>
      <c r="H16" s="14"/>
      <c r="I16" t="s">
        <v>32</v>
      </c>
      <c r="J16" t="s">
        <v>58</v>
      </c>
    </row>
    <row r="17" spans="1:10" x14ac:dyDescent="0.4">
      <c r="A17">
        <f>A16+1</f>
        <v>10</v>
      </c>
      <c r="B17" t="s">
        <v>53</v>
      </c>
      <c r="C17" t="s">
        <v>52</v>
      </c>
      <c r="D17" t="s">
        <v>22</v>
      </c>
      <c r="E17" t="s">
        <v>57</v>
      </c>
      <c r="F17" s="14">
        <v>1</v>
      </c>
      <c r="G17" s="14">
        <v>3</v>
      </c>
      <c r="H17" s="14"/>
      <c r="I17" t="s">
        <v>32</v>
      </c>
      <c r="J17" t="s">
        <v>56</v>
      </c>
    </row>
    <row r="18" spans="1:10" x14ac:dyDescent="0.4">
      <c r="A18">
        <f>A17+1</f>
        <v>11</v>
      </c>
      <c r="B18" t="s">
        <v>53</v>
      </c>
      <c r="C18" t="s">
        <v>52</v>
      </c>
      <c r="D18" t="s">
        <v>22</v>
      </c>
      <c r="E18" t="s">
        <v>55</v>
      </c>
      <c r="F18" s="14">
        <v>0.05</v>
      </c>
      <c r="G18" s="14">
        <v>0.25</v>
      </c>
      <c r="H18" s="14"/>
      <c r="I18" t="s">
        <v>32</v>
      </c>
      <c r="J18" t="s">
        <v>54</v>
      </c>
    </row>
    <row r="19" spans="1:10" x14ac:dyDescent="0.4">
      <c r="A19">
        <f>A18+1</f>
        <v>12</v>
      </c>
      <c r="B19" t="s">
        <v>53</v>
      </c>
      <c r="C19" t="s">
        <v>52</v>
      </c>
      <c r="D19" t="s">
        <v>51</v>
      </c>
      <c r="E19" t="s">
        <v>50</v>
      </c>
      <c r="F19" s="14">
        <v>0</v>
      </c>
      <c r="G19" s="14">
        <v>1</v>
      </c>
      <c r="H19" s="14">
        <v>1</v>
      </c>
      <c r="I19" t="s">
        <v>32</v>
      </c>
      <c r="J19" t="s">
        <v>49</v>
      </c>
    </row>
    <row r="20" spans="1:10" x14ac:dyDescent="0.4">
      <c r="A20">
        <f>A19+1</f>
        <v>13</v>
      </c>
      <c r="B20" t="s">
        <v>30</v>
      </c>
      <c r="C20" t="s">
        <v>30</v>
      </c>
      <c r="D20" t="s">
        <v>34</v>
      </c>
      <c r="E20" t="s">
        <v>48</v>
      </c>
      <c r="F20" s="14">
        <v>0.5</v>
      </c>
      <c r="G20" s="14">
        <v>2</v>
      </c>
      <c r="H20" s="14"/>
      <c r="I20" t="s">
        <v>32</v>
      </c>
      <c r="J20" t="s">
        <v>47</v>
      </c>
    </row>
    <row r="21" spans="1:10" x14ac:dyDescent="0.4">
      <c r="A21">
        <f>A20+1</f>
        <v>14</v>
      </c>
      <c r="B21" t="s">
        <v>30</v>
      </c>
      <c r="C21" t="s">
        <v>30</v>
      </c>
      <c r="D21" t="s">
        <v>34</v>
      </c>
      <c r="E21" t="s">
        <v>46</v>
      </c>
      <c r="F21" s="14">
        <v>0.5</v>
      </c>
      <c r="G21" s="14">
        <v>2</v>
      </c>
      <c r="H21" s="14"/>
      <c r="I21" t="s">
        <v>32</v>
      </c>
      <c r="J21" t="s">
        <v>45</v>
      </c>
    </row>
    <row r="22" spans="1:10" x14ac:dyDescent="0.4">
      <c r="A22">
        <f>A21+1</f>
        <v>15</v>
      </c>
      <c r="B22" t="s">
        <v>30</v>
      </c>
      <c r="C22" t="s">
        <v>30</v>
      </c>
      <c r="D22" t="s">
        <v>34</v>
      </c>
      <c r="E22" t="s">
        <v>44</v>
      </c>
      <c r="F22" s="14">
        <v>0.5</v>
      </c>
      <c r="G22" s="14">
        <v>2</v>
      </c>
      <c r="H22" s="14"/>
      <c r="I22" t="s">
        <v>32</v>
      </c>
      <c r="J22" t="s">
        <v>43</v>
      </c>
    </row>
    <row r="23" spans="1:10" x14ac:dyDescent="0.4">
      <c r="A23">
        <f>A22+1</f>
        <v>16</v>
      </c>
      <c r="B23" t="s">
        <v>30</v>
      </c>
      <c r="C23" t="s">
        <v>30</v>
      </c>
      <c r="D23" t="s">
        <v>34</v>
      </c>
      <c r="E23" t="s">
        <v>42</v>
      </c>
      <c r="F23" s="14">
        <v>0.5</v>
      </c>
      <c r="G23" s="14">
        <v>2</v>
      </c>
      <c r="H23" s="14"/>
      <c r="I23" t="s">
        <v>32</v>
      </c>
      <c r="J23" t="s">
        <v>41</v>
      </c>
    </row>
    <row r="24" spans="1:10" x14ac:dyDescent="0.4">
      <c r="A24">
        <f>A23+1</f>
        <v>17</v>
      </c>
      <c r="B24" t="s">
        <v>30</v>
      </c>
      <c r="C24" t="s">
        <v>30</v>
      </c>
      <c r="D24" t="s">
        <v>22</v>
      </c>
      <c r="E24" t="s">
        <v>40</v>
      </c>
      <c r="F24" s="14">
        <v>1</v>
      </c>
      <c r="G24" s="14">
        <v>5</v>
      </c>
      <c r="H24" s="14"/>
      <c r="I24" t="s">
        <v>39</v>
      </c>
      <c r="J24" t="s">
        <v>38</v>
      </c>
    </row>
    <row r="25" spans="1:10" x14ac:dyDescent="0.4">
      <c r="A25">
        <f>A24+1</f>
        <v>18</v>
      </c>
      <c r="B25" t="s">
        <v>30</v>
      </c>
      <c r="C25" t="s">
        <v>35</v>
      </c>
      <c r="D25" t="s">
        <v>34</v>
      </c>
      <c r="E25" t="s">
        <v>37</v>
      </c>
      <c r="F25" s="13">
        <v>0.5</v>
      </c>
      <c r="G25" s="11">
        <v>2</v>
      </c>
      <c r="H25" s="11"/>
      <c r="I25" t="s">
        <v>32</v>
      </c>
      <c r="J25" t="s">
        <v>36</v>
      </c>
    </row>
    <row r="26" spans="1:10" x14ac:dyDescent="0.4">
      <c r="A26">
        <f>A25+1</f>
        <v>19</v>
      </c>
      <c r="B26" t="s">
        <v>30</v>
      </c>
      <c r="C26" t="s">
        <v>35</v>
      </c>
      <c r="D26" t="s">
        <v>34</v>
      </c>
      <c r="E26" t="s">
        <v>33</v>
      </c>
      <c r="F26" s="13">
        <v>0.5</v>
      </c>
      <c r="G26" s="11">
        <v>2</v>
      </c>
      <c r="H26" s="11"/>
      <c r="I26" t="s">
        <v>32</v>
      </c>
      <c r="J26" t="s">
        <v>31</v>
      </c>
    </row>
    <row r="27" spans="1:10" x14ac:dyDescent="0.4">
      <c r="A27">
        <f>A26+1</f>
        <v>20</v>
      </c>
      <c r="B27" t="s">
        <v>30</v>
      </c>
      <c r="C27" t="s">
        <v>29</v>
      </c>
      <c r="D27" t="s">
        <v>22</v>
      </c>
      <c r="E27" t="s">
        <v>28</v>
      </c>
      <c r="F27" s="12">
        <v>5.0000000000000001E-4</v>
      </c>
      <c r="G27" s="12">
        <v>1.5E-3</v>
      </c>
      <c r="H27" s="11"/>
      <c r="I27" t="s">
        <v>20</v>
      </c>
      <c r="J27" t="s">
        <v>27</v>
      </c>
    </row>
    <row r="28" spans="1:10" x14ac:dyDescent="0.4">
      <c r="A28">
        <f>A27+1</f>
        <v>21</v>
      </c>
      <c r="B28" t="s">
        <v>24</v>
      </c>
      <c r="C28" t="s">
        <v>23</v>
      </c>
      <c r="D28" t="s">
        <v>22</v>
      </c>
      <c r="E28" t="s">
        <v>26</v>
      </c>
      <c r="F28" s="12">
        <v>1E-3</v>
      </c>
      <c r="G28" s="12">
        <v>0.01</v>
      </c>
      <c r="H28" s="11"/>
      <c r="I28" t="s">
        <v>20</v>
      </c>
      <c r="J28" t="s">
        <v>25</v>
      </c>
    </row>
    <row r="29" spans="1:10" ht="15" thickBot="1" x14ac:dyDescent="0.45">
      <c r="A29">
        <f>A28+1</f>
        <v>22</v>
      </c>
      <c r="B29" s="8" t="s">
        <v>24</v>
      </c>
      <c r="C29" s="8" t="s">
        <v>23</v>
      </c>
      <c r="D29" s="8" t="s">
        <v>22</v>
      </c>
      <c r="E29" s="8" t="s">
        <v>21</v>
      </c>
      <c r="F29" s="10">
        <v>1E-3</v>
      </c>
      <c r="G29" s="10">
        <v>5.0000000000000001E-3</v>
      </c>
      <c r="H29" s="9"/>
      <c r="I29" s="8" t="s">
        <v>20</v>
      </c>
      <c r="J29" s="8" t="s">
        <v>19</v>
      </c>
    </row>
    <row r="34" spans="2:12" x14ac:dyDescent="0.4">
      <c r="B34" s="24" t="s">
        <v>12</v>
      </c>
      <c r="C34" s="24"/>
      <c r="D34" s="24"/>
      <c r="F34" s="24" t="s">
        <v>8</v>
      </c>
      <c r="G34" s="24"/>
      <c r="H34" s="24"/>
    </row>
    <row r="35" spans="2:12" x14ac:dyDescent="0.4">
      <c r="B35" t="s">
        <v>11</v>
      </c>
      <c r="C35" t="s">
        <v>10</v>
      </c>
      <c r="D35" t="s">
        <v>9</v>
      </c>
      <c r="F35" t="str" cm="1">
        <f t="array" ref="F35">"['"&amp;_xlfn.TEXTJOIN("', '",TRUE,_xlfn._xlws.FILTER(E8:E29,$D$8:$D$29="effect sensitivity"))&amp;"']"</f>
        <v>['RENEWAL RATE SENSITIVITY', 'CAR ADOPTION SENSITIVITY TO USAGE', 'BIKE ADOPTION SENSITIVITY TO PARKING', 'BIKE ADOPTION SENSITIVITY TO USAGE', 'CAR NETWORK DISTANCE SENSITIVITY', 'CYCLING NETWORK DISTANCE SENSITIVITY', 'SUBJECTIVE CYCLING TIME SENSITIVITY', 'PARKING SEARCH AND EGRESS SENSITIVITY', 'SENSITIVITY TO SIDEWALK DATA UNCERTAINTY', 'SENSITIVITY TO CAR LANE DATA UNCERTAINTY']</v>
      </c>
    </row>
    <row r="36" spans="2:12" x14ac:dyDescent="0.4">
      <c r="B36" t="str" cm="1">
        <f t="array" ref="B36:B45">_xlfn._xlws.FILTER(E8:E29,$D$8:$D$29="constant")</f>
        <v>DESIRED PEDESTRIAN SPACE SHARE</v>
      </c>
      <c r="C36" cm="1">
        <f t="array" ref="C36:C45">_xlfn._xlws.FILTER(F8:F29,$D$8:$D$29="constant")</f>
        <v>0.58399999999999996</v>
      </c>
      <c r="D36" cm="1">
        <f t="array" ref="D36:D45">_xlfn._xlws.FILTER(G8:G29,$D$8:$D$29="constant")</f>
        <v>0.6379999999999999</v>
      </c>
    </row>
    <row r="37" spans="2:12" x14ac:dyDescent="0.4">
      <c r="B37" t="str">
        <v>DESIRED SHARE OF CAR SPACE USED FOR PARKING</v>
      </c>
      <c r="C37">
        <v>0</v>
      </c>
      <c r="D37">
        <v>0.28999999999999998</v>
      </c>
      <c r="J37" t="s">
        <v>18</v>
      </c>
      <c r="K37">
        <v>10</v>
      </c>
    </row>
    <row r="38" spans="2:12" x14ac:dyDescent="0.4">
      <c r="B38" t="str">
        <v>PARKING SPOTS PER HOME CONSTRUCTED</v>
      </c>
      <c r="C38">
        <v>0</v>
      </c>
      <c r="D38">
        <v>0.3</v>
      </c>
      <c r="K38" t="s">
        <v>17</v>
      </c>
      <c r="L38" t="s">
        <v>16</v>
      </c>
    </row>
    <row r="39" spans="2:12" x14ac:dyDescent="0.4">
      <c r="B39" t="str">
        <v>REFERENCE SHIFT IN CAR ADOPTION</v>
      </c>
      <c r="C39">
        <v>0.05</v>
      </c>
      <c r="D39">
        <v>0.25</v>
      </c>
      <c r="J39" t="s">
        <v>15</v>
      </c>
      <c r="K39">
        <v>0.01</v>
      </c>
      <c r="L39" s="7">
        <f>1-(1-K39)^(1/$K$37)</f>
        <v>1.0045287082499632E-3</v>
      </c>
    </row>
    <row r="40" spans="2:12" x14ac:dyDescent="0.4">
      <c r="B40" t="str">
        <v>CONTACT RATE</v>
      </c>
      <c r="C40">
        <v>1</v>
      </c>
      <c r="D40">
        <v>3</v>
      </c>
      <c r="J40" t="s">
        <v>14</v>
      </c>
      <c r="K40">
        <v>0.03</v>
      </c>
      <c r="L40" s="7">
        <f>1-(1-K40)^(1/$K$37)</f>
        <v>3.0412866381062109E-3</v>
      </c>
    </row>
    <row r="41" spans="2:12" x14ac:dyDescent="0.4">
      <c r="B41" t="str">
        <v>BIKESHARING TO PRIVATE BIKE UPGRADE FRACTION</v>
      </c>
      <c r="C41">
        <v>0.05</v>
      </c>
      <c r="D41">
        <v>0.25</v>
      </c>
      <c r="J41" t="s">
        <v>13</v>
      </c>
      <c r="K41">
        <v>0.05</v>
      </c>
      <c r="L41" s="7">
        <f>1-(1-K41)^(1/$K$37)</f>
        <v>5.1161968918237433E-3</v>
      </c>
    </row>
    <row r="42" spans="2:12" x14ac:dyDescent="0.4">
      <c r="B42" t="str">
        <v>PERCEPTION TIME</v>
      </c>
      <c r="C42">
        <v>1</v>
      </c>
      <c r="D42">
        <v>5</v>
      </c>
    </row>
    <row r="43" spans="2:12" x14ac:dyDescent="0.4">
      <c r="B43" t="str">
        <v>NET ADDED PT CAPACITY PER YEAR</v>
      </c>
      <c r="C43">
        <v>5.0000000000000001E-4</v>
      </c>
      <c r="D43">
        <v>1.5E-3</v>
      </c>
    </row>
    <row r="44" spans="2:12" x14ac:dyDescent="0.4">
      <c r="B44" t="str">
        <v>DESTINATION SHIFT RATE RING</v>
      </c>
      <c r="C44">
        <v>1E-3</v>
      </c>
      <c r="D44">
        <v>0.01</v>
      </c>
    </row>
    <row r="45" spans="2:12" x14ac:dyDescent="0.4">
      <c r="B45" t="str">
        <v>DESTINATION SHIFT RATE CITY</v>
      </c>
      <c r="C45">
        <v>1E-3</v>
      </c>
      <c r="D45">
        <v>5.0000000000000001E-3</v>
      </c>
    </row>
    <row r="48" spans="2:12" ht="15" thickBot="1" x14ac:dyDescent="0.45">
      <c r="B48" s="6" t="s">
        <v>7</v>
      </c>
      <c r="C48" s="6" t="s">
        <v>6</v>
      </c>
      <c r="D48" s="6" t="s">
        <v>5</v>
      </c>
      <c r="E48" s="6" t="s">
        <v>4</v>
      </c>
      <c r="F48" s="6" t="s">
        <v>3</v>
      </c>
      <c r="G48" s="6" t="s">
        <v>2</v>
      </c>
      <c r="H48" s="6" t="s">
        <v>1</v>
      </c>
      <c r="I48" s="6" t="s">
        <v>0</v>
      </c>
    </row>
    <row r="49" spans="2:9" x14ac:dyDescent="0.4">
      <c r="B49" s="2" t="str" cm="1">
        <f t="array" ref="B49">INDEX($B$8:$I$30,INT((ROW(B49)-49)/2)+1,COLUMN(B49)-1)</f>
        <v>Public space</v>
      </c>
      <c r="C49" s="2" t="str" cm="1">
        <f t="array" ref="C49">INDEX($B$8:$I$30,INT((ROW(C49)-49)/2)+1,COLUMN(C49)-1)</f>
        <v>Future policy</v>
      </c>
      <c r="D49" s="2" t="str" cm="1">
        <f t="array" ref="D49">INDEX($B$8:$I$30,INT((ROW(D49)-49)/2)+1,COLUMN(D49)-1)</f>
        <v>effect sensitivity</v>
      </c>
      <c r="E49" s="2" t="str" cm="1">
        <f t="array" ref="E49">INDEX($B$8:$I$30,INT((ROW(E49)-49)/2)+1,COLUMN(E49)-1)</f>
        <v>RENEWAL RATE SENSITIVITY</v>
      </c>
      <c r="F49" s="2" cm="1">
        <f t="array" ref="F49">INDEX($B$8:$I$30,INT((ROW(F49)-49)/2)+1,COLUMN(F49)-1)</f>
        <v>0.5</v>
      </c>
      <c r="G49" s="2" cm="1">
        <f t="array" ref="G49">INDEX($B$8:$I$30,INT((ROW(G49)-49)/2)+1,COLUMN(G49)-1)</f>
        <v>2</v>
      </c>
      <c r="H49" s="2" cm="1">
        <f t="array" ref="H49">INDEX($B$8:$I$30,INT((ROW(H49)-49)/2)+1,COLUMN(H49)-1)</f>
        <v>0</v>
      </c>
      <c r="I49" s="2" t="str" cm="1">
        <f t="array" ref="I49">INDEX($B$8:$I$30,INT((ROW(I49)-49)/2)+1,COLUMN(I49)-1)</f>
        <v>Dmnl</v>
      </c>
    </row>
    <row r="50" spans="2:9" ht="29.25" customHeight="1" x14ac:dyDescent="0.4">
      <c r="B50" s="3" t="str" cm="1">
        <f t="array" ref="B50">IF(MOD(ROW(B50)-49,2)=1,INDEX($J$8:$J$30,INT((ROW(B50)-49)/2)+1),"")</f>
        <v>The base assumption is for the renewal rate to increase by one third of its current value by the time cycling uptake reaches 50% of the population (see Appendix ). Since this effect size is uncertain, it is varied by X^y if X is the normalized effect from the base assumption, and y varies between 0.5 and 2.</v>
      </c>
      <c r="C50" s="3"/>
      <c r="D50" s="3"/>
      <c r="E50" s="3"/>
      <c r="F50" s="3"/>
      <c r="G50" s="3"/>
      <c r="H50" s="3"/>
      <c r="I50" s="3"/>
    </row>
    <row r="51" spans="2:9" x14ac:dyDescent="0.4">
      <c r="B51" s="2" t="str" cm="1">
        <f t="array" ref="B51">INDEX($B$8:$I$30,INT((ROW(B51)-49)/2)+1,COLUMN(B51)-1)</f>
        <v>Public space</v>
      </c>
      <c r="C51" s="2" t="str" cm="1">
        <f t="array" ref="C51">INDEX($B$8:$I$30,INT((ROW(C51)-49)/2)+1,COLUMN(C51)-1)</f>
        <v>Future policy</v>
      </c>
      <c r="D51" s="2" t="str" cm="1">
        <f t="array" ref="D51">INDEX($B$8:$I$30,INT((ROW(D51)-49)/2)+1,COLUMN(D51)-1)</f>
        <v>constant</v>
      </c>
      <c r="E51" s="2" t="str" cm="1">
        <f t="array" ref="E51">INDEX($B$8:$I$30,INT((ROW(E51)-49)/2)+1,COLUMN(E51)-1)</f>
        <v>DESIRED PEDESTRIAN SPACE SHARE</v>
      </c>
      <c r="F51" s="2" cm="1">
        <f t="array" ref="F51">INDEX($B$8:$I$30,INT((ROW(F51)-49)/2)+1,COLUMN(F51)-1)</f>
        <v>0.58399999999999996</v>
      </c>
      <c r="G51" s="2" cm="1">
        <f t="array" ref="G51">INDEX($B$8:$I$30,INT((ROW(G51)-49)/2)+1,COLUMN(G51)-1)</f>
        <v>0.6379999999999999</v>
      </c>
      <c r="H51" s="2" cm="1">
        <f t="array" ref="H51">INDEX($B$8:$I$30,INT((ROW(H51)-49)/2)+1,COLUMN(H51)-1)</f>
        <v>0</v>
      </c>
      <c r="I51" s="2" t="str" cm="1">
        <f t="array" ref="I51">INDEX($B$8:$I$30,INT((ROW(I51)-49)/2)+1,COLUMN(I51)-1)</f>
        <v>Dmnl</v>
      </c>
    </row>
    <row r="52" spans="2:9" ht="45.45" customHeight="1" x14ac:dyDescent="0.4">
      <c r="B52" s="5" t="str" cm="1">
        <f t="array" ref="B52">IF(MOD(ROW(B52)-49,2)=1,INDEX($J$8:$J$30,INT((ROW(B52)-49)/2)+1),"")</f>
        <v>Pedestrian space share would increase by 1.8%-points (to 58.4% based on estimate for current share) on average if the full road network was reallocated in proportion to current reallocation plans. Since the final ambition for pedestrianization is uncertain and may increase, this share is varied between a 1.8% and 7.2%-point increase (four times current ambition).</v>
      </c>
      <c r="C52" s="5"/>
      <c r="D52" s="5"/>
      <c r="E52" s="5"/>
      <c r="F52" s="5"/>
      <c r="G52" s="5"/>
      <c r="H52" s="5"/>
      <c r="I52" s="5"/>
    </row>
    <row r="53" spans="2:9" x14ac:dyDescent="0.4">
      <c r="B53" s="2" t="str" cm="1">
        <f t="array" ref="B53">INDEX($B$8:$I$30,INT((ROW(B53)-49)/2)+1,COLUMN(B53)-1)</f>
        <v>Public space</v>
      </c>
      <c r="C53" s="2" t="str" cm="1">
        <f t="array" ref="C53">INDEX($B$8:$I$30,INT((ROW(C53)-49)/2)+1,COLUMN(C53)-1)</f>
        <v>Future policy</v>
      </c>
      <c r="D53" s="2" t="str" cm="1">
        <f t="array" ref="D53">INDEX($B$8:$I$30,INT((ROW(D53)-49)/2)+1,COLUMN(D53)-1)</f>
        <v>constant</v>
      </c>
      <c r="E53" s="2" t="str" cm="1">
        <f t="array" ref="E53">INDEX($B$8:$I$30,INT((ROW(E53)-49)/2)+1,COLUMN(E53)-1)</f>
        <v>DESIRED SHARE OF CAR SPACE USED FOR PARKING</v>
      </c>
      <c r="F53" s="2" cm="1">
        <f t="array" ref="F53">INDEX($B$8:$I$30,INT((ROW(F53)-49)/2)+1,COLUMN(F53)-1)</f>
        <v>0</v>
      </c>
      <c r="G53" s="2" cm="1">
        <f t="array" ref="G53">INDEX($B$8:$I$30,INT((ROW(G53)-49)/2)+1,COLUMN(G53)-1)</f>
        <v>0.28999999999999998</v>
      </c>
      <c r="H53" s="2" cm="1">
        <f t="array" ref="H53">INDEX($B$8:$I$30,INT((ROW(H53)-49)/2)+1,COLUMN(H53)-1)</f>
        <v>0</v>
      </c>
      <c r="I53" s="2" t="str" cm="1">
        <f t="array" ref="I53">INDEX($B$8:$I$30,INT((ROW(I53)-49)/2)+1,COLUMN(I53)-1)</f>
        <v>Dmnl</v>
      </c>
    </row>
    <row r="54" spans="2:9" ht="29.25" customHeight="1" x14ac:dyDescent="0.4">
      <c r="B54" s="3" t="str" cm="1">
        <f t="array" ref="B54">IF(MOD(ROW(B54)-49,2)=1,INDEX($J$8:$J$30,INT((ROW(B54)-49)/2)+1),"")</f>
        <v>Currently, 19% of space for motorists is parking space. This is uncertain: road space reallocation could consume parking space to a larger or smaller extent. The desired share is varied between zero on-street parking and 10%-points more than today.</v>
      </c>
      <c r="C54" s="3"/>
      <c r="D54" s="3"/>
      <c r="E54" s="3"/>
      <c r="F54" s="3"/>
      <c r="G54" s="3"/>
      <c r="H54" s="3"/>
      <c r="I54" s="3"/>
    </row>
    <row r="55" spans="2:9" x14ac:dyDescent="0.4">
      <c r="B55" s="4" t="str" cm="1">
        <f t="array" ref="B55">INDEX($B$8:$I$30,INT((ROW(B55)-49)/2)+1,COLUMN(B55)-1)</f>
        <v>Public space</v>
      </c>
      <c r="C55" s="4" t="str" cm="1">
        <f t="array" ref="C55">INDEX($B$8:$I$30,INT((ROW(C55)-49)/2)+1,COLUMN(C55)-1)</f>
        <v>Future policy</v>
      </c>
      <c r="D55" s="4" t="str" cm="1">
        <f t="array" ref="D55">INDEX($B$8:$I$30,INT((ROW(D55)-49)/2)+1,COLUMN(D55)-1)</f>
        <v>constant</v>
      </c>
      <c r="E55" s="4" t="str" cm="1">
        <f t="array" ref="E55">INDEX($B$8:$I$30,INT((ROW(E55)-49)/2)+1,COLUMN(E55)-1)</f>
        <v>PARKING SPOTS PER HOME CONSTRUCTED</v>
      </c>
      <c r="F55" s="4" cm="1">
        <f t="array" ref="F55">INDEX($B$8:$I$30,INT((ROW(F55)-49)/2)+1,COLUMN(F55)-1)</f>
        <v>0</v>
      </c>
      <c r="G55" s="4" cm="1">
        <f t="array" ref="G55">INDEX($B$8:$I$30,INT((ROW(G55)-49)/2)+1,COLUMN(G55)-1)</f>
        <v>0.3</v>
      </c>
      <c r="H55" s="4" cm="1">
        <f t="array" ref="H55">INDEX($B$8:$I$30,INT((ROW(H55)-49)/2)+1,COLUMN(H55)-1)</f>
        <v>0</v>
      </c>
      <c r="I55" s="4" t="str" cm="1">
        <f t="array" ref="I55">INDEX($B$8:$I$30,INT((ROW(I55)-49)/2)+1,COLUMN(I55)-1)</f>
        <v>spots/homes</v>
      </c>
    </row>
    <row r="56" spans="2:9" ht="29.25" customHeight="1" x14ac:dyDescent="0.4">
      <c r="B56" s="3" t="str" cm="1">
        <f t="array" ref="B56">IF(MOD(ROW(B56)-49,2)=1,INDEX($J$8:$J$30,INT((ROW(B56)-49)/2)+1),"")</f>
        <v>Currently, there are 0.33 residential parking spots per home in the city. This is expected to decline in future residential housing, but to which extent is uncertain. The chosen range is between 0 and 0.3 parking spots per home</v>
      </c>
      <c r="C56" s="3"/>
      <c r="D56" s="3"/>
      <c r="E56" s="3"/>
      <c r="F56" s="3"/>
      <c r="G56" s="3"/>
      <c r="H56" s="3"/>
      <c r="I56" s="3"/>
    </row>
    <row r="57" spans="2:9" x14ac:dyDescent="0.4">
      <c r="B57" s="2" t="str" cm="1">
        <f t="array" ref="B57">INDEX($B$8:$I$30,INT((ROW(B57)-49)/2)+1,COLUMN(B57)-1)</f>
        <v>Car adoption</v>
      </c>
      <c r="C57" s="2" t="str" cm="1">
        <f t="array" ref="C57">INDEX($B$8:$I$30,INT((ROW(C57)-49)/2)+1,COLUMN(C57)-1)</f>
        <v>Vehicle adoption</v>
      </c>
      <c r="D57" s="2" t="str" cm="1">
        <f t="array" ref="D57">INDEX($B$8:$I$30,INT((ROW(D57)-49)/2)+1,COLUMN(D57)-1)</f>
        <v>constant</v>
      </c>
      <c r="E57" s="2" t="str" cm="1">
        <f t="array" ref="E57">INDEX($B$8:$I$30,INT((ROW(E57)-49)/2)+1,COLUMN(E57)-1)</f>
        <v>REFERENCE SHIFT IN CAR ADOPTION</v>
      </c>
      <c r="F57" s="2" cm="1">
        <f t="array" ref="F57">INDEX($B$8:$I$30,INT((ROW(F57)-49)/2)+1,COLUMN(F57)-1)</f>
        <v>0.05</v>
      </c>
      <c r="G57" s="2" cm="1">
        <f t="array" ref="G57">INDEX($B$8:$I$30,INT((ROW(G57)-49)/2)+1,COLUMN(G57)-1)</f>
        <v>0.25</v>
      </c>
      <c r="H57" s="2" cm="1">
        <f t="array" ref="H57">INDEX($B$8:$I$30,INT((ROW(H57)-49)/2)+1,COLUMN(H57)-1)</f>
        <v>0</v>
      </c>
      <c r="I57" s="2" t="str" cm="1">
        <f t="array" ref="I57">INDEX($B$8:$I$30,INT((ROW(I57)-49)/2)+1,COLUMN(I57)-1)</f>
        <v>Dmnl</v>
      </c>
    </row>
    <row r="58" spans="2:9" ht="29.25" customHeight="1" x14ac:dyDescent="0.4">
      <c r="B58" s="3" t="str" cm="1">
        <f t="array" ref="B58">IF(MOD(ROW(B58)-49,2)=1,INDEX($J$8:$J$30,INT((ROW(B58)-49)/2)+1),"")</f>
        <v>It is uncertain to which extent young adults are currently avoiding car ownership rather than postponing car ownership. A wide range in percentage point shift in car adoption (5 - 25%) is adopted, relative to current adult car adoption</v>
      </c>
      <c r="C58" s="3"/>
      <c r="D58" s="3"/>
      <c r="E58" s="3"/>
      <c r="F58" s="3"/>
      <c r="G58" s="3"/>
      <c r="H58" s="3"/>
      <c r="I58" s="3"/>
    </row>
    <row r="59" spans="2:9" x14ac:dyDescent="0.4">
      <c r="B59" s="2" t="str" cm="1">
        <f t="array" ref="B59">INDEX($B$8:$I$30,INT((ROW(B59)-49)/2)+1,COLUMN(B59)-1)</f>
        <v>Car adoption</v>
      </c>
      <c r="C59" s="2" t="str" cm="1">
        <f t="array" ref="C59">INDEX($B$8:$I$30,INT((ROW(C59)-49)/2)+1,COLUMN(C59)-1)</f>
        <v>Vehicle adoption</v>
      </c>
      <c r="D59" s="2" t="str" cm="1">
        <f t="array" ref="D59">INDEX($B$8:$I$30,INT((ROW(D59)-49)/2)+1,COLUMN(D59)-1)</f>
        <v>effect sensitivity</v>
      </c>
      <c r="E59" s="2" t="str" cm="1">
        <f t="array" ref="E59">INDEX($B$8:$I$30,INT((ROW(E59)-49)/2)+1,COLUMN(E59)-1)</f>
        <v>CAR ADOPTION SENSITIVITY TO USAGE</v>
      </c>
      <c r="F59" s="2" cm="1">
        <f t="array" ref="F59">INDEX($B$8:$I$30,INT((ROW(F59)-49)/2)+1,COLUMN(F59)-1)</f>
        <v>0.5</v>
      </c>
      <c r="G59" s="2" cm="1">
        <f t="array" ref="G59">INDEX($B$8:$I$30,INT((ROW(G59)-49)/2)+1,COLUMN(G59)-1)</f>
        <v>2</v>
      </c>
      <c r="H59" s="2" cm="1">
        <f t="array" ref="H59">INDEX($B$8:$I$30,INT((ROW(H59)-49)/2)+1,COLUMN(H59)-1)</f>
        <v>0</v>
      </c>
      <c r="I59" s="2" t="str" cm="1">
        <f t="array" ref="I59">INDEX($B$8:$I$30,INT((ROW(I59)-49)/2)+1,COLUMN(I59)-1)</f>
        <v>Dmnl</v>
      </c>
    </row>
    <row r="60" spans="2:9" ht="29.25" customHeight="1" x14ac:dyDescent="0.4">
      <c r="B60" s="3" t="str" cm="1">
        <f t="array" ref="B60">IF(MOD(ROW(B60)-49,2)=1,INDEX($J$8:$J$30,INT((ROW(B60)-49)/2)+1),"")</f>
        <v>The base assumption is for the current shift in young adult car adoption to vary by 30% if car usage varies by 50% (See Appendix). Since this effect size is uncertain, it is varied by X^y if X is the normalized effect from the base assumption, and y varies between 0.5 and 2.</v>
      </c>
      <c r="C60" s="3"/>
      <c r="D60" s="3"/>
      <c r="E60" s="3"/>
      <c r="F60" s="3"/>
      <c r="G60" s="3"/>
      <c r="H60" s="3"/>
      <c r="I60" s="3"/>
    </row>
    <row r="61" spans="2:9" x14ac:dyDescent="0.4">
      <c r="B61" s="2" t="str" cm="1">
        <f t="array" ref="B61">INDEX($B$8:$I$30,INT((ROW(B61)-49)/2)+1,COLUMN(B61)-1)</f>
        <v>Bike adoption</v>
      </c>
      <c r="C61" s="2" t="str" cm="1">
        <f t="array" ref="C61">INDEX($B$8:$I$30,INT((ROW(C61)-49)/2)+1,COLUMN(C61)-1)</f>
        <v>Vehicle adoption</v>
      </c>
      <c r="D61" s="2" t="str" cm="1">
        <f t="array" ref="D61">INDEX($B$8:$I$30,INT((ROW(D61)-49)/2)+1,COLUMN(D61)-1)</f>
        <v>switch</v>
      </c>
      <c r="E61" s="2" t="str" cm="1">
        <f t="array" ref="E61">INDEX($B$8:$I$30,INT((ROW(E61)-49)/2)+1,COLUMN(E61)-1)</f>
        <v>TIPPING POINT SWITCH</v>
      </c>
      <c r="F61" s="2" cm="1">
        <f t="array" ref="F61">INDEX($B$8:$I$30,INT((ROW(F61)-49)/2)+1,COLUMN(F61)-1)</f>
        <v>0</v>
      </c>
      <c r="G61" s="2" cm="1">
        <f t="array" ref="G61">INDEX($B$8:$I$30,INT((ROW(G61)-49)/2)+1,COLUMN(G61)-1)</f>
        <v>1</v>
      </c>
      <c r="H61" s="2" cm="1">
        <f t="array" ref="H61">INDEX($B$8:$I$30,INT((ROW(H61)-49)/2)+1,COLUMN(H61)-1)</f>
        <v>1</v>
      </c>
      <c r="I61" s="2" t="str" cm="1">
        <f t="array" ref="I61">INDEX($B$8:$I$30,INT((ROW(I61)-49)/2)+1,COLUMN(I61)-1)</f>
        <v>Dmnl</v>
      </c>
    </row>
    <row r="62" spans="2:9" ht="47.15" customHeight="1" x14ac:dyDescent="0.4">
      <c r="B62" s="3" t="str" cm="1">
        <f t="array" ref="B62">IF(MOD(ROW(B62)-49,2)=1,INDEX($J$8:$J$30,INT((ROW(B62)-49)/2)+1),"")</f>
        <v>Two curves are included in the model that describes how soon the cautious majority becomes receptive to cycling: an early and a late tipping point. The early tipping point assumes the case study is currently at the tipping point, the late tipping point is assumed at an extra 20%-point completion of the cycling network. This assumption is informed by the expert interviews.</v>
      </c>
      <c r="C62" s="3"/>
      <c r="D62" s="3"/>
      <c r="E62" s="3"/>
      <c r="F62" s="3"/>
      <c r="G62" s="3"/>
      <c r="H62" s="3"/>
      <c r="I62" s="3"/>
    </row>
    <row r="63" spans="2:9" x14ac:dyDescent="0.4">
      <c r="B63" s="2" t="str" cm="1">
        <f t="array" ref="B63">INDEX($B$8:$I$30,INT((ROW(B63)-49)/2)+1,COLUMN(B63)-1)</f>
        <v>Bike adoption</v>
      </c>
      <c r="C63" s="2" t="str" cm="1">
        <f t="array" ref="C63">INDEX($B$8:$I$30,INT((ROW(C63)-49)/2)+1,COLUMN(C63)-1)</f>
        <v>Vehicle adoption</v>
      </c>
      <c r="D63" s="2" t="str" cm="1">
        <f t="array" ref="D63">INDEX($B$8:$I$30,INT((ROW(D63)-49)/2)+1,COLUMN(D63)-1)</f>
        <v>effect sensitivity</v>
      </c>
      <c r="E63" s="2" t="str" cm="1">
        <f t="array" ref="E63">INDEX($B$8:$I$30,INT((ROW(E63)-49)/2)+1,COLUMN(E63)-1)</f>
        <v>BIKE ADOPTION SENSITIVITY TO PARKING</v>
      </c>
      <c r="F63" s="2" cm="1">
        <f t="array" ref="F63">INDEX($B$8:$I$30,INT((ROW(F63)-49)/2)+1,COLUMN(F63)-1)</f>
        <v>0.5</v>
      </c>
      <c r="G63" s="2" cm="1">
        <f t="array" ref="G63">INDEX($B$8:$I$30,INT((ROW(G63)-49)/2)+1,COLUMN(G63)-1)</f>
        <v>2</v>
      </c>
      <c r="H63" s="2" cm="1">
        <f t="array" ref="H63">INDEX($B$8:$I$30,INT((ROW(H63)-49)/2)+1,COLUMN(H63)-1)</f>
        <v>0</v>
      </c>
      <c r="I63" s="2" t="str" cm="1">
        <f t="array" ref="I63">INDEX($B$8:$I$30,INT((ROW(I63)-49)/2)+1,COLUMN(I63)-1)</f>
        <v>Dmnl</v>
      </c>
    </row>
    <row r="64" spans="2:9" ht="29.25" customHeight="1" x14ac:dyDescent="0.4">
      <c r="B64" s="3" t="str" cm="1">
        <f t="array" ref="B64">IF(MOD(ROW(B64)-49,2)=1,INDEX($J$8:$J$30,INT((ROW(B64)-49)/2)+1),"")</f>
        <v>The base assumption is for bike usage and bike parking availability together to multiply the reference contact fruitfulness (0.02) by up to 4 times (see Appendix ). Since this effect size is uncertain, it is varied by X^y if X is the normalized effect from the base assumption, and y varies between 0.5 and 2.</v>
      </c>
      <c r="C64" s="3"/>
      <c r="D64" s="3"/>
      <c r="E64" s="3"/>
      <c r="F64" s="3"/>
      <c r="G64" s="3"/>
      <c r="H64" s="3"/>
      <c r="I64" s="3"/>
    </row>
    <row r="65" spans="2:9" x14ac:dyDescent="0.4">
      <c r="B65" s="2" t="str" cm="1">
        <f t="array" ref="B65">INDEX($B$8:$I$30,INT((ROW(B65)-49)/2)+1,COLUMN(B65)-1)</f>
        <v>Bike adoption</v>
      </c>
      <c r="C65" s="2" t="str" cm="1">
        <f t="array" ref="C65">INDEX($B$8:$I$30,INT((ROW(C65)-49)/2)+1,COLUMN(C65)-1)</f>
        <v>Vehicle adoption</v>
      </c>
      <c r="D65" s="2" t="str" cm="1">
        <f t="array" ref="D65">INDEX($B$8:$I$30,INT((ROW(D65)-49)/2)+1,COLUMN(D65)-1)</f>
        <v>effect sensitivity</v>
      </c>
      <c r="E65" s="2" t="str" cm="1">
        <f t="array" ref="E65">INDEX($B$8:$I$30,INT((ROW(E65)-49)/2)+1,COLUMN(E65)-1)</f>
        <v>BIKE ADOPTION SENSITIVITY TO USAGE</v>
      </c>
      <c r="F65" s="2" cm="1">
        <f t="array" ref="F65">INDEX($B$8:$I$30,INT((ROW(F65)-49)/2)+1,COLUMN(F65)-1)</f>
        <v>0.5</v>
      </c>
      <c r="G65" s="2" cm="1">
        <f t="array" ref="G65">INDEX($B$8:$I$30,INT((ROW(G65)-49)/2)+1,COLUMN(G65)-1)</f>
        <v>2</v>
      </c>
      <c r="H65" s="2" cm="1">
        <f t="array" ref="H65">INDEX($B$8:$I$30,INT((ROW(H65)-49)/2)+1,COLUMN(H65)-1)</f>
        <v>0</v>
      </c>
      <c r="I65" s="2" t="str" cm="1">
        <f t="array" ref="I65">INDEX($B$8:$I$30,INT((ROW(I65)-49)/2)+1,COLUMN(I65)-1)</f>
        <v>Dmnl</v>
      </c>
    </row>
    <row r="66" spans="2:9" ht="29.25" customHeight="1" x14ac:dyDescent="0.4">
      <c r="B66" s="3" t="str" cm="1">
        <f t="array" ref="B66">IF(MOD(ROW(B66)-49,2)=1,INDEX($J$8:$J$30,INT((ROW(B66)-49)/2)+1),"")</f>
        <v>The base assumption is for bike usage and bike parking availability together to multiply the reference contact fruitfulness (0.02) by up to 4 times (see Appendix ). Since this effect size is uncertain, it is varied by X^y if X is the normalized effect from the base assumption, and y varies between 0.5 and 2.</v>
      </c>
      <c r="C66" s="3"/>
      <c r="D66" s="3"/>
      <c r="E66" s="3"/>
      <c r="F66" s="3"/>
      <c r="G66" s="3"/>
      <c r="H66" s="3"/>
      <c r="I66" s="3"/>
    </row>
    <row r="67" spans="2:9" x14ac:dyDescent="0.4">
      <c r="B67" s="2" t="str" cm="1">
        <f t="array" ref="B67">INDEX($B$8:$I$30,INT((ROW(B67)-49)/2)+1,COLUMN(B67)-1)</f>
        <v>Bike adoption</v>
      </c>
      <c r="C67" s="2" t="str" cm="1">
        <f t="array" ref="C67">INDEX($B$8:$I$30,INT((ROW(C67)-49)/2)+1,COLUMN(C67)-1)</f>
        <v>Vehicle adoption</v>
      </c>
      <c r="D67" s="2" t="str" cm="1">
        <f t="array" ref="D67">INDEX($B$8:$I$30,INT((ROW(D67)-49)/2)+1,COLUMN(D67)-1)</f>
        <v>constant</v>
      </c>
      <c r="E67" s="2" t="str" cm="1">
        <f t="array" ref="E67">INDEX($B$8:$I$30,INT((ROW(E67)-49)/2)+1,COLUMN(E67)-1)</f>
        <v>CONTACT RATE</v>
      </c>
      <c r="F67" s="2" cm="1">
        <f t="array" ref="F67">INDEX($B$8:$I$30,INT((ROW(F67)-49)/2)+1,COLUMN(F67)-1)</f>
        <v>1</v>
      </c>
      <c r="G67" s="2" cm="1">
        <f t="array" ref="G67">INDEX($B$8:$I$30,INT((ROW(G67)-49)/2)+1,COLUMN(G67)-1)</f>
        <v>3</v>
      </c>
      <c r="H67" s="2" cm="1">
        <f t="array" ref="H67">INDEX($B$8:$I$30,INT((ROW(H67)-49)/2)+1,COLUMN(H67)-1)</f>
        <v>0</v>
      </c>
      <c r="I67" s="2" t="str" cm="1">
        <f t="array" ref="I67">INDEX($B$8:$I$30,INT((ROW(I67)-49)/2)+1,COLUMN(I67)-1)</f>
        <v>Dmnl</v>
      </c>
    </row>
    <row r="68" spans="2:9" ht="29.25" customHeight="1" x14ac:dyDescent="0.4">
      <c r="B68" s="3" t="str" cm="1">
        <f t="array" ref="B68">IF(MOD(ROW(B68)-49,2)=1,INDEX($J$8:$J$30,INT((ROW(B68)-49)/2)+1),"")</f>
        <v>The contact rate (number of unique, high-quality social contacts per person per year) is uncertain, although in urban areas it tends to be high (\citep{}). A wide range is chosen of 3 - 7.</v>
      </c>
      <c r="C68" s="3"/>
      <c r="D68" s="3"/>
      <c r="E68" s="3"/>
      <c r="F68" s="3"/>
      <c r="G68" s="3"/>
      <c r="H68" s="3"/>
      <c r="I68" s="3"/>
    </row>
    <row r="69" spans="2:9" x14ac:dyDescent="0.4">
      <c r="B69" s="2" t="str" cm="1">
        <f t="array" ref="B69">INDEX($B$8:$I$30,INT((ROW(B69)-49)/2)+1,COLUMN(B69)-1)</f>
        <v>Bike adoption</v>
      </c>
      <c r="C69" s="2" t="str" cm="1">
        <f t="array" ref="C69">INDEX($B$8:$I$30,INT((ROW(C69)-49)/2)+1,COLUMN(C69)-1)</f>
        <v>Vehicle adoption</v>
      </c>
      <c r="D69" s="2" t="str" cm="1">
        <f t="array" ref="D69">INDEX($B$8:$I$30,INT((ROW(D69)-49)/2)+1,COLUMN(D69)-1)</f>
        <v>constant</v>
      </c>
      <c r="E69" s="2" t="str" cm="1">
        <f t="array" ref="E69">INDEX($B$8:$I$30,INT((ROW(E69)-49)/2)+1,COLUMN(E69)-1)</f>
        <v>BIKESHARING TO PRIVATE BIKE UPGRADE FRACTION</v>
      </c>
      <c r="F69" s="2" cm="1">
        <f t="array" ref="F69">INDEX($B$8:$I$30,INT((ROW(F69)-49)/2)+1,COLUMN(F69)-1)</f>
        <v>0.05</v>
      </c>
      <c r="G69" s="2" cm="1">
        <f t="array" ref="G69">INDEX($B$8:$I$30,INT((ROW(G69)-49)/2)+1,COLUMN(G69)-1)</f>
        <v>0.25</v>
      </c>
      <c r="H69" s="2" cm="1">
        <f t="array" ref="H69">INDEX($B$8:$I$30,INT((ROW(H69)-49)/2)+1,COLUMN(H69)-1)</f>
        <v>0</v>
      </c>
      <c r="I69" s="2" t="str" cm="1">
        <f t="array" ref="I69">INDEX($B$8:$I$30,INT((ROW(I69)-49)/2)+1,COLUMN(I69)-1)</f>
        <v>Dmnl</v>
      </c>
    </row>
    <row r="70" spans="2:9" x14ac:dyDescent="0.4">
      <c r="B70" s="3" t="str" cm="1">
        <f t="array" ref="B70">IF(MOD(ROW(B70)-49,2)=1,INDEX($J$8:$J$30,INT((ROW(B70)-49)/2)+1),"")</f>
        <v>The share of bikesharing users upgrading to private bike use after two years is uncertain. A wide range is assumed of 5 - 25%.</v>
      </c>
      <c r="C70" s="3"/>
      <c r="D70" s="3"/>
      <c r="E70" s="3"/>
      <c r="F70" s="3"/>
      <c r="G70" s="3"/>
      <c r="H70" s="3"/>
      <c r="I70" s="3"/>
    </row>
    <row r="71" spans="2:9" x14ac:dyDescent="0.4">
      <c r="B71" s="2" t="str" cm="1">
        <f t="array" ref="B71">INDEX($B$8:$I$30,INT((ROW(B71)-49)/2)+1,COLUMN(B71)-1)</f>
        <v>Bike adoption</v>
      </c>
      <c r="C71" s="2" t="str" cm="1">
        <f t="array" ref="C71">INDEX($B$8:$I$30,INT((ROW(C71)-49)/2)+1,COLUMN(C71)-1)</f>
        <v>Vehicle adoption</v>
      </c>
      <c r="D71" s="2" t="str" cm="1">
        <f t="array" ref="D71">INDEX($B$8:$I$30,INT((ROW(D71)-49)/2)+1,COLUMN(D71)-1)</f>
        <v>switch</v>
      </c>
      <c r="E71" s="2" t="str" cm="1">
        <f t="array" ref="E71">INDEX($B$8:$I$30,INT((ROW(E71)-49)/2)+1,COLUMN(E71)-1)</f>
        <v>EBIKE UPTAKE SWITCH</v>
      </c>
      <c r="F71" s="2" cm="1">
        <f t="array" ref="F71">INDEX($B$8:$I$30,INT((ROW(F71)-49)/2)+1,COLUMN(F71)-1)</f>
        <v>0</v>
      </c>
      <c r="G71" s="2" cm="1">
        <f t="array" ref="G71">INDEX($B$8:$I$30,INT((ROW(G71)-49)/2)+1,COLUMN(G71)-1)</f>
        <v>1</v>
      </c>
      <c r="H71" s="2" cm="1">
        <f t="array" ref="H71">INDEX($B$8:$I$30,INT((ROW(H71)-49)/2)+1,COLUMN(H71)-1)</f>
        <v>1</v>
      </c>
      <c r="I71" s="2" t="str" cm="1">
        <f t="array" ref="I71">INDEX($B$8:$I$30,INT((ROW(I71)-49)/2)+1,COLUMN(I71)-1)</f>
        <v>Dmnl</v>
      </c>
    </row>
    <row r="72" spans="2:9" ht="29.25" customHeight="1" x14ac:dyDescent="0.4">
      <c r="B72" s="3" t="str" cm="1">
        <f t="array" ref="B72">IF(MOD(ROW(B72)-49,2)=1,INDEX($J$8:$J$30,INT((ROW(B72)-49)/2)+1),"")</f>
        <v>The pace and final state of e-bike uptake is uncertain. The model varies between two discrete scenarios, both starting from the current level of adoption, but continuing at different speeds and until different final states (see Appendix )</v>
      </c>
      <c r="C72" s="3"/>
      <c r="D72" s="3"/>
      <c r="E72" s="3"/>
      <c r="F72" s="3"/>
      <c r="G72" s="3"/>
      <c r="H72" s="3"/>
      <c r="I72" s="3"/>
    </row>
    <row r="73" spans="2:9" x14ac:dyDescent="0.4">
      <c r="B73" s="2" t="str" cm="1">
        <f t="array" ref="B73">INDEX($B$8:$I$30,INT((ROW(B73)-49)/2)+1,COLUMN(B73)-1)</f>
        <v>Mode choice</v>
      </c>
      <c r="C73" s="2" t="str" cm="1">
        <f t="array" ref="C73">INDEX($B$8:$I$30,INT((ROW(C73)-49)/2)+1,COLUMN(C73)-1)</f>
        <v>Mode choice</v>
      </c>
      <c r="D73" s="2" t="str" cm="1">
        <f t="array" ref="D73">INDEX($B$8:$I$30,INT((ROW(D73)-49)/2)+1,COLUMN(D73)-1)</f>
        <v>effect sensitivity</v>
      </c>
      <c r="E73" s="2" t="str" cm="1">
        <f t="array" ref="E73">INDEX($B$8:$I$30,INT((ROW(E73)-49)/2)+1,COLUMN(E73)-1)</f>
        <v>CAR NETWORK DISTANCE SENSITIVITY</v>
      </c>
      <c r="F73" s="2" cm="1">
        <f t="array" ref="F73">INDEX($B$8:$I$30,INT((ROW(F73)-49)/2)+1,COLUMN(F73)-1)</f>
        <v>0.5</v>
      </c>
      <c r="G73" s="2" cm="1">
        <f t="array" ref="G73">INDEX($B$8:$I$30,INT((ROW(G73)-49)/2)+1,COLUMN(G73)-1)</f>
        <v>2</v>
      </c>
      <c r="H73" s="2" cm="1">
        <f t="array" ref="H73">INDEX($B$8:$I$30,INT((ROW(H73)-49)/2)+1,COLUMN(H73)-1)</f>
        <v>0</v>
      </c>
      <c r="I73" s="2" t="str" cm="1">
        <f t="array" ref="I73">INDEX($B$8:$I$30,INT((ROW(I73)-49)/2)+1,COLUMN(I73)-1)</f>
        <v>Dmnl</v>
      </c>
    </row>
    <row r="74" spans="2:9" ht="43.85" customHeight="1" x14ac:dyDescent="0.4">
      <c r="B74" s="3" t="str" cm="1">
        <f t="array" ref="B74">IF(MOD(ROW(B74)-49,2)=1,INDEX($J$8:$J$30,INT((ROW(B74)-49)/2)+1),"")</f>
        <v>The base assumption is for the car network distance to euclidian distance ratio to increase to 1.8 when only half of the network is car-accessible, and decrease to 1.1 if average car lanes per road becomes 4 (see Appendix ). Since this effect size is uncertain, it is varied by X^y if X is the normalized effect from the base assumption, and y varies between 0.5 and 2.</v>
      </c>
      <c r="C74" s="3"/>
      <c r="D74" s="3"/>
      <c r="E74" s="3"/>
      <c r="F74" s="3"/>
      <c r="G74" s="3"/>
      <c r="H74" s="3"/>
      <c r="I74" s="3"/>
    </row>
    <row r="75" spans="2:9" x14ac:dyDescent="0.4">
      <c r="B75" s="2" t="str" cm="1">
        <f t="array" ref="B75">INDEX($B$8:$I$30,INT((ROW(B75)-49)/2)+1,COLUMN(B75)-1)</f>
        <v>Mode choice</v>
      </c>
      <c r="C75" s="2" t="str" cm="1">
        <f t="array" ref="C75">INDEX($B$8:$I$30,INT((ROW(C75)-49)/2)+1,COLUMN(C75)-1)</f>
        <v>Mode choice</v>
      </c>
      <c r="D75" s="2" t="str" cm="1">
        <f t="array" ref="D75">INDEX($B$8:$I$30,INT((ROW(D75)-49)/2)+1,COLUMN(D75)-1)</f>
        <v>effect sensitivity</v>
      </c>
      <c r="E75" s="2" t="str" cm="1">
        <f t="array" ref="E75">INDEX($B$8:$I$30,INT((ROW(E75)-49)/2)+1,COLUMN(E75)-1)</f>
        <v>CYCLING NETWORK DISTANCE SENSITIVITY</v>
      </c>
      <c r="F75" s="2" cm="1">
        <f t="array" ref="F75">INDEX($B$8:$I$30,INT((ROW(F75)-49)/2)+1,COLUMN(F75)-1)</f>
        <v>0.5</v>
      </c>
      <c r="G75" s="2" cm="1">
        <f t="array" ref="G75">INDEX($B$8:$I$30,INT((ROW(G75)-49)/2)+1,COLUMN(G75)-1)</f>
        <v>2</v>
      </c>
      <c r="H75" s="2" cm="1">
        <f t="array" ref="H75">INDEX($B$8:$I$30,INT((ROW(H75)-49)/2)+1,COLUMN(H75)-1)</f>
        <v>0</v>
      </c>
      <c r="I75" s="2" t="str" cm="1">
        <f t="array" ref="I75">INDEX($B$8:$I$30,INT((ROW(I75)-49)/2)+1,COLUMN(I75)-1)</f>
        <v>Dmnl</v>
      </c>
    </row>
    <row r="76" spans="2:9" ht="29.25" customHeight="1" x14ac:dyDescent="0.4">
      <c r="B76" s="3" t="str" cm="1">
        <f t="array" ref="B76">IF(MOD(ROW(B76)-49,2)=1,INDEX($J$8:$J$30,INT((ROW(B76)-49)/2)+1),"")</f>
        <v xml:space="preserve">The base assumption is for distance to euclidian distance ratio to double when zero roads have bike lanes, and to fall to 1.1 when all roads have bike lanes (see Appendix ). Since this effect size is uncertain, it is varied by X^y if X is the normalized effect from the base assumption, and y varies between 0.5 and 2. </v>
      </c>
      <c r="C76" s="3"/>
      <c r="D76" s="3"/>
      <c r="E76" s="3"/>
      <c r="F76" s="3"/>
      <c r="G76" s="3"/>
      <c r="H76" s="3"/>
      <c r="I76" s="3"/>
    </row>
    <row r="77" spans="2:9" x14ac:dyDescent="0.4">
      <c r="B77" s="2" t="str" cm="1">
        <f t="array" ref="B77">INDEX($B$8:$I$30,INT((ROW(B77)-49)/2)+1,COLUMN(B77)-1)</f>
        <v>Mode choice</v>
      </c>
      <c r="C77" s="2" t="str" cm="1">
        <f t="array" ref="C77">INDEX($B$8:$I$30,INT((ROW(C77)-49)/2)+1,COLUMN(C77)-1)</f>
        <v>Mode choice</v>
      </c>
      <c r="D77" s="2" t="str" cm="1">
        <f t="array" ref="D77">INDEX($B$8:$I$30,INT((ROW(D77)-49)/2)+1,COLUMN(D77)-1)</f>
        <v>effect sensitivity</v>
      </c>
      <c r="E77" s="2" t="str" cm="1">
        <f t="array" ref="E77">INDEX($B$8:$I$30,INT((ROW(E77)-49)/2)+1,COLUMN(E77)-1)</f>
        <v>SUBJECTIVE CYCLING TIME SENSITIVITY</v>
      </c>
      <c r="F77" s="2" cm="1">
        <f t="array" ref="F77">INDEX($B$8:$I$30,INT((ROW(F77)-49)/2)+1,COLUMN(F77)-1)</f>
        <v>0.5</v>
      </c>
      <c r="G77" s="2" cm="1">
        <f t="array" ref="G77">INDEX($B$8:$I$30,INT((ROW(G77)-49)/2)+1,COLUMN(G77)-1)</f>
        <v>2</v>
      </c>
      <c r="H77" s="2" cm="1">
        <f t="array" ref="H77">INDEX($B$8:$I$30,INT((ROW(H77)-49)/2)+1,COLUMN(H77)-1)</f>
        <v>0</v>
      </c>
      <c r="I77" s="2" t="str" cm="1">
        <f t="array" ref="I77">INDEX($B$8:$I$30,INT((ROW(I77)-49)/2)+1,COLUMN(I77)-1)</f>
        <v>Dmnl</v>
      </c>
    </row>
    <row r="78" spans="2:9" ht="44.6" customHeight="1" x14ac:dyDescent="0.4">
      <c r="B78" s="3" t="str" cm="1">
        <f t="array" ref="B78">IF(MOD(ROW(B78)-49,2)=1,INDEX($J$8:$J$30,INT((ROW(B78)-49)/2)+1),"")</f>
        <v>The base assumption is for subjective cost of cycling to vary by a maximum of 0.8 Minutes per Minute (In the most extreme scenario, where three additive effects stack up. This is not plausible and does not occur in any of the experiments.) (see Appendix ). Since this effect size is uncertain, it is varied by X*y if X is the subjective value factor, and y varies between 0.5 and 1.5.</v>
      </c>
      <c r="C78" s="3"/>
      <c r="D78" s="3"/>
      <c r="E78" s="3"/>
      <c r="F78" s="3"/>
      <c r="G78" s="3"/>
      <c r="H78" s="3"/>
      <c r="I78" s="3"/>
    </row>
    <row r="79" spans="2:9" x14ac:dyDescent="0.4">
      <c r="B79" s="2" t="str" cm="1">
        <f t="array" ref="B79">INDEX($B$8:$I$30,INT((ROW(B79)-49)/2)+1,COLUMN(B79)-1)</f>
        <v>Mode choice</v>
      </c>
      <c r="C79" s="2" t="str" cm="1">
        <f t="array" ref="C79">INDEX($B$8:$I$30,INT((ROW(C79)-49)/2)+1,COLUMN(C79)-1)</f>
        <v>Mode choice</v>
      </c>
      <c r="D79" s="2" t="str" cm="1">
        <f t="array" ref="D79">INDEX($B$8:$I$30,INT((ROW(D79)-49)/2)+1,COLUMN(D79)-1)</f>
        <v>effect sensitivity</v>
      </c>
      <c r="E79" s="2" t="str" cm="1">
        <f t="array" ref="E79">INDEX($B$8:$I$30,INT((ROW(E79)-49)/2)+1,COLUMN(E79)-1)</f>
        <v>PARKING SEARCH AND EGRESS SENSITIVITY</v>
      </c>
      <c r="F79" s="2" cm="1">
        <f t="array" ref="F79">INDEX($B$8:$I$30,INT((ROW(F79)-49)/2)+1,COLUMN(F79)-1)</f>
        <v>0.5</v>
      </c>
      <c r="G79" s="2" cm="1">
        <f t="array" ref="G79">INDEX($B$8:$I$30,INT((ROW(G79)-49)/2)+1,COLUMN(G79)-1)</f>
        <v>2</v>
      </c>
      <c r="H79" s="2" cm="1">
        <f t="array" ref="H79">INDEX($B$8:$I$30,INT((ROW(H79)-49)/2)+1,COLUMN(H79)-1)</f>
        <v>0</v>
      </c>
      <c r="I79" s="2" t="str" cm="1">
        <f t="array" ref="I79">INDEX($B$8:$I$30,INT((ROW(I79)-49)/2)+1,COLUMN(I79)-1)</f>
        <v>Dmnl</v>
      </c>
    </row>
    <row r="80" spans="2:9" ht="29.25" customHeight="1" x14ac:dyDescent="0.4">
      <c r="B80" s="3" t="str" cm="1">
        <f t="array" ref="B80">IF(MOD(ROW(B80)-49,2)=1,INDEX($J$8:$J$30,INT((ROW(B80)-49)/2)+1),"")</f>
        <v>The base assumption is for parking search and egress time to vary between  5 and 14 minutes depending on city parking per city car (see Appendix ). Since this effect size is uncertain, it is varied by X^y if X is the normalized effect from the base assumption, and y varies between 0.5 and 2.</v>
      </c>
      <c r="C80" s="3"/>
      <c r="D80" s="3"/>
      <c r="E80" s="3"/>
      <c r="F80" s="3"/>
      <c r="G80" s="3"/>
      <c r="H80" s="3"/>
      <c r="I80" s="3"/>
    </row>
    <row r="81" spans="2:9" x14ac:dyDescent="0.4">
      <c r="B81" s="2" t="str" cm="1">
        <f t="array" ref="B81">INDEX($B$8:$I$30,INT((ROW(B81)-49)/2)+1,COLUMN(B81)-1)</f>
        <v>Mode choice</v>
      </c>
      <c r="C81" s="2" t="str" cm="1">
        <f t="array" ref="C81">INDEX($B$8:$I$30,INT((ROW(C81)-49)/2)+1,COLUMN(C81)-1)</f>
        <v>Mode choice</v>
      </c>
      <c r="D81" s="2" t="str" cm="1">
        <f t="array" ref="D81">INDEX($B$8:$I$30,INT((ROW(D81)-49)/2)+1,COLUMN(D81)-1)</f>
        <v>constant</v>
      </c>
      <c r="E81" s="2" t="str" cm="1">
        <f t="array" ref="E81">INDEX($B$8:$I$30,INT((ROW(E81)-49)/2)+1,COLUMN(E81)-1)</f>
        <v>PERCEPTION TIME</v>
      </c>
      <c r="F81" s="2" cm="1">
        <f t="array" ref="F81">INDEX($B$8:$I$30,INT((ROW(F81)-49)/2)+1,COLUMN(F81)-1)</f>
        <v>1</v>
      </c>
      <c r="G81" s="2" cm="1">
        <f t="array" ref="G81">INDEX($B$8:$I$30,INT((ROW(G81)-49)/2)+1,COLUMN(G81)-1)</f>
        <v>5</v>
      </c>
      <c r="H81" s="2" cm="1">
        <f t="array" ref="H81">INDEX($B$8:$I$30,INT((ROW(H81)-49)/2)+1,COLUMN(H81)-1)</f>
        <v>0</v>
      </c>
      <c r="I81" s="2" t="str" cm="1">
        <f t="array" ref="I81">INDEX($B$8:$I$30,INT((ROW(I81)-49)/2)+1,COLUMN(I81)-1)</f>
        <v>Year</v>
      </c>
    </row>
    <row r="82" spans="2:9" ht="29.25" customHeight="1" x14ac:dyDescent="0.4">
      <c r="B82" s="3" t="str" cm="1">
        <f t="array" ref="B82">IF(MOD(ROW(B82)-49,2)=1,INDEX($J$8:$J$30,INT((ROW(B82)-49)/2)+1),"")</f>
        <v>Perception time determines how fast travel behavior adapts to changes in relative attractiveness, by setting a delay to changes in perceived attractiveness of modes resulting from changes in subjective travel time. A wide range is taken between 1 and 5 years.</v>
      </c>
      <c r="C82" s="3"/>
      <c r="D82" s="3"/>
      <c r="E82" s="3"/>
      <c r="F82" s="3"/>
      <c r="G82" s="3"/>
      <c r="H82" s="3"/>
      <c r="I82" s="3"/>
    </row>
    <row r="83" spans="2:9" x14ac:dyDescent="0.4">
      <c r="B83" s="2" t="str" cm="1">
        <f t="array" ref="B83">INDEX($B$8:$I$30,INT((ROW(B83)-49)/2)+1,COLUMN(B83)-1)</f>
        <v>Mode choice</v>
      </c>
      <c r="C83" s="2" t="str" cm="1">
        <f t="array" ref="C83">INDEX($B$8:$I$30,INT((ROW(C83)-49)/2)+1,COLUMN(C83)-1)</f>
        <v>Data</v>
      </c>
      <c r="D83" s="2" t="str" cm="1">
        <f t="array" ref="D83">INDEX($B$8:$I$30,INT((ROW(D83)-49)/2)+1,COLUMN(D83)-1)</f>
        <v>effect sensitivity</v>
      </c>
      <c r="E83" s="2" t="str" cm="1">
        <f t="array" ref="E83">INDEX($B$8:$I$30,INT((ROW(E83)-49)/2)+1,COLUMN(E83)-1)</f>
        <v>SENSITIVITY TO SIDEWALK DATA UNCERTAINTY</v>
      </c>
      <c r="F83" s="2" cm="1">
        <f t="array" ref="F83">INDEX($B$8:$I$30,INT((ROW(F83)-49)/2)+1,COLUMN(F83)-1)</f>
        <v>0.5</v>
      </c>
      <c r="G83" s="2" cm="1">
        <f t="array" ref="G83">INDEX($B$8:$I$30,INT((ROW(G83)-49)/2)+1,COLUMN(G83)-1)</f>
        <v>2</v>
      </c>
      <c r="H83" s="2" cm="1">
        <f t="array" ref="H83">INDEX($B$8:$I$30,INT((ROW(H83)-49)/2)+1,COLUMN(H83)-1)</f>
        <v>0</v>
      </c>
      <c r="I83" s="2" t="str" cm="1">
        <f t="array" ref="I83">INDEX($B$8:$I$30,INT((ROW(I83)-49)/2)+1,COLUMN(I83)-1)</f>
        <v>Dmnl</v>
      </c>
    </row>
    <row r="84" spans="2:9" ht="43.85" customHeight="1" x14ac:dyDescent="0.4">
      <c r="B84" s="3" t="str" cm="1">
        <f t="array" ref="B84">IF(MOD(ROW(B84)-49,2)=1,INDEX($J$8:$J$30,INT((ROW(B84)-49)/2)+1),"")</f>
        <v>The base assumption is for PT access egress time to increase by 400% if no sidewalks existed, and to halve when pedestrian space were to double (see Appendix ). Since this effect size is uncertain, and because there is uncertainty in the estimated share of pedestrian space due to data gaps, the effect is varied by X^y if X is the normalized effect from the base assumption, and y varies between 0.5 and 2.</v>
      </c>
      <c r="C84" s="3"/>
      <c r="D84" s="3"/>
      <c r="E84" s="3"/>
      <c r="F84" s="3"/>
      <c r="G84" s="3"/>
      <c r="H84" s="3"/>
      <c r="I84" s="3"/>
    </row>
    <row r="85" spans="2:9" x14ac:dyDescent="0.4">
      <c r="B85" s="2" t="str" cm="1">
        <f t="array" ref="B85">INDEX($B$8:$I$30,INT((ROW(B85)-49)/2)+1,COLUMN(B85)-1)</f>
        <v>Mode choice</v>
      </c>
      <c r="C85" s="2" t="str" cm="1">
        <f t="array" ref="C85">INDEX($B$8:$I$30,INT((ROW(C85)-49)/2)+1,COLUMN(C85)-1)</f>
        <v>Data</v>
      </c>
      <c r="D85" s="2" t="str" cm="1">
        <f t="array" ref="D85">INDEX($B$8:$I$30,INT((ROW(D85)-49)/2)+1,COLUMN(D85)-1)</f>
        <v>effect sensitivity</v>
      </c>
      <c r="E85" s="2" t="str" cm="1">
        <f t="array" ref="E85">INDEX($B$8:$I$30,INT((ROW(E85)-49)/2)+1,COLUMN(E85)-1)</f>
        <v>SENSITIVITY TO CAR LANE DATA UNCERTAINTY</v>
      </c>
      <c r="F85" s="2" cm="1">
        <f t="array" ref="F85">INDEX($B$8:$I$30,INT((ROW(F85)-49)/2)+1,COLUMN(F85)-1)</f>
        <v>0.5</v>
      </c>
      <c r="G85" s="2" cm="1">
        <f t="array" ref="G85">INDEX($B$8:$I$30,INT((ROW(G85)-49)/2)+1,COLUMN(G85)-1)</f>
        <v>2</v>
      </c>
      <c r="H85" s="2" cm="1">
        <f t="array" ref="H85">INDEX($B$8:$I$30,INT((ROW(H85)-49)/2)+1,COLUMN(H85)-1)</f>
        <v>0</v>
      </c>
      <c r="I85" s="2" t="str" cm="1">
        <f t="array" ref="I85">INDEX($B$8:$I$30,INT((ROW(I85)-49)/2)+1,COLUMN(I85)-1)</f>
        <v>Dmnl</v>
      </c>
    </row>
    <row r="86" spans="2:9" ht="29.25" customHeight="1" x14ac:dyDescent="0.4">
      <c r="B86" s="3" t="str" cm="1">
        <f t="array" ref="B86">IF(MOD(ROW(B86)-49,2)=1,INDEX($J$8:$J$30,INT((ROW(B86)-49)/2)+1),"")</f>
        <v>The base assumption is for subjective cost factor of cycling time to fall by 0.1 or increase by 0.2 Minutes/Minute depending on whether theaverage road is oneway or four-lane (see Appendix ). Since this effect size is uncertain, and because there is uncertainty in the estimated share of road space due to data gaps, the effect is varied by X^y if X is the normalized effect from the base assumption, and y varies between 0.5 and 2.</v>
      </c>
      <c r="C86" s="3"/>
      <c r="D86" s="3"/>
      <c r="E86" s="3"/>
      <c r="F86" s="3"/>
      <c r="G86" s="3"/>
      <c r="H86" s="3"/>
      <c r="I86" s="3"/>
    </row>
    <row r="87" spans="2:9" x14ac:dyDescent="0.4">
      <c r="B87" s="2" t="str" cm="1">
        <f t="array" ref="B87">INDEX($B$8:$I$30,INT((ROW(B87)-49)/2)+1,COLUMN(B87)-1)</f>
        <v>Mode choice</v>
      </c>
      <c r="C87" s="2" t="str" cm="1">
        <f t="array" ref="C87">INDEX($B$8:$I$30,INT((ROW(C87)-49)/2)+1,COLUMN(C87)-1)</f>
        <v>Future policy</v>
      </c>
      <c r="D87" s="2" t="str" cm="1">
        <f t="array" ref="D87">INDEX($B$8:$I$30,INT((ROW(D87)-49)/2)+1,COLUMN(D87)-1)</f>
        <v>constant</v>
      </c>
      <c r="E87" s="2" t="str" cm="1">
        <f t="array" ref="E87">INDEX($B$8:$I$30,INT((ROW(E87)-49)/2)+1,COLUMN(E87)-1)</f>
        <v>NET ADDED PT CAPACITY PER YEAR</v>
      </c>
      <c r="F87" s="2" cm="1">
        <f t="array" ref="F87">INDEX($B$8:$I$30,INT((ROW(F87)-49)/2)+1,COLUMN(F87)-1)</f>
        <v>5.0000000000000001E-4</v>
      </c>
      <c r="G87" s="2" cm="1">
        <f t="array" ref="G87">INDEX($B$8:$I$30,INT((ROW(G87)-49)/2)+1,COLUMN(G87)-1)</f>
        <v>1.5E-3</v>
      </c>
      <c r="H87" s="2" cm="1">
        <f t="array" ref="H87">INDEX($B$8:$I$30,INT((ROW(H87)-49)/2)+1,COLUMN(H87)-1)</f>
        <v>0</v>
      </c>
      <c r="I87" s="2" t="str" cm="1">
        <f t="array" ref="I87">INDEX($B$8:$I$30,INT((ROW(I87)-49)/2)+1,COLUMN(I87)-1)</f>
        <v>Dmnl/Year</v>
      </c>
    </row>
    <row r="88" spans="2:9" ht="29.25" customHeight="1" x14ac:dyDescent="0.4">
      <c r="B88" s="3" t="str" cm="1">
        <f t="array" ref="B88">IF(MOD(ROW(B88)-49,2)=1,INDEX($J$8:$J$30,INT((ROW(B88)-49)/2)+1),"")</f>
        <v>The metro system is being expanded and automation increases the frequency and thus capacity of the metro system. Given the size of the metro system, and the pace of public transport infrastructure construction being in the order of decades, an order of magnitude of 1% per decade is plausible. Due to uncertainty, the variable is varied between 0.5% and 1.5% per decade</v>
      </c>
      <c r="C88" s="3"/>
      <c r="D88" s="3"/>
      <c r="E88" s="3"/>
      <c r="F88" s="3"/>
      <c r="G88" s="3"/>
      <c r="H88" s="3"/>
      <c r="I88" s="3"/>
    </row>
    <row r="89" spans="2:9" x14ac:dyDescent="0.4">
      <c r="B89" s="2" t="str" cm="1">
        <f t="array" ref="B89">INDEX($B$8:$I$30,INT((ROW(B89)-49)/2)+1,COLUMN(B89)-1)</f>
        <v>Destination choice</v>
      </c>
      <c r="C89" s="2" t="str" cm="1">
        <f t="array" ref="C89">INDEX($B$8:$I$30,INT((ROW(C89)-49)/2)+1,COLUMN(C89)-1)</f>
        <v>Future policy, Destination choice</v>
      </c>
      <c r="D89" s="2" t="str" cm="1">
        <f t="array" ref="D89">INDEX($B$8:$I$30,INT((ROW(D89)-49)/2)+1,COLUMN(D89)-1)</f>
        <v>constant</v>
      </c>
      <c r="E89" s="2" t="str" cm="1">
        <f t="array" ref="E89">INDEX($B$8:$I$30,INT((ROW(E89)-49)/2)+1,COLUMN(E89)-1)</f>
        <v>DESTINATION SHIFT RATE RING</v>
      </c>
      <c r="F89" s="2" cm="1">
        <f t="array" ref="F89">INDEX($B$8:$I$30,INT((ROW(F89)-49)/2)+1,COLUMN(F89)-1)</f>
        <v>1E-3</v>
      </c>
      <c r="G89" s="2" cm="1">
        <f t="array" ref="G89">INDEX($B$8:$I$30,INT((ROW(G89)-49)/2)+1,COLUMN(G89)-1)</f>
        <v>0.01</v>
      </c>
      <c r="H89" s="2" cm="1">
        <f t="array" ref="H89">INDEX($B$8:$I$30,INT((ROW(H89)-49)/2)+1,COLUMN(H89)-1)</f>
        <v>0</v>
      </c>
      <c r="I89" s="2" t="str" cm="1">
        <f t="array" ref="I89">INDEX($B$8:$I$30,INT((ROW(I89)-49)/2)+1,COLUMN(I89)-1)</f>
        <v>Dmnl/Year</v>
      </c>
    </row>
    <row r="90" spans="2:9" ht="29.25" customHeight="1" x14ac:dyDescent="0.4">
      <c r="B90" s="3" t="str" cm="1">
        <f t="array" ref="B90">IF(MOD(ROW(B90)-49,2)=1,INDEX($J$8:$J$30,INT((ROW(B90)-49)/2)+1),"")</f>
        <v>Destination choice is expected to change such that people travel less to the city, but it is uncertain to what extent. Change rates between 1% and 10% per decade are plausible, although further research is needed to refine this assumption</v>
      </c>
      <c r="C90" s="3"/>
      <c r="D90" s="3"/>
      <c r="E90" s="3"/>
      <c r="F90" s="3"/>
      <c r="G90" s="3"/>
      <c r="H90" s="3"/>
      <c r="I90" s="3"/>
    </row>
    <row r="91" spans="2:9" x14ac:dyDescent="0.4">
      <c r="B91" s="2" t="str" cm="1">
        <f t="array" ref="B91">INDEX($B$8:$I$30,INT((ROW(B91)-49)/2)+1,COLUMN(B91)-1)</f>
        <v>Destination choice</v>
      </c>
      <c r="C91" s="2" t="str" cm="1">
        <f t="array" ref="C91">INDEX($B$8:$I$30,INT((ROW(C91)-49)/2)+1,COLUMN(C91)-1)</f>
        <v>Future policy, Destination choice</v>
      </c>
      <c r="D91" s="2" t="str" cm="1">
        <f t="array" ref="D91">INDEX($B$8:$I$30,INT((ROW(D91)-49)/2)+1,COLUMN(D91)-1)</f>
        <v>constant</v>
      </c>
      <c r="E91" s="2" t="str" cm="1">
        <f t="array" ref="E91">INDEX($B$8:$I$30,INT((ROW(E91)-49)/2)+1,COLUMN(E91)-1)</f>
        <v>DESTINATION SHIFT RATE CITY</v>
      </c>
      <c r="F91" s="2" cm="1">
        <f t="array" ref="F91">INDEX($B$8:$I$30,INT((ROW(F91)-49)/2)+1,COLUMN(F91)-1)</f>
        <v>1E-3</v>
      </c>
      <c r="G91" s="2" cm="1">
        <f t="array" ref="G91">INDEX($B$8:$I$30,INT((ROW(G91)-49)/2)+1,COLUMN(G91)-1)</f>
        <v>5.0000000000000001E-3</v>
      </c>
      <c r="H91" s="2" cm="1">
        <f t="array" ref="H91">INDEX($B$8:$I$30,INT((ROW(H91)-49)/2)+1,COLUMN(H91)-1)</f>
        <v>0</v>
      </c>
      <c r="I91" s="2" t="str" cm="1">
        <f t="array" ref="I91">INDEX($B$8:$I$30,INT((ROW(I91)-49)/2)+1,COLUMN(I91)-1)</f>
        <v>Dmnl/Year</v>
      </c>
    </row>
    <row r="92" spans="2:9" ht="29.25" customHeight="1" thickBot="1" x14ac:dyDescent="0.45">
      <c r="B92" s="1" t="str" cm="1">
        <f t="array" ref="B92">IF(MOD(ROW(B92)-49,2)=1,INDEX($J$8:$J$30,INT((ROW(B92)-49)/2)+1),"")</f>
        <v>Destination choice is expected to change such that people travel shorter distances within the city, but it is uncertain to what extent. Change rates between 1% and 5% per decade are plausible, although further research is needed to refine this assumption</v>
      </c>
      <c r="C92" s="1"/>
      <c r="D92" s="1"/>
      <c r="E92" s="1"/>
      <c r="F92" s="1"/>
      <c r="G92" s="1"/>
      <c r="H92" s="1"/>
      <c r="I92" s="1"/>
    </row>
  </sheetData>
  <mergeCells count="22">
    <mergeCell ref="B82:I82"/>
    <mergeCell ref="B84:I84"/>
    <mergeCell ref="B88:I88"/>
    <mergeCell ref="B66:I66"/>
    <mergeCell ref="B68:I68"/>
    <mergeCell ref="B70:I70"/>
    <mergeCell ref="B72:I72"/>
    <mergeCell ref="B74:I74"/>
    <mergeCell ref="B86:I86"/>
    <mergeCell ref="B76:I76"/>
    <mergeCell ref="B78:I78"/>
    <mergeCell ref="B80:I80"/>
    <mergeCell ref="B92:I92"/>
    <mergeCell ref="B90:I90"/>
    <mergeCell ref="B50:I50"/>
    <mergeCell ref="B52:I52"/>
    <mergeCell ref="B54:I54"/>
    <mergeCell ref="B56:I56"/>
    <mergeCell ref="B58:I58"/>
    <mergeCell ref="B60:I60"/>
    <mergeCell ref="B62:I62"/>
    <mergeCell ref="B64:I64"/>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uncertain 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 Arnoldus</dc:creator>
  <cp:lastModifiedBy>Micha Arnoldus</cp:lastModifiedBy>
  <dcterms:created xsi:type="dcterms:W3CDTF">2015-06-05T18:17:20Z</dcterms:created>
  <dcterms:modified xsi:type="dcterms:W3CDTF">2024-11-08T11:06:13Z</dcterms:modified>
</cp:coreProperties>
</file>