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odriguez\Downloads\"/>
    </mc:Choice>
  </mc:AlternateContent>
  <xr:revisionPtr revIDLastSave="0" documentId="8_{04EADFF5-CF48-4063-820F-5A21DF55BFCA}" xr6:coauthVersionLast="47" xr6:coauthVersionMax="47" xr10:uidLastSave="{00000000-0000-0000-0000-000000000000}"/>
  <bookViews>
    <workbookView xWindow="-110" yWindow="-110" windowWidth="19420" windowHeight="11500" activeTab="2" xr2:uid="{B50FAD7E-72E5-4682-9903-2891ADCEA67D}"/>
  </bookViews>
  <sheets>
    <sheet name="BD" sheetId="1" r:id="rId1"/>
    <sheet name="Portada" sheetId="3" state="hidden" r:id="rId2"/>
    <sheet name="Formato" sheetId="4" r:id="rId3"/>
    <sheet name="ANEXOS" sheetId="7" r:id="rId4"/>
    <sheet name="Formatos2" sheetId="6" state="hidden" r:id="rId5"/>
  </sheets>
  <definedNames>
    <definedName name="_xlnm.Print_Area" localSheetId="3">ANEXOS!$B$1:$BI$211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4" l="1"/>
  <c r="H24" i="4"/>
  <c r="H25" i="4"/>
  <c r="H26" i="4"/>
  <c r="G7" i="4" a="1"/>
  <c r="G7" i="4" s="1"/>
  <c r="B46" i="1"/>
  <c r="B47" i="1"/>
  <c r="B48" i="1"/>
  <c r="B49" i="1"/>
  <c r="B50" i="1"/>
  <c r="Q50" i="1" s="1"/>
  <c r="B51" i="1"/>
  <c r="I23" i="4" s="1"/>
  <c r="B52" i="1"/>
  <c r="B53" i="1"/>
  <c r="B54" i="1"/>
  <c r="B55" i="1"/>
  <c r="B56" i="1"/>
  <c r="B57" i="1"/>
  <c r="G47" i="1"/>
  <c r="I47" i="1"/>
  <c r="K47" i="1"/>
  <c r="G48" i="1"/>
  <c r="I48" i="1"/>
  <c r="K48" i="1"/>
  <c r="G49" i="1"/>
  <c r="I49" i="1"/>
  <c r="K49" i="1"/>
  <c r="G50" i="1"/>
  <c r="I50" i="1"/>
  <c r="K50" i="1"/>
  <c r="G51" i="1"/>
  <c r="I51" i="1"/>
  <c r="K51" i="1"/>
  <c r="G52" i="1"/>
  <c r="I52" i="1"/>
  <c r="K52" i="1"/>
  <c r="G53" i="1"/>
  <c r="I53" i="1"/>
  <c r="K53" i="1"/>
  <c r="G54" i="1"/>
  <c r="I54" i="1"/>
  <c r="K54" i="1"/>
  <c r="G55" i="1"/>
  <c r="I55" i="1"/>
  <c r="K55" i="1"/>
  <c r="G56" i="1"/>
  <c r="I56" i="1"/>
  <c r="K56" i="1"/>
  <c r="G57" i="1"/>
  <c r="I57" i="1"/>
  <c r="K57" i="1"/>
  <c r="G11" i="4" a="1"/>
  <c r="G11" i="4" s="1"/>
  <c r="J11" i="4" s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I24" i="4"/>
  <c r="G38" i="4" a="1"/>
  <c r="G38" i="4" s="1"/>
  <c r="H38" i="4" s="1"/>
  <c r="I38" i="4" s="1"/>
  <c r="G37" i="4" a="1"/>
  <c r="G37" i="4" s="1"/>
  <c r="H37" i="4" s="1"/>
  <c r="H22" i="4"/>
  <c r="H19" i="4"/>
  <c r="G8" i="4" a="1"/>
  <c r="G8" i="4" s="1"/>
  <c r="G9" i="4" a="1"/>
  <c r="G9" i="4" s="1"/>
  <c r="I19" i="4" l="1"/>
  <c r="Q55" i="1"/>
  <c r="Q54" i="1"/>
  <c r="Q47" i="1"/>
  <c r="Q49" i="1"/>
  <c r="Q57" i="1"/>
  <c r="Q53" i="1"/>
  <c r="Q56" i="1"/>
  <c r="Q52" i="1"/>
  <c r="Q51" i="1"/>
  <c r="Q48" i="1"/>
  <c r="Q353" i="1"/>
  <c r="Q354" i="1"/>
  <c r="Q348" i="1"/>
  <c r="Q352" i="1"/>
  <c r="Q359" i="1"/>
  <c r="Q358" i="1"/>
  <c r="Q357" i="1"/>
  <c r="Q356" i="1"/>
  <c r="Q351" i="1"/>
  <c r="Q350" i="1"/>
  <c r="Q361" i="1"/>
  <c r="Q349" i="1"/>
  <c r="Q360" i="1"/>
  <c r="Q355" i="1"/>
  <c r="H16" i="4"/>
  <c r="E4" i="4"/>
  <c r="E3" i="4"/>
  <c r="E2" i="4"/>
  <c r="E8" i="4" l="1"/>
  <c r="H8" i="4" s="1"/>
  <c r="E9" i="4"/>
  <c r="H9" i="4" s="1"/>
  <c r="E15" i="4"/>
  <c r="H15" i="4" s="1"/>
  <c r="E17" i="4"/>
  <c r="H17" i="4" s="1"/>
  <c r="E12" i="4"/>
  <c r="H12" i="4" s="1"/>
  <c r="E6" i="4"/>
  <c r="H6" i="4" s="1"/>
  <c r="E20" i="4"/>
  <c r="H20" i="4" s="1"/>
  <c r="E18" i="4"/>
  <c r="H18" i="4" s="1"/>
  <c r="E13" i="4"/>
  <c r="H13" i="4" s="1"/>
  <c r="E7" i="4"/>
  <c r="H7" i="4" s="1"/>
  <c r="E11" i="4"/>
  <c r="H11" i="4" s="1"/>
  <c r="I11" i="4" s="1"/>
  <c r="E10" i="4"/>
  <c r="H10" i="4" s="1"/>
  <c r="E14" i="4"/>
  <c r="H14" i="4" s="1"/>
  <c r="J37" i="3"/>
  <c r="J36" i="3"/>
  <c r="J32" i="3"/>
  <c r="J25" i="3"/>
  <c r="J24" i="3"/>
  <c r="J23" i="3"/>
  <c r="J22" i="3"/>
  <c r="J19" i="3"/>
  <c r="J17" i="3"/>
  <c r="J16" i="3"/>
  <c r="J3" i="3"/>
  <c r="F12" i="3" s="1"/>
  <c r="J12" i="3" s="1"/>
  <c r="J2" i="3"/>
  <c r="F11" i="3" s="1"/>
  <c r="J11" i="3" s="1"/>
  <c r="J1" i="3"/>
  <c r="F8" i="3" l="1"/>
  <c r="J8" i="3" s="1"/>
  <c r="F20" i="3"/>
  <c r="J20" i="3" s="1"/>
  <c r="F13" i="3"/>
  <c r="J13" i="3" s="1"/>
  <c r="F9" i="3"/>
  <c r="J9" i="3" s="1"/>
  <c r="F18" i="3"/>
  <c r="J18" i="3" s="1"/>
  <c r="F6" i="3"/>
  <c r="J6" i="3" s="1"/>
  <c r="F10" i="3"/>
  <c r="J10" i="3" s="1"/>
  <c r="F14" i="3"/>
  <c r="J14" i="3" s="1"/>
  <c r="F7" i="3"/>
  <c r="J7" i="3" s="1"/>
  <c r="F15" i="3"/>
  <c r="J15" i="3" s="1"/>
  <c r="Z37" i="1"/>
  <c r="Z36" i="1"/>
  <c r="Z32" i="1"/>
  <c r="Z23" i="1"/>
  <c r="Z24" i="1"/>
  <c r="Z25" i="1"/>
  <c r="Z22" i="1"/>
  <c r="B403" i="1"/>
  <c r="B400" i="1"/>
  <c r="B396" i="1"/>
  <c r="B393" i="1"/>
  <c r="B386" i="1"/>
  <c r="Z17" i="1"/>
  <c r="Z16" i="1"/>
  <c r="Z19" i="1"/>
  <c r="Z2" i="1"/>
  <c r="V13" i="1" s="1"/>
  <c r="Z13" i="1" s="1"/>
  <c r="Z3" i="1"/>
  <c r="V12" i="1" s="1"/>
  <c r="Z12" i="1" s="1"/>
  <c r="Z1" i="1"/>
  <c r="V15" i="1" s="1"/>
  <c r="Z15" i="1" s="1"/>
  <c r="B384" i="1"/>
  <c r="B379" i="1"/>
  <c r="B371" i="1"/>
  <c r="B362" i="1"/>
  <c r="B317" i="1"/>
  <c r="B302" i="1"/>
  <c r="B211" i="1"/>
  <c r="B165" i="1"/>
  <c r="B332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63" i="1"/>
  <c r="B364" i="1"/>
  <c r="B365" i="1"/>
  <c r="B366" i="1"/>
  <c r="B367" i="1"/>
  <c r="B368" i="1"/>
  <c r="B369" i="1"/>
  <c r="B370" i="1"/>
  <c r="B347" i="1"/>
  <c r="B372" i="1"/>
  <c r="B373" i="1"/>
  <c r="B374" i="1"/>
  <c r="B375" i="1"/>
  <c r="B376" i="1"/>
  <c r="B377" i="1"/>
  <c r="B378" i="1"/>
  <c r="B380" i="1"/>
  <c r="B381" i="1"/>
  <c r="B382" i="1"/>
  <c r="B383" i="1"/>
  <c r="B385" i="1"/>
  <c r="B387" i="1"/>
  <c r="B388" i="1"/>
  <c r="B389" i="1"/>
  <c r="B390" i="1"/>
  <c r="B391" i="1"/>
  <c r="B392" i="1"/>
  <c r="B394" i="1"/>
  <c r="B395" i="1"/>
  <c r="B397" i="1"/>
  <c r="B398" i="1"/>
  <c r="B399" i="1"/>
  <c r="B401" i="1"/>
  <c r="B402" i="1"/>
  <c r="B404" i="1"/>
  <c r="Q404" i="1" s="1"/>
  <c r="B405" i="1"/>
  <c r="Q405" i="1" s="1"/>
  <c r="B406" i="1"/>
  <c r="Q406" i="1" s="1"/>
  <c r="B407" i="1"/>
  <c r="Q407" i="1" s="1"/>
  <c r="B408" i="1"/>
  <c r="Q408" i="1" s="1"/>
  <c r="B409" i="1"/>
  <c r="Q409" i="1" s="1"/>
  <c r="B410" i="1"/>
  <c r="Q410" i="1" s="1"/>
  <c r="B411" i="1"/>
  <c r="Q411" i="1" s="1"/>
  <c r="B412" i="1"/>
  <c r="Q412" i="1" s="1"/>
  <c r="B413" i="1"/>
  <c r="Q413" i="1" s="1"/>
  <c r="B414" i="1"/>
  <c r="Q414" i="1" s="1"/>
  <c r="B415" i="1"/>
  <c r="Q415" i="1" s="1"/>
  <c r="B416" i="1"/>
  <c r="Q416" i="1" s="1"/>
  <c r="B417" i="1"/>
  <c r="Q417" i="1" s="1"/>
  <c r="B418" i="1"/>
  <c r="Q418" i="1" s="1"/>
  <c r="B419" i="1"/>
  <c r="Q419" i="1" s="1"/>
  <c r="B420" i="1"/>
  <c r="Q420" i="1" s="1"/>
  <c r="B421" i="1"/>
  <c r="Q421" i="1" s="1"/>
  <c r="B422" i="1"/>
  <c r="Q422" i="1" s="1"/>
  <c r="B423" i="1"/>
  <c r="Q423" i="1" s="1"/>
  <c r="B424" i="1"/>
  <c r="Q424" i="1" s="1"/>
  <c r="B425" i="1"/>
  <c r="Q425" i="1" s="1"/>
  <c r="B426" i="1"/>
  <c r="Q426" i="1" s="1"/>
  <c r="B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63" i="1"/>
  <c r="K364" i="1"/>
  <c r="K365" i="1"/>
  <c r="K366" i="1"/>
  <c r="K367" i="1"/>
  <c r="K368" i="1"/>
  <c r="K369" i="1"/>
  <c r="K370" i="1"/>
  <c r="K372" i="1"/>
  <c r="K373" i="1"/>
  <c r="K374" i="1"/>
  <c r="K375" i="1"/>
  <c r="K376" i="1"/>
  <c r="K377" i="1"/>
  <c r="K378" i="1"/>
  <c r="K380" i="1"/>
  <c r="K381" i="1"/>
  <c r="K382" i="1"/>
  <c r="K383" i="1"/>
  <c r="K385" i="1"/>
  <c r="K387" i="1"/>
  <c r="K388" i="1"/>
  <c r="K389" i="1"/>
  <c r="K390" i="1"/>
  <c r="K391" i="1"/>
  <c r="K392" i="1"/>
  <c r="K394" i="1"/>
  <c r="K395" i="1"/>
  <c r="K397" i="1"/>
  <c r="K398" i="1"/>
  <c r="K399" i="1"/>
  <c r="K401" i="1"/>
  <c r="K402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63" i="1"/>
  <c r="I364" i="1"/>
  <c r="I365" i="1"/>
  <c r="I366" i="1"/>
  <c r="I367" i="1"/>
  <c r="I368" i="1"/>
  <c r="I369" i="1"/>
  <c r="I370" i="1"/>
  <c r="I372" i="1"/>
  <c r="I373" i="1"/>
  <c r="I374" i="1"/>
  <c r="I375" i="1"/>
  <c r="I376" i="1"/>
  <c r="I377" i="1"/>
  <c r="I378" i="1"/>
  <c r="I380" i="1"/>
  <c r="I381" i="1"/>
  <c r="I382" i="1"/>
  <c r="I383" i="1"/>
  <c r="I385" i="1"/>
  <c r="I387" i="1"/>
  <c r="I388" i="1"/>
  <c r="I389" i="1"/>
  <c r="I390" i="1"/>
  <c r="I391" i="1"/>
  <c r="I392" i="1"/>
  <c r="I394" i="1"/>
  <c r="I395" i="1"/>
  <c r="I397" i="1"/>
  <c r="I398" i="1"/>
  <c r="I399" i="1"/>
  <c r="I401" i="1"/>
  <c r="I402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63" i="1"/>
  <c r="G364" i="1"/>
  <c r="G365" i="1"/>
  <c r="G366" i="1"/>
  <c r="G367" i="1"/>
  <c r="G368" i="1"/>
  <c r="G369" i="1"/>
  <c r="G370" i="1"/>
  <c r="G372" i="1"/>
  <c r="G373" i="1"/>
  <c r="G374" i="1"/>
  <c r="G375" i="1"/>
  <c r="G376" i="1"/>
  <c r="G377" i="1"/>
  <c r="G378" i="1"/>
  <c r="G380" i="1"/>
  <c r="G381" i="1"/>
  <c r="G382" i="1"/>
  <c r="G383" i="1"/>
  <c r="G385" i="1"/>
  <c r="G387" i="1"/>
  <c r="G388" i="1"/>
  <c r="G389" i="1"/>
  <c r="G390" i="1"/>
  <c r="G391" i="1"/>
  <c r="G392" i="1"/>
  <c r="G394" i="1"/>
  <c r="G395" i="1"/>
  <c r="G397" i="1"/>
  <c r="G398" i="1"/>
  <c r="G399" i="1"/>
  <c r="G401" i="1"/>
  <c r="G402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I6" i="1"/>
  <c r="G6" i="1"/>
  <c r="K6" i="1"/>
  <c r="Q347" i="1" l="1"/>
  <c r="I16" i="4"/>
  <c r="Q402" i="1"/>
  <c r="I18" i="4"/>
  <c r="I15" i="4"/>
  <c r="I17" i="4"/>
  <c r="I6" i="4"/>
  <c r="I20" i="4"/>
  <c r="I9" i="4"/>
  <c r="I14" i="4"/>
  <c r="I13" i="4"/>
  <c r="I8" i="4"/>
  <c r="I12" i="4"/>
  <c r="I37" i="4"/>
  <c r="I33" i="4"/>
  <c r="I7" i="4"/>
  <c r="AA32" i="1"/>
  <c r="I10" i="4"/>
  <c r="K32" i="3"/>
  <c r="K6" i="3"/>
  <c r="AA24" i="1"/>
  <c r="AA37" i="1"/>
  <c r="AA36" i="1"/>
  <c r="K37" i="3"/>
  <c r="K14" i="3"/>
  <c r="K13" i="3"/>
  <c r="K36" i="3"/>
  <c r="K15" i="3"/>
  <c r="K17" i="3"/>
  <c r="K9" i="3"/>
  <c r="K11" i="3"/>
  <c r="K16" i="3"/>
  <c r="K24" i="3"/>
  <c r="K8" i="3"/>
  <c r="K23" i="3"/>
  <c r="K18" i="3"/>
  <c r="K7" i="3"/>
  <c r="K19" i="3"/>
  <c r="K20" i="3"/>
  <c r="K10" i="3"/>
  <c r="K12" i="3"/>
  <c r="AA23" i="1"/>
  <c r="Q395" i="1"/>
  <c r="Q401" i="1"/>
  <c r="Q399" i="1"/>
  <c r="Q398" i="1"/>
  <c r="Q397" i="1"/>
  <c r="Q394" i="1"/>
  <c r="V20" i="1"/>
  <c r="Z20" i="1" s="1"/>
  <c r="AA20" i="1" s="1"/>
  <c r="Q392" i="1"/>
  <c r="Q385" i="1"/>
  <c r="Q391" i="1"/>
  <c r="Q389" i="1"/>
  <c r="Q390" i="1"/>
  <c r="Q388" i="1"/>
  <c r="Q387" i="1"/>
  <c r="V11" i="1"/>
  <c r="Z11" i="1" s="1"/>
  <c r="AA11" i="1" s="1"/>
  <c r="V18" i="1"/>
  <c r="Z18" i="1" s="1"/>
  <c r="AA18" i="1" s="1"/>
  <c r="V9" i="1"/>
  <c r="Z9" i="1" s="1"/>
  <c r="AA9" i="1" s="1"/>
  <c r="V10" i="1"/>
  <c r="Z10" i="1" s="1"/>
  <c r="AA10" i="1" s="1"/>
  <c r="V14" i="1"/>
  <c r="Z14" i="1" s="1"/>
  <c r="AA14" i="1" s="1"/>
  <c r="V8" i="1"/>
  <c r="Z8" i="1" s="1"/>
  <c r="AA8" i="1" s="1"/>
  <c r="AA19" i="1"/>
  <c r="AA17" i="1"/>
  <c r="AA16" i="1"/>
  <c r="AA13" i="1"/>
  <c r="AA12" i="1"/>
  <c r="AA15" i="1"/>
  <c r="V7" i="1"/>
  <c r="V6" i="1"/>
  <c r="Q15" i="1"/>
  <c r="Q17" i="1"/>
  <c r="Q92" i="1"/>
  <c r="Q128" i="1"/>
  <c r="Q116" i="1"/>
  <c r="Q104" i="1"/>
  <c r="Q68" i="1"/>
  <c r="Q13" i="1"/>
  <c r="Q25" i="1"/>
  <c r="Q23" i="1"/>
  <c r="Q11" i="1"/>
  <c r="Q22" i="1"/>
  <c r="Q19" i="1"/>
  <c r="Q24" i="1"/>
  <c r="Q168" i="1"/>
  <c r="Q10" i="1"/>
  <c r="Q129" i="1"/>
  <c r="Q26" i="1"/>
  <c r="Q14" i="1"/>
  <c r="Q12" i="1"/>
  <c r="Q39" i="1"/>
  <c r="Q27" i="1"/>
  <c r="Q71" i="1"/>
  <c r="Q178" i="1"/>
  <c r="Q35" i="1"/>
  <c r="Q38" i="1"/>
  <c r="Q43" i="1"/>
  <c r="Q31" i="1"/>
  <c r="Q7" i="1"/>
  <c r="Q324" i="1"/>
  <c r="Q314" i="1"/>
  <c r="Q277" i="1"/>
  <c r="Q241" i="1"/>
  <c r="Q204" i="1"/>
  <c r="Q59" i="1"/>
  <c r="Q34" i="1"/>
  <c r="Q37" i="1"/>
  <c r="Q42" i="1"/>
  <c r="Q30" i="1"/>
  <c r="Q18" i="1"/>
  <c r="Q36" i="1"/>
  <c r="Q41" i="1"/>
  <c r="Q29" i="1"/>
  <c r="Q40" i="1"/>
  <c r="Q28" i="1"/>
  <c r="Q16" i="1"/>
  <c r="Q378" i="1"/>
  <c r="Q338" i="1"/>
  <c r="Q190" i="1"/>
  <c r="Q153" i="1"/>
  <c r="Q69" i="1"/>
  <c r="Q374" i="1"/>
  <c r="Q346" i="1"/>
  <c r="Q334" i="1"/>
  <c r="Q321" i="1"/>
  <c r="Q308" i="1"/>
  <c r="Q295" i="1"/>
  <c r="Q283" i="1"/>
  <c r="Q271" i="1"/>
  <c r="Q259" i="1"/>
  <c r="Q247" i="1"/>
  <c r="Q235" i="1"/>
  <c r="Q223" i="1"/>
  <c r="Q210" i="1"/>
  <c r="Q198" i="1"/>
  <c r="Q186" i="1"/>
  <c r="Q174" i="1"/>
  <c r="Q161" i="1"/>
  <c r="Q149" i="1"/>
  <c r="Q137" i="1"/>
  <c r="Q125" i="1"/>
  <c r="Q113" i="1"/>
  <c r="Q101" i="1"/>
  <c r="Q89" i="1"/>
  <c r="Q77" i="1"/>
  <c r="Q65" i="1"/>
  <c r="Q377" i="1"/>
  <c r="Q365" i="1"/>
  <c r="Q337" i="1"/>
  <c r="Q311" i="1"/>
  <c r="Q298" i="1"/>
  <c r="Q274" i="1"/>
  <c r="Q262" i="1"/>
  <c r="Q238" i="1"/>
  <c r="Q226" i="1"/>
  <c r="Q201" i="1"/>
  <c r="Q189" i="1"/>
  <c r="Q177" i="1"/>
  <c r="Q164" i="1"/>
  <c r="Q152" i="1"/>
  <c r="Q140" i="1"/>
  <c r="Q80" i="1"/>
  <c r="Q265" i="1"/>
  <c r="Q229" i="1"/>
  <c r="Q180" i="1"/>
  <c r="Q143" i="1"/>
  <c r="Q131" i="1"/>
  <c r="Q370" i="1"/>
  <c r="Q316" i="1"/>
  <c r="Q279" i="1"/>
  <c r="Q243" i="1"/>
  <c r="Q206" i="1"/>
  <c r="Q170" i="1"/>
  <c r="Q133" i="1"/>
  <c r="Q97" i="1"/>
  <c r="Q61" i="1"/>
  <c r="Q6" i="1"/>
  <c r="Q325" i="1"/>
  <c r="Q287" i="1"/>
  <c r="Q251" i="1"/>
  <c r="Q215" i="1"/>
  <c r="Q81" i="1"/>
  <c r="Q45" i="1"/>
  <c r="Q33" i="1"/>
  <c r="Q21" i="1"/>
  <c r="Q9" i="1"/>
  <c r="Q366" i="1"/>
  <c r="Q312" i="1"/>
  <c r="Q202" i="1"/>
  <c r="Q166" i="1"/>
  <c r="Q141" i="1"/>
  <c r="Q117" i="1"/>
  <c r="Q105" i="1"/>
  <c r="Q93" i="1"/>
  <c r="Q327" i="1"/>
  <c r="Q301" i="1"/>
  <c r="Q289" i="1"/>
  <c r="Q253" i="1"/>
  <c r="Q217" i="1"/>
  <c r="Q192" i="1"/>
  <c r="Q155" i="1"/>
  <c r="Q382" i="1"/>
  <c r="Q342" i="1"/>
  <c r="Q329" i="1"/>
  <c r="Q304" i="1"/>
  <c r="Q291" i="1"/>
  <c r="Q267" i="1"/>
  <c r="Q255" i="1"/>
  <c r="Q231" i="1"/>
  <c r="Q219" i="1"/>
  <c r="Q194" i="1"/>
  <c r="Q182" i="1"/>
  <c r="Q157" i="1"/>
  <c r="Q145" i="1"/>
  <c r="Q121" i="1"/>
  <c r="Q109" i="1"/>
  <c r="Q85" i="1"/>
  <c r="Q73" i="1"/>
  <c r="Q119" i="1"/>
  <c r="Q286" i="1"/>
  <c r="Q250" i="1"/>
  <c r="Q214" i="1"/>
  <c r="Q44" i="1"/>
  <c r="Q32" i="1"/>
  <c r="Q20" i="1"/>
  <c r="Q8" i="1"/>
  <c r="Q107" i="1"/>
  <c r="Q95" i="1"/>
  <c r="Q83" i="1"/>
  <c r="Q376" i="1"/>
  <c r="Q364" i="1"/>
  <c r="Q336" i="1"/>
  <c r="Q323" i="1"/>
  <c r="Q310" i="1"/>
  <c r="Q297" i="1"/>
  <c r="Q285" i="1"/>
  <c r="Q273" i="1"/>
  <c r="Q261" i="1"/>
  <c r="Q249" i="1"/>
  <c r="Q237" i="1"/>
  <c r="Q225" i="1"/>
  <c r="Q213" i="1"/>
  <c r="Q200" i="1"/>
  <c r="Q188" i="1"/>
  <c r="Q176" i="1"/>
  <c r="Q163" i="1"/>
  <c r="Q151" i="1"/>
  <c r="Q139" i="1"/>
  <c r="Q127" i="1"/>
  <c r="Q115" i="1"/>
  <c r="Q103" i="1"/>
  <c r="Q91" i="1"/>
  <c r="Q79" i="1"/>
  <c r="Q67" i="1"/>
  <c r="Q367" i="1"/>
  <c r="Q339" i="1"/>
  <c r="Q326" i="1"/>
  <c r="Q313" i="1"/>
  <c r="Q203" i="1"/>
  <c r="Q191" i="1"/>
  <c r="Q179" i="1"/>
  <c r="Q167" i="1"/>
  <c r="Q154" i="1"/>
  <c r="Q142" i="1"/>
  <c r="Q130" i="1"/>
  <c r="Q118" i="1"/>
  <c r="Q106" i="1"/>
  <c r="Q94" i="1"/>
  <c r="Q82" i="1"/>
  <c r="Q70" i="1"/>
  <c r="Q383" i="1"/>
  <c r="Q343" i="1"/>
  <c r="Q330" i="1"/>
  <c r="Q318" i="1"/>
  <c r="Q305" i="1"/>
  <c r="Q292" i="1"/>
  <c r="Q280" i="1"/>
  <c r="Q268" i="1"/>
  <c r="Q256" i="1"/>
  <c r="Q244" i="1"/>
  <c r="Q232" i="1"/>
  <c r="Q220" i="1"/>
  <c r="Q207" i="1"/>
  <c r="Q195" i="1"/>
  <c r="Q183" i="1"/>
  <c r="Q171" i="1"/>
  <c r="Q158" i="1"/>
  <c r="Q146" i="1"/>
  <c r="Q134" i="1"/>
  <c r="Q122" i="1"/>
  <c r="Q110" i="1"/>
  <c r="Q98" i="1"/>
  <c r="Q86" i="1"/>
  <c r="Q74" i="1"/>
  <c r="Q62" i="1"/>
  <c r="Q299" i="1"/>
  <c r="Q275" i="1"/>
  <c r="Q263" i="1"/>
  <c r="Q239" i="1"/>
  <c r="Q227" i="1"/>
  <c r="Q300" i="1"/>
  <c r="Q288" i="1"/>
  <c r="Q276" i="1"/>
  <c r="Q264" i="1"/>
  <c r="Q252" i="1"/>
  <c r="Q240" i="1"/>
  <c r="Q228" i="1"/>
  <c r="Q216" i="1"/>
  <c r="Q369" i="1"/>
  <c r="Q328" i="1"/>
  <c r="Q315" i="1"/>
  <c r="Q290" i="1"/>
  <c r="Q278" i="1"/>
  <c r="Q254" i="1"/>
  <c r="Q242" i="1"/>
  <c r="Q218" i="1"/>
  <c r="Q205" i="1"/>
  <c r="Q181" i="1"/>
  <c r="Q169" i="1"/>
  <c r="Q144" i="1"/>
  <c r="Q132" i="1"/>
  <c r="Q108" i="1"/>
  <c r="Q96" i="1"/>
  <c r="Q72" i="1"/>
  <c r="Q60" i="1"/>
  <c r="Q368" i="1"/>
  <c r="Q381" i="1"/>
  <c r="Q341" i="1"/>
  <c r="Q303" i="1"/>
  <c r="Q266" i="1"/>
  <c r="Q230" i="1"/>
  <c r="Q193" i="1"/>
  <c r="Q156" i="1"/>
  <c r="Q120" i="1"/>
  <c r="Q84" i="1"/>
  <c r="Q380" i="1"/>
  <c r="Q340" i="1"/>
  <c r="Q375" i="1"/>
  <c r="Q322" i="1"/>
  <c r="Q284" i="1"/>
  <c r="Q260" i="1"/>
  <c r="Q236" i="1"/>
  <c r="Q199" i="1"/>
  <c r="Q162" i="1"/>
  <c r="Q138" i="1"/>
  <c r="Q114" i="1"/>
  <c r="Q78" i="1"/>
  <c r="Q373" i="1"/>
  <c r="Q345" i="1"/>
  <c r="Q333" i="1"/>
  <c r="Q320" i="1"/>
  <c r="Q307" i="1"/>
  <c r="Q294" i="1"/>
  <c r="Q282" i="1"/>
  <c r="Q270" i="1"/>
  <c r="Q258" i="1"/>
  <c r="Q246" i="1"/>
  <c r="Q234" i="1"/>
  <c r="Q222" i="1"/>
  <c r="Q209" i="1"/>
  <c r="Q197" i="1"/>
  <c r="Q185" i="1"/>
  <c r="Q173" i="1"/>
  <c r="Q160" i="1"/>
  <c r="Q148" i="1"/>
  <c r="Q136" i="1"/>
  <c r="Q124" i="1"/>
  <c r="Q112" i="1"/>
  <c r="Q100" i="1"/>
  <c r="Q88" i="1"/>
  <c r="Q76" i="1"/>
  <c r="Q64" i="1"/>
  <c r="Q363" i="1"/>
  <c r="Q335" i="1"/>
  <c r="Q309" i="1"/>
  <c r="Q296" i="1"/>
  <c r="Q272" i="1"/>
  <c r="Q248" i="1"/>
  <c r="Q224" i="1"/>
  <c r="Q212" i="1"/>
  <c r="Q187" i="1"/>
  <c r="Q175" i="1"/>
  <c r="Q150" i="1"/>
  <c r="Q126" i="1"/>
  <c r="Q102" i="1"/>
  <c r="Q90" i="1"/>
  <c r="Q66" i="1"/>
  <c r="Q372" i="1"/>
  <c r="Q344" i="1"/>
  <c r="Q331" i="1"/>
  <c r="Q319" i="1"/>
  <c r="Q306" i="1"/>
  <c r="Q293" i="1"/>
  <c r="Q281" i="1"/>
  <c r="Q269" i="1"/>
  <c r="Q257" i="1"/>
  <c r="Q245" i="1"/>
  <c r="Q233" i="1"/>
  <c r="Q221" i="1"/>
  <c r="Q208" i="1"/>
  <c r="Q196" i="1"/>
  <c r="Q184" i="1"/>
  <c r="Q172" i="1"/>
  <c r="Q159" i="1"/>
  <c r="Q147" i="1"/>
  <c r="Q135" i="1"/>
  <c r="Q123" i="1"/>
  <c r="Q111" i="1"/>
  <c r="Q99" i="1"/>
  <c r="Q87" i="1"/>
  <c r="Q75" i="1"/>
  <c r="Q63" i="1"/>
  <c r="Z6" i="1" l="1"/>
  <c r="AA6" i="1" s="1"/>
  <c r="Z7" i="1"/>
  <c r="AA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5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</futureMetadata>
  <cellMetadata count="1">
    <bk>
      <rc t="1" v="0"/>
    </bk>
  </cellMetadata>
  <valueMetadata count="52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</valueMetadata>
</metadata>
</file>

<file path=xl/sharedStrings.xml><?xml version="1.0" encoding="utf-8"?>
<sst xmlns="http://schemas.openxmlformats.org/spreadsheetml/2006/main" count="5185" uniqueCount="873">
  <si>
    <t>Codigo</t>
  </si>
  <si>
    <t>SubCodigo1</t>
  </si>
  <si>
    <t>SubCodigo2</t>
  </si>
  <si>
    <t>Alto</t>
  </si>
  <si>
    <t>Ancho</t>
  </si>
  <si>
    <t>Profundo</t>
  </si>
  <si>
    <t>017000</t>
  </si>
  <si>
    <t>014000</t>
  </si>
  <si>
    <t>010020</t>
  </si>
  <si>
    <t>017001</t>
  </si>
  <si>
    <t>014001</t>
  </si>
  <si>
    <t>017002</t>
  </si>
  <si>
    <t>014002</t>
  </si>
  <si>
    <t>017003</t>
  </si>
  <si>
    <t>010021</t>
  </si>
  <si>
    <t>017004</t>
  </si>
  <si>
    <t>017005</t>
  </si>
  <si>
    <t>017006</t>
  </si>
  <si>
    <t>010022</t>
  </si>
  <si>
    <t>017007</t>
  </si>
  <si>
    <t>017008</t>
  </si>
  <si>
    <t>017009</t>
  </si>
  <si>
    <t>010024</t>
  </si>
  <si>
    <t>017010</t>
  </si>
  <si>
    <t>017011</t>
  </si>
  <si>
    <t>017012</t>
  </si>
  <si>
    <t>014003</t>
  </si>
  <si>
    <t>017013</t>
  </si>
  <si>
    <t>014004</t>
  </si>
  <si>
    <t>017014</t>
  </si>
  <si>
    <t>014005</t>
  </si>
  <si>
    <t>017015</t>
  </si>
  <si>
    <t>017016</t>
  </si>
  <si>
    <t>017017</t>
  </si>
  <si>
    <t>017018</t>
  </si>
  <si>
    <t>017019</t>
  </si>
  <si>
    <t>017020</t>
  </si>
  <si>
    <t>017021</t>
  </si>
  <si>
    <t>010023</t>
  </si>
  <si>
    <t>017022</t>
  </si>
  <si>
    <t>017023</t>
  </si>
  <si>
    <t>017024</t>
  </si>
  <si>
    <t>017025</t>
  </si>
  <si>
    <t>017026</t>
  </si>
  <si>
    <t>014006</t>
  </si>
  <si>
    <t>017027</t>
  </si>
  <si>
    <t>014007</t>
  </si>
  <si>
    <t>017028</t>
  </si>
  <si>
    <t>014008</t>
  </si>
  <si>
    <t>017029</t>
  </si>
  <si>
    <t>017030</t>
  </si>
  <si>
    <t>017031</t>
  </si>
  <si>
    <t>017032</t>
  </si>
  <si>
    <t>017033</t>
  </si>
  <si>
    <t>017034</t>
  </si>
  <si>
    <t>017035</t>
  </si>
  <si>
    <t>017036</t>
  </si>
  <si>
    <t>017037</t>
  </si>
  <si>
    <t>017038</t>
  </si>
  <si>
    <t>017039</t>
  </si>
  <si>
    <t>Corte</t>
  </si>
  <si>
    <t>Categoria</t>
  </si>
  <si>
    <t>014100</t>
  </si>
  <si>
    <t>014101</t>
  </si>
  <si>
    <t>014102</t>
  </si>
  <si>
    <t>014103</t>
  </si>
  <si>
    <t>014104</t>
  </si>
  <si>
    <t>014105</t>
  </si>
  <si>
    <t>014106</t>
  </si>
  <si>
    <t>014107</t>
  </si>
  <si>
    <t>014108</t>
  </si>
  <si>
    <t>014109</t>
  </si>
  <si>
    <t>014110</t>
  </si>
  <si>
    <t>014654</t>
  </si>
  <si>
    <t>014655</t>
  </si>
  <si>
    <t>014656</t>
  </si>
  <si>
    <t>014657</t>
  </si>
  <si>
    <t>014658</t>
  </si>
  <si>
    <t>014659</t>
  </si>
  <si>
    <t>014660</t>
  </si>
  <si>
    <t>014661</t>
  </si>
  <si>
    <t>014662</t>
  </si>
  <si>
    <t>014663</t>
  </si>
  <si>
    <t>014664</t>
  </si>
  <si>
    <t>014665</t>
  </si>
  <si>
    <t>014666</t>
  </si>
  <si>
    <t>014667</t>
  </si>
  <si>
    <t>014668</t>
  </si>
  <si>
    <t>014669</t>
  </si>
  <si>
    <t>014670</t>
  </si>
  <si>
    <t>014671</t>
  </si>
  <si>
    <t>014672</t>
  </si>
  <si>
    <t>014673</t>
  </si>
  <si>
    <t>014674</t>
  </si>
  <si>
    <t>014675</t>
  </si>
  <si>
    <t>014676</t>
  </si>
  <si>
    <t>014677</t>
  </si>
  <si>
    <t>014678</t>
  </si>
  <si>
    <t>014679</t>
  </si>
  <si>
    <t>014680</t>
  </si>
  <si>
    <t>014681</t>
  </si>
  <si>
    <t>014682</t>
  </si>
  <si>
    <t>014683</t>
  </si>
  <si>
    <t>014684</t>
  </si>
  <si>
    <t>014685</t>
  </si>
  <si>
    <t>014686</t>
  </si>
  <si>
    <t>014687</t>
  </si>
  <si>
    <t>014688</t>
  </si>
  <si>
    <t>014689</t>
  </si>
  <si>
    <t>014690</t>
  </si>
  <si>
    <t>014691</t>
  </si>
  <si>
    <t>014692</t>
  </si>
  <si>
    <t>014693</t>
  </si>
  <si>
    <t>014694</t>
  </si>
  <si>
    <t>014695</t>
  </si>
  <si>
    <t>014696</t>
  </si>
  <si>
    <t>014697</t>
  </si>
  <si>
    <t>014698</t>
  </si>
  <si>
    <t>014699</t>
  </si>
  <si>
    <t>014700</t>
  </si>
  <si>
    <t>014701</t>
  </si>
  <si>
    <t>014702</t>
  </si>
  <si>
    <t>014703</t>
  </si>
  <si>
    <t>014704</t>
  </si>
  <si>
    <t>014705</t>
  </si>
  <si>
    <t>014706</t>
  </si>
  <si>
    <t>014707</t>
  </si>
  <si>
    <t>014708</t>
  </si>
  <si>
    <t>014709</t>
  </si>
  <si>
    <t>014710</t>
  </si>
  <si>
    <t>014711</t>
  </si>
  <si>
    <t>014116</t>
  </si>
  <si>
    <t>014712</t>
  </si>
  <si>
    <t>014713</t>
  </si>
  <si>
    <t>014714</t>
  </si>
  <si>
    <t>014715</t>
  </si>
  <si>
    <t>014622</t>
  </si>
  <si>
    <t>014623</t>
  </si>
  <si>
    <t>014624</t>
  </si>
  <si>
    <t>014625</t>
  </si>
  <si>
    <t>014626</t>
  </si>
  <si>
    <t>014627</t>
  </si>
  <si>
    <t>014628</t>
  </si>
  <si>
    <t>014629</t>
  </si>
  <si>
    <t>014630</t>
  </si>
  <si>
    <t>014631</t>
  </si>
  <si>
    <t>014632</t>
  </si>
  <si>
    <t>014633</t>
  </si>
  <si>
    <t>014634</t>
  </si>
  <si>
    <t>014635</t>
  </si>
  <si>
    <t>014636</t>
  </si>
  <si>
    <t>014637</t>
  </si>
  <si>
    <t>014638</t>
  </si>
  <si>
    <t>014639</t>
  </si>
  <si>
    <t>014640</t>
  </si>
  <si>
    <t>014641</t>
  </si>
  <si>
    <t>014642</t>
  </si>
  <si>
    <t>014643</t>
  </si>
  <si>
    <t>014644</t>
  </si>
  <si>
    <t>014645</t>
  </si>
  <si>
    <t>014646</t>
  </si>
  <si>
    <t>014647</t>
  </si>
  <si>
    <t>014648</t>
  </si>
  <si>
    <t>014649</t>
  </si>
  <si>
    <t>014650</t>
  </si>
  <si>
    <t>014651</t>
  </si>
  <si>
    <t>014652</t>
  </si>
  <si>
    <t>014653</t>
  </si>
  <si>
    <t xml:space="preserve">Marco </t>
  </si>
  <si>
    <t>Sencillo</t>
  </si>
  <si>
    <t>Doble</t>
  </si>
  <si>
    <t>Pequeña</t>
  </si>
  <si>
    <t>Placa</t>
  </si>
  <si>
    <t>Grande</t>
  </si>
  <si>
    <t>_SE223*223</t>
  </si>
  <si>
    <t>H</t>
  </si>
  <si>
    <t>W</t>
  </si>
  <si>
    <t>D</t>
  </si>
  <si>
    <t>Criterio1</t>
  </si>
  <si>
    <t>Criterio2</t>
  </si>
  <si>
    <t>Criterio3</t>
  </si>
  <si>
    <t>014025</t>
  </si>
  <si>
    <t>014026</t>
  </si>
  <si>
    <t>014027</t>
  </si>
  <si>
    <t>014028</t>
  </si>
  <si>
    <t>014029</t>
  </si>
  <si>
    <t>014030</t>
  </si>
  <si>
    <t>014031</t>
  </si>
  <si>
    <t>014032</t>
  </si>
  <si>
    <t>014033</t>
  </si>
  <si>
    <t>014586</t>
  </si>
  <si>
    <t>014587</t>
  </si>
  <si>
    <t>014588</t>
  </si>
  <si>
    <t>014589</t>
  </si>
  <si>
    <t>014590</t>
  </si>
  <si>
    <t>014591</t>
  </si>
  <si>
    <t>014592</t>
  </si>
  <si>
    <t>014593</t>
  </si>
  <si>
    <t>014594</t>
  </si>
  <si>
    <t>014595</t>
  </si>
  <si>
    <t>014596</t>
  </si>
  <si>
    <t>014597</t>
  </si>
  <si>
    <t>014598</t>
  </si>
  <si>
    <t>014599</t>
  </si>
  <si>
    <t>014600</t>
  </si>
  <si>
    <t>014601</t>
  </si>
  <si>
    <t>014602</t>
  </si>
  <si>
    <t>014603</t>
  </si>
  <si>
    <t>014604</t>
  </si>
  <si>
    <t>014605</t>
  </si>
  <si>
    <t>014606</t>
  </si>
  <si>
    <t>014607</t>
  </si>
  <si>
    <t>014608</t>
  </si>
  <si>
    <t>014609</t>
  </si>
  <si>
    <t>014610</t>
  </si>
  <si>
    <t>014611</t>
  </si>
  <si>
    <t>014612</t>
  </si>
  <si>
    <t>014613</t>
  </si>
  <si>
    <t>014614</t>
  </si>
  <si>
    <t>014615</t>
  </si>
  <si>
    <t>014616</t>
  </si>
  <si>
    <t>014617</t>
  </si>
  <si>
    <t>014618</t>
  </si>
  <si>
    <t>014619</t>
  </si>
  <si>
    <t>014620</t>
  </si>
  <si>
    <t>014621</t>
  </si>
  <si>
    <t>Lateral</t>
  </si>
  <si>
    <t>Pleno</t>
  </si>
  <si>
    <t>Criterio4</t>
  </si>
  <si>
    <t>_SE-223*223</t>
  </si>
  <si>
    <t>Definición</t>
  </si>
  <si>
    <t xml:space="preserve">Plena </t>
  </si>
  <si>
    <t xml:space="preserve">Puerta </t>
  </si>
  <si>
    <t xml:space="preserve">Panel </t>
  </si>
  <si>
    <t xml:space="preserve">Corte </t>
  </si>
  <si>
    <t xml:space="preserve">Vidrio </t>
  </si>
  <si>
    <t xml:space="preserve">Placa </t>
  </si>
  <si>
    <t>014050</t>
  </si>
  <si>
    <t>014051</t>
  </si>
  <si>
    <t>014052</t>
  </si>
  <si>
    <t>014053</t>
  </si>
  <si>
    <t>014054</t>
  </si>
  <si>
    <t>014055</t>
  </si>
  <si>
    <t>014056</t>
  </si>
  <si>
    <t>014057</t>
  </si>
  <si>
    <t>014058</t>
  </si>
  <si>
    <t>014059</t>
  </si>
  <si>
    <t>014060</t>
  </si>
  <si>
    <t>014061</t>
  </si>
  <si>
    <t>014062</t>
  </si>
  <si>
    <t>014063</t>
  </si>
  <si>
    <t>014510</t>
  </si>
  <si>
    <t>014511</t>
  </si>
  <si>
    <t>014512</t>
  </si>
  <si>
    <t>014513</t>
  </si>
  <si>
    <t>014514</t>
  </si>
  <si>
    <t>014515</t>
  </si>
  <si>
    <t>014516</t>
  </si>
  <si>
    <t>014517</t>
  </si>
  <si>
    <t>014518</t>
  </si>
  <si>
    <t>014519</t>
  </si>
  <si>
    <t>014520</t>
  </si>
  <si>
    <t>014521</t>
  </si>
  <si>
    <t>014522</t>
  </si>
  <si>
    <t>014523</t>
  </si>
  <si>
    <t>014524</t>
  </si>
  <si>
    <t>014525</t>
  </si>
  <si>
    <t>014526</t>
  </si>
  <si>
    <t>014527</t>
  </si>
  <si>
    <t>014528</t>
  </si>
  <si>
    <t>014529</t>
  </si>
  <si>
    <t>014530</t>
  </si>
  <si>
    <t>014531</t>
  </si>
  <si>
    <t>014532</t>
  </si>
  <si>
    <t>014533</t>
  </si>
  <si>
    <t>014534</t>
  </si>
  <si>
    <t>014535</t>
  </si>
  <si>
    <t>014536</t>
  </si>
  <si>
    <t>014537</t>
  </si>
  <si>
    <t>014538</t>
  </si>
  <si>
    <t>014539</t>
  </si>
  <si>
    <t>014540</t>
  </si>
  <si>
    <t>014541</t>
  </si>
  <si>
    <t>014542</t>
  </si>
  <si>
    <t>014543</t>
  </si>
  <si>
    <t>014544</t>
  </si>
  <si>
    <t>014545</t>
  </si>
  <si>
    <t>014546</t>
  </si>
  <si>
    <t>014547</t>
  </si>
  <si>
    <t>014548</t>
  </si>
  <si>
    <t>014549</t>
  </si>
  <si>
    <t>014550</t>
  </si>
  <si>
    <t>014551</t>
  </si>
  <si>
    <t>014552</t>
  </si>
  <si>
    <t>014553</t>
  </si>
  <si>
    <t>014554</t>
  </si>
  <si>
    <t>014555</t>
  </si>
  <si>
    <t>014556</t>
  </si>
  <si>
    <t>014557</t>
  </si>
  <si>
    <t>014558</t>
  </si>
  <si>
    <t>014559</t>
  </si>
  <si>
    <t>014560</t>
  </si>
  <si>
    <t>014561</t>
  </si>
  <si>
    <t>014562</t>
  </si>
  <si>
    <t>014563</t>
  </si>
  <si>
    <t>014564</t>
  </si>
  <si>
    <t>014565</t>
  </si>
  <si>
    <t>014566</t>
  </si>
  <si>
    <t>014567</t>
  </si>
  <si>
    <t>014568</t>
  </si>
  <si>
    <t>014569</t>
  </si>
  <si>
    <t>014570</t>
  </si>
  <si>
    <t>014571</t>
  </si>
  <si>
    <t>014572</t>
  </si>
  <si>
    <t>014573</t>
  </si>
  <si>
    <t>014574</t>
  </si>
  <si>
    <t>014575</t>
  </si>
  <si>
    <t>014576</t>
  </si>
  <si>
    <t>014577</t>
  </si>
  <si>
    <t>014578</t>
  </si>
  <si>
    <t>014579</t>
  </si>
  <si>
    <t>014580</t>
  </si>
  <si>
    <t>014581</t>
  </si>
  <si>
    <t>014582</t>
  </si>
  <si>
    <t>014583</t>
  </si>
  <si>
    <t>014584</t>
  </si>
  <si>
    <t>014585</t>
  </si>
  <si>
    <t>Posterior</t>
  </si>
  <si>
    <t xml:space="preserve">Lateral </t>
  </si>
  <si>
    <t xml:space="preserve">Pleno </t>
  </si>
  <si>
    <t>010050</t>
  </si>
  <si>
    <t>010051</t>
  </si>
  <si>
    <t>010052</t>
  </si>
  <si>
    <t>010053</t>
  </si>
  <si>
    <t>010054</t>
  </si>
  <si>
    <t>010055</t>
  </si>
  <si>
    <t>010056</t>
  </si>
  <si>
    <t>010057</t>
  </si>
  <si>
    <t>010058</t>
  </si>
  <si>
    <t>010060</t>
  </si>
  <si>
    <t>010061</t>
  </si>
  <si>
    <t>010062</t>
  </si>
  <si>
    <t>010063</t>
  </si>
  <si>
    <t>010064</t>
  </si>
  <si>
    <t>Superior</t>
  </si>
  <si>
    <t>014250</t>
  </si>
  <si>
    <t>014251</t>
  </si>
  <si>
    <t>014252</t>
  </si>
  <si>
    <t>014253</t>
  </si>
  <si>
    <t>014254</t>
  </si>
  <si>
    <t>014255</t>
  </si>
  <si>
    <t>014256</t>
  </si>
  <si>
    <t>014257</t>
  </si>
  <si>
    <t>014258</t>
  </si>
  <si>
    <t>014259</t>
  </si>
  <si>
    <t>014260</t>
  </si>
  <si>
    <t>014261</t>
  </si>
  <si>
    <t>014262</t>
  </si>
  <si>
    <t>014263</t>
  </si>
  <si>
    <t>Inferior</t>
  </si>
  <si>
    <t>015000</t>
  </si>
  <si>
    <t>015001</t>
  </si>
  <si>
    <t>015002</t>
  </si>
  <si>
    <t>015003</t>
  </si>
  <si>
    <t>015004</t>
  </si>
  <si>
    <t>015005</t>
  </si>
  <si>
    <t>015006</t>
  </si>
  <si>
    <t>015007</t>
  </si>
  <si>
    <t>015008</t>
  </si>
  <si>
    <t>015009</t>
  </si>
  <si>
    <t>015010</t>
  </si>
  <si>
    <t>015011</t>
  </si>
  <si>
    <t>015012</t>
  </si>
  <si>
    <t>015013</t>
  </si>
  <si>
    <t xml:space="preserve">Base </t>
  </si>
  <si>
    <t>Estructural</t>
  </si>
  <si>
    <t>010176</t>
  </si>
  <si>
    <t>010177</t>
  </si>
  <si>
    <t>010180</t>
  </si>
  <si>
    <t xml:space="preserve">Zocalo </t>
  </si>
  <si>
    <t>010175</t>
  </si>
  <si>
    <t>010178</t>
  </si>
  <si>
    <t>010179</t>
  </si>
  <si>
    <t>010181</t>
  </si>
  <si>
    <t>Frontal</t>
  </si>
  <si>
    <t>014500</t>
  </si>
  <si>
    <t>014150</t>
  </si>
  <si>
    <t>014151</t>
  </si>
  <si>
    <t>014152</t>
  </si>
  <si>
    <t>014153</t>
  </si>
  <si>
    <t>014154</t>
  </si>
  <si>
    <t>014155</t>
  </si>
  <si>
    <t xml:space="preserve">Paral </t>
  </si>
  <si>
    <t>Vertical</t>
  </si>
  <si>
    <t>Horizontal</t>
  </si>
  <si>
    <t xml:space="preserve">Interno </t>
  </si>
  <si>
    <t>Total</t>
  </si>
  <si>
    <t xml:space="preserve">Vertical </t>
  </si>
  <si>
    <t>014300</t>
  </si>
  <si>
    <t>014301</t>
  </si>
  <si>
    <t>014302</t>
  </si>
  <si>
    <t>014303</t>
  </si>
  <si>
    <t xml:space="preserve">Ducto </t>
  </si>
  <si>
    <t>Cables</t>
  </si>
  <si>
    <t xml:space="preserve">Posterior </t>
  </si>
  <si>
    <t>Ma</t>
  </si>
  <si>
    <t>Pu</t>
  </si>
  <si>
    <t>Ki</t>
  </si>
  <si>
    <t>Pa</t>
  </si>
  <si>
    <t>Ba</t>
  </si>
  <si>
    <t>Zo</t>
  </si>
  <si>
    <t>Se</t>
  </si>
  <si>
    <t>_Pequeña</t>
  </si>
  <si>
    <t xml:space="preserve">_Mediana </t>
  </si>
  <si>
    <t>_Grande</t>
  </si>
  <si>
    <t>_NP-125*125</t>
  </si>
  <si>
    <t>_NM-180*180</t>
  </si>
  <si>
    <t>_NG-229*229</t>
  </si>
  <si>
    <t>Criterio5</t>
  </si>
  <si>
    <t>CodigoB</t>
  </si>
  <si>
    <t>_NM</t>
  </si>
  <si>
    <t>Laterales</t>
  </si>
  <si>
    <t>Frontales</t>
  </si>
  <si>
    <t>Frontal*</t>
  </si>
  <si>
    <t>PaL</t>
  </si>
  <si>
    <t>PaP</t>
  </si>
  <si>
    <t>DuC</t>
  </si>
  <si>
    <t>PaIV</t>
  </si>
  <si>
    <t>Union</t>
  </si>
  <si>
    <t>PaI</t>
  </si>
  <si>
    <t>012000</t>
  </si>
  <si>
    <t xml:space="preserve">Kit </t>
  </si>
  <si>
    <t xml:space="preserve">Union </t>
  </si>
  <si>
    <t>021040</t>
  </si>
  <si>
    <t>021041</t>
  </si>
  <si>
    <t>021042</t>
  </si>
  <si>
    <t>024600</t>
  </si>
  <si>
    <t>024601</t>
  </si>
  <si>
    <t>024602</t>
  </si>
  <si>
    <t xml:space="preserve">Segregacion </t>
  </si>
  <si>
    <t>014501</t>
  </si>
  <si>
    <t>Estandar</t>
  </si>
  <si>
    <t xml:space="preserve">Cancamo </t>
  </si>
  <si>
    <t>014502</t>
  </si>
  <si>
    <t xml:space="preserve">Angulo </t>
  </si>
  <si>
    <t xml:space="preserve">Izaje </t>
  </si>
  <si>
    <t>012100</t>
  </si>
  <si>
    <t>013201</t>
  </si>
  <si>
    <t>013202</t>
  </si>
  <si>
    <t xml:space="preserve">Modulo </t>
  </si>
  <si>
    <t>Mediana</t>
  </si>
  <si>
    <t>012110</t>
  </si>
  <si>
    <t>012111</t>
  </si>
  <si>
    <t xml:space="preserve">Tapa </t>
  </si>
  <si>
    <t>SinReferencia</t>
  </si>
  <si>
    <t>_SE</t>
  </si>
  <si>
    <t>_NG</t>
  </si>
  <si>
    <t>_NP</t>
  </si>
  <si>
    <t>1.1.1.</t>
  </si>
  <si>
    <t>Marco</t>
  </si>
  <si>
    <t>1.1.2.</t>
  </si>
  <si>
    <t>Puerta</t>
  </si>
  <si>
    <t>1.1.3.</t>
  </si>
  <si>
    <t>1.1.4.</t>
  </si>
  <si>
    <t>1.1.5.</t>
  </si>
  <si>
    <t>1.1.6.</t>
  </si>
  <si>
    <t>1.1.7.</t>
  </si>
  <si>
    <t>1.1.8.</t>
  </si>
  <si>
    <t>1.1.9.</t>
  </si>
  <si>
    <t>1.1.10.</t>
  </si>
  <si>
    <t>1.1.11.</t>
  </si>
  <si>
    <t>1.1.12.</t>
  </si>
  <si>
    <t>1.1.13.</t>
  </si>
  <si>
    <t>1.1.14.</t>
  </si>
  <si>
    <t>1.1.15.</t>
  </si>
  <si>
    <t>Segregación</t>
  </si>
  <si>
    <t>1.2.1.</t>
  </si>
  <si>
    <t>Hablador</t>
  </si>
  <si>
    <t>1.2.2.</t>
  </si>
  <si>
    <t>1.2.3.</t>
  </si>
  <si>
    <t>1.2.4.</t>
  </si>
  <si>
    <t>Grua</t>
  </si>
  <si>
    <t>1.3.1.</t>
  </si>
  <si>
    <t>1.3.2.</t>
  </si>
  <si>
    <t>1.4.1.</t>
  </si>
  <si>
    <t>1.4.2.</t>
  </si>
  <si>
    <t>1.5.1.</t>
  </si>
  <si>
    <t>1.5.2.</t>
  </si>
  <si>
    <t>1.5.3.</t>
  </si>
  <si>
    <t>1.5.4.</t>
  </si>
  <si>
    <t>1.6.1.</t>
  </si>
  <si>
    <t>1.6.2.</t>
  </si>
  <si>
    <t>Alto :</t>
  </si>
  <si>
    <t>Ancho :</t>
  </si>
  <si>
    <t xml:space="preserve">Profundo: </t>
  </si>
  <si>
    <t xml:space="preserve">IP: </t>
  </si>
  <si>
    <t/>
  </si>
  <si>
    <t>Puerta/Marco liso</t>
  </si>
  <si>
    <t>Kit paneles laterales</t>
  </si>
  <si>
    <t>Panel posterior</t>
  </si>
  <si>
    <t>Panel superior</t>
  </si>
  <si>
    <t>Base inferior</t>
  </si>
  <si>
    <t>Kit tapa zocalos laterales</t>
  </si>
  <si>
    <t>Kit tapa zocalos Frontales</t>
  </si>
  <si>
    <t>Pane linferior</t>
  </si>
  <si>
    <t>Paral interno vertical total</t>
  </si>
  <si>
    <t>Paral interno vertical intermedio</t>
  </si>
  <si>
    <t>Paral interno horizontal</t>
  </si>
  <si>
    <t>Ducto de cables</t>
  </si>
  <si>
    <t>Kit union posterior</t>
  </si>
  <si>
    <t>Segregación frontal*</t>
  </si>
  <si>
    <t>Kit de cancamos</t>
  </si>
  <si>
    <t>Angulo de izaje</t>
  </si>
  <si>
    <t>Cubierta para modulo</t>
  </si>
  <si>
    <t>Cubierta para ventilación</t>
  </si>
  <si>
    <t>Cubierta de ventilación</t>
  </si>
  <si>
    <t>Accesorio de poste</t>
  </si>
  <si>
    <t>Accesorio de muro</t>
  </si>
  <si>
    <t>Placa para modulo</t>
  </si>
  <si>
    <t>Tapa del modulo</t>
  </si>
  <si>
    <t>Plena</t>
  </si>
  <si>
    <t>Vidrio</t>
  </si>
  <si>
    <t>CaE</t>
  </si>
  <si>
    <t>AnI</t>
  </si>
  <si>
    <t>A</t>
  </si>
  <si>
    <t>T</t>
  </si>
  <si>
    <t>S</t>
  </si>
  <si>
    <t>P</t>
  </si>
  <si>
    <t>M</t>
  </si>
  <si>
    <t>TaM</t>
  </si>
  <si>
    <t>PlM</t>
  </si>
  <si>
    <t>PM6</t>
  </si>
  <si>
    <t>Corte Sencillo</t>
  </si>
  <si>
    <t>Corte Doble</t>
  </si>
  <si>
    <t>Corte Placa</t>
  </si>
  <si>
    <t>_Pe</t>
  </si>
  <si>
    <t>_Me</t>
  </si>
  <si>
    <t>_Gr</t>
  </si>
  <si>
    <t>Panel Lateral</t>
  </si>
  <si>
    <t>Panel Posterior</t>
  </si>
  <si>
    <t>V</t>
  </si>
  <si>
    <t>CP_Pe</t>
  </si>
  <si>
    <t>CP_Gr</t>
  </si>
  <si>
    <t>CS_SE</t>
  </si>
  <si>
    <t>CS_NP</t>
  </si>
  <si>
    <t>CS_NM</t>
  </si>
  <si>
    <t>CS_NG</t>
  </si>
  <si>
    <t>CD_SE</t>
  </si>
  <si>
    <t>CD_NP</t>
  </si>
  <si>
    <t>CD_NM</t>
  </si>
  <si>
    <t>CD_NG</t>
  </si>
  <si>
    <t>CP_ME</t>
  </si>
  <si>
    <t>CortePlacaPequeña</t>
  </si>
  <si>
    <t>CortePlacaMediana</t>
  </si>
  <si>
    <t>CortePlacaGrande</t>
  </si>
  <si>
    <t>CorteSencilloNatural_Mediano</t>
  </si>
  <si>
    <t>CorteSencilloNatural_Pequeño</t>
  </si>
  <si>
    <t>CorteSencilloNatural_Grande</t>
  </si>
  <si>
    <t>CorteDoble_Schneider</t>
  </si>
  <si>
    <t>CorteSencillo_Schneider</t>
  </si>
  <si>
    <t>CorteDobleNatural_Pequeño</t>
  </si>
  <si>
    <t>CorteDobleNatural_Mediano</t>
  </si>
  <si>
    <t>CorteDobleNatural_Grande</t>
  </si>
  <si>
    <t>PaS</t>
  </si>
  <si>
    <t>ZoL</t>
  </si>
  <si>
    <t>ZoF</t>
  </si>
  <si>
    <t>PaIVT</t>
  </si>
  <si>
    <t>PaIVI</t>
  </si>
  <si>
    <t>PaIH</t>
  </si>
  <si>
    <t>SeF</t>
  </si>
  <si>
    <t>KiUP</t>
  </si>
  <si>
    <t>Codigo
de
pedido</t>
  </si>
  <si>
    <t>-</t>
  </si>
  <si>
    <t>No</t>
  </si>
  <si>
    <t>Si</t>
  </si>
  <si>
    <t>ATS</t>
  </si>
  <si>
    <t>Zocalo</t>
  </si>
  <si>
    <t>015014</t>
  </si>
  <si>
    <t>015015</t>
  </si>
  <si>
    <t>015016</t>
  </si>
  <si>
    <t>015017</t>
  </si>
  <si>
    <t>015018</t>
  </si>
  <si>
    <t>015019</t>
  </si>
  <si>
    <t>015020</t>
  </si>
  <si>
    <t>015021</t>
  </si>
  <si>
    <t>015022</t>
  </si>
  <si>
    <t>015023</t>
  </si>
  <si>
    <t>015024</t>
  </si>
  <si>
    <t>015025</t>
  </si>
  <si>
    <t>015026</t>
  </si>
  <si>
    <t>015027</t>
  </si>
  <si>
    <t>1120</t>
  </si>
  <si>
    <t>1000</t>
  </si>
  <si>
    <t>200</t>
  </si>
  <si>
    <t>400</t>
  </si>
  <si>
    <t>720</t>
  </si>
  <si>
    <t>800</t>
  </si>
  <si>
    <t>600</t>
  </si>
  <si>
    <t xml:space="preserve">Estructural </t>
  </si>
  <si>
    <t>H:</t>
  </si>
  <si>
    <t>013100</t>
  </si>
  <si>
    <t>013101</t>
  </si>
  <si>
    <t>013102</t>
  </si>
  <si>
    <t>013103</t>
  </si>
  <si>
    <t>013104</t>
  </si>
  <si>
    <t>013105</t>
  </si>
  <si>
    <t>013106</t>
  </si>
  <si>
    <t>013107</t>
  </si>
  <si>
    <t>013108</t>
  </si>
  <si>
    <t>013109</t>
  </si>
  <si>
    <t>013110</t>
  </si>
  <si>
    <t>Liso</t>
  </si>
  <si>
    <t>1800</t>
  </si>
  <si>
    <t>2000</t>
  </si>
  <si>
    <t>2200</t>
  </si>
  <si>
    <t>MarcoLiso</t>
  </si>
  <si>
    <t>MaL</t>
  </si>
  <si>
    <t>Techo</t>
  </si>
  <si>
    <t>1.2.5.</t>
  </si>
  <si>
    <t>Área</t>
  </si>
  <si>
    <t>3.1  Barraje principal</t>
  </si>
  <si>
    <t>3.1.1. Cubiculo</t>
  </si>
  <si>
    <t>3.1.2. Código</t>
  </si>
  <si>
    <t>Frame</t>
  </si>
  <si>
    <t>3.2 Barra de tierra</t>
  </si>
  <si>
    <t>3.2.1. Cubiculo</t>
  </si>
  <si>
    <t>3.2.2. Código</t>
  </si>
  <si>
    <t>3.3  Barra de neutro</t>
  </si>
  <si>
    <t>3.3.1. Cubiculo</t>
  </si>
  <si>
    <t>3.3.2. Código</t>
  </si>
  <si>
    <t>ÁREA</t>
  </si>
  <si>
    <t>2.1     Identificación</t>
  </si>
  <si>
    <t>2.1.1  Placa de datos (1-5)</t>
  </si>
  <si>
    <t>2.1.2.  Ident. columna (6)</t>
  </si>
  <si>
    <t>2.1.3. Enumeración columna (7)</t>
  </si>
  <si>
    <t>2.1.4. Codigo QR (8-9)</t>
  </si>
  <si>
    <t>2.2    Avisos</t>
  </si>
  <si>
    <t>2.2.1.  Riesgo eléctrico (11-13)</t>
  </si>
  <si>
    <t>2.2.2. Descarga Eléctrica (14-16)</t>
  </si>
  <si>
    <t>2.2.3. Precauciones antes de energizar (17)</t>
  </si>
  <si>
    <t>2.2.4. Control de producción (18)</t>
  </si>
  <si>
    <t>2.2.5. Control de Mtto preventivo (19)</t>
  </si>
  <si>
    <t>2.2.6. Nivel de tension (20)</t>
  </si>
  <si>
    <t>2.3    Logos</t>
  </si>
  <si>
    <t>2.3.1.  Logo del producto(21-22)</t>
  </si>
  <si>
    <t>2.3.2. Logo del cliente(23)</t>
  </si>
  <si>
    <t>2.3.3. Logo del fabricante(24-25)</t>
  </si>
  <si>
    <t>2.4 Instructivos</t>
  </si>
  <si>
    <t>2.4.1.  Mimico de operación (26)</t>
  </si>
  <si>
    <t>2.4.2. Manipulación gavetas(27)</t>
  </si>
  <si>
    <t>2.4.3 Arco eléctrico (28)</t>
  </si>
  <si>
    <t>2.5 Requerimiento del cliente</t>
  </si>
  <si>
    <t>2.5.1 Nombre del tablero</t>
  </si>
  <si>
    <t>2.5.2 Cuadro de cargas</t>
  </si>
  <si>
    <t>2.5.3 Nímero de columnas</t>
  </si>
  <si>
    <t>Cubículo</t>
  </si>
  <si>
    <t>APE</t>
  </si>
  <si>
    <t>Observaciones</t>
  </si>
  <si>
    <t>DET</t>
  </si>
  <si>
    <t>LDP</t>
  </si>
  <si>
    <t>Código</t>
  </si>
  <si>
    <t>Cantidad</t>
  </si>
  <si>
    <t>Barraje principal</t>
  </si>
  <si>
    <t>Etiquetas envolventes</t>
  </si>
  <si>
    <t>Etiquetas cubiculos</t>
  </si>
  <si>
    <t>© Industrias CTS S.A.S. – Todos los derechos reservados. Prohíbida su reproducción sin autorización expresa de la compañía.</t>
  </si>
  <si>
    <t>T-Power NEO</t>
  </si>
  <si>
    <t>Catalogo de Producto</t>
  </si>
  <si>
    <t xml:space="preserve">           © Industrias CTS S.A.S. – Todos los derechos reservados. Prohíbida su reproducción sin autorización expresa de la compañía.</t>
  </si>
  <si>
    <t>B</t>
  </si>
  <si>
    <t>Envolventes</t>
  </si>
  <si>
    <t>Caracteristicas</t>
  </si>
  <si>
    <t>Puerta Plena</t>
  </si>
  <si>
    <t>Panel Superior</t>
  </si>
  <si>
    <t>Base Inferior</t>
  </si>
  <si>
    <t>Kit Zocalo</t>
  </si>
  <si>
    <t>Tapa Zocalo Lateral</t>
  </si>
  <si>
    <t>Tapa Zocalo Frontal</t>
  </si>
  <si>
    <t>Panel Inferior</t>
  </si>
  <si>
    <t>Paral interno Vertical</t>
  </si>
  <si>
    <t>Paral Iterno Horizontal</t>
  </si>
  <si>
    <t>Kit Union Posterior</t>
  </si>
  <si>
    <t>Segregacion Frontal Barraje</t>
  </si>
  <si>
    <t>+NB</t>
  </si>
  <si>
    <t>200 mm</t>
  </si>
  <si>
    <t>+NL</t>
  </si>
  <si>
    <t>800 mm</t>
  </si>
  <si>
    <t>H1</t>
  </si>
  <si>
    <t>1800 mm</t>
  </si>
  <si>
    <t>+NI</t>
  </si>
  <si>
    <t>400 mm</t>
  </si>
  <si>
    <t>+NE*</t>
  </si>
  <si>
    <t>1120 mm</t>
  </si>
  <si>
    <t>H2</t>
  </si>
  <si>
    <t>2000 mm</t>
  </si>
  <si>
    <t>+NE</t>
  </si>
  <si>
    <t>720 mm</t>
  </si>
  <si>
    <t>H3</t>
  </si>
  <si>
    <t>2200 mm</t>
  </si>
  <si>
    <t>D1 = 400 mm</t>
  </si>
  <si>
    <r>
      <rPr>
        <b/>
        <sz val="8"/>
        <color theme="1"/>
        <rFont val="Titillium Web"/>
      </rPr>
      <t>Columna de Barraje</t>
    </r>
    <r>
      <rPr>
        <sz val="8"/>
        <color theme="1"/>
        <rFont val="Titillium Web"/>
        <family val="2"/>
      </rPr>
      <t xml:space="preserve"> </t>
    </r>
    <r>
      <rPr>
        <sz val="7"/>
        <color theme="1"/>
        <rFont val="Titillium Web"/>
      </rPr>
      <t>(VBB)</t>
    </r>
  </si>
  <si>
    <t>150000</t>
  </si>
  <si>
    <t>Pte</t>
  </si>
  <si>
    <t>150003</t>
  </si>
  <si>
    <t>150006</t>
  </si>
  <si>
    <r>
      <t>www.</t>
    </r>
    <r>
      <rPr>
        <b/>
        <sz val="8"/>
        <color theme="0" tint="-0.499984740745262"/>
        <rFont val="Titillium Web"/>
      </rPr>
      <t>industriascts</t>
    </r>
    <r>
      <rPr>
        <sz val="8"/>
        <color theme="0" tint="-0.499984740745262"/>
        <rFont val="Titillium Web"/>
        <family val="2"/>
      </rPr>
      <t>.com</t>
    </r>
  </si>
  <si>
    <t>Version1.0 / 2025</t>
  </si>
  <si>
    <t>T-Power NEO Modular</t>
  </si>
  <si>
    <t>D2 = 600 mm</t>
  </si>
  <si>
    <t>150001</t>
  </si>
  <si>
    <t>D2 =600 mm</t>
  </si>
  <si>
    <t>150004</t>
  </si>
  <si>
    <t>150007</t>
  </si>
  <si>
    <r>
      <t xml:space="preserve">Columna de automatizacion industrial </t>
    </r>
    <r>
      <rPr>
        <sz val="8"/>
        <color theme="1"/>
        <rFont val="Titillium Web"/>
      </rPr>
      <t>(T-Power Logic)</t>
    </r>
  </si>
  <si>
    <t>150009</t>
  </si>
  <si>
    <r>
      <t xml:space="preserve"> </t>
    </r>
    <r>
      <rPr>
        <b/>
        <sz val="8"/>
        <color theme="1"/>
        <rFont val="Titillium Web"/>
      </rPr>
      <t xml:space="preserve">Columna de Equipos </t>
    </r>
    <r>
      <rPr>
        <sz val="8"/>
        <color theme="1"/>
        <rFont val="Titillium Web"/>
      </rPr>
      <t>(Electricos frame mayor a 4000 A.</t>
    </r>
    <r>
      <rPr>
        <b/>
        <sz val="8"/>
        <color theme="1"/>
        <rFont val="Titillium Web"/>
      </rPr>
      <t xml:space="preserve"> Familia MasterPact</t>
    </r>
  </si>
  <si>
    <t>D3 = 1000 mm</t>
  </si>
  <si>
    <t>150002</t>
  </si>
  <si>
    <t>150005</t>
  </si>
  <si>
    <t>150008</t>
  </si>
  <si>
    <t>150010</t>
  </si>
  <si>
    <t>Puertas Especiales</t>
  </si>
  <si>
    <t>Corte Placa Control Pequeña</t>
  </si>
  <si>
    <t>Placa Control Pequeña</t>
  </si>
  <si>
    <t>Corte Placa Control Mediano</t>
  </si>
  <si>
    <t>Placa Control Mediano</t>
  </si>
  <si>
    <t>Corte Placa Control Grande</t>
  </si>
  <si>
    <t>Placa Control Grande</t>
  </si>
  <si>
    <t>Panle en vidrio</t>
  </si>
  <si>
    <t>Corte Sencillo Natural Peq.</t>
  </si>
  <si>
    <t>Corte Sencillo Natural Med.</t>
  </si>
  <si>
    <t>Corte Sencillo Natural Grand.</t>
  </si>
  <si>
    <t>Corte Sencillo Schneider E.</t>
  </si>
  <si>
    <t>Corte Doble Natural Peq.</t>
  </si>
  <si>
    <t>Corte Doble Natural Med.</t>
  </si>
  <si>
    <t>Corte Doble Natural Grand.</t>
  </si>
  <si>
    <t>Corte Doble 
Schneider E.</t>
  </si>
  <si>
    <t>013200</t>
  </si>
  <si>
    <t>Tapa de control, Según su caracteristica y aplciación</t>
  </si>
  <si>
    <t>Aplicación  control de transferencia ( ATS - Comap )</t>
  </si>
  <si>
    <t>Aplicación  de supervicion y medida ( PM )</t>
  </si>
  <si>
    <t>Panel Lateral Especial</t>
  </si>
  <si>
    <t>Panel Posterior Especial</t>
  </si>
  <si>
    <t>Corte Doble Schneider E.</t>
  </si>
  <si>
    <t>D1</t>
  </si>
  <si>
    <t>D2</t>
  </si>
  <si>
    <t>D3</t>
  </si>
  <si>
    <t>Profundidad 400 mm</t>
  </si>
  <si>
    <t>600 mm</t>
  </si>
  <si>
    <t>Profundidad 600 mm</t>
  </si>
  <si>
    <t>1000 mm</t>
  </si>
  <si>
    <t>Profundida 1000 mm</t>
  </si>
  <si>
    <t>01455</t>
  </si>
  <si>
    <t>01454</t>
  </si>
  <si>
    <t>Accerosior de envolventes</t>
  </si>
  <si>
    <t>Columna de integración ( W2 = 400 mm )</t>
  </si>
  <si>
    <t>Columna de equipos ( W3 = 720 mm )</t>
  </si>
  <si>
    <t>Caracteristica</t>
  </si>
  <si>
    <t>Frente Muerto Liso</t>
  </si>
  <si>
    <t>Frente Muerto Abatible</t>
  </si>
  <si>
    <t xml:space="preserve">Frente Muerto Fijo </t>
  </si>
  <si>
    <t xml:space="preserve">Bandeja de Control </t>
  </si>
  <si>
    <t>Columna de integración</t>
  </si>
  <si>
    <t>Columna de Equipos</t>
  </si>
  <si>
    <t>Unidad metalmecanica 50 mm</t>
  </si>
  <si>
    <t>1U</t>
  </si>
  <si>
    <t>020100</t>
  </si>
  <si>
    <t>020150</t>
  </si>
  <si>
    <t>Unidad metalmecanica 100 mm</t>
  </si>
  <si>
    <t>2U</t>
  </si>
  <si>
    <t>020101</t>
  </si>
  <si>
    <t>020151</t>
  </si>
  <si>
    <t>Unidad metalmecanica 150 mm</t>
  </si>
  <si>
    <t>3U</t>
  </si>
  <si>
    <t>020102</t>
  </si>
  <si>
    <t>024200</t>
  </si>
  <si>
    <t>020152</t>
  </si>
  <si>
    <t>024250</t>
  </si>
  <si>
    <t>Unidad metalmecanica 200 mm</t>
  </si>
  <si>
    <t>4U</t>
  </si>
  <si>
    <t>020103</t>
  </si>
  <si>
    <t>024201</t>
  </si>
  <si>
    <t>024400</t>
  </si>
  <si>
    <t>020153</t>
  </si>
  <si>
    <t>024251</t>
  </si>
  <si>
    <t>024450</t>
  </si>
  <si>
    <t>Unidad metalmecanica 250 mm</t>
  </si>
  <si>
    <t>5U</t>
  </si>
  <si>
    <t>020104</t>
  </si>
  <si>
    <t>024000</t>
  </si>
  <si>
    <t>024202</t>
  </si>
  <si>
    <t>024401</t>
  </si>
  <si>
    <t>020154</t>
  </si>
  <si>
    <t>024050</t>
  </si>
  <si>
    <t>024252</t>
  </si>
  <si>
    <t>024451</t>
  </si>
  <si>
    <t>Unidad metalmecanica 300 mm</t>
  </si>
  <si>
    <t>6U</t>
  </si>
  <si>
    <t>020105</t>
  </si>
  <si>
    <t>024001</t>
  </si>
  <si>
    <t>024203</t>
  </si>
  <si>
    <t>024402</t>
  </si>
  <si>
    <t>020155</t>
  </si>
  <si>
    <t>024051</t>
  </si>
  <si>
    <t>024253</t>
  </si>
  <si>
    <t>024452</t>
  </si>
  <si>
    <t>Unidad metalmecanica 350 mm</t>
  </si>
  <si>
    <t>7U</t>
  </si>
  <si>
    <t>020106</t>
  </si>
  <si>
    <t>024002</t>
  </si>
  <si>
    <t>024204</t>
  </si>
  <si>
    <t>024403</t>
  </si>
  <si>
    <t>020156</t>
  </si>
  <si>
    <t>024052</t>
  </si>
  <si>
    <t>024254</t>
  </si>
  <si>
    <t>024453</t>
  </si>
  <si>
    <t>Unidad metalmecanica 400 mm</t>
  </si>
  <si>
    <t>8U</t>
  </si>
  <si>
    <t>020107</t>
  </si>
  <si>
    <t>024003</t>
  </si>
  <si>
    <t>024205</t>
  </si>
  <si>
    <t>024404</t>
  </si>
  <si>
    <t>020157</t>
  </si>
  <si>
    <t>024053</t>
  </si>
  <si>
    <t>024255</t>
  </si>
  <si>
    <t>024454</t>
  </si>
  <si>
    <t>Unidad metalmecanica 450 mm</t>
  </si>
  <si>
    <t>9U</t>
  </si>
  <si>
    <t>020108</t>
  </si>
  <si>
    <t>024004</t>
  </si>
  <si>
    <t>024206</t>
  </si>
  <si>
    <t>024405</t>
  </si>
  <si>
    <t>020158</t>
  </si>
  <si>
    <t>024054</t>
  </si>
  <si>
    <t>024256</t>
  </si>
  <si>
    <t>024455</t>
  </si>
  <si>
    <t>Unidad metalmecanica 500 mm</t>
  </si>
  <si>
    <t>10U</t>
  </si>
  <si>
    <t>020109</t>
  </si>
  <si>
    <t>024005</t>
  </si>
  <si>
    <t>024207</t>
  </si>
  <si>
    <t>024406</t>
  </si>
  <si>
    <t>020159</t>
  </si>
  <si>
    <t>024055</t>
  </si>
  <si>
    <t>024257</t>
  </si>
  <si>
    <t>024456</t>
  </si>
  <si>
    <t>Unidad metalmecanica 550 mm</t>
  </si>
  <si>
    <t>11U</t>
  </si>
  <si>
    <t>020110</t>
  </si>
  <si>
    <t>024006</t>
  </si>
  <si>
    <t>024208</t>
  </si>
  <si>
    <t>024407</t>
  </si>
  <si>
    <t>020160</t>
  </si>
  <si>
    <t>024056</t>
  </si>
  <si>
    <t>024258</t>
  </si>
  <si>
    <t>024457</t>
  </si>
  <si>
    <t>Unidad metalmecanica 600 mm</t>
  </si>
  <si>
    <t>12U</t>
  </si>
  <si>
    <t>020111</t>
  </si>
  <si>
    <t>024007</t>
  </si>
  <si>
    <t>024209</t>
  </si>
  <si>
    <t>024408</t>
  </si>
  <si>
    <t>020161</t>
  </si>
  <si>
    <t>024057</t>
  </si>
  <si>
    <t>024259</t>
  </si>
  <si>
    <t>024458</t>
  </si>
  <si>
    <t xml:space="preserve">Columna de Integración </t>
  </si>
  <si>
    <r>
      <t xml:space="preserve"> </t>
    </r>
    <r>
      <rPr>
        <b/>
        <sz val="8"/>
        <color theme="1"/>
        <rFont val="Titillium Web"/>
      </rPr>
      <t xml:space="preserve">Columna de Equipos </t>
    </r>
  </si>
  <si>
    <r>
      <t xml:space="preserve">(+NB)
</t>
    </r>
    <r>
      <rPr>
        <sz val="6"/>
        <color theme="1"/>
        <rFont val="Conthrax Bold"/>
        <family val="2"/>
      </rPr>
      <t>Columna Barraje</t>
    </r>
  </si>
  <si>
    <r>
      <t xml:space="preserve">(+NI)
</t>
    </r>
    <r>
      <rPr>
        <sz val="6"/>
        <color theme="1"/>
        <rFont val="Conthrax Bold"/>
        <family val="2"/>
      </rPr>
      <t>Columna de Integración</t>
    </r>
  </si>
  <si>
    <r>
      <t xml:space="preserve">(+NE)
</t>
    </r>
    <r>
      <rPr>
        <sz val="6"/>
        <color theme="1"/>
        <rFont val="Conthrax Bold"/>
        <family val="2"/>
      </rPr>
      <t>Columna de Equipos</t>
    </r>
  </si>
  <si>
    <r>
      <t xml:space="preserve">(+NL)
</t>
    </r>
    <r>
      <rPr>
        <sz val="6"/>
        <color theme="1"/>
        <rFont val="Conthrax Bold"/>
        <family val="2"/>
      </rPr>
      <t>Columna de Automatización</t>
    </r>
  </si>
  <si>
    <r>
      <t xml:space="preserve">(+NE*)
</t>
    </r>
    <r>
      <rPr>
        <sz val="6"/>
        <color theme="1"/>
        <rFont val="Conthrax Bold"/>
        <family val="2"/>
      </rPr>
      <t>Equipos Frame &gt;4000A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</si>
</sst>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1" x14ac:knownFonts="1">
    <font>
      <sz val="11"/>
      <color theme="1"/>
      <name val="Titillium Web"/>
      <family val="2"/>
    </font>
    <font>
      <sz val="10"/>
      <color theme="1"/>
      <name val="Titillium Web"/>
    </font>
    <font>
      <sz val="8"/>
      <name val="Titillium Web"/>
      <family val="2"/>
    </font>
    <font>
      <b/>
      <sz val="11"/>
      <color theme="1"/>
      <name val="Titillium Web"/>
    </font>
    <font>
      <b/>
      <sz val="10"/>
      <color theme="0"/>
      <name val="Conthrax Bold"/>
      <family val="2"/>
    </font>
    <font>
      <b/>
      <sz val="11"/>
      <color theme="1"/>
      <name val="Conthrax Bold"/>
      <family val="2"/>
    </font>
    <font>
      <b/>
      <sz val="12"/>
      <color theme="1"/>
      <name val="Conthrax Bold"/>
      <family val="2"/>
    </font>
    <font>
      <b/>
      <sz val="14"/>
      <color theme="0"/>
      <name val="Conthrax Bold"/>
      <family val="2"/>
    </font>
    <font>
      <b/>
      <sz val="12"/>
      <color theme="0"/>
      <name val="Conthrax Bold"/>
      <family val="2"/>
    </font>
    <font>
      <b/>
      <sz val="8"/>
      <color theme="0"/>
      <name val="Conthrax Bold"/>
      <family val="2"/>
    </font>
    <font>
      <b/>
      <sz val="12"/>
      <color rgb="FF000000"/>
      <name val="Titillium Web"/>
    </font>
    <font>
      <sz val="12"/>
      <color theme="1"/>
      <name val="Titillium Web"/>
    </font>
    <font>
      <b/>
      <sz val="12"/>
      <color theme="1"/>
      <name val="Titillium Web"/>
    </font>
    <font>
      <sz val="8"/>
      <color theme="0"/>
      <name val="Conthrax Bold"/>
      <family val="2"/>
    </font>
    <font>
      <sz val="12"/>
      <color rgb="FF000000"/>
      <name val="Titillium Web"/>
    </font>
    <font>
      <sz val="10"/>
      <color theme="1"/>
      <name val="Titillium Web"/>
      <family val="2"/>
    </font>
    <font>
      <b/>
      <sz val="11"/>
      <color rgb="FF000000"/>
      <name val="Titillium Web"/>
    </font>
    <font>
      <sz val="11"/>
      <color theme="1"/>
      <name val="Titillium Web"/>
    </font>
    <font>
      <b/>
      <sz val="8"/>
      <color theme="0"/>
      <name val="Titillium Web"/>
    </font>
    <font>
      <sz val="11"/>
      <color theme="0"/>
      <name val="Titillium Web"/>
      <family val="2"/>
    </font>
    <font>
      <sz val="12"/>
      <color theme="0"/>
      <name val="Titillium Web"/>
    </font>
    <font>
      <sz val="8"/>
      <color theme="1"/>
      <name val="Conthrax Bold"/>
      <family val="2"/>
    </font>
    <font>
      <b/>
      <sz val="8"/>
      <color theme="1"/>
      <name val="Conthrax Bold"/>
      <family val="2"/>
    </font>
    <font>
      <b/>
      <sz val="8"/>
      <color theme="1"/>
      <name val="Titillium Web"/>
    </font>
    <font>
      <sz val="8"/>
      <color theme="1"/>
      <name val="Titillium Web"/>
    </font>
    <font>
      <b/>
      <sz val="8"/>
      <color rgb="FF1E53A3"/>
      <name val="Titillium Web"/>
    </font>
    <font>
      <sz val="7"/>
      <color theme="1"/>
      <name val="Titillium Web"/>
    </font>
    <font>
      <sz val="10"/>
      <color rgb="FF0065BB"/>
      <name val="Conthrax Bold"/>
      <family val="2"/>
    </font>
    <font>
      <sz val="11"/>
      <color rgb="FF0065BB"/>
      <name val="Conthrax Bold"/>
      <family val="2"/>
    </font>
    <font>
      <u/>
      <sz val="11"/>
      <color theme="10"/>
      <name val="Titillium Web"/>
      <family val="2"/>
    </font>
    <font>
      <b/>
      <sz val="10"/>
      <color theme="1"/>
      <name val="Titillium Web"/>
    </font>
    <font>
      <b/>
      <sz val="35"/>
      <color theme="1"/>
      <name val="Titillium Web"/>
    </font>
    <font>
      <sz val="6"/>
      <color theme="1"/>
      <name val="Titillium Web"/>
    </font>
    <font>
      <b/>
      <sz val="10"/>
      <color rgb="FF0065BB"/>
      <name val="Conthrax Bold"/>
      <family val="2"/>
    </font>
    <font>
      <b/>
      <sz val="10"/>
      <color theme="0" tint="-0.249977111117893"/>
      <name val="Titillium Web"/>
    </font>
    <font>
      <sz val="7"/>
      <color theme="0" tint="-0.249977111117893"/>
      <name val="Titillium Web"/>
      <family val="2"/>
    </font>
    <font>
      <b/>
      <sz val="10"/>
      <color theme="0" tint="-0.499984740745262"/>
      <name val="Titillium Web"/>
    </font>
    <font>
      <b/>
      <sz val="10"/>
      <color theme="0" tint="-0.499984740745262"/>
      <name val="Conthrax Bold"/>
      <family val="2"/>
    </font>
    <font>
      <b/>
      <sz val="6"/>
      <color theme="0" tint="-4.9989318521683403E-2"/>
      <name val="Titillium Web"/>
    </font>
    <font>
      <b/>
      <sz val="10"/>
      <color theme="0" tint="-0.499984740745262"/>
      <name val="Conthrax Regular"/>
      <family val="2"/>
    </font>
    <font>
      <b/>
      <sz val="6"/>
      <color theme="0" tint="-0.499984740745262"/>
      <name val="Titillium Web"/>
    </font>
    <font>
      <sz val="9"/>
      <color theme="0" tint="-0.499984740745262"/>
      <name val="Titillium Web"/>
    </font>
    <font>
      <sz val="8"/>
      <color theme="0" tint="-0.499984740745262"/>
      <name val="Titillium Web"/>
    </font>
    <font>
      <sz val="9"/>
      <color theme="1"/>
      <name val="Titillium Web"/>
    </font>
    <font>
      <sz val="7"/>
      <color theme="0" tint="-0.499984740745262"/>
      <name val="Titillium Web"/>
      <family val="2"/>
    </font>
    <font>
      <b/>
      <sz val="9"/>
      <color theme="0"/>
      <name val="Conthrax Bold"/>
      <family val="2"/>
    </font>
    <font>
      <sz val="8"/>
      <color theme="0"/>
      <name val="Conthrax Regular"/>
      <family val="2"/>
    </font>
    <font>
      <sz val="8"/>
      <color theme="1"/>
      <name val="Conthrax Regular"/>
      <family val="2"/>
    </font>
    <font>
      <sz val="8"/>
      <color theme="1"/>
      <name val="Titillium Web"/>
      <family val="2"/>
    </font>
    <font>
      <sz val="8"/>
      <color rgb="FF0065BB"/>
      <name val="Conthrax Bold"/>
      <family val="2"/>
    </font>
    <font>
      <sz val="6"/>
      <color rgb="FF0065BB"/>
      <name val="Conthrax Bold"/>
      <family val="2"/>
    </font>
    <font>
      <sz val="7"/>
      <color theme="0"/>
      <name val="Conthrax Bold"/>
      <family val="2"/>
    </font>
    <font>
      <sz val="4.5"/>
      <color theme="0"/>
      <name val="Conthrax Bold"/>
      <family val="2"/>
    </font>
    <font>
      <b/>
      <sz val="6"/>
      <color rgb="FF0065BB"/>
      <name val="Conthrax Bold"/>
      <family val="2"/>
    </font>
    <font>
      <b/>
      <sz val="6"/>
      <color theme="1"/>
      <name val="Titillium Web"/>
    </font>
    <font>
      <sz val="9"/>
      <color theme="0"/>
      <name val="Conthrax Bold"/>
      <family val="2"/>
    </font>
    <font>
      <sz val="6"/>
      <color theme="1" tint="0.34998626667073579"/>
      <name val="Conthrax Bold"/>
      <family val="2"/>
    </font>
    <font>
      <sz val="11"/>
      <color theme="0" tint="-0.499984740745262"/>
      <name val="Titillium Web"/>
      <family val="2"/>
    </font>
    <font>
      <b/>
      <sz val="8"/>
      <color theme="0" tint="-0.499984740745262"/>
      <name val="Titillium Web"/>
    </font>
    <font>
      <sz val="8"/>
      <color theme="0" tint="-0.499984740745262"/>
      <name val="Titillium Web"/>
      <family val="2"/>
    </font>
    <font>
      <sz val="7"/>
      <color theme="0" tint="-0.499984740745262"/>
      <name val="Titillium Web"/>
    </font>
    <font>
      <sz val="8"/>
      <color theme="0" tint="-0.249977111117893"/>
      <name val="Titillium Web"/>
      <family val="2"/>
    </font>
    <font>
      <sz val="9"/>
      <color rgb="FF0065BB"/>
      <name val="Conthrax Bold"/>
      <family val="2"/>
    </font>
    <font>
      <sz val="5"/>
      <color theme="0"/>
      <name val="Conthrax Bold"/>
      <family val="2"/>
    </font>
    <font>
      <b/>
      <sz val="9"/>
      <color theme="1"/>
      <name val="Conthrax Bold"/>
      <family val="2"/>
    </font>
    <font>
      <b/>
      <sz val="8"/>
      <color rgb="FF0065BB"/>
      <name val="Conthrax Bold"/>
      <family val="2"/>
    </font>
    <font>
      <b/>
      <sz val="7"/>
      <color theme="1" tint="0.34998626667073579"/>
      <name val="Conthrax Bold"/>
      <family val="2"/>
    </font>
    <font>
      <sz val="8"/>
      <color rgb="FF0065BB"/>
      <name val="Titillium Web SemiBold"/>
    </font>
    <font>
      <sz val="7"/>
      <color theme="1" tint="0.34998626667073579"/>
      <name val="Conthrax Bold"/>
      <family val="2"/>
    </font>
    <font>
      <sz val="11"/>
      <color theme="0"/>
      <name val="Titillium Web"/>
    </font>
    <font>
      <sz val="6"/>
      <color theme="1"/>
      <name val="Conthrax Bold"/>
      <family val="2"/>
    </font>
  </fonts>
  <fills count="2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65BB"/>
        <bgColor indexed="64"/>
      </patternFill>
    </fill>
    <fill>
      <patternFill patternType="solid">
        <fgColor rgb="FFC198E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A4CF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9ABE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101">
    <border>
      <left/>
      <right/>
      <top/>
      <bottom/>
      <diagonal/>
    </border>
    <border>
      <left style="hair">
        <color theme="0" tint="-0.14999847407452621"/>
      </left>
      <right style="hair">
        <color theme="0" tint="-0.14999847407452621"/>
      </right>
      <top style="hair">
        <color theme="0" tint="-0.14999847407452621"/>
      </top>
      <bottom style="hair">
        <color theme="0" tint="-0.14999847407452621"/>
      </bottom>
      <diagonal/>
    </border>
    <border>
      <left style="hair">
        <color theme="0"/>
      </left>
      <right/>
      <top style="hair">
        <color theme="0"/>
      </top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dotted">
        <color theme="0" tint="-0.14999847407452621"/>
      </left>
      <right/>
      <top/>
      <bottom/>
      <diagonal/>
    </border>
    <border>
      <left/>
      <right style="dotted">
        <color theme="0" tint="-0.14999847407452621"/>
      </right>
      <top/>
      <bottom/>
      <diagonal/>
    </border>
    <border>
      <left style="dotted">
        <color theme="0" tint="-0.14999847407452621"/>
      </left>
      <right style="dotted">
        <color theme="0" tint="-0.14999847407452621"/>
      </right>
      <top/>
      <bottom/>
      <diagonal/>
    </border>
    <border>
      <left/>
      <right style="hair">
        <color theme="0" tint="-0.14999847407452621"/>
      </right>
      <top style="hair">
        <color theme="0"/>
      </top>
      <bottom style="hair">
        <color theme="0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14999847407452621"/>
      </left>
      <right/>
      <top style="thin">
        <color theme="0" tint="-0.249977111117893"/>
      </top>
      <bottom/>
      <diagonal/>
    </border>
    <border>
      <left/>
      <right style="thin">
        <color theme="0" tint="-0.14999847407452621"/>
      </right>
      <top style="thin">
        <color theme="0" tint="-0.249977111117893"/>
      </top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 style="thin">
        <color theme="0" tint="-0.249977111117893"/>
      </top>
      <bottom style="dotted">
        <color theme="0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dotted">
        <color theme="0"/>
      </bottom>
      <diagonal/>
    </border>
    <border>
      <left/>
      <right/>
      <top style="thin">
        <color theme="0" tint="-0.14999847407452621"/>
      </top>
      <bottom style="dotted">
        <color theme="0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dotted">
        <color theme="0"/>
      </bottom>
      <diagonal/>
    </border>
    <border>
      <left/>
      <right/>
      <top/>
      <bottom style="dotted">
        <color theme="0"/>
      </bottom>
      <diagonal/>
    </border>
    <border>
      <left/>
      <right/>
      <top style="dotted">
        <color theme="0"/>
      </top>
      <bottom style="dotted">
        <color theme="0"/>
      </bottom>
      <diagonal/>
    </border>
    <border>
      <left style="thin">
        <color theme="0" tint="-0.14999847407452621"/>
      </left>
      <right/>
      <top style="dotted">
        <color theme="0"/>
      </top>
      <bottom style="dotted">
        <color theme="0"/>
      </bottom>
      <diagonal/>
    </border>
    <border>
      <left/>
      <right style="thin">
        <color theme="0" tint="-0.14999847407452621"/>
      </right>
      <top style="dotted">
        <color theme="0"/>
      </top>
      <bottom style="dotted">
        <color theme="0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 style="dotted">
        <color theme="0"/>
      </top>
      <bottom style="thin">
        <color theme="0" tint="-0.249977111117893"/>
      </bottom>
      <diagonal/>
    </border>
    <border>
      <left style="thin">
        <color theme="0" tint="-0.14999847407452621"/>
      </left>
      <right/>
      <top style="dotted">
        <color theme="0"/>
      </top>
      <bottom style="thin">
        <color theme="0" tint="-0.249977111117893"/>
      </bottom>
      <diagonal/>
    </border>
    <border>
      <left/>
      <right style="thin">
        <color theme="0" tint="-0.14999847407452621"/>
      </right>
      <top style="dotted">
        <color theme="0"/>
      </top>
      <bottom style="thin">
        <color theme="0" tint="-0.249977111117893"/>
      </bottom>
      <diagonal/>
    </border>
    <border>
      <left style="thin">
        <color theme="0" tint="-0.14999847407452621"/>
      </left>
      <right/>
      <top style="thin">
        <color theme="0" tint="-0.249977111117893"/>
      </top>
      <bottom style="dotted">
        <color theme="0"/>
      </bottom>
      <diagonal/>
    </border>
    <border>
      <left/>
      <right style="thin">
        <color theme="0" tint="-0.14999847407452621"/>
      </right>
      <top style="thin">
        <color theme="0" tint="-0.249977111117893"/>
      </top>
      <bottom style="dotted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14999847407452621"/>
      </left>
      <right/>
      <top style="dotted">
        <color theme="0"/>
      </top>
      <bottom style="thin">
        <color theme="0" tint="-0.14999847407452621"/>
      </bottom>
      <diagonal/>
    </border>
    <border>
      <left/>
      <right/>
      <top style="dotted">
        <color theme="0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dotted">
        <color theme="0"/>
      </top>
      <bottom style="thin">
        <color theme="0" tint="-0.14999847407452621"/>
      </bottom>
      <diagonal/>
    </border>
    <border>
      <left/>
      <right style="thin">
        <color theme="0" tint="-0.249977111117893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249977111117893"/>
      </top>
      <bottom style="dotted">
        <color theme="0" tint="-0.249977111117893"/>
      </bottom>
      <diagonal/>
    </border>
    <border>
      <left/>
      <right/>
      <top style="thin">
        <color theme="0" tint="-0.249977111117893"/>
      </top>
      <bottom style="dotted">
        <color theme="0" tint="-0.249977111117893"/>
      </bottom>
      <diagonal/>
    </border>
    <border>
      <left/>
      <right style="thin">
        <color theme="0" tint="-0.14999847407452621"/>
      </right>
      <top style="thin">
        <color theme="0" tint="-0.249977111117893"/>
      </top>
      <bottom style="dotted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14999847407452621"/>
      </left>
      <right/>
      <top style="dotted">
        <color theme="0" tint="-0.249977111117893"/>
      </top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249977111117893"/>
      </bottom>
      <diagonal/>
    </border>
    <border>
      <left/>
      <right style="thin">
        <color theme="0" tint="-0.14999847407452621"/>
      </right>
      <top style="dotted">
        <color theme="0" tint="-0.249977111117893"/>
      </top>
      <bottom style="dotted">
        <color theme="0" tint="-0.249977111117893"/>
      </bottom>
      <diagonal/>
    </border>
    <border>
      <left style="thin">
        <color theme="0" tint="-0.14999847407452621"/>
      </left>
      <right/>
      <top style="dotted">
        <color theme="0" tint="-0.249977111117893"/>
      </top>
      <bottom style="thin">
        <color theme="0" tint="-0.14999847407452621"/>
      </bottom>
      <diagonal/>
    </border>
    <border>
      <left/>
      <right/>
      <top style="dotted">
        <color theme="0" tint="-0.249977111117893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dotted">
        <color theme="0" tint="-0.249977111117893"/>
      </top>
      <bottom style="thin">
        <color theme="0" tint="-0.14999847407452621"/>
      </bottom>
      <diagonal/>
    </border>
    <border>
      <left style="thin">
        <color theme="0" tint="-0.249977111117893"/>
      </left>
      <right/>
      <top style="thin">
        <color theme="0" tint="-0.14999847407452621"/>
      </top>
      <bottom/>
      <diagonal/>
    </border>
    <border>
      <left style="thin">
        <color theme="0" tint="-0.249977111117893"/>
      </left>
      <right/>
      <top/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hair">
        <color theme="0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/>
      <top/>
      <bottom style="hair">
        <color theme="0"/>
      </bottom>
      <diagonal/>
    </border>
    <border>
      <left/>
      <right style="thin">
        <color theme="0" tint="-0.249977111117893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249977111117893"/>
      </bottom>
      <diagonal/>
    </border>
    <border>
      <left/>
      <right style="thin">
        <color theme="0" tint="-0.14999847407452621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hair">
        <color theme="0"/>
      </top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dotted">
        <color theme="0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dotted">
        <color theme="0"/>
      </bottom>
      <diagonal/>
    </border>
    <border>
      <left style="thin">
        <color theme="0" tint="-0.249977111117893"/>
      </left>
      <right/>
      <top/>
      <bottom style="dotted">
        <color theme="0"/>
      </bottom>
      <diagonal/>
    </border>
    <border>
      <left/>
      <right style="thin">
        <color theme="0" tint="-0.249977111117893"/>
      </right>
      <top/>
      <bottom style="dotted">
        <color theme="0"/>
      </bottom>
      <diagonal/>
    </border>
    <border>
      <left/>
      <right/>
      <top style="hair">
        <color theme="0" tint="-0.14999847407452621"/>
      </top>
      <bottom style="hair">
        <color theme="0" tint="-0.14999847407452621"/>
      </bottom>
      <diagonal/>
    </border>
    <border>
      <left/>
      <right style="thin">
        <color theme="0" tint="-0.14999847407452621"/>
      </right>
      <top style="hair">
        <color theme="0" tint="-0.14999847407452621"/>
      </top>
      <bottom style="hair">
        <color theme="0" tint="-0.14999847407452621"/>
      </bottom>
      <diagonal/>
    </border>
    <border>
      <left style="thin">
        <color theme="0" tint="-0.14999847407452621"/>
      </left>
      <right/>
      <top style="hair">
        <color theme="0" tint="-0.14999847407452621"/>
      </top>
      <bottom style="hair">
        <color theme="0" tint="-0.14999847407452621"/>
      </bottom>
      <diagonal/>
    </border>
    <border>
      <left/>
      <right style="thin">
        <color theme="0" tint="-0.249977111117893"/>
      </right>
      <top style="dotted">
        <color theme="0"/>
      </top>
      <bottom style="dotted">
        <color theme="0"/>
      </bottom>
      <diagonal/>
    </border>
    <border>
      <left style="thin">
        <color theme="0" tint="-0.249977111117893"/>
      </left>
      <right/>
      <top style="dotted">
        <color theme="0" tint="-0.249977111117893"/>
      </top>
      <bottom style="dotted">
        <color theme="0" tint="-0.249977111117893"/>
      </bottom>
      <diagonal/>
    </border>
    <border>
      <left/>
      <right style="thin">
        <color theme="0" tint="-0.249977111117893"/>
      </right>
      <top style="dotted">
        <color theme="0" tint="-0.249977111117893"/>
      </top>
      <bottom style="dotted">
        <color theme="0" tint="-0.249977111117893"/>
      </bottom>
      <diagonal/>
    </border>
    <border>
      <left style="thin">
        <color theme="0" tint="-0.249977111117893"/>
      </left>
      <right/>
      <top style="dotted">
        <color theme="0"/>
      </top>
      <bottom style="dotted">
        <color theme="0"/>
      </bottom>
      <diagonal/>
    </border>
    <border>
      <left/>
      <right/>
      <top style="hair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hair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249977111117893"/>
      </right>
      <top style="dotted">
        <color theme="0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dotted">
        <color theme="0"/>
      </top>
      <bottom style="thin">
        <color theme="0" tint="-0.249977111117893"/>
      </bottom>
      <diagonal/>
    </border>
    <border>
      <left style="thin">
        <color theme="0" tint="-0.14999847407452621"/>
      </left>
      <right/>
      <top style="hair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hair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hair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hair">
        <color theme="0" tint="-0.14999847407452621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dotted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dotted">
        <color theme="0" tint="-0.249977111117893"/>
      </bottom>
      <diagonal/>
    </border>
    <border>
      <left style="thin">
        <color theme="0" tint="-0.249977111117893"/>
      </left>
      <right/>
      <top style="dotted">
        <color theme="0" tint="-0.249977111117893"/>
      </top>
      <bottom style="thin">
        <color theme="0" tint="-0.249977111117893"/>
      </bottom>
      <diagonal/>
    </border>
    <border>
      <left/>
      <right/>
      <top style="dotted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dotted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14999847407452621"/>
      </top>
      <bottom style="hair">
        <color theme="0" tint="-0.14999847407452621"/>
      </bottom>
      <diagonal/>
    </border>
    <border>
      <left style="thin">
        <color theme="0" tint="-0.249977111117893"/>
      </left>
      <right/>
      <top style="hair">
        <color theme="0" tint="-0.14999847407452621"/>
      </top>
      <bottom style="hair">
        <color theme="0" tint="-0.14999847407452621"/>
      </bottom>
      <diagonal/>
    </border>
    <border>
      <left style="thin">
        <color theme="0" tint="-0.249977111117893"/>
      </left>
      <right/>
      <top style="hair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/>
      </top>
      <bottom/>
      <diagonal/>
    </border>
    <border>
      <left style="thin">
        <color theme="0" tint="-0.249977111117893"/>
      </left>
      <right/>
      <top/>
      <bottom style="thin">
        <color theme="0"/>
      </bottom>
      <diagonal/>
    </border>
  </borders>
  <cellStyleXfs count="2">
    <xf numFmtId="0" fontId="0" fillId="0" borderId="0"/>
    <xf numFmtId="0" fontId="29" fillId="0" borderId="0" applyNumberFormat="0" applyFill="0" applyBorder="0" applyAlignment="0" applyProtection="0"/>
  </cellStyleXfs>
  <cellXfs count="48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0" fillId="0" borderId="0" xfId="0" applyNumberFormat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0" fillId="17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14" borderId="3" xfId="0" applyFont="1" applyFill="1" applyBorder="1" applyAlignment="1">
      <alignment horizontal="center" vertical="center"/>
    </xf>
    <xf numFmtId="0" fontId="11" fillId="15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5" borderId="4" xfId="0" applyNumberFormat="1" applyFill="1" applyBorder="1" applyAlignment="1">
      <alignment horizontal="center" vertical="center"/>
    </xf>
    <xf numFmtId="49" fontId="0" fillId="0" borderId="4" xfId="0" applyNumberFormat="1" applyBorder="1" applyAlignment="1">
      <alignment vertical="center"/>
    </xf>
    <xf numFmtId="0" fontId="0" fillId="10" borderId="4" xfId="0" applyFill="1" applyBorder="1" applyAlignment="1">
      <alignment horizontal="center" vertical="center"/>
    </xf>
    <xf numFmtId="0" fontId="0" fillId="10" borderId="4" xfId="0" applyFill="1" applyBorder="1" applyAlignment="1">
      <alignment vertical="center"/>
    </xf>
    <xf numFmtId="0" fontId="0" fillId="11" borderId="4" xfId="0" applyFill="1" applyBorder="1" applyAlignment="1">
      <alignment horizontal="center" vertical="center"/>
    </xf>
    <xf numFmtId="0" fontId="0" fillId="11" borderId="4" xfId="0" applyFill="1" applyBorder="1" applyAlignment="1">
      <alignment vertical="center"/>
    </xf>
    <xf numFmtId="0" fontId="0" fillId="12" borderId="4" xfId="0" applyFill="1" applyBorder="1" applyAlignment="1">
      <alignment horizontal="center" vertical="center"/>
    </xf>
    <xf numFmtId="0" fontId="0" fillId="12" borderId="4" xfId="0" applyFill="1" applyBorder="1" applyAlignment="1">
      <alignment vertical="center"/>
    </xf>
    <xf numFmtId="0" fontId="0" fillId="13" borderId="4" xfId="0" applyFill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0" fillId="15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5" fillId="16" borderId="3" xfId="0" applyFont="1" applyFill="1" applyBorder="1" applyAlignment="1">
      <alignment horizontal="left" vertical="center" indent="3"/>
    </xf>
    <xf numFmtId="0" fontId="13" fillId="4" borderId="0" xfId="0" applyFont="1" applyFill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49" fontId="0" fillId="2" borderId="4" xfId="0" applyNumberFormat="1" applyFill="1" applyBorder="1" applyAlignment="1">
      <alignment horizontal="center" vertical="center"/>
    </xf>
    <xf numFmtId="49" fontId="0" fillId="3" borderId="4" xfId="0" applyNumberForma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0" fillId="13" borderId="4" xfId="0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0" fillId="15" borderId="4" xfId="0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49" fontId="0" fillId="6" borderId="4" xfId="0" applyNumberFormat="1" applyFill="1" applyBorder="1" applyAlignment="1">
      <alignment horizontal="center" vertical="center"/>
    </xf>
    <xf numFmtId="0" fontId="0" fillId="3" borderId="4" xfId="0" applyFill="1" applyBorder="1"/>
    <xf numFmtId="49" fontId="0" fillId="7" borderId="4" xfId="0" applyNumberFormat="1" applyFill="1" applyBorder="1" applyAlignment="1">
      <alignment horizontal="center" vertical="center"/>
    </xf>
    <xf numFmtId="49" fontId="0" fillId="8" borderId="4" xfId="0" applyNumberFormat="1" applyFill="1" applyBorder="1" applyAlignment="1">
      <alignment horizontal="center" vertical="center"/>
    </xf>
    <xf numFmtId="49" fontId="0" fillId="9" borderId="4" xfId="0" applyNumberFormat="1" applyFill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15" fillId="0" borderId="0" xfId="0" applyFont="1" applyAlignment="1">
      <alignment vertical="center"/>
    </xf>
    <xf numFmtId="0" fontId="16" fillId="12" borderId="2" xfId="0" applyFont="1" applyFill="1" applyBorder="1" applyAlignment="1">
      <alignment vertical="center" wrapText="1"/>
    </xf>
    <xf numFmtId="0" fontId="17" fillId="0" borderId="0" xfId="0" applyFont="1" applyAlignment="1">
      <alignment vertical="center"/>
    </xf>
    <xf numFmtId="0" fontId="16" fillId="18" borderId="2" xfId="0" applyFont="1" applyFill="1" applyBorder="1" applyAlignment="1">
      <alignment vertical="center" wrapText="1"/>
    </xf>
    <xf numFmtId="0" fontId="16" fillId="19" borderId="2" xfId="0" applyFont="1" applyFill="1" applyBorder="1" applyAlignment="1">
      <alignment vertical="center" wrapText="1"/>
    </xf>
    <xf numFmtId="0" fontId="16" fillId="20" borderId="2" xfId="0" applyFont="1" applyFill="1" applyBorder="1" applyAlignment="1">
      <alignment vertical="center" wrapText="1"/>
    </xf>
    <xf numFmtId="0" fontId="10" fillId="12" borderId="2" xfId="0" applyFont="1" applyFill="1" applyBorder="1" applyAlignment="1">
      <alignment horizontal="left" vertical="center" wrapText="1"/>
    </xf>
    <xf numFmtId="0" fontId="10" fillId="18" borderId="2" xfId="0" applyFont="1" applyFill="1" applyBorder="1" applyAlignment="1">
      <alignment horizontal="left" vertical="center" wrapText="1"/>
    </xf>
    <xf numFmtId="0" fontId="10" fillId="19" borderId="2" xfId="0" applyFont="1" applyFill="1" applyBorder="1" applyAlignment="1">
      <alignment horizontal="left" vertical="center" wrapText="1"/>
    </xf>
    <xf numFmtId="0" fontId="10" fillId="20" borderId="2" xfId="0" applyFont="1" applyFill="1" applyBorder="1" applyAlignment="1">
      <alignment horizontal="left" vertical="center" wrapText="1"/>
    </xf>
    <xf numFmtId="0" fontId="18" fillId="4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15" borderId="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1" fillId="15" borderId="3" xfId="0" applyFont="1" applyFill="1" applyBorder="1" applyAlignment="1">
      <alignment horizontal="left" vertical="center"/>
    </xf>
    <xf numFmtId="0" fontId="16" fillId="17" borderId="2" xfId="0" applyFont="1" applyFill="1" applyBorder="1" applyAlignment="1">
      <alignment vertical="center" wrapText="1"/>
    </xf>
    <xf numFmtId="0" fontId="16" fillId="3" borderId="2" xfId="0" applyFont="1" applyFill="1" applyBorder="1" applyAlignment="1">
      <alignment vertical="center" wrapText="1"/>
    </xf>
    <xf numFmtId="0" fontId="16" fillId="14" borderId="2" xfId="0" applyFont="1" applyFill="1" applyBorder="1" applyAlignment="1">
      <alignment vertical="center" wrapText="1"/>
    </xf>
    <xf numFmtId="0" fontId="4" fillId="4" borderId="0" xfId="0" applyFont="1" applyFill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7" xfId="0" applyBorder="1" applyAlignment="1">
      <alignment horizontal="left" vertical="center" indent="1"/>
    </xf>
    <xf numFmtId="0" fontId="12" fillId="20" borderId="3" xfId="0" applyFont="1" applyFill="1" applyBorder="1" applyAlignment="1">
      <alignment horizontal="left" vertical="center"/>
    </xf>
    <xf numFmtId="0" fontId="6" fillId="16" borderId="3" xfId="0" applyFont="1" applyFill="1" applyBorder="1" applyAlignment="1">
      <alignment horizontal="left" vertical="center" indent="3"/>
    </xf>
    <xf numFmtId="0" fontId="16" fillId="17" borderId="2" xfId="0" applyFont="1" applyFill="1" applyBorder="1" applyAlignment="1">
      <alignment horizontal="center" vertical="center" wrapText="1"/>
    </xf>
    <xf numFmtId="0" fontId="19" fillId="0" borderId="0" xfId="0" applyFont="1"/>
    <xf numFmtId="0" fontId="21" fillId="0" borderId="0" xfId="0" applyFont="1" applyAlignment="1">
      <alignment horizontal="center" vertical="center"/>
    </xf>
    <xf numFmtId="0" fontId="21" fillId="3" borderId="3" xfId="0" applyFont="1" applyFill="1" applyBorder="1" applyAlignment="1">
      <alignment horizontal="center" vertical="center"/>
    </xf>
    <xf numFmtId="0" fontId="21" fillId="14" borderId="3" xfId="0" applyFont="1" applyFill="1" applyBorder="1" applyAlignment="1">
      <alignment horizontal="center" vertical="center"/>
    </xf>
    <xf numFmtId="0" fontId="21" fillId="15" borderId="3" xfId="0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25" fillId="0" borderId="11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left" vertical="center" wrapText="1"/>
    </xf>
    <xf numFmtId="0" fontId="17" fillId="0" borderId="11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30" fillId="0" borderId="0" xfId="0" applyFont="1" applyAlignment="1">
      <alignment vertical="top"/>
    </xf>
    <xf numFmtId="0" fontId="31" fillId="0" borderId="0" xfId="0" applyFont="1" applyAlignment="1">
      <alignment vertical="center" textRotation="90"/>
    </xf>
    <xf numFmtId="0" fontId="30" fillId="0" borderId="0" xfId="0" applyFont="1" applyAlignment="1">
      <alignment vertical="center"/>
    </xf>
    <xf numFmtId="0" fontId="30" fillId="21" borderId="0" xfId="0" applyFont="1" applyFill="1" applyAlignment="1">
      <alignment vertical="top"/>
    </xf>
    <xf numFmtId="0" fontId="30" fillId="21" borderId="0" xfId="0" applyFont="1" applyFill="1" applyAlignment="1">
      <alignment vertical="center"/>
    </xf>
    <xf numFmtId="0" fontId="33" fillId="0" borderId="0" xfId="0" applyFont="1" applyAlignment="1">
      <alignment horizontal="left"/>
    </xf>
    <xf numFmtId="0" fontId="34" fillId="0" borderId="0" xfId="0" applyFont="1"/>
    <xf numFmtId="0" fontId="35" fillId="0" borderId="0" xfId="0" applyFont="1" applyAlignment="1">
      <alignment textRotation="90"/>
    </xf>
    <xf numFmtId="0" fontId="37" fillId="0" borderId="0" xfId="0" applyFont="1" applyAlignment="1">
      <alignment horizontal="left"/>
    </xf>
    <xf numFmtId="0" fontId="36" fillId="0" borderId="0" xfId="0" applyFont="1"/>
    <xf numFmtId="0" fontId="38" fillId="0" borderId="0" xfId="0" applyFont="1" applyAlignment="1">
      <alignment vertical="top"/>
    </xf>
    <xf numFmtId="0" fontId="40" fillId="0" borderId="0" xfId="0" applyFont="1" applyAlignment="1">
      <alignment vertical="top"/>
    </xf>
    <xf numFmtId="0" fontId="36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38" fillId="0" borderId="12" xfId="0" applyFont="1" applyBorder="1" applyAlignment="1">
      <alignment vertical="top"/>
    </xf>
    <xf numFmtId="0" fontId="24" fillId="0" borderId="12" xfId="0" applyFont="1" applyBorder="1" applyAlignment="1">
      <alignment vertical="center"/>
    </xf>
    <xf numFmtId="0" fontId="24" fillId="0" borderId="0" xfId="0" applyFont="1" applyAlignment="1">
      <alignment vertical="top"/>
    </xf>
    <xf numFmtId="0" fontId="40" fillId="0" borderId="13" xfId="0" applyFont="1" applyBorder="1" applyAlignment="1">
      <alignment vertical="top"/>
    </xf>
    <xf numFmtId="0" fontId="42" fillId="0" borderId="13" xfId="0" applyFont="1" applyBorder="1" applyAlignment="1">
      <alignment vertical="center"/>
    </xf>
    <xf numFmtId="0" fontId="43" fillId="0" borderId="0" xfId="0" applyFont="1" applyAlignment="1">
      <alignment vertical="center"/>
    </xf>
    <xf numFmtId="0" fontId="44" fillId="0" borderId="0" xfId="0" applyFont="1" applyAlignment="1">
      <alignment horizontal="center" vertical="top" textRotation="90"/>
    </xf>
    <xf numFmtId="0" fontId="46" fillId="4" borderId="0" xfId="0" applyFont="1" applyFill="1" applyAlignment="1">
      <alignment vertical="center"/>
    </xf>
    <xf numFmtId="0" fontId="47" fillId="12" borderId="0" xfId="0" applyFont="1" applyFill="1" applyAlignment="1">
      <alignment vertical="center"/>
    </xf>
    <xf numFmtId="0" fontId="48" fillId="12" borderId="0" xfId="0" applyFont="1" applyFill="1" applyAlignment="1">
      <alignment vertical="center"/>
    </xf>
    <xf numFmtId="0" fontId="49" fillId="21" borderId="0" xfId="0" applyFont="1" applyFill="1" applyAlignment="1">
      <alignment vertical="center" wrapText="1"/>
    </xf>
    <xf numFmtId="49" fontId="50" fillId="0" borderId="0" xfId="0" applyNumberFormat="1" applyFont="1" applyAlignment="1">
      <alignment vertical="center"/>
    </xf>
    <xf numFmtId="0" fontId="51" fillId="23" borderId="0" xfId="0" applyFont="1" applyFill="1" applyAlignment="1">
      <alignment vertical="center" wrapText="1"/>
    </xf>
    <xf numFmtId="0" fontId="0" fillId="24" borderId="0" xfId="0" applyFill="1" applyAlignment="1">
      <alignment vertical="center"/>
    </xf>
    <xf numFmtId="49" fontId="53" fillId="0" borderId="0" xfId="0" applyNumberFormat="1" applyFont="1" applyAlignment="1">
      <alignment horizontal="center" vertical="center"/>
    </xf>
    <xf numFmtId="49" fontId="54" fillId="0" borderId="0" xfId="0" applyNumberFormat="1" applyFont="1" applyAlignment="1">
      <alignment vertical="center"/>
    </xf>
    <xf numFmtId="0" fontId="31" fillId="0" borderId="17" xfId="0" applyFont="1" applyBorder="1" applyAlignment="1">
      <alignment vertical="center" textRotation="90"/>
    </xf>
    <xf numFmtId="0" fontId="30" fillId="0" borderId="19" xfId="0" applyFont="1" applyBorder="1" applyAlignment="1">
      <alignment vertical="center"/>
    </xf>
    <xf numFmtId="0" fontId="0" fillId="23" borderId="0" xfId="0" applyFill="1" applyAlignment="1">
      <alignment vertical="center"/>
    </xf>
    <xf numFmtId="0" fontId="31" fillId="0" borderId="20" xfId="0" applyFont="1" applyBorder="1" applyAlignment="1">
      <alignment vertical="center" textRotation="90"/>
    </xf>
    <xf numFmtId="0" fontId="30" fillId="0" borderId="25" xfId="0" applyFont="1" applyBorder="1" applyAlignment="1">
      <alignment vertical="center"/>
    </xf>
    <xf numFmtId="49" fontId="54" fillId="0" borderId="0" xfId="0" applyNumberFormat="1" applyFont="1" applyAlignment="1">
      <alignment horizontal="center" vertical="center"/>
    </xf>
    <xf numFmtId="0" fontId="31" fillId="0" borderId="26" xfId="0" applyFont="1" applyBorder="1" applyAlignment="1">
      <alignment vertical="center" textRotation="90"/>
    </xf>
    <xf numFmtId="0" fontId="30" fillId="0" borderId="27" xfId="0" applyFont="1" applyBorder="1" applyAlignment="1">
      <alignment vertical="center"/>
    </xf>
    <xf numFmtId="0" fontId="56" fillId="17" borderId="28" xfId="0" applyFont="1" applyFill="1" applyBorder="1" applyAlignment="1">
      <alignment horizontal="center" vertical="center"/>
    </xf>
    <xf numFmtId="0" fontId="56" fillId="17" borderId="32" xfId="0" applyFont="1" applyFill="1" applyBorder="1" applyAlignment="1">
      <alignment horizontal="center" vertical="center"/>
    </xf>
    <xf numFmtId="0" fontId="56" fillId="17" borderId="33" xfId="0" applyFont="1" applyFill="1" applyBorder="1" applyAlignment="1">
      <alignment horizontal="center" vertical="center"/>
    </xf>
    <xf numFmtId="0" fontId="56" fillId="17" borderId="37" xfId="0" applyFont="1" applyFill="1" applyBorder="1" applyAlignment="1">
      <alignment horizontal="center" vertical="center"/>
    </xf>
    <xf numFmtId="0" fontId="57" fillId="0" borderId="0" xfId="0" applyFont="1" applyAlignment="1">
      <alignment vertical="center"/>
    </xf>
    <xf numFmtId="0" fontId="58" fillId="0" borderId="22" xfId="0" applyFont="1" applyBorder="1" applyAlignment="1">
      <alignment horizontal="right" vertical="center"/>
    </xf>
    <xf numFmtId="0" fontId="59" fillId="0" borderId="22" xfId="0" applyFont="1" applyBorder="1" applyAlignment="1">
      <alignment horizontal="left" vertical="center"/>
    </xf>
    <xf numFmtId="0" fontId="58" fillId="0" borderId="22" xfId="0" applyFont="1" applyBorder="1" applyAlignment="1">
      <alignment vertical="center"/>
    </xf>
    <xf numFmtId="0" fontId="59" fillId="0" borderId="22" xfId="0" applyFont="1" applyBorder="1" applyAlignment="1">
      <alignment vertical="center"/>
    </xf>
    <xf numFmtId="0" fontId="59" fillId="0" borderId="22" xfId="0" applyFont="1" applyBorder="1" applyAlignment="1">
      <alignment horizontal="center" vertical="center"/>
    </xf>
    <xf numFmtId="0" fontId="57" fillId="0" borderId="22" xfId="0" applyFont="1" applyBorder="1" applyAlignment="1">
      <alignment vertical="center"/>
    </xf>
    <xf numFmtId="0" fontId="44" fillId="0" borderId="0" xfId="0" applyFont="1" applyAlignment="1">
      <alignment vertical="top" textRotation="90"/>
    </xf>
    <xf numFmtId="0" fontId="61" fillId="0" borderId="22" xfId="0" applyFont="1" applyBorder="1" applyAlignment="1">
      <alignment horizontal="center" vertical="center"/>
    </xf>
    <xf numFmtId="0" fontId="42" fillId="0" borderId="22" xfId="0" applyFont="1" applyBorder="1" applyAlignment="1">
      <alignment horizontal="left" vertical="center"/>
    </xf>
    <xf numFmtId="0" fontId="44" fillId="0" borderId="0" xfId="0" applyFont="1" applyAlignment="1">
      <alignment textRotation="90"/>
    </xf>
    <xf numFmtId="0" fontId="56" fillId="21" borderId="28" xfId="0" applyFont="1" applyFill="1" applyBorder="1" applyAlignment="1">
      <alignment horizontal="center" vertical="center"/>
    </xf>
    <xf numFmtId="0" fontId="56" fillId="21" borderId="33" xfId="0" applyFont="1" applyFill="1" applyBorder="1" applyAlignment="1">
      <alignment horizontal="center" vertical="center"/>
    </xf>
    <xf numFmtId="0" fontId="56" fillId="21" borderId="37" xfId="0" applyFont="1" applyFill="1" applyBorder="1" applyAlignment="1">
      <alignment horizontal="center" vertical="center"/>
    </xf>
    <xf numFmtId="0" fontId="55" fillId="21" borderId="0" xfId="0" applyFont="1" applyFill="1" applyAlignment="1">
      <alignment vertical="center" textRotation="90"/>
    </xf>
    <xf numFmtId="0" fontId="30" fillId="0" borderId="50" xfId="0" applyFont="1" applyBorder="1" applyAlignment="1">
      <alignment vertical="top"/>
    </xf>
    <xf numFmtId="0" fontId="30" fillId="0" borderId="58" xfId="0" applyFont="1" applyBorder="1" applyAlignment="1">
      <alignment vertical="center"/>
    </xf>
    <xf numFmtId="0" fontId="30" fillId="0" borderId="12" xfId="0" applyFont="1" applyBorder="1" applyAlignment="1">
      <alignment vertical="center"/>
    </xf>
    <xf numFmtId="0" fontId="30" fillId="0" borderId="26" xfId="0" applyFont="1" applyBorder="1" applyAlignment="1">
      <alignment vertical="center"/>
    </xf>
    <xf numFmtId="0" fontId="55" fillId="23" borderId="0" xfId="0" applyFont="1" applyFill="1" applyAlignment="1">
      <alignment vertical="center" textRotation="90"/>
    </xf>
    <xf numFmtId="0" fontId="30" fillId="0" borderId="12" xfId="0" applyFont="1" applyBorder="1" applyAlignment="1">
      <alignment vertical="top"/>
    </xf>
    <xf numFmtId="49" fontId="49" fillId="21" borderId="0" xfId="0" applyNumberFormat="1" applyFont="1" applyFill="1" applyAlignment="1">
      <alignment vertical="center" wrapText="1"/>
    </xf>
    <xf numFmtId="49" fontId="49" fillId="21" borderId="13" xfId="0" applyNumberFormat="1" applyFont="1" applyFill="1" applyBorder="1" applyAlignment="1">
      <alignment vertical="center" wrapText="1"/>
    </xf>
    <xf numFmtId="0" fontId="64" fillId="0" borderId="0" xfId="0" applyFont="1" applyAlignment="1">
      <alignment vertical="center"/>
    </xf>
    <xf numFmtId="0" fontId="30" fillId="0" borderId="21" xfId="0" applyFont="1" applyBorder="1" applyAlignment="1">
      <alignment vertical="center"/>
    </xf>
    <xf numFmtId="0" fontId="30" fillId="0" borderId="22" xfId="0" applyFont="1" applyBorder="1" applyAlignment="1">
      <alignment vertical="center"/>
    </xf>
    <xf numFmtId="0" fontId="30" fillId="0" borderId="69" xfId="0" applyFont="1" applyBorder="1" applyAlignment="1">
      <alignment vertical="center"/>
    </xf>
    <xf numFmtId="0" fontId="31" fillId="0" borderId="18" xfId="0" applyFont="1" applyBorder="1" applyAlignment="1">
      <alignment vertical="center" textRotation="90"/>
    </xf>
    <xf numFmtId="0" fontId="31" fillId="0" borderId="19" xfId="0" applyFont="1" applyBorder="1" applyAlignment="1">
      <alignment vertical="center" textRotation="90"/>
    </xf>
    <xf numFmtId="0" fontId="30" fillId="0" borderId="16" xfId="0" applyFont="1" applyBorder="1" applyAlignment="1">
      <alignment vertical="center"/>
    </xf>
    <xf numFmtId="0" fontId="30" fillId="0" borderId="50" xfId="0" applyFont="1" applyBorder="1" applyAlignment="1">
      <alignment vertical="center"/>
    </xf>
    <xf numFmtId="0" fontId="30" fillId="0" borderId="36" xfId="0" applyFont="1" applyBorder="1" applyAlignment="1">
      <alignment vertical="center"/>
    </xf>
    <xf numFmtId="0" fontId="30" fillId="0" borderId="70" xfId="0" applyFont="1" applyBorder="1" applyAlignment="1">
      <alignment vertical="center"/>
    </xf>
    <xf numFmtId="0" fontId="45" fillId="23" borderId="0" xfId="0" applyFont="1" applyFill="1" applyAlignment="1">
      <alignment vertical="center" textRotation="90"/>
    </xf>
    <xf numFmtId="0" fontId="45" fillId="23" borderId="0" xfId="0" applyFont="1" applyFill="1" applyAlignment="1">
      <alignment vertical="center" textRotation="180"/>
    </xf>
    <xf numFmtId="0" fontId="31" fillId="0" borderId="13" xfId="0" applyFont="1" applyBorder="1" applyAlignment="1">
      <alignment vertical="center" textRotation="90"/>
    </xf>
    <xf numFmtId="0" fontId="30" fillId="0" borderId="13" xfId="0" applyFont="1" applyBorder="1" applyAlignment="1">
      <alignment vertical="center"/>
    </xf>
    <xf numFmtId="49" fontId="20" fillId="25" borderId="10" xfId="0" applyNumberFormat="1" applyFont="1" applyFill="1" applyBorder="1" applyAlignment="1">
      <alignment horizontal="center" vertical="center" wrapText="1"/>
    </xf>
    <xf numFmtId="49" fontId="69" fillId="25" borderId="4" xfId="0" applyNumberFormat="1" applyFont="1" applyFill="1" applyBorder="1" applyAlignment="1">
      <alignment horizontal="center" vertical="center"/>
    </xf>
    <xf numFmtId="49" fontId="0" fillId="26" borderId="4" xfId="0" applyNumberFormat="1" applyFill="1" applyBorder="1" applyAlignment="1">
      <alignment horizontal="center" vertical="center"/>
    </xf>
    <xf numFmtId="0" fontId="56" fillId="0" borderId="28" xfId="0" applyFont="1" applyBorder="1" applyAlignment="1">
      <alignment horizontal="center" vertical="center"/>
    </xf>
    <xf numFmtId="0" fontId="56" fillId="0" borderId="33" xfId="0" applyFont="1" applyBorder="1" applyAlignment="1">
      <alignment horizontal="center" vertical="center"/>
    </xf>
    <xf numFmtId="0" fontId="56" fillId="0" borderId="37" xfId="0" applyFont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right" vertical="center" indent="2"/>
    </xf>
    <xf numFmtId="0" fontId="8" fillId="4" borderId="8" xfId="0" applyFont="1" applyFill="1" applyBorder="1" applyAlignment="1">
      <alignment horizontal="right" vertical="center" indent="2"/>
    </xf>
    <xf numFmtId="0" fontId="9" fillId="4" borderId="9" xfId="0" applyFont="1" applyFill="1" applyBorder="1" applyAlignment="1">
      <alignment horizontal="right" vertical="center" indent="2"/>
    </xf>
    <xf numFmtId="0" fontId="8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/>
    </xf>
    <xf numFmtId="0" fontId="7" fillId="4" borderId="2" xfId="0" applyFont="1" applyFill="1" applyBorder="1" applyAlignment="1">
      <alignment horizontal="right" vertical="center" indent="2"/>
    </xf>
    <xf numFmtId="0" fontId="7" fillId="4" borderId="8" xfId="0" applyFont="1" applyFill="1" applyBorder="1" applyAlignment="1">
      <alignment horizontal="right" vertical="center" indent="2"/>
    </xf>
    <xf numFmtId="0" fontId="41" fillId="0" borderId="12" xfId="0" applyFont="1" applyBorder="1" applyAlignment="1">
      <alignment horizontal="center" vertical="center"/>
    </xf>
    <xf numFmtId="0" fontId="41" fillId="0" borderId="13" xfId="0" applyFont="1" applyBorder="1" applyAlignment="1">
      <alignment horizontal="center" vertical="center"/>
    </xf>
    <xf numFmtId="0" fontId="44" fillId="0" borderId="0" xfId="0" applyFont="1" applyAlignment="1">
      <alignment horizontal="center" vertical="top" textRotation="90"/>
    </xf>
    <xf numFmtId="0" fontId="45" fillId="22" borderId="14" xfId="0" applyFont="1" applyFill="1" applyBorder="1" applyAlignment="1">
      <alignment horizontal="center" vertical="center"/>
    </xf>
    <xf numFmtId="0" fontId="46" fillId="4" borderId="0" xfId="0" applyFont="1" applyFill="1" applyAlignment="1">
      <alignment horizontal="left" vertical="center"/>
    </xf>
    <xf numFmtId="0" fontId="46" fillId="4" borderId="0" xfId="0" applyFont="1" applyFill="1" applyAlignment="1">
      <alignment horizontal="right" vertical="center"/>
    </xf>
    <xf numFmtId="0" fontId="52" fillId="23" borderId="16" xfId="0" applyFont="1" applyFill="1" applyBorder="1" applyAlignment="1">
      <alignment horizontal="center" vertical="center" wrapText="1"/>
    </xf>
    <xf numFmtId="0" fontId="52" fillId="23" borderId="0" xfId="0" applyFont="1" applyFill="1" applyAlignment="1">
      <alignment horizontal="center" vertical="center" wrapText="1"/>
    </xf>
    <xf numFmtId="0" fontId="52" fillId="23" borderId="17" xfId="0" applyFont="1" applyFill="1" applyBorder="1" applyAlignment="1">
      <alignment horizontal="center" vertical="center" wrapText="1"/>
    </xf>
    <xf numFmtId="0" fontId="52" fillId="23" borderId="18" xfId="0" applyFont="1" applyFill="1" applyBorder="1" applyAlignment="1">
      <alignment horizontal="center" vertical="center" wrapText="1"/>
    </xf>
    <xf numFmtId="0" fontId="52" fillId="23" borderId="19" xfId="0" applyFont="1" applyFill="1" applyBorder="1" applyAlignment="1">
      <alignment horizontal="center" vertical="center" wrapText="1"/>
    </xf>
    <xf numFmtId="0" fontId="30" fillId="4" borderId="0" xfId="0" applyFont="1" applyFill="1" applyAlignment="1">
      <alignment horizontal="center" vertical="top"/>
    </xf>
    <xf numFmtId="0" fontId="32" fillId="0" borderId="0" xfId="0" applyFont="1" applyAlignment="1">
      <alignment horizontal="center" vertical="center"/>
    </xf>
    <xf numFmtId="0" fontId="30" fillId="21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0" borderId="13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52" fillId="23" borderId="20" xfId="0" applyFont="1" applyFill="1" applyBorder="1" applyAlignment="1">
      <alignment horizontal="center" vertical="center" wrapText="1"/>
    </xf>
    <xf numFmtId="49" fontId="54" fillId="0" borderId="0" xfId="0" applyNumberFormat="1" applyFont="1" applyAlignment="1">
      <alignment horizontal="left" vertical="center"/>
    </xf>
    <xf numFmtId="0" fontId="30" fillId="0" borderId="21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30" fillId="0" borderId="16" xfId="0" applyFont="1" applyBorder="1" applyAlignment="1">
      <alignment horizontal="center" vertical="center"/>
    </xf>
    <xf numFmtId="0" fontId="45" fillId="22" borderId="15" xfId="0" applyFont="1" applyFill="1" applyBorder="1" applyAlignment="1">
      <alignment horizontal="center" vertical="center"/>
    </xf>
    <xf numFmtId="0" fontId="47" fillId="12" borderId="0" xfId="0" applyFont="1" applyFill="1" applyAlignment="1">
      <alignment horizontal="left" vertical="center"/>
    </xf>
    <xf numFmtId="0" fontId="47" fillId="12" borderId="0" xfId="0" applyFont="1" applyFill="1" applyAlignment="1">
      <alignment horizontal="right" vertical="center"/>
    </xf>
    <xf numFmtId="0" fontId="51" fillId="23" borderId="0" xfId="0" applyFont="1" applyFill="1" applyAlignment="1">
      <alignment horizontal="center" vertical="center" wrapText="1"/>
    </xf>
    <xf numFmtId="0" fontId="55" fillId="23" borderId="42" xfId="0" applyFont="1" applyFill="1" applyBorder="1" applyAlignment="1">
      <alignment horizontal="center" vertical="center" textRotation="90"/>
    </xf>
    <xf numFmtId="0" fontId="55" fillId="23" borderId="98" xfId="0" applyFont="1" applyFill="1" applyBorder="1" applyAlignment="1">
      <alignment horizontal="center" vertical="center" textRotation="90"/>
    </xf>
    <xf numFmtId="49" fontId="49" fillId="0" borderId="21" xfId="0" applyNumberFormat="1" applyFont="1" applyBorder="1" applyAlignment="1">
      <alignment horizontal="left" vertical="center" wrapText="1"/>
    </xf>
    <xf numFmtId="49" fontId="48" fillId="0" borderId="22" xfId="0" applyNumberFormat="1" applyFont="1" applyBorder="1" applyAlignment="1">
      <alignment horizontal="left" vertical="center" wrapText="1"/>
    </xf>
    <xf numFmtId="49" fontId="48" fillId="0" borderId="16" xfId="0" applyNumberFormat="1" applyFont="1" applyBorder="1" applyAlignment="1">
      <alignment horizontal="left" vertical="center" wrapText="1"/>
    </xf>
    <xf numFmtId="49" fontId="48" fillId="0" borderId="0" xfId="0" applyNumberFormat="1" applyFont="1" applyAlignment="1">
      <alignment horizontal="left" vertical="center" wrapText="1"/>
    </xf>
    <xf numFmtId="49" fontId="48" fillId="0" borderId="36" xfId="0" applyNumberFormat="1" applyFont="1" applyBorder="1" applyAlignment="1">
      <alignment horizontal="left" vertical="center" wrapText="1"/>
    </xf>
    <xf numFmtId="49" fontId="48" fillId="0" borderId="13" xfId="0" applyNumberFormat="1" applyFont="1" applyBorder="1" applyAlignment="1">
      <alignment horizontal="left" vertical="center" wrapText="1"/>
    </xf>
    <xf numFmtId="0" fontId="24" fillId="0" borderId="17" xfId="0" applyFont="1" applyBorder="1" applyAlignment="1">
      <alignment horizontal="left" vertical="center" wrapText="1"/>
    </xf>
    <xf numFmtId="0" fontId="24" fillId="0" borderId="18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 wrapText="1"/>
    </xf>
    <xf numFmtId="0" fontId="24" fillId="0" borderId="20" xfId="0" applyFont="1" applyBorder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24" fillId="0" borderId="25" xfId="0" applyFont="1" applyBorder="1" applyAlignment="1">
      <alignment horizontal="left" vertical="center" wrapText="1"/>
    </xf>
    <xf numFmtId="0" fontId="24" fillId="0" borderId="26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27" xfId="0" applyFont="1" applyBorder="1" applyAlignment="1">
      <alignment horizontal="left" vertical="center" wrapText="1"/>
    </xf>
    <xf numFmtId="49" fontId="50" fillId="0" borderId="29" xfId="0" applyNumberFormat="1" applyFont="1" applyBorder="1" applyAlignment="1">
      <alignment horizontal="center" vertical="center"/>
    </xf>
    <xf numFmtId="49" fontId="50" fillId="0" borderId="30" xfId="0" applyNumberFormat="1" applyFont="1" applyBorder="1" applyAlignment="1">
      <alignment horizontal="center" vertical="center"/>
    </xf>
    <xf numFmtId="49" fontId="50" fillId="0" borderId="31" xfId="0" applyNumberFormat="1" applyFont="1" applyBorder="1" applyAlignment="1">
      <alignment horizontal="center" vertical="center"/>
    </xf>
    <xf numFmtId="49" fontId="50" fillId="0" borderId="38" xfId="0" applyNumberFormat="1" applyFont="1" applyBorder="1" applyAlignment="1">
      <alignment horizontal="center" vertical="center"/>
    </xf>
    <xf numFmtId="49" fontId="50" fillId="0" borderId="37" xfId="0" applyNumberFormat="1" applyFont="1" applyBorder="1" applyAlignment="1">
      <alignment horizontal="center" vertical="center"/>
    </xf>
    <xf numFmtId="49" fontId="50" fillId="0" borderId="39" xfId="0" applyNumberFormat="1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49" fontId="54" fillId="0" borderId="0" xfId="0" applyNumberFormat="1" applyFont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0" fontId="30" fillId="0" borderId="27" xfId="0" applyFont="1" applyBorder="1" applyAlignment="1">
      <alignment horizontal="center" vertical="center"/>
    </xf>
    <xf numFmtId="0" fontId="55" fillId="23" borderId="16" xfId="0" applyFont="1" applyFill="1" applyBorder="1" applyAlignment="1">
      <alignment horizontal="center" vertical="center" textRotation="180"/>
    </xf>
    <xf numFmtId="0" fontId="55" fillId="23" borderId="100" xfId="0" applyFont="1" applyFill="1" applyBorder="1" applyAlignment="1">
      <alignment horizontal="center" vertical="center" textRotation="180"/>
    </xf>
    <xf numFmtId="49" fontId="50" fillId="0" borderId="34" xfId="0" applyNumberFormat="1" applyFont="1" applyBorder="1" applyAlignment="1">
      <alignment horizontal="center" vertical="center"/>
    </xf>
    <xf numFmtId="49" fontId="50" fillId="0" borderId="33" xfId="0" applyNumberFormat="1" applyFont="1" applyBorder="1" applyAlignment="1">
      <alignment horizontal="center" vertical="center"/>
    </xf>
    <xf numFmtId="49" fontId="50" fillId="0" borderId="35" xfId="0" applyNumberFormat="1" applyFont="1" applyBorder="1" applyAlignment="1">
      <alignment horizontal="center" vertical="center"/>
    </xf>
    <xf numFmtId="49" fontId="50" fillId="0" borderId="40" xfId="0" applyNumberFormat="1" applyFont="1" applyBorder="1" applyAlignment="1">
      <alignment horizontal="center" vertical="center"/>
    </xf>
    <xf numFmtId="49" fontId="50" fillId="0" borderId="28" xfId="0" applyNumberFormat="1" applyFont="1" applyBorder="1" applyAlignment="1">
      <alignment horizontal="center" vertical="center"/>
    </xf>
    <xf numFmtId="49" fontId="50" fillId="0" borderId="41" xfId="0" applyNumberFormat="1" applyFont="1" applyBorder="1" applyAlignment="1">
      <alignment horizontal="center" vertical="center"/>
    </xf>
    <xf numFmtId="0" fontId="23" fillId="0" borderId="17" xfId="0" applyFont="1" applyBorder="1" applyAlignment="1">
      <alignment horizontal="left" vertical="center" wrapText="1"/>
    </xf>
    <xf numFmtId="49" fontId="50" fillId="0" borderId="43" xfId="0" applyNumberFormat="1" applyFont="1" applyBorder="1" applyAlignment="1">
      <alignment horizontal="center" vertical="center"/>
    </xf>
    <xf numFmtId="49" fontId="50" fillId="0" borderId="44" xfId="0" applyNumberFormat="1" applyFont="1" applyBorder="1" applyAlignment="1">
      <alignment horizontal="center" vertical="center"/>
    </xf>
    <xf numFmtId="49" fontId="50" fillId="0" borderId="45" xfId="0" applyNumberFormat="1" applyFont="1" applyBorder="1" applyAlignment="1">
      <alignment horizontal="center" vertical="center"/>
    </xf>
    <xf numFmtId="0" fontId="44" fillId="0" borderId="0" xfId="0" applyFont="1" applyAlignment="1">
      <alignment horizontal="center" vertical="center" textRotation="90"/>
    </xf>
    <xf numFmtId="49" fontId="50" fillId="17" borderId="29" xfId="0" applyNumberFormat="1" applyFont="1" applyFill="1" applyBorder="1" applyAlignment="1">
      <alignment horizontal="center" vertical="center"/>
    </xf>
    <xf numFmtId="49" fontId="50" fillId="17" borderId="30" xfId="0" applyNumberFormat="1" applyFont="1" applyFill="1" applyBorder="1" applyAlignment="1">
      <alignment horizontal="center" vertical="center"/>
    </xf>
    <xf numFmtId="49" fontId="50" fillId="17" borderId="31" xfId="0" applyNumberFormat="1" applyFont="1" applyFill="1" applyBorder="1" applyAlignment="1">
      <alignment horizontal="center" vertical="center"/>
    </xf>
    <xf numFmtId="49" fontId="50" fillId="17" borderId="40" xfId="0" applyNumberFormat="1" applyFont="1" applyFill="1" applyBorder="1" applyAlignment="1">
      <alignment horizontal="center" vertical="center"/>
    </xf>
    <xf numFmtId="49" fontId="50" fillId="17" borderId="28" xfId="0" applyNumberFormat="1" applyFont="1" applyFill="1" applyBorder="1" applyAlignment="1">
      <alignment horizontal="center" vertical="center"/>
    </xf>
    <xf numFmtId="49" fontId="50" fillId="17" borderId="41" xfId="0" applyNumberFormat="1" applyFont="1" applyFill="1" applyBorder="1" applyAlignment="1">
      <alignment horizontal="center" vertical="center"/>
    </xf>
    <xf numFmtId="49" fontId="50" fillId="17" borderId="34" xfId="0" applyNumberFormat="1" applyFont="1" applyFill="1" applyBorder="1" applyAlignment="1">
      <alignment horizontal="center" vertical="center"/>
    </xf>
    <xf numFmtId="49" fontId="50" fillId="17" borderId="33" xfId="0" applyNumberFormat="1" applyFont="1" applyFill="1" applyBorder="1" applyAlignment="1">
      <alignment horizontal="center" vertical="center"/>
    </xf>
    <xf numFmtId="49" fontId="50" fillId="17" borderId="35" xfId="0" applyNumberFormat="1" applyFont="1" applyFill="1" applyBorder="1" applyAlignment="1">
      <alignment horizontal="center" vertical="center"/>
    </xf>
    <xf numFmtId="49" fontId="50" fillId="0" borderId="47" xfId="0" applyNumberFormat="1" applyFont="1" applyBorder="1" applyAlignment="1">
      <alignment horizontal="center" vertical="center"/>
    </xf>
    <xf numFmtId="49" fontId="50" fillId="0" borderId="48" xfId="0" applyNumberFormat="1" applyFont="1" applyBorder="1" applyAlignment="1">
      <alignment horizontal="center" vertical="center"/>
    </xf>
    <xf numFmtId="49" fontId="50" fillId="0" borderId="49" xfId="0" applyNumberFormat="1" applyFont="1" applyBorder="1" applyAlignment="1">
      <alignment horizontal="center" vertical="center"/>
    </xf>
    <xf numFmtId="0" fontId="30" fillId="0" borderId="57" xfId="0" applyFont="1" applyBorder="1" applyAlignment="1">
      <alignment horizontal="center" vertical="center"/>
    </xf>
    <xf numFmtId="0" fontId="30" fillId="0" borderId="46" xfId="0" applyFont="1" applyBorder="1" applyAlignment="1">
      <alignment horizontal="center" vertical="center"/>
    </xf>
    <xf numFmtId="0" fontId="30" fillId="0" borderId="58" xfId="0" applyFont="1" applyBorder="1" applyAlignment="1">
      <alignment horizontal="center" vertical="center"/>
    </xf>
    <xf numFmtId="0" fontId="13" fillId="23" borderId="42" xfId="0" applyFont="1" applyFill="1" applyBorder="1" applyAlignment="1">
      <alignment horizontal="center" vertical="center" textRotation="90"/>
    </xf>
    <xf numFmtId="0" fontId="13" fillId="23" borderId="59" xfId="0" applyFont="1" applyFill="1" applyBorder="1" applyAlignment="1">
      <alignment horizontal="center" vertical="center" textRotation="90"/>
    </xf>
    <xf numFmtId="49" fontId="49" fillId="17" borderId="21" xfId="0" applyNumberFormat="1" applyFont="1" applyFill="1" applyBorder="1" applyAlignment="1">
      <alignment horizontal="left" vertical="center" wrapText="1" indent="1"/>
    </xf>
    <xf numFmtId="49" fontId="48" fillId="17" borderId="22" xfId="0" applyNumberFormat="1" applyFont="1" applyFill="1" applyBorder="1" applyAlignment="1">
      <alignment horizontal="left" vertical="center" wrapText="1" indent="1"/>
    </xf>
    <xf numFmtId="49" fontId="48" fillId="17" borderId="16" xfId="0" applyNumberFormat="1" applyFont="1" applyFill="1" applyBorder="1" applyAlignment="1">
      <alignment horizontal="left" vertical="center" wrapText="1" indent="1"/>
    </xf>
    <xf numFmtId="49" fontId="48" fillId="17" borderId="0" xfId="0" applyNumberFormat="1" applyFont="1" applyFill="1" applyAlignment="1">
      <alignment horizontal="left" vertical="center" wrapText="1" indent="1"/>
    </xf>
    <xf numFmtId="49" fontId="48" fillId="17" borderId="36" xfId="0" applyNumberFormat="1" applyFont="1" applyFill="1" applyBorder="1" applyAlignment="1">
      <alignment horizontal="left" vertical="center" wrapText="1" indent="1"/>
    </xf>
    <xf numFmtId="49" fontId="48" fillId="17" borderId="13" xfId="0" applyNumberFormat="1" applyFont="1" applyFill="1" applyBorder="1" applyAlignment="1">
      <alignment horizontal="left" vertical="center" wrapText="1" indent="1"/>
    </xf>
    <xf numFmtId="0" fontId="24" fillId="17" borderId="17" xfId="0" applyFont="1" applyFill="1" applyBorder="1" applyAlignment="1">
      <alignment horizontal="left" vertical="center" wrapText="1"/>
    </xf>
    <xf numFmtId="0" fontId="24" fillId="17" borderId="18" xfId="0" applyFont="1" applyFill="1" applyBorder="1" applyAlignment="1">
      <alignment horizontal="left" vertical="center" wrapText="1"/>
    </xf>
    <xf numFmtId="0" fontId="24" fillId="17" borderId="19" xfId="0" applyFont="1" applyFill="1" applyBorder="1" applyAlignment="1">
      <alignment horizontal="left" vertical="center" wrapText="1"/>
    </xf>
    <xf numFmtId="0" fontId="24" fillId="17" borderId="20" xfId="0" applyFont="1" applyFill="1" applyBorder="1" applyAlignment="1">
      <alignment horizontal="left" vertical="center" wrapText="1"/>
    </xf>
    <xf numFmtId="0" fontId="24" fillId="17" borderId="0" xfId="0" applyFont="1" applyFill="1" applyAlignment="1">
      <alignment horizontal="left" vertical="center" wrapText="1"/>
    </xf>
    <xf numFmtId="0" fontId="24" fillId="17" borderId="25" xfId="0" applyFont="1" applyFill="1" applyBorder="1" applyAlignment="1">
      <alignment horizontal="left" vertical="center" wrapText="1"/>
    </xf>
    <xf numFmtId="0" fontId="24" fillId="17" borderId="26" xfId="0" applyFont="1" applyFill="1" applyBorder="1" applyAlignment="1">
      <alignment horizontal="left" vertical="center" wrapText="1"/>
    </xf>
    <xf numFmtId="0" fontId="24" fillId="17" borderId="12" xfId="0" applyFont="1" applyFill="1" applyBorder="1" applyAlignment="1">
      <alignment horizontal="left" vertical="center" wrapText="1"/>
    </xf>
    <xf numFmtId="0" fontId="24" fillId="17" borderId="27" xfId="0" applyFont="1" applyFill="1" applyBorder="1" applyAlignment="1">
      <alignment horizontal="left" vertical="center" wrapText="1"/>
    </xf>
    <xf numFmtId="0" fontId="30" fillId="0" borderId="50" xfId="0" applyFont="1" applyBorder="1" applyAlignment="1">
      <alignment horizontal="center" vertical="center"/>
    </xf>
    <xf numFmtId="0" fontId="13" fillId="23" borderId="42" xfId="0" applyFont="1" applyFill="1" applyBorder="1" applyAlignment="1">
      <alignment horizontal="center" vertical="center" textRotation="180"/>
    </xf>
    <xf numFmtId="0" fontId="13" fillId="23" borderId="59" xfId="0" applyFont="1" applyFill="1" applyBorder="1" applyAlignment="1">
      <alignment horizontal="center" vertical="center" textRotation="180"/>
    </xf>
    <xf numFmtId="49" fontId="50" fillId="17" borderId="38" xfId="0" applyNumberFormat="1" applyFont="1" applyFill="1" applyBorder="1" applyAlignment="1">
      <alignment horizontal="center" vertical="center"/>
    </xf>
    <xf numFmtId="49" fontId="50" fillId="17" borderId="37" xfId="0" applyNumberFormat="1" applyFont="1" applyFill="1" applyBorder="1" applyAlignment="1">
      <alignment horizontal="center" vertical="center"/>
    </xf>
    <xf numFmtId="49" fontId="50" fillId="17" borderId="39" xfId="0" applyNumberFormat="1" applyFont="1" applyFill="1" applyBorder="1" applyAlignment="1">
      <alignment horizontal="center" vertical="center"/>
    </xf>
    <xf numFmtId="49" fontId="50" fillId="0" borderId="51" xfId="0" applyNumberFormat="1" applyFont="1" applyBorder="1" applyAlignment="1">
      <alignment horizontal="center" vertical="center"/>
    </xf>
    <xf numFmtId="49" fontId="50" fillId="0" borderId="52" xfId="0" applyNumberFormat="1" applyFont="1" applyBorder="1" applyAlignment="1">
      <alignment horizontal="center" vertical="center"/>
    </xf>
    <xf numFmtId="49" fontId="50" fillId="0" borderId="53" xfId="0" applyNumberFormat="1" applyFont="1" applyBorder="1" applyAlignment="1">
      <alignment horizontal="center" vertical="center"/>
    </xf>
    <xf numFmtId="49" fontId="50" fillId="0" borderId="54" xfId="0" applyNumberFormat="1" applyFont="1" applyBorder="1" applyAlignment="1">
      <alignment horizontal="center" vertical="center"/>
    </xf>
    <xf numFmtId="49" fontId="50" fillId="0" borderId="55" xfId="0" applyNumberFormat="1" applyFont="1" applyBorder="1" applyAlignment="1">
      <alignment horizontal="center" vertical="center"/>
    </xf>
    <xf numFmtId="49" fontId="50" fillId="0" borderId="56" xfId="0" applyNumberFormat="1" applyFont="1" applyBorder="1" applyAlignment="1">
      <alignment horizontal="center" vertical="center"/>
    </xf>
    <xf numFmtId="49" fontId="49" fillId="21" borderId="21" xfId="0" applyNumberFormat="1" applyFont="1" applyFill="1" applyBorder="1" applyAlignment="1">
      <alignment horizontal="left" vertical="center" wrapText="1" indent="1"/>
    </xf>
    <xf numFmtId="49" fontId="48" fillId="21" borderId="22" xfId="0" applyNumberFormat="1" applyFont="1" applyFill="1" applyBorder="1" applyAlignment="1">
      <alignment horizontal="left" vertical="center" wrapText="1" indent="1"/>
    </xf>
    <xf numFmtId="49" fontId="48" fillId="21" borderId="16" xfId="0" applyNumberFormat="1" applyFont="1" applyFill="1" applyBorder="1" applyAlignment="1">
      <alignment horizontal="left" vertical="center" wrapText="1" indent="1"/>
    </xf>
    <xf numFmtId="49" fontId="48" fillId="21" borderId="0" xfId="0" applyNumberFormat="1" applyFont="1" applyFill="1" applyAlignment="1">
      <alignment horizontal="left" vertical="center" wrapText="1" indent="1"/>
    </xf>
    <xf numFmtId="49" fontId="48" fillId="21" borderId="36" xfId="0" applyNumberFormat="1" applyFont="1" applyFill="1" applyBorder="1" applyAlignment="1">
      <alignment horizontal="left" vertical="center" wrapText="1" indent="1"/>
    </xf>
    <xf numFmtId="49" fontId="48" fillId="21" borderId="13" xfId="0" applyNumberFormat="1" applyFont="1" applyFill="1" applyBorder="1" applyAlignment="1">
      <alignment horizontal="left" vertical="center" wrapText="1" indent="1"/>
    </xf>
    <xf numFmtId="0" fontId="23" fillId="21" borderId="17" xfId="0" applyFont="1" applyFill="1" applyBorder="1" applyAlignment="1">
      <alignment horizontal="left" vertical="center" wrapText="1"/>
    </xf>
    <xf numFmtId="0" fontId="24" fillId="21" borderId="18" xfId="0" applyFont="1" applyFill="1" applyBorder="1" applyAlignment="1">
      <alignment horizontal="left" vertical="center" wrapText="1"/>
    </xf>
    <xf numFmtId="0" fontId="24" fillId="21" borderId="19" xfId="0" applyFont="1" applyFill="1" applyBorder="1" applyAlignment="1">
      <alignment horizontal="left" vertical="center" wrapText="1"/>
    </xf>
    <xf numFmtId="0" fontId="24" fillId="21" borderId="20" xfId="0" applyFont="1" applyFill="1" applyBorder="1" applyAlignment="1">
      <alignment horizontal="left" vertical="center" wrapText="1"/>
    </xf>
    <xf numFmtId="0" fontId="24" fillId="21" borderId="0" xfId="0" applyFont="1" applyFill="1" applyAlignment="1">
      <alignment horizontal="left" vertical="center" wrapText="1"/>
    </xf>
    <xf numFmtId="0" fontId="24" fillId="21" borderId="25" xfId="0" applyFont="1" applyFill="1" applyBorder="1" applyAlignment="1">
      <alignment horizontal="left" vertical="center" wrapText="1"/>
    </xf>
    <xf numFmtId="0" fontId="24" fillId="21" borderId="26" xfId="0" applyFont="1" applyFill="1" applyBorder="1" applyAlignment="1">
      <alignment horizontal="left" vertical="center" wrapText="1"/>
    </xf>
    <xf numFmtId="0" fontId="24" fillId="21" borderId="12" xfId="0" applyFont="1" applyFill="1" applyBorder="1" applyAlignment="1">
      <alignment horizontal="left" vertical="center" wrapText="1"/>
    </xf>
    <xf numFmtId="0" fontId="24" fillId="21" borderId="27" xfId="0" applyFont="1" applyFill="1" applyBorder="1" applyAlignment="1">
      <alignment horizontal="left" vertical="center" wrapText="1"/>
    </xf>
    <xf numFmtId="49" fontId="49" fillId="17" borderId="21" xfId="0" applyNumberFormat="1" applyFont="1" applyFill="1" applyBorder="1" applyAlignment="1">
      <alignment horizontal="center" vertical="center" wrapText="1"/>
    </xf>
    <xf numFmtId="49" fontId="48" fillId="17" borderId="22" xfId="0" applyNumberFormat="1" applyFont="1" applyFill="1" applyBorder="1" applyAlignment="1">
      <alignment horizontal="center" vertical="center" wrapText="1"/>
    </xf>
    <xf numFmtId="49" fontId="48" fillId="17" borderId="16" xfId="0" applyNumberFormat="1" applyFont="1" applyFill="1" applyBorder="1" applyAlignment="1">
      <alignment horizontal="center" vertical="center" wrapText="1"/>
    </xf>
    <xf numFmtId="49" fontId="48" fillId="17" borderId="0" xfId="0" applyNumberFormat="1" applyFont="1" applyFill="1" applyAlignment="1">
      <alignment horizontal="center" vertical="center" wrapText="1"/>
    </xf>
    <xf numFmtId="49" fontId="48" fillId="17" borderId="36" xfId="0" applyNumberFormat="1" applyFont="1" applyFill="1" applyBorder="1" applyAlignment="1">
      <alignment horizontal="center" vertical="center" wrapText="1"/>
    </xf>
    <xf numFmtId="49" fontId="48" fillId="17" borderId="13" xfId="0" applyNumberFormat="1" applyFont="1" applyFill="1" applyBorder="1" applyAlignment="1">
      <alignment horizontal="center" vertical="center" wrapText="1"/>
    </xf>
    <xf numFmtId="0" fontId="13" fillId="23" borderId="16" xfId="0" applyFont="1" applyFill="1" applyBorder="1" applyAlignment="1">
      <alignment horizontal="center" vertical="center" textRotation="90"/>
    </xf>
    <xf numFmtId="0" fontId="13" fillId="23" borderId="63" xfId="0" applyFont="1" applyFill="1" applyBorder="1" applyAlignment="1">
      <alignment horizontal="center" vertical="center" textRotation="90"/>
    </xf>
    <xf numFmtId="49" fontId="62" fillId="21" borderId="17" xfId="0" applyNumberFormat="1" applyFont="1" applyFill="1" applyBorder="1" applyAlignment="1">
      <alignment horizontal="center" vertical="center"/>
    </xf>
    <xf numFmtId="49" fontId="62" fillId="21" borderId="18" xfId="0" applyNumberFormat="1" applyFont="1" applyFill="1" applyBorder="1" applyAlignment="1">
      <alignment horizontal="center" vertical="center"/>
    </xf>
    <xf numFmtId="49" fontId="62" fillId="21" borderId="19" xfId="0" applyNumberFormat="1" applyFont="1" applyFill="1" applyBorder="1" applyAlignment="1">
      <alignment horizontal="center" vertical="center"/>
    </xf>
    <xf numFmtId="49" fontId="62" fillId="21" borderId="20" xfId="0" applyNumberFormat="1" applyFont="1" applyFill="1" applyBorder="1" applyAlignment="1">
      <alignment horizontal="center" vertical="center"/>
    </xf>
    <xf numFmtId="49" fontId="62" fillId="21" borderId="0" xfId="0" applyNumberFormat="1" applyFont="1" applyFill="1" applyAlignment="1">
      <alignment horizontal="center" vertical="center"/>
    </xf>
    <xf numFmtId="49" fontId="62" fillId="21" borderId="25" xfId="0" applyNumberFormat="1" applyFont="1" applyFill="1" applyBorder="1" applyAlignment="1">
      <alignment horizontal="center" vertical="center"/>
    </xf>
    <xf numFmtId="49" fontId="62" fillId="21" borderId="26" xfId="0" applyNumberFormat="1" applyFont="1" applyFill="1" applyBorder="1" applyAlignment="1">
      <alignment horizontal="center" vertical="center"/>
    </xf>
    <xf numFmtId="49" fontId="62" fillId="21" borderId="12" xfId="0" applyNumberFormat="1" applyFont="1" applyFill="1" applyBorder="1" applyAlignment="1">
      <alignment horizontal="center" vertical="center"/>
    </xf>
    <xf numFmtId="49" fontId="62" fillId="21" borderId="27" xfId="0" applyNumberFormat="1" applyFont="1" applyFill="1" applyBorder="1" applyAlignment="1">
      <alignment horizontal="center" vertical="center"/>
    </xf>
    <xf numFmtId="0" fontId="24" fillId="21" borderId="18" xfId="0" applyFont="1" applyFill="1" applyBorder="1" applyAlignment="1">
      <alignment horizontal="center" vertical="center" wrapText="1"/>
    </xf>
    <xf numFmtId="0" fontId="24" fillId="21" borderId="19" xfId="0" applyFont="1" applyFill="1" applyBorder="1" applyAlignment="1">
      <alignment horizontal="center" vertical="center" wrapText="1"/>
    </xf>
    <xf numFmtId="0" fontId="24" fillId="21" borderId="0" xfId="0" applyFont="1" applyFill="1" applyAlignment="1">
      <alignment horizontal="center" vertical="center" wrapText="1"/>
    </xf>
    <xf numFmtId="0" fontId="24" fillId="21" borderId="25" xfId="0" applyFont="1" applyFill="1" applyBorder="1" applyAlignment="1">
      <alignment horizontal="center" vertical="center" wrapText="1"/>
    </xf>
    <xf numFmtId="0" fontId="24" fillId="21" borderId="12" xfId="0" applyFont="1" applyFill="1" applyBorder="1" applyAlignment="1">
      <alignment horizontal="center" vertical="center" wrapText="1"/>
    </xf>
    <xf numFmtId="0" fontId="24" fillId="21" borderId="27" xfId="0" applyFont="1" applyFill="1" applyBorder="1" applyAlignment="1">
      <alignment horizontal="center" vertical="center" wrapText="1"/>
    </xf>
    <xf numFmtId="49" fontId="24" fillId="0" borderId="60" xfId="0" applyNumberFormat="1" applyFont="1" applyBorder="1" applyAlignment="1">
      <alignment horizontal="left" vertical="center" indent="1"/>
    </xf>
    <xf numFmtId="49" fontId="24" fillId="0" borderId="61" xfId="0" applyNumberFormat="1" applyFont="1" applyBorder="1" applyAlignment="1">
      <alignment horizontal="left" vertical="center" indent="1"/>
    </xf>
    <xf numFmtId="49" fontId="24" fillId="0" borderId="62" xfId="0" applyNumberFormat="1" applyFont="1" applyBorder="1" applyAlignment="1">
      <alignment horizontal="left" vertical="center" indent="1"/>
    </xf>
    <xf numFmtId="49" fontId="49" fillId="0" borderId="60" xfId="0" applyNumberFormat="1" applyFont="1" applyBorder="1" applyAlignment="1">
      <alignment horizontal="center" vertical="center"/>
    </xf>
    <xf numFmtId="49" fontId="49" fillId="0" borderId="61" xfId="0" applyNumberFormat="1" applyFont="1" applyBorder="1" applyAlignment="1">
      <alignment horizontal="center" vertical="center"/>
    </xf>
    <xf numFmtId="49" fontId="49" fillId="0" borderId="62" xfId="0" applyNumberFormat="1" applyFont="1" applyBorder="1" applyAlignment="1">
      <alignment horizontal="center" vertical="center"/>
    </xf>
    <xf numFmtId="0" fontId="59" fillId="0" borderId="22" xfId="1" applyFont="1" applyBorder="1" applyAlignment="1">
      <alignment horizontal="center" vertical="center"/>
    </xf>
    <xf numFmtId="0" fontId="59" fillId="0" borderId="0" xfId="1" applyFont="1" applyBorder="1" applyAlignment="1">
      <alignment horizontal="center" vertical="center"/>
    </xf>
    <xf numFmtId="0" fontId="60" fillId="0" borderId="22" xfId="0" applyFont="1" applyBorder="1" applyAlignment="1">
      <alignment horizontal="left" vertical="center"/>
    </xf>
    <xf numFmtId="0" fontId="63" fillId="23" borderId="20" xfId="0" applyFont="1" applyFill="1" applyBorder="1" applyAlignment="1">
      <alignment horizontal="center" vertical="center" wrapText="1"/>
    </xf>
    <xf numFmtId="0" fontId="63" fillId="23" borderId="0" xfId="0" applyFont="1" applyFill="1" applyAlignment="1">
      <alignment horizontal="center" vertical="center" wrapText="1"/>
    </xf>
    <xf numFmtId="0" fontId="30" fillId="0" borderId="64" xfId="0" applyFont="1" applyBorder="1" applyAlignment="1">
      <alignment horizontal="center" vertical="center"/>
    </xf>
    <xf numFmtId="0" fontId="24" fillId="17" borderId="17" xfId="0" applyFont="1" applyFill="1" applyBorder="1" applyAlignment="1">
      <alignment horizontal="left" vertical="center" wrapText="1" indent="1"/>
    </xf>
    <xf numFmtId="0" fontId="24" fillId="17" borderId="18" xfId="0" applyFont="1" applyFill="1" applyBorder="1" applyAlignment="1">
      <alignment horizontal="left" vertical="center" wrapText="1" indent="1"/>
    </xf>
    <xf numFmtId="0" fontId="24" fillId="17" borderId="19" xfId="0" applyFont="1" applyFill="1" applyBorder="1" applyAlignment="1">
      <alignment horizontal="left" vertical="center" wrapText="1" indent="1"/>
    </xf>
    <xf numFmtId="0" fontId="24" fillId="17" borderId="20" xfId="0" applyFont="1" applyFill="1" applyBorder="1" applyAlignment="1">
      <alignment horizontal="left" vertical="center" wrapText="1" indent="1"/>
    </xf>
    <xf numFmtId="0" fontId="24" fillId="17" borderId="0" xfId="0" applyFont="1" applyFill="1" applyAlignment="1">
      <alignment horizontal="left" vertical="center" wrapText="1" indent="1"/>
    </xf>
    <xf numFmtId="0" fontId="24" fillId="17" borderId="25" xfId="0" applyFont="1" applyFill="1" applyBorder="1" applyAlignment="1">
      <alignment horizontal="left" vertical="center" wrapText="1" indent="1"/>
    </xf>
    <xf numFmtId="0" fontId="24" fillId="17" borderId="26" xfId="0" applyFont="1" applyFill="1" applyBorder="1" applyAlignment="1">
      <alignment horizontal="left" vertical="center" wrapText="1" indent="1"/>
    </xf>
    <xf numFmtId="0" fontId="24" fillId="17" borderId="12" xfId="0" applyFont="1" applyFill="1" applyBorder="1" applyAlignment="1">
      <alignment horizontal="left" vertical="center" wrapText="1" indent="1"/>
    </xf>
    <xf numFmtId="0" fontId="24" fillId="17" borderId="27" xfId="0" applyFont="1" applyFill="1" applyBorder="1" applyAlignment="1">
      <alignment horizontal="left" vertical="center" wrapText="1" indent="1"/>
    </xf>
    <xf numFmtId="49" fontId="50" fillId="17" borderId="17" xfId="0" applyNumberFormat="1" applyFont="1" applyFill="1" applyBorder="1" applyAlignment="1">
      <alignment horizontal="center" vertical="center" wrapText="1"/>
    </xf>
    <xf numFmtId="49" fontId="50" fillId="17" borderId="18" xfId="0" applyNumberFormat="1" applyFont="1" applyFill="1" applyBorder="1" applyAlignment="1">
      <alignment horizontal="center" vertical="center"/>
    </xf>
    <xf numFmtId="49" fontId="50" fillId="17" borderId="19" xfId="0" applyNumberFormat="1" applyFont="1" applyFill="1" applyBorder="1" applyAlignment="1">
      <alignment horizontal="center" vertical="center"/>
    </xf>
    <xf numFmtId="49" fontId="50" fillId="17" borderId="20" xfId="0" applyNumberFormat="1" applyFont="1" applyFill="1" applyBorder="1" applyAlignment="1">
      <alignment horizontal="center" vertical="center"/>
    </xf>
    <xf numFmtId="49" fontId="50" fillId="17" borderId="0" xfId="0" applyNumberFormat="1" applyFont="1" applyFill="1" applyAlignment="1">
      <alignment horizontal="center" vertical="center"/>
    </xf>
    <xf numFmtId="49" fontId="50" fillId="17" borderId="25" xfId="0" applyNumberFormat="1" applyFont="1" applyFill="1" applyBorder="1" applyAlignment="1">
      <alignment horizontal="center" vertical="center"/>
    </xf>
    <xf numFmtId="49" fontId="50" fillId="17" borderId="65" xfId="0" applyNumberFormat="1" applyFont="1" applyFill="1" applyBorder="1" applyAlignment="1">
      <alignment horizontal="center" vertical="center"/>
    </xf>
    <xf numFmtId="49" fontId="50" fillId="17" borderId="13" xfId="0" applyNumberFormat="1" applyFont="1" applyFill="1" applyBorder="1" applyAlignment="1">
      <alignment horizontal="center" vertical="center"/>
    </xf>
    <xf numFmtId="49" fontId="50" fillId="17" borderId="66" xfId="0" applyNumberFormat="1" applyFont="1" applyFill="1" applyBorder="1" applyAlignment="1">
      <alignment horizontal="center" vertical="center"/>
    </xf>
    <xf numFmtId="0" fontId="13" fillId="23" borderId="67" xfId="0" applyFont="1" applyFill="1" applyBorder="1" applyAlignment="1">
      <alignment horizontal="center" vertical="center" textRotation="90"/>
    </xf>
    <xf numFmtId="0" fontId="24" fillId="21" borderId="17" xfId="0" applyFont="1" applyFill="1" applyBorder="1" applyAlignment="1">
      <alignment horizontal="left" vertical="center" wrapText="1" indent="1"/>
    </xf>
    <xf numFmtId="0" fontId="24" fillId="21" borderId="18" xfId="0" applyFont="1" applyFill="1" applyBorder="1" applyAlignment="1">
      <alignment horizontal="left" vertical="center" wrapText="1" indent="1"/>
    </xf>
    <xf numFmtId="0" fontId="24" fillId="21" borderId="19" xfId="0" applyFont="1" applyFill="1" applyBorder="1" applyAlignment="1">
      <alignment horizontal="left" vertical="center" wrapText="1" indent="1"/>
    </xf>
    <xf numFmtId="0" fontId="24" fillId="21" borderId="20" xfId="0" applyFont="1" applyFill="1" applyBorder="1" applyAlignment="1">
      <alignment horizontal="left" vertical="center" wrapText="1" indent="1"/>
    </xf>
    <xf numFmtId="0" fontId="24" fillId="21" borderId="0" xfId="0" applyFont="1" applyFill="1" applyAlignment="1">
      <alignment horizontal="left" vertical="center" wrapText="1" indent="1"/>
    </xf>
    <xf numFmtId="0" fontId="24" fillId="21" borderId="25" xfId="0" applyFont="1" applyFill="1" applyBorder="1" applyAlignment="1">
      <alignment horizontal="left" vertical="center" wrapText="1" indent="1"/>
    </xf>
    <xf numFmtId="0" fontId="24" fillId="21" borderId="26" xfId="0" applyFont="1" applyFill="1" applyBorder="1" applyAlignment="1">
      <alignment horizontal="left" vertical="center" wrapText="1" indent="1"/>
    </xf>
    <xf numFmtId="0" fontId="24" fillId="21" borderId="12" xfId="0" applyFont="1" applyFill="1" applyBorder="1" applyAlignment="1">
      <alignment horizontal="left" vertical="center" wrapText="1" indent="1"/>
    </xf>
    <xf numFmtId="0" fontId="24" fillId="21" borderId="27" xfId="0" applyFont="1" applyFill="1" applyBorder="1" applyAlignment="1">
      <alignment horizontal="left" vertical="center" wrapText="1" indent="1"/>
    </xf>
    <xf numFmtId="49" fontId="50" fillId="0" borderId="23" xfId="0" applyNumberFormat="1" applyFont="1" applyBorder="1" applyAlignment="1">
      <alignment horizontal="center" vertical="center" wrapText="1"/>
    </xf>
    <xf numFmtId="49" fontId="50" fillId="0" borderId="22" xfId="0" applyNumberFormat="1" applyFont="1" applyBorder="1" applyAlignment="1">
      <alignment horizontal="center" vertical="center"/>
    </xf>
    <xf numFmtId="49" fontId="50" fillId="0" borderId="24" xfId="0" applyNumberFormat="1" applyFont="1" applyBorder="1" applyAlignment="1">
      <alignment horizontal="center" vertical="center"/>
    </xf>
    <xf numFmtId="49" fontId="50" fillId="0" borderId="20" xfId="0" applyNumberFormat="1" applyFont="1" applyBorder="1" applyAlignment="1">
      <alignment horizontal="center" vertical="center"/>
    </xf>
    <xf numFmtId="49" fontId="50" fillId="0" borderId="0" xfId="0" applyNumberFormat="1" applyFont="1" applyAlignment="1">
      <alignment horizontal="center" vertical="center"/>
    </xf>
    <xf numFmtId="49" fontId="50" fillId="0" borderId="25" xfId="0" applyNumberFormat="1" applyFont="1" applyBorder="1" applyAlignment="1">
      <alignment horizontal="center" vertical="center"/>
    </xf>
    <xf numFmtId="49" fontId="50" fillId="0" borderId="26" xfId="0" applyNumberFormat="1" applyFont="1" applyBorder="1" applyAlignment="1">
      <alignment horizontal="center" vertical="center"/>
    </xf>
    <xf numFmtId="49" fontId="50" fillId="0" borderId="12" xfId="0" applyNumberFormat="1" applyFont="1" applyBorder="1" applyAlignment="1">
      <alignment horizontal="center" vertical="center"/>
    </xf>
    <xf numFmtId="49" fontId="50" fillId="0" borderId="27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1" fillId="23" borderId="21" xfId="0" applyFont="1" applyFill="1" applyBorder="1" applyAlignment="1">
      <alignment horizontal="center" vertical="center" wrapText="1"/>
    </xf>
    <xf numFmtId="0" fontId="51" fillId="23" borderId="22" xfId="0" applyFont="1" applyFill="1" applyBorder="1" applyAlignment="1">
      <alignment horizontal="center" vertical="center" wrapText="1"/>
    </xf>
    <xf numFmtId="0" fontId="51" fillId="23" borderId="68" xfId="0" applyFont="1" applyFill="1" applyBorder="1" applyAlignment="1">
      <alignment horizontal="center" vertical="center" wrapText="1"/>
    </xf>
    <xf numFmtId="0" fontId="64" fillId="0" borderId="50" xfId="0" applyFont="1" applyBorder="1" applyAlignment="1">
      <alignment horizontal="center" vertical="center"/>
    </xf>
    <xf numFmtId="0" fontId="30" fillId="0" borderId="69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30" fillId="0" borderId="70" xfId="0" applyFont="1" applyBorder="1" applyAlignment="1">
      <alignment horizontal="center" vertical="center"/>
    </xf>
    <xf numFmtId="49" fontId="65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30" fillId="0" borderId="0" xfId="0" applyFont="1" applyAlignment="1">
      <alignment horizontal="center" vertical="center" wrapText="1"/>
    </xf>
    <xf numFmtId="0" fontId="30" fillId="0" borderId="13" xfId="0" applyFont="1" applyBorder="1" applyAlignment="1">
      <alignment horizontal="center" vertical="center" wrapText="1"/>
    </xf>
    <xf numFmtId="0" fontId="51" fillId="23" borderId="50" xfId="0" applyFont="1" applyFill="1" applyBorder="1" applyAlignment="1">
      <alignment horizontal="center" vertical="center" wrapText="1"/>
    </xf>
    <xf numFmtId="0" fontId="51" fillId="23" borderId="16" xfId="0" applyFont="1" applyFill="1" applyBorder="1" applyAlignment="1">
      <alignment horizontal="center" vertical="center" wrapText="1"/>
    </xf>
    <xf numFmtId="0" fontId="68" fillId="21" borderId="17" xfId="0" applyFont="1" applyFill="1" applyBorder="1" applyAlignment="1">
      <alignment horizontal="center" vertical="center"/>
    </xf>
    <xf numFmtId="0" fontId="68" fillId="21" borderId="19" xfId="0" applyFont="1" applyFill="1" applyBorder="1" applyAlignment="1">
      <alignment horizontal="center" vertical="center"/>
    </xf>
    <xf numFmtId="0" fontId="43" fillId="0" borderId="17" xfId="0" applyFont="1" applyBorder="1" applyAlignment="1">
      <alignment horizontal="right" vertical="center" indent="1"/>
    </xf>
    <xf numFmtId="0" fontId="43" fillId="0" borderId="18" xfId="0" applyFont="1" applyBorder="1" applyAlignment="1">
      <alignment horizontal="right" vertical="center" indent="1"/>
    </xf>
    <xf numFmtId="0" fontId="55" fillId="23" borderId="0" xfId="0" applyFont="1" applyFill="1" applyAlignment="1">
      <alignment horizontal="center" vertical="center" textRotation="180"/>
    </xf>
    <xf numFmtId="0" fontId="43" fillId="0" borderId="75" xfId="0" applyFont="1" applyBorder="1" applyAlignment="1">
      <alignment horizontal="left" vertical="center" indent="1"/>
    </xf>
    <xf numFmtId="0" fontId="43" fillId="0" borderId="76" xfId="0" applyFont="1" applyBorder="1" applyAlignment="1">
      <alignment horizontal="left" vertical="center" indent="1"/>
    </xf>
    <xf numFmtId="0" fontId="68" fillId="21" borderId="77" xfId="0" applyFont="1" applyFill="1" applyBorder="1" applyAlignment="1">
      <alignment horizontal="center" vertical="center"/>
    </xf>
    <xf numFmtId="0" fontId="68" fillId="21" borderId="76" xfId="0" applyFont="1" applyFill="1" applyBorder="1" applyAlignment="1">
      <alignment horizontal="center" vertical="center"/>
    </xf>
    <xf numFmtId="49" fontId="67" fillId="17" borderId="33" xfId="0" applyNumberFormat="1" applyFont="1" applyFill="1" applyBorder="1" applyAlignment="1">
      <alignment horizontal="center" vertical="center"/>
    </xf>
    <xf numFmtId="49" fontId="67" fillId="17" borderId="78" xfId="0" applyNumberFormat="1" applyFont="1" applyFill="1" applyBorder="1" applyAlignment="1">
      <alignment horizontal="center" vertical="center"/>
    </xf>
    <xf numFmtId="49" fontId="67" fillId="0" borderId="79" xfId="0" applyNumberFormat="1" applyFont="1" applyBorder="1" applyAlignment="1">
      <alignment horizontal="center" vertical="center"/>
    </xf>
    <xf numFmtId="49" fontId="67" fillId="0" borderId="52" xfId="0" applyNumberFormat="1" applyFont="1" applyBorder="1" applyAlignment="1">
      <alignment horizontal="center" vertical="center"/>
    </xf>
    <xf numFmtId="49" fontId="67" fillId="0" borderId="80" xfId="0" applyNumberFormat="1" applyFont="1" applyBorder="1" applyAlignment="1">
      <alignment horizontal="center" vertical="center"/>
    </xf>
    <xf numFmtId="49" fontId="67" fillId="17" borderId="81" xfId="0" applyNumberFormat="1" applyFont="1" applyFill="1" applyBorder="1" applyAlignment="1">
      <alignment horizontal="center" vertical="center"/>
    </xf>
    <xf numFmtId="49" fontId="67" fillId="17" borderId="72" xfId="0" applyNumberFormat="1" applyFont="1" applyFill="1" applyBorder="1" applyAlignment="1">
      <alignment horizontal="center" vertical="center"/>
    </xf>
    <xf numFmtId="49" fontId="67" fillId="17" borderId="28" xfId="0" applyNumberFormat="1" applyFont="1" applyFill="1" applyBorder="1" applyAlignment="1">
      <alignment horizontal="center" vertical="center"/>
    </xf>
    <xf numFmtId="49" fontId="67" fillId="17" borderId="71" xfId="0" applyNumberFormat="1" applyFont="1" applyFill="1" applyBorder="1" applyAlignment="1">
      <alignment horizontal="center" vertical="center"/>
    </xf>
    <xf numFmtId="49" fontId="67" fillId="0" borderId="21" xfId="0" applyNumberFormat="1" applyFont="1" applyBorder="1" applyAlignment="1">
      <alignment horizontal="center" vertical="center"/>
    </xf>
    <xf numFmtId="49" fontId="67" fillId="0" borderId="22" xfId="0" applyNumberFormat="1" applyFont="1" applyBorder="1" applyAlignment="1">
      <alignment horizontal="center" vertical="center"/>
    </xf>
    <xf numFmtId="49" fontId="67" fillId="0" borderId="69" xfId="0" applyNumberFormat="1" applyFont="1" applyBorder="1" applyAlignment="1">
      <alignment horizontal="center" vertical="center"/>
    </xf>
    <xf numFmtId="49" fontId="67" fillId="17" borderId="73" xfId="0" applyNumberFormat="1" applyFont="1" applyFill="1" applyBorder="1" applyAlignment="1">
      <alignment horizontal="center" vertical="center"/>
    </xf>
    <xf numFmtId="49" fontId="67" fillId="17" borderId="32" xfId="0" applyNumberFormat="1" applyFont="1" applyFill="1" applyBorder="1" applyAlignment="1">
      <alignment horizontal="center" vertical="center"/>
    </xf>
    <xf numFmtId="49" fontId="67" fillId="17" borderId="74" xfId="0" applyNumberFormat="1" applyFont="1" applyFill="1" applyBorder="1" applyAlignment="1">
      <alignment horizontal="center" vertical="center"/>
    </xf>
    <xf numFmtId="0" fontId="43" fillId="0" borderId="18" xfId="0" applyFont="1" applyBorder="1" applyAlignment="1">
      <alignment horizontal="left" vertical="center" indent="1"/>
    </xf>
    <xf numFmtId="0" fontId="43" fillId="0" borderId="19" xfId="0" applyFont="1" applyBorder="1" applyAlignment="1">
      <alignment horizontal="left" vertical="center" indent="1"/>
    </xf>
    <xf numFmtId="0" fontId="66" fillId="21" borderId="17" xfId="0" applyFont="1" applyFill="1" applyBorder="1" applyAlignment="1">
      <alignment horizontal="center" vertical="center"/>
    </xf>
    <xf numFmtId="0" fontId="66" fillId="21" borderId="19" xfId="0" applyFont="1" applyFill="1" applyBorder="1" applyAlignment="1">
      <alignment horizontal="center" vertical="center"/>
    </xf>
    <xf numFmtId="0" fontId="43" fillId="0" borderId="86" xfId="0" applyFont="1" applyBorder="1" applyAlignment="1">
      <alignment horizontal="right" vertical="center" indent="1"/>
    </xf>
    <xf numFmtId="0" fontId="43" fillId="0" borderId="82" xfId="0" applyFont="1" applyBorder="1" applyAlignment="1">
      <alignment horizontal="right" vertical="center" indent="1"/>
    </xf>
    <xf numFmtId="0" fontId="43" fillId="0" borderId="87" xfId="0" applyFont="1" applyBorder="1" applyAlignment="1">
      <alignment horizontal="left" vertical="center" indent="1"/>
    </xf>
    <xf numFmtId="0" fontId="43" fillId="0" borderId="88" xfId="0" applyFont="1" applyBorder="1" applyAlignment="1">
      <alignment horizontal="left" vertical="center" indent="1"/>
    </xf>
    <xf numFmtId="49" fontId="67" fillId="0" borderId="36" xfId="0" applyNumberFormat="1" applyFont="1" applyBorder="1" applyAlignment="1">
      <alignment horizontal="center" vertical="center"/>
    </xf>
    <xf numFmtId="49" fontId="67" fillId="0" borderId="13" xfId="0" applyNumberFormat="1" applyFont="1" applyBorder="1" applyAlignment="1">
      <alignment horizontal="center" vertical="center"/>
    </xf>
    <xf numFmtId="49" fontId="67" fillId="0" borderId="70" xfId="0" applyNumberFormat="1" applyFont="1" applyBorder="1" applyAlignment="1">
      <alignment horizontal="center" vertical="center"/>
    </xf>
    <xf numFmtId="49" fontId="67" fillId="17" borderId="85" xfId="0" applyNumberFormat="1" applyFont="1" applyFill="1" applyBorder="1" applyAlignment="1">
      <alignment horizontal="center" vertical="center"/>
    </xf>
    <xf numFmtId="49" fontId="67" fillId="17" borderId="37" xfId="0" applyNumberFormat="1" applyFont="1" applyFill="1" applyBorder="1" applyAlignment="1">
      <alignment horizontal="center" vertical="center"/>
    </xf>
    <xf numFmtId="49" fontId="67" fillId="17" borderId="84" xfId="0" applyNumberFormat="1" applyFont="1" applyFill="1" applyBorder="1" applyAlignment="1">
      <alignment horizontal="center" vertical="center"/>
    </xf>
    <xf numFmtId="0" fontId="68" fillId="21" borderId="26" xfId="0" applyFont="1" applyFill="1" applyBorder="1" applyAlignment="1">
      <alignment horizontal="center" vertical="center"/>
    </xf>
    <xf numFmtId="0" fontId="68" fillId="21" borderId="27" xfId="0" applyFont="1" applyFill="1" applyBorder="1" applyAlignment="1">
      <alignment horizontal="center" vertical="center"/>
    </xf>
    <xf numFmtId="0" fontId="43" fillId="0" borderId="77" xfId="0" applyFont="1" applyBorder="1" applyAlignment="1">
      <alignment horizontal="right" vertical="center" indent="1"/>
    </xf>
    <xf numFmtId="0" fontId="43" fillId="0" borderId="75" xfId="0" applyFont="1" applyBorder="1" applyAlignment="1">
      <alignment horizontal="right" vertical="center" indent="1"/>
    </xf>
    <xf numFmtId="0" fontId="43" fillId="0" borderId="82" xfId="0" applyFont="1" applyBorder="1" applyAlignment="1">
      <alignment horizontal="left" vertical="center" indent="1"/>
    </xf>
    <xf numFmtId="0" fontId="43" fillId="0" borderId="83" xfId="0" applyFont="1" applyBorder="1" applyAlignment="1">
      <alignment horizontal="left" vertical="center" indent="1"/>
    </xf>
    <xf numFmtId="0" fontId="43" fillId="0" borderId="89" xfId="0" applyFont="1" applyBorder="1" applyAlignment="1">
      <alignment horizontal="right" vertical="center" indent="1"/>
    </xf>
    <xf numFmtId="0" fontId="43" fillId="0" borderId="87" xfId="0" applyFont="1" applyBorder="1" applyAlignment="1">
      <alignment horizontal="right" vertical="center" indent="1"/>
    </xf>
    <xf numFmtId="49" fontId="67" fillId="0" borderId="90" xfId="0" applyNumberFormat="1" applyFont="1" applyBorder="1" applyAlignment="1">
      <alignment horizontal="center" vertical="center"/>
    </xf>
    <xf numFmtId="49" fontId="67" fillId="0" borderId="48" xfId="0" applyNumberFormat="1" applyFont="1" applyBorder="1" applyAlignment="1">
      <alignment horizontal="center" vertical="center"/>
    </xf>
    <xf numFmtId="49" fontId="67" fillId="0" borderId="91" xfId="0" applyNumberFormat="1" applyFont="1" applyBorder="1" applyAlignment="1">
      <alignment horizontal="center" vertical="center"/>
    </xf>
    <xf numFmtId="0" fontId="43" fillId="0" borderId="95" xfId="0" applyFont="1" applyBorder="1" applyAlignment="1">
      <alignment horizontal="right" vertical="center" indent="1"/>
    </xf>
    <xf numFmtId="49" fontId="67" fillId="0" borderId="92" xfId="0" applyNumberFormat="1" applyFont="1" applyBorder="1" applyAlignment="1">
      <alignment horizontal="center" vertical="center"/>
    </xf>
    <xf numFmtId="49" fontId="67" fillId="0" borderId="93" xfId="0" applyNumberFormat="1" applyFont="1" applyBorder="1" applyAlignment="1">
      <alignment horizontal="center" vertical="center"/>
    </xf>
    <xf numFmtId="49" fontId="67" fillId="0" borderId="94" xfId="0" applyNumberFormat="1" applyFont="1" applyBorder="1" applyAlignment="1">
      <alignment horizontal="center" vertical="center"/>
    </xf>
    <xf numFmtId="0" fontId="43" fillId="0" borderId="97" xfId="0" applyFont="1" applyBorder="1" applyAlignment="1">
      <alignment horizontal="right" vertical="center" indent="1"/>
    </xf>
    <xf numFmtId="0" fontId="43" fillId="0" borderId="96" xfId="0" applyFont="1" applyBorder="1" applyAlignment="1">
      <alignment horizontal="right" vertical="center" indent="1"/>
    </xf>
    <xf numFmtId="0" fontId="55" fillId="23" borderId="99" xfId="0" applyFont="1" applyFill="1" applyBorder="1" applyAlignment="1">
      <alignment horizontal="center" vertical="center" textRotation="90"/>
    </xf>
    <xf numFmtId="49" fontId="49" fillId="17" borderId="21" xfId="0" applyNumberFormat="1" applyFont="1" applyFill="1" applyBorder="1" applyAlignment="1">
      <alignment horizontal="left" vertical="center" wrapText="1"/>
    </xf>
    <xf numFmtId="49" fontId="48" fillId="17" borderId="22" xfId="0" applyNumberFormat="1" applyFont="1" applyFill="1" applyBorder="1" applyAlignment="1">
      <alignment horizontal="left" vertical="center" wrapText="1"/>
    </xf>
    <xf numFmtId="49" fontId="48" fillId="17" borderId="16" xfId="0" applyNumberFormat="1" applyFont="1" applyFill="1" applyBorder="1" applyAlignment="1">
      <alignment horizontal="left" vertical="center" wrapText="1"/>
    </xf>
    <xf numFmtId="49" fontId="48" fillId="17" borderId="0" xfId="0" applyNumberFormat="1" applyFont="1" applyFill="1" applyAlignment="1">
      <alignment horizontal="left" vertical="center" wrapText="1"/>
    </xf>
    <xf numFmtId="49" fontId="48" fillId="17" borderId="36" xfId="0" applyNumberFormat="1" applyFont="1" applyFill="1" applyBorder="1" applyAlignment="1">
      <alignment horizontal="left" vertical="center" wrapText="1"/>
    </xf>
    <xf numFmtId="49" fontId="48" fillId="17" borderId="13" xfId="0" applyNumberFormat="1" applyFont="1" applyFill="1" applyBorder="1" applyAlignment="1">
      <alignment horizontal="left" vertical="center" wrapText="1"/>
    </xf>
    <xf numFmtId="0" fontId="55" fillId="23" borderId="0" xfId="0" applyFont="1" applyFill="1" applyAlignment="1">
      <alignment horizontal="center" vertical="center" textRotation="90"/>
    </xf>
    <xf numFmtId="0" fontId="23" fillId="17" borderId="17" xfId="0" applyFont="1" applyFill="1" applyBorder="1" applyAlignment="1">
      <alignment horizontal="left" vertical="center" wrapText="1"/>
    </xf>
    <xf numFmtId="49" fontId="50" fillId="17" borderId="43" xfId="0" applyNumberFormat="1" applyFont="1" applyFill="1" applyBorder="1" applyAlignment="1">
      <alignment horizontal="center" vertical="center"/>
    </xf>
    <xf numFmtId="49" fontId="50" fillId="17" borderId="44" xfId="0" applyNumberFormat="1" applyFont="1" applyFill="1" applyBorder="1" applyAlignment="1">
      <alignment horizontal="center" vertical="center"/>
    </xf>
    <xf numFmtId="49" fontId="50" fillId="17" borderId="45" xfId="0" applyNumberFormat="1" applyFont="1" applyFill="1" applyBorder="1" applyAlignment="1">
      <alignment horizontal="center" vertical="center"/>
    </xf>
    <xf numFmtId="0" fontId="55" fillId="23" borderId="42" xfId="0" applyFont="1" applyFill="1" applyBorder="1" applyAlignment="1">
      <alignment horizontal="center" vertical="center" textRotation="180"/>
    </xf>
    <xf numFmtId="0" fontId="55" fillId="23" borderId="98" xfId="0" applyFont="1" applyFill="1" applyBorder="1" applyAlignment="1">
      <alignment horizontal="center" vertical="center" textRotation="180"/>
    </xf>
    <xf numFmtId="0" fontId="55" fillId="23" borderId="50" xfId="0" applyFont="1" applyFill="1" applyBorder="1" applyAlignment="1">
      <alignment horizontal="center" vertical="center" textRotation="90"/>
    </xf>
    <xf numFmtId="49" fontId="49" fillId="21" borderId="21" xfId="0" applyNumberFormat="1" applyFont="1" applyFill="1" applyBorder="1" applyAlignment="1">
      <alignment horizontal="left" vertical="center" wrapText="1"/>
    </xf>
    <xf numFmtId="49" fontId="48" fillId="21" borderId="22" xfId="0" applyNumberFormat="1" applyFont="1" applyFill="1" applyBorder="1" applyAlignment="1">
      <alignment horizontal="left" vertical="center" wrapText="1"/>
    </xf>
    <xf numFmtId="49" fontId="48" fillId="21" borderId="16" xfId="0" applyNumberFormat="1" applyFont="1" applyFill="1" applyBorder="1" applyAlignment="1">
      <alignment horizontal="left" vertical="center" wrapText="1"/>
    </xf>
    <xf numFmtId="49" fontId="48" fillId="21" borderId="0" xfId="0" applyNumberFormat="1" applyFont="1" applyFill="1" applyAlignment="1">
      <alignment horizontal="left" vertical="center" wrapText="1"/>
    </xf>
    <xf numFmtId="49" fontId="48" fillId="21" borderId="36" xfId="0" applyNumberFormat="1" applyFont="1" applyFill="1" applyBorder="1" applyAlignment="1">
      <alignment horizontal="left" vertical="center" wrapText="1"/>
    </xf>
    <xf numFmtId="49" fontId="48" fillId="21" borderId="13" xfId="0" applyNumberFormat="1" applyFont="1" applyFill="1" applyBorder="1" applyAlignment="1">
      <alignment horizontal="left" vertical="center" wrapText="1"/>
    </xf>
    <xf numFmtId="0" fontId="24" fillId="21" borderId="17" xfId="0" applyFont="1" applyFill="1" applyBorder="1" applyAlignment="1">
      <alignment horizontal="left" vertical="center" wrapText="1"/>
    </xf>
    <xf numFmtId="0" fontId="55" fillId="23" borderId="50" xfId="0" applyFont="1" applyFill="1" applyBorder="1" applyAlignment="1">
      <alignment horizontal="center" vertical="center" textRotation="180"/>
    </xf>
    <xf numFmtId="0" fontId="25" fillId="0" borderId="11" xfId="0" applyFont="1" applyBorder="1" applyAlignment="1">
      <alignment horizontal="left" vertical="center" wrapText="1"/>
    </xf>
    <xf numFmtId="0" fontId="23" fillId="0" borderId="11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0065BB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4.png"/><Relationship Id="rId2" Type="http://schemas.microsoft.com/office/2007/relationships/hdphoto" Target="../media/hdphoto1.wdp"/><Relationship Id="rId1" Type="http://schemas.openxmlformats.org/officeDocument/2006/relationships/image" Target="../media/image53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15491</xdr:colOff>
      <xdr:row>50</xdr:row>
      <xdr:rowOff>22086</xdr:rowOff>
    </xdr:from>
    <xdr:ext cx="189112" cy="203224"/>
    <xdr:pic>
      <xdr:nvPicPr>
        <xdr:cNvPr id="2" name="Imagen 1">
          <a:extLst>
            <a:ext uri="{FF2B5EF4-FFF2-40B4-BE49-F238E27FC236}">
              <a16:creationId xmlns:a16="http://schemas.microsoft.com/office/drawing/2014/main" id="{A3A7F62C-D138-4279-838F-AC6B06115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-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635491" y="11458436"/>
          <a:ext cx="189112" cy="203224"/>
        </a:xfrm>
        <a:prstGeom prst="rect">
          <a:avLst/>
        </a:prstGeom>
      </xdr:spPr>
    </xdr:pic>
    <xdr:clientData/>
  </xdr:oneCellAnchor>
  <xdr:twoCellAnchor editAs="oneCell">
    <xdr:from>
      <xdr:col>53</xdr:col>
      <xdr:colOff>210038</xdr:colOff>
      <xdr:row>50</xdr:row>
      <xdr:rowOff>29043</xdr:rowOff>
    </xdr:from>
    <xdr:to>
      <xdr:col>55</xdr:col>
      <xdr:colOff>9769</xdr:colOff>
      <xdr:row>50</xdr:row>
      <xdr:rowOff>189488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1CFE71C-F84D-437F-A04F-FDB20EA5D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colorTemperature colorTemp="5900"/>
                  </a14:imgEffect>
                  <a14:imgEffect>
                    <a14:brightnessContrast bright="20000"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2402038" y="11465393"/>
          <a:ext cx="256931" cy="16044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2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ndustriascts.com/" TargetMode="External"/><Relationship Id="rId2" Type="http://schemas.openxmlformats.org/officeDocument/2006/relationships/hyperlink" Target="http://www.industriascts.com/" TargetMode="External"/><Relationship Id="rId1" Type="http://schemas.openxmlformats.org/officeDocument/2006/relationships/hyperlink" Target="http://www.industriascts.com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69CF1-7FB1-4096-90AB-C9C9EE3DF682}">
  <dimension ref="A1:AA426"/>
  <sheetViews>
    <sheetView showGridLines="0" zoomScale="85" zoomScaleNormal="85" workbookViewId="0">
      <pane ySplit="5" topLeftCell="A6" activePane="bottomLeft" state="frozen"/>
      <selection activeCell="I39" sqref="I39"/>
      <selection pane="bottomLeft" activeCell="H47" sqref="H47"/>
    </sheetView>
  </sheetViews>
  <sheetFormatPr baseColWidth="10" defaultRowHeight="20" customHeight="1" outlineLevelRow="2" outlineLevelCol="1" x14ac:dyDescent="0.65"/>
  <cols>
    <col min="1" max="1" width="6.5" style="2" customWidth="1"/>
    <col min="2" max="2" width="15.58203125" style="46" customWidth="1"/>
    <col min="3" max="3" width="12.58203125" style="1" customWidth="1"/>
    <col min="4" max="6" width="12.58203125" style="5" customWidth="1"/>
    <col min="7" max="7" width="5.58203125" style="2" hidden="1" customWidth="1" outlineLevel="1"/>
    <col min="8" max="8" width="10.58203125" style="2" hidden="1" customWidth="1" outlineLevel="1"/>
    <col min="9" max="9" width="5.58203125" style="2" hidden="1" customWidth="1" outlineLevel="1"/>
    <col min="10" max="10" width="10.58203125" style="2" hidden="1" customWidth="1" outlineLevel="1"/>
    <col min="11" max="11" width="5.58203125" style="2" hidden="1" customWidth="1" outlineLevel="1"/>
    <col min="12" max="12" width="10.58203125" style="2" hidden="1" customWidth="1" outlineLevel="1"/>
    <col min="13" max="15" width="10.58203125" style="1" hidden="1" customWidth="1" outlineLevel="1"/>
    <col min="16" max="16" width="15.58203125" style="3" hidden="1" customWidth="1" outlineLevel="1"/>
    <col min="17" max="17" width="50.58203125" style="4" customWidth="1" collapsed="1"/>
    <col min="18" max="18" width="10.6640625" style="2"/>
    <col min="19" max="19" width="6.75" style="3" bestFit="1" customWidth="1"/>
    <col min="20" max="20" width="28.58203125" style="47" customWidth="1"/>
    <col min="21" max="25" width="10.58203125" style="1" hidden="1" customWidth="1" outlineLevel="1"/>
    <col min="26" max="26" width="15.5" style="1" hidden="1" customWidth="1" outlineLevel="1"/>
    <col min="27" max="27" width="15.58203125" style="1" customWidth="1" collapsed="1"/>
    <col min="28" max="16384" width="10.6640625" style="2"/>
  </cols>
  <sheetData>
    <row r="1" spans="1:27" ht="20" customHeight="1" x14ac:dyDescent="0.65">
      <c r="S1" s="174" t="s">
        <v>492</v>
      </c>
      <c r="T1" s="175"/>
      <c r="U1" s="14"/>
      <c r="V1" s="14"/>
      <c r="W1" s="14"/>
      <c r="X1" s="14"/>
      <c r="Y1" s="58" t="s">
        <v>175</v>
      </c>
      <c r="Z1" s="14" t="str">
        <f>MID(AA1,1,2)</f>
        <v>22</v>
      </c>
      <c r="AA1" s="31">
        <v>2200</v>
      </c>
    </row>
    <row r="2" spans="1:27" ht="20" customHeight="1" x14ac:dyDescent="0.65">
      <c r="S2" s="174" t="s">
        <v>493</v>
      </c>
      <c r="T2" s="175"/>
      <c r="U2" s="14"/>
      <c r="V2" s="14"/>
      <c r="W2" s="14"/>
      <c r="X2" s="14"/>
      <c r="Y2" s="58" t="s">
        <v>176</v>
      </c>
      <c r="Z2" s="14" t="str">
        <f>MID(AA2,1,2)</f>
        <v>72</v>
      </c>
      <c r="AA2" s="31">
        <v>720</v>
      </c>
    </row>
    <row r="3" spans="1:27" ht="20" customHeight="1" x14ac:dyDescent="0.65">
      <c r="S3" s="174" t="s">
        <v>494</v>
      </c>
      <c r="T3" s="175"/>
      <c r="U3" s="14"/>
      <c r="V3" s="14"/>
      <c r="W3" s="14"/>
      <c r="X3" s="14"/>
      <c r="Y3" s="58" t="s">
        <v>177</v>
      </c>
      <c r="Z3" s="14" t="str">
        <f>MID(AA3,1,2)</f>
        <v>60</v>
      </c>
      <c r="AA3" s="31">
        <v>600</v>
      </c>
    </row>
    <row r="4" spans="1:27" ht="20" customHeight="1" x14ac:dyDescent="0.65">
      <c r="S4" s="174" t="s">
        <v>495</v>
      </c>
      <c r="T4" s="175"/>
      <c r="U4" s="14"/>
      <c r="V4" s="14"/>
      <c r="W4" s="14"/>
      <c r="X4" s="14"/>
      <c r="Y4" s="14"/>
      <c r="Z4" s="14"/>
      <c r="AA4" s="31">
        <v>30</v>
      </c>
    </row>
    <row r="5" spans="1:27" s="15" customFormat="1" ht="25" customHeight="1" x14ac:dyDescent="0.65">
      <c r="A5" s="7"/>
      <c r="B5" s="66" t="s">
        <v>0</v>
      </c>
      <c r="C5" s="6" t="s">
        <v>61</v>
      </c>
      <c r="D5" s="7" t="s">
        <v>0</v>
      </c>
      <c r="E5" s="7" t="s">
        <v>1</v>
      </c>
      <c r="F5" s="7" t="s">
        <v>2</v>
      </c>
      <c r="G5" s="173" t="s">
        <v>3</v>
      </c>
      <c r="H5" s="173"/>
      <c r="I5" s="173" t="s">
        <v>4</v>
      </c>
      <c r="J5" s="173"/>
      <c r="K5" s="173" t="s">
        <v>5</v>
      </c>
      <c r="L5" s="173"/>
      <c r="M5" s="7" t="s">
        <v>178</v>
      </c>
      <c r="N5" s="7" t="s">
        <v>179</v>
      </c>
      <c r="O5" s="7" t="s">
        <v>180</v>
      </c>
      <c r="P5" s="7" t="s">
        <v>228</v>
      </c>
      <c r="Q5" s="6" t="s">
        <v>230</v>
      </c>
      <c r="S5" s="176"/>
      <c r="T5" s="176"/>
      <c r="U5" s="7" t="s">
        <v>61</v>
      </c>
      <c r="V5" s="7" t="s">
        <v>418</v>
      </c>
      <c r="W5" s="7" t="s">
        <v>178</v>
      </c>
      <c r="X5" s="7" t="s">
        <v>179</v>
      </c>
      <c r="Y5" s="7" t="s">
        <v>180</v>
      </c>
      <c r="Z5" s="32" t="s">
        <v>419</v>
      </c>
      <c r="AA5" s="6" t="s">
        <v>0</v>
      </c>
    </row>
    <row r="6" spans="1:27" ht="20" customHeight="1" outlineLevel="1" x14ac:dyDescent="0.65">
      <c r="A6" s="57">
        <v>1</v>
      </c>
      <c r="B6" s="67" t="str">
        <f>MID(H6,1,2)&amp;MID(J6,1,2)&amp;MID(L6,1,2)&amp;MID(C6,1,2)&amp;MID(M6,1,1)&amp;MID(N6,1,1)&amp;MID(O6,1,1)&amp;MID(P6,1,3)</f>
        <v>182040Ma</v>
      </c>
      <c r="C6" s="16" t="s">
        <v>168</v>
      </c>
      <c r="D6" s="34" t="s">
        <v>6</v>
      </c>
      <c r="E6" s="35" t="s">
        <v>7</v>
      </c>
      <c r="F6" s="35" t="s">
        <v>8</v>
      </c>
      <c r="G6" s="19" t="str">
        <f>IF(H6&lt;&gt;"","H:","")</f>
        <v>H:</v>
      </c>
      <c r="H6" s="19">
        <v>1800</v>
      </c>
      <c r="I6" s="21" t="str">
        <f>IF(J6&lt;&gt;"","W:","")</f>
        <v>W:</v>
      </c>
      <c r="J6" s="21">
        <v>200</v>
      </c>
      <c r="K6" s="23" t="str">
        <f>IF(L6&lt;&gt;"","D:","")</f>
        <v>D:</v>
      </c>
      <c r="L6" s="23">
        <v>400</v>
      </c>
      <c r="M6" s="25"/>
      <c r="N6" s="26"/>
      <c r="O6" s="27"/>
      <c r="P6" s="28"/>
      <c r="Q6" s="29" t="str">
        <f>IF(B6&lt;&gt;"",(C6&amp;M6&amp;N6&amp;O6&amp;P6&amp;" / "&amp;G6&amp;H6&amp;I6&amp;J6&amp;K6&amp;L6&amp;" mm"),"")</f>
        <v>Marco  / H:1800W:200D:400 mm</v>
      </c>
      <c r="S6" s="53" t="s">
        <v>458</v>
      </c>
      <c r="T6" s="48" t="s">
        <v>459</v>
      </c>
      <c r="U6" s="9" t="s">
        <v>405</v>
      </c>
      <c r="V6" s="10" t="str">
        <f>Z1&amp;Z2&amp;Z3</f>
        <v>227260</v>
      </c>
      <c r="W6" s="10"/>
      <c r="X6" s="10"/>
      <c r="Y6" s="10"/>
      <c r="Z6" s="33" t="str">
        <f t="shared" ref="Z6:Z15" si="0">V6&amp;U6&amp;MID(W6,1,1)&amp;MID(X6,1,1)&amp;MID(Y6,1,3)</f>
        <v>227260Ma</v>
      </c>
      <c r="AA6" s="8" t="str">
        <f t="shared" ref="AA6:AA20" si="1">VLOOKUP(Z6,$B$6:$D$426,3,FALSE)</f>
        <v>017033</v>
      </c>
    </row>
    <row r="7" spans="1:27" ht="20" customHeight="1" outlineLevel="1" x14ac:dyDescent="0.65">
      <c r="A7" s="57">
        <v>2</v>
      </c>
      <c r="B7" s="67" t="str">
        <f t="shared" ref="B7:B82" si="2">MID(H7,1,2)&amp;MID(J7,1,2)&amp;MID(L7,1,2)&amp;MID(C7,1,2)&amp;MID(M7,1,1)&amp;MID(N7,1,1)&amp;MID(O7,1,1)&amp;MID(P7,1,3)</f>
        <v>182060Ma</v>
      </c>
      <c r="C7" s="16" t="s">
        <v>168</v>
      </c>
      <c r="D7" s="34" t="s">
        <v>9</v>
      </c>
      <c r="E7" s="35" t="s">
        <v>10</v>
      </c>
      <c r="F7" s="35" t="s">
        <v>8</v>
      </c>
      <c r="G7" s="19" t="str">
        <f t="shared" ref="G7:G82" si="3">IF(H7&lt;&gt;"","H:","")</f>
        <v>H:</v>
      </c>
      <c r="H7" s="19">
        <v>1800</v>
      </c>
      <c r="I7" s="21" t="str">
        <f t="shared" ref="I7:I82" si="4">IF(J7&lt;&gt;"","W:","")</f>
        <v>W:</v>
      </c>
      <c r="J7" s="21">
        <v>200</v>
      </c>
      <c r="K7" s="23" t="str">
        <f t="shared" ref="K7:K82" si="5">IF(L7&lt;&gt;"","D:","")</f>
        <v>D:</v>
      </c>
      <c r="L7" s="23">
        <v>600</v>
      </c>
      <c r="M7" s="25"/>
      <c r="N7" s="26"/>
      <c r="O7" s="27"/>
      <c r="P7" s="28"/>
      <c r="Q7" s="29" t="str">
        <f t="shared" ref="Q7:Q82" si="6">IF(B7&lt;&gt;"",(C7&amp;M7&amp;N7&amp;O7&amp;P7&amp;" / "&amp;G7&amp;H7&amp;I7&amp;J7&amp;K7&amp;L7&amp;" mm"),"")</f>
        <v>Marco  / H:1800W:200D:600 mm</v>
      </c>
      <c r="S7" s="53" t="s">
        <v>460</v>
      </c>
      <c r="T7" s="48" t="s">
        <v>497</v>
      </c>
      <c r="U7" s="9" t="s">
        <v>406</v>
      </c>
      <c r="V7" s="10" t="str">
        <f>Z1&amp;Z2</f>
        <v>2272</v>
      </c>
      <c r="W7" s="10" t="s">
        <v>520</v>
      </c>
      <c r="X7" s="10"/>
      <c r="Y7" s="10"/>
      <c r="Z7" s="33" t="str">
        <f t="shared" si="0"/>
        <v>2272PuP</v>
      </c>
      <c r="AA7" s="8" t="str">
        <f t="shared" si="1"/>
        <v>014109</v>
      </c>
    </row>
    <row r="8" spans="1:27" ht="20" customHeight="1" outlineLevel="1" x14ac:dyDescent="0.65">
      <c r="A8" s="57">
        <v>3</v>
      </c>
      <c r="B8" s="67" t="str">
        <f t="shared" si="2"/>
        <v>182010Ma</v>
      </c>
      <c r="C8" s="16" t="s">
        <v>168</v>
      </c>
      <c r="D8" s="34" t="s">
        <v>11</v>
      </c>
      <c r="E8" s="35" t="s">
        <v>12</v>
      </c>
      <c r="F8" s="35" t="s">
        <v>8</v>
      </c>
      <c r="G8" s="19" t="str">
        <f t="shared" si="3"/>
        <v>H:</v>
      </c>
      <c r="H8" s="19">
        <v>1800</v>
      </c>
      <c r="I8" s="21" t="str">
        <f t="shared" si="4"/>
        <v>W:</v>
      </c>
      <c r="J8" s="21">
        <v>200</v>
      </c>
      <c r="K8" s="23" t="str">
        <f t="shared" si="5"/>
        <v>D:</v>
      </c>
      <c r="L8" s="23">
        <v>1000</v>
      </c>
      <c r="M8" s="25"/>
      <c r="N8" s="26"/>
      <c r="O8" s="27"/>
      <c r="P8" s="28"/>
      <c r="Q8" s="29" t="str">
        <f t="shared" si="6"/>
        <v>Marco  / H:1800W:200D:1000 mm</v>
      </c>
      <c r="S8" s="53" t="s">
        <v>462</v>
      </c>
      <c r="T8" s="48" t="s">
        <v>498</v>
      </c>
      <c r="U8" s="9" t="s">
        <v>424</v>
      </c>
      <c r="V8" s="10" t="str">
        <f>Z1&amp;Z3</f>
        <v>2260</v>
      </c>
      <c r="W8" s="10" t="s">
        <v>60</v>
      </c>
      <c r="X8" s="10" t="s">
        <v>169</v>
      </c>
      <c r="Y8" s="10" t="s">
        <v>457</v>
      </c>
      <c r="Z8" s="33" t="str">
        <f t="shared" si="0"/>
        <v>2260PaLCS_NP</v>
      </c>
      <c r="AA8" s="8" t="str">
        <f t="shared" si="1"/>
        <v>014620</v>
      </c>
    </row>
    <row r="9" spans="1:27" ht="20" customHeight="1" outlineLevel="1" x14ac:dyDescent="0.65">
      <c r="A9" s="57">
        <v>4</v>
      </c>
      <c r="B9" s="67" t="str">
        <f t="shared" si="2"/>
        <v>184040Ma</v>
      </c>
      <c r="C9" s="16" t="s">
        <v>168</v>
      </c>
      <c r="D9" s="34" t="s">
        <v>13</v>
      </c>
      <c r="E9" s="35" t="s">
        <v>7</v>
      </c>
      <c r="F9" s="35" t="s">
        <v>14</v>
      </c>
      <c r="G9" s="19" t="str">
        <f t="shared" si="3"/>
        <v>H:</v>
      </c>
      <c r="H9" s="19">
        <v>1800</v>
      </c>
      <c r="I9" s="21" t="str">
        <f t="shared" si="4"/>
        <v>W:</v>
      </c>
      <c r="J9" s="21">
        <v>400</v>
      </c>
      <c r="K9" s="23" t="str">
        <f t="shared" si="5"/>
        <v>D:</v>
      </c>
      <c r="L9" s="23">
        <v>400</v>
      </c>
      <c r="M9" s="25"/>
      <c r="N9" s="26"/>
      <c r="O9" s="27"/>
      <c r="P9" s="28"/>
      <c r="Q9" s="29" t="str">
        <f t="shared" si="6"/>
        <v>Marco  / H:1800W:400D:400 mm</v>
      </c>
      <c r="S9" s="53" t="s">
        <v>463</v>
      </c>
      <c r="T9" s="48" t="s">
        <v>499</v>
      </c>
      <c r="U9" s="9" t="s">
        <v>425</v>
      </c>
      <c r="V9" s="10" t="str">
        <f>Z1&amp;Z2</f>
        <v>2272</v>
      </c>
      <c r="W9" s="10" t="s">
        <v>227</v>
      </c>
      <c r="X9" s="10"/>
      <c r="Y9" s="10"/>
      <c r="Z9" s="33" t="str">
        <f t="shared" si="0"/>
        <v>2272PaPP</v>
      </c>
      <c r="AA9" s="8" t="str">
        <f t="shared" si="1"/>
        <v>014061</v>
      </c>
    </row>
    <row r="10" spans="1:27" ht="20" customHeight="1" outlineLevel="1" x14ac:dyDescent="0.65">
      <c r="A10" s="57">
        <v>5</v>
      </c>
      <c r="B10" s="67" t="str">
        <f t="shared" si="2"/>
        <v>184060Ma</v>
      </c>
      <c r="C10" s="16" t="s">
        <v>168</v>
      </c>
      <c r="D10" s="34" t="s">
        <v>15</v>
      </c>
      <c r="E10" s="35" t="s">
        <v>10</v>
      </c>
      <c r="F10" s="35" t="s">
        <v>14</v>
      </c>
      <c r="G10" s="19" t="str">
        <f t="shared" si="3"/>
        <v>H:</v>
      </c>
      <c r="H10" s="19">
        <v>1800</v>
      </c>
      <c r="I10" s="21" t="str">
        <f t="shared" si="4"/>
        <v>W:</v>
      </c>
      <c r="J10" s="21">
        <v>400</v>
      </c>
      <c r="K10" s="23" t="str">
        <f t="shared" si="5"/>
        <v>D:</v>
      </c>
      <c r="L10" s="23">
        <v>600</v>
      </c>
      <c r="M10" s="25"/>
      <c r="N10" s="26"/>
      <c r="O10" s="27"/>
      <c r="P10" s="28"/>
      <c r="Q10" s="29" t="str">
        <f t="shared" si="6"/>
        <v>Marco  / H:1800W:400D:600 mm</v>
      </c>
      <c r="S10" s="53" t="s">
        <v>464</v>
      </c>
      <c r="T10" s="48" t="s">
        <v>500</v>
      </c>
      <c r="U10" s="9" t="s">
        <v>408</v>
      </c>
      <c r="V10" s="10" t="str">
        <f>Z2&amp;Z3</f>
        <v>7260</v>
      </c>
      <c r="W10" s="10" t="s">
        <v>344</v>
      </c>
      <c r="X10" s="10"/>
      <c r="Y10" s="10"/>
      <c r="Z10" s="33" t="str">
        <f t="shared" si="0"/>
        <v>7260PaS</v>
      </c>
      <c r="AA10" s="8" t="str">
        <f t="shared" si="1"/>
        <v>010057</v>
      </c>
    </row>
    <row r="11" spans="1:27" ht="20" customHeight="1" outlineLevel="1" x14ac:dyDescent="0.65">
      <c r="A11" s="57">
        <v>6</v>
      </c>
      <c r="B11" s="67" t="str">
        <f t="shared" si="2"/>
        <v>184010Ma</v>
      </c>
      <c r="C11" s="16" t="s">
        <v>168</v>
      </c>
      <c r="D11" s="34" t="s">
        <v>16</v>
      </c>
      <c r="E11" s="35" t="s">
        <v>12</v>
      </c>
      <c r="F11" s="35" t="s">
        <v>14</v>
      </c>
      <c r="G11" s="19" t="str">
        <f t="shared" si="3"/>
        <v>H:</v>
      </c>
      <c r="H11" s="19">
        <v>1800</v>
      </c>
      <c r="I11" s="21" t="str">
        <f t="shared" si="4"/>
        <v>W:</v>
      </c>
      <c r="J11" s="21">
        <v>400</v>
      </c>
      <c r="K11" s="23" t="str">
        <f t="shared" si="5"/>
        <v>D:</v>
      </c>
      <c r="L11" s="23">
        <v>1000</v>
      </c>
      <c r="M11" s="25"/>
      <c r="N11" s="26"/>
      <c r="O11" s="27"/>
      <c r="P11" s="28"/>
      <c r="Q11" s="29" t="str">
        <f t="shared" si="6"/>
        <v>Marco  / H:1800W:400D:1000 mm</v>
      </c>
      <c r="S11" s="53" t="s">
        <v>465</v>
      </c>
      <c r="T11" s="48" t="s">
        <v>501</v>
      </c>
      <c r="U11" s="9" t="s">
        <v>409</v>
      </c>
      <c r="V11" s="10" t="str">
        <f>Z2&amp;Z3</f>
        <v>7260</v>
      </c>
      <c r="W11" s="10" t="s">
        <v>375</v>
      </c>
      <c r="X11" s="10"/>
      <c r="Y11" s="10"/>
      <c r="Z11" s="33" t="str">
        <f t="shared" si="0"/>
        <v>7260BaE</v>
      </c>
      <c r="AA11" s="8" t="str">
        <f t="shared" si="1"/>
        <v>015007</v>
      </c>
    </row>
    <row r="12" spans="1:27" ht="20" customHeight="1" outlineLevel="1" x14ac:dyDescent="0.65">
      <c r="A12" s="57">
        <v>7</v>
      </c>
      <c r="B12" s="67" t="str">
        <f t="shared" si="2"/>
        <v>187240Ma</v>
      </c>
      <c r="C12" s="16" t="s">
        <v>168</v>
      </c>
      <c r="D12" s="34" t="s">
        <v>17</v>
      </c>
      <c r="E12" s="35" t="s">
        <v>7</v>
      </c>
      <c r="F12" s="35" t="s">
        <v>18</v>
      </c>
      <c r="G12" s="19" t="str">
        <f t="shared" si="3"/>
        <v>H:</v>
      </c>
      <c r="H12" s="19">
        <v>1800</v>
      </c>
      <c r="I12" s="21" t="str">
        <f t="shared" si="4"/>
        <v>W:</v>
      </c>
      <c r="J12" s="21">
        <v>720</v>
      </c>
      <c r="K12" s="23" t="str">
        <f t="shared" si="5"/>
        <v>D:</v>
      </c>
      <c r="L12" s="23">
        <v>400</v>
      </c>
      <c r="M12" s="25"/>
      <c r="N12" s="26"/>
      <c r="O12" s="27"/>
      <c r="P12" s="28"/>
      <c r="Q12" s="29" t="str">
        <f t="shared" si="6"/>
        <v>Marco  / H:1800W:720D:400 mm</v>
      </c>
      <c r="S12" s="53" t="s">
        <v>466</v>
      </c>
      <c r="T12" s="48" t="s">
        <v>502</v>
      </c>
      <c r="U12" s="9" t="s">
        <v>410</v>
      </c>
      <c r="V12" s="10" t="str">
        <f>Z3</f>
        <v>60</v>
      </c>
      <c r="W12" s="10" t="s">
        <v>421</v>
      </c>
      <c r="X12" s="10"/>
      <c r="Y12" s="10"/>
      <c r="Z12" s="33" t="str">
        <f t="shared" si="0"/>
        <v>60ZoL</v>
      </c>
      <c r="AA12" s="8" t="str">
        <f t="shared" si="1"/>
        <v>010177</v>
      </c>
    </row>
    <row r="13" spans="1:27" ht="20" customHeight="1" outlineLevel="1" x14ac:dyDescent="0.65">
      <c r="A13" s="57">
        <v>8</v>
      </c>
      <c r="B13" s="67" t="str">
        <f t="shared" si="2"/>
        <v>187260Ma</v>
      </c>
      <c r="C13" s="16" t="s">
        <v>168</v>
      </c>
      <c r="D13" s="34" t="s">
        <v>19</v>
      </c>
      <c r="E13" s="35" t="s">
        <v>10</v>
      </c>
      <c r="F13" s="35" t="s">
        <v>18</v>
      </c>
      <c r="G13" s="19" t="str">
        <f t="shared" si="3"/>
        <v>H:</v>
      </c>
      <c r="H13" s="19">
        <v>1800</v>
      </c>
      <c r="I13" s="21" t="str">
        <f t="shared" si="4"/>
        <v>W:</v>
      </c>
      <c r="J13" s="21">
        <v>720</v>
      </c>
      <c r="K13" s="23" t="str">
        <f t="shared" si="5"/>
        <v>D:</v>
      </c>
      <c r="L13" s="23">
        <v>600</v>
      </c>
      <c r="M13" s="25"/>
      <c r="N13" s="26"/>
      <c r="O13" s="27"/>
      <c r="P13" s="28"/>
      <c r="Q13" s="29" t="str">
        <f t="shared" si="6"/>
        <v>Marco  / H:1800W:720D:600 mm</v>
      </c>
      <c r="S13" s="53" t="s">
        <v>467</v>
      </c>
      <c r="T13" s="48" t="s">
        <v>503</v>
      </c>
      <c r="U13" s="9" t="s">
        <v>410</v>
      </c>
      <c r="V13" s="10" t="str">
        <f>Z2</f>
        <v>72</v>
      </c>
      <c r="W13" s="10" t="s">
        <v>422</v>
      </c>
      <c r="X13" s="10"/>
      <c r="Y13" s="10"/>
      <c r="Z13" s="33" t="str">
        <f t="shared" si="0"/>
        <v>72ZoF</v>
      </c>
      <c r="AA13" s="8" t="str">
        <f t="shared" si="1"/>
        <v>010178</v>
      </c>
    </row>
    <row r="14" spans="1:27" ht="20" customHeight="1" outlineLevel="1" x14ac:dyDescent="0.65">
      <c r="A14" s="57">
        <v>9</v>
      </c>
      <c r="B14" s="67" t="str">
        <f t="shared" si="2"/>
        <v>187210Ma</v>
      </c>
      <c r="C14" s="16" t="s">
        <v>168</v>
      </c>
      <c r="D14" s="34" t="s">
        <v>20</v>
      </c>
      <c r="E14" s="35" t="s">
        <v>12</v>
      </c>
      <c r="F14" s="35" t="s">
        <v>18</v>
      </c>
      <c r="G14" s="19" t="str">
        <f t="shared" si="3"/>
        <v>H:</v>
      </c>
      <c r="H14" s="19">
        <v>1800</v>
      </c>
      <c r="I14" s="21" t="str">
        <f t="shared" si="4"/>
        <v>W:</v>
      </c>
      <c r="J14" s="21">
        <v>720</v>
      </c>
      <c r="K14" s="23" t="str">
        <f t="shared" si="5"/>
        <v>D:</v>
      </c>
      <c r="L14" s="23">
        <v>1000</v>
      </c>
      <c r="M14" s="25"/>
      <c r="N14" s="26"/>
      <c r="O14" s="27"/>
      <c r="P14" s="28"/>
      <c r="Q14" s="29" t="str">
        <f t="shared" si="6"/>
        <v>Marco  / H:1800W:720D:1000 mm</v>
      </c>
      <c r="S14" s="53" t="s">
        <v>468</v>
      </c>
      <c r="T14" s="48" t="s">
        <v>504</v>
      </c>
      <c r="U14" s="9" t="s">
        <v>408</v>
      </c>
      <c r="V14" s="10" t="str">
        <f>Z2&amp;Z3</f>
        <v>7260</v>
      </c>
      <c r="W14" s="10" t="s">
        <v>359</v>
      </c>
      <c r="X14" s="10"/>
      <c r="Y14" s="10"/>
      <c r="Z14" s="33" t="str">
        <f t="shared" si="0"/>
        <v>7260PaI</v>
      </c>
      <c r="AA14" s="8" t="str">
        <f t="shared" si="1"/>
        <v>014257</v>
      </c>
    </row>
    <row r="15" spans="1:27" ht="20" customHeight="1" outlineLevel="1" x14ac:dyDescent="0.65">
      <c r="A15" s="57">
        <v>10</v>
      </c>
      <c r="B15" s="67" t="str">
        <f t="shared" si="2"/>
        <v>181140Ma</v>
      </c>
      <c r="C15" s="16" t="s">
        <v>168</v>
      </c>
      <c r="D15" s="34" t="s">
        <v>21</v>
      </c>
      <c r="E15" s="35" t="s">
        <v>7</v>
      </c>
      <c r="F15" s="35" t="s">
        <v>22</v>
      </c>
      <c r="G15" s="19" t="str">
        <f t="shared" si="3"/>
        <v>H:</v>
      </c>
      <c r="H15" s="19">
        <v>1800</v>
      </c>
      <c r="I15" s="21" t="str">
        <f t="shared" si="4"/>
        <v>W:</v>
      </c>
      <c r="J15" s="21">
        <v>1120</v>
      </c>
      <c r="K15" s="23" t="str">
        <f t="shared" si="5"/>
        <v>D:</v>
      </c>
      <c r="L15" s="23">
        <v>400</v>
      </c>
      <c r="M15" s="25"/>
      <c r="N15" s="26"/>
      <c r="O15" s="27"/>
      <c r="P15" s="28"/>
      <c r="Q15" s="29" t="str">
        <f t="shared" si="6"/>
        <v>Marco  / H:1800W:1120D:400 mm</v>
      </c>
      <c r="S15" s="53" t="s">
        <v>469</v>
      </c>
      <c r="T15" s="48" t="s">
        <v>505</v>
      </c>
      <c r="U15" s="9" t="s">
        <v>427</v>
      </c>
      <c r="V15" s="10" t="str">
        <f>Z1</f>
        <v>22</v>
      </c>
      <c r="W15" s="10" t="s">
        <v>396</v>
      </c>
      <c r="X15" s="10"/>
      <c r="Y15" s="10"/>
      <c r="Z15" s="33" t="str">
        <f t="shared" si="0"/>
        <v>22PaIVT</v>
      </c>
      <c r="AA15" s="8" t="str">
        <f t="shared" si="1"/>
        <v>014154</v>
      </c>
    </row>
    <row r="16" spans="1:27" ht="20" customHeight="1" outlineLevel="1" x14ac:dyDescent="0.65">
      <c r="A16" s="57">
        <v>11</v>
      </c>
      <c r="B16" s="67" t="str">
        <f t="shared" si="2"/>
        <v>181160Ma</v>
      </c>
      <c r="C16" s="16" t="s">
        <v>168</v>
      </c>
      <c r="D16" s="34" t="s">
        <v>23</v>
      </c>
      <c r="E16" s="35" t="s">
        <v>10</v>
      </c>
      <c r="F16" s="35" t="s">
        <v>22</v>
      </c>
      <c r="G16" s="19" t="str">
        <f t="shared" si="3"/>
        <v>H:</v>
      </c>
      <c r="H16" s="19">
        <v>1800</v>
      </c>
      <c r="I16" s="21" t="str">
        <f t="shared" si="4"/>
        <v>W:</v>
      </c>
      <c r="J16" s="21">
        <v>1120</v>
      </c>
      <c r="K16" s="23" t="str">
        <f t="shared" si="5"/>
        <v>D:</v>
      </c>
      <c r="L16" s="23">
        <v>600</v>
      </c>
      <c r="M16" s="25"/>
      <c r="N16" s="26"/>
      <c r="O16" s="27"/>
      <c r="P16" s="28"/>
      <c r="Q16" s="29" t="str">
        <f t="shared" si="6"/>
        <v>Marco  / H:1800W:1120D:600 mm</v>
      </c>
      <c r="S16" s="53" t="s">
        <v>470</v>
      </c>
      <c r="T16" s="48" t="s">
        <v>506</v>
      </c>
      <c r="U16" s="9" t="s">
        <v>429</v>
      </c>
      <c r="V16" s="10">
        <v>600</v>
      </c>
      <c r="W16" s="10" t="s">
        <v>393</v>
      </c>
      <c r="X16" s="10"/>
      <c r="Y16" s="10"/>
      <c r="Z16" s="33" t="str">
        <f>MID(V16,1,2)&amp;U16&amp;MID(W16,1,1)&amp;MID(X16,1,1)&amp;MID(Y16,1,3)</f>
        <v>60PaIV</v>
      </c>
      <c r="AA16" s="8" t="str">
        <f t="shared" si="1"/>
        <v>014150</v>
      </c>
    </row>
    <row r="17" spans="1:27" ht="20" customHeight="1" outlineLevel="1" x14ac:dyDescent="0.65">
      <c r="A17" s="57">
        <v>12</v>
      </c>
      <c r="B17" s="67" t="str">
        <f t="shared" si="2"/>
        <v>181110Ma</v>
      </c>
      <c r="C17" s="16" t="s">
        <v>168</v>
      </c>
      <c r="D17" s="34" t="s">
        <v>24</v>
      </c>
      <c r="E17" s="35" t="s">
        <v>12</v>
      </c>
      <c r="F17" s="35" t="s">
        <v>22</v>
      </c>
      <c r="G17" s="19" t="str">
        <f t="shared" si="3"/>
        <v>H:</v>
      </c>
      <c r="H17" s="19">
        <v>1800</v>
      </c>
      <c r="I17" s="21" t="str">
        <f t="shared" si="4"/>
        <v>W:</v>
      </c>
      <c r="J17" s="21">
        <v>1120</v>
      </c>
      <c r="K17" s="23" t="str">
        <f t="shared" si="5"/>
        <v>D:</v>
      </c>
      <c r="L17" s="23">
        <v>1000</v>
      </c>
      <c r="M17" s="25"/>
      <c r="N17" s="26"/>
      <c r="O17" s="27"/>
      <c r="P17" s="28"/>
      <c r="Q17" s="29" t="str">
        <f t="shared" si="6"/>
        <v>Marco  / H:1800W:1120D:1000 mm</v>
      </c>
      <c r="S17" s="53" t="s">
        <v>471</v>
      </c>
      <c r="T17" s="48" t="s">
        <v>507</v>
      </c>
      <c r="U17" s="9" t="s">
        <v>429</v>
      </c>
      <c r="V17" s="10">
        <v>600</v>
      </c>
      <c r="W17" s="10" t="s">
        <v>394</v>
      </c>
      <c r="X17" s="10"/>
      <c r="Y17" s="10"/>
      <c r="Z17" s="33" t="str">
        <f>MID(V17,1,2)&amp;U17&amp;MID(W17,1,1)&amp;MID(X17,1,1)&amp;MID(Y17,1,3)</f>
        <v>60PaIH</v>
      </c>
      <c r="AA17" s="8">
        <f t="shared" si="1"/>
        <v>10285</v>
      </c>
    </row>
    <row r="18" spans="1:27" ht="20" customHeight="1" outlineLevel="1" x14ac:dyDescent="0.65">
      <c r="A18" s="57">
        <v>13</v>
      </c>
      <c r="B18" s="67" t="str">
        <f t="shared" si="2"/>
        <v>202040Ma</v>
      </c>
      <c r="C18" s="16" t="s">
        <v>168</v>
      </c>
      <c r="D18" s="34" t="s">
        <v>25</v>
      </c>
      <c r="E18" s="35" t="s">
        <v>26</v>
      </c>
      <c r="F18" s="35" t="s">
        <v>8</v>
      </c>
      <c r="G18" s="19" t="str">
        <f t="shared" si="3"/>
        <v>H:</v>
      </c>
      <c r="H18" s="19">
        <v>2000</v>
      </c>
      <c r="I18" s="21" t="str">
        <f t="shared" si="4"/>
        <v>W:</v>
      </c>
      <c r="J18" s="21">
        <v>200</v>
      </c>
      <c r="K18" s="23" t="str">
        <f t="shared" si="5"/>
        <v>D:</v>
      </c>
      <c r="L18" s="23">
        <v>400</v>
      </c>
      <c r="M18" s="25"/>
      <c r="N18" s="26"/>
      <c r="O18" s="27"/>
      <c r="P18" s="28"/>
      <c r="Q18" s="29" t="str">
        <f t="shared" si="6"/>
        <v>Marco  / H:2000W:200D:400 mm</v>
      </c>
      <c r="S18" s="53" t="s">
        <v>472</v>
      </c>
      <c r="T18" s="48" t="s">
        <v>508</v>
      </c>
      <c r="U18" s="9" t="s">
        <v>426</v>
      </c>
      <c r="V18" s="10" t="str">
        <f>Z2</f>
        <v>72</v>
      </c>
      <c r="W18" s="10"/>
      <c r="X18" s="10"/>
      <c r="Y18" s="10"/>
      <c r="Z18" s="33" t="str">
        <f>V18&amp;U18&amp;MID(W18,1,1)&amp;MID(X18,1,1)&amp;MID(Y18,1,3)</f>
        <v>72DuC</v>
      </c>
      <c r="AA18" s="8" t="str">
        <f t="shared" si="1"/>
        <v>014301</v>
      </c>
    </row>
    <row r="19" spans="1:27" ht="20" customHeight="1" outlineLevel="1" x14ac:dyDescent="0.65">
      <c r="A19" s="57">
        <v>14</v>
      </c>
      <c r="B19" s="67" t="str">
        <f t="shared" si="2"/>
        <v>202060Ma</v>
      </c>
      <c r="C19" s="16" t="s">
        <v>168</v>
      </c>
      <c r="D19" s="34" t="s">
        <v>27</v>
      </c>
      <c r="E19" s="35" t="s">
        <v>28</v>
      </c>
      <c r="F19" s="35" t="s">
        <v>8</v>
      </c>
      <c r="G19" s="19" t="str">
        <f t="shared" si="3"/>
        <v>H:</v>
      </c>
      <c r="H19" s="19">
        <v>2000</v>
      </c>
      <c r="I19" s="21" t="str">
        <f t="shared" si="4"/>
        <v>W:</v>
      </c>
      <c r="J19" s="21">
        <v>200</v>
      </c>
      <c r="K19" s="23" t="str">
        <f t="shared" si="5"/>
        <v>D:</v>
      </c>
      <c r="L19" s="23">
        <v>600</v>
      </c>
      <c r="M19" s="25"/>
      <c r="N19" s="26"/>
      <c r="O19" s="27"/>
      <c r="P19" s="28"/>
      <c r="Q19" s="29" t="str">
        <f t="shared" si="6"/>
        <v>Marco  / H:2000W:200D:600 mm</v>
      </c>
      <c r="S19" s="53" t="s">
        <v>473</v>
      </c>
      <c r="T19" s="48" t="s">
        <v>509</v>
      </c>
      <c r="U19" s="9" t="s">
        <v>407</v>
      </c>
      <c r="V19" s="10"/>
      <c r="W19" s="10" t="s">
        <v>428</v>
      </c>
      <c r="X19" s="10" t="s">
        <v>327</v>
      </c>
      <c r="Y19" s="10"/>
      <c r="Z19" s="33" t="str">
        <f>V19&amp;U19&amp;MID(W19,1,1)&amp;MID(X19,1,1)&amp;MID(Y19,1,3)</f>
        <v>KiUP</v>
      </c>
      <c r="AA19" s="8" t="str">
        <f t="shared" si="1"/>
        <v>012000</v>
      </c>
    </row>
    <row r="20" spans="1:27" ht="20" customHeight="1" outlineLevel="1" x14ac:dyDescent="0.65">
      <c r="A20" s="57">
        <v>15</v>
      </c>
      <c r="B20" s="67" t="str">
        <f t="shared" si="2"/>
        <v>202010Ma</v>
      </c>
      <c r="C20" s="16" t="s">
        <v>168</v>
      </c>
      <c r="D20" s="34" t="s">
        <v>29</v>
      </c>
      <c r="E20" s="35" t="s">
        <v>30</v>
      </c>
      <c r="F20" s="35" t="s">
        <v>8</v>
      </c>
      <c r="G20" s="19" t="str">
        <f t="shared" si="3"/>
        <v>H:</v>
      </c>
      <c r="H20" s="19">
        <v>2000</v>
      </c>
      <c r="I20" s="21" t="str">
        <f t="shared" si="4"/>
        <v>W:</v>
      </c>
      <c r="J20" s="21">
        <v>200</v>
      </c>
      <c r="K20" s="23" t="str">
        <f t="shared" si="5"/>
        <v>D:</v>
      </c>
      <c r="L20" s="23">
        <v>1000</v>
      </c>
      <c r="M20" s="25"/>
      <c r="N20" s="26"/>
      <c r="O20" s="27"/>
      <c r="P20" s="28"/>
      <c r="Q20" s="29" t="str">
        <f t="shared" si="6"/>
        <v>Marco  / H:2000W:200D:1000 mm</v>
      </c>
      <c r="S20" s="53" t="s">
        <v>474</v>
      </c>
      <c r="T20" s="48" t="s">
        <v>510</v>
      </c>
      <c r="U20" s="9" t="s">
        <v>411</v>
      </c>
      <c r="V20" s="10" t="str">
        <f>Z1&amp;Z2</f>
        <v>2272</v>
      </c>
      <c r="W20" s="10" t="s">
        <v>422</v>
      </c>
      <c r="X20" s="10"/>
      <c r="Y20" s="10"/>
      <c r="Z20" s="33" t="str">
        <f>V20&amp;U20&amp;MID(W20,1,1)&amp;MID(X20,1,1)&amp;MID(Y20,1,3)</f>
        <v>2272SeF</v>
      </c>
      <c r="AA20" s="8" t="e">
        <f t="shared" si="1"/>
        <v>#N/A</v>
      </c>
    </row>
    <row r="21" spans="1:27" ht="20" customHeight="1" outlineLevel="1" x14ac:dyDescent="0.65">
      <c r="A21" s="57">
        <v>16</v>
      </c>
      <c r="B21" s="67" t="str">
        <f t="shared" si="2"/>
        <v>204040Ma</v>
      </c>
      <c r="C21" s="16" t="s">
        <v>168</v>
      </c>
      <c r="D21" s="34" t="s">
        <v>31</v>
      </c>
      <c r="E21" s="35" t="s">
        <v>26</v>
      </c>
      <c r="F21" s="35" t="s">
        <v>14</v>
      </c>
      <c r="G21" s="19" t="str">
        <f t="shared" si="3"/>
        <v>H:</v>
      </c>
      <c r="H21" s="19">
        <v>2000</v>
      </c>
      <c r="I21" s="21" t="str">
        <f t="shared" si="4"/>
        <v>W:</v>
      </c>
      <c r="J21" s="21">
        <v>400</v>
      </c>
      <c r="K21" s="23" t="str">
        <f t="shared" si="5"/>
        <v>D:</v>
      </c>
      <c r="L21" s="23">
        <v>400</v>
      </c>
      <c r="M21" s="25"/>
      <c r="N21" s="26"/>
      <c r="O21" s="27"/>
      <c r="P21" s="28"/>
      <c r="Q21" s="29" t="str">
        <f t="shared" si="6"/>
        <v>Marco  / H:2000W:400D:400 mm</v>
      </c>
      <c r="T21" s="49" t="s">
        <v>496</v>
      </c>
    </row>
    <row r="22" spans="1:27" ht="20" customHeight="1" outlineLevel="1" x14ac:dyDescent="0.65">
      <c r="A22" s="57">
        <v>17</v>
      </c>
      <c r="B22" s="67" t="str">
        <f t="shared" si="2"/>
        <v>204060Ma</v>
      </c>
      <c r="C22" s="16" t="s">
        <v>168</v>
      </c>
      <c r="D22" s="34" t="s">
        <v>32</v>
      </c>
      <c r="E22" s="35" t="s">
        <v>28</v>
      </c>
      <c r="F22" s="35" t="s">
        <v>14</v>
      </c>
      <c r="G22" s="19" t="str">
        <f t="shared" si="3"/>
        <v>H:</v>
      </c>
      <c r="H22" s="19">
        <v>2000</v>
      </c>
      <c r="I22" s="21" t="str">
        <f t="shared" si="4"/>
        <v>W:</v>
      </c>
      <c r="J22" s="21">
        <v>400</v>
      </c>
      <c r="K22" s="23" t="str">
        <f t="shared" si="5"/>
        <v>D:</v>
      </c>
      <c r="L22" s="23">
        <v>600</v>
      </c>
      <c r="M22" s="25"/>
      <c r="N22" s="26"/>
      <c r="O22" s="27"/>
      <c r="P22" s="28"/>
      <c r="Q22" s="29" t="str">
        <f t="shared" si="6"/>
        <v>Marco  / H:2000W:400D:600 mm</v>
      </c>
      <c r="S22" s="54" t="s">
        <v>476</v>
      </c>
      <c r="T22" s="50" t="s">
        <v>477</v>
      </c>
      <c r="U22" s="9"/>
      <c r="V22" s="10"/>
      <c r="W22" s="10"/>
      <c r="X22" s="10"/>
      <c r="Y22" s="10"/>
      <c r="Z22" s="33" t="str">
        <f>V22&amp;U22&amp;MID(W22,1,1)&amp;MID(X22,1,1)&amp;MID(Y22,1,3)</f>
        <v/>
      </c>
      <c r="AA22" s="11" t="s">
        <v>454</v>
      </c>
    </row>
    <row r="23" spans="1:27" ht="20" customHeight="1" outlineLevel="1" x14ac:dyDescent="0.65">
      <c r="A23" s="57">
        <v>18</v>
      </c>
      <c r="B23" s="67" t="str">
        <f t="shared" si="2"/>
        <v>204010Ma</v>
      </c>
      <c r="C23" s="16" t="s">
        <v>168</v>
      </c>
      <c r="D23" s="34" t="s">
        <v>33</v>
      </c>
      <c r="E23" s="35" t="s">
        <v>30</v>
      </c>
      <c r="F23" s="35" t="s">
        <v>14</v>
      </c>
      <c r="G23" s="19" t="str">
        <f t="shared" si="3"/>
        <v>H:</v>
      </c>
      <c r="H23" s="19">
        <v>2000</v>
      </c>
      <c r="I23" s="21" t="str">
        <f t="shared" si="4"/>
        <v>W:</v>
      </c>
      <c r="J23" s="21">
        <v>400</v>
      </c>
      <c r="K23" s="23" t="str">
        <f t="shared" si="5"/>
        <v>D:</v>
      </c>
      <c r="L23" s="23">
        <v>1000</v>
      </c>
      <c r="M23" s="25"/>
      <c r="N23" s="26"/>
      <c r="O23" s="27"/>
      <c r="P23" s="28"/>
      <c r="Q23" s="29" t="str">
        <f t="shared" si="6"/>
        <v>Marco  / H:2000W:400D:1000 mm</v>
      </c>
      <c r="S23" s="54" t="s">
        <v>478</v>
      </c>
      <c r="T23" s="50" t="s">
        <v>511</v>
      </c>
      <c r="U23" s="9" t="s">
        <v>522</v>
      </c>
      <c r="V23" s="10"/>
      <c r="W23" s="10"/>
      <c r="X23" s="10"/>
      <c r="Y23" s="10"/>
      <c r="Z23" s="33" t="str">
        <f t="shared" ref="Z23:Z25" si="7">V23&amp;U23&amp;MID(W23,1,1)&amp;MID(X23,1,1)&amp;MID(Y23,1,3)</f>
        <v>CaE</v>
      </c>
      <c r="AA23" s="59" t="str">
        <f>VLOOKUP(Z23,$B$6:$D$426,3,FALSE)</f>
        <v>014501</v>
      </c>
    </row>
    <row r="24" spans="1:27" ht="20" customHeight="1" outlineLevel="1" x14ac:dyDescent="0.65">
      <c r="A24" s="57">
        <v>19</v>
      </c>
      <c r="B24" s="67" t="str">
        <f t="shared" si="2"/>
        <v>207240Ma</v>
      </c>
      <c r="C24" s="16" t="s">
        <v>168</v>
      </c>
      <c r="D24" s="34" t="s">
        <v>34</v>
      </c>
      <c r="E24" s="35" t="s">
        <v>26</v>
      </c>
      <c r="F24" s="35" t="s">
        <v>18</v>
      </c>
      <c r="G24" s="19" t="str">
        <f t="shared" si="3"/>
        <v>H:</v>
      </c>
      <c r="H24" s="19">
        <v>2000</v>
      </c>
      <c r="I24" s="21" t="str">
        <f t="shared" si="4"/>
        <v>W:</v>
      </c>
      <c r="J24" s="21">
        <v>720</v>
      </c>
      <c r="K24" s="23" t="str">
        <f t="shared" si="5"/>
        <v>D:</v>
      </c>
      <c r="L24" s="23">
        <v>400</v>
      </c>
      <c r="M24" s="25"/>
      <c r="N24" s="26"/>
      <c r="O24" s="27"/>
      <c r="P24" s="28"/>
      <c r="Q24" s="29" t="str">
        <f t="shared" si="6"/>
        <v>Marco  / H:2000W:720D:400 mm</v>
      </c>
      <c r="S24" s="54" t="s">
        <v>479</v>
      </c>
      <c r="T24" s="50" t="s">
        <v>512</v>
      </c>
      <c r="U24" s="9" t="s">
        <v>523</v>
      </c>
      <c r="V24" s="10"/>
      <c r="W24" s="10"/>
      <c r="X24" s="10"/>
      <c r="Y24" s="10"/>
      <c r="Z24" s="33" t="str">
        <f t="shared" si="7"/>
        <v>AnI</v>
      </c>
      <c r="AA24" s="59" t="str">
        <f>VLOOKUP(Z24,$B$6:$D$426,3,FALSE)</f>
        <v>014502</v>
      </c>
    </row>
    <row r="25" spans="1:27" ht="20" customHeight="1" outlineLevel="1" x14ac:dyDescent="0.65">
      <c r="A25" s="57">
        <v>20</v>
      </c>
      <c r="B25" s="67" t="str">
        <f t="shared" si="2"/>
        <v>207260Ma</v>
      </c>
      <c r="C25" s="16" t="s">
        <v>168</v>
      </c>
      <c r="D25" s="34" t="s">
        <v>35</v>
      </c>
      <c r="E25" s="35" t="s">
        <v>28</v>
      </c>
      <c r="F25" s="35" t="s">
        <v>18</v>
      </c>
      <c r="G25" s="19" t="str">
        <f t="shared" si="3"/>
        <v>H:</v>
      </c>
      <c r="H25" s="19">
        <v>2000</v>
      </c>
      <c r="I25" s="21" t="str">
        <f t="shared" si="4"/>
        <v>W:</v>
      </c>
      <c r="J25" s="21">
        <v>720</v>
      </c>
      <c r="K25" s="23" t="str">
        <f t="shared" si="5"/>
        <v>D:</v>
      </c>
      <c r="L25" s="23">
        <v>600</v>
      </c>
      <c r="M25" s="25"/>
      <c r="N25" s="26"/>
      <c r="O25" s="27"/>
      <c r="P25" s="28"/>
      <c r="Q25" s="29" t="str">
        <f t="shared" si="6"/>
        <v>Marco  / H:2000W:720D:600 mm</v>
      </c>
      <c r="S25" s="54" t="s">
        <v>480</v>
      </c>
      <c r="T25" s="50" t="s">
        <v>481</v>
      </c>
      <c r="U25" s="9"/>
      <c r="V25" s="10"/>
      <c r="W25" s="10"/>
      <c r="X25" s="10"/>
      <c r="Y25" s="10"/>
      <c r="Z25" s="33" t="str">
        <f t="shared" si="7"/>
        <v/>
      </c>
      <c r="AA25" s="11" t="s">
        <v>454</v>
      </c>
    </row>
    <row r="26" spans="1:27" ht="20" customHeight="1" outlineLevel="1" x14ac:dyDescent="0.65">
      <c r="A26" s="57">
        <v>21</v>
      </c>
      <c r="B26" s="67" t="str">
        <f t="shared" si="2"/>
        <v>207210Ma</v>
      </c>
      <c r="C26" s="16" t="s">
        <v>168</v>
      </c>
      <c r="D26" s="34" t="s">
        <v>36</v>
      </c>
      <c r="E26" s="35" t="s">
        <v>30</v>
      </c>
      <c r="F26" s="35" t="s">
        <v>18</v>
      </c>
      <c r="G26" s="19" t="str">
        <f t="shared" si="3"/>
        <v>H:</v>
      </c>
      <c r="H26" s="19">
        <v>2000</v>
      </c>
      <c r="I26" s="21" t="str">
        <f t="shared" si="4"/>
        <v>W:</v>
      </c>
      <c r="J26" s="21">
        <v>720</v>
      </c>
      <c r="K26" s="23" t="str">
        <f t="shared" si="5"/>
        <v>D:</v>
      </c>
      <c r="L26" s="23">
        <v>1000</v>
      </c>
      <c r="M26" s="25"/>
      <c r="N26" s="26"/>
      <c r="O26" s="27"/>
      <c r="P26" s="28"/>
      <c r="Q26" s="29" t="str">
        <f t="shared" si="6"/>
        <v>Marco  / H:2000W:720D:1000 mm</v>
      </c>
      <c r="T26" s="49" t="s">
        <v>496</v>
      </c>
    </row>
    <row r="27" spans="1:27" ht="20" customHeight="1" outlineLevel="1" x14ac:dyDescent="0.65">
      <c r="A27" s="57">
        <v>22</v>
      </c>
      <c r="B27" s="67" t="str">
        <f t="shared" si="2"/>
        <v>208060Ma</v>
      </c>
      <c r="C27" s="16" t="s">
        <v>168</v>
      </c>
      <c r="D27" s="34" t="s">
        <v>37</v>
      </c>
      <c r="E27" s="35" t="s">
        <v>28</v>
      </c>
      <c r="F27" s="35" t="s">
        <v>38</v>
      </c>
      <c r="G27" s="19" t="str">
        <f t="shared" si="3"/>
        <v>H:</v>
      </c>
      <c r="H27" s="19">
        <v>2000</v>
      </c>
      <c r="I27" s="21" t="str">
        <f t="shared" si="4"/>
        <v>W:</v>
      </c>
      <c r="J27" s="21">
        <v>800</v>
      </c>
      <c r="K27" s="23" t="str">
        <f t="shared" si="5"/>
        <v>D:</v>
      </c>
      <c r="L27" s="23">
        <v>600</v>
      </c>
      <c r="M27" s="25"/>
      <c r="N27" s="26"/>
      <c r="O27" s="27"/>
      <c r="P27" s="28"/>
      <c r="Q27" s="29" t="str">
        <f t="shared" si="6"/>
        <v>Marco  / H:2000W:800D:600 mm</v>
      </c>
      <c r="S27" s="55" t="s">
        <v>482</v>
      </c>
      <c r="T27" s="51" t="s">
        <v>513</v>
      </c>
      <c r="U27" s="9"/>
      <c r="V27" s="10"/>
      <c r="W27" s="10"/>
      <c r="X27" s="10"/>
      <c r="Y27" s="10"/>
      <c r="Z27" s="10"/>
      <c r="AA27" s="12" t="s">
        <v>454</v>
      </c>
    </row>
    <row r="28" spans="1:27" ht="20" customHeight="1" outlineLevel="1" x14ac:dyDescent="0.65">
      <c r="A28" s="57">
        <v>23</v>
      </c>
      <c r="B28" s="67" t="str">
        <f t="shared" si="2"/>
        <v>208010Ma</v>
      </c>
      <c r="C28" s="16" t="s">
        <v>168</v>
      </c>
      <c r="D28" s="34" t="s">
        <v>39</v>
      </c>
      <c r="E28" s="35" t="s">
        <v>30</v>
      </c>
      <c r="F28" s="35" t="s">
        <v>38</v>
      </c>
      <c r="G28" s="19" t="str">
        <f t="shared" si="3"/>
        <v>H:</v>
      </c>
      <c r="H28" s="19">
        <v>2000</v>
      </c>
      <c r="I28" s="21" t="str">
        <f t="shared" si="4"/>
        <v>W:</v>
      </c>
      <c r="J28" s="21">
        <v>800</v>
      </c>
      <c r="K28" s="23" t="str">
        <f t="shared" si="5"/>
        <v>D:</v>
      </c>
      <c r="L28" s="23">
        <v>1000</v>
      </c>
      <c r="M28" s="25"/>
      <c r="N28" s="26"/>
      <c r="O28" s="27"/>
      <c r="P28" s="28"/>
      <c r="Q28" s="29" t="str">
        <f t="shared" si="6"/>
        <v>Marco  / H:2000W:800D:1000 mm</v>
      </c>
      <c r="S28" s="55" t="s">
        <v>483</v>
      </c>
      <c r="T28" s="51" t="s">
        <v>514</v>
      </c>
      <c r="U28" s="9"/>
      <c r="V28" s="10"/>
      <c r="W28" s="10"/>
      <c r="X28" s="10"/>
      <c r="Y28" s="10"/>
      <c r="Z28" s="10"/>
      <c r="AA28" s="12" t="s">
        <v>454</v>
      </c>
    </row>
    <row r="29" spans="1:27" ht="20" customHeight="1" outlineLevel="1" x14ac:dyDescent="0.65">
      <c r="A29" s="57">
        <v>24</v>
      </c>
      <c r="B29" s="67" t="str">
        <f t="shared" si="2"/>
        <v>201140Ma</v>
      </c>
      <c r="C29" s="16" t="s">
        <v>168</v>
      </c>
      <c r="D29" s="34" t="s">
        <v>40</v>
      </c>
      <c r="E29" s="35" t="s">
        <v>26</v>
      </c>
      <c r="F29" s="35" t="s">
        <v>22</v>
      </c>
      <c r="G29" s="19" t="str">
        <f t="shared" si="3"/>
        <v>H:</v>
      </c>
      <c r="H29" s="19">
        <v>2000</v>
      </c>
      <c r="I29" s="21" t="str">
        <f t="shared" si="4"/>
        <v>W:</v>
      </c>
      <c r="J29" s="21">
        <v>1120</v>
      </c>
      <c r="K29" s="23" t="str">
        <f t="shared" si="5"/>
        <v>D:</v>
      </c>
      <c r="L29" s="23">
        <v>400</v>
      </c>
      <c r="M29" s="25"/>
      <c r="N29" s="26"/>
      <c r="O29" s="27"/>
      <c r="P29" s="28"/>
      <c r="Q29" s="29" t="str">
        <f t="shared" si="6"/>
        <v>Marco  / H:2000W:1120D:400 mm</v>
      </c>
      <c r="S29" s="55" t="s">
        <v>484</v>
      </c>
      <c r="T29" s="51" t="s">
        <v>515</v>
      </c>
      <c r="U29" s="9"/>
      <c r="V29" s="10"/>
      <c r="W29" s="10"/>
      <c r="X29" s="10"/>
      <c r="Y29" s="10"/>
      <c r="Z29" s="10"/>
      <c r="AA29" s="12" t="s">
        <v>454</v>
      </c>
    </row>
    <row r="30" spans="1:27" ht="20" customHeight="1" outlineLevel="1" x14ac:dyDescent="0.65">
      <c r="A30" s="57">
        <v>25</v>
      </c>
      <c r="B30" s="67" t="str">
        <f t="shared" si="2"/>
        <v>201160Ma</v>
      </c>
      <c r="C30" s="16" t="s">
        <v>168</v>
      </c>
      <c r="D30" s="34" t="s">
        <v>41</v>
      </c>
      <c r="E30" s="35" t="s">
        <v>28</v>
      </c>
      <c r="F30" s="35" t="s">
        <v>22</v>
      </c>
      <c r="G30" s="19" t="str">
        <f t="shared" si="3"/>
        <v>H:</v>
      </c>
      <c r="H30" s="19">
        <v>2000</v>
      </c>
      <c r="I30" s="21" t="str">
        <f t="shared" si="4"/>
        <v>W:</v>
      </c>
      <c r="J30" s="21">
        <v>1120</v>
      </c>
      <c r="K30" s="23" t="str">
        <f t="shared" si="5"/>
        <v>D:</v>
      </c>
      <c r="L30" s="23">
        <v>600</v>
      </c>
      <c r="M30" s="25"/>
      <c r="N30" s="26"/>
      <c r="O30" s="27"/>
      <c r="P30" s="28"/>
      <c r="Q30" s="29" t="str">
        <f t="shared" si="6"/>
        <v>Marco  / H:2000W:1120D:600 mm</v>
      </c>
      <c r="S30" s="55" t="s">
        <v>485</v>
      </c>
      <c r="T30" s="51" t="s">
        <v>475</v>
      </c>
      <c r="U30" s="9"/>
      <c r="V30" s="10"/>
      <c r="W30" s="10"/>
      <c r="X30" s="10"/>
      <c r="Y30" s="10"/>
      <c r="Z30" s="10"/>
      <c r="AA30" s="12" t="s">
        <v>454</v>
      </c>
    </row>
    <row r="31" spans="1:27" ht="20" customHeight="1" outlineLevel="1" x14ac:dyDescent="0.65">
      <c r="A31" s="57">
        <v>26</v>
      </c>
      <c r="B31" s="67" t="str">
        <f t="shared" si="2"/>
        <v>201110Ma</v>
      </c>
      <c r="C31" s="16" t="s">
        <v>168</v>
      </c>
      <c r="D31" s="34" t="s">
        <v>42</v>
      </c>
      <c r="E31" s="35" t="s">
        <v>30</v>
      </c>
      <c r="F31" s="35" t="s">
        <v>22</v>
      </c>
      <c r="G31" s="19" t="str">
        <f t="shared" si="3"/>
        <v>H:</v>
      </c>
      <c r="H31" s="19">
        <v>2000</v>
      </c>
      <c r="I31" s="21" t="str">
        <f t="shared" si="4"/>
        <v>W:</v>
      </c>
      <c r="J31" s="21">
        <v>1120</v>
      </c>
      <c r="K31" s="23" t="str">
        <f t="shared" si="5"/>
        <v>D:</v>
      </c>
      <c r="L31" s="23">
        <v>1000</v>
      </c>
      <c r="M31" s="25"/>
      <c r="N31" s="26"/>
      <c r="O31" s="27"/>
      <c r="P31" s="28"/>
      <c r="Q31" s="29" t="str">
        <f t="shared" si="6"/>
        <v>Marco  / H:2000W:1120D:1000 mm</v>
      </c>
      <c r="T31" s="49" t="s">
        <v>496</v>
      </c>
    </row>
    <row r="32" spans="1:27" ht="20" customHeight="1" outlineLevel="1" x14ac:dyDescent="0.65">
      <c r="A32" s="57">
        <v>27</v>
      </c>
      <c r="B32" s="67" t="str">
        <f t="shared" si="2"/>
        <v>222040Ma</v>
      </c>
      <c r="C32" s="16" t="s">
        <v>168</v>
      </c>
      <c r="D32" s="34" t="s">
        <v>43</v>
      </c>
      <c r="E32" s="35" t="s">
        <v>44</v>
      </c>
      <c r="F32" s="35" t="s">
        <v>8</v>
      </c>
      <c r="G32" s="19" t="str">
        <f t="shared" si="3"/>
        <v>H:</v>
      </c>
      <c r="H32" s="19">
        <v>2200</v>
      </c>
      <c r="I32" s="21" t="str">
        <f t="shared" si="4"/>
        <v>W:</v>
      </c>
      <c r="J32" s="21">
        <v>200</v>
      </c>
      <c r="K32" s="23" t="str">
        <f t="shared" si="5"/>
        <v>D:</v>
      </c>
      <c r="L32" s="23">
        <v>400</v>
      </c>
      <c r="M32" s="25"/>
      <c r="N32" s="26"/>
      <c r="O32" s="27"/>
      <c r="P32" s="28"/>
      <c r="Q32" s="29" t="str">
        <f t="shared" si="6"/>
        <v>Marco  / H:2200W:200D:400 mm</v>
      </c>
      <c r="S32" s="56" t="s">
        <v>486</v>
      </c>
      <c r="T32" s="52" t="s">
        <v>515</v>
      </c>
      <c r="U32" s="9"/>
      <c r="V32" s="10"/>
      <c r="W32" s="10"/>
      <c r="X32" s="10"/>
      <c r="Y32" s="10"/>
      <c r="Z32" s="33" t="str">
        <f t="shared" ref="Z32" si="8">V32&amp;U32&amp;MID(W32,1,1)&amp;MID(X32,1,1)&amp;MID(Y32,1,3)</f>
        <v/>
      </c>
      <c r="AA32" s="60">
        <f>VLOOKUP(Z32,$B$6:$D$426,3,FALSE)</f>
        <v>0</v>
      </c>
    </row>
    <row r="33" spans="1:27" ht="20" customHeight="1" outlineLevel="1" x14ac:dyDescent="0.65">
      <c r="A33" s="57">
        <v>28</v>
      </c>
      <c r="B33" s="67" t="str">
        <f t="shared" si="2"/>
        <v>222060Ma</v>
      </c>
      <c r="C33" s="16" t="s">
        <v>168</v>
      </c>
      <c r="D33" s="34" t="s">
        <v>45</v>
      </c>
      <c r="E33" s="35" t="s">
        <v>46</v>
      </c>
      <c r="F33" s="35" t="s">
        <v>8</v>
      </c>
      <c r="G33" s="19" t="str">
        <f t="shared" si="3"/>
        <v>H:</v>
      </c>
      <c r="H33" s="19">
        <v>2200</v>
      </c>
      <c r="I33" s="21" t="str">
        <f t="shared" si="4"/>
        <v>W:</v>
      </c>
      <c r="J33" s="21">
        <v>200</v>
      </c>
      <c r="K33" s="23" t="str">
        <f t="shared" si="5"/>
        <v>D:</v>
      </c>
      <c r="L33" s="23">
        <v>600</v>
      </c>
      <c r="M33" s="25"/>
      <c r="N33" s="26"/>
      <c r="O33" s="27"/>
      <c r="P33" s="28"/>
      <c r="Q33" s="29" t="str">
        <f t="shared" si="6"/>
        <v>Marco  / H:2200W:200D:600 mm</v>
      </c>
      <c r="S33" s="56" t="s">
        <v>487</v>
      </c>
      <c r="T33" s="52" t="s">
        <v>516</v>
      </c>
      <c r="U33" s="9"/>
      <c r="V33" s="10"/>
      <c r="W33" s="10"/>
      <c r="X33" s="10"/>
      <c r="Y33" s="10"/>
      <c r="Z33" s="10"/>
      <c r="AA33" s="13" t="s">
        <v>454</v>
      </c>
    </row>
    <row r="34" spans="1:27" ht="20" customHeight="1" outlineLevel="1" x14ac:dyDescent="0.65">
      <c r="A34" s="57">
        <v>29</v>
      </c>
      <c r="B34" s="67" t="str">
        <f t="shared" si="2"/>
        <v>222010Ma</v>
      </c>
      <c r="C34" s="16" t="s">
        <v>168</v>
      </c>
      <c r="D34" s="34" t="s">
        <v>47</v>
      </c>
      <c r="E34" s="35" t="s">
        <v>48</v>
      </c>
      <c r="F34" s="35" t="s">
        <v>8</v>
      </c>
      <c r="G34" s="19" t="str">
        <f t="shared" si="3"/>
        <v>H:</v>
      </c>
      <c r="H34" s="19">
        <v>2200</v>
      </c>
      <c r="I34" s="21" t="str">
        <f t="shared" si="4"/>
        <v>W:</v>
      </c>
      <c r="J34" s="21">
        <v>200</v>
      </c>
      <c r="K34" s="23" t="str">
        <f t="shared" si="5"/>
        <v>D:</v>
      </c>
      <c r="L34" s="23">
        <v>1000</v>
      </c>
      <c r="M34" s="25"/>
      <c r="N34" s="26"/>
      <c r="O34" s="27"/>
      <c r="P34" s="28"/>
      <c r="Q34" s="29" t="str">
        <f t="shared" si="6"/>
        <v>Marco  / H:2200W:200D:1000 mm</v>
      </c>
      <c r="S34" s="56" t="s">
        <v>488</v>
      </c>
      <c r="T34" s="52" t="s">
        <v>517</v>
      </c>
      <c r="U34" s="9"/>
      <c r="V34" s="10"/>
      <c r="W34" s="10"/>
      <c r="X34" s="10"/>
      <c r="Y34" s="10"/>
      <c r="Z34" s="10"/>
      <c r="AA34" s="13" t="s">
        <v>454</v>
      </c>
    </row>
    <row r="35" spans="1:27" ht="20" customHeight="1" outlineLevel="1" x14ac:dyDescent="0.65">
      <c r="A35" s="57">
        <v>30</v>
      </c>
      <c r="B35" s="67" t="str">
        <f t="shared" si="2"/>
        <v>224040Ma</v>
      </c>
      <c r="C35" s="16" t="s">
        <v>168</v>
      </c>
      <c r="D35" s="34" t="s">
        <v>49</v>
      </c>
      <c r="E35" s="35" t="s">
        <v>44</v>
      </c>
      <c r="F35" s="35" t="s">
        <v>14</v>
      </c>
      <c r="G35" s="19" t="str">
        <f t="shared" si="3"/>
        <v>H:</v>
      </c>
      <c r="H35" s="19">
        <v>2200</v>
      </c>
      <c r="I35" s="21" t="str">
        <f t="shared" si="4"/>
        <v>W:</v>
      </c>
      <c r="J35" s="21">
        <v>400</v>
      </c>
      <c r="K35" s="23" t="str">
        <f t="shared" si="5"/>
        <v>D:</v>
      </c>
      <c r="L35" s="23">
        <v>400</v>
      </c>
      <c r="M35" s="25"/>
      <c r="N35" s="26"/>
      <c r="O35" s="27"/>
      <c r="P35" s="28"/>
      <c r="Q35" s="29" t="str">
        <f t="shared" si="6"/>
        <v>Marco  / H:2200W:400D:400 mm</v>
      </c>
      <c r="S35" s="56" t="s">
        <v>489</v>
      </c>
      <c r="T35" s="52" t="s">
        <v>475</v>
      </c>
      <c r="U35" s="9"/>
      <c r="V35" s="10"/>
      <c r="W35" s="10"/>
      <c r="X35" s="10"/>
      <c r="Y35" s="10"/>
      <c r="Z35" s="10"/>
      <c r="AA35" s="13" t="s">
        <v>454</v>
      </c>
    </row>
    <row r="36" spans="1:27" ht="20" customHeight="1" outlineLevel="1" x14ac:dyDescent="0.65">
      <c r="A36" s="57">
        <v>31</v>
      </c>
      <c r="B36" s="67" t="str">
        <f t="shared" si="2"/>
        <v>224060Ma</v>
      </c>
      <c r="C36" s="16" t="s">
        <v>168</v>
      </c>
      <c r="D36" s="34" t="s">
        <v>50</v>
      </c>
      <c r="E36" s="35" t="s">
        <v>46</v>
      </c>
      <c r="F36" s="35" t="s">
        <v>14</v>
      </c>
      <c r="G36" s="19" t="str">
        <f t="shared" si="3"/>
        <v>H:</v>
      </c>
      <c r="H36" s="19">
        <v>2200</v>
      </c>
      <c r="I36" s="21" t="str">
        <f t="shared" si="4"/>
        <v>W:</v>
      </c>
      <c r="J36" s="21">
        <v>400</v>
      </c>
      <c r="K36" s="23" t="str">
        <f t="shared" si="5"/>
        <v>D:</v>
      </c>
      <c r="L36" s="23">
        <v>600</v>
      </c>
      <c r="M36" s="25"/>
      <c r="N36" s="26"/>
      <c r="O36" s="27"/>
      <c r="P36" s="28"/>
      <c r="Q36" s="29" t="str">
        <f t="shared" si="6"/>
        <v>Marco  / H:2200W:400D:600 mm</v>
      </c>
      <c r="S36" s="56" t="s">
        <v>490</v>
      </c>
      <c r="T36" s="52" t="s">
        <v>518</v>
      </c>
      <c r="U36" s="9" t="s">
        <v>530</v>
      </c>
      <c r="V36" s="10"/>
      <c r="W36" s="10" t="s">
        <v>173</v>
      </c>
      <c r="X36" s="10"/>
      <c r="Y36" s="10"/>
      <c r="Z36" s="33" t="str">
        <f t="shared" ref="Z36" si="9">V36&amp;U36&amp;MID(W36,1,1)&amp;MID(X36,1,1)&amp;MID(Y36,1,3)</f>
        <v>PlMG</v>
      </c>
      <c r="AA36" s="60" t="str">
        <f>VLOOKUP(Z36,$B$6:$D$426,3,FALSE)</f>
        <v>013202</v>
      </c>
    </row>
    <row r="37" spans="1:27" ht="20" customHeight="1" outlineLevel="1" x14ac:dyDescent="0.65">
      <c r="A37" s="57">
        <v>32</v>
      </c>
      <c r="B37" s="67" t="str">
        <f t="shared" si="2"/>
        <v>224010Ma</v>
      </c>
      <c r="C37" s="16" t="s">
        <v>168</v>
      </c>
      <c r="D37" s="34" t="s">
        <v>51</v>
      </c>
      <c r="E37" s="35" t="s">
        <v>48</v>
      </c>
      <c r="F37" s="35" t="s">
        <v>14</v>
      </c>
      <c r="G37" s="19" t="str">
        <f t="shared" si="3"/>
        <v>H:</v>
      </c>
      <c r="H37" s="19">
        <v>2200</v>
      </c>
      <c r="I37" s="21" t="str">
        <f t="shared" si="4"/>
        <v>W:</v>
      </c>
      <c r="J37" s="21">
        <v>400</v>
      </c>
      <c r="K37" s="23" t="str">
        <f t="shared" si="5"/>
        <v>D:</v>
      </c>
      <c r="L37" s="23">
        <v>1000</v>
      </c>
      <c r="M37" s="25"/>
      <c r="N37" s="26"/>
      <c r="O37" s="27"/>
      <c r="P37" s="28"/>
      <c r="Q37" s="29" t="str">
        <f t="shared" si="6"/>
        <v>Marco  / H:2200W:400D:1000 mm</v>
      </c>
      <c r="S37" s="56" t="s">
        <v>491</v>
      </c>
      <c r="T37" s="52" t="s">
        <v>519</v>
      </c>
      <c r="U37" s="9" t="s">
        <v>529</v>
      </c>
      <c r="V37" s="10"/>
      <c r="W37" s="10" t="s">
        <v>531</v>
      </c>
      <c r="X37" s="10"/>
      <c r="Y37" s="10"/>
      <c r="Z37" s="33" t="str">
        <f>V37&amp;U37&amp;MID(W37,1,3)&amp;MID(X37,1,3)&amp;MID(Y37,1,3)</f>
        <v>TaMPM6</v>
      </c>
      <c r="AA37" s="60" t="str">
        <f>VLOOKUP(Z37,$B$6:$D$426,3,FALSE)</f>
        <v>012111</v>
      </c>
    </row>
    <row r="38" spans="1:27" ht="20" customHeight="1" outlineLevel="1" x14ac:dyDescent="0.65">
      <c r="A38" s="57">
        <v>33</v>
      </c>
      <c r="B38" s="67" t="str">
        <f t="shared" si="2"/>
        <v>227240Ma</v>
      </c>
      <c r="C38" s="16" t="s">
        <v>168</v>
      </c>
      <c r="D38" s="34" t="s">
        <v>52</v>
      </c>
      <c r="E38" s="35" t="s">
        <v>44</v>
      </c>
      <c r="F38" s="35" t="s">
        <v>18</v>
      </c>
      <c r="G38" s="19" t="str">
        <f t="shared" si="3"/>
        <v>H:</v>
      </c>
      <c r="H38" s="19">
        <v>2200</v>
      </c>
      <c r="I38" s="21" t="str">
        <f t="shared" si="4"/>
        <v>W:</v>
      </c>
      <c r="J38" s="21">
        <v>720</v>
      </c>
      <c r="K38" s="23" t="str">
        <f t="shared" si="5"/>
        <v>D:</v>
      </c>
      <c r="L38" s="23">
        <v>400</v>
      </c>
      <c r="M38" s="25"/>
      <c r="N38" s="26"/>
      <c r="O38" s="27"/>
      <c r="P38" s="28"/>
      <c r="Q38" s="29" t="str">
        <f t="shared" si="6"/>
        <v>Marco  / H:2200W:720D:400 mm</v>
      </c>
      <c r="T38" s="2" t="s">
        <v>496</v>
      </c>
      <c r="AA38" s="2"/>
    </row>
    <row r="39" spans="1:27" ht="20" customHeight="1" outlineLevel="1" x14ac:dyDescent="0.65">
      <c r="A39" s="57">
        <v>34</v>
      </c>
      <c r="B39" s="67" t="str">
        <f t="shared" si="2"/>
        <v>227260Ma</v>
      </c>
      <c r="C39" s="16" t="s">
        <v>168</v>
      </c>
      <c r="D39" s="34" t="s">
        <v>53</v>
      </c>
      <c r="E39" s="35" t="s">
        <v>46</v>
      </c>
      <c r="F39" s="35" t="s">
        <v>18</v>
      </c>
      <c r="G39" s="19" t="str">
        <f t="shared" si="3"/>
        <v>H:</v>
      </c>
      <c r="H39" s="19">
        <v>2200</v>
      </c>
      <c r="I39" s="21" t="str">
        <f t="shared" si="4"/>
        <v>W:</v>
      </c>
      <c r="J39" s="21">
        <v>720</v>
      </c>
      <c r="K39" s="23" t="str">
        <f t="shared" si="5"/>
        <v>D:</v>
      </c>
      <c r="L39" s="23">
        <v>600</v>
      </c>
      <c r="M39" s="25"/>
      <c r="N39" s="26"/>
      <c r="O39" s="27"/>
      <c r="P39" s="28"/>
      <c r="Q39" s="29" t="str">
        <f t="shared" si="6"/>
        <v>Marco  / H:2200W:720D:600 mm</v>
      </c>
      <c r="T39" s="2" t="s">
        <v>496</v>
      </c>
      <c r="AA39" s="2"/>
    </row>
    <row r="40" spans="1:27" ht="20" customHeight="1" outlineLevel="1" x14ac:dyDescent="0.65">
      <c r="A40" s="57">
        <v>35</v>
      </c>
      <c r="B40" s="67" t="str">
        <f t="shared" si="2"/>
        <v>227210Ma</v>
      </c>
      <c r="C40" s="16" t="s">
        <v>168</v>
      </c>
      <c r="D40" s="34" t="s">
        <v>54</v>
      </c>
      <c r="E40" s="35" t="s">
        <v>48</v>
      </c>
      <c r="F40" s="35" t="s">
        <v>18</v>
      </c>
      <c r="G40" s="19" t="str">
        <f t="shared" si="3"/>
        <v>H:</v>
      </c>
      <c r="H40" s="19">
        <v>2200</v>
      </c>
      <c r="I40" s="21" t="str">
        <f t="shared" si="4"/>
        <v>W:</v>
      </c>
      <c r="J40" s="21">
        <v>720</v>
      </c>
      <c r="K40" s="23" t="str">
        <f t="shared" si="5"/>
        <v>D:</v>
      </c>
      <c r="L40" s="23">
        <v>1000</v>
      </c>
      <c r="M40" s="25"/>
      <c r="N40" s="26"/>
      <c r="O40" s="27"/>
      <c r="P40" s="28"/>
      <c r="Q40" s="29" t="str">
        <f t="shared" si="6"/>
        <v>Marco  / H:2200W:720D:1000 mm</v>
      </c>
      <c r="T40" s="2" t="s">
        <v>496</v>
      </c>
      <c r="AA40" s="2"/>
    </row>
    <row r="41" spans="1:27" ht="20" customHeight="1" outlineLevel="1" x14ac:dyDescent="0.65">
      <c r="A41" s="57">
        <v>36</v>
      </c>
      <c r="B41" s="67" t="str">
        <f t="shared" si="2"/>
        <v>228060Ma</v>
      </c>
      <c r="C41" s="16" t="s">
        <v>168</v>
      </c>
      <c r="D41" s="34" t="s">
        <v>55</v>
      </c>
      <c r="E41" s="35" t="s">
        <v>46</v>
      </c>
      <c r="F41" s="35" t="s">
        <v>38</v>
      </c>
      <c r="G41" s="19" t="str">
        <f t="shared" si="3"/>
        <v>H:</v>
      </c>
      <c r="H41" s="19">
        <v>2200</v>
      </c>
      <c r="I41" s="21" t="str">
        <f t="shared" si="4"/>
        <v>W:</v>
      </c>
      <c r="J41" s="21">
        <v>800</v>
      </c>
      <c r="K41" s="23" t="str">
        <f t="shared" si="5"/>
        <v>D:</v>
      </c>
      <c r="L41" s="23">
        <v>600</v>
      </c>
      <c r="M41" s="25"/>
      <c r="N41" s="26"/>
      <c r="O41" s="27"/>
      <c r="P41" s="28"/>
      <c r="Q41" s="29" t="str">
        <f t="shared" si="6"/>
        <v>Marco  / H:2200W:800D:600 mm</v>
      </c>
      <c r="T41" s="2" t="s">
        <v>496</v>
      </c>
      <c r="AA41" s="2"/>
    </row>
    <row r="42" spans="1:27" ht="20" customHeight="1" outlineLevel="1" x14ac:dyDescent="0.65">
      <c r="A42" s="57">
        <v>37</v>
      </c>
      <c r="B42" s="67" t="str">
        <f t="shared" si="2"/>
        <v>228010Ma</v>
      </c>
      <c r="C42" s="16" t="s">
        <v>168</v>
      </c>
      <c r="D42" s="34" t="s">
        <v>56</v>
      </c>
      <c r="E42" s="35" t="s">
        <v>48</v>
      </c>
      <c r="F42" s="35" t="s">
        <v>38</v>
      </c>
      <c r="G42" s="19" t="str">
        <f t="shared" si="3"/>
        <v>H:</v>
      </c>
      <c r="H42" s="19">
        <v>2200</v>
      </c>
      <c r="I42" s="21" t="str">
        <f t="shared" si="4"/>
        <v>W:</v>
      </c>
      <c r="J42" s="21">
        <v>800</v>
      </c>
      <c r="K42" s="23" t="str">
        <f t="shared" si="5"/>
        <v>D:</v>
      </c>
      <c r="L42" s="23">
        <v>1000</v>
      </c>
      <c r="M42" s="25"/>
      <c r="N42" s="26"/>
      <c r="O42" s="27"/>
      <c r="P42" s="28"/>
      <c r="Q42" s="29" t="str">
        <f t="shared" si="6"/>
        <v>Marco  / H:2200W:800D:1000 mm</v>
      </c>
      <c r="T42" s="2" t="s">
        <v>496</v>
      </c>
      <c r="AA42" s="2"/>
    </row>
    <row r="43" spans="1:27" ht="20" customHeight="1" outlineLevel="1" x14ac:dyDescent="0.65">
      <c r="A43" s="57">
        <v>38</v>
      </c>
      <c r="B43" s="67" t="str">
        <f t="shared" si="2"/>
        <v>221140Ma</v>
      </c>
      <c r="C43" s="16" t="s">
        <v>168</v>
      </c>
      <c r="D43" s="34" t="s">
        <v>57</v>
      </c>
      <c r="E43" s="35" t="s">
        <v>44</v>
      </c>
      <c r="F43" s="35" t="s">
        <v>22</v>
      </c>
      <c r="G43" s="19" t="str">
        <f t="shared" si="3"/>
        <v>H:</v>
      </c>
      <c r="H43" s="19">
        <v>2200</v>
      </c>
      <c r="I43" s="21" t="str">
        <f t="shared" si="4"/>
        <v>W:</v>
      </c>
      <c r="J43" s="21">
        <v>1120</v>
      </c>
      <c r="K43" s="23" t="str">
        <f t="shared" si="5"/>
        <v>D:</v>
      </c>
      <c r="L43" s="23">
        <v>400</v>
      </c>
      <c r="M43" s="25"/>
      <c r="N43" s="26"/>
      <c r="O43" s="27"/>
      <c r="P43" s="28"/>
      <c r="Q43" s="29" t="str">
        <f t="shared" si="6"/>
        <v>Marco  / H:2200W:1120D:400 mm</v>
      </c>
      <c r="T43" s="2" t="s">
        <v>496</v>
      </c>
      <c r="AA43" s="2"/>
    </row>
    <row r="44" spans="1:27" ht="20" customHeight="1" outlineLevel="1" x14ac:dyDescent="0.65">
      <c r="A44" s="57">
        <v>39</v>
      </c>
      <c r="B44" s="67" t="str">
        <f t="shared" si="2"/>
        <v>221160Ma</v>
      </c>
      <c r="C44" s="16" t="s">
        <v>168</v>
      </c>
      <c r="D44" s="34" t="s">
        <v>58</v>
      </c>
      <c r="E44" s="35" t="s">
        <v>46</v>
      </c>
      <c r="F44" s="35" t="s">
        <v>22</v>
      </c>
      <c r="G44" s="19" t="str">
        <f t="shared" si="3"/>
        <v>H:</v>
      </c>
      <c r="H44" s="19">
        <v>2200</v>
      </c>
      <c r="I44" s="21" t="str">
        <f t="shared" si="4"/>
        <v>W:</v>
      </c>
      <c r="J44" s="21">
        <v>1120</v>
      </c>
      <c r="K44" s="23" t="str">
        <f t="shared" si="5"/>
        <v>D:</v>
      </c>
      <c r="L44" s="23">
        <v>600</v>
      </c>
      <c r="M44" s="25"/>
      <c r="N44" s="26"/>
      <c r="O44" s="27"/>
      <c r="P44" s="28"/>
      <c r="Q44" s="29" t="str">
        <f t="shared" si="6"/>
        <v>Marco  / H:2200W:1120D:600 mm</v>
      </c>
      <c r="T44" s="2" t="s">
        <v>496</v>
      </c>
      <c r="AA44" s="2"/>
    </row>
    <row r="45" spans="1:27" ht="20" customHeight="1" outlineLevel="1" x14ac:dyDescent="0.65">
      <c r="A45" s="57">
        <v>40</v>
      </c>
      <c r="B45" s="67" t="str">
        <f t="shared" si="2"/>
        <v>221110Ma</v>
      </c>
      <c r="C45" s="16" t="s">
        <v>168</v>
      </c>
      <c r="D45" s="34" t="s">
        <v>59</v>
      </c>
      <c r="E45" s="35" t="s">
        <v>48</v>
      </c>
      <c r="F45" s="35" t="s">
        <v>22</v>
      </c>
      <c r="G45" s="19" t="str">
        <f t="shared" si="3"/>
        <v>H:</v>
      </c>
      <c r="H45" s="19">
        <v>2200</v>
      </c>
      <c r="I45" s="21" t="str">
        <f t="shared" si="4"/>
        <v>W:</v>
      </c>
      <c r="J45" s="21">
        <v>1120</v>
      </c>
      <c r="K45" s="23" t="str">
        <f t="shared" si="5"/>
        <v>D:</v>
      </c>
      <c r="L45" s="23">
        <v>1000</v>
      </c>
      <c r="M45" s="25"/>
      <c r="N45" s="26"/>
      <c r="O45" s="27"/>
      <c r="P45" s="28"/>
      <c r="Q45" s="29" t="str">
        <f t="shared" si="6"/>
        <v>Marco  / H:2200W:1120D:1000 mm</v>
      </c>
      <c r="T45" s="2" t="s">
        <v>496</v>
      </c>
    </row>
    <row r="46" spans="1:27" ht="20" customHeight="1" x14ac:dyDescent="0.65">
      <c r="B46" s="68" t="str">
        <f t="shared" ref="B46" si="10">MID(H46,1,2)&amp;MID(J46,1,2)&amp;MID(L46,1,2)&amp;MID(C46,1,2)&amp;MID(M46,1,1)&amp;MID(N46,1,1)&amp;MID(O46,1,1)&amp;MID(P46,1,3)</f>
        <v/>
      </c>
      <c r="C46" s="2"/>
      <c r="M46" s="2"/>
      <c r="N46" s="2"/>
      <c r="O46" s="2"/>
      <c r="P46" s="2"/>
      <c r="Q46" s="30"/>
      <c r="T46" s="2" t="s">
        <v>496</v>
      </c>
    </row>
    <row r="47" spans="1:27" ht="20" customHeight="1" outlineLevel="1" x14ac:dyDescent="0.65">
      <c r="A47" s="57"/>
      <c r="B47" s="67" t="str">
        <f t="shared" si="2"/>
        <v>1840MaL</v>
      </c>
      <c r="C47" s="16" t="s">
        <v>168</v>
      </c>
      <c r="D47" s="169" t="s">
        <v>600</v>
      </c>
      <c r="E47" s="35"/>
      <c r="F47" s="35"/>
      <c r="G47" s="19" t="str">
        <f t="shared" ref="G47:G57" si="11">IF(H47&lt;&gt;"","H:","")</f>
        <v>H:</v>
      </c>
      <c r="H47" s="19" t="s">
        <v>612</v>
      </c>
      <c r="I47" s="21" t="str">
        <f t="shared" ref="I47:I57" si="12">IF(J47&lt;&gt;"","W:","")</f>
        <v>W:</v>
      </c>
      <c r="J47" s="21" t="s">
        <v>594</v>
      </c>
      <c r="K47" s="23" t="str">
        <f t="shared" ref="K47:K57" si="13">IF(L47&lt;&gt;"","D:","")</f>
        <v/>
      </c>
      <c r="L47" s="23"/>
      <c r="M47" s="25" t="s">
        <v>611</v>
      </c>
      <c r="N47" s="26"/>
      <c r="O47" s="27"/>
      <c r="P47" s="28"/>
      <c r="Q47" s="29" t="str">
        <f t="shared" ref="Q47:Q57" si="14">IF(B47&lt;&gt;"",(C47&amp;M47&amp;N47&amp;O47&amp;P47&amp;" / "&amp;G47&amp;H47&amp;I47&amp;J47&amp;K47&amp;L47&amp;" mm"),"")</f>
        <v>Marco Liso / H:1800W:400 mm</v>
      </c>
      <c r="T47" s="2"/>
    </row>
    <row r="48" spans="1:27" ht="20" customHeight="1" outlineLevel="1" x14ac:dyDescent="0.65">
      <c r="A48" s="57"/>
      <c r="B48" s="67" t="str">
        <f t="shared" si="2"/>
        <v>1872MaL</v>
      </c>
      <c r="C48" s="16" t="s">
        <v>168</v>
      </c>
      <c r="D48" s="169" t="s">
        <v>601</v>
      </c>
      <c r="E48" s="35"/>
      <c r="F48" s="35"/>
      <c r="G48" s="19" t="str">
        <f t="shared" si="11"/>
        <v>H:</v>
      </c>
      <c r="H48" s="19" t="s">
        <v>612</v>
      </c>
      <c r="I48" s="21" t="str">
        <f t="shared" si="12"/>
        <v>W:</v>
      </c>
      <c r="J48" s="21" t="s">
        <v>595</v>
      </c>
      <c r="K48" s="23" t="str">
        <f t="shared" si="13"/>
        <v/>
      </c>
      <c r="L48" s="23"/>
      <c r="M48" s="25" t="s">
        <v>611</v>
      </c>
      <c r="N48" s="26"/>
      <c r="O48" s="27"/>
      <c r="P48" s="28"/>
      <c r="Q48" s="29" t="str">
        <f t="shared" si="14"/>
        <v>Marco Liso / H:1800W:720 mm</v>
      </c>
      <c r="T48" s="2"/>
    </row>
    <row r="49" spans="1:20" ht="20" customHeight="1" outlineLevel="1" x14ac:dyDescent="0.65">
      <c r="A49" s="57"/>
      <c r="B49" s="67" t="str">
        <f t="shared" si="2"/>
        <v>1811MaL</v>
      </c>
      <c r="C49" s="16" t="s">
        <v>168</v>
      </c>
      <c r="D49" s="169" t="s">
        <v>602</v>
      </c>
      <c r="E49" s="35"/>
      <c r="F49" s="35"/>
      <c r="G49" s="19" t="str">
        <f t="shared" si="11"/>
        <v>H:</v>
      </c>
      <c r="H49" s="19" t="s">
        <v>612</v>
      </c>
      <c r="I49" s="21" t="str">
        <f t="shared" si="12"/>
        <v>W:</v>
      </c>
      <c r="J49" s="21" t="s">
        <v>591</v>
      </c>
      <c r="K49" s="23" t="str">
        <f t="shared" si="13"/>
        <v/>
      </c>
      <c r="L49" s="23"/>
      <c r="M49" s="25" t="s">
        <v>611</v>
      </c>
      <c r="N49" s="26"/>
      <c r="O49" s="27"/>
      <c r="P49" s="28"/>
      <c r="Q49" s="29" t="str">
        <f t="shared" si="14"/>
        <v>Marco Liso / H:1800W:1120 mm</v>
      </c>
      <c r="T49" s="2"/>
    </row>
    <row r="50" spans="1:20" ht="20" customHeight="1" outlineLevel="1" x14ac:dyDescent="0.65">
      <c r="A50" s="57"/>
      <c r="B50" s="67" t="str">
        <f t="shared" si="2"/>
        <v>2040MaL</v>
      </c>
      <c r="C50" s="16" t="s">
        <v>168</v>
      </c>
      <c r="D50" s="169" t="s">
        <v>603</v>
      </c>
      <c r="E50" s="35"/>
      <c r="F50" s="35"/>
      <c r="G50" s="19" t="str">
        <f t="shared" si="11"/>
        <v>H:</v>
      </c>
      <c r="H50" s="19" t="s">
        <v>613</v>
      </c>
      <c r="I50" s="21" t="str">
        <f t="shared" si="12"/>
        <v>W:</v>
      </c>
      <c r="J50" s="21" t="s">
        <v>594</v>
      </c>
      <c r="K50" s="23" t="str">
        <f t="shared" si="13"/>
        <v/>
      </c>
      <c r="L50" s="23"/>
      <c r="M50" s="25" t="s">
        <v>611</v>
      </c>
      <c r="N50" s="26"/>
      <c r="O50" s="27"/>
      <c r="P50" s="28"/>
      <c r="Q50" s="29" t="str">
        <f t="shared" si="14"/>
        <v>Marco Liso / H:2000W:400 mm</v>
      </c>
      <c r="T50" s="2"/>
    </row>
    <row r="51" spans="1:20" ht="20" customHeight="1" outlineLevel="1" x14ac:dyDescent="0.65">
      <c r="A51" s="57"/>
      <c r="B51" s="67" t="str">
        <f t="shared" si="2"/>
        <v>2072MaL</v>
      </c>
      <c r="C51" s="16" t="s">
        <v>168</v>
      </c>
      <c r="D51" s="169" t="s">
        <v>604</v>
      </c>
      <c r="E51" s="35"/>
      <c r="F51" s="35"/>
      <c r="G51" s="19" t="str">
        <f t="shared" si="11"/>
        <v>H:</v>
      </c>
      <c r="H51" s="19" t="s">
        <v>613</v>
      </c>
      <c r="I51" s="21" t="str">
        <f t="shared" si="12"/>
        <v>W:</v>
      </c>
      <c r="J51" s="21" t="s">
        <v>595</v>
      </c>
      <c r="K51" s="23" t="str">
        <f t="shared" si="13"/>
        <v/>
      </c>
      <c r="L51" s="23"/>
      <c r="M51" s="25" t="s">
        <v>611</v>
      </c>
      <c r="N51" s="26"/>
      <c r="O51" s="27"/>
      <c r="P51" s="28"/>
      <c r="Q51" s="29" t="str">
        <f t="shared" si="14"/>
        <v>Marco Liso / H:2000W:720 mm</v>
      </c>
      <c r="T51" s="2"/>
    </row>
    <row r="52" spans="1:20" ht="20" customHeight="1" outlineLevel="1" x14ac:dyDescent="0.65">
      <c r="A52" s="57"/>
      <c r="B52" s="67" t="str">
        <f t="shared" si="2"/>
        <v>2080MaL</v>
      </c>
      <c r="C52" s="16" t="s">
        <v>168</v>
      </c>
      <c r="D52" s="169" t="s">
        <v>605</v>
      </c>
      <c r="E52" s="35"/>
      <c r="F52" s="35"/>
      <c r="G52" s="19" t="str">
        <f t="shared" si="11"/>
        <v>H:</v>
      </c>
      <c r="H52" s="19" t="s">
        <v>613</v>
      </c>
      <c r="I52" s="21" t="str">
        <f t="shared" si="12"/>
        <v>W:</v>
      </c>
      <c r="J52" s="21" t="s">
        <v>596</v>
      </c>
      <c r="K52" s="23" t="str">
        <f t="shared" si="13"/>
        <v/>
      </c>
      <c r="L52" s="23"/>
      <c r="M52" s="25" t="s">
        <v>611</v>
      </c>
      <c r="N52" s="26"/>
      <c r="O52" s="27"/>
      <c r="P52" s="28"/>
      <c r="Q52" s="29" t="str">
        <f t="shared" si="14"/>
        <v>Marco Liso / H:2000W:800 mm</v>
      </c>
      <c r="T52" s="2"/>
    </row>
    <row r="53" spans="1:20" ht="20" customHeight="1" outlineLevel="1" x14ac:dyDescent="0.65">
      <c r="A53" s="57"/>
      <c r="B53" s="67" t="str">
        <f t="shared" si="2"/>
        <v>2011MaL</v>
      </c>
      <c r="C53" s="16" t="s">
        <v>168</v>
      </c>
      <c r="D53" s="169" t="s">
        <v>606</v>
      </c>
      <c r="E53" s="35"/>
      <c r="F53" s="35"/>
      <c r="G53" s="19" t="str">
        <f t="shared" si="11"/>
        <v>H:</v>
      </c>
      <c r="H53" s="19" t="s">
        <v>613</v>
      </c>
      <c r="I53" s="21" t="str">
        <f t="shared" si="12"/>
        <v>W:</v>
      </c>
      <c r="J53" s="21" t="s">
        <v>591</v>
      </c>
      <c r="K53" s="23" t="str">
        <f t="shared" si="13"/>
        <v/>
      </c>
      <c r="L53" s="23"/>
      <c r="M53" s="25" t="s">
        <v>611</v>
      </c>
      <c r="N53" s="26"/>
      <c r="O53" s="27"/>
      <c r="P53" s="28"/>
      <c r="Q53" s="29" t="str">
        <f t="shared" si="14"/>
        <v>Marco Liso / H:2000W:1120 mm</v>
      </c>
      <c r="T53" s="2"/>
    </row>
    <row r="54" spans="1:20" ht="20" customHeight="1" outlineLevel="1" x14ac:dyDescent="0.65">
      <c r="A54" s="57"/>
      <c r="B54" s="67" t="str">
        <f t="shared" si="2"/>
        <v>2240MaL</v>
      </c>
      <c r="C54" s="16" t="s">
        <v>168</v>
      </c>
      <c r="D54" s="169" t="s">
        <v>607</v>
      </c>
      <c r="E54" s="35"/>
      <c r="F54" s="35"/>
      <c r="G54" s="19" t="str">
        <f t="shared" si="11"/>
        <v>H:</v>
      </c>
      <c r="H54" s="19" t="s">
        <v>614</v>
      </c>
      <c r="I54" s="21" t="str">
        <f t="shared" si="12"/>
        <v>W:</v>
      </c>
      <c r="J54" s="21" t="s">
        <v>594</v>
      </c>
      <c r="K54" s="23" t="str">
        <f t="shared" si="13"/>
        <v/>
      </c>
      <c r="L54" s="23"/>
      <c r="M54" s="25" t="s">
        <v>611</v>
      </c>
      <c r="N54" s="26"/>
      <c r="O54" s="27"/>
      <c r="P54" s="28"/>
      <c r="Q54" s="29" t="str">
        <f t="shared" si="14"/>
        <v>Marco Liso / H:2200W:400 mm</v>
      </c>
      <c r="T54" s="2"/>
    </row>
    <row r="55" spans="1:20" ht="20" customHeight="1" outlineLevel="1" x14ac:dyDescent="0.65">
      <c r="A55" s="57"/>
      <c r="B55" s="67" t="str">
        <f t="shared" si="2"/>
        <v>2272MaL</v>
      </c>
      <c r="C55" s="16" t="s">
        <v>168</v>
      </c>
      <c r="D55" s="169" t="s">
        <v>608</v>
      </c>
      <c r="E55" s="35"/>
      <c r="F55" s="35"/>
      <c r="G55" s="19" t="str">
        <f t="shared" si="11"/>
        <v>H:</v>
      </c>
      <c r="H55" s="19" t="s">
        <v>614</v>
      </c>
      <c r="I55" s="21" t="str">
        <f t="shared" si="12"/>
        <v>W:</v>
      </c>
      <c r="J55" s="21" t="s">
        <v>595</v>
      </c>
      <c r="K55" s="23" t="str">
        <f t="shared" si="13"/>
        <v/>
      </c>
      <c r="L55" s="23"/>
      <c r="M55" s="25" t="s">
        <v>611</v>
      </c>
      <c r="N55" s="26"/>
      <c r="O55" s="27"/>
      <c r="P55" s="28"/>
      <c r="Q55" s="29" t="str">
        <f t="shared" si="14"/>
        <v>Marco Liso / H:2200W:720 mm</v>
      </c>
      <c r="T55" s="2"/>
    </row>
    <row r="56" spans="1:20" ht="20" customHeight="1" outlineLevel="1" x14ac:dyDescent="0.65">
      <c r="A56" s="57"/>
      <c r="B56" s="67" t="str">
        <f t="shared" si="2"/>
        <v>2280MaL</v>
      </c>
      <c r="C56" s="16" t="s">
        <v>168</v>
      </c>
      <c r="D56" s="169" t="s">
        <v>609</v>
      </c>
      <c r="E56" s="35"/>
      <c r="F56" s="35"/>
      <c r="G56" s="19" t="str">
        <f t="shared" si="11"/>
        <v>H:</v>
      </c>
      <c r="H56" s="19" t="s">
        <v>614</v>
      </c>
      <c r="I56" s="21" t="str">
        <f t="shared" si="12"/>
        <v>W:</v>
      </c>
      <c r="J56" s="21" t="s">
        <v>596</v>
      </c>
      <c r="K56" s="23" t="str">
        <f t="shared" si="13"/>
        <v/>
      </c>
      <c r="L56" s="23"/>
      <c r="M56" s="25" t="s">
        <v>611</v>
      </c>
      <c r="N56" s="26"/>
      <c r="O56" s="27"/>
      <c r="P56" s="28"/>
      <c r="Q56" s="29" t="str">
        <f t="shared" si="14"/>
        <v>Marco Liso / H:2200W:800 mm</v>
      </c>
      <c r="T56" s="2"/>
    </row>
    <row r="57" spans="1:20" ht="20" customHeight="1" outlineLevel="1" x14ac:dyDescent="0.65">
      <c r="A57" s="57"/>
      <c r="B57" s="67" t="str">
        <f t="shared" si="2"/>
        <v>2211MaL</v>
      </c>
      <c r="C57" s="16" t="s">
        <v>168</v>
      </c>
      <c r="D57" s="169" t="s">
        <v>610</v>
      </c>
      <c r="E57" s="35"/>
      <c r="F57" s="35"/>
      <c r="G57" s="19" t="str">
        <f t="shared" si="11"/>
        <v>H:</v>
      </c>
      <c r="H57" s="19" t="s">
        <v>614</v>
      </c>
      <c r="I57" s="21" t="str">
        <f t="shared" si="12"/>
        <v>W:</v>
      </c>
      <c r="J57" s="21" t="s">
        <v>591</v>
      </c>
      <c r="K57" s="23" t="str">
        <f t="shared" si="13"/>
        <v/>
      </c>
      <c r="L57" s="23"/>
      <c r="M57" s="25" t="s">
        <v>611</v>
      </c>
      <c r="N57" s="26"/>
      <c r="O57" s="27"/>
      <c r="P57" s="28"/>
      <c r="Q57" s="29" t="str">
        <f t="shared" si="14"/>
        <v>Marco Liso / H:2200W:1120 mm</v>
      </c>
      <c r="T57" s="2"/>
    </row>
    <row r="58" spans="1:20" ht="20" customHeight="1" x14ac:dyDescent="0.65">
      <c r="B58" s="68" t="str">
        <f t="shared" si="2"/>
        <v/>
      </c>
      <c r="C58" s="2"/>
      <c r="M58" s="2"/>
      <c r="N58" s="2"/>
      <c r="O58" s="2"/>
      <c r="P58" s="2"/>
      <c r="Q58" s="30"/>
      <c r="T58" s="2" t="s">
        <v>496</v>
      </c>
    </row>
    <row r="59" spans="1:20" ht="20" customHeight="1" outlineLevel="1" x14ac:dyDescent="0.65">
      <c r="A59" s="57">
        <v>41</v>
      </c>
      <c r="B59" s="67" t="str">
        <f t="shared" si="2"/>
        <v>1820PuP</v>
      </c>
      <c r="C59" s="16" t="s">
        <v>232</v>
      </c>
      <c r="D59" s="17" t="s">
        <v>62</v>
      </c>
      <c r="E59" s="36"/>
      <c r="F59" s="36"/>
      <c r="G59" s="19" t="str">
        <f t="shared" si="3"/>
        <v>H:</v>
      </c>
      <c r="H59" s="19">
        <v>1800</v>
      </c>
      <c r="I59" s="21" t="str">
        <f t="shared" si="4"/>
        <v>W:</v>
      </c>
      <c r="J59" s="21">
        <v>200</v>
      </c>
      <c r="K59" s="23" t="str">
        <f t="shared" si="5"/>
        <v/>
      </c>
      <c r="L59" s="23"/>
      <c r="M59" s="37"/>
      <c r="N59" s="38" t="s">
        <v>231</v>
      </c>
      <c r="O59" s="39"/>
      <c r="P59" s="40"/>
      <c r="Q59" s="29" t="str">
        <f t="shared" si="6"/>
        <v>Puerta Plena  / H:1800W:200 mm</v>
      </c>
      <c r="T59" s="47" t="s">
        <v>496</v>
      </c>
    </row>
    <row r="60" spans="1:20" ht="20" customHeight="1" outlineLevel="1" x14ac:dyDescent="0.65">
      <c r="A60" s="57">
        <v>42</v>
      </c>
      <c r="B60" s="67" t="str">
        <f t="shared" si="2"/>
        <v>1840PuP</v>
      </c>
      <c r="C60" s="16" t="s">
        <v>232</v>
      </c>
      <c r="D60" s="17" t="s">
        <v>63</v>
      </c>
      <c r="E60" s="36"/>
      <c r="F60" s="36"/>
      <c r="G60" s="19" t="str">
        <f t="shared" si="3"/>
        <v>H:</v>
      </c>
      <c r="H60" s="19">
        <v>1800</v>
      </c>
      <c r="I60" s="21" t="str">
        <f t="shared" si="4"/>
        <v>W:</v>
      </c>
      <c r="J60" s="21">
        <v>400</v>
      </c>
      <c r="K60" s="23" t="str">
        <f t="shared" si="5"/>
        <v/>
      </c>
      <c r="L60" s="23"/>
      <c r="M60" s="37"/>
      <c r="N60" s="38" t="s">
        <v>231</v>
      </c>
      <c r="O60" s="39"/>
      <c r="P60" s="40"/>
      <c r="Q60" s="29" t="str">
        <f t="shared" si="6"/>
        <v>Puerta Plena  / H:1800W:400 mm</v>
      </c>
    </row>
    <row r="61" spans="1:20" ht="20" customHeight="1" outlineLevel="1" x14ac:dyDescent="0.65">
      <c r="A61" s="57">
        <v>43</v>
      </c>
      <c r="B61" s="67" t="str">
        <f t="shared" si="2"/>
        <v>1872PuP</v>
      </c>
      <c r="C61" s="16" t="s">
        <v>232</v>
      </c>
      <c r="D61" s="17" t="s">
        <v>64</v>
      </c>
      <c r="E61" s="36"/>
      <c r="F61" s="36"/>
      <c r="G61" s="19" t="str">
        <f t="shared" si="3"/>
        <v>H:</v>
      </c>
      <c r="H61" s="19">
        <v>1800</v>
      </c>
      <c r="I61" s="21" t="str">
        <f t="shared" si="4"/>
        <v>W:</v>
      </c>
      <c r="J61" s="21">
        <v>720</v>
      </c>
      <c r="K61" s="23" t="str">
        <f t="shared" si="5"/>
        <v/>
      </c>
      <c r="L61" s="23"/>
      <c r="M61" s="37"/>
      <c r="N61" s="38" t="s">
        <v>231</v>
      </c>
      <c r="O61" s="39"/>
      <c r="P61" s="40"/>
      <c r="Q61" s="29" t="str">
        <f t="shared" si="6"/>
        <v>Puerta Plena  / H:1800W:720 mm</v>
      </c>
    </row>
    <row r="62" spans="1:20" ht="20" customHeight="1" outlineLevel="1" x14ac:dyDescent="0.65">
      <c r="A62" s="57">
        <v>44</v>
      </c>
      <c r="B62" s="67" t="str">
        <f t="shared" si="2"/>
        <v>2020PuP</v>
      </c>
      <c r="C62" s="16" t="s">
        <v>232</v>
      </c>
      <c r="D62" s="17" t="s">
        <v>65</v>
      </c>
      <c r="E62" s="36"/>
      <c r="F62" s="36"/>
      <c r="G62" s="19" t="str">
        <f t="shared" si="3"/>
        <v>H:</v>
      </c>
      <c r="H62" s="19">
        <v>2000</v>
      </c>
      <c r="I62" s="21" t="str">
        <f t="shared" si="4"/>
        <v>W:</v>
      </c>
      <c r="J62" s="21">
        <v>200</v>
      </c>
      <c r="K62" s="23" t="str">
        <f t="shared" si="5"/>
        <v/>
      </c>
      <c r="L62" s="23"/>
      <c r="M62" s="37"/>
      <c r="N62" s="38" t="s">
        <v>231</v>
      </c>
      <c r="O62" s="39"/>
      <c r="P62" s="40"/>
      <c r="Q62" s="29" t="str">
        <f t="shared" si="6"/>
        <v>Puerta Plena  / H:2000W:200 mm</v>
      </c>
    </row>
    <row r="63" spans="1:20" ht="20" customHeight="1" outlineLevel="1" x14ac:dyDescent="0.65">
      <c r="A63" s="57">
        <v>45</v>
      </c>
      <c r="B63" s="67" t="str">
        <f t="shared" si="2"/>
        <v>2040PuP</v>
      </c>
      <c r="C63" s="16" t="s">
        <v>232</v>
      </c>
      <c r="D63" s="17" t="s">
        <v>66</v>
      </c>
      <c r="E63" s="36"/>
      <c r="F63" s="36"/>
      <c r="G63" s="19" t="str">
        <f t="shared" si="3"/>
        <v>H:</v>
      </c>
      <c r="H63" s="19">
        <v>2000</v>
      </c>
      <c r="I63" s="21" t="str">
        <f t="shared" si="4"/>
        <v>W:</v>
      </c>
      <c r="J63" s="21">
        <v>400</v>
      </c>
      <c r="K63" s="23" t="str">
        <f t="shared" si="5"/>
        <v/>
      </c>
      <c r="L63" s="23"/>
      <c r="M63" s="37"/>
      <c r="N63" s="38" t="s">
        <v>231</v>
      </c>
      <c r="O63" s="39"/>
      <c r="P63" s="40"/>
      <c r="Q63" s="29" t="str">
        <f t="shared" si="6"/>
        <v>Puerta Plena  / H:2000W:400 mm</v>
      </c>
    </row>
    <row r="64" spans="1:20" ht="20" customHeight="1" outlineLevel="1" x14ac:dyDescent="0.65">
      <c r="A64" s="57">
        <v>46</v>
      </c>
      <c r="B64" s="67" t="str">
        <f t="shared" si="2"/>
        <v>2072PuP</v>
      </c>
      <c r="C64" s="16" t="s">
        <v>232</v>
      </c>
      <c r="D64" s="17" t="s">
        <v>67</v>
      </c>
      <c r="E64" s="36"/>
      <c r="F64" s="36"/>
      <c r="G64" s="19" t="str">
        <f t="shared" si="3"/>
        <v>H:</v>
      </c>
      <c r="H64" s="19">
        <v>2000</v>
      </c>
      <c r="I64" s="21" t="str">
        <f t="shared" si="4"/>
        <v>W:</v>
      </c>
      <c r="J64" s="21">
        <v>720</v>
      </c>
      <c r="K64" s="23" t="str">
        <f t="shared" si="5"/>
        <v/>
      </c>
      <c r="L64" s="23"/>
      <c r="M64" s="37"/>
      <c r="N64" s="38" t="s">
        <v>231</v>
      </c>
      <c r="O64" s="39"/>
      <c r="P64" s="40"/>
      <c r="Q64" s="29" t="str">
        <f t="shared" si="6"/>
        <v>Puerta Plena  / H:2000W:720 mm</v>
      </c>
    </row>
    <row r="65" spans="1:17" ht="20" customHeight="1" outlineLevel="1" x14ac:dyDescent="0.65">
      <c r="A65" s="57">
        <v>47</v>
      </c>
      <c r="B65" s="67" t="str">
        <f t="shared" si="2"/>
        <v>2080PuP</v>
      </c>
      <c r="C65" s="16" t="s">
        <v>232</v>
      </c>
      <c r="D65" s="17" t="s">
        <v>68</v>
      </c>
      <c r="E65" s="36"/>
      <c r="F65" s="36"/>
      <c r="G65" s="19" t="str">
        <f t="shared" si="3"/>
        <v>H:</v>
      </c>
      <c r="H65" s="19">
        <v>2000</v>
      </c>
      <c r="I65" s="21" t="str">
        <f t="shared" si="4"/>
        <v>W:</v>
      </c>
      <c r="J65" s="21">
        <v>800</v>
      </c>
      <c r="K65" s="23" t="str">
        <f t="shared" si="5"/>
        <v/>
      </c>
      <c r="L65" s="23"/>
      <c r="M65" s="37"/>
      <c r="N65" s="38" t="s">
        <v>231</v>
      </c>
      <c r="O65" s="39"/>
      <c r="P65" s="40"/>
      <c r="Q65" s="29" t="str">
        <f t="shared" si="6"/>
        <v>Puerta Plena  / H:2000W:800 mm</v>
      </c>
    </row>
    <row r="66" spans="1:17" ht="20" customHeight="1" outlineLevel="1" x14ac:dyDescent="0.65">
      <c r="A66" s="57">
        <v>48</v>
      </c>
      <c r="B66" s="67" t="str">
        <f t="shared" si="2"/>
        <v>2220PuP</v>
      </c>
      <c r="C66" s="16" t="s">
        <v>232</v>
      </c>
      <c r="D66" s="17" t="s">
        <v>69</v>
      </c>
      <c r="E66" s="36"/>
      <c r="F66" s="36"/>
      <c r="G66" s="19" t="str">
        <f t="shared" si="3"/>
        <v>H:</v>
      </c>
      <c r="H66" s="19">
        <v>2200</v>
      </c>
      <c r="I66" s="21" t="str">
        <f t="shared" si="4"/>
        <v>W:</v>
      </c>
      <c r="J66" s="21">
        <v>200</v>
      </c>
      <c r="K66" s="23" t="str">
        <f t="shared" si="5"/>
        <v/>
      </c>
      <c r="L66" s="23"/>
      <c r="M66" s="37"/>
      <c r="N66" s="38" t="s">
        <v>231</v>
      </c>
      <c r="O66" s="39"/>
      <c r="P66" s="40"/>
      <c r="Q66" s="29" t="str">
        <f t="shared" si="6"/>
        <v>Puerta Plena  / H:2200W:200 mm</v>
      </c>
    </row>
    <row r="67" spans="1:17" ht="20" customHeight="1" outlineLevel="1" x14ac:dyDescent="0.65">
      <c r="A67" s="57">
        <v>49</v>
      </c>
      <c r="B67" s="67" t="str">
        <f t="shared" si="2"/>
        <v>2240PuP</v>
      </c>
      <c r="C67" s="16" t="s">
        <v>232</v>
      </c>
      <c r="D67" s="17" t="s">
        <v>70</v>
      </c>
      <c r="E67" s="36"/>
      <c r="F67" s="36"/>
      <c r="G67" s="19" t="str">
        <f t="shared" si="3"/>
        <v>H:</v>
      </c>
      <c r="H67" s="19">
        <v>2200</v>
      </c>
      <c r="I67" s="21" t="str">
        <f t="shared" si="4"/>
        <v>W:</v>
      </c>
      <c r="J67" s="21">
        <v>400</v>
      </c>
      <c r="K67" s="23" t="str">
        <f t="shared" si="5"/>
        <v/>
      </c>
      <c r="L67" s="23"/>
      <c r="M67" s="37"/>
      <c r="N67" s="38" t="s">
        <v>231</v>
      </c>
      <c r="O67" s="39"/>
      <c r="P67" s="40"/>
      <c r="Q67" s="29" t="str">
        <f t="shared" si="6"/>
        <v>Puerta Plena  / H:2200W:400 mm</v>
      </c>
    </row>
    <row r="68" spans="1:17" ht="20" customHeight="1" outlineLevel="1" x14ac:dyDescent="0.65">
      <c r="A68" s="57">
        <v>50</v>
      </c>
      <c r="B68" s="67" t="str">
        <f t="shared" si="2"/>
        <v>2272PuP</v>
      </c>
      <c r="C68" s="16" t="s">
        <v>232</v>
      </c>
      <c r="D68" s="17" t="s">
        <v>71</v>
      </c>
      <c r="E68" s="36"/>
      <c r="F68" s="36"/>
      <c r="G68" s="19" t="str">
        <f t="shared" si="3"/>
        <v>H:</v>
      </c>
      <c r="H68" s="19">
        <v>2200</v>
      </c>
      <c r="I68" s="21" t="str">
        <f t="shared" si="4"/>
        <v>W:</v>
      </c>
      <c r="J68" s="21">
        <v>720</v>
      </c>
      <c r="K68" s="23" t="str">
        <f t="shared" si="5"/>
        <v/>
      </c>
      <c r="L68" s="23"/>
      <c r="M68" s="37"/>
      <c r="N68" s="38" t="s">
        <v>231</v>
      </c>
      <c r="O68" s="39"/>
      <c r="P68" s="40"/>
      <c r="Q68" s="29" t="str">
        <f t="shared" si="6"/>
        <v>Puerta Plena  / H:2200W:720 mm</v>
      </c>
    </row>
    <row r="69" spans="1:17" ht="20" customHeight="1" outlineLevel="1" x14ac:dyDescent="0.65">
      <c r="A69" s="57">
        <v>51</v>
      </c>
      <c r="B69" s="67" t="str">
        <f t="shared" si="2"/>
        <v>2280PuP</v>
      </c>
      <c r="C69" s="16" t="s">
        <v>232</v>
      </c>
      <c r="D69" s="17" t="s">
        <v>72</v>
      </c>
      <c r="E69" s="36"/>
      <c r="F69" s="36"/>
      <c r="G69" s="19" t="str">
        <f t="shared" si="3"/>
        <v>H:</v>
      </c>
      <c r="H69" s="19">
        <v>2200</v>
      </c>
      <c r="I69" s="21" t="str">
        <f t="shared" si="4"/>
        <v>W:</v>
      </c>
      <c r="J69" s="21">
        <v>800</v>
      </c>
      <c r="K69" s="23" t="str">
        <f t="shared" si="5"/>
        <v/>
      </c>
      <c r="L69" s="23"/>
      <c r="M69" s="37"/>
      <c r="N69" s="38" t="s">
        <v>231</v>
      </c>
      <c r="O69" s="39"/>
      <c r="P69" s="40"/>
      <c r="Q69" s="29" t="str">
        <f t="shared" si="6"/>
        <v>Puerta Plena  / H:2200W:800 mm</v>
      </c>
    </row>
    <row r="70" spans="1:17" ht="20" customHeight="1" outlineLevel="1" x14ac:dyDescent="0.65">
      <c r="A70" s="57">
        <v>52</v>
      </c>
      <c r="B70" s="67" t="str">
        <f t="shared" si="2"/>
        <v>1840PuCS_SE</v>
      </c>
      <c r="C70" s="16" t="s">
        <v>232</v>
      </c>
      <c r="D70" s="41" t="s">
        <v>73</v>
      </c>
      <c r="E70" s="36"/>
      <c r="F70" s="36"/>
      <c r="G70" s="19" t="str">
        <f t="shared" si="3"/>
        <v>H:</v>
      </c>
      <c r="H70" s="19">
        <v>1800</v>
      </c>
      <c r="I70" s="21" t="str">
        <f t="shared" si="4"/>
        <v>W:</v>
      </c>
      <c r="J70" s="21">
        <v>400</v>
      </c>
      <c r="K70" s="23" t="str">
        <f t="shared" si="5"/>
        <v/>
      </c>
      <c r="L70" s="23"/>
      <c r="M70" s="25"/>
      <c r="N70" s="26" t="s">
        <v>234</v>
      </c>
      <c r="O70" s="27" t="s">
        <v>169</v>
      </c>
      <c r="P70" s="42" t="s">
        <v>174</v>
      </c>
      <c r="Q70" s="29" t="str">
        <f t="shared" si="6"/>
        <v>Puerta Corte Sencillo_SE223*223 / H:1800W:400 mm</v>
      </c>
    </row>
    <row r="71" spans="1:17" ht="20" customHeight="1" outlineLevel="1" x14ac:dyDescent="0.65">
      <c r="A71" s="57">
        <v>53</v>
      </c>
      <c r="B71" s="67" t="str">
        <f t="shared" si="2"/>
        <v>1872PuCS_SE</v>
      </c>
      <c r="C71" s="16" t="s">
        <v>232</v>
      </c>
      <c r="D71" s="43" t="s">
        <v>74</v>
      </c>
      <c r="E71" s="36"/>
      <c r="F71" s="36"/>
      <c r="G71" s="19" t="str">
        <f t="shared" si="3"/>
        <v>H:</v>
      </c>
      <c r="H71" s="19">
        <v>1800</v>
      </c>
      <c r="I71" s="21" t="str">
        <f t="shared" si="4"/>
        <v>W:</v>
      </c>
      <c r="J71" s="21">
        <v>720</v>
      </c>
      <c r="K71" s="23" t="str">
        <f t="shared" si="5"/>
        <v/>
      </c>
      <c r="L71" s="23"/>
      <c r="M71" s="25"/>
      <c r="N71" s="26" t="s">
        <v>234</v>
      </c>
      <c r="O71" s="27" t="s">
        <v>169</v>
      </c>
      <c r="P71" s="42" t="s">
        <v>174</v>
      </c>
      <c r="Q71" s="29" t="str">
        <f t="shared" si="6"/>
        <v>Puerta Corte Sencillo_SE223*223 / H:1800W:720 mm</v>
      </c>
    </row>
    <row r="72" spans="1:17" ht="20" customHeight="1" outlineLevel="1" x14ac:dyDescent="0.65">
      <c r="A72" s="57">
        <v>54</v>
      </c>
      <c r="B72" s="67" t="str">
        <f t="shared" si="2"/>
        <v>2040PuCS_SE</v>
      </c>
      <c r="C72" s="16" t="s">
        <v>232</v>
      </c>
      <c r="D72" s="43" t="s">
        <v>75</v>
      </c>
      <c r="E72" s="36"/>
      <c r="F72" s="36"/>
      <c r="G72" s="19" t="str">
        <f t="shared" si="3"/>
        <v>H:</v>
      </c>
      <c r="H72" s="19">
        <v>2000</v>
      </c>
      <c r="I72" s="21" t="str">
        <f t="shared" si="4"/>
        <v>W:</v>
      </c>
      <c r="J72" s="21">
        <v>400</v>
      </c>
      <c r="K72" s="23" t="str">
        <f t="shared" si="5"/>
        <v/>
      </c>
      <c r="L72" s="23"/>
      <c r="M72" s="25"/>
      <c r="N72" s="26" t="s">
        <v>234</v>
      </c>
      <c r="O72" s="27" t="s">
        <v>169</v>
      </c>
      <c r="P72" s="42" t="s">
        <v>174</v>
      </c>
      <c r="Q72" s="29" t="str">
        <f t="shared" si="6"/>
        <v>Puerta Corte Sencillo_SE223*223 / H:2000W:400 mm</v>
      </c>
    </row>
    <row r="73" spans="1:17" ht="20" customHeight="1" outlineLevel="1" x14ac:dyDescent="0.65">
      <c r="A73" s="57">
        <v>55</v>
      </c>
      <c r="B73" s="67" t="str">
        <f t="shared" si="2"/>
        <v>2072PuCS_SE</v>
      </c>
      <c r="C73" s="16" t="s">
        <v>232</v>
      </c>
      <c r="D73" s="43" t="s">
        <v>76</v>
      </c>
      <c r="E73" s="36"/>
      <c r="F73" s="36"/>
      <c r="G73" s="19" t="str">
        <f t="shared" si="3"/>
        <v>H:</v>
      </c>
      <c r="H73" s="19">
        <v>2000</v>
      </c>
      <c r="I73" s="21" t="str">
        <f t="shared" si="4"/>
        <v>W:</v>
      </c>
      <c r="J73" s="21">
        <v>720</v>
      </c>
      <c r="K73" s="23" t="str">
        <f t="shared" si="5"/>
        <v/>
      </c>
      <c r="L73" s="23"/>
      <c r="M73" s="25"/>
      <c r="N73" s="26" t="s">
        <v>234</v>
      </c>
      <c r="O73" s="27" t="s">
        <v>169</v>
      </c>
      <c r="P73" s="42" t="s">
        <v>174</v>
      </c>
      <c r="Q73" s="29" t="str">
        <f t="shared" si="6"/>
        <v>Puerta Corte Sencillo_SE223*223 / H:2000W:720 mm</v>
      </c>
    </row>
    <row r="74" spans="1:17" ht="20" customHeight="1" outlineLevel="1" x14ac:dyDescent="0.65">
      <c r="A74" s="57">
        <v>56</v>
      </c>
      <c r="B74" s="67" t="str">
        <f t="shared" si="2"/>
        <v>2080PuCS_SE</v>
      </c>
      <c r="C74" s="16" t="s">
        <v>232</v>
      </c>
      <c r="D74" s="43" t="s">
        <v>77</v>
      </c>
      <c r="E74" s="36"/>
      <c r="F74" s="36"/>
      <c r="G74" s="19" t="str">
        <f t="shared" si="3"/>
        <v>H:</v>
      </c>
      <c r="H74" s="19">
        <v>2000</v>
      </c>
      <c r="I74" s="21" t="str">
        <f t="shared" si="4"/>
        <v>W:</v>
      </c>
      <c r="J74" s="21">
        <v>800</v>
      </c>
      <c r="K74" s="23" t="str">
        <f t="shared" si="5"/>
        <v/>
      </c>
      <c r="L74" s="23"/>
      <c r="M74" s="25"/>
      <c r="N74" s="26" t="s">
        <v>234</v>
      </c>
      <c r="O74" s="27" t="s">
        <v>169</v>
      </c>
      <c r="P74" s="42" t="s">
        <v>174</v>
      </c>
      <c r="Q74" s="29" t="str">
        <f t="shared" si="6"/>
        <v>Puerta Corte Sencillo_SE223*223 / H:2000W:800 mm</v>
      </c>
    </row>
    <row r="75" spans="1:17" ht="20" customHeight="1" outlineLevel="1" x14ac:dyDescent="0.65">
      <c r="A75" s="57">
        <v>57</v>
      </c>
      <c r="B75" s="67" t="str">
        <f t="shared" si="2"/>
        <v>2240PuCS_SE</v>
      </c>
      <c r="C75" s="16" t="s">
        <v>232</v>
      </c>
      <c r="D75" s="43" t="s">
        <v>78</v>
      </c>
      <c r="E75" s="36"/>
      <c r="F75" s="36"/>
      <c r="G75" s="19" t="str">
        <f t="shared" si="3"/>
        <v>H:</v>
      </c>
      <c r="H75" s="19">
        <v>2200</v>
      </c>
      <c r="I75" s="21" t="str">
        <f t="shared" si="4"/>
        <v>W:</v>
      </c>
      <c r="J75" s="21">
        <v>400</v>
      </c>
      <c r="K75" s="23" t="str">
        <f t="shared" si="5"/>
        <v/>
      </c>
      <c r="L75" s="23"/>
      <c r="M75" s="25"/>
      <c r="N75" s="26" t="s">
        <v>234</v>
      </c>
      <c r="O75" s="27" t="s">
        <v>169</v>
      </c>
      <c r="P75" s="42" t="s">
        <v>174</v>
      </c>
      <c r="Q75" s="29" t="str">
        <f t="shared" si="6"/>
        <v>Puerta Corte Sencillo_SE223*223 / H:2200W:400 mm</v>
      </c>
    </row>
    <row r="76" spans="1:17" ht="20" customHeight="1" outlineLevel="1" x14ac:dyDescent="0.65">
      <c r="A76" s="57">
        <v>58</v>
      </c>
      <c r="B76" s="67" t="str">
        <f t="shared" si="2"/>
        <v>2272PuCS_SE</v>
      </c>
      <c r="C76" s="16" t="s">
        <v>232</v>
      </c>
      <c r="D76" s="43" t="s">
        <v>79</v>
      </c>
      <c r="E76" s="36"/>
      <c r="F76" s="36"/>
      <c r="G76" s="19" t="str">
        <f t="shared" si="3"/>
        <v>H:</v>
      </c>
      <c r="H76" s="19">
        <v>2200</v>
      </c>
      <c r="I76" s="21" t="str">
        <f t="shared" si="4"/>
        <v>W:</v>
      </c>
      <c r="J76" s="21">
        <v>720</v>
      </c>
      <c r="K76" s="23" t="str">
        <f t="shared" si="5"/>
        <v/>
      </c>
      <c r="L76" s="23"/>
      <c r="M76" s="25"/>
      <c r="N76" s="26" t="s">
        <v>234</v>
      </c>
      <c r="O76" s="27" t="s">
        <v>169</v>
      </c>
      <c r="P76" s="42" t="s">
        <v>174</v>
      </c>
      <c r="Q76" s="29" t="str">
        <f t="shared" si="6"/>
        <v>Puerta Corte Sencillo_SE223*223 / H:2200W:720 mm</v>
      </c>
    </row>
    <row r="77" spans="1:17" ht="20" customHeight="1" outlineLevel="1" x14ac:dyDescent="0.65">
      <c r="A77" s="57">
        <v>59</v>
      </c>
      <c r="B77" s="67" t="str">
        <f t="shared" si="2"/>
        <v>2280PuCS_SE</v>
      </c>
      <c r="C77" s="16" t="s">
        <v>232</v>
      </c>
      <c r="D77" s="43" t="s">
        <v>80</v>
      </c>
      <c r="E77" s="36"/>
      <c r="F77" s="36"/>
      <c r="G77" s="19" t="str">
        <f t="shared" si="3"/>
        <v>H:</v>
      </c>
      <c r="H77" s="19">
        <v>2200</v>
      </c>
      <c r="I77" s="21" t="str">
        <f t="shared" si="4"/>
        <v>W:</v>
      </c>
      <c r="J77" s="21">
        <v>800</v>
      </c>
      <c r="K77" s="23" t="str">
        <f t="shared" si="5"/>
        <v/>
      </c>
      <c r="L77" s="23"/>
      <c r="M77" s="25"/>
      <c r="N77" s="26" t="s">
        <v>234</v>
      </c>
      <c r="O77" s="27" t="s">
        <v>169</v>
      </c>
      <c r="P77" s="42" t="s">
        <v>174</v>
      </c>
      <c r="Q77" s="29" t="str">
        <f t="shared" si="6"/>
        <v>Puerta Corte Sencillo_SE223*223 / H:2200W:800 mm</v>
      </c>
    </row>
    <row r="78" spans="1:17" ht="20" customHeight="1" outlineLevel="1" x14ac:dyDescent="0.65">
      <c r="A78" s="57">
        <v>60</v>
      </c>
      <c r="B78" s="67" t="str">
        <f t="shared" si="2"/>
        <v>1840PuCS_NG</v>
      </c>
      <c r="C78" s="16" t="s">
        <v>232</v>
      </c>
      <c r="D78" s="43" t="s">
        <v>81</v>
      </c>
      <c r="E78" s="36"/>
      <c r="F78" s="36"/>
      <c r="G78" s="19" t="str">
        <f t="shared" si="3"/>
        <v>H:</v>
      </c>
      <c r="H78" s="19">
        <v>1800</v>
      </c>
      <c r="I78" s="21" t="str">
        <f t="shared" si="4"/>
        <v>W:</v>
      </c>
      <c r="J78" s="21">
        <v>400</v>
      </c>
      <c r="K78" s="23" t="str">
        <f t="shared" si="5"/>
        <v/>
      </c>
      <c r="L78" s="23"/>
      <c r="M78" s="25"/>
      <c r="N78" s="26" t="s">
        <v>234</v>
      </c>
      <c r="O78" s="27" t="s">
        <v>169</v>
      </c>
      <c r="P78" s="42" t="s">
        <v>417</v>
      </c>
      <c r="Q78" s="29" t="str">
        <f t="shared" si="6"/>
        <v>Puerta Corte Sencillo_NG-229*229 / H:1800W:400 mm</v>
      </c>
    </row>
    <row r="79" spans="1:17" ht="20" customHeight="1" outlineLevel="1" x14ac:dyDescent="0.65">
      <c r="A79" s="57">
        <v>61</v>
      </c>
      <c r="B79" s="67" t="str">
        <f t="shared" si="2"/>
        <v>1872PuCS_NG</v>
      </c>
      <c r="C79" s="16" t="s">
        <v>232</v>
      </c>
      <c r="D79" s="43" t="s">
        <v>82</v>
      </c>
      <c r="E79" s="36"/>
      <c r="F79" s="36"/>
      <c r="G79" s="19" t="str">
        <f t="shared" si="3"/>
        <v>H:</v>
      </c>
      <c r="H79" s="19">
        <v>1800</v>
      </c>
      <c r="I79" s="21" t="str">
        <f t="shared" si="4"/>
        <v>W:</v>
      </c>
      <c r="J79" s="21">
        <v>720</v>
      </c>
      <c r="K79" s="23" t="str">
        <f t="shared" si="5"/>
        <v/>
      </c>
      <c r="L79" s="23"/>
      <c r="M79" s="25"/>
      <c r="N79" s="26" t="s">
        <v>234</v>
      </c>
      <c r="O79" s="27" t="s">
        <v>169</v>
      </c>
      <c r="P79" s="42" t="s">
        <v>417</v>
      </c>
      <c r="Q79" s="29" t="str">
        <f t="shared" si="6"/>
        <v>Puerta Corte Sencillo_NG-229*229 / H:1800W:720 mm</v>
      </c>
    </row>
    <row r="80" spans="1:17" ht="20" customHeight="1" outlineLevel="1" x14ac:dyDescent="0.65">
      <c r="A80" s="57">
        <v>62</v>
      </c>
      <c r="B80" s="67" t="str">
        <f t="shared" si="2"/>
        <v>2040PuCS_NG</v>
      </c>
      <c r="C80" s="16" t="s">
        <v>232</v>
      </c>
      <c r="D80" s="43" t="s">
        <v>83</v>
      </c>
      <c r="E80" s="36"/>
      <c r="F80" s="36"/>
      <c r="G80" s="19" t="str">
        <f t="shared" si="3"/>
        <v>H:</v>
      </c>
      <c r="H80" s="19">
        <v>2000</v>
      </c>
      <c r="I80" s="21" t="str">
        <f t="shared" si="4"/>
        <v>W:</v>
      </c>
      <c r="J80" s="21">
        <v>400</v>
      </c>
      <c r="K80" s="23" t="str">
        <f t="shared" si="5"/>
        <v/>
      </c>
      <c r="L80" s="23"/>
      <c r="M80" s="25"/>
      <c r="N80" s="26" t="s">
        <v>234</v>
      </c>
      <c r="O80" s="27" t="s">
        <v>169</v>
      </c>
      <c r="P80" s="42" t="s">
        <v>417</v>
      </c>
      <c r="Q80" s="29" t="str">
        <f t="shared" si="6"/>
        <v>Puerta Corte Sencillo_NG-229*229 / H:2000W:400 mm</v>
      </c>
    </row>
    <row r="81" spans="1:17" ht="20" customHeight="1" outlineLevel="1" x14ac:dyDescent="0.65">
      <c r="A81" s="57">
        <v>63</v>
      </c>
      <c r="B81" s="67" t="str">
        <f t="shared" si="2"/>
        <v>2072PuCS_NG</v>
      </c>
      <c r="C81" s="16" t="s">
        <v>232</v>
      </c>
      <c r="D81" s="43" t="s">
        <v>84</v>
      </c>
      <c r="E81" s="36"/>
      <c r="F81" s="36"/>
      <c r="G81" s="19" t="str">
        <f t="shared" si="3"/>
        <v>H:</v>
      </c>
      <c r="H81" s="19">
        <v>2000</v>
      </c>
      <c r="I81" s="21" t="str">
        <f t="shared" si="4"/>
        <v>W:</v>
      </c>
      <c r="J81" s="21">
        <v>720</v>
      </c>
      <c r="K81" s="23" t="str">
        <f t="shared" si="5"/>
        <v/>
      </c>
      <c r="L81" s="23"/>
      <c r="M81" s="25"/>
      <c r="N81" s="26" t="s">
        <v>234</v>
      </c>
      <c r="O81" s="27" t="s">
        <v>169</v>
      </c>
      <c r="P81" s="42" t="s">
        <v>417</v>
      </c>
      <c r="Q81" s="29" t="str">
        <f t="shared" si="6"/>
        <v>Puerta Corte Sencillo_NG-229*229 / H:2000W:720 mm</v>
      </c>
    </row>
    <row r="82" spans="1:17" ht="20" customHeight="1" outlineLevel="1" x14ac:dyDescent="0.65">
      <c r="A82" s="57">
        <v>64</v>
      </c>
      <c r="B82" s="67" t="str">
        <f t="shared" si="2"/>
        <v>2080PuCS_NG</v>
      </c>
      <c r="C82" s="16" t="s">
        <v>232</v>
      </c>
      <c r="D82" s="43" t="s">
        <v>85</v>
      </c>
      <c r="E82" s="36"/>
      <c r="F82" s="36"/>
      <c r="G82" s="19" t="str">
        <f t="shared" si="3"/>
        <v>H:</v>
      </c>
      <c r="H82" s="19">
        <v>2000</v>
      </c>
      <c r="I82" s="21" t="str">
        <f t="shared" si="4"/>
        <v>W:</v>
      </c>
      <c r="J82" s="21">
        <v>800</v>
      </c>
      <c r="K82" s="23" t="str">
        <f t="shared" si="5"/>
        <v/>
      </c>
      <c r="L82" s="23"/>
      <c r="M82" s="25"/>
      <c r="N82" s="26" t="s">
        <v>234</v>
      </c>
      <c r="O82" s="27" t="s">
        <v>169</v>
      </c>
      <c r="P82" s="42" t="s">
        <v>417</v>
      </c>
      <c r="Q82" s="29" t="str">
        <f t="shared" si="6"/>
        <v>Puerta Corte Sencillo_NG-229*229 / H:2000W:800 mm</v>
      </c>
    </row>
    <row r="83" spans="1:17" ht="20" customHeight="1" outlineLevel="1" x14ac:dyDescent="0.65">
      <c r="A83" s="57">
        <v>65</v>
      </c>
      <c r="B83" s="67" t="str">
        <f t="shared" ref="B83:B146" si="15">MID(H83,1,2)&amp;MID(J83,1,2)&amp;MID(L83,1,2)&amp;MID(C83,1,2)&amp;MID(M83,1,1)&amp;MID(N83,1,1)&amp;MID(O83,1,1)&amp;MID(P83,1,3)</f>
        <v>2240PuCS_NG</v>
      </c>
      <c r="C83" s="16" t="s">
        <v>232</v>
      </c>
      <c r="D83" s="43" t="s">
        <v>86</v>
      </c>
      <c r="E83" s="36"/>
      <c r="F83" s="36"/>
      <c r="G83" s="19" t="str">
        <f t="shared" ref="G83:G146" si="16">IF(H83&lt;&gt;"","H:","")</f>
        <v>H:</v>
      </c>
      <c r="H83" s="19">
        <v>2200</v>
      </c>
      <c r="I83" s="21" t="str">
        <f t="shared" ref="I83:I146" si="17">IF(J83&lt;&gt;"","W:","")</f>
        <v>W:</v>
      </c>
      <c r="J83" s="21">
        <v>400</v>
      </c>
      <c r="K83" s="23" t="str">
        <f t="shared" ref="K83:K146" si="18">IF(L83&lt;&gt;"","D:","")</f>
        <v/>
      </c>
      <c r="L83" s="23"/>
      <c r="M83" s="25"/>
      <c r="N83" s="26" t="s">
        <v>234</v>
      </c>
      <c r="O83" s="27" t="s">
        <v>169</v>
      </c>
      <c r="P83" s="42" t="s">
        <v>417</v>
      </c>
      <c r="Q83" s="29" t="str">
        <f t="shared" ref="Q83:Q146" si="19">IF(B83&lt;&gt;"",(C83&amp;M83&amp;N83&amp;O83&amp;P83&amp;" / "&amp;G83&amp;H83&amp;I83&amp;J83&amp;K83&amp;L83&amp;" mm"),"")</f>
        <v>Puerta Corte Sencillo_NG-229*229 / H:2200W:400 mm</v>
      </c>
    </row>
    <row r="84" spans="1:17" ht="20" customHeight="1" outlineLevel="1" x14ac:dyDescent="0.65">
      <c r="A84" s="57">
        <v>66</v>
      </c>
      <c r="B84" s="67" t="str">
        <f t="shared" si="15"/>
        <v>2272PuCS_NG</v>
      </c>
      <c r="C84" s="16" t="s">
        <v>232</v>
      </c>
      <c r="D84" s="43" t="s">
        <v>87</v>
      </c>
      <c r="E84" s="36"/>
      <c r="F84" s="36"/>
      <c r="G84" s="19" t="str">
        <f t="shared" si="16"/>
        <v>H:</v>
      </c>
      <c r="H84" s="19">
        <v>2200</v>
      </c>
      <c r="I84" s="21" t="str">
        <f t="shared" si="17"/>
        <v>W:</v>
      </c>
      <c r="J84" s="21">
        <v>720</v>
      </c>
      <c r="K84" s="23" t="str">
        <f t="shared" si="18"/>
        <v/>
      </c>
      <c r="L84" s="23"/>
      <c r="M84" s="25"/>
      <c r="N84" s="26" t="s">
        <v>234</v>
      </c>
      <c r="O84" s="27" t="s">
        <v>169</v>
      </c>
      <c r="P84" s="42" t="s">
        <v>417</v>
      </c>
      <c r="Q84" s="29" t="str">
        <f t="shared" si="19"/>
        <v>Puerta Corte Sencillo_NG-229*229 / H:2200W:720 mm</v>
      </c>
    </row>
    <row r="85" spans="1:17" ht="20" customHeight="1" outlineLevel="1" x14ac:dyDescent="0.65">
      <c r="A85" s="57">
        <v>67</v>
      </c>
      <c r="B85" s="67" t="str">
        <f t="shared" si="15"/>
        <v>2280PuCS_NG</v>
      </c>
      <c r="C85" s="16" t="s">
        <v>232</v>
      </c>
      <c r="D85" s="43" t="s">
        <v>88</v>
      </c>
      <c r="E85" s="36"/>
      <c r="F85" s="36"/>
      <c r="G85" s="19" t="str">
        <f t="shared" si="16"/>
        <v>H:</v>
      </c>
      <c r="H85" s="19">
        <v>2200</v>
      </c>
      <c r="I85" s="21" t="str">
        <f t="shared" si="17"/>
        <v>W:</v>
      </c>
      <c r="J85" s="21">
        <v>800</v>
      </c>
      <c r="K85" s="23" t="str">
        <f t="shared" si="18"/>
        <v/>
      </c>
      <c r="L85" s="23"/>
      <c r="M85" s="25"/>
      <c r="N85" s="26" t="s">
        <v>234</v>
      </c>
      <c r="O85" s="27" t="s">
        <v>169</v>
      </c>
      <c r="P85" s="42" t="s">
        <v>417</v>
      </c>
      <c r="Q85" s="29" t="str">
        <f t="shared" si="19"/>
        <v>Puerta Corte Sencillo_NG-229*229 / H:2200W:800 mm</v>
      </c>
    </row>
    <row r="86" spans="1:17" ht="20" customHeight="1" outlineLevel="1" x14ac:dyDescent="0.65">
      <c r="A86" s="57">
        <v>68</v>
      </c>
      <c r="B86" s="67" t="str">
        <f t="shared" si="15"/>
        <v>1840PuCS_NM</v>
      </c>
      <c r="C86" s="16" t="s">
        <v>232</v>
      </c>
      <c r="D86" s="43" t="s">
        <v>89</v>
      </c>
      <c r="E86" s="36"/>
      <c r="F86" s="36"/>
      <c r="G86" s="19" t="str">
        <f t="shared" si="16"/>
        <v>H:</v>
      </c>
      <c r="H86" s="19">
        <v>1800</v>
      </c>
      <c r="I86" s="21" t="str">
        <f t="shared" si="17"/>
        <v>W:</v>
      </c>
      <c r="J86" s="21">
        <v>400</v>
      </c>
      <c r="K86" s="23" t="str">
        <f t="shared" si="18"/>
        <v/>
      </c>
      <c r="L86" s="23"/>
      <c r="M86" s="25"/>
      <c r="N86" s="26" t="s">
        <v>234</v>
      </c>
      <c r="O86" s="27" t="s">
        <v>169</v>
      </c>
      <c r="P86" s="42" t="s">
        <v>416</v>
      </c>
      <c r="Q86" s="29" t="str">
        <f t="shared" si="19"/>
        <v>Puerta Corte Sencillo_NM-180*180 / H:1800W:400 mm</v>
      </c>
    </row>
    <row r="87" spans="1:17" ht="20" customHeight="1" outlineLevel="1" x14ac:dyDescent="0.65">
      <c r="A87" s="57">
        <v>69</v>
      </c>
      <c r="B87" s="67" t="str">
        <f t="shared" si="15"/>
        <v>1872PuCS_NM</v>
      </c>
      <c r="C87" s="16" t="s">
        <v>232</v>
      </c>
      <c r="D87" s="43" t="s">
        <v>90</v>
      </c>
      <c r="E87" s="36"/>
      <c r="F87" s="36"/>
      <c r="G87" s="19" t="str">
        <f t="shared" si="16"/>
        <v>H:</v>
      </c>
      <c r="H87" s="19">
        <v>1800</v>
      </c>
      <c r="I87" s="21" t="str">
        <f t="shared" si="17"/>
        <v>W:</v>
      </c>
      <c r="J87" s="21">
        <v>720</v>
      </c>
      <c r="K87" s="23" t="str">
        <f t="shared" si="18"/>
        <v/>
      </c>
      <c r="L87" s="23"/>
      <c r="M87" s="25"/>
      <c r="N87" s="26" t="s">
        <v>234</v>
      </c>
      <c r="O87" s="27" t="s">
        <v>169</v>
      </c>
      <c r="P87" s="42" t="s">
        <v>416</v>
      </c>
      <c r="Q87" s="29" t="str">
        <f t="shared" si="19"/>
        <v>Puerta Corte Sencillo_NM-180*180 / H:1800W:720 mm</v>
      </c>
    </row>
    <row r="88" spans="1:17" ht="20" customHeight="1" outlineLevel="1" x14ac:dyDescent="0.65">
      <c r="A88" s="57">
        <v>70</v>
      </c>
      <c r="B88" s="67" t="str">
        <f t="shared" si="15"/>
        <v>2040PuCS_NM</v>
      </c>
      <c r="C88" s="16" t="s">
        <v>232</v>
      </c>
      <c r="D88" s="43" t="s">
        <v>91</v>
      </c>
      <c r="E88" s="36"/>
      <c r="F88" s="36"/>
      <c r="G88" s="19" t="str">
        <f t="shared" si="16"/>
        <v>H:</v>
      </c>
      <c r="H88" s="19">
        <v>2000</v>
      </c>
      <c r="I88" s="21" t="str">
        <f t="shared" si="17"/>
        <v>W:</v>
      </c>
      <c r="J88" s="21">
        <v>400</v>
      </c>
      <c r="K88" s="23" t="str">
        <f t="shared" si="18"/>
        <v/>
      </c>
      <c r="L88" s="23"/>
      <c r="M88" s="25"/>
      <c r="N88" s="26" t="s">
        <v>234</v>
      </c>
      <c r="O88" s="27" t="s">
        <v>169</v>
      </c>
      <c r="P88" s="42" t="s">
        <v>416</v>
      </c>
      <c r="Q88" s="29" t="str">
        <f t="shared" si="19"/>
        <v>Puerta Corte Sencillo_NM-180*180 / H:2000W:400 mm</v>
      </c>
    </row>
    <row r="89" spans="1:17" ht="20" customHeight="1" outlineLevel="1" x14ac:dyDescent="0.65">
      <c r="A89" s="57">
        <v>71</v>
      </c>
      <c r="B89" s="67" t="str">
        <f t="shared" si="15"/>
        <v>2072PuCS_NM</v>
      </c>
      <c r="C89" s="16" t="s">
        <v>232</v>
      </c>
      <c r="D89" s="43" t="s">
        <v>92</v>
      </c>
      <c r="E89" s="36"/>
      <c r="F89" s="36"/>
      <c r="G89" s="19" t="str">
        <f t="shared" si="16"/>
        <v>H:</v>
      </c>
      <c r="H89" s="19">
        <v>2000</v>
      </c>
      <c r="I89" s="21" t="str">
        <f t="shared" si="17"/>
        <v>W:</v>
      </c>
      <c r="J89" s="21">
        <v>720</v>
      </c>
      <c r="K89" s="23" t="str">
        <f t="shared" si="18"/>
        <v/>
      </c>
      <c r="L89" s="23"/>
      <c r="M89" s="25"/>
      <c r="N89" s="26" t="s">
        <v>234</v>
      </c>
      <c r="O89" s="27" t="s">
        <v>169</v>
      </c>
      <c r="P89" s="42" t="s">
        <v>416</v>
      </c>
      <c r="Q89" s="29" t="str">
        <f t="shared" si="19"/>
        <v>Puerta Corte Sencillo_NM-180*180 / H:2000W:720 mm</v>
      </c>
    </row>
    <row r="90" spans="1:17" ht="20" customHeight="1" outlineLevel="1" x14ac:dyDescent="0.65">
      <c r="A90" s="57">
        <v>72</v>
      </c>
      <c r="B90" s="67" t="str">
        <f t="shared" si="15"/>
        <v>2080PuCS_NM</v>
      </c>
      <c r="C90" s="16" t="s">
        <v>232</v>
      </c>
      <c r="D90" s="43" t="s">
        <v>93</v>
      </c>
      <c r="E90" s="36"/>
      <c r="F90" s="36"/>
      <c r="G90" s="19" t="str">
        <f t="shared" si="16"/>
        <v>H:</v>
      </c>
      <c r="H90" s="19">
        <v>2000</v>
      </c>
      <c r="I90" s="21" t="str">
        <f t="shared" si="17"/>
        <v>W:</v>
      </c>
      <c r="J90" s="21">
        <v>800</v>
      </c>
      <c r="K90" s="23" t="str">
        <f t="shared" si="18"/>
        <v/>
      </c>
      <c r="L90" s="23"/>
      <c r="M90" s="25"/>
      <c r="N90" s="26" t="s">
        <v>234</v>
      </c>
      <c r="O90" s="27" t="s">
        <v>169</v>
      </c>
      <c r="P90" s="42" t="s">
        <v>416</v>
      </c>
      <c r="Q90" s="29" t="str">
        <f t="shared" si="19"/>
        <v>Puerta Corte Sencillo_NM-180*180 / H:2000W:800 mm</v>
      </c>
    </row>
    <row r="91" spans="1:17" ht="20" customHeight="1" outlineLevel="1" x14ac:dyDescent="0.65">
      <c r="A91" s="57">
        <v>73</v>
      </c>
      <c r="B91" s="67" t="str">
        <f t="shared" si="15"/>
        <v>2240PuCS_NM</v>
      </c>
      <c r="C91" s="16" t="s">
        <v>232</v>
      </c>
      <c r="D91" s="43" t="s">
        <v>94</v>
      </c>
      <c r="E91" s="36"/>
      <c r="F91" s="36"/>
      <c r="G91" s="19" t="str">
        <f t="shared" si="16"/>
        <v>H:</v>
      </c>
      <c r="H91" s="19">
        <v>2200</v>
      </c>
      <c r="I91" s="21" t="str">
        <f t="shared" si="17"/>
        <v>W:</v>
      </c>
      <c r="J91" s="21">
        <v>400</v>
      </c>
      <c r="K91" s="23" t="str">
        <f t="shared" si="18"/>
        <v/>
      </c>
      <c r="L91" s="23"/>
      <c r="M91" s="25"/>
      <c r="N91" s="26" t="s">
        <v>234</v>
      </c>
      <c r="O91" s="27" t="s">
        <v>169</v>
      </c>
      <c r="P91" s="42" t="s">
        <v>416</v>
      </c>
      <c r="Q91" s="29" t="str">
        <f t="shared" si="19"/>
        <v>Puerta Corte Sencillo_NM-180*180 / H:2200W:400 mm</v>
      </c>
    </row>
    <row r="92" spans="1:17" ht="20" customHeight="1" outlineLevel="1" x14ac:dyDescent="0.65">
      <c r="A92" s="57">
        <v>74</v>
      </c>
      <c r="B92" s="67" t="str">
        <f t="shared" si="15"/>
        <v>2272PuCS_NM</v>
      </c>
      <c r="C92" s="16" t="s">
        <v>232</v>
      </c>
      <c r="D92" s="43" t="s">
        <v>95</v>
      </c>
      <c r="E92" s="36"/>
      <c r="F92" s="36"/>
      <c r="G92" s="19" t="str">
        <f t="shared" si="16"/>
        <v>H:</v>
      </c>
      <c r="H92" s="19">
        <v>2200</v>
      </c>
      <c r="I92" s="21" t="str">
        <f t="shared" si="17"/>
        <v>W:</v>
      </c>
      <c r="J92" s="21">
        <v>720</v>
      </c>
      <c r="K92" s="23" t="str">
        <f t="shared" si="18"/>
        <v/>
      </c>
      <c r="L92" s="23"/>
      <c r="M92" s="25"/>
      <c r="N92" s="26" t="s">
        <v>234</v>
      </c>
      <c r="O92" s="27" t="s">
        <v>169</v>
      </c>
      <c r="P92" s="42" t="s">
        <v>416</v>
      </c>
      <c r="Q92" s="29" t="str">
        <f t="shared" si="19"/>
        <v>Puerta Corte Sencillo_NM-180*180 / H:2200W:720 mm</v>
      </c>
    </row>
    <row r="93" spans="1:17" ht="20" customHeight="1" outlineLevel="1" x14ac:dyDescent="0.65">
      <c r="A93" s="57">
        <v>75</v>
      </c>
      <c r="B93" s="67" t="str">
        <f t="shared" si="15"/>
        <v>2280PuCS_NM</v>
      </c>
      <c r="C93" s="16" t="s">
        <v>232</v>
      </c>
      <c r="D93" s="43" t="s">
        <v>96</v>
      </c>
      <c r="E93" s="36"/>
      <c r="F93" s="36"/>
      <c r="G93" s="19" t="str">
        <f t="shared" si="16"/>
        <v>H:</v>
      </c>
      <c r="H93" s="19">
        <v>2200</v>
      </c>
      <c r="I93" s="21" t="str">
        <f t="shared" si="17"/>
        <v>W:</v>
      </c>
      <c r="J93" s="21">
        <v>800</v>
      </c>
      <c r="K93" s="23" t="str">
        <f t="shared" si="18"/>
        <v/>
      </c>
      <c r="L93" s="23"/>
      <c r="M93" s="25"/>
      <c r="N93" s="26" t="s">
        <v>234</v>
      </c>
      <c r="O93" s="27" t="s">
        <v>169</v>
      </c>
      <c r="P93" s="42" t="s">
        <v>416</v>
      </c>
      <c r="Q93" s="29" t="str">
        <f t="shared" si="19"/>
        <v>Puerta Corte Sencillo_NM-180*180 / H:2200W:800 mm</v>
      </c>
    </row>
    <row r="94" spans="1:17" ht="20" customHeight="1" outlineLevel="1" x14ac:dyDescent="0.65">
      <c r="A94" s="57">
        <v>76</v>
      </c>
      <c r="B94" s="67" t="str">
        <f t="shared" si="15"/>
        <v>1840PuCS_NP</v>
      </c>
      <c r="C94" s="16" t="s">
        <v>232</v>
      </c>
      <c r="D94" s="43" t="s">
        <v>97</v>
      </c>
      <c r="E94" s="36"/>
      <c r="F94" s="36"/>
      <c r="G94" s="19" t="str">
        <f t="shared" si="16"/>
        <v>H:</v>
      </c>
      <c r="H94" s="19">
        <v>1800</v>
      </c>
      <c r="I94" s="21" t="str">
        <f t="shared" si="17"/>
        <v>W:</v>
      </c>
      <c r="J94" s="21">
        <v>400</v>
      </c>
      <c r="K94" s="23" t="str">
        <f t="shared" si="18"/>
        <v/>
      </c>
      <c r="L94" s="23"/>
      <c r="M94" s="25"/>
      <c r="N94" s="26" t="s">
        <v>234</v>
      </c>
      <c r="O94" s="27" t="s">
        <v>169</v>
      </c>
      <c r="P94" s="42" t="s">
        <v>415</v>
      </c>
      <c r="Q94" s="29" t="str">
        <f t="shared" si="19"/>
        <v>Puerta Corte Sencillo_NP-125*125 / H:1800W:400 mm</v>
      </c>
    </row>
    <row r="95" spans="1:17" ht="20" customHeight="1" outlineLevel="1" x14ac:dyDescent="0.65">
      <c r="A95" s="57">
        <v>77</v>
      </c>
      <c r="B95" s="67" t="str">
        <f t="shared" si="15"/>
        <v>1872PuCS_NP</v>
      </c>
      <c r="C95" s="16" t="s">
        <v>232</v>
      </c>
      <c r="D95" s="43" t="s">
        <v>98</v>
      </c>
      <c r="E95" s="36"/>
      <c r="F95" s="36"/>
      <c r="G95" s="19" t="str">
        <f t="shared" si="16"/>
        <v>H:</v>
      </c>
      <c r="H95" s="19">
        <v>1800</v>
      </c>
      <c r="I95" s="21" t="str">
        <f t="shared" si="17"/>
        <v>W:</v>
      </c>
      <c r="J95" s="21">
        <v>720</v>
      </c>
      <c r="K95" s="23" t="str">
        <f t="shared" si="18"/>
        <v/>
      </c>
      <c r="L95" s="23"/>
      <c r="M95" s="25"/>
      <c r="N95" s="26" t="s">
        <v>234</v>
      </c>
      <c r="O95" s="27" t="s">
        <v>169</v>
      </c>
      <c r="P95" s="42" t="s">
        <v>415</v>
      </c>
      <c r="Q95" s="29" t="str">
        <f t="shared" si="19"/>
        <v>Puerta Corte Sencillo_NP-125*125 / H:1800W:720 mm</v>
      </c>
    </row>
    <row r="96" spans="1:17" ht="20" customHeight="1" outlineLevel="1" x14ac:dyDescent="0.65">
      <c r="A96" s="57">
        <v>78</v>
      </c>
      <c r="B96" s="67" t="str">
        <f t="shared" si="15"/>
        <v>2040PuCS_NP</v>
      </c>
      <c r="C96" s="16" t="s">
        <v>232</v>
      </c>
      <c r="D96" s="43" t="s">
        <v>99</v>
      </c>
      <c r="E96" s="36"/>
      <c r="F96" s="36"/>
      <c r="G96" s="19" t="str">
        <f t="shared" si="16"/>
        <v>H:</v>
      </c>
      <c r="H96" s="19">
        <v>2000</v>
      </c>
      <c r="I96" s="21" t="str">
        <f t="shared" si="17"/>
        <v>W:</v>
      </c>
      <c r="J96" s="21">
        <v>400</v>
      </c>
      <c r="K96" s="23" t="str">
        <f t="shared" si="18"/>
        <v/>
      </c>
      <c r="L96" s="23"/>
      <c r="M96" s="25"/>
      <c r="N96" s="26" t="s">
        <v>234</v>
      </c>
      <c r="O96" s="27" t="s">
        <v>169</v>
      </c>
      <c r="P96" s="42" t="s">
        <v>415</v>
      </c>
      <c r="Q96" s="29" t="str">
        <f t="shared" si="19"/>
        <v>Puerta Corte Sencillo_NP-125*125 / H:2000W:400 mm</v>
      </c>
    </row>
    <row r="97" spans="1:17" ht="20" customHeight="1" outlineLevel="1" x14ac:dyDescent="0.65">
      <c r="A97" s="57">
        <v>79</v>
      </c>
      <c r="B97" s="67" t="str">
        <f t="shared" si="15"/>
        <v>2072PuCS_NP</v>
      </c>
      <c r="C97" s="16" t="s">
        <v>232</v>
      </c>
      <c r="D97" s="43" t="s">
        <v>100</v>
      </c>
      <c r="E97" s="36"/>
      <c r="F97" s="36"/>
      <c r="G97" s="19" t="str">
        <f t="shared" si="16"/>
        <v>H:</v>
      </c>
      <c r="H97" s="19">
        <v>2000</v>
      </c>
      <c r="I97" s="21" t="str">
        <f t="shared" si="17"/>
        <v>W:</v>
      </c>
      <c r="J97" s="21">
        <v>720</v>
      </c>
      <c r="K97" s="23" t="str">
        <f t="shared" si="18"/>
        <v/>
      </c>
      <c r="L97" s="23"/>
      <c r="M97" s="25"/>
      <c r="N97" s="26" t="s">
        <v>234</v>
      </c>
      <c r="O97" s="27" t="s">
        <v>169</v>
      </c>
      <c r="P97" s="42" t="s">
        <v>415</v>
      </c>
      <c r="Q97" s="29" t="str">
        <f t="shared" si="19"/>
        <v>Puerta Corte Sencillo_NP-125*125 / H:2000W:720 mm</v>
      </c>
    </row>
    <row r="98" spans="1:17" ht="20" customHeight="1" outlineLevel="1" x14ac:dyDescent="0.65">
      <c r="A98" s="57">
        <v>80</v>
      </c>
      <c r="B98" s="67" t="str">
        <f t="shared" si="15"/>
        <v>2080PuCS_NP</v>
      </c>
      <c r="C98" s="16" t="s">
        <v>232</v>
      </c>
      <c r="D98" s="43" t="s">
        <v>101</v>
      </c>
      <c r="E98" s="36"/>
      <c r="F98" s="36"/>
      <c r="G98" s="19" t="str">
        <f t="shared" si="16"/>
        <v>H:</v>
      </c>
      <c r="H98" s="19">
        <v>2000</v>
      </c>
      <c r="I98" s="21" t="str">
        <f t="shared" si="17"/>
        <v>W:</v>
      </c>
      <c r="J98" s="21">
        <v>800</v>
      </c>
      <c r="K98" s="23" t="str">
        <f t="shared" si="18"/>
        <v/>
      </c>
      <c r="L98" s="23"/>
      <c r="M98" s="25"/>
      <c r="N98" s="26" t="s">
        <v>234</v>
      </c>
      <c r="O98" s="27" t="s">
        <v>169</v>
      </c>
      <c r="P98" s="42" t="s">
        <v>415</v>
      </c>
      <c r="Q98" s="29" t="str">
        <f t="shared" si="19"/>
        <v>Puerta Corte Sencillo_NP-125*125 / H:2000W:800 mm</v>
      </c>
    </row>
    <row r="99" spans="1:17" ht="20" customHeight="1" outlineLevel="1" x14ac:dyDescent="0.65">
      <c r="A99" s="57">
        <v>81</v>
      </c>
      <c r="B99" s="67" t="str">
        <f t="shared" si="15"/>
        <v>2240PuCS_NP</v>
      </c>
      <c r="C99" s="16" t="s">
        <v>232</v>
      </c>
      <c r="D99" s="43" t="s">
        <v>102</v>
      </c>
      <c r="E99" s="36"/>
      <c r="F99" s="36"/>
      <c r="G99" s="19" t="str">
        <f t="shared" si="16"/>
        <v>H:</v>
      </c>
      <c r="H99" s="19">
        <v>2200</v>
      </c>
      <c r="I99" s="21" t="str">
        <f t="shared" si="17"/>
        <v>W:</v>
      </c>
      <c r="J99" s="21">
        <v>400</v>
      </c>
      <c r="K99" s="23" t="str">
        <f t="shared" si="18"/>
        <v/>
      </c>
      <c r="L99" s="23"/>
      <c r="M99" s="25"/>
      <c r="N99" s="26" t="s">
        <v>234</v>
      </c>
      <c r="O99" s="27" t="s">
        <v>169</v>
      </c>
      <c r="P99" s="42" t="s">
        <v>415</v>
      </c>
      <c r="Q99" s="29" t="str">
        <f t="shared" si="19"/>
        <v>Puerta Corte Sencillo_NP-125*125 / H:2200W:400 mm</v>
      </c>
    </row>
    <row r="100" spans="1:17" ht="20" customHeight="1" outlineLevel="1" x14ac:dyDescent="0.65">
      <c r="A100" s="57">
        <v>82</v>
      </c>
      <c r="B100" s="67" t="str">
        <f t="shared" si="15"/>
        <v>2272PuCS_NP</v>
      </c>
      <c r="C100" s="16" t="s">
        <v>232</v>
      </c>
      <c r="D100" s="43" t="s">
        <v>103</v>
      </c>
      <c r="E100" s="36"/>
      <c r="F100" s="36"/>
      <c r="G100" s="19" t="str">
        <f t="shared" si="16"/>
        <v>H:</v>
      </c>
      <c r="H100" s="19">
        <v>2200</v>
      </c>
      <c r="I100" s="21" t="str">
        <f t="shared" si="17"/>
        <v>W:</v>
      </c>
      <c r="J100" s="21">
        <v>720</v>
      </c>
      <c r="K100" s="23" t="str">
        <f t="shared" si="18"/>
        <v/>
      </c>
      <c r="L100" s="23"/>
      <c r="M100" s="25"/>
      <c r="N100" s="26" t="s">
        <v>234</v>
      </c>
      <c r="O100" s="27" t="s">
        <v>169</v>
      </c>
      <c r="P100" s="42" t="s">
        <v>415</v>
      </c>
      <c r="Q100" s="29" t="str">
        <f t="shared" si="19"/>
        <v>Puerta Corte Sencillo_NP-125*125 / H:2200W:720 mm</v>
      </c>
    </row>
    <row r="101" spans="1:17" ht="20" customHeight="1" outlineLevel="1" x14ac:dyDescent="0.65">
      <c r="A101" s="57">
        <v>83</v>
      </c>
      <c r="B101" s="67" t="str">
        <f t="shared" si="15"/>
        <v>2280PuCS_NP</v>
      </c>
      <c r="C101" s="16" t="s">
        <v>232</v>
      </c>
      <c r="D101" s="43" t="s">
        <v>104</v>
      </c>
      <c r="E101" s="36"/>
      <c r="F101" s="36"/>
      <c r="G101" s="19" t="str">
        <f t="shared" si="16"/>
        <v>H:</v>
      </c>
      <c r="H101" s="19">
        <v>2200</v>
      </c>
      <c r="I101" s="21" t="str">
        <f t="shared" si="17"/>
        <v>W:</v>
      </c>
      <c r="J101" s="21">
        <v>800</v>
      </c>
      <c r="K101" s="23" t="str">
        <f t="shared" si="18"/>
        <v/>
      </c>
      <c r="L101" s="23"/>
      <c r="M101" s="25"/>
      <c r="N101" s="26" t="s">
        <v>234</v>
      </c>
      <c r="O101" s="27" t="s">
        <v>169</v>
      </c>
      <c r="P101" s="42" t="s">
        <v>415</v>
      </c>
      <c r="Q101" s="29" t="str">
        <f t="shared" si="19"/>
        <v>Puerta Corte Sencillo_NP-125*125 / H:2200W:800 mm</v>
      </c>
    </row>
    <row r="102" spans="1:17" ht="20" customHeight="1" outlineLevel="1" x14ac:dyDescent="0.65">
      <c r="A102" s="57">
        <v>84</v>
      </c>
      <c r="B102" s="67" t="str">
        <f t="shared" si="15"/>
        <v>1840PuV</v>
      </c>
      <c r="C102" s="16" t="s">
        <v>232</v>
      </c>
      <c r="D102" s="44" t="s">
        <v>105</v>
      </c>
      <c r="E102" s="36"/>
      <c r="F102" s="36"/>
      <c r="G102" s="19" t="str">
        <f t="shared" si="16"/>
        <v>H:</v>
      </c>
      <c r="H102" s="19">
        <v>1800</v>
      </c>
      <c r="I102" s="21" t="str">
        <f t="shared" si="17"/>
        <v>W:</v>
      </c>
      <c r="J102" s="21">
        <v>400</v>
      </c>
      <c r="K102" s="23" t="str">
        <f t="shared" si="18"/>
        <v/>
      </c>
      <c r="L102" s="23"/>
      <c r="M102" s="25"/>
      <c r="N102" s="26" t="s">
        <v>235</v>
      </c>
      <c r="O102" s="27"/>
      <c r="P102" s="42"/>
      <c r="Q102" s="29" t="str">
        <f t="shared" si="19"/>
        <v>Puerta Vidrio  / H:1800W:400 mm</v>
      </c>
    </row>
    <row r="103" spans="1:17" ht="20" customHeight="1" outlineLevel="1" x14ac:dyDescent="0.65">
      <c r="A103" s="57">
        <v>85</v>
      </c>
      <c r="B103" s="67" t="str">
        <f t="shared" si="15"/>
        <v>1872PuV</v>
      </c>
      <c r="C103" s="16" t="s">
        <v>232</v>
      </c>
      <c r="D103" s="44" t="s">
        <v>106</v>
      </c>
      <c r="E103" s="36"/>
      <c r="F103" s="36"/>
      <c r="G103" s="19" t="str">
        <f t="shared" si="16"/>
        <v>H:</v>
      </c>
      <c r="H103" s="19">
        <v>1800</v>
      </c>
      <c r="I103" s="21" t="str">
        <f t="shared" si="17"/>
        <v>W:</v>
      </c>
      <c r="J103" s="21">
        <v>720</v>
      </c>
      <c r="K103" s="23" t="str">
        <f t="shared" si="18"/>
        <v/>
      </c>
      <c r="L103" s="23"/>
      <c r="M103" s="25"/>
      <c r="N103" s="26" t="s">
        <v>235</v>
      </c>
      <c r="O103" s="27"/>
      <c r="P103" s="42"/>
      <c r="Q103" s="29" t="str">
        <f t="shared" si="19"/>
        <v>Puerta Vidrio  / H:1800W:720 mm</v>
      </c>
    </row>
    <row r="104" spans="1:17" ht="20" customHeight="1" outlineLevel="1" x14ac:dyDescent="0.65">
      <c r="A104" s="57">
        <v>86</v>
      </c>
      <c r="B104" s="67" t="str">
        <f t="shared" si="15"/>
        <v>2040PuV</v>
      </c>
      <c r="C104" s="16" t="s">
        <v>232</v>
      </c>
      <c r="D104" s="44" t="s">
        <v>107</v>
      </c>
      <c r="E104" s="36"/>
      <c r="F104" s="36"/>
      <c r="G104" s="19" t="str">
        <f t="shared" si="16"/>
        <v>H:</v>
      </c>
      <c r="H104" s="19">
        <v>2000</v>
      </c>
      <c r="I104" s="21" t="str">
        <f t="shared" si="17"/>
        <v>W:</v>
      </c>
      <c r="J104" s="21">
        <v>400</v>
      </c>
      <c r="K104" s="23" t="str">
        <f t="shared" si="18"/>
        <v/>
      </c>
      <c r="L104" s="23"/>
      <c r="M104" s="25"/>
      <c r="N104" s="26" t="s">
        <v>235</v>
      </c>
      <c r="O104" s="27"/>
      <c r="P104" s="42"/>
      <c r="Q104" s="29" t="str">
        <f t="shared" si="19"/>
        <v>Puerta Vidrio  / H:2000W:400 mm</v>
      </c>
    </row>
    <row r="105" spans="1:17" ht="20" customHeight="1" outlineLevel="1" x14ac:dyDescent="0.65">
      <c r="A105" s="57">
        <v>87</v>
      </c>
      <c r="B105" s="67" t="str">
        <f t="shared" si="15"/>
        <v>2072PuV</v>
      </c>
      <c r="C105" s="16" t="s">
        <v>232</v>
      </c>
      <c r="D105" s="44" t="s">
        <v>108</v>
      </c>
      <c r="E105" s="36"/>
      <c r="F105" s="36"/>
      <c r="G105" s="19" t="str">
        <f t="shared" si="16"/>
        <v>H:</v>
      </c>
      <c r="H105" s="19">
        <v>2000</v>
      </c>
      <c r="I105" s="21" t="str">
        <f t="shared" si="17"/>
        <v>W:</v>
      </c>
      <c r="J105" s="21">
        <v>720</v>
      </c>
      <c r="K105" s="23" t="str">
        <f t="shared" si="18"/>
        <v/>
      </c>
      <c r="L105" s="23"/>
      <c r="M105" s="25"/>
      <c r="N105" s="26" t="s">
        <v>235</v>
      </c>
      <c r="O105" s="27"/>
      <c r="P105" s="42"/>
      <c r="Q105" s="29" t="str">
        <f t="shared" si="19"/>
        <v>Puerta Vidrio  / H:2000W:720 mm</v>
      </c>
    </row>
    <row r="106" spans="1:17" ht="20" customHeight="1" outlineLevel="1" x14ac:dyDescent="0.65">
      <c r="A106" s="57">
        <v>88</v>
      </c>
      <c r="B106" s="67" t="str">
        <f t="shared" si="15"/>
        <v>2080PuV</v>
      </c>
      <c r="C106" s="16" t="s">
        <v>232</v>
      </c>
      <c r="D106" s="44" t="s">
        <v>109</v>
      </c>
      <c r="E106" s="36"/>
      <c r="F106" s="36"/>
      <c r="G106" s="19" t="str">
        <f t="shared" si="16"/>
        <v>H:</v>
      </c>
      <c r="H106" s="19">
        <v>2000</v>
      </c>
      <c r="I106" s="21" t="str">
        <f t="shared" si="17"/>
        <v>W:</v>
      </c>
      <c r="J106" s="21">
        <v>800</v>
      </c>
      <c r="K106" s="23" t="str">
        <f t="shared" si="18"/>
        <v/>
      </c>
      <c r="L106" s="23"/>
      <c r="M106" s="25"/>
      <c r="N106" s="26" t="s">
        <v>235</v>
      </c>
      <c r="O106" s="27"/>
      <c r="P106" s="42"/>
      <c r="Q106" s="29" t="str">
        <f t="shared" si="19"/>
        <v>Puerta Vidrio  / H:2000W:800 mm</v>
      </c>
    </row>
    <row r="107" spans="1:17" ht="20" customHeight="1" outlineLevel="1" x14ac:dyDescent="0.65">
      <c r="A107" s="57">
        <v>89</v>
      </c>
      <c r="B107" s="67" t="str">
        <f t="shared" si="15"/>
        <v>2240PuV</v>
      </c>
      <c r="C107" s="16" t="s">
        <v>232</v>
      </c>
      <c r="D107" s="44" t="s">
        <v>110</v>
      </c>
      <c r="E107" s="36"/>
      <c r="F107" s="36"/>
      <c r="G107" s="19" t="str">
        <f t="shared" si="16"/>
        <v>H:</v>
      </c>
      <c r="H107" s="19">
        <v>2200</v>
      </c>
      <c r="I107" s="21" t="str">
        <f t="shared" si="17"/>
        <v>W:</v>
      </c>
      <c r="J107" s="21">
        <v>400</v>
      </c>
      <c r="K107" s="23" t="str">
        <f t="shared" si="18"/>
        <v/>
      </c>
      <c r="L107" s="23"/>
      <c r="M107" s="25"/>
      <c r="N107" s="26" t="s">
        <v>235</v>
      </c>
      <c r="O107" s="27"/>
      <c r="P107" s="42"/>
      <c r="Q107" s="29" t="str">
        <f t="shared" si="19"/>
        <v>Puerta Vidrio  / H:2200W:400 mm</v>
      </c>
    </row>
    <row r="108" spans="1:17" ht="20" customHeight="1" outlineLevel="1" x14ac:dyDescent="0.65">
      <c r="A108" s="57">
        <v>90</v>
      </c>
      <c r="B108" s="67" t="str">
        <f t="shared" si="15"/>
        <v>2272PuV</v>
      </c>
      <c r="C108" s="16" t="s">
        <v>232</v>
      </c>
      <c r="D108" s="44" t="s">
        <v>111</v>
      </c>
      <c r="E108" s="36"/>
      <c r="F108" s="36"/>
      <c r="G108" s="19" t="str">
        <f t="shared" si="16"/>
        <v>H:</v>
      </c>
      <c r="H108" s="19">
        <v>2200</v>
      </c>
      <c r="I108" s="21" t="str">
        <f t="shared" si="17"/>
        <v>W:</v>
      </c>
      <c r="J108" s="21">
        <v>720</v>
      </c>
      <c r="K108" s="23" t="str">
        <f t="shared" si="18"/>
        <v/>
      </c>
      <c r="L108" s="23"/>
      <c r="M108" s="25"/>
      <c r="N108" s="26" t="s">
        <v>235</v>
      </c>
      <c r="O108" s="27"/>
      <c r="P108" s="42"/>
      <c r="Q108" s="29" t="str">
        <f t="shared" si="19"/>
        <v>Puerta Vidrio  / H:2200W:720 mm</v>
      </c>
    </row>
    <row r="109" spans="1:17" ht="20" customHeight="1" outlineLevel="1" x14ac:dyDescent="0.65">
      <c r="A109" s="57">
        <v>91</v>
      </c>
      <c r="B109" s="67" t="str">
        <f t="shared" si="15"/>
        <v>2280PuV</v>
      </c>
      <c r="C109" s="16" t="s">
        <v>232</v>
      </c>
      <c r="D109" s="44" t="s">
        <v>112</v>
      </c>
      <c r="E109" s="36"/>
      <c r="F109" s="36"/>
      <c r="G109" s="19" t="str">
        <f t="shared" si="16"/>
        <v>H:</v>
      </c>
      <c r="H109" s="19">
        <v>2200</v>
      </c>
      <c r="I109" s="21" t="str">
        <f t="shared" si="17"/>
        <v>W:</v>
      </c>
      <c r="J109" s="21">
        <v>800</v>
      </c>
      <c r="K109" s="23" t="str">
        <f t="shared" si="18"/>
        <v/>
      </c>
      <c r="L109" s="23"/>
      <c r="M109" s="25"/>
      <c r="N109" s="26" t="s">
        <v>235</v>
      </c>
      <c r="O109" s="27"/>
      <c r="P109" s="42"/>
      <c r="Q109" s="29" t="str">
        <f t="shared" si="19"/>
        <v>Puerta Vidrio  / H:2200W:800 mm</v>
      </c>
    </row>
    <row r="110" spans="1:17" ht="20" customHeight="1" outlineLevel="1" x14ac:dyDescent="0.65">
      <c r="A110" s="57">
        <v>92</v>
      </c>
      <c r="B110" s="67" t="str">
        <f t="shared" si="15"/>
        <v>1840PuCP_Pe</v>
      </c>
      <c r="C110" s="16" t="s">
        <v>232</v>
      </c>
      <c r="D110" s="43" t="s">
        <v>113</v>
      </c>
      <c r="E110" s="36"/>
      <c r="F110" s="36"/>
      <c r="G110" s="19" t="str">
        <f t="shared" si="16"/>
        <v>H:</v>
      </c>
      <c r="H110" s="19">
        <v>1800</v>
      </c>
      <c r="I110" s="21" t="str">
        <f t="shared" si="17"/>
        <v>W:</v>
      </c>
      <c r="J110" s="21">
        <v>400</v>
      </c>
      <c r="K110" s="23" t="str">
        <f t="shared" si="18"/>
        <v/>
      </c>
      <c r="L110" s="23"/>
      <c r="M110" s="25"/>
      <c r="N110" s="26" t="s">
        <v>234</v>
      </c>
      <c r="O110" s="27" t="s">
        <v>172</v>
      </c>
      <c r="P110" s="42" t="s">
        <v>412</v>
      </c>
      <c r="Q110" s="29" t="str">
        <f t="shared" si="19"/>
        <v>Puerta Corte Placa_Pequeña / H:1800W:400 mm</v>
      </c>
    </row>
    <row r="111" spans="1:17" ht="20" customHeight="1" outlineLevel="1" x14ac:dyDescent="0.65">
      <c r="A111" s="57">
        <v>93</v>
      </c>
      <c r="B111" s="67" t="str">
        <f t="shared" si="15"/>
        <v>1872PuCP_Pe</v>
      </c>
      <c r="C111" s="16" t="s">
        <v>232</v>
      </c>
      <c r="D111" s="43" t="s">
        <v>114</v>
      </c>
      <c r="E111" s="36"/>
      <c r="F111" s="36"/>
      <c r="G111" s="19" t="str">
        <f t="shared" si="16"/>
        <v>H:</v>
      </c>
      <c r="H111" s="19">
        <v>1800</v>
      </c>
      <c r="I111" s="21" t="str">
        <f t="shared" si="17"/>
        <v>W:</v>
      </c>
      <c r="J111" s="21">
        <v>720</v>
      </c>
      <c r="K111" s="23" t="str">
        <f t="shared" si="18"/>
        <v/>
      </c>
      <c r="L111" s="23"/>
      <c r="M111" s="25"/>
      <c r="N111" s="26" t="s">
        <v>234</v>
      </c>
      <c r="O111" s="27" t="s">
        <v>172</v>
      </c>
      <c r="P111" s="42" t="s">
        <v>412</v>
      </c>
      <c r="Q111" s="29" t="str">
        <f t="shared" si="19"/>
        <v>Puerta Corte Placa_Pequeña / H:1800W:720 mm</v>
      </c>
    </row>
    <row r="112" spans="1:17" ht="20" customHeight="1" outlineLevel="1" x14ac:dyDescent="0.65">
      <c r="A112" s="57">
        <v>94</v>
      </c>
      <c r="B112" s="67" t="str">
        <f t="shared" si="15"/>
        <v>2040PuCP_Pe</v>
      </c>
      <c r="C112" s="16" t="s">
        <v>232</v>
      </c>
      <c r="D112" s="43" t="s">
        <v>115</v>
      </c>
      <c r="E112" s="36"/>
      <c r="F112" s="36"/>
      <c r="G112" s="19" t="str">
        <f t="shared" si="16"/>
        <v>H:</v>
      </c>
      <c r="H112" s="19">
        <v>2000</v>
      </c>
      <c r="I112" s="21" t="str">
        <f t="shared" si="17"/>
        <v>W:</v>
      </c>
      <c r="J112" s="21">
        <v>400</v>
      </c>
      <c r="K112" s="23" t="str">
        <f t="shared" si="18"/>
        <v/>
      </c>
      <c r="L112" s="23"/>
      <c r="M112" s="25"/>
      <c r="N112" s="26" t="s">
        <v>234</v>
      </c>
      <c r="O112" s="27" t="s">
        <v>172</v>
      </c>
      <c r="P112" s="42" t="s">
        <v>412</v>
      </c>
      <c r="Q112" s="29" t="str">
        <f t="shared" si="19"/>
        <v>Puerta Corte Placa_Pequeña / H:2000W:400 mm</v>
      </c>
    </row>
    <row r="113" spans="1:17" ht="20" customHeight="1" outlineLevel="1" x14ac:dyDescent="0.65">
      <c r="A113" s="57">
        <v>95</v>
      </c>
      <c r="B113" s="67" t="str">
        <f t="shared" si="15"/>
        <v>2072PuCP_Pe</v>
      </c>
      <c r="C113" s="16" t="s">
        <v>232</v>
      </c>
      <c r="D113" s="43" t="s">
        <v>116</v>
      </c>
      <c r="E113" s="36"/>
      <c r="F113" s="36"/>
      <c r="G113" s="19" t="str">
        <f t="shared" si="16"/>
        <v>H:</v>
      </c>
      <c r="H113" s="19">
        <v>2000</v>
      </c>
      <c r="I113" s="21" t="str">
        <f t="shared" si="17"/>
        <v>W:</v>
      </c>
      <c r="J113" s="21">
        <v>720</v>
      </c>
      <c r="K113" s="23" t="str">
        <f t="shared" si="18"/>
        <v/>
      </c>
      <c r="L113" s="23"/>
      <c r="M113" s="25"/>
      <c r="N113" s="26" t="s">
        <v>234</v>
      </c>
      <c r="O113" s="27" t="s">
        <v>172</v>
      </c>
      <c r="P113" s="42" t="s">
        <v>412</v>
      </c>
      <c r="Q113" s="29" t="str">
        <f t="shared" si="19"/>
        <v>Puerta Corte Placa_Pequeña / H:2000W:720 mm</v>
      </c>
    </row>
    <row r="114" spans="1:17" ht="20" customHeight="1" outlineLevel="1" x14ac:dyDescent="0.65">
      <c r="A114" s="57">
        <v>96</v>
      </c>
      <c r="B114" s="67" t="str">
        <f t="shared" si="15"/>
        <v>2080PuCP_Pe</v>
      </c>
      <c r="C114" s="16" t="s">
        <v>232</v>
      </c>
      <c r="D114" s="43" t="s">
        <v>117</v>
      </c>
      <c r="E114" s="36"/>
      <c r="F114" s="36"/>
      <c r="G114" s="19" t="str">
        <f t="shared" si="16"/>
        <v>H:</v>
      </c>
      <c r="H114" s="19">
        <v>2000</v>
      </c>
      <c r="I114" s="21" t="str">
        <f t="shared" si="17"/>
        <v>W:</v>
      </c>
      <c r="J114" s="21">
        <v>800</v>
      </c>
      <c r="K114" s="23" t="str">
        <f t="shared" si="18"/>
        <v/>
      </c>
      <c r="L114" s="23"/>
      <c r="M114" s="25"/>
      <c r="N114" s="26" t="s">
        <v>234</v>
      </c>
      <c r="O114" s="27" t="s">
        <v>172</v>
      </c>
      <c r="P114" s="42" t="s">
        <v>412</v>
      </c>
      <c r="Q114" s="29" t="str">
        <f t="shared" si="19"/>
        <v>Puerta Corte Placa_Pequeña / H:2000W:800 mm</v>
      </c>
    </row>
    <row r="115" spans="1:17" ht="20" customHeight="1" outlineLevel="1" x14ac:dyDescent="0.65">
      <c r="A115" s="57">
        <v>97</v>
      </c>
      <c r="B115" s="67" t="str">
        <f t="shared" si="15"/>
        <v>2240PuCP_Pe</v>
      </c>
      <c r="C115" s="16" t="s">
        <v>232</v>
      </c>
      <c r="D115" s="43" t="s">
        <v>118</v>
      </c>
      <c r="E115" s="36"/>
      <c r="F115" s="36"/>
      <c r="G115" s="19" t="str">
        <f t="shared" si="16"/>
        <v>H:</v>
      </c>
      <c r="H115" s="19">
        <v>2200</v>
      </c>
      <c r="I115" s="21" t="str">
        <f t="shared" si="17"/>
        <v>W:</v>
      </c>
      <c r="J115" s="21">
        <v>400</v>
      </c>
      <c r="K115" s="23" t="str">
        <f t="shared" si="18"/>
        <v/>
      </c>
      <c r="L115" s="23"/>
      <c r="M115" s="25"/>
      <c r="N115" s="26" t="s">
        <v>234</v>
      </c>
      <c r="O115" s="27" t="s">
        <v>172</v>
      </c>
      <c r="P115" s="42" t="s">
        <v>412</v>
      </c>
      <c r="Q115" s="29" t="str">
        <f t="shared" si="19"/>
        <v>Puerta Corte Placa_Pequeña / H:2200W:400 mm</v>
      </c>
    </row>
    <row r="116" spans="1:17" ht="20" customHeight="1" outlineLevel="1" x14ac:dyDescent="0.65">
      <c r="A116" s="57">
        <v>98</v>
      </c>
      <c r="B116" s="67" t="str">
        <f t="shared" si="15"/>
        <v>2272PuCP_Pe</v>
      </c>
      <c r="C116" s="16" t="s">
        <v>232</v>
      </c>
      <c r="D116" s="43" t="s">
        <v>119</v>
      </c>
      <c r="E116" s="36"/>
      <c r="F116" s="36"/>
      <c r="G116" s="19" t="str">
        <f t="shared" si="16"/>
        <v>H:</v>
      </c>
      <c r="H116" s="19">
        <v>2200</v>
      </c>
      <c r="I116" s="21" t="str">
        <f t="shared" si="17"/>
        <v>W:</v>
      </c>
      <c r="J116" s="21">
        <v>720</v>
      </c>
      <c r="K116" s="23" t="str">
        <f t="shared" si="18"/>
        <v/>
      </c>
      <c r="L116" s="23"/>
      <c r="M116" s="25"/>
      <c r="N116" s="26" t="s">
        <v>234</v>
      </c>
      <c r="O116" s="27" t="s">
        <v>172</v>
      </c>
      <c r="P116" s="42" t="s">
        <v>412</v>
      </c>
      <c r="Q116" s="29" t="str">
        <f t="shared" si="19"/>
        <v>Puerta Corte Placa_Pequeña / H:2200W:720 mm</v>
      </c>
    </row>
    <row r="117" spans="1:17" ht="20" customHeight="1" outlineLevel="1" x14ac:dyDescent="0.65">
      <c r="A117" s="57">
        <v>99</v>
      </c>
      <c r="B117" s="67" t="str">
        <f t="shared" si="15"/>
        <v>2280PuCP_Pe</v>
      </c>
      <c r="C117" s="16" t="s">
        <v>232</v>
      </c>
      <c r="D117" s="43" t="s">
        <v>120</v>
      </c>
      <c r="E117" s="36"/>
      <c r="F117" s="36"/>
      <c r="G117" s="19" t="str">
        <f t="shared" si="16"/>
        <v>H:</v>
      </c>
      <c r="H117" s="19">
        <v>2200</v>
      </c>
      <c r="I117" s="21" t="str">
        <f t="shared" si="17"/>
        <v>W:</v>
      </c>
      <c r="J117" s="21">
        <v>800</v>
      </c>
      <c r="K117" s="23" t="str">
        <f t="shared" si="18"/>
        <v/>
      </c>
      <c r="L117" s="23"/>
      <c r="M117" s="25"/>
      <c r="N117" s="26" t="s">
        <v>234</v>
      </c>
      <c r="O117" s="27" t="s">
        <v>172</v>
      </c>
      <c r="P117" s="42" t="s">
        <v>412</v>
      </c>
      <c r="Q117" s="29" t="str">
        <f t="shared" si="19"/>
        <v>Puerta Corte Placa_Pequeña / H:2200W:800 mm</v>
      </c>
    </row>
    <row r="118" spans="1:17" ht="20" customHeight="1" outlineLevel="1" x14ac:dyDescent="0.65">
      <c r="A118" s="57">
        <v>100</v>
      </c>
      <c r="B118" s="67" t="str">
        <f t="shared" si="15"/>
        <v>1840PuCP_Me</v>
      </c>
      <c r="C118" s="16" t="s">
        <v>232</v>
      </c>
      <c r="D118" s="43" t="s">
        <v>121</v>
      </c>
      <c r="E118" s="36"/>
      <c r="F118" s="36"/>
      <c r="G118" s="19" t="str">
        <f t="shared" si="16"/>
        <v>H:</v>
      </c>
      <c r="H118" s="19">
        <v>1800</v>
      </c>
      <c r="I118" s="21" t="str">
        <f t="shared" si="17"/>
        <v>W:</v>
      </c>
      <c r="J118" s="21">
        <v>400</v>
      </c>
      <c r="K118" s="23" t="str">
        <f t="shared" si="18"/>
        <v/>
      </c>
      <c r="L118" s="23"/>
      <c r="M118" s="25"/>
      <c r="N118" s="26" t="s">
        <v>234</v>
      </c>
      <c r="O118" s="27" t="s">
        <v>172</v>
      </c>
      <c r="P118" s="42" t="s">
        <v>413</v>
      </c>
      <c r="Q118" s="29" t="str">
        <f t="shared" si="19"/>
        <v>Puerta Corte Placa_Mediana  / H:1800W:400 mm</v>
      </c>
    </row>
    <row r="119" spans="1:17" ht="20" customHeight="1" outlineLevel="1" x14ac:dyDescent="0.65">
      <c r="A119" s="57">
        <v>101</v>
      </c>
      <c r="B119" s="67" t="str">
        <f t="shared" si="15"/>
        <v>1872PuCP_Me</v>
      </c>
      <c r="C119" s="16" t="s">
        <v>232</v>
      </c>
      <c r="D119" s="43" t="s">
        <v>122</v>
      </c>
      <c r="E119" s="36"/>
      <c r="F119" s="36"/>
      <c r="G119" s="19" t="str">
        <f t="shared" si="16"/>
        <v>H:</v>
      </c>
      <c r="H119" s="19">
        <v>1800</v>
      </c>
      <c r="I119" s="21" t="str">
        <f t="shared" si="17"/>
        <v>W:</v>
      </c>
      <c r="J119" s="21">
        <v>720</v>
      </c>
      <c r="K119" s="23" t="str">
        <f t="shared" si="18"/>
        <v/>
      </c>
      <c r="L119" s="23"/>
      <c r="M119" s="25"/>
      <c r="N119" s="26" t="s">
        <v>234</v>
      </c>
      <c r="O119" s="27" t="s">
        <v>172</v>
      </c>
      <c r="P119" s="42" t="s">
        <v>413</v>
      </c>
      <c r="Q119" s="29" t="str">
        <f t="shared" si="19"/>
        <v>Puerta Corte Placa_Mediana  / H:1800W:720 mm</v>
      </c>
    </row>
    <row r="120" spans="1:17" ht="20" customHeight="1" outlineLevel="1" x14ac:dyDescent="0.65">
      <c r="A120" s="57">
        <v>102</v>
      </c>
      <c r="B120" s="67" t="str">
        <f t="shared" si="15"/>
        <v>2040PuCP_Me</v>
      </c>
      <c r="C120" s="16" t="s">
        <v>232</v>
      </c>
      <c r="D120" s="43" t="s">
        <v>123</v>
      </c>
      <c r="E120" s="36"/>
      <c r="F120" s="36"/>
      <c r="G120" s="19" t="str">
        <f t="shared" si="16"/>
        <v>H:</v>
      </c>
      <c r="H120" s="19">
        <v>2000</v>
      </c>
      <c r="I120" s="21" t="str">
        <f t="shared" si="17"/>
        <v>W:</v>
      </c>
      <c r="J120" s="21">
        <v>400</v>
      </c>
      <c r="K120" s="23" t="str">
        <f t="shared" si="18"/>
        <v/>
      </c>
      <c r="L120" s="23"/>
      <c r="M120" s="25"/>
      <c r="N120" s="26" t="s">
        <v>234</v>
      </c>
      <c r="O120" s="27" t="s">
        <v>172</v>
      </c>
      <c r="P120" s="42" t="s">
        <v>413</v>
      </c>
      <c r="Q120" s="29" t="str">
        <f t="shared" si="19"/>
        <v>Puerta Corte Placa_Mediana  / H:2000W:400 mm</v>
      </c>
    </row>
    <row r="121" spans="1:17" ht="20" customHeight="1" outlineLevel="1" x14ac:dyDescent="0.65">
      <c r="A121" s="57">
        <v>103</v>
      </c>
      <c r="B121" s="67" t="str">
        <f t="shared" si="15"/>
        <v>2072PuCP_Me</v>
      </c>
      <c r="C121" s="16" t="s">
        <v>232</v>
      </c>
      <c r="D121" s="43" t="s">
        <v>124</v>
      </c>
      <c r="E121" s="36"/>
      <c r="F121" s="36"/>
      <c r="G121" s="19" t="str">
        <f t="shared" si="16"/>
        <v>H:</v>
      </c>
      <c r="H121" s="19">
        <v>2000</v>
      </c>
      <c r="I121" s="21" t="str">
        <f t="shared" si="17"/>
        <v>W:</v>
      </c>
      <c r="J121" s="21">
        <v>720</v>
      </c>
      <c r="K121" s="23" t="str">
        <f t="shared" si="18"/>
        <v/>
      </c>
      <c r="L121" s="23"/>
      <c r="M121" s="25"/>
      <c r="N121" s="26" t="s">
        <v>234</v>
      </c>
      <c r="O121" s="27" t="s">
        <v>172</v>
      </c>
      <c r="P121" s="42" t="s">
        <v>413</v>
      </c>
      <c r="Q121" s="29" t="str">
        <f t="shared" si="19"/>
        <v>Puerta Corte Placa_Mediana  / H:2000W:720 mm</v>
      </c>
    </row>
    <row r="122" spans="1:17" ht="20" customHeight="1" outlineLevel="1" x14ac:dyDescent="0.65">
      <c r="A122" s="57">
        <v>104</v>
      </c>
      <c r="B122" s="67" t="str">
        <f t="shared" si="15"/>
        <v>2080PuCP_Me</v>
      </c>
      <c r="C122" s="16" t="s">
        <v>232</v>
      </c>
      <c r="D122" s="43" t="s">
        <v>125</v>
      </c>
      <c r="E122" s="36"/>
      <c r="F122" s="36"/>
      <c r="G122" s="19" t="str">
        <f t="shared" si="16"/>
        <v>H:</v>
      </c>
      <c r="H122" s="19">
        <v>2000</v>
      </c>
      <c r="I122" s="21" t="str">
        <f t="shared" si="17"/>
        <v>W:</v>
      </c>
      <c r="J122" s="21">
        <v>800</v>
      </c>
      <c r="K122" s="23" t="str">
        <f t="shared" si="18"/>
        <v/>
      </c>
      <c r="L122" s="23"/>
      <c r="M122" s="25"/>
      <c r="N122" s="26" t="s">
        <v>234</v>
      </c>
      <c r="O122" s="27" t="s">
        <v>172</v>
      </c>
      <c r="P122" s="42" t="s">
        <v>413</v>
      </c>
      <c r="Q122" s="29" t="str">
        <f t="shared" si="19"/>
        <v>Puerta Corte Placa_Mediana  / H:2000W:800 mm</v>
      </c>
    </row>
    <row r="123" spans="1:17" ht="20" customHeight="1" outlineLevel="1" x14ac:dyDescent="0.65">
      <c r="A123" s="57">
        <v>105</v>
      </c>
      <c r="B123" s="67" t="str">
        <f t="shared" si="15"/>
        <v>2240PuCP_Me</v>
      </c>
      <c r="C123" s="16" t="s">
        <v>232</v>
      </c>
      <c r="D123" s="43" t="s">
        <v>126</v>
      </c>
      <c r="E123" s="36"/>
      <c r="F123" s="36"/>
      <c r="G123" s="19" t="str">
        <f t="shared" si="16"/>
        <v>H:</v>
      </c>
      <c r="H123" s="19">
        <v>2200</v>
      </c>
      <c r="I123" s="21" t="str">
        <f t="shared" si="17"/>
        <v>W:</v>
      </c>
      <c r="J123" s="21">
        <v>400</v>
      </c>
      <c r="K123" s="23" t="str">
        <f t="shared" si="18"/>
        <v/>
      </c>
      <c r="L123" s="23"/>
      <c r="M123" s="25"/>
      <c r="N123" s="26" t="s">
        <v>234</v>
      </c>
      <c r="O123" s="27" t="s">
        <v>172</v>
      </c>
      <c r="P123" s="42" t="s">
        <v>413</v>
      </c>
      <c r="Q123" s="29" t="str">
        <f t="shared" si="19"/>
        <v>Puerta Corte Placa_Mediana  / H:2200W:400 mm</v>
      </c>
    </row>
    <row r="124" spans="1:17" ht="20" customHeight="1" outlineLevel="1" x14ac:dyDescent="0.65">
      <c r="A124" s="57">
        <v>106</v>
      </c>
      <c r="B124" s="67" t="str">
        <f t="shared" si="15"/>
        <v>2272PuCP_Me</v>
      </c>
      <c r="C124" s="16" t="s">
        <v>232</v>
      </c>
      <c r="D124" s="43" t="s">
        <v>127</v>
      </c>
      <c r="E124" s="36"/>
      <c r="F124" s="36"/>
      <c r="G124" s="19" t="str">
        <f t="shared" si="16"/>
        <v>H:</v>
      </c>
      <c r="H124" s="19">
        <v>2200</v>
      </c>
      <c r="I124" s="21" t="str">
        <f t="shared" si="17"/>
        <v>W:</v>
      </c>
      <c r="J124" s="21">
        <v>720</v>
      </c>
      <c r="K124" s="23" t="str">
        <f t="shared" si="18"/>
        <v/>
      </c>
      <c r="L124" s="23"/>
      <c r="M124" s="25"/>
      <c r="N124" s="26" t="s">
        <v>234</v>
      </c>
      <c r="O124" s="27" t="s">
        <v>172</v>
      </c>
      <c r="P124" s="42" t="s">
        <v>413</v>
      </c>
      <c r="Q124" s="29" t="str">
        <f t="shared" si="19"/>
        <v>Puerta Corte Placa_Mediana  / H:2200W:720 mm</v>
      </c>
    </row>
    <row r="125" spans="1:17" ht="20" customHeight="1" outlineLevel="1" x14ac:dyDescent="0.65">
      <c r="A125" s="57">
        <v>107</v>
      </c>
      <c r="B125" s="67" t="str">
        <f t="shared" si="15"/>
        <v>2280PuCP_Me</v>
      </c>
      <c r="C125" s="16" t="s">
        <v>232</v>
      </c>
      <c r="D125" s="43" t="s">
        <v>128</v>
      </c>
      <c r="E125" s="36"/>
      <c r="F125" s="36"/>
      <c r="G125" s="19" t="str">
        <f t="shared" si="16"/>
        <v>H:</v>
      </c>
      <c r="H125" s="19">
        <v>2200</v>
      </c>
      <c r="I125" s="21" t="str">
        <f t="shared" si="17"/>
        <v>W:</v>
      </c>
      <c r="J125" s="21">
        <v>800</v>
      </c>
      <c r="K125" s="23" t="str">
        <f t="shared" si="18"/>
        <v/>
      </c>
      <c r="L125" s="23"/>
      <c r="M125" s="25"/>
      <c r="N125" s="26" t="s">
        <v>234</v>
      </c>
      <c r="O125" s="27" t="s">
        <v>172</v>
      </c>
      <c r="P125" s="42" t="s">
        <v>413</v>
      </c>
      <c r="Q125" s="29" t="str">
        <f t="shared" si="19"/>
        <v>Puerta Corte Placa_Mediana  / H:2200W:800 mm</v>
      </c>
    </row>
    <row r="126" spans="1:17" ht="20" customHeight="1" outlineLevel="1" x14ac:dyDescent="0.65">
      <c r="A126" s="57">
        <v>108</v>
      </c>
      <c r="B126" s="67" t="str">
        <f t="shared" si="15"/>
        <v>1872PuCP_Gr</v>
      </c>
      <c r="C126" s="16" t="s">
        <v>232</v>
      </c>
      <c r="D126" s="43" t="s">
        <v>129</v>
      </c>
      <c r="E126" s="36"/>
      <c r="F126" s="36"/>
      <c r="G126" s="19" t="str">
        <f t="shared" si="16"/>
        <v>H:</v>
      </c>
      <c r="H126" s="19">
        <v>1800</v>
      </c>
      <c r="I126" s="21" t="str">
        <f t="shared" si="17"/>
        <v>W:</v>
      </c>
      <c r="J126" s="21">
        <v>720</v>
      </c>
      <c r="K126" s="23" t="str">
        <f t="shared" si="18"/>
        <v/>
      </c>
      <c r="L126" s="23"/>
      <c r="M126" s="25"/>
      <c r="N126" s="26" t="s">
        <v>234</v>
      </c>
      <c r="O126" s="27" t="s">
        <v>172</v>
      </c>
      <c r="P126" s="42" t="s">
        <v>414</v>
      </c>
      <c r="Q126" s="29" t="str">
        <f t="shared" si="19"/>
        <v>Puerta Corte Placa_Grande / H:1800W:720 mm</v>
      </c>
    </row>
    <row r="127" spans="1:17" ht="20" customHeight="1" outlineLevel="1" x14ac:dyDescent="0.65">
      <c r="A127" s="57">
        <v>109</v>
      </c>
      <c r="B127" s="67" t="str">
        <f t="shared" si="15"/>
        <v>2040PuCP_Gr</v>
      </c>
      <c r="C127" s="16" t="s">
        <v>232</v>
      </c>
      <c r="D127" s="43" t="s">
        <v>130</v>
      </c>
      <c r="E127" s="36"/>
      <c r="F127" s="36"/>
      <c r="G127" s="19" t="str">
        <f t="shared" si="16"/>
        <v>H:</v>
      </c>
      <c r="H127" s="19">
        <v>2000</v>
      </c>
      <c r="I127" s="21" t="str">
        <f t="shared" si="17"/>
        <v>W:</v>
      </c>
      <c r="J127" s="21">
        <v>400</v>
      </c>
      <c r="K127" s="23" t="str">
        <f t="shared" si="18"/>
        <v/>
      </c>
      <c r="L127" s="23"/>
      <c r="M127" s="25"/>
      <c r="N127" s="26" t="s">
        <v>234</v>
      </c>
      <c r="O127" s="27" t="s">
        <v>172</v>
      </c>
      <c r="P127" s="42" t="s">
        <v>414</v>
      </c>
      <c r="Q127" s="29" t="str">
        <f t="shared" si="19"/>
        <v>Puerta Corte Placa_Grande / H:2000W:400 mm</v>
      </c>
    </row>
    <row r="128" spans="1:17" ht="20" customHeight="1" outlineLevel="1" x14ac:dyDescent="0.65">
      <c r="A128" s="57">
        <v>110</v>
      </c>
      <c r="B128" s="67" t="str">
        <f t="shared" si="15"/>
        <v>2072PuCP_Gr</v>
      </c>
      <c r="C128" s="16" t="s">
        <v>232</v>
      </c>
      <c r="D128" s="45" t="s">
        <v>131</v>
      </c>
      <c r="E128" s="36"/>
      <c r="F128" s="36"/>
      <c r="G128" s="19" t="str">
        <f t="shared" si="16"/>
        <v>H:</v>
      </c>
      <c r="H128" s="19">
        <v>2000</v>
      </c>
      <c r="I128" s="21" t="str">
        <f t="shared" si="17"/>
        <v>W:</v>
      </c>
      <c r="J128" s="21">
        <v>720</v>
      </c>
      <c r="K128" s="23" t="str">
        <f t="shared" si="18"/>
        <v/>
      </c>
      <c r="L128" s="23"/>
      <c r="M128" s="25"/>
      <c r="N128" s="26" t="s">
        <v>234</v>
      </c>
      <c r="O128" s="27" t="s">
        <v>172</v>
      </c>
      <c r="P128" s="42" t="s">
        <v>414</v>
      </c>
      <c r="Q128" s="29" t="str">
        <f t="shared" si="19"/>
        <v>Puerta Corte Placa_Grande / H:2000W:720 mm</v>
      </c>
    </row>
    <row r="129" spans="1:17" ht="20" customHeight="1" outlineLevel="1" x14ac:dyDescent="0.65">
      <c r="A129" s="57">
        <v>111</v>
      </c>
      <c r="B129" s="67" t="str">
        <f t="shared" si="15"/>
        <v>2080PuCP_Gr</v>
      </c>
      <c r="C129" s="16" t="s">
        <v>232</v>
      </c>
      <c r="D129" s="43" t="s">
        <v>132</v>
      </c>
      <c r="E129" s="36"/>
      <c r="F129" s="36"/>
      <c r="G129" s="19" t="str">
        <f t="shared" si="16"/>
        <v>H:</v>
      </c>
      <c r="H129" s="19">
        <v>2000</v>
      </c>
      <c r="I129" s="21" t="str">
        <f t="shared" si="17"/>
        <v>W:</v>
      </c>
      <c r="J129" s="21">
        <v>800</v>
      </c>
      <c r="K129" s="23" t="str">
        <f t="shared" si="18"/>
        <v/>
      </c>
      <c r="L129" s="23"/>
      <c r="M129" s="25"/>
      <c r="N129" s="26" t="s">
        <v>234</v>
      </c>
      <c r="O129" s="27" t="s">
        <v>172</v>
      </c>
      <c r="P129" s="42" t="s">
        <v>414</v>
      </c>
      <c r="Q129" s="29" t="str">
        <f t="shared" si="19"/>
        <v>Puerta Corte Placa_Grande / H:2000W:800 mm</v>
      </c>
    </row>
    <row r="130" spans="1:17" ht="20" customHeight="1" outlineLevel="1" x14ac:dyDescent="0.65">
      <c r="A130" s="57">
        <v>112</v>
      </c>
      <c r="B130" s="67" t="str">
        <f t="shared" si="15"/>
        <v>2240PuCP_Gr</v>
      </c>
      <c r="C130" s="16" t="s">
        <v>232</v>
      </c>
      <c r="D130" s="43" t="s">
        <v>133</v>
      </c>
      <c r="E130" s="36"/>
      <c r="F130" s="36"/>
      <c r="G130" s="19" t="str">
        <f t="shared" si="16"/>
        <v>H:</v>
      </c>
      <c r="H130" s="19">
        <v>2200</v>
      </c>
      <c r="I130" s="21" t="str">
        <f t="shared" si="17"/>
        <v>W:</v>
      </c>
      <c r="J130" s="21">
        <v>400</v>
      </c>
      <c r="K130" s="23" t="str">
        <f t="shared" si="18"/>
        <v/>
      </c>
      <c r="L130" s="23"/>
      <c r="M130" s="25"/>
      <c r="N130" s="26" t="s">
        <v>234</v>
      </c>
      <c r="O130" s="27" t="s">
        <v>172</v>
      </c>
      <c r="P130" s="42" t="s">
        <v>414</v>
      </c>
      <c r="Q130" s="29" t="str">
        <f t="shared" si="19"/>
        <v>Puerta Corte Placa_Grande / H:2200W:400 mm</v>
      </c>
    </row>
    <row r="131" spans="1:17" ht="20" customHeight="1" outlineLevel="1" x14ac:dyDescent="0.65">
      <c r="A131" s="57">
        <v>113</v>
      </c>
      <c r="B131" s="67" t="str">
        <f t="shared" si="15"/>
        <v>2272PuCP_Gr</v>
      </c>
      <c r="C131" s="16" t="s">
        <v>232</v>
      </c>
      <c r="D131" s="43" t="s">
        <v>134</v>
      </c>
      <c r="E131" s="36"/>
      <c r="F131" s="36"/>
      <c r="G131" s="19" t="str">
        <f t="shared" si="16"/>
        <v>H:</v>
      </c>
      <c r="H131" s="19">
        <v>2200</v>
      </c>
      <c r="I131" s="21" t="str">
        <f t="shared" si="17"/>
        <v>W:</v>
      </c>
      <c r="J131" s="21">
        <v>720</v>
      </c>
      <c r="K131" s="23" t="str">
        <f t="shared" si="18"/>
        <v/>
      </c>
      <c r="L131" s="23"/>
      <c r="M131" s="25"/>
      <c r="N131" s="26" t="s">
        <v>234</v>
      </c>
      <c r="O131" s="27" t="s">
        <v>172</v>
      </c>
      <c r="P131" s="42" t="s">
        <v>414</v>
      </c>
      <c r="Q131" s="29" t="str">
        <f t="shared" si="19"/>
        <v>Puerta Corte Placa_Grande / H:2200W:720 mm</v>
      </c>
    </row>
    <row r="132" spans="1:17" ht="20" customHeight="1" outlineLevel="1" x14ac:dyDescent="0.65">
      <c r="A132" s="57">
        <v>114</v>
      </c>
      <c r="B132" s="67" t="str">
        <f t="shared" si="15"/>
        <v>2280PuCP_Gr</v>
      </c>
      <c r="C132" s="16" t="s">
        <v>232</v>
      </c>
      <c r="D132" s="43" t="s">
        <v>135</v>
      </c>
      <c r="E132" s="36"/>
      <c r="F132" s="36"/>
      <c r="G132" s="19" t="str">
        <f t="shared" si="16"/>
        <v>H:</v>
      </c>
      <c r="H132" s="19">
        <v>2200</v>
      </c>
      <c r="I132" s="21" t="str">
        <f t="shared" si="17"/>
        <v>W:</v>
      </c>
      <c r="J132" s="21">
        <v>800</v>
      </c>
      <c r="K132" s="23" t="str">
        <f t="shared" si="18"/>
        <v/>
      </c>
      <c r="L132" s="23"/>
      <c r="M132" s="25"/>
      <c r="N132" s="26" t="s">
        <v>234</v>
      </c>
      <c r="O132" s="27" t="s">
        <v>172</v>
      </c>
      <c r="P132" s="42" t="s">
        <v>414</v>
      </c>
      <c r="Q132" s="29" t="str">
        <f t="shared" si="19"/>
        <v>Puerta Corte Placa_Grande / H:2200W:800 mm</v>
      </c>
    </row>
    <row r="133" spans="1:17" ht="20" customHeight="1" outlineLevel="1" x14ac:dyDescent="0.65">
      <c r="A133" s="57">
        <v>115</v>
      </c>
      <c r="B133" s="67" t="str">
        <f t="shared" si="15"/>
        <v>1840PuCD_SE</v>
      </c>
      <c r="C133" s="16" t="s">
        <v>232</v>
      </c>
      <c r="D133" s="43" t="s">
        <v>136</v>
      </c>
      <c r="E133" s="36"/>
      <c r="F133" s="36"/>
      <c r="G133" s="19" t="str">
        <f t="shared" si="16"/>
        <v>H:</v>
      </c>
      <c r="H133" s="19">
        <v>1800</v>
      </c>
      <c r="I133" s="21" t="str">
        <f t="shared" si="17"/>
        <v>W:</v>
      </c>
      <c r="J133" s="21">
        <v>400</v>
      </c>
      <c r="K133" s="23" t="str">
        <f t="shared" si="18"/>
        <v/>
      </c>
      <c r="L133" s="23"/>
      <c r="M133" s="25"/>
      <c r="N133" s="26" t="s">
        <v>234</v>
      </c>
      <c r="O133" s="27" t="s">
        <v>170</v>
      </c>
      <c r="P133" s="42" t="s">
        <v>229</v>
      </c>
      <c r="Q133" s="29" t="str">
        <f t="shared" si="19"/>
        <v>Puerta Corte Doble_SE-223*223 / H:1800W:400 mm</v>
      </c>
    </row>
    <row r="134" spans="1:17" ht="20" customHeight="1" outlineLevel="1" x14ac:dyDescent="0.65">
      <c r="A134" s="57">
        <v>116</v>
      </c>
      <c r="B134" s="67" t="str">
        <f t="shared" si="15"/>
        <v>1872PuCD_SE</v>
      </c>
      <c r="C134" s="16" t="s">
        <v>232</v>
      </c>
      <c r="D134" s="43" t="s">
        <v>137</v>
      </c>
      <c r="E134" s="36"/>
      <c r="F134" s="36"/>
      <c r="G134" s="19" t="str">
        <f t="shared" si="16"/>
        <v>H:</v>
      </c>
      <c r="H134" s="19">
        <v>1800</v>
      </c>
      <c r="I134" s="21" t="str">
        <f t="shared" si="17"/>
        <v>W:</v>
      </c>
      <c r="J134" s="21">
        <v>720</v>
      </c>
      <c r="K134" s="23" t="str">
        <f t="shared" si="18"/>
        <v/>
      </c>
      <c r="L134" s="23"/>
      <c r="M134" s="25"/>
      <c r="N134" s="26" t="s">
        <v>234</v>
      </c>
      <c r="O134" s="27" t="s">
        <v>170</v>
      </c>
      <c r="P134" s="42" t="s">
        <v>229</v>
      </c>
      <c r="Q134" s="29" t="str">
        <f t="shared" si="19"/>
        <v>Puerta Corte Doble_SE-223*223 / H:1800W:720 mm</v>
      </c>
    </row>
    <row r="135" spans="1:17" ht="20" customHeight="1" outlineLevel="1" x14ac:dyDescent="0.65">
      <c r="A135" s="57">
        <v>117</v>
      </c>
      <c r="B135" s="67" t="str">
        <f t="shared" si="15"/>
        <v>2040PuCD_SE</v>
      </c>
      <c r="C135" s="16" t="s">
        <v>232</v>
      </c>
      <c r="D135" s="43" t="s">
        <v>138</v>
      </c>
      <c r="E135" s="36"/>
      <c r="F135" s="36"/>
      <c r="G135" s="19" t="str">
        <f t="shared" si="16"/>
        <v>H:</v>
      </c>
      <c r="H135" s="19">
        <v>2000</v>
      </c>
      <c r="I135" s="21" t="str">
        <f t="shared" si="17"/>
        <v>W:</v>
      </c>
      <c r="J135" s="21">
        <v>400</v>
      </c>
      <c r="K135" s="23" t="str">
        <f t="shared" si="18"/>
        <v/>
      </c>
      <c r="L135" s="23"/>
      <c r="M135" s="25"/>
      <c r="N135" s="26" t="s">
        <v>234</v>
      </c>
      <c r="O135" s="27" t="s">
        <v>170</v>
      </c>
      <c r="P135" s="42" t="s">
        <v>229</v>
      </c>
      <c r="Q135" s="29" t="str">
        <f t="shared" si="19"/>
        <v>Puerta Corte Doble_SE-223*223 / H:2000W:400 mm</v>
      </c>
    </row>
    <row r="136" spans="1:17" ht="20" customHeight="1" outlineLevel="1" x14ac:dyDescent="0.65">
      <c r="A136" s="57">
        <v>118</v>
      </c>
      <c r="B136" s="67" t="str">
        <f t="shared" si="15"/>
        <v>2072PuCD_SE</v>
      </c>
      <c r="C136" s="16" t="s">
        <v>232</v>
      </c>
      <c r="D136" s="43" t="s">
        <v>139</v>
      </c>
      <c r="E136" s="36"/>
      <c r="F136" s="36"/>
      <c r="G136" s="19" t="str">
        <f t="shared" si="16"/>
        <v>H:</v>
      </c>
      <c r="H136" s="19">
        <v>2000</v>
      </c>
      <c r="I136" s="21" t="str">
        <f t="shared" si="17"/>
        <v>W:</v>
      </c>
      <c r="J136" s="21">
        <v>720</v>
      </c>
      <c r="K136" s="23" t="str">
        <f t="shared" si="18"/>
        <v/>
      </c>
      <c r="L136" s="23"/>
      <c r="M136" s="25"/>
      <c r="N136" s="26" t="s">
        <v>234</v>
      </c>
      <c r="O136" s="27" t="s">
        <v>170</v>
      </c>
      <c r="P136" s="42" t="s">
        <v>229</v>
      </c>
      <c r="Q136" s="29" t="str">
        <f t="shared" si="19"/>
        <v>Puerta Corte Doble_SE-223*223 / H:2000W:720 mm</v>
      </c>
    </row>
    <row r="137" spans="1:17" ht="20" customHeight="1" outlineLevel="1" x14ac:dyDescent="0.65">
      <c r="A137" s="57">
        <v>119</v>
      </c>
      <c r="B137" s="67" t="str">
        <f t="shared" si="15"/>
        <v>2080PuCD_SE</v>
      </c>
      <c r="C137" s="16" t="s">
        <v>232</v>
      </c>
      <c r="D137" s="43" t="s">
        <v>140</v>
      </c>
      <c r="E137" s="36"/>
      <c r="F137" s="36"/>
      <c r="G137" s="19" t="str">
        <f t="shared" si="16"/>
        <v>H:</v>
      </c>
      <c r="H137" s="19">
        <v>2000</v>
      </c>
      <c r="I137" s="21" t="str">
        <f t="shared" si="17"/>
        <v>W:</v>
      </c>
      <c r="J137" s="21">
        <v>800</v>
      </c>
      <c r="K137" s="23" t="str">
        <f t="shared" si="18"/>
        <v/>
      </c>
      <c r="L137" s="23"/>
      <c r="M137" s="25"/>
      <c r="N137" s="26" t="s">
        <v>234</v>
      </c>
      <c r="O137" s="27" t="s">
        <v>170</v>
      </c>
      <c r="P137" s="42" t="s">
        <v>229</v>
      </c>
      <c r="Q137" s="29" t="str">
        <f t="shared" si="19"/>
        <v>Puerta Corte Doble_SE-223*223 / H:2000W:800 mm</v>
      </c>
    </row>
    <row r="138" spans="1:17" ht="20" customHeight="1" outlineLevel="1" x14ac:dyDescent="0.65">
      <c r="A138" s="57">
        <v>120</v>
      </c>
      <c r="B138" s="67" t="str">
        <f t="shared" si="15"/>
        <v>2240PuCD_SE</v>
      </c>
      <c r="C138" s="16" t="s">
        <v>232</v>
      </c>
      <c r="D138" s="43" t="s">
        <v>141</v>
      </c>
      <c r="E138" s="36"/>
      <c r="F138" s="36"/>
      <c r="G138" s="19" t="str">
        <f t="shared" si="16"/>
        <v>H:</v>
      </c>
      <c r="H138" s="19">
        <v>2200</v>
      </c>
      <c r="I138" s="21" t="str">
        <f t="shared" si="17"/>
        <v>W:</v>
      </c>
      <c r="J138" s="21">
        <v>400</v>
      </c>
      <c r="K138" s="23" t="str">
        <f t="shared" si="18"/>
        <v/>
      </c>
      <c r="L138" s="23"/>
      <c r="M138" s="25"/>
      <c r="N138" s="26" t="s">
        <v>234</v>
      </c>
      <c r="O138" s="27" t="s">
        <v>170</v>
      </c>
      <c r="P138" s="42" t="s">
        <v>229</v>
      </c>
      <c r="Q138" s="29" t="str">
        <f t="shared" si="19"/>
        <v>Puerta Corte Doble_SE-223*223 / H:2200W:400 mm</v>
      </c>
    </row>
    <row r="139" spans="1:17" ht="20" customHeight="1" outlineLevel="1" x14ac:dyDescent="0.65">
      <c r="A139" s="57">
        <v>121</v>
      </c>
      <c r="B139" s="67" t="str">
        <f t="shared" si="15"/>
        <v>2272PuCD_SE</v>
      </c>
      <c r="C139" s="16" t="s">
        <v>232</v>
      </c>
      <c r="D139" s="43" t="s">
        <v>142</v>
      </c>
      <c r="E139" s="36"/>
      <c r="F139" s="36"/>
      <c r="G139" s="19" t="str">
        <f t="shared" si="16"/>
        <v>H:</v>
      </c>
      <c r="H139" s="19">
        <v>2200</v>
      </c>
      <c r="I139" s="21" t="str">
        <f t="shared" si="17"/>
        <v>W:</v>
      </c>
      <c r="J139" s="21">
        <v>720</v>
      </c>
      <c r="K139" s="23" t="str">
        <f t="shared" si="18"/>
        <v/>
      </c>
      <c r="L139" s="23"/>
      <c r="M139" s="25"/>
      <c r="N139" s="26" t="s">
        <v>234</v>
      </c>
      <c r="O139" s="27" t="s">
        <v>170</v>
      </c>
      <c r="P139" s="42" t="s">
        <v>229</v>
      </c>
      <c r="Q139" s="29" t="str">
        <f t="shared" si="19"/>
        <v>Puerta Corte Doble_SE-223*223 / H:2200W:720 mm</v>
      </c>
    </row>
    <row r="140" spans="1:17" ht="20" customHeight="1" outlineLevel="1" x14ac:dyDescent="0.65">
      <c r="A140" s="57">
        <v>122</v>
      </c>
      <c r="B140" s="67" t="str">
        <f t="shared" si="15"/>
        <v>2280PuCD_SE</v>
      </c>
      <c r="C140" s="16" t="s">
        <v>232</v>
      </c>
      <c r="D140" s="43" t="s">
        <v>143</v>
      </c>
      <c r="E140" s="36"/>
      <c r="F140" s="36"/>
      <c r="G140" s="19" t="str">
        <f t="shared" si="16"/>
        <v>H:</v>
      </c>
      <c r="H140" s="19">
        <v>2200</v>
      </c>
      <c r="I140" s="21" t="str">
        <f t="shared" si="17"/>
        <v>W:</v>
      </c>
      <c r="J140" s="21">
        <v>800</v>
      </c>
      <c r="K140" s="23" t="str">
        <f t="shared" si="18"/>
        <v/>
      </c>
      <c r="L140" s="23"/>
      <c r="M140" s="25"/>
      <c r="N140" s="26" t="s">
        <v>234</v>
      </c>
      <c r="O140" s="27" t="s">
        <v>170</v>
      </c>
      <c r="P140" s="42" t="s">
        <v>229</v>
      </c>
      <c r="Q140" s="29" t="str">
        <f t="shared" si="19"/>
        <v>Puerta Corte Doble_SE-223*223 / H:2200W:800 mm</v>
      </c>
    </row>
    <row r="141" spans="1:17" ht="20" customHeight="1" outlineLevel="1" x14ac:dyDescent="0.65">
      <c r="A141" s="57">
        <v>123</v>
      </c>
      <c r="B141" s="67" t="str">
        <f t="shared" si="15"/>
        <v>1840PuCD_NG</v>
      </c>
      <c r="C141" s="16" t="s">
        <v>232</v>
      </c>
      <c r="D141" s="43" t="s">
        <v>144</v>
      </c>
      <c r="E141" s="36"/>
      <c r="F141" s="36"/>
      <c r="G141" s="19" t="str">
        <f t="shared" si="16"/>
        <v>H:</v>
      </c>
      <c r="H141" s="19">
        <v>1800</v>
      </c>
      <c r="I141" s="21" t="str">
        <f t="shared" si="17"/>
        <v>W:</v>
      </c>
      <c r="J141" s="21">
        <v>400</v>
      </c>
      <c r="K141" s="23" t="str">
        <f t="shared" si="18"/>
        <v/>
      </c>
      <c r="L141" s="23"/>
      <c r="M141" s="25"/>
      <c r="N141" s="26" t="s">
        <v>234</v>
      </c>
      <c r="O141" s="27" t="s">
        <v>170</v>
      </c>
      <c r="P141" s="42" t="s">
        <v>417</v>
      </c>
      <c r="Q141" s="29" t="str">
        <f t="shared" si="19"/>
        <v>Puerta Corte Doble_NG-229*229 / H:1800W:400 mm</v>
      </c>
    </row>
    <row r="142" spans="1:17" ht="20" customHeight="1" outlineLevel="1" x14ac:dyDescent="0.65">
      <c r="A142" s="57">
        <v>124</v>
      </c>
      <c r="B142" s="67" t="str">
        <f t="shared" si="15"/>
        <v>1872PuCD_NG</v>
      </c>
      <c r="C142" s="16" t="s">
        <v>232</v>
      </c>
      <c r="D142" s="43" t="s">
        <v>145</v>
      </c>
      <c r="E142" s="36"/>
      <c r="F142" s="36"/>
      <c r="G142" s="19" t="str">
        <f t="shared" si="16"/>
        <v>H:</v>
      </c>
      <c r="H142" s="19">
        <v>1800</v>
      </c>
      <c r="I142" s="21" t="str">
        <f t="shared" si="17"/>
        <v>W:</v>
      </c>
      <c r="J142" s="21">
        <v>720</v>
      </c>
      <c r="K142" s="23" t="str">
        <f t="shared" si="18"/>
        <v/>
      </c>
      <c r="L142" s="23"/>
      <c r="M142" s="25"/>
      <c r="N142" s="26" t="s">
        <v>234</v>
      </c>
      <c r="O142" s="27" t="s">
        <v>170</v>
      </c>
      <c r="P142" s="42" t="s">
        <v>417</v>
      </c>
      <c r="Q142" s="29" t="str">
        <f t="shared" si="19"/>
        <v>Puerta Corte Doble_NG-229*229 / H:1800W:720 mm</v>
      </c>
    </row>
    <row r="143" spans="1:17" ht="20" customHeight="1" outlineLevel="1" x14ac:dyDescent="0.65">
      <c r="A143" s="57">
        <v>125</v>
      </c>
      <c r="B143" s="67" t="str">
        <f t="shared" si="15"/>
        <v>2040PuCD_NG</v>
      </c>
      <c r="C143" s="16" t="s">
        <v>232</v>
      </c>
      <c r="D143" s="43" t="s">
        <v>146</v>
      </c>
      <c r="E143" s="36"/>
      <c r="F143" s="36"/>
      <c r="G143" s="19" t="str">
        <f t="shared" si="16"/>
        <v>H:</v>
      </c>
      <c r="H143" s="19">
        <v>2000</v>
      </c>
      <c r="I143" s="21" t="str">
        <f t="shared" si="17"/>
        <v>W:</v>
      </c>
      <c r="J143" s="21">
        <v>400</v>
      </c>
      <c r="K143" s="23" t="str">
        <f t="shared" si="18"/>
        <v/>
      </c>
      <c r="L143" s="23"/>
      <c r="M143" s="25"/>
      <c r="N143" s="26" t="s">
        <v>234</v>
      </c>
      <c r="O143" s="27" t="s">
        <v>170</v>
      </c>
      <c r="P143" s="42" t="s">
        <v>417</v>
      </c>
      <c r="Q143" s="29" t="str">
        <f t="shared" si="19"/>
        <v>Puerta Corte Doble_NG-229*229 / H:2000W:400 mm</v>
      </c>
    </row>
    <row r="144" spans="1:17" ht="20" customHeight="1" outlineLevel="1" x14ac:dyDescent="0.65">
      <c r="A144" s="57">
        <v>126</v>
      </c>
      <c r="B144" s="67" t="str">
        <f t="shared" si="15"/>
        <v>2072PuCD_NG</v>
      </c>
      <c r="C144" s="16" t="s">
        <v>232</v>
      </c>
      <c r="D144" s="43" t="s">
        <v>147</v>
      </c>
      <c r="E144" s="36"/>
      <c r="F144" s="36"/>
      <c r="G144" s="19" t="str">
        <f t="shared" si="16"/>
        <v>H:</v>
      </c>
      <c r="H144" s="19">
        <v>2000</v>
      </c>
      <c r="I144" s="21" t="str">
        <f t="shared" si="17"/>
        <v>W:</v>
      </c>
      <c r="J144" s="21">
        <v>720</v>
      </c>
      <c r="K144" s="23" t="str">
        <f t="shared" si="18"/>
        <v/>
      </c>
      <c r="L144" s="23"/>
      <c r="M144" s="25"/>
      <c r="N144" s="26" t="s">
        <v>234</v>
      </c>
      <c r="O144" s="27" t="s">
        <v>170</v>
      </c>
      <c r="P144" s="42" t="s">
        <v>417</v>
      </c>
      <c r="Q144" s="29" t="str">
        <f t="shared" si="19"/>
        <v>Puerta Corte Doble_NG-229*229 / H:2000W:720 mm</v>
      </c>
    </row>
    <row r="145" spans="1:17" ht="20" customHeight="1" outlineLevel="1" x14ac:dyDescent="0.65">
      <c r="A145" s="57">
        <v>127</v>
      </c>
      <c r="B145" s="67" t="str">
        <f t="shared" si="15"/>
        <v>2080PuCD_NG</v>
      </c>
      <c r="C145" s="16" t="s">
        <v>232</v>
      </c>
      <c r="D145" s="43" t="s">
        <v>148</v>
      </c>
      <c r="E145" s="36"/>
      <c r="F145" s="36"/>
      <c r="G145" s="19" t="str">
        <f t="shared" si="16"/>
        <v>H:</v>
      </c>
      <c r="H145" s="19">
        <v>2000</v>
      </c>
      <c r="I145" s="21" t="str">
        <f t="shared" si="17"/>
        <v>W:</v>
      </c>
      <c r="J145" s="21">
        <v>800</v>
      </c>
      <c r="K145" s="23" t="str">
        <f t="shared" si="18"/>
        <v/>
      </c>
      <c r="L145" s="23"/>
      <c r="M145" s="25"/>
      <c r="N145" s="26" t="s">
        <v>234</v>
      </c>
      <c r="O145" s="27" t="s">
        <v>170</v>
      </c>
      <c r="P145" s="42" t="s">
        <v>417</v>
      </c>
      <c r="Q145" s="29" t="str">
        <f t="shared" si="19"/>
        <v>Puerta Corte Doble_NG-229*229 / H:2000W:800 mm</v>
      </c>
    </row>
    <row r="146" spans="1:17" ht="20" customHeight="1" outlineLevel="1" x14ac:dyDescent="0.65">
      <c r="A146" s="57">
        <v>128</v>
      </c>
      <c r="B146" s="67" t="str">
        <f t="shared" si="15"/>
        <v>2240PuCD_NG</v>
      </c>
      <c r="C146" s="16" t="s">
        <v>232</v>
      </c>
      <c r="D146" s="43" t="s">
        <v>149</v>
      </c>
      <c r="E146" s="36"/>
      <c r="F146" s="36"/>
      <c r="G146" s="19" t="str">
        <f t="shared" si="16"/>
        <v>H:</v>
      </c>
      <c r="H146" s="19">
        <v>2200</v>
      </c>
      <c r="I146" s="21" t="str">
        <f t="shared" si="17"/>
        <v>W:</v>
      </c>
      <c r="J146" s="21">
        <v>400</v>
      </c>
      <c r="K146" s="23" t="str">
        <f t="shared" si="18"/>
        <v/>
      </c>
      <c r="L146" s="23"/>
      <c r="M146" s="25"/>
      <c r="N146" s="26" t="s">
        <v>234</v>
      </c>
      <c r="O146" s="27" t="s">
        <v>170</v>
      </c>
      <c r="P146" s="42" t="s">
        <v>417</v>
      </c>
      <c r="Q146" s="29" t="str">
        <f t="shared" si="19"/>
        <v>Puerta Corte Doble_NG-229*229 / H:2200W:400 mm</v>
      </c>
    </row>
    <row r="147" spans="1:17" ht="20" customHeight="1" outlineLevel="1" x14ac:dyDescent="0.65">
      <c r="A147" s="57">
        <v>129</v>
      </c>
      <c r="B147" s="67" t="str">
        <f t="shared" ref="B147:B210" si="20">MID(H147,1,2)&amp;MID(J147,1,2)&amp;MID(L147,1,2)&amp;MID(C147,1,2)&amp;MID(M147,1,1)&amp;MID(N147,1,1)&amp;MID(O147,1,1)&amp;MID(P147,1,3)</f>
        <v>2272PuCD_NG</v>
      </c>
      <c r="C147" s="16" t="s">
        <v>232</v>
      </c>
      <c r="D147" s="43" t="s">
        <v>150</v>
      </c>
      <c r="E147" s="36"/>
      <c r="F147" s="36"/>
      <c r="G147" s="19" t="str">
        <f t="shared" ref="G147:G210" si="21">IF(H147&lt;&gt;"","H:","")</f>
        <v>H:</v>
      </c>
      <c r="H147" s="19">
        <v>2200</v>
      </c>
      <c r="I147" s="21" t="str">
        <f t="shared" ref="I147:I210" si="22">IF(J147&lt;&gt;"","W:","")</f>
        <v>W:</v>
      </c>
      <c r="J147" s="21">
        <v>720</v>
      </c>
      <c r="K147" s="23" t="str">
        <f t="shared" ref="K147:K210" si="23">IF(L147&lt;&gt;"","D:","")</f>
        <v/>
      </c>
      <c r="L147" s="23"/>
      <c r="M147" s="25"/>
      <c r="N147" s="26" t="s">
        <v>234</v>
      </c>
      <c r="O147" s="27" t="s">
        <v>170</v>
      </c>
      <c r="P147" s="42" t="s">
        <v>417</v>
      </c>
      <c r="Q147" s="29" t="str">
        <f t="shared" ref="Q147:Q210" si="24">IF(B147&lt;&gt;"",(C147&amp;M147&amp;N147&amp;O147&amp;P147&amp;" / "&amp;G147&amp;H147&amp;I147&amp;J147&amp;K147&amp;L147&amp;" mm"),"")</f>
        <v>Puerta Corte Doble_NG-229*229 / H:2200W:720 mm</v>
      </c>
    </row>
    <row r="148" spans="1:17" ht="20" customHeight="1" outlineLevel="1" x14ac:dyDescent="0.65">
      <c r="A148" s="57">
        <v>130</v>
      </c>
      <c r="B148" s="67" t="str">
        <f t="shared" si="20"/>
        <v>2280PuCD_NG</v>
      </c>
      <c r="C148" s="16" t="s">
        <v>232</v>
      </c>
      <c r="D148" s="43" t="s">
        <v>151</v>
      </c>
      <c r="E148" s="36"/>
      <c r="F148" s="36"/>
      <c r="G148" s="19" t="str">
        <f t="shared" si="21"/>
        <v>H:</v>
      </c>
      <c r="H148" s="19">
        <v>2200</v>
      </c>
      <c r="I148" s="21" t="str">
        <f t="shared" si="22"/>
        <v>W:</v>
      </c>
      <c r="J148" s="21">
        <v>800</v>
      </c>
      <c r="K148" s="23" t="str">
        <f t="shared" si="23"/>
        <v/>
      </c>
      <c r="L148" s="23"/>
      <c r="M148" s="25"/>
      <c r="N148" s="26" t="s">
        <v>234</v>
      </c>
      <c r="O148" s="27" t="s">
        <v>170</v>
      </c>
      <c r="P148" s="42" t="s">
        <v>417</v>
      </c>
      <c r="Q148" s="29" t="str">
        <f t="shared" si="24"/>
        <v>Puerta Corte Doble_NG-229*229 / H:2200W:800 mm</v>
      </c>
    </row>
    <row r="149" spans="1:17" ht="20" customHeight="1" outlineLevel="1" x14ac:dyDescent="0.65">
      <c r="A149" s="57">
        <v>131</v>
      </c>
      <c r="B149" s="67" t="str">
        <f t="shared" si="20"/>
        <v>1840PuCD_NM</v>
      </c>
      <c r="C149" s="16" t="s">
        <v>232</v>
      </c>
      <c r="D149" s="43" t="s">
        <v>152</v>
      </c>
      <c r="E149" s="36"/>
      <c r="F149" s="36"/>
      <c r="G149" s="19" t="str">
        <f t="shared" si="21"/>
        <v>H:</v>
      </c>
      <c r="H149" s="19">
        <v>1800</v>
      </c>
      <c r="I149" s="21" t="str">
        <f t="shared" si="22"/>
        <v>W:</v>
      </c>
      <c r="J149" s="21">
        <v>400</v>
      </c>
      <c r="K149" s="23" t="str">
        <f t="shared" si="23"/>
        <v/>
      </c>
      <c r="L149" s="23"/>
      <c r="M149" s="25"/>
      <c r="N149" s="26" t="s">
        <v>234</v>
      </c>
      <c r="O149" s="27" t="s">
        <v>170</v>
      </c>
      <c r="P149" s="42" t="s">
        <v>416</v>
      </c>
      <c r="Q149" s="29" t="str">
        <f t="shared" si="24"/>
        <v>Puerta Corte Doble_NM-180*180 / H:1800W:400 mm</v>
      </c>
    </row>
    <row r="150" spans="1:17" ht="20" customHeight="1" outlineLevel="1" x14ac:dyDescent="0.65">
      <c r="A150" s="57">
        <v>132</v>
      </c>
      <c r="B150" s="67" t="str">
        <f t="shared" si="20"/>
        <v>1872PuCD_NM</v>
      </c>
      <c r="C150" s="16" t="s">
        <v>232</v>
      </c>
      <c r="D150" s="43" t="s">
        <v>153</v>
      </c>
      <c r="E150" s="36"/>
      <c r="F150" s="36"/>
      <c r="G150" s="19" t="str">
        <f t="shared" si="21"/>
        <v>H:</v>
      </c>
      <c r="H150" s="19">
        <v>1800</v>
      </c>
      <c r="I150" s="21" t="str">
        <f t="shared" si="22"/>
        <v>W:</v>
      </c>
      <c r="J150" s="21">
        <v>720</v>
      </c>
      <c r="K150" s="23" t="str">
        <f t="shared" si="23"/>
        <v/>
      </c>
      <c r="L150" s="23"/>
      <c r="M150" s="25"/>
      <c r="N150" s="26" t="s">
        <v>234</v>
      </c>
      <c r="O150" s="27" t="s">
        <v>170</v>
      </c>
      <c r="P150" s="42" t="s">
        <v>416</v>
      </c>
      <c r="Q150" s="29" t="str">
        <f t="shared" si="24"/>
        <v>Puerta Corte Doble_NM-180*180 / H:1800W:720 mm</v>
      </c>
    </row>
    <row r="151" spans="1:17" ht="20" customHeight="1" outlineLevel="1" x14ac:dyDescent="0.65">
      <c r="A151" s="57">
        <v>133</v>
      </c>
      <c r="B151" s="67" t="str">
        <f t="shared" si="20"/>
        <v>2040PuCD_NM</v>
      </c>
      <c r="C151" s="16" t="s">
        <v>232</v>
      </c>
      <c r="D151" s="43" t="s">
        <v>154</v>
      </c>
      <c r="E151" s="36"/>
      <c r="F151" s="36"/>
      <c r="G151" s="19" t="str">
        <f t="shared" si="21"/>
        <v>H:</v>
      </c>
      <c r="H151" s="19">
        <v>2000</v>
      </c>
      <c r="I151" s="21" t="str">
        <f t="shared" si="22"/>
        <v>W:</v>
      </c>
      <c r="J151" s="21">
        <v>400</v>
      </c>
      <c r="K151" s="23" t="str">
        <f t="shared" si="23"/>
        <v/>
      </c>
      <c r="L151" s="23"/>
      <c r="M151" s="25"/>
      <c r="N151" s="26" t="s">
        <v>234</v>
      </c>
      <c r="O151" s="27" t="s">
        <v>170</v>
      </c>
      <c r="P151" s="42" t="s">
        <v>416</v>
      </c>
      <c r="Q151" s="29" t="str">
        <f t="shared" si="24"/>
        <v>Puerta Corte Doble_NM-180*180 / H:2000W:400 mm</v>
      </c>
    </row>
    <row r="152" spans="1:17" ht="20" customHeight="1" outlineLevel="1" x14ac:dyDescent="0.65">
      <c r="A152" s="57">
        <v>134</v>
      </c>
      <c r="B152" s="67" t="str">
        <f t="shared" si="20"/>
        <v>2072PuCD_NM</v>
      </c>
      <c r="C152" s="16" t="s">
        <v>232</v>
      </c>
      <c r="D152" s="43" t="s">
        <v>155</v>
      </c>
      <c r="E152" s="36"/>
      <c r="F152" s="36"/>
      <c r="G152" s="19" t="str">
        <f t="shared" si="21"/>
        <v>H:</v>
      </c>
      <c r="H152" s="19">
        <v>2000</v>
      </c>
      <c r="I152" s="21" t="str">
        <f t="shared" si="22"/>
        <v>W:</v>
      </c>
      <c r="J152" s="21">
        <v>720</v>
      </c>
      <c r="K152" s="23" t="str">
        <f t="shared" si="23"/>
        <v/>
      </c>
      <c r="L152" s="23"/>
      <c r="M152" s="25"/>
      <c r="N152" s="26" t="s">
        <v>234</v>
      </c>
      <c r="O152" s="27" t="s">
        <v>170</v>
      </c>
      <c r="P152" s="42" t="s">
        <v>416</v>
      </c>
      <c r="Q152" s="29" t="str">
        <f t="shared" si="24"/>
        <v>Puerta Corte Doble_NM-180*180 / H:2000W:720 mm</v>
      </c>
    </row>
    <row r="153" spans="1:17" ht="20" customHeight="1" outlineLevel="1" x14ac:dyDescent="0.65">
      <c r="A153" s="57">
        <v>135</v>
      </c>
      <c r="B153" s="67" t="str">
        <f t="shared" si="20"/>
        <v>2080PuCD_NM</v>
      </c>
      <c r="C153" s="16" t="s">
        <v>232</v>
      </c>
      <c r="D153" s="43" t="s">
        <v>156</v>
      </c>
      <c r="E153" s="36"/>
      <c r="F153" s="36"/>
      <c r="G153" s="19" t="str">
        <f t="shared" si="21"/>
        <v>H:</v>
      </c>
      <c r="H153" s="19">
        <v>2000</v>
      </c>
      <c r="I153" s="21" t="str">
        <f t="shared" si="22"/>
        <v>W:</v>
      </c>
      <c r="J153" s="21">
        <v>800</v>
      </c>
      <c r="K153" s="23" t="str">
        <f t="shared" si="23"/>
        <v/>
      </c>
      <c r="L153" s="23"/>
      <c r="M153" s="25"/>
      <c r="N153" s="26" t="s">
        <v>234</v>
      </c>
      <c r="O153" s="27" t="s">
        <v>170</v>
      </c>
      <c r="P153" s="42" t="s">
        <v>416</v>
      </c>
      <c r="Q153" s="29" t="str">
        <f t="shared" si="24"/>
        <v>Puerta Corte Doble_NM-180*180 / H:2000W:800 mm</v>
      </c>
    </row>
    <row r="154" spans="1:17" ht="20" customHeight="1" outlineLevel="1" x14ac:dyDescent="0.65">
      <c r="A154" s="57">
        <v>136</v>
      </c>
      <c r="B154" s="67" t="str">
        <f t="shared" si="20"/>
        <v>2240PuCD_NM</v>
      </c>
      <c r="C154" s="16" t="s">
        <v>232</v>
      </c>
      <c r="D154" s="43" t="s">
        <v>157</v>
      </c>
      <c r="E154" s="36"/>
      <c r="F154" s="36"/>
      <c r="G154" s="19" t="str">
        <f t="shared" si="21"/>
        <v>H:</v>
      </c>
      <c r="H154" s="19">
        <v>2200</v>
      </c>
      <c r="I154" s="21" t="str">
        <f t="shared" si="22"/>
        <v>W:</v>
      </c>
      <c r="J154" s="21">
        <v>400</v>
      </c>
      <c r="K154" s="23" t="str">
        <f t="shared" si="23"/>
        <v/>
      </c>
      <c r="L154" s="23"/>
      <c r="M154" s="25"/>
      <c r="N154" s="26" t="s">
        <v>234</v>
      </c>
      <c r="O154" s="27" t="s">
        <v>170</v>
      </c>
      <c r="P154" s="42" t="s">
        <v>416</v>
      </c>
      <c r="Q154" s="29" t="str">
        <f t="shared" si="24"/>
        <v>Puerta Corte Doble_NM-180*180 / H:2200W:400 mm</v>
      </c>
    </row>
    <row r="155" spans="1:17" ht="20" customHeight="1" outlineLevel="1" x14ac:dyDescent="0.65">
      <c r="A155" s="57">
        <v>137</v>
      </c>
      <c r="B155" s="67" t="str">
        <f t="shared" si="20"/>
        <v>2272PuCD_NM</v>
      </c>
      <c r="C155" s="16" t="s">
        <v>232</v>
      </c>
      <c r="D155" s="43" t="s">
        <v>158</v>
      </c>
      <c r="E155" s="36"/>
      <c r="F155" s="36"/>
      <c r="G155" s="19" t="str">
        <f t="shared" si="21"/>
        <v>H:</v>
      </c>
      <c r="H155" s="19">
        <v>2200</v>
      </c>
      <c r="I155" s="21" t="str">
        <f t="shared" si="22"/>
        <v>W:</v>
      </c>
      <c r="J155" s="21">
        <v>720</v>
      </c>
      <c r="K155" s="23" t="str">
        <f t="shared" si="23"/>
        <v/>
      </c>
      <c r="L155" s="23"/>
      <c r="M155" s="25"/>
      <c r="N155" s="26" t="s">
        <v>234</v>
      </c>
      <c r="O155" s="27" t="s">
        <v>170</v>
      </c>
      <c r="P155" s="42" t="s">
        <v>416</v>
      </c>
      <c r="Q155" s="29" t="str">
        <f t="shared" si="24"/>
        <v>Puerta Corte Doble_NM-180*180 / H:2200W:720 mm</v>
      </c>
    </row>
    <row r="156" spans="1:17" ht="20" customHeight="1" outlineLevel="1" x14ac:dyDescent="0.65">
      <c r="A156" s="57">
        <v>138</v>
      </c>
      <c r="B156" s="67" t="str">
        <f t="shared" si="20"/>
        <v>2280PuCD_NM</v>
      </c>
      <c r="C156" s="16" t="s">
        <v>232</v>
      </c>
      <c r="D156" s="43" t="s">
        <v>159</v>
      </c>
      <c r="E156" s="36"/>
      <c r="F156" s="36"/>
      <c r="G156" s="19" t="str">
        <f t="shared" si="21"/>
        <v>H:</v>
      </c>
      <c r="H156" s="19">
        <v>2200</v>
      </c>
      <c r="I156" s="21" t="str">
        <f t="shared" si="22"/>
        <v>W:</v>
      </c>
      <c r="J156" s="21">
        <v>800</v>
      </c>
      <c r="K156" s="23" t="str">
        <f t="shared" si="23"/>
        <v/>
      </c>
      <c r="L156" s="23"/>
      <c r="M156" s="25"/>
      <c r="N156" s="26" t="s">
        <v>234</v>
      </c>
      <c r="O156" s="27" t="s">
        <v>170</v>
      </c>
      <c r="P156" s="42" t="s">
        <v>416</v>
      </c>
      <c r="Q156" s="29" t="str">
        <f t="shared" si="24"/>
        <v>Puerta Corte Doble_NM-180*180 / H:2200W:800 mm</v>
      </c>
    </row>
    <row r="157" spans="1:17" ht="20" customHeight="1" outlineLevel="1" x14ac:dyDescent="0.65">
      <c r="A157" s="57">
        <v>139</v>
      </c>
      <c r="B157" s="67" t="str">
        <f t="shared" si="20"/>
        <v>1840PuCD_NP</v>
      </c>
      <c r="C157" s="16" t="s">
        <v>232</v>
      </c>
      <c r="D157" s="43" t="s">
        <v>160</v>
      </c>
      <c r="E157" s="36"/>
      <c r="F157" s="36"/>
      <c r="G157" s="19" t="str">
        <f t="shared" si="21"/>
        <v>H:</v>
      </c>
      <c r="H157" s="19">
        <v>1800</v>
      </c>
      <c r="I157" s="21" t="str">
        <f t="shared" si="22"/>
        <v>W:</v>
      </c>
      <c r="J157" s="21">
        <v>400</v>
      </c>
      <c r="K157" s="23" t="str">
        <f t="shared" si="23"/>
        <v/>
      </c>
      <c r="L157" s="23"/>
      <c r="M157" s="25"/>
      <c r="N157" s="26" t="s">
        <v>234</v>
      </c>
      <c r="O157" s="27" t="s">
        <v>170</v>
      </c>
      <c r="P157" s="42" t="s">
        <v>415</v>
      </c>
      <c r="Q157" s="29" t="str">
        <f t="shared" si="24"/>
        <v>Puerta Corte Doble_NP-125*125 / H:1800W:400 mm</v>
      </c>
    </row>
    <row r="158" spans="1:17" ht="20" customHeight="1" outlineLevel="1" x14ac:dyDescent="0.65">
      <c r="A158" s="57">
        <v>140</v>
      </c>
      <c r="B158" s="67" t="str">
        <f t="shared" si="20"/>
        <v>1872PuCD_NP</v>
      </c>
      <c r="C158" s="16" t="s">
        <v>232</v>
      </c>
      <c r="D158" s="43" t="s">
        <v>161</v>
      </c>
      <c r="E158" s="36"/>
      <c r="F158" s="36"/>
      <c r="G158" s="19" t="str">
        <f t="shared" si="21"/>
        <v>H:</v>
      </c>
      <c r="H158" s="19">
        <v>1800</v>
      </c>
      <c r="I158" s="21" t="str">
        <f t="shared" si="22"/>
        <v>W:</v>
      </c>
      <c r="J158" s="21">
        <v>720</v>
      </c>
      <c r="K158" s="23" t="str">
        <f t="shared" si="23"/>
        <v/>
      </c>
      <c r="L158" s="23"/>
      <c r="M158" s="25"/>
      <c r="N158" s="26" t="s">
        <v>234</v>
      </c>
      <c r="O158" s="27" t="s">
        <v>170</v>
      </c>
      <c r="P158" s="42" t="s">
        <v>415</v>
      </c>
      <c r="Q158" s="29" t="str">
        <f t="shared" si="24"/>
        <v>Puerta Corte Doble_NP-125*125 / H:1800W:720 mm</v>
      </c>
    </row>
    <row r="159" spans="1:17" ht="20" customHeight="1" outlineLevel="1" x14ac:dyDescent="0.65">
      <c r="A159" s="57">
        <v>141</v>
      </c>
      <c r="B159" s="67" t="str">
        <f t="shared" si="20"/>
        <v>2040PuCD_NP</v>
      </c>
      <c r="C159" s="16" t="s">
        <v>232</v>
      </c>
      <c r="D159" s="43" t="s">
        <v>162</v>
      </c>
      <c r="E159" s="36"/>
      <c r="F159" s="36"/>
      <c r="G159" s="19" t="str">
        <f t="shared" si="21"/>
        <v>H:</v>
      </c>
      <c r="H159" s="19">
        <v>2000</v>
      </c>
      <c r="I159" s="21" t="str">
        <f t="shared" si="22"/>
        <v>W:</v>
      </c>
      <c r="J159" s="21">
        <v>400</v>
      </c>
      <c r="K159" s="23" t="str">
        <f t="shared" si="23"/>
        <v/>
      </c>
      <c r="L159" s="23"/>
      <c r="M159" s="25"/>
      <c r="N159" s="26" t="s">
        <v>234</v>
      </c>
      <c r="O159" s="27" t="s">
        <v>170</v>
      </c>
      <c r="P159" s="42" t="s">
        <v>415</v>
      </c>
      <c r="Q159" s="29" t="str">
        <f t="shared" si="24"/>
        <v>Puerta Corte Doble_NP-125*125 / H:2000W:400 mm</v>
      </c>
    </row>
    <row r="160" spans="1:17" ht="20" customHeight="1" outlineLevel="1" x14ac:dyDescent="0.65">
      <c r="A160" s="57">
        <v>142</v>
      </c>
      <c r="B160" s="67" t="str">
        <f t="shared" si="20"/>
        <v>2072PuCD_NP</v>
      </c>
      <c r="C160" s="16" t="s">
        <v>232</v>
      </c>
      <c r="D160" s="43" t="s">
        <v>163</v>
      </c>
      <c r="E160" s="36"/>
      <c r="F160" s="36"/>
      <c r="G160" s="19" t="str">
        <f t="shared" si="21"/>
        <v>H:</v>
      </c>
      <c r="H160" s="19">
        <v>2000</v>
      </c>
      <c r="I160" s="21" t="str">
        <f t="shared" si="22"/>
        <v>W:</v>
      </c>
      <c r="J160" s="21">
        <v>720</v>
      </c>
      <c r="K160" s="23" t="str">
        <f t="shared" si="23"/>
        <v/>
      </c>
      <c r="L160" s="23"/>
      <c r="M160" s="25"/>
      <c r="N160" s="26" t="s">
        <v>234</v>
      </c>
      <c r="O160" s="27" t="s">
        <v>170</v>
      </c>
      <c r="P160" s="42" t="s">
        <v>415</v>
      </c>
      <c r="Q160" s="29" t="str">
        <f t="shared" si="24"/>
        <v>Puerta Corte Doble_NP-125*125 / H:2000W:720 mm</v>
      </c>
    </row>
    <row r="161" spans="1:17" ht="20" customHeight="1" outlineLevel="1" x14ac:dyDescent="0.65">
      <c r="A161" s="57">
        <v>143</v>
      </c>
      <c r="B161" s="67" t="str">
        <f t="shared" si="20"/>
        <v>2080PuCD_NP</v>
      </c>
      <c r="C161" s="16" t="s">
        <v>232</v>
      </c>
      <c r="D161" s="43" t="s">
        <v>164</v>
      </c>
      <c r="E161" s="36"/>
      <c r="F161" s="36"/>
      <c r="G161" s="19" t="str">
        <f t="shared" si="21"/>
        <v>H:</v>
      </c>
      <c r="H161" s="19">
        <v>2000</v>
      </c>
      <c r="I161" s="21" t="str">
        <f t="shared" si="22"/>
        <v>W:</v>
      </c>
      <c r="J161" s="21">
        <v>800</v>
      </c>
      <c r="K161" s="23" t="str">
        <f t="shared" si="23"/>
        <v/>
      </c>
      <c r="L161" s="23"/>
      <c r="M161" s="25"/>
      <c r="N161" s="26" t="s">
        <v>234</v>
      </c>
      <c r="O161" s="27" t="s">
        <v>170</v>
      </c>
      <c r="P161" s="42" t="s">
        <v>415</v>
      </c>
      <c r="Q161" s="29" t="str">
        <f t="shared" si="24"/>
        <v>Puerta Corte Doble_NP-125*125 / H:2000W:800 mm</v>
      </c>
    </row>
    <row r="162" spans="1:17" ht="20" customHeight="1" outlineLevel="1" x14ac:dyDescent="0.65">
      <c r="A162" s="57">
        <v>144</v>
      </c>
      <c r="B162" s="67" t="str">
        <f t="shared" si="20"/>
        <v>2240PuCD_NP</v>
      </c>
      <c r="C162" s="16" t="s">
        <v>232</v>
      </c>
      <c r="D162" s="43" t="s">
        <v>165</v>
      </c>
      <c r="E162" s="36"/>
      <c r="F162" s="36"/>
      <c r="G162" s="19" t="str">
        <f t="shared" si="21"/>
        <v>H:</v>
      </c>
      <c r="H162" s="19">
        <v>2200</v>
      </c>
      <c r="I162" s="21" t="str">
        <f t="shared" si="22"/>
        <v>W:</v>
      </c>
      <c r="J162" s="21">
        <v>400</v>
      </c>
      <c r="K162" s="23" t="str">
        <f t="shared" si="23"/>
        <v/>
      </c>
      <c r="L162" s="23"/>
      <c r="M162" s="25"/>
      <c r="N162" s="26" t="s">
        <v>234</v>
      </c>
      <c r="O162" s="27" t="s">
        <v>170</v>
      </c>
      <c r="P162" s="42" t="s">
        <v>415</v>
      </c>
      <c r="Q162" s="29" t="str">
        <f t="shared" si="24"/>
        <v>Puerta Corte Doble_NP-125*125 / H:2200W:400 mm</v>
      </c>
    </row>
    <row r="163" spans="1:17" ht="20" customHeight="1" outlineLevel="1" x14ac:dyDescent="0.65">
      <c r="A163" s="57">
        <v>145</v>
      </c>
      <c r="B163" s="67" t="str">
        <f t="shared" si="20"/>
        <v>2272PuCD_NP</v>
      </c>
      <c r="C163" s="16" t="s">
        <v>232</v>
      </c>
      <c r="D163" s="43" t="s">
        <v>166</v>
      </c>
      <c r="E163" s="36"/>
      <c r="F163" s="36"/>
      <c r="G163" s="19" t="str">
        <f t="shared" si="21"/>
        <v>H:</v>
      </c>
      <c r="H163" s="19">
        <v>2200</v>
      </c>
      <c r="I163" s="21" t="str">
        <f t="shared" si="22"/>
        <v>W:</v>
      </c>
      <c r="J163" s="21">
        <v>720</v>
      </c>
      <c r="K163" s="23" t="str">
        <f t="shared" si="23"/>
        <v/>
      </c>
      <c r="L163" s="23"/>
      <c r="M163" s="25"/>
      <c r="N163" s="26" t="s">
        <v>234</v>
      </c>
      <c r="O163" s="27" t="s">
        <v>170</v>
      </c>
      <c r="P163" s="42" t="s">
        <v>415</v>
      </c>
      <c r="Q163" s="29" t="str">
        <f t="shared" si="24"/>
        <v>Puerta Corte Doble_NP-125*125 / H:2200W:720 mm</v>
      </c>
    </row>
    <row r="164" spans="1:17" ht="20" customHeight="1" outlineLevel="1" x14ac:dyDescent="0.65">
      <c r="A164" s="57">
        <v>146</v>
      </c>
      <c r="B164" s="67" t="str">
        <f t="shared" si="20"/>
        <v>2280PuCD_NP</v>
      </c>
      <c r="C164" s="16" t="s">
        <v>232</v>
      </c>
      <c r="D164" s="43" t="s">
        <v>167</v>
      </c>
      <c r="E164" s="36"/>
      <c r="F164" s="36"/>
      <c r="G164" s="19" t="str">
        <f t="shared" si="21"/>
        <v>H:</v>
      </c>
      <c r="H164" s="19">
        <v>2200</v>
      </c>
      <c r="I164" s="21" t="str">
        <f t="shared" si="22"/>
        <v>W:</v>
      </c>
      <c r="J164" s="21">
        <v>800</v>
      </c>
      <c r="K164" s="23" t="str">
        <f t="shared" si="23"/>
        <v/>
      </c>
      <c r="L164" s="23"/>
      <c r="M164" s="25"/>
      <c r="N164" s="26" t="s">
        <v>234</v>
      </c>
      <c r="O164" s="27" t="s">
        <v>170</v>
      </c>
      <c r="P164" s="42" t="s">
        <v>415</v>
      </c>
      <c r="Q164" s="29" t="str">
        <f t="shared" si="24"/>
        <v>Puerta Corte Doble_NP-125*125 / H:2200W:800 mm</v>
      </c>
    </row>
    <row r="165" spans="1:17" ht="20" customHeight="1" x14ac:dyDescent="0.65">
      <c r="B165" s="68" t="str">
        <f t="shared" si="20"/>
        <v/>
      </c>
      <c r="C165" s="2"/>
      <c r="M165" s="2"/>
      <c r="N165" s="2"/>
      <c r="O165" s="2"/>
      <c r="P165" s="2"/>
      <c r="Q165" s="30"/>
    </row>
    <row r="166" spans="1:17" ht="20" customHeight="1" outlineLevel="1" x14ac:dyDescent="0.65">
      <c r="A166" s="57">
        <v>147</v>
      </c>
      <c r="B166" s="67" t="str">
        <f t="shared" si="20"/>
        <v>1840PaLP</v>
      </c>
      <c r="C166" s="16" t="s">
        <v>233</v>
      </c>
      <c r="D166" s="17" t="s">
        <v>181</v>
      </c>
      <c r="E166" s="36"/>
      <c r="F166" s="36"/>
      <c r="G166" s="19" t="str">
        <f t="shared" si="21"/>
        <v>H:</v>
      </c>
      <c r="H166" s="19">
        <v>1800</v>
      </c>
      <c r="I166" s="21" t="str">
        <f t="shared" si="22"/>
        <v/>
      </c>
      <c r="J166" s="21"/>
      <c r="K166" s="23" t="str">
        <f t="shared" si="23"/>
        <v>D:</v>
      </c>
      <c r="L166" s="23">
        <v>400</v>
      </c>
      <c r="M166" s="25" t="s">
        <v>328</v>
      </c>
      <c r="N166" s="26" t="s">
        <v>329</v>
      </c>
      <c r="O166" s="27"/>
      <c r="P166" s="28"/>
      <c r="Q166" s="29" t="str">
        <f t="shared" si="24"/>
        <v>Panel Lateral Pleno  / H:1800D:400 mm</v>
      </c>
    </row>
    <row r="167" spans="1:17" ht="20" customHeight="1" outlineLevel="1" x14ac:dyDescent="0.65">
      <c r="A167" s="57">
        <v>148</v>
      </c>
      <c r="B167" s="67" t="str">
        <f t="shared" si="20"/>
        <v>1860PaLP</v>
      </c>
      <c r="C167" s="16" t="s">
        <v>233</v>
      </c>
      <c r="D167" s="17" t="s">
        <v>182</v>
      </c>
      <c r="E167" s="36"/>
      <c r="F167" s="36"/>
      <c r="G167" s="19" t="str">
        <f t="shared" si="21"/>
        <v>H:</v>
      </c>
      <c r="H167" s="19">
        <v>1800</v>
      </c>
      <c r="I167" s="21" t="str">
        <f t="shared" si="22"/>
        <v/>
      </c>
      <c r="J167" s="21"/>
      <c r="K167" s="23" t="str">
        <f t="shared" si="23"/>
        <v>D:</v>
      </c>
      <c r="L167" s="23">
        <v>600</v>
      </c>
      <c r="M167" s="25" t="s">
        <v>328</v>
      </c>
      <c r="N167" s="26" t="s">
        <v>329</v>
      </c>
      <c r="O167" s="27"/>
      <c r="P167" s="28"/>
      <c r="Q167" s="29" t="str">
        <f t="shared" si="24"/>
        <v>Panel Lateral Pleno  / H:1800D:600 mm</v>
      </c>
    </row>
    <row r="168" spans="1:17" ht="20" customHeight="1" outlineLevel="1" x14ac:dyDescent="0.65">
      <c r="A168" s="57">
        <v>149</v>
      </c>
      <c r="B168" s="67" t="str">
        <f t="shared" si="20"/>
        <v>1810PaLP</v>
      </c>
      <c r="C168" s="16" t="s">
        <v>233</v>
      </c>
      <c r="D168" s="17" t="s">
        <v>183</v>
      </c>
      <c r="E168" s="36"/>
      <c r="F168" s="36"/>
      <c r="G168" s="19" t="str">
        <f t="shared" si="21"/>
        <v>H:</v>
      </c>
      <c r="H168" s="19">
        <v>1800</v>
      </c>
      <c r="I168" s="21" t="str">
        <f t="shared" si="22"/>
        <v/>
      </c>
      <c r="J168" s="21"/>
      <c r="K168" s="23" t="str">
        <f t="shared" si="23"/>
        <v>D:</v>
      </c>
      <c r="L168" s="23">
        <v>1000</v>
      </c>
      <c r="M168" s="25" t="s">
        <v>328</v>
      </c>
      <c r="N168" s="26" t="s">
        <v>329</v>
      </c>
      <c r="O168" s="27"/>
      <c r="P168" s="28"/>
      <c r="Q168" s="29" t="str">
        <f t="shared" si="24"/>
        <v>Panel Lateral Pleno  / H:1800D:1000 mm</v>
      </c>
    </row>
    <row r="169" spans="1:17" ht="20" customHeight="1" outlineLevel="1" x14ac:dyDescent="0.65">
      <c r="A169" s="57">
        <v>150</v>
      </c>
      <c r="B169" s="67" t="str">
        <f t="shared" si="20"/>
        <v>2040PaLP</v>
      </c>
      <c r="C169" s="16" t="s">
        <v>233</v>
      </c>
      <c r="D169" s="17" t="s">
        <v>184</v>
      </c>
      <c r="E169" s="36"/>
      <c r="F169" s="36"/>
      <c r="G169" s="19" t="str">
        <f t="shared" si="21"/>
        <v>H:</v>
      </c>
      <c r="H169" s="19">
        <v>2000</v>
      </c>
      <c r="I169" s="21" t="str">
        <f t="shared" si="22"/>
        <v/>
      </c>
      <c r="J169" s="21"/>
      <c r="K169" s="23" t="str">
        <f t="shared" si="23"/>
        <v>D:</v>
      </c>
      <c r="L169" s="23">
        <v>400</v>
      </c>
      <c r="M169" s="25" t="s">
        <v>328</v>
      </c>
      <c r="N169" s="26" t="s">
        <v>329</v>
      </c>
      <c r="O169" s="27"/>
      <c r="P169" s="28"/>
      <c r="Q169" s="29" t="str">
        <f t="shared" si="24"/>
        <v>Panel Lateral Pleno  / H:2000D:400 mm</v>
      </c>
    </row>
    <row r="170" spans="1:17" ht="20" customHeight="1" outlineLevel="1" x14ac:dyDescent="0.65">
      <c r="A170" s="57">
        <v>151</v>
      </c>
      <c r="B170" s="67" t="str">
        <f t="shared" si="20"/>
        <v>2060PaLP</v>
      </c>
      <c r="C170" s="16" t="s">
        <v>233</v>
      </c>
      <c r="D170" s="17" t="s">
        <v>185</v>
      </c>
      <c r="E170" s="36"/>
      <c r="F170" s="36"/>
      <c r="G170" s="19" t="str">
        <f t="shared" si="21"/>
        <v>H:</v>
      </c>
      <c r="H170" s="19">
        <v>2000</v>
      </c>
      <c r="I170" s="21" t="str">
        <f t="shared" si="22"/>
        <v/>
      </c>
      <c r="J170" s="21"/>
      <c r="K170" s="23" t="str">
        <f t="shared" si="23"/>
        <v>D:</v>
      </c>
      <c r="L170" s="23">
        <v>600</v>
      </c>
      <c r="M170" s="25" t="s">
        <v>328</v>
      </c>
      <c r="N170" s="26" t="s">
        <v>329</v>
      </c>
      <c r="O170" s="27"/>
      <c r="P170" s="28"/>
      <c r="Q170" s="29" t="str">
        <f t="shared" si="24"/>
        <v>Panel Lateral Pleno  / H:2000D:600 mm</v>
      </c>
    </row>
    <row r="171" spans="1:17" ht="20" customHeight="1" outlineLevel="1" x14ac:dyDescent="0.65">
      <c r="A171" s="57">
        <v>152</v>
      </c>
      <c r="B171" s="67" t="str">
        <f t="shared" si="20"/>
        <v>2010PaLP</v>
      </c>
      <c r="C171" s="16" t="s">
        <v>233</v>
      </c>
      <c r="D171" s="17" t="s">
        <v>186</v>
      </c>
      <c r="E171" s="36"/>
      <c r="F171" s="36"/>
      <c r="G171" s="19" t="str">
        <f t="shared" si="21"/>
        <v>H:</v>
      </c>
      <c r="H171" s="19">
        <v>2000</v>
      </c>
      <c r="I171" s="21" t="str">
        <f t="shared" si="22"/>
        <v/>
      </c>
      <c r="J171" s="21"/>
      <c r="K171" s="23" t="str">
        <f t="shared" si="23"/>
        <v>D:</v>
      </c>
      <c r="L171" s="23">
        <v>1000</v>
      </c>
      <c r="M171" s="25" t="s">
        <v>328</v>
      </c>
      <c r="N171" s="26" t="s">
        <v>329</v>
      </c>
      <c r="O171" s="27"/>
      <c r="P171" s="28"/>
      <c r="Q171" s="29" t="str">
        <f t="shared" si="24"/>
        <v>Panel Lateral Pleno  / H:2000D:1000 mm</v>
      </c>
    </row>
    <row r="172" spans="1:17" ht="20" customHeight="1" outlineLevel="1" x14ac:dyDescent="0.65">
      <c r="A172" s="57">
        <v>153</v>
      </c>
      <c r="B172" s="67" t="str">
        <f t="shared" si="20"/>
        <v>2240PaLP</v>
      </c>
      <c r="C172" s="16" t="s">
        <v>233</v>
      </c>
      <c r="D172" s="17" t="s">
        <v>187</v>
      </c>
      <c r="E172" s="36"/>
      <c r="F172" s="36"/>
      <c r="G172" s="19" t="str">
        <f t="shared" si="21"/>
        <v>H:</v>
      </c>
      <c r="H172" s="19">
        <v>2200</v>
      </c>
      <c r="I172" s="21" t="str">
        <f t="shared" si="22"/>
        <v/>
      </c>
      <c r="J172" s="21"/>
      <c r="K172" s="23" t="str">
        <f t="shared" si="23"/>
        <v>D:</v>
      </c>
      <c r="L172" s="23">
        <v>400</v>
      </c>
      <c r="M172" s="25" t="s">
        <v>328</v>
      </c>
      <c r="N172" s="26" t="s">
        <v>329</v>
      </c>
      <c r="O172" s="27"/>
      <c r="P172" s="28"/>
      <c r="Q172" s="29" t="str">
        <f t="shared" si="24"/>
        <v>Panel Lateral Pleno  / H:2200D:400 mm</v>
      </c>
    </row>
    <row r="173" spans="1:17" ht="20" customHeight="1" outlineLevel="1" x14ac:dyDescent="0.65">
      <c r="A173" s="57">
        <v>154</v>
      </c>
      <c r="B173" s="67" t="str">
        <f t="shared" si="20"/>
        <v>2260PaLP</v>
      </c>
      <c r="C173" s="16" t="s">
        <v>233</v>
      </c>
      <c r="D173" s="17" t="s">
        <v>188</v>
      </c>
      <c r="E173" s="36"/>
      <c r="F173" s="36"/>
      <c r="G173" s="19" t="str">
        <f t="shared" si="21"/>
        <v>H:</v>
      </c>
      <c r="H173" s="19">
        <v>2200</v>
      </c>
      <c r="I173" s="21" t="str">
        <f t="shared" si="22"/>
        <v/>
      </c>
      <c r="J173" s="21"/>
      <c r="K173" s="23" t="str">
        <f t="shared" si="23"/>
        <v>D:</v>
      </c>
      <c r="L173" s="23">
        <v>600</v>
      </c>
      <c r="M173" s="25" t="s">
        <v>328</v>
      </c>
      <c r="N173" s="26" t="s">
        <v>329</v>
      </c>
      <c r="O173" s="27"/>
      <c r="P173" s="28"/>
      <c r="Q173" s="29" t="str">
        <f t="shared" si="24"/>
        <v>Panel Lateral Pleno  / H:2200D:600 mm</v>
      </c>
    </row>
    <row r="174" spans="1:17" ht="20" customHeight="1" outlineLevel="1" x14ac:dyDescent="0.65">
      <c r="A174" s="57">
        <v>155</v>
      </c>
      <c r="B174" s="67" t="str">
        <f t="shared" si="20"/>
        <v>2210PaLP</v>
      </c>
      <c r="C174" s="16" t="s">
        <v>233</v>
      </c>
      <c r="D174" s="17" t="s">
        <v>189</v>
      </c>
      <c r="E174" s="36"/>
      <c r="F174" s="36"/>
      <c r="G174" s="19" t="str">
        <f t="shared" si="21"/>
        <v>H:</v>
      </c>
      <c r="H174" s="19">
        <v>2200</v>
      </c>
      <c r="I174" s="21" t="str">
        <f t="shared" si="22"/>
        <v/>
      </c>
      <c r="J174" s="21"/>
      <c r="K174" s="23" t="str">
        <f t="shared" si="23"/>
        <v>D:</v>
      </c>
      <c r="L174" s="23">
        <v>1000</v>
      </c>
      <c r="M174" s="25" t="s">
        <v>328</v>
      </c>
      <c r="N174" s="26" t="s">
        <v>329</v>
      </c>
      <c r="O174" s="27"/>
      <c r="P174" s="28"/>
      <c r="Q174" s="29" t="str">
        <f t="shared" si="24"/>
        <v>Panel Lateral Pleno  / H:2200D:1000 mm</v>
      </c>
    </row>
    <row r="175" spans="1:17" ht="20" customHeight="1" outlineLevel="1" x14ac:dyDescent="0.65">
      <c r="A175" s="57">
        <v>156</v>
      </c>
      <c r="B175" s="67" t="str">
        <f t="shared" si="20"/>
        <v>1840PaLCS_SE</v>
      </c>
      <c r="C175" s="16" t="s">
        <v>233</v>
      </c>
      <c r="D175" s="36" t="s">
        <v>190</v>
      </c>
      <c r="E175" s="36"/>
      <c r="F175" s="36"/>
      <c r="G175" s="19" t="str">
        <f t="shared" si="21"/>
        <v>H:</v>
      </c>
      <c r="H175" s="19">
        <v>1800</v>
      </c>
      <c r="I175" s="21" t="str">
        <f t="shared" si="22"/>
        <v/>
      </c>
      <c r="J175" s="21"/>
      <c r="K175" s="23" t="str">
        <f t="shared" si="23"/>
        <v>D:</v>
      </c>
      <c r="L175" s="23">
        <v>400</v>
      </c>
      <c r="M175" s="25" t="s">
        <v>328</v>
      </c>
      <c r="N175" s="26" t="s">
        <v>234</v>
      </c>
      <c r="O175" s="27" t="s">
        <v>169</v>
      </c>
      <c r="P175" s="42" t="s">
        <v>229</v>
      </c>
      <c r="Q175" s="29" t="str">
        <f t="shared" si="24"/>
        <v>Panel Lateral Corte Sencillo_SE-223*223 / H:1800D:400 mm</v>
      </c>
    </row>
    <row r="176" spans="1:17" ht="20" customHeight="1" outlineLevel="1" x14ac:dyDescent="0.65">
      <c r="A176" s="57">
        <v>157</v>
      </c>
      <c r="B176" s="67" t="str">
        <f t="shared" si="20"/>
        <v>1860PaLCS_SE</v>
      </c>
      <c r="C176" s="16" t="s">
        <v>233</v>
      </c>
      <c r="D176" s="36" t="s">
        <v>191</v>
      </c>
      <c r="E176" s="36"/>
      <c r="F176" s="36"/>
      <c r="G176" s="19" t="str">
        <f t="shared" si="21"/>
        <v>H:</v>
      </c>
      <c r="H176" s="19">
        <v>1800</v>
      </c>
      <c r="I176" s="21" t="str">
        <f t="shared" si="22"/>
        <v/>
      </c>
      <c r="J176" s="21"/>
      <c r="K176" s="23" t="str">
        <f t="shared" si="23"/>
        <v>D:</v>
      </c>
      <c r="L176" s="23">
        <v>600</v>
      </c>
      <c r="M176" s="25" t="s">
        <v>328</v>
      </c>
      <c r="N176" s="26" t="s">
        <v>234</v>
      </c>
      <c r="O176" s="27" t="s">
        <v>169</v>
      </c>
      <c r="P176" s="42" t="s">
        <v>229</v>
      </c>
      <c r="Q176" s="29" t="str">
        <f t="shared" si="24"/>
        <v>Panel Lateral Corte Sencillo_SE-223*223 / H:1800D:600 mm</v>
      </c>
    </row>
    <row r="177" spans="1:17" ht="20" customHeight="1" outlineLevel="1" x14ac:dyDescent="0.65">
      <c r="A177" s="57">
        <v>158</v>
      </c>
      <c r="B177" s="67" t="str">
        <f t="shared" si="20"/>
        <v>1810PaLCS_SE</v>
      </c>
      <c r="C177" s="16" t="s">
        <v>233</v>
      </c>
      <c r="D177" s="36" t="s">
        <v>192</v>
      </c>
      <c r="E177" s="36"/>
      <c r="F177" s="36"/>
      <c r="G177" s="19" t="str">
        <f t="shared" si="21"/>
        <v>H:</v>
      </c>
      <c r="H177" s="19">
        <v>1800</v>
      </c>
      <c r="I177" s="21" t="str">
        <f t="shared" si="22"/>
        <v/>
      </c>
      <c r="J177" s="21"/>
      <c r="K177" s="23" t="str">
        <f t="shared" si="23"/>
        <v>D:</v>
      </c>
      <c r="L177" s="23">
        <v>1000</v>
      </c>
      <c r="M177" s="25" t="s">
        <v>328</v>
      </c>
      <c r="N177" s="26" t="s">
        <v>234</v>
      </c>
      <c r="O177" s="27" t="s">
        <v>169</v>
      </c>
      <c r="P177" s="42" t="s">
        <v>229</v>
      </c>
      <c r="Q177" s="29" t="str">
        <f t="shared" si="24"/>
        <v>Panel Lateral Corte Sencillo_SE-223*223 / H:1800D:1000 mm</v>
      </c>
    </row>
    <row r="178" spans="1:17" ht="20" customHeight="1" outlineLevel="1" x14ac:dyDescent="0.65">
      <c r="A178" s="57">
        <v>159</v>
      </c>
      <c r="B178" s="67" t="str">
        <f t="shared" si="20"/>
        <v>2040PaLCS_SE</v>
      </c>
      <c r="C178" s="16" t="s">
        <v>233</v>
      </c>
      <c r="D178" s="36" t="s">
        <v>193</v>
      </c>
      <c r="E178" s="36"/>
      <c r="F178" s="36"/>
      <c r="G178" s="19" t="str">
        <f t="shared" si="21"/>
        <v>H:</v>
      </c>
      <c r="H178" s="19">
        <v>2000</v>
      </c>
      <c r="I178" s="21" t="str">
        <f t="shared" si="22"/>
        <v/>
      </c>
      <c r="J178" s="21"/>
      <c r="K178" s="23" t="str">
        <f t="shared" si="23"/>
        <v>D:</v>
      </c>
      <c r="L178" s="23">
        <v>400</v>
      </c>
      <c r="M178" s="25" t="s">
        <v>328</v>
      </c>
      <c r="N178" s="26" t="s">
        <v>234</v>
      </c>
      <c r="O178" s="27" t="s">
        <v>169</v>
      </c>
      <c r="P178" s="42" t="s">
        <v>229</v>
      </c>
      <c r="Q178" s="29" t="str">
        <f t="shared" si="24"/>
        <v>Panel Lateral Corte Sencillo_SE-223*223 / H:2000D:400 mm</v>
      </c>
    </row>
    <row r="179" spans="1:17" ht="20" customHeight="1" outlineLevel="1" x14ac:dyDescent="0.65">
      <c r="A179" s="57">
        <v>160</v>
      </c>
      <c r="B179" s="67" t="str">
        <f t="shared" si="20"/>
        <v>2060PaLCS_SE</v>
      </c>
      <c r="C179" s="16" t="s">
        <v>233</v>
      </c>
      <c r="D179" s="36" t="s">
        <v>194</v>
      </c>
      <c r="E179" s="36"/>
      <c r="F179" s="36"/>
      <c r="G179" s="19" t="str">
        <f t="shared" si="21"/>
        <v>H:</v>
      </c>
      <c r="H179" s="19">
        <v>2000</v>
      </c>
      <c r="I179" s="21" t="str">
        <f t="shared" si="22"/>
        <v/>
      </c>
      <c r="J179" s="21"/>
      <c r="K179" s="23" t="str">
        <f t="shared" si="23"/>
        <v>D:</v>
      </c>
      <c r="L179" s="23">
        <v>600</v>
      </c>
      <c r="M179" s="25" t="s">
        <v>328</v>
      </c>
      <c r="N179" s="26" t="s">
        <v>234</v>
      </c>
      <c r="O179" s="27" t="s">
        <v>169</v>
      </c>
      <c r="P179" s="42" t="s">
        <v>229</v>
      </c>
      <c r="Q179" s="29" t="str">
        <f t="shared" si="24"/>
        <v>Panel Lateral Corte Sencillo_SE-223*223 / H:2000D:600 mm</v>
      </c>
    </row>
    <row r="180" spans="1:17" ht="20" customHeight="1" outlineLevel="1" x14ac:dyDescent="0.65">
      <c r="A180" s="57">
        <v>161</v>
      </c>
      <c r="B180" s="67" t="str">
        <f t="shared" si="20"/>
        <v>2010PaLCS_SE</v>
      </c>
      <c r="C180" s="16" t="s">
        <v>233</v>
      </c>
      <c r="D180" s="36" t="s">
        <v>195</v>
      </c>
      <c r="E180" s="36"/>
      <c r="F180" s="36"/>
      <c r="G180" s="19" t="str">
        <f t="shared" si="21"/>
        <v>H:</v>
      </c>
      <c r="H180" s="19">
        <v>2000</v>
      </c>
      <c r="I180" s="21" t="str">
        <f t="shared" si="22"/>
        <v/>
      </c>
      <c r="J180" s="21"/>
      <c r="K180" s="23" t="str">
        <f t="shared" si="23"/>
        <v>D:</v>
      </c>
      <c r="L180" s="23">
        <v>1000</v>
      </c>
      <c r="M180" s="25" t="s">
        <v>328</v>
      </c>
      <c r="N180" s="26" t="s">
        <v>234</v>
      </c>
      <c r="O180" s="27" t="s">
        <v>169</v>
      </c>
      <c r="P180" s="42" t="s">
        <v>229</v>
      </c>
      <c r="Q180" s="29" t="str">
        <f t="shared" si="24"/>
        <v>Panel Lateral Corte Sencillo_SE-223*223 / H:2000D:1000 mm</v>
      </c>
    </row>
    <row r="181" spans="1:17" ht="20" customHeight="1" outlineLevel="1" x14ac:dyDescent="0.65">
      <c r="A181" s="57">
        <v>162</v>
      </c>
      <c r="B181" s="67" t="str">
        <f t="shared" si="20"/>
        <v>2240PaLCS_SE</v>
      </c>
      <c r="C181" s="16" t="s">
        <v>233</v>
      </c>
      <c r="D181" s="36" t="s">
        <v>196</v>
      </c>
      <c r="E181" s="36"/>
      <c r="F181" s="36"/>
      <c r="G181" s="19" t="str">
        <f t="shared" si="21"/>
        <v>H:</v>
      </c>
      <c r="H181" s="19">
        <v>2200</v>
      </c>
      <c r="I181" s="21" t="str">
        <f t="shared" si="22"/>
        <v/>
      </c>
      <c r="J181" s="21"/>
      <c r="K181" s="23" t="str">
        <f t="shared" si="23"/>
        <v>D:</v>
      </c>
      <c r="L181" s="23">
        <v>400</v>
      </c>
      <c r="M181" s="25" t="s">
        <v>328</v>
      </c>
      <c r="N181" s="26" t="s">
        <v>234</v>
      </c>
      <c r="O181" s="27" t="s">
        <v>169</v>
      </c>
      <c r="P181" s="42" t="s">
        <v>229</v>
      </c>
      <c r="Q181" s="29" t="str">
        <f t="shared" si="24"/>
        <v>Panel Lateral Corte Sencillo_SE-223*223 / H:2200D:400 mm</v>
      </c>
    </row>
    <row r="182" spans="1:17" ht="20" customHeight="1" outlineLevel="1" x14ac:dyDescent="0.65">
      <c r="A182" s="57">
        <v>163</v>
      </c>
      <c r="B182" s="67" t="str">
        <f t="shared" si="20"/>
        <v>2260PaLCS_SE</v>
      </c>
      <c r="C182" s="16" t="s">
        <v>233</v>
      </c>
      <c r="D182" s="36" t="s">
        <v>197</v>
      </c>
      <c r="E182" s="36"/>
      <c r="F182" s="36"/>
      <c r="G182" s="19" t="str">
        <f t="shared" si="21"/>
        <v>H:</v>
      </c>
      <c r="H182" s="19">
        <v>2200</v>
      </c>
      <c r="I182" s="21" t="str">
        <f t="shared" si="22"/>
        <v/>
      </c>
      <c r="J182" s="21"/>
      <c r="K182" s="23" t="str">
        <f t="shared" si="23"/>
        <v>D:</v>
      </c>
      <c r="L182" s="23">
        <v>600</v>
      </c>
      <c r="M182" s="25" t="s">
        <v>328</v>
      </c>
      <c r="N182" s="26" t="s">
        <v>234</v>
      </c>
      <c r="O182" s="27" t="s">
        <v>169</v>
      </c>
      <c r="P182" s="42" t="s">
        <v>229</v>
      </c>
      <c r="Q182" s="29" t="str">
        <f t="shared" si="24"/>
        <v>Panel Lateral Corte Sencillo_SE-223*223 / H:2200D:600 mm</v>
      </c>
    </row>
    <row r="183" spans="1:17" ht="20" customHeight="1" outlineLevel="1" x14ac:dyDescent="0.65">
      <c r="A183" s="57">
        <v>164</v>
      </c>
      <c r="B183" s="67" t="str">
        <f t="shared" si="20"/>
        <v>2210PaLCS_SE</v>
      </c>
      <c r="C183" s="16" t="s">
        <v>233</v>
      </c>
      <c r="D183" s="36" t="s">
        <v>198</v>
      </c>
      <c r="E183" s="36"/>
      <c r="F183" s="36"/>
      <c r="G183" s="19" t="str">
        <f t="shared" si="21"/>
        <v>H:</v>
      </c>
      <c r="H183" s="19">
        <v>2200</v>
      </c>
      <c r="I183" s="21" t="str">
        <f t="shared" si="22"/>
        <v/>
      </c>
      <c r="J183" s="21"/>
      <c r="K183" s="23" t="str">
        <f t="shared" si="23"/>
        <v>D:</v>
      </c>
      <c r="L183" s="23">
        <v>1000</v>
      </c>
      <c r="M183" s="25" t="s">
        <v>328</v>
      </c>
      <c r="N183" s="26" t="s">
        <v>234</v>
      </c>
      <c r="O183" s="27" t="s">
        <v>169</v>
      </c>
      <c r="P183" s="42" t="s">
        <v>229</v>
      </c>
      <c r="Q183" s="29" t="str">
        <f t="shared" si="24"/>
        <v>Panel Lateral Corte Sencillo_SE-223*223 / H:2200D:1000 mm</v>
      </c>
    </row>
    <row r="184" spans="1:17" ht="20" customHeight="1" outlineLevel="1" x14ac:dyDescent="0.65">
      <c r="A184" s="57">
        <v>165</v>
      </c>
      <c r="B184" s="67" t="str">
        <f t="shared" si="20"/>
        <v>1840PaLCS_NG</v>
      </c>
      <c r="C184" s="16" t="s">
        <v>233</v>
      </c>
      <c r="D184" s="36" t="s">
        <v>199</v>
      </c>
      <c r="E184" s="36"/>
      <c r="F184" s="36"/>
      <c r="G184" s="19" t="str">
        <f t="shared" si="21"/>
        <v>H:</v>
      </c>
      <c r="H184" s="19">
        <v>1800</v>
      </c>
      <c r="I184" s="21" t="str">
        <f t="shared" si="22"/>
        <v/>
      </c>
      <c r="J184" s="21"/>
      <c r="K184" s="23" t="str">
        <f t="shared" si="23"/>
        <v>D:</v>
      </c>
      <c r="L184" s="23">
        <v>400</v>
      </c>
      <c r="M184" s="25" t="s">
        <v>328</v>
      </c>
      <c r="N184" s="26" t="s">
        <v>234</v>
      </c>
      <c r="O184" s="27" t="s">
        <v>169</v>
      </c>
      <c r="P184" s="42" t="s">
        <v>417</v>
      </c>
      <c r="Q184" s="29" t="str">
        <f t="shared" si="24"/>
        <v>Panel Lateral Corte Sencillo_NG-229*229 / H:1800D:400 mm</v>
      </c>
    </row>
    <row r="185" spans="1:17" ht="20" customHeight="1" outlineLevel="1" x14ac:dyDescent="0.65">
      <c r="A185" s="57">
        <v>166</v>
      </c>
      <c r="B185" s="67" t="str">
        <f t="shared" si="20"/>
        <v>1860PaLCS_NG</v>
      </c>
      <c r="C185" s="16" t="s">
        <v>233</v>
      </c>
      <c r="D185" s="36" t="s">
        <v>200</v>
      </c>
      <c r="E185" s="36"/>
      <c r="F185" s="36"/>
      <c r="G185" s="19" t="str">
        <f t="shared" si="21"/>
        <v>H:</v>
      </c>
      <c r="H185" s="19">
        <v>1800</v>
      </c>
      <c r="I185" s="21" t="str">
        <f t="shared" si="22"/>
        <v/>
      </c>
      <c r="J185" s="21"/>
      <c r="K185" s="23" t="str">
        <f t="shared" si="23"/>
        <v>D:</v>
      </c>
      <c r="L185" s="23">
        <v>600</v>
      </c>
      <c r="M185" s="25" t="s">
        <v>328</v>
      </c>
      <c r="N185" s="26" t="s">
        <v>234</v>
      </c>
      <c r="O185" s="27" t="s">
        <v>169</v>
      </c>
      <c r="P185" s="42" t="s">
        <v>417</v>
      </c>
      <c r="Q185" s="29" t="str">
        <f t="shared" si="24"/>
        <v>Panel Lateral Corte Sencillo_NG-229*229 / H:1800D:600 mm</v>
      </c>
    </row>
    <row r="186" spans="1:17" ht="20" customHeight="1" outlineLevel="1" x14ac:dyDescent="0.65">
      <c r="A186" s="57">
        <v>167</v>
      </c>
      <c r="B186" s="67" t="str">
        <f t="shared" si="20"/>
        <v>1810PaLCS_NG</v>
      </c>
      <c r="C186" s="16" t="s">
        <v>233</v>
      </c>
      <c r="D186" s="36" t="s">
        <v>201</v>
      </c>
      <c r="E186" s="36"/>
      <c r="F186" s="36"/>
      <c r="G186" s="19" t="str">
        <f t="shared" si="21"/>
        <v>H:</v>
      </c>
      <c r="H186" s="19">
        <v>1800</v>
      </c>
      <c r="I186" s="21" t="str">
        <f t="shared" si="22"/>
        <v/>
      </c>
      <c r="J186" s="21"/>
      <c r="K186" s="23" t="str">
        <f t="shared" si="23"/>
        <v>D:</v>
      </c>
      <c r="L186" s="23">
        <v>1000</v>
      </c>
      <c r="M186" s="25" t="s">
        <v>328</v>
      </c>
      <c r="N186" s="26" t="s">
        <v>234</v>
      </c>
      <c r="O186" s="27" t="s">
        <v>169</v>
      </c>
      <c r="P186" s="42" t="s">
        <v>417</v>
      </c>
      <c r="Q186" s="29" t="str">
        <f t="shared" si="24"/>
        <v>Panel Lateral Corte Sencillo_NG-229*229 / H:1800D:1000 mm</v>
      </c>
    </row>
    <row r="187" spans="1:17" ht="20" customHeight="1" outlineLevel="1" x14ac:dyDescent="0.65">
      <c r="A187" s="57">
        <v>168</v>
      </c>
      <c r="B187" s="67" t="str">
        <f t="shared" si="20"/>
        <v>2040PaLCS_NG</v>
      </c>
      <c r="C187" s="16" t="s">
        <v>233</v>
      </c>
      <c r="D187" s="36" t="s">
        <v>202</v>
      </c>
      <c r="E187" s="36"/>
      <c r="F187" s="36"/>
      <c r="G187" s="19" t="str">
        <f t="shared" si="21"/>
        <v>H:</v>
      </c>
      <c r="H187" s="19">
        <v>2000</v>
      </c>
      <c r="I187" s="21" t="str">
        <f t="shared" si="22"/>
        <v/>
      </c>
      <c r="J187" s="21"/>
      <c r="K187" s="23" t="str">
        <f t="shared" si="23"/>
        <v>D:</v>
      </c>
      <c r="L187" s="23">
        <v>400</v>
      </c>
      <c r="M187" s="25" t="s">
        <v>328</v>
      </c>
      <c r="N187" s="26" t="s">
        <v>234</v>
      </c>
      <c r="O187" s="27" t="s">
        <v>169</v>
      </c>
      <c r="P187" s="42" t="s">
        <v>417</v>
      </c>
      <c r="Q187" s="29" t="str">
        <f t="shared" si="24"/>
        <v>Panel Lateral Corte Sencillo_NG-229*229 / H:2000D:400 mm</v>
      </c>
    </row>
    <row r="188" spans="1:17" ht="20" customHeight="1" outlineLevel="1" x14ac:dyDescent="0.65">
      <c r="A188" s="57">
        <v>169</v>
      </c>
      <c r="B188" s="67" t="str">
        <f t="shared" si="20"/>
        <v>2060PaLCS_NG</v>
      </c>
      <c r="C188" s="16" t="s">
        <v>233</v>
      </c>
      <c r="D188" s="36" t="s">
        <v>203</v>
      </c>
      <c r="E188" s="36"/>
      <c r="F188" s="36"/>
      <c r="G188" s="19" t="str">
        <f t="shared" si="21"/>
        <v>H:</v>
      </c>
      <c r="H188" s="19">
        <v>2000</v>
      </c>
      <c r="I188" s="21" t="str">
        <f t="shared" si="22"/>
        <v/>
      </c>
      <c r="J188" s="21"/>
      <c r="K188" s="23" t="str">
        <f t="shared" si="23"/>
        <v>D:</v>
      </c>
      <c r="L188" s="23">
        <v>600</v>
      </c>
      <c r="M188" s="25" t="s">
        <v>328</v>
      </c>
      <c r="N188" s="26" t="s">
        <v>234</v>
      </c>
      <c r="O188" s="27" t="s">
        <v>169</v>
      </c>
      <c r="P188" s="42" t="s">
        <v>417</v>
      </c>
      <c r="Q188" s="29" t="str">
        <f t="shared" si="24"/>
        <v>Panel Lateral Corte Sencillo_NG-229*229 / H:2000D:600 mm</v>
      </c>
    </row>
    <row r="189" spans="1:17" ht="20" customHeight="1" outlineLevel="1" x14ac:dyDescent="0.65">
      <c r="A189" s="57">
        <v>170</v>
      </c>
      <c r="B189" s="67" t="str">
        <f t="shared" si="20"/>
        <v>2010PaLCS_NG</v>
      </c>
      <c r="C189" s="16" t="s">
        <v>233</v>
      </c>
      <c r="D189" s="36" t="s">
        <v>204</v>
      </c>
      <c r="E189" s="36"/>
      <c r="F189" s="36"/>
      <c r="G189" s="19" t="str">
        <f t="shared" si="21"/>
        <v>H:</v>
      </c>
      <c r="H189" s="19">
        <v>2000</v>
      </c>
      <c r="I189" s="21" t="str">
        <f t="shared" si="22"/>
        <v/>
      </c>
      <c r="J189" s="21"/>
      <c r="K189" s="23" t="str">
        <f t="shared" si="23"/>
        <v>D:</v>
      </c>
      <c r="L189" s="23">
        <v>1000</v>
      </c>
      <c r="M189" s="25" t="s">
        <v>328</v>
      </c>
      <c r="N189" s="26" t="s">
        <v>234</v>
      </c>
      <c r="O189" s="27" t="s">
        <v>169</v>
      </c>
      <c r="P189" s="42" t="s">
        <v>417</v>
      </c>
      <c r="Q189" s="29" t="str">
        <f t="shared" si="24"/>
        <v>Panel Lateral Corte Sencillo_NG-229*229 / H:2000D:1000 mm</v>
      </c>
    </row>
    <row r="190" spans="1:17" ht="20" customHeight="1" outlineLevel="1" x14ac:dyDescent="0.65">
      <c r="A190" s="57">
        <v>171</v>
      </c>
      <c r="B190" s="67" t="str">
        <f t="shared" si="20"/>
        <v>2240PaLCS_NG</v>
      </c>
      <c r="C190" s="16" t="s">
        <v>233</v>
      </c>
      <c r="D190" s="36" t="s">
        <v>205</v>
      </c>
      <c r="E190" s="36"/>
      <c r="F190" s="36"/>
      <c r="G190" s="19" t="str">
        <f t="shared" si="21"/>
        <v>H:</v>
      </c>
      <c r="H190" s="19">
        <v>2200</v>
      </c>
      <c r="I190" s="21" t="str">
        <f t="shared" si="22"/>
        <v/>
      </c>
      <c r="J190" s="21"/>
      <c r="K190" s="23" t="str">
        <f t="shared" si="23"/>
        <v>D:</v>
      </c>
      <c r="L190" s="23">
        <v>400</v>
      </c>
      <c r="M190" s="25" t="s">
        <v>328</v>
      </c>
      <c r="N190" s="26" t="s">
        <v>234</v>
      </c>
      <c r="O190" s="27" t="s">
        <v>169</v>
      </c>
      <c r="P190" s="42" t="s">
        <v>417</v>
      </c>
      <c r="Q190" s="29" t="str">
        <f t="shared" si="24"/>
        <v>Panel Lateral Corte Sencillo_NG-229*229 / H:2200D:400 mm</v>
      </c>
    </row>
    <row r="191" spans="1:17" ht="20" customHeight="1" outlineLevel="1" x14ac:dyDescent="0.65">
      <c r="A191" s="57">
        <v>172</v>
      </c>
      <c r="B191" s="67" t="str">
        <f t="shared" si="20"/>
        <v>2260PaLCS_NG</v>
      </c>
      <c r="C191" s="16" t="s">
        <v>233</v>
      </c>
      <c r="D191" s="36" t="s">
        <v>206</v>
      </c>
      <c r="E191" s="36"/>
      <c r="F191" s="36"/>
      <c r="G191" s="19" t="str">
        <f t="shared" si="21"/>
        <v>H:</v>
      </c>
      <c r="H191" s="19">
        <v>2200</v>
      </c>
      <c r="I191" s="21" t="str">
        <f t="shared" si="22"/>
        <v/>
      </c>
      <c r="J191" s="21"/>
      <c r="K191" s="23" t="str">
        <f t="shared" si="23"/>
        <v>D:</v>
      </c>
      <c r="L191" s="23">
        <v>600</v>
      </c>
      <c r="M191" s="25" t="s">
        <v>328</v>
      </c>
      <c r="N191" s="26" t="s">
        <v>234</v>
      </c>
      <c r="O191" s="27" t="s">
        <v>169</v>
      </c>
      <c r="P191" s="42" t="s">
        <v>417</v>
      </c>
      <c r="Q191" s="29" t="str">
        <f t="shared" si="24"/>
        <v>Panel Lateral Corte Sencillo_NG-229*229 / H:2200D:600 mm</v>
      </c>
    </row>
    <row r="192" spans="1:17" ht="20" customHeight="1" outlineLevel="1" x14ac:dyDescent="0.65">
      <c r="A192" s="57">
        <v>173</v>
      </c>
      <c r="B192" s="67" t="str">
        <f t="shared" si="20"/>
        <v>2210PaLCS_NG</v>
      </c>
      <c r="C192" s="16" t="s">
        <v>233</v>
      </c>
      <c r="D192" s="36" t="s">
        <v>207</v>
      </c>
      <c r="E192" s="36"/>
      <c r="F192" s="36"/>
      <c r="G192" s="19" t="str">
        <f t="shared" si="21"/>
        <v>H:</v>
      </c>
      <c r="H192" s="19">
        <v>2200</v>
      </c>
      <c r="I192" s="21" t="str">
        <f t="shared" si="22"/>
        <v/>
      </c>
      <c r="J192" s="21"/>
      <c r="K192" s="23" t="str">
        <f t="shared" si="23"/>
        <v>D:</v>
      </c>
      <c r="L192" s="23">
        <v>1000</v>
      </c>
      <c r="M192" s="25" t="s">
        <v>328</v>
      </c>
      <c r="N192" s="26" t="s">
        <v>234</v>
      </c>
      <c r="O192" s="27" t="s">
        <v>169</v>
      </c>
      <c r="P192" s="42" t="s">
        <v>417</v>
      </c>
      <c r="Q192" s="29" t="str">
        <f t="shared" si="24"/>
        <v>Panel Lateral Corte Sencillo_NG-229*229 / H:2200D:1000 mm</v>
      </c>
    </row>
    <row r="193" spans="1:17" ht="20" customHeight="1" outlineLevel="1" x14ac:dyDescent="0.65">
      <c r="A193" s="57">
        <v>174</v>
      </c>
      <c r="B193" s="67" t="str">
        <f t="shared" si="20"/>
        <v>1840PaLCS_NM</v>
      </c>
      <c r="C193" s="16" t="s">
        <v>233</v>
      </c>
      <c r="D193" s="36" t="s">
        <v>208</v>
      </c>
      <c r="E193" s="36"/>
      <c r="F193" s="36"/>
      <c r="G193" s="19" t="str">
        <f t="shared" si="21"/>
        <v>H:</v>
      </c>
      <c r="H193" s="19">
        <v>1800</v>
      </c>
      <c r="I193" s="21" t="str">
        <f t="shared" si="22"/>
        <v/>
      </c>
      <c r="J193" s="21"/>
      <c r="K193" s="23" t="str">
        <f t="shared" si="23"/>
        <v>D:</v>
      </c>
      <c r="L193" s="23">
        <v>400</v>
      </c>
      <c r="M193" s="25" t="s">
        <v>328</v>
      </c>
      <c r="N193" s="26" t="s">
        <v>234</v>
      </c>
      <c r="O193" s="27" t="s">
        <v>169</v>
      </c>
      <c r="P193" s="42" t="s">
        <v>416</v>
      </c>
      <c r="Q193" s="29" t="str">
        <f t="shared" si="24"/>
        <v>Panel Lateral Corte Sencillo_NM-180*180 / H:1800D:400 mm</v>
      </c>
    </row>
    <row r="194" spans="1:17" ht="20" customHeight="1" outlineLevel="1" x14ac:dyDescent="0.65">
      <c r="A194" s="57">
        <v>175</v>
      </c>
      <c r="B194" s="67" t="str">
        <f t="shared" si="20"/>
        <v>1860PaLCS_NM</v>
      </c>
      <c r="C194" s="16" t="s">
        <v>233</v>
      </c>
      <c r="D194" s="36" t="s">
        <v>209</v>
      </c>
      <c r="E194" s="36"/>
      <c r="F194" s="36"/>
      <c r="G194" s="19" t="str">
        <f t="shared" si="21"/>
        <v>H:</v>
      </c>
      <c r="H194" s="19">
        <v>1800</v>
      </c>
      <c r="I194" s="21" t="str">
        <f t="shared" si="22"/>
        <v/>
      </c>
      <c r="J194" s="21"/>
      <c r="K194" s="23" t="str">
        <f t="shared" si="23"/>
        <v>D:</v>
      </c>
      <c r="L194" s="23">
        <v>600</v>
      </c>
      <c r="M194" s="25" t="s">
        <v>328</v>
      </c>
      <c r="N194" s="26" t="s">
        <v>234</v>
      </c>
      <c r="O194" s="27" t="s">
        <v>169</v>
      </c>
      <c r="P194" s="42" t="s">
        <v>416</v>
      </c>
      <c r="Q194" s="29" t="str">
        <f t="shared" si="24"/>
        <v>Panel Lateral Corte Sencillo_NM-180*180 / H:1800D:600 mm</v>
      </c>
    </row>
    <row r="195" spans="1:17" ht="20" customHeight="1" outlineLevel="1" x14ac:dyDescent="0.65">
      <c r="A195" s="57">
        <v>176</v>
      </c>
      <c r="B195" s="67" t="str">
        <f t="shared" si="20"/>
        <v>1810PaLCS_NM</v>
      </c>
      <c r="C195" s="16" t="s">
        <v>233</v>
      </c>
      <c r="D195" s="36" t="s">
        <v>210</v>
      </c>
      <c r="E195" s="36"/>
      <c r="F195" s="36"/>
      <c r="G195" s="19" t="str">
        <f t="shared" si="21"/>
        <v>H:</v>
      </c>
      <c r="H195" s="19">
        <v>1800</v>
      </c>
      <c r="I195" s="21" t="str">
        <f t="shared" si="22"/>
        <v/>
      </c>
      <c r="J195" s="21"/>
      <c r="K195" s="23" t="str">
        <f t="shared" si="23"/>
        <v>D:</v>
      </c>
      <c r="L195" s="23">
        <v>1000</v>
      </c>
      <c r="M195" s="25" t="s">
        <v>328</v>
      </c>
      <c r="N195" s="26" t="s">
        <v>234</v>
      </c>
      <c r="O195" s="27" t="s">
        <v>169</v>
      </c>
      <c r="P195" s="42" t="s">
        <v>416</v>
      </c>
      <c r="Q195" s="29" t="str">
        <f t="shared" si="24"/>
        <v>Panel Lateral Corte Sencillo_NM-180*180 / H:1800D:1000 mm</v>
      </c>
    </row>
    <row r="196" spans="1:17" ht="20" customHeight="1" outlineLevel="1" x14ac:dyDescent="0.65">
      <c r="A196" s="57">
        <v>177</v>
      </c>
      <c r="B196" s="67" t="str">
        <f t="shared" si="20"/>
        <v>2040PaLCS_NM</v>
      </c>
      <c r="C196" s="16" t="s">
        <v>233</v>
      </c>
      <c r="D196" s="36" t="s">
        <v>211</v>
      </c>
      <c r="E196" s="36"/>
      <c r="F196" s="36"/>
      <c r="G196" s="19" t="str">
        <f t="shared" si="21"/>
        <v>H:</v>
      </c>
      <c r="H196" s="19">
        <v>2000</v>
      </c>
      <c r="I196" s="21" t="str">
        <f t="shared" si="22"/>
        <v/>
      </c>
      <c r="J196" s="21"/>
      <c r="K196" s="23" t="str">
        <f t="shared" si="23"/>
        <v>D:</v>
      </c>
      <c r="L196" s="23">
        <v>400</v>
      </c>
      <c r="M196" s="25" t="s">
        <v>328</v>
      </c>
      <c r="N196" s="26" t="s">
        <v>234</v>
      </c>
      <c r="O196" s="27" t="s">
        <v>169</v>
      </c>
      <c r="P196" s="42" t="s">
        <v>416</v>
      </c>
      <c r="Q196" s="29" t="str">
        <f t="shared" si="24"/>
        <v>Panel Lateral Corte Sencillo_NM-180*180 / H:2000D:400 mm</v>
      </c>
    </row>
    <row r="197" spans="1:17" ht="20" customHeight="1" outlineLevel="1" x14ac:dyDescent="0.65">
      <c r="A197" s="57">
        <v>178</v>
      </c>
      <c r="B197" s="67" t="str">
        <f t="shared" si="20"/>
        <v>2060PaLCS_NM</v>
      </c>
      <c r="C197" s="16" t="s">
        <v>233</v>
      </c>
      <c r="D197" s="36" t="s">
        <v>212</v>
      </c>
      <c r="E197" s="36"/>
      <c r="F197" s="36"/>
      <c r="G197" s="19" t="str">
        <f t="shared" si="21"/>
        <v>H:</v>
      </c>
      <c r="H197" s="19">
        <v>2000</v>
      </c>
      <c r="I197" s="21" t="str">
        <f t="shared" si="22"/>
        <v/>
      </c>
      <c r="J197" s="21"/>
      <c r="K197" s="23" t="str">
        <f t="shared" si="23"/>
        <v>D:</v>
      </c>
      <c r="L197" s="23">
        <v>600</v>
      </c>
      <c r="M197" s="25" t="s">
        <v>328</v>
      </c>
      <c r="N197" s="26" t="s">
        <v>234</v>
      </c>
      <c r="O197" s="27" t="s">
        <v>169</v>
      </c>
      <c r="P197" s="42" t="s">
        <v>416</v>
      </c>
      <c r="Q197" s="29" t="str">
        <f t="shared" si="24"/>
        <v>Panel Lateral Corte Sencillo_NM-180*180 / H:2000D:600 mm</v>
      </c>
    </row>
    <row r="198" spans="1:17" ht="20" customHeight="1" outlineLevel="1" x14ac:dyDescent="0.65">
      <c r="A198" s="57">
        <v>179</v>
      </c>
      <c r="B198" s="67" t="str">
        <f t="shared" si="20"/>
        <v>2010PaLCS_NM</v>
      </c>
      <c r="C198" s="16" t="s">
        <v>233</v>
      </c>
      <c r="D198" s="36" t="s">
        <v>213</v>
      </c>
      <c r="E198" s="36"/>
      <c r="F198" s="36"/>
      <c r="G198" s="19" t="str">
        <f t="shared" si="21"/>
        <v>H:</v>
      </c>
      <c r="H198" s="19">
        <v>2000</v>
      </c>
      <c r="I198" s="21" t="str">
        <f t="shared" si="22"/>
        <v/>
      </c>
      <c r="J198" s="21"/>
      <c r="K198" s="23" t="str">
        <f t="shared" si="23"/>
        <v>D:</v>
      </c>
      <c r="L198" s="23">
        <v>1000</v>
      </c>
      <c r="M198" s="25" t="s">
        <v>328</v>
      </c>
      <c r="N198" s="26" t="s">
        <v>234</v>
      </c>
      <c r="O198" s="27" t="s">
        <v>169</v>
      </c>
      <c r="P198" s="42" t="s">
        <v>416</v>
      </c>
      <c r="Q198" s="29" t="str">
        <f t="shared" si="24"/>
        <v>Panel Lateral Corte Sencillo_NM-180*180 / H:2000D:1000 mm</v>
      </c>
    </row>
    <row r="199" spans="1:17" ht="20" customHeight="1" outlineLevel="1" x14ac:dyDescent="0.65">
      <c r="A199" s="57">
        <v>180</v>
      </c>
      <c r="B199" s="67" t="str">
        <f t="shared" si="20"/>
        <v>2240PaLCS_NM</v>
      </c>
      <c r="C199" s="16" t="s">
        <v>233</v>
      </c>
      <c r="D199" s="36" t="s">
        <v>214</v>
      </c>
      <c r="E199" s="36"/>
      <c r="F199" s="36"/>
      <c r="G199" s="19" t="str">
        <f t="shared" si="21"/>
        <v>H:</v>
      </c>
      <c r="H199" s="19">
        <v>2200</v>
      </c>
      <c r="I199" s="21" t="str">
        <f t="shared" si="22"/>
        <v/>
      </c>
      <c r="J199" s="21"/>
      <c r="K199" s="23" t="str">
        <f t="shared" si="23"/>
        <v>D:</v>
      </c>
      <c r="L199" s="23">
        <v>400</v>
      </c>
      <c r="M199" s="25" t="s">
        <v>328</v>
      </c>
      <c r="N199" s="26" t="s">
        <v>234</v>
      </c>
      <c r="O199" s="27" t="s">
        <v>169</v>
      </c>
      <c r="P199" s="42" t="s">
        <v>416</v>
      </c>
      <c r="Q199" s="29" t="str">
        <f t="shared" si="24"/>
        <v>Panel Lateral Corte Sencillo_NM-180*180 / H:2200D:400 mm</v>
      </c>
    </row>
    <row r="200" spans="1:17" ht="20" customHeight="1" outlineLevel="1" x14ac:dyDescent="0.65">
      <c r="A200" s="57">
        <v>181</v>
      </c>
      <c r="B200" s="67" t="str">
        <f t="shared" si="20"/>
        <v>2260PaLCS_NM</v>
      </c>
      <c r="C200" s="16" t="s">
        <v>233</v>
      </c>
      <c r="D200" s="36" t="s">
        <v>215</v>
      </c>
      <c r="E200" s="36"/>
      <c r="F200" s="36"/>
      <c r="G200" s="19" t="str">
        <f t="shared" si="21"/>
        <v>H:</v>
      </c>
      <c r="H200" s="19">
        <v>2200</v>
      </c>
      <c r="I200" s="21" t="str">
        <f t="shared" si="22"/>
        <v/>
      </c>
      <c r="J200" s="21"/>
      <c r="K200" s="23" t="str">
        <f t="shared" si="23"/>
        <v>D:</v>
      </c>
      <c r="L200" s="23">
        <v>600</v>
      </c>
      <c r="M200" s="25" t="s">
        <v>328</v>
      </c>
      <c r="N200" s="26" t="s">
        <v>234</v>
      </c>
      <c r="O200" s="27" t="s">
        <v>169</v>
      </c>
      <c r="P200" s="42" t="s">
        <v>416</v>
      </c>
      <c r="Q200" s="29" t="str">
        <f t="shared" si="24"/>
        <v>Panel Lateral Corte Sencillo_NM-180*180 / H:2200D:600 mm</v>
      </c>
    </row>
    <row r="201" spans="1:17" ht="20" customHeight="1" outlineLevel="1" x14ac:dyDescent="0.65">
      <c r="A201" s="57">
        <v>182</v>
      </c>
      <c r="B201" s="67" t="str">
        <f t="shared" si="20"/>
        <v>2210PaLCS_NM</v>
      </c>
      <c r="C201" s="16" t="s">
        <v>233</v>
      </c>
      <c r="D201" s="36" t="s">
        <v>216</v>
      </c>
      <c r="E201" s="36"/>
      <c r="F201" s="36"/>
      <c r="G201" s="19" t="str">
        <f t="shared" si="21"/>
        <v>H:</v>
      </c>
      <c r="H201" s="19">
        <v>2200</v>
      </c>
      <c r="I201" s="21" t="str">
        <f t="shared" si="22"/>
        <v/>
      </c>
      <c r="J201" s="21"/>
      <c r="K201" s="23" t="str">
        <f t="shared" si="23"/>
        <v>D:</v>
      </c>
      <c r="L201" s="23">
        <v>1000</v>
      </c>
      <c r="M201" s="25" t="s">
        <v>328</v>
      </c>
      <c r="N201" s="26" t="s">
        <v>234</v>
      </c>
      <c r="O201" s="27" t="s">
        <v>169</v>
      </c>
      <c r="P201" s="42" t="s">
        <v>416</v>
      </c>
      <c r="Q201" s="29" t="str">
        <f t="shared" si="24"/>
        <v>Panel Lateral Corte Sencillo_NM-180*180 / H:2200D:1000 mm</v>
      </c>
    </row>
    <row r="202" spans="1:17" ht="20" customHeight="1" outlineLevel="1" x14ac:dyDescent="0.65">
      <c r="A202" s="57">
        <v>183</v>
      </c>
      <c r="B202" s="67" t="str">
        <f t="shared" si="20"/>
        <v>1840PaLCS_NP</v>
      </c>
      <c r="C202" s="16" t="s">
        <v>233</v>
      </c>
      <c r="D202" s="36" t="s">
        <v>217</v>
      </c>
      <c r="E202" s="36"/>
      <c r="F202" s="36"/>
      <c r="G202" s="19" t="str">
        <f t="shared" si="21"/>
        <v>H:</v>
      </c>
      <c r="H202" s="19">
        <v>1800</v>
      </c>
      <c r="I202" s="21" t="str">
        <f t="shared" si="22"/>
        <v/>
      </c>
      <c r="J202" s="21"/>
      <c r="K202" s="23" t="str">
        <f t="shared" si="23"/>
        <v>D:</v>
      </c>
      <c r="L202" s="23">
        <v>400</v>
      </c>
      <c r="M202" s="25" t="s">
        <v>328</v>
      </c>
      <c r="N202" s="26" t="s">
        <v>234</v>
      </c>
      <c r="O202" s="27" t="s">
        <v>169</v>
      </c>
      <c r="P202" s="42" t="s">
        <v>415</v>
      </c>
      <c r="Q202" s="29" t="str">
        <f t="shared" si="24"/>
        <v>Panel Lateral Corte Sencillo_NP-125*125 / H:1800D:400 mm</v>
      </c>
    </row>
    <row r="203" spans="1:17" ht="20" customHeight="1" outlineLevel="1" x14ac:dyDescent="0.65">
      <c r="A203" s="57">
        <v>184</v>
      </c>
      <c r="B203" s="67" t="str">
        <f t="shared" si="20"/>
        <v>1860PaLCS_NP</v>
      </c>
      <c r="C203" s="16" t="s">
        <v>233</v>
      </c>
      <c r="D203" s="36" t="s">
        <v>218</v>
      </c>
      <c r="E203" s="36"/>
      <c r="F203" s="36"/>
      <c r="G203" s="19" t="str">
        <f t="shared" si="21"/>
        <v>H:</v>
      </c>
      <c r="H203" s="19">
        <v>1800</v>
      </c>
      <c r="I203" s="21" t="str">
        <f t="shared" si="22"/>
        <v/>
      </c>
      <c r="J203" s="21"/>
      <c r="K203" s="23" t="str">
        <f t="shared" si="23"/>
        <v>D:</v>
      </c>
      <c r="L203" s="23">
        <v>600</v>
      </c>
      <c r="M203" s="25" t="s">
        <v>328</v>
      </c>
      <c r="N203" s="26" t="s">
        <v>234</v>
      </c>
      <c r="O203" s="27" t="s">
        <v>169</v>
      </c>
      <c r="P203" s="42" t="s">
        <v>415</v>
      </c>
      <c r="Q203" s="29" t="str">
        <f t="shared" si="24"/>
        <v>Panel Lateral Corte Sencillo_NP-125*125 / H:1800D:600 mm</v>
      </c>
    </row>
    <row r="204" spans="1:17" ht="20" customHeight="1" outlineLevel="1" x14ac:dyDescent="0.65">
      <c r="A204" s="57">
        <v>185</v>
      </c>
      <c r="B204" s="67" t="str">
        <f t="shared" si="20"/>
        <v>1810PaLCS_NP</v>
      </c>
      <c r="C204" s="16" t="s">
        <v>233</v>
      </c>
      <c r="D204" s="36" t="s">
        <v>219</v>
      </c>
      <c r="E204" s="36"/>
      <c r="F204" s="36"/>
      <c r="G204" s="19" t="str">
        <f t="shared" si="21"/>
        <v>H:</v>
      </c>
      <c r="H204" s="19">
        <v>1800</v>
      </c>
      <c r="I204" s="21" t="str">
        <f t="shared" si="22"/>
        <v/>
      </c>
      <c r="J204" s="21"/>
      <c r="K204" s="23" t="str">
        <f t="shared" si="23"/>
        <v>D:</v>
      </c>
      <c r="L204" s="23">
        <v>1000</v>
      </c>
      <c r="M204" s="25" t="s">
        <v>328</v>
      </c>
      <c r="N204" s="26" t="s">
        <v>234</v>
      </c>
      <c r="O204" s="27" t="s">
        <v>169</v>
      </c>
      <c r="P204" s="42" t="s">
        <v>415</v>
      </c>
      <c r="Q204" s="29" t="str">
        <f t="shared" si="24"/>
        <v>Panel Lateral Corte Sencillo_NP-125*125 / H:1800D:1000 mm</v>
      </c>
    </row>
    <row r="205" spans="1:17" ht="20" customHeight="1" outlineLevel="1" x14ac:dyDescent="0.65">
      <c r="A205" s="57">
        <v>186</v>
      </c>
      <c r="B205" s="67" t="str">
        <f t="shared" si="20"/>
        <v>2040PaLCS_NP</v>
      </c>
      <c r="C205" s="16" t="s">
        <v>233</v>
      </c>
      <c r="D205" s="36" t="s">
        <v>220</v>
      </c>
      <c r="E205" s="36"/>
      <c r="F205" s="36"/>
      <c r="G205" s="19" t="str">
        <f t="shared" si="21"/>
        <v>H:</v>
      </c>
      <c r="H205" s="19">
        <v>2000</v>
      </c>
      <c r="I205" s="21" t="str">
        <f t="shared" si="22"/>
        <v/>
      </c>
      <c r="J205" s="21"/>
      <c r="K205" s="23" t="str">
        <f t="shared" si="23"/>
        <v>D:</v>
      </c>
      <c r="L205" s="23">
        <v>400</v>
      </c>
      <c r="M205" s="25" t="s">
        <v>328</v>
      </c>
      <c r="N205" s="26" t="s">
        <v>234</v>
      </c>
      <c r="O205" s="27" t="s">
        <v>169</v>
      </c>
      <c r="P205" s="42" t="s">
        <v>415</v>
      </c>
      <c r="Q205" s="29" t="str">
        <f t="shared" si="24"/>
        <v>Panel Lateral Corte Sencillo_NP-125*125 / H:2000D:400 mm</v>
      </c>
    </row>
    <row r="206" spans="1:17" ht="20" customHeight="1" outlineLevel="1" x14ac:dyDescent="0.65">
      <c r="A206" s="57">
        <v>187</v>
      </c>
      <c r="B206" s="67" t="str">
        <f t="shared" si="20"/>
        <v>2060PaLCS_NP</v>
      </c>
      <c r="C206" s="16" t="s">
        <v>233</v>
      </c>
      <c r="D206" s="36" t="s">
        <v>221</v>
      </c>
      <c r="E206" s="36"/>
      <c r="F206" s="36"/>
      <c r="G206" s="19" t="str">
        <f t="shared" si="21"/>
        <v>H:</v>
      </c>
      <c r="H206" s="19">
        <v>2000</v>
      </c>
      <c r="I206" s="21" t="str">
        <f t="shared" si="22"/>
        <v/>
      </c>
      <c r="J206" s="21"/>
      <c r="K206" s="23" t="str">
        <f t="shared" si="23"/>
        <v>D:</v>
      </c>
      <c r="L206" s="23">
        <v>600</v>
      </c>
      <c r="M206" s="25" t="s">
        <v>328</v>
      </c>
      <c r="N206" s="26" t="s">
        <v>234</v>
      </c>
      <c r="O206" s="27" t="s">
        <v>169</v>
      </c>
      <c r="P206" s="42" t="s">
        <v>415</v>
      </c>
      <c r="Q206" s="29" t="str">
        <f t="shared" si="24"/>
        <v>Panel Lateral Corte Sencillo_NP-125*125 / H:2000D:600 mm</v>
      </c>
    </row>
    <row r="207" spans="1:17" ht="20" customHeight="1" outlineLevel="1" x14ac:dyDescent="0.65">
      <c r="A207" s="57">
        <v>188</v>
      </c>
      <c r="B207" s="67" t="str">
        <f t="shared" si="20"/>
        <v>2010PaLCS_NP</v>
      </c>
      <c r="C207" s="16" t="s">
        <v>233</v>
      </c>
      <c r="D207" s="36" t="s">
        <v>222</v>
      </c>
      <c r="E207" s="36"/>
      <c r="F207" s="36"/>
      <c r="G207" s="19" t="str">
        <f t="shared" si="21"/>
        <v>H:</v>
      </c>
      <c r="H207" s="19">
        <v>2000</v>
      </c>
      <c r="I207" s="21" t="str">
        <f t="shared" si="22"/>
        <v/>
      </c>
      <c r="J207" s="21"/>
      <c r="K207" s="23" t="str">
        <f t="shared" si="23"/>
        <v>D:</v>
      </c>
      <c r="L207" s="23">
        <v>1000</v>
      </c>
      <c r="M207" s="25" t="s">
        <v>328</v>
      </c>
      <c r="N207" s="26" t="s">
        <v>234</v>
      </c>
      <c r="O207" s="27" t="s">
        <v>169</v>
      </c>
      <c r="P207" s="42" t="s">
        <v>415</v>
      </c>
      <c r="Q207" s="29" t="str">
        <f t="shared" si="24"/>
        <v>Panel Lateral Corte Sencillo_NP-125*125 / H:2000D:1000 mm</v>
      </c>
    </row>
    <row r="208" spans="1:17" ht="20" customHeight="1" outlineLevel="1" x14ac:dyDescent="0.65">
      <c r="A208" s="57">
        <v>189</v>
      </c>
      <c r="B208" s="67" t="str">
        <f t="shared" si="20"/>
        <v>2240PaLCS_NP</v>
      </c>
      <c r="C208" s="16" t="s">
        <v>233</v>
      </c>
      <c r="D208" s="36" t="s">
        <v>223</v>
      </c>
      <c r="E208" s="36"/>
      <c r="F208" s="36"/>
      <c r="G208" s="19" t="str">
        <f t="shared" si="21"/>
        <v>H:</v>
      </c>
      <c r="H208" s="19">
        <v>2200</v>
      </c>
      <c r="I208" s="21" t="str">
        <f t="shared" si="22"/>
        <v/>
      </c>
      <c r="J208" s="21"/>
      <c r="K208" s="23" t="str">
        <f t="shared" si="23"/>
        <v>D:</v>
      </c>
      <c r="L208" s="23">
        <v>400</v>
      </c>
      <c r="M208" s="25" t="s">
        <v>328</v>
      </c>
      <c r="N208" s="26" t="s">
        <v>234</v>
      </c>
      <c r="O208" s="27" t="s">
        <v>169</v>
      </c>
      <c r="P208" s="42" t="s">
        <v>415</v>
      </c>
      <c r="Q208" s="29" t="str">
        <f t="shared" si="24"/>
        <v>Panel Lateral Corte Sencillo_NP-125*125 / H:2200D:400 mm</v>
      </c>
    </row>
    <row r="209" spans="1:17" ht="20" customHeight="1" outlineLevel="1" x14ac:dyDescent="0.65">
      <c r="A209" s="57">
        <v>190</v>
      </c>
      <c r="B209" s="67" t="str">
        <f t="shared" si="20"/>
        <v>2260PaLCS_NP</v>
      </c>
      <c r="C209" s="16" t="s">
        <v>233</v>
      </c>
      <c r="D209" s="36" t="s">
        <v>224</v>
      </c>
      <c r="E209" s="36"/>
      <c r="F209" s="36"/>
      <c r="G209" s="19" t="str">
        <f t="shared" si="21"/>
        <v>H:</v>
      </c>
      <c r="H209" s="19">
        <v>2200</v>
      </c>
      <c r="I209" s="21" t="str">
        <f t="shared" si="22"/>
        <v/>
      </c>
      <c r="J209" s="21"/>
      <c r="K209" s="23" t="str">
        <f t="shared" si="23"/>
        <v>D:</v>
      </c>
      <c r="L209" s="23">
        <v>600</v>
      </c>
      <c r="M209" s="25" t="s">
        <v>328</v>
      </c>
      <c r="N209" s="26" t="s">
        <v>234</v>
      </c>
      <c r="O209" s="27" t="s">
        <v>169</v>
      </c>
      <c r="P209" s="42" t="s">
        <v>415</v>
      </c>
      <c r="Q209" s="29" t="str">
        <f t="shared" si="24"/>
        <v>Panel Lateral Corte Sencillo_NP-125*125 / H:2200D:600 mm</v>
      </c>
    </row>
    <row r="210" spans="1:17" ht="20" customHeight="1" outlineLevel="1" x14ac:dyDescent="0.65">
      <c r="A210" s="57">
        <v>191</v>
      </c>
      <c r="B210" s="67" t="str">
        <f t="shared" si="20"/>
        <v>2210PaLCS_NP</v>
      </c>
      <c r="C210" s="16" t="s">
        <v>233</v>
      </c>
      <c r="D210" s="36" t="s">
        <v>225</v>
      </c>
      <c r="E210" s="36"/>
      <c r="F210" s="36"/>
      <c r="G210" s="19" t="str">
        <f t="shared" si="21"/>
        <v>H:</v>
      </c>
      <c r="H210" s="19">
        <v>2200</v>
      </c>
      <c r="I210" s="21" t="str">
        <f t="shared" si="22"/>
        <v/>
      </c>
      <c r="J210" s="21"/>
      <c r="K210" s="23" t="str">
        <f t="shared" si="23"/>
        <v>D:</v>
      </c>
      <c r="L210" s="23">
        <v>1000</v>
      </c>
      <c r="M210" s="25" t="s">
        <v>328</v>
      </c>
      <c r="N210" s="26" t="s">
        <v>234</v>
      </c>
      <c r="O210" s="27" t="s">
        <v>169</v>
      </c>
      <c r="P210" s="42" t="s">
        <v>415</v>
      </c>
      <c r="Q210" s="29" t="str">
        <f t="shared" si="24"/>
        <v>Panel Lateral Corte Sencillo_NP-125*125 / H:2200D:1000 mm</v>
      </c>
    </row>
    <row r="211" spans="1:17" ht="20" customHeight="1" x14ac:dyDescent="0.65">
      <c r="B211" s="68" t="str">
        <f t="shared" ref="B211" si="25">MID(H211,1,2)&amp;MID(J211,1,2)&amp;MID(L211,1,2)&amp;MID(C211,1,2)&amp;MID(M211,1,1)&amp;MID(N211,1,1)&amp;MID(O211,1,1)&amp;MID(P211,1,3)</f>
        <v/>
      </c>
      <c r="C211" s="2"/>
      <c r="M211" s="2"/>
      <c r="N211" s="2"/>
      <c r="O211" s="2"/>
      <c r="P211" s="2"/>
      <c r="Q211" s="30"/>
    </row>
    <row r="212" spans="1:17" ht="20" customHeight="1" outlineLevel="1" x14ac:dyDescent="0.65">
      <c r="A212" s="57">
        <v>192</v>
      </c>
      <c r="B212" s="67" t="str">
        <f t="shared" ref="B212:B274" si="26">MID(H212,1,2)&amp;MID(J212,1,2)&amp;MID(L212,1,2)&amp;MID(C212,1,2)&amp;MID(M212,1,1)&amp;MID(N212,1,1)&amp;MID(O212,1,1)&amp;MID(P212,1,3)</f>
        <v>1820PaPP</v>
      </c>
      <c r="C212" s="16" t="s">
        <v>233</v>
      </c>
      <c r="D212" s="36" t="s">
        <v>237</v>
      </c>
      <c r="E212" s="36"/>
      <c r="F212" s="36"/>
      <c r="G212" s="19" t="str">
        <f t="shared" ref="G212:G274" si="27">IF(H212&lt;&gt;"","H:","")</f>
        <v>H:</v>
      </c>
      <c r="H212" s="19">
        <v>1800</v>
      </c>
      <c r="I212" s="21" t="str">
        <f t="shared" ref="I212:I274" si="28">IF(J212&lt;&gt;"","W:","")</f>
        <v>W:</v>
      </c>
      <c r="J212" s="23">
        <v>200</v>
      </c>
      <c r="K212" s="23" t="str">
        <f t="shared" ref="K212:K274" si="29">IF(L212&lt;&gt;"","D:","")</f>
        <v/>
      </c>
      <c r="L212" s="23"/>
      <c r="M212" s="25" t="s">
        <v>404</v>
      </c>
      <c r="N212" s="26" t="s">
        <v>227</v>
      </c>
      <c r="O212" s="27"/>
      <c r="P212" s="28"/>
      <c r="Q212" s="29" t="str">
        <f t="shared" ref="Q212:Q274" si="30">IF(B212&lt;&gt;"",(C212&amp;M212&amp;N212&amp;O212&amp;P212&amp;" / "&amp;G212&amp;H212&amp;I212&amp;J212&amp;K212&amp;L212&amp;" mm"),"")</f>
        <v>Panel Posterior Pleno / H:1800W:200 mm</v>
      </c>
    </row>
    <row r="213" spans="1:17" ht="20" customHeight="1" outlineLevel="1" x14ac:dyDescent="0.65">
      <c r="A213" s="57">
        <v>193</v>
      </c>
      <c r="B213" s="67" t="str">
        <f t="shared" si="26"/>
        <v>1840PaPP</v>
      </c>
      <c r="C213" s="16" t="s">
        <v>233</v>
      </c>
      <c r="D213" s="36" t="s">
        <v>238</v>
      </c>
      <c r="E213" s="36"/>
      <c r="F213" s="36"/>
      <c r="G213" s="19" t="str">
        <f t="shared" si="27"/>
        <v>H:</v>
      </c>
      <c r="H213" s="19">
        <v>1800</v>
      </c>
      <c r="I213" s="21" t="str">
        <f t="shared" si="28"/>
        <v>W:</v>
      </c>
      <c r="J213" s="23">
        <v>400</v>
      </c>
      <c r="K213" s="23" t="str">
        <f t="shared" si="29"/>
        <v/>
      </c>
      <c r="L213" s="23"/>
      <c r="M213" s="25" t="s">
        <v>404</v>
      </c>
      <c r="N213" s="26" t="s">
        <v>227</v>
      </c>
      <c r="O213" s="27"/>
      <c r="P213" s="28"/>
      <c r="Q213" s="29" t="str">
        <f t="shared" si="30"/>
        <v>Panel Posterior Pleno / H:1800W:400 mm</v>
      </c>
    </row>
    <row r="214" spans="1:17" ht="20" customHeight="1" outlineLevel="1" x14ac:dyDescent="0.65">
      <c r="A214" s="57">
        <v>194</v>
      </c>
      <c r="B214" s="67" t="str">
        <f t="shared" si="26"/>
        <v>1872PaPP</v>
      </c>
      <c r="C214" s="16" t="s">
        <v>233</v>
      </c>
      <c r="D214" s="36" t="s">
        <v>239</v>
      </c>
      <c r="E214" s="36"/>
      <c r="F214" s="36"/>
      <c r="G214" s="19" t="str">
        <f t="shared" si="27"/>
        <v>H:</v>
      </c>
      <c r="H214" s="19">
        <v>1800</v>
      </c>
      <c r="I214" s="21" t="str">
        <f t="shared" si="28"/>
        <v>W:</v>
      </c>
      <c r="J214" s="23">
        <v>720</v>
      </c>
      <c r="K214" s="23" t="str">
        <f t="shared" si="29"/>
        <v/>
      </c>
      <c r="L214" s="23"/>
      <c r="M214" s="25" t="s">
        <v>404</v>
      </c>
      <c r="N214" s="26" t="s">
        <v>227</v>
      </c>
      <c r="O214" s="27"/>
      <c r="P214" s="28"/>
      <c r="Q214" s="29" t="str">
        <f t="shared" si="30"/>
        <v>Panel Posterior Pleno / H:1800W:720 mm</v>
      </c>
    </row>
    <row r="215" spans="1:17" ht="20" customHeight="1" outlineLevel="1" x14ac:dyDescent="0.65">
      <c r="A215" s="57">
        <v>195</v>
      </c>
      <c r="B215" s="67" t="str">
        <f t="shared" si="26"/>
        <v>1811PaPP</v>
      </c>
      <c r="C215" s="16" t="s">
        <v>233</v>
      </c>
      <c r="D215" s="36" t="s">
        <v>240</v>
      </c>
      <c r="E215" s="36"/>
      <c r="F215" s="36"/>
      <c r="G215" s="19" t="str">
        <f t="shared" si="27"/>
        <v>H:</v>
      </c>
      <c r="H215" s="19">
        <v>1800</v>
      </c>
      <c r="I215" s="21" t="str">
        <f t="shared" si="28"/>
        <v>W:</v>
      </c>
      <c r="J215" s="23">
        <v>1120</v>
      </c>
      <c r="K215" s="23" t="str">
        <f t="shared" si="29"/>
        <v/>
      </c>
      <c r="L215" s="23"/>
      <c r="M215" s="25" t="s">
        <v>404</v>
      </c>
      <c r="N215" s="26" t="s">
        <v>227</v>
      </c>
      <c r="O215" s="27"/>
      <c r="P215" s="28"/>
      <c r="Q215" s="29" t="str">
        <f t="shared" si="30"/>
        <v>Panel Posterior Pleno / H:1800W:1120 mm</v>
      </c>
    </row>
    <row r="216" spans="1:17" ht="20" customHeight="1" outlineLevel="1" x14ac:dyDescent="0.65">
      <c r="A216" s="57">
        <v>196</v>
      </c>
      <c r="B216" s="67" t="str">
        <f t="shared" si="26"/>
        <v>2020PaPP</v>
      </c>
      <c r="C216" s="16" t="s">
        <v>233</v>
      </c>
      <c r="D216" s="36" t="s">
        <v>241</v>
      </c>
      <c r="E216" s="36"/>
      <c r="F216" s="36"/>
      <c r="G216" s="19" t="str">
        <f t="shared" si="27"/>
        <v>H:</v>
      </c>
      <c r="H216" s="19">
        <v>2000</v>
      </c>
      <c r="I216" s="21" t="str">
        <f t="shared" si="28"/>
        <v>W:</v>
      </c>
      <c r="J216" s="23">
        <v>200</v>
      </c>
      <c r="K216" s="23" t="str">
        <f t="shared" si="29"/>
        <v/>
      </c>
      <c r="L216" s="23"/>
      <c r="M216" s="25" t="s">
        <v>404</v>
      </c>
      <c r="N216" s="26" t="s">
        <v>227</v>
      </c>
      <c r="O216" s="27"/>
      <c r="P216" s="28"/>
      <c r="Q216" s="29" t="str">
        <f t="shared" si="30"/>
        <v>Panel Posterior Pleno / H:2000W:200 mm</v>
      </c>
    </row>
    <row r="217" spans="1:17" ht="20" customHeight="1" outlineLevel="1" x14ac:dyDescent="0.65">
      <c r="A217" s="57">
        <v>197</v>
      </c>
      <c r="B217" s="67" t="str">
        <f t="shared" si="26"/>
        <v>2040PaPP</v>
      </c>
      <c r="C217" s="16" t="s">
        <v>233</v>
      </c>
      <c r="D217" s="36" t="s">
        <v>242</v>
      </c>
      <c r="E217" s="36"/>
      <c r="F217" s="36"/>
      <c r="G217" s="19" t="str">
        <f t="shared" si="27"/>
        <v>H:</v>
      </c>
      <c r="H217" s="19">
        <v>2000</v>
      </c>
      <c r="I217" s="21" t="str">
        <f t="shared" si="28"/>
        <v>W:</v>
      </c>
      <c r="J217" s="23">
        <v>400</v>
      </c>
      <c r="K217" s="23" t="str">
        <f t="shared" si="29"/>
        <v/>
      </c>
      <c r="L217" s="23"/>
      <c r="M217" s="25" t="s">
        <v>404</v>
      </c>
      <c r="N217" s="26" t="s">
        <v>227</v>
      </c>
      <c r="O217" s="27"/>
      <c r="P217" s="28"/>
      <c r="Q217" s="29" t="str">
        <f t="shared" si="30"/>
        <v>Panel Posterior Pleno / H:2000W:400 mm</v>
      </c>
    </row>
    <row r="218" spans="1:17" ht="20" customHeight="1" outlineLevel="1" x14ac:dyDescent="0.65">
      <c r="A218" s="57">
        <v>198</v>
      </c>
      <c r="B218" s="67" t="str">
        <f t="shared" si="26"/>
        <v>2072PaPP</v>
      </c>
      <c r="C218" s="16" t="s">
        <v>233</v>
      </c>
      <c r="D218" s="36" t="s">
        <v>243</v>
      </c>
      <c r="E218" s="36"/>
      <c r="F218" s="36"/>
      <c r="G218" s="19" t="str">
        <f t="shared" si="27"/>
        <v>H:</v>
      </c>
      <c r="H218" s="19">
        <v>2000</v>
      </c>
      <c r="I218" s="21" t="str">
        <f t="shared" si="28"/>
        <v>W:</v>
      </c>
      <c r="J218" s="23">
        <v>720</v>
      </c>
      <c r="K218" s="23" t="str">
        <f t="shared" si="29"/>
        <v/>
      </c>
      <c r="L218" s="23"/>
      <c r="M218" s="25" t="s">
        <v>404</v>
      </c>
      <c r="N218" s="26" t="s">
        <v>227</v>
      </c>
      <c r="O218" s="27"/>
      <c r="P218" s="28"/>
      <c r="Q218" s="29" t="str">
        <f t="shared" si="30"/>
        <v>Panel Posterior Pleno / H:2000W:720 mm</v>
      </c>
    </row>
    <row r="219" spans="1:17" ht="20" customHeight="1" outlineLevel="1" x14ac:dyDescent="0.65">
      <c r="A219" s="57">
        <v>199</v>
      </c>
      <c r="B219" s="67" t="str">
        <f t="shared" si="26"/>
        <v>2080PaPP</v>
      </c>
      <c r="C219" s="16" t="s">
        <v>233</v>
      </c>
      <c r="D219" s="36" t="s">
        <v>244</v>
      </c>
      <c r="E219" s="36"/>
      <c r="F219" s="36"/>
      <c r="G219" s="19" t="str">
        <f t="shared" si="27"/>
        <v>H:</v>
      </c>
      <c r="H219" s="19">
        <v>2000</v>
      </c>
      <c r="I219" s="21" t="str">
        <f t="shared" si="28"/>
        <v>W:</v>
      </c>
      <c r="J219" s="23">
        <v>800</v>
      </c>
      <c r="K219" s="23" t="str">
        <f t="shared" si="29"/>
        <v/>
      </c>
      <c r="L219" s="23"/>
      <c r="M219" s="25" t="s">
        <v>404</v>
      </c>
      <c r="N219" s="26" t="s">
        <v>227</v>
      </c>
      <c r="O219" s="27"/>
      <c r="P219" s="28"/>
      <c r="Q219" s="29" t="str">
        <f t="shared" si="30"/>
        <v>Panel Posterior Pleno / H:2000W:800 mm</v>
      </c>
    </row>
    <row r="220" spans="1:17" ht="20" customHeight="1" outlineLevel="1" x14ac:dyDescent="0.65">
      <c r="A220" s="57">
        <v>200</v>
      </c>
      <c r="B220" s="67" t="str">
        <f t="shared" si="26"/>
        <v>2011PaPP</v>
      </c>
      <c r="C220" s="16" t="s">
        <v>233</v>
      </c>
      <c r="D220" s="36" t="s">
        <v>245</v>
      </c>
      <c r="E220" s="36"/>
      <c r="F220" s="36"/>
      <c r="G220" s="19" t="str">
        <f t="shared" si="27"/>
        <v>H:</v>
      </c>
      <c r="H220" s="19">
        <v>2000</v>
      </c>
      <c r="I220" s="21" t="str">
        <f t="shared" si="28"/>
        <v>W:</v>
      </c>
      <c r="J220" s="23">
        <v>1120</v>
      </c>
      <c r="K220" s="23" t="str">
        <f t="shared" si="29"/>
        <v/>
      </c>
      <c r="L220" s="23"/>
      <c r="M220" s="25" t="s">
        <v>404</v>
      </c>
      <c r="N220" s="26" t="s">
        <v>227</v>
      </c>
      <c r="O220" s="27"/>
      <c r="P220" s="28"/>
      <c r="Q220" s="29" t="str">
        <f t="shared" si="30"/>
        <v>Panel Posterior Pleno / H:2000W:1120 mm</v>
      </c>
    </row>
    <row r="221" spans="1:17" ht="20" customHeight="1" outlineLevel="1" x14ac:dyDescent="0.65">
      <c r="A221" s="57">
        <v>201</v>
      </c>
      <c r="B221" s="67" t="str">
        <f t="shared" si="26"/>
        <v>2220PaPP</v>
      </c>
      <c r="C221" s="16" t="s">
        <v>233</v>
      </c>
      <c r="D221" s="36" t="s">
        <v>246</v>
      </c>
      <c r="E221" s="36"/>
      <c r="F221" s="36"/>
      <c r="G221" s="19" t="str">
        <f t="shared" si="27"/>
        <v>H:</v>
      </c>
      <c r="H221" s="19">
        <v>2200</v>
      </c>
      <c r="I221" s="21" t="str">
        <f t="shared" si="28"/>
        <v>W:</v>
      </c>
      <c r="J221" s="23">
        <v>200</v>
      </c>
      <c r="K221" s="23" t="str">
        <f t="shared" si="29"/>
        <v/>
      </c>
      <c r="L221" s="23"/>
      <c r="M221" s="25" t="s">
        <v>404</v>
      </c>
      <c r="N221" s="26" t="s">
        <v>227</v>
      </c>
      <c r="O221" s="27"/>
      <c r="P221" s="28"/>
      <c r="Q221" s="29" t="str">
        <f t="shared" si="30"/>
        <v>Panel Posterior Pleno / H:2200W:200 mm</v>
      </c>
    </row>
    <row r="222" spans="1:17" ht="20" customHeight="1" outlineLevel="1" x14ac:dyDescent="0.65">
      <c r="A222" s="57">
        <v>202</v>
      </c>
      <c r="B222" s="67" t="str">
        <f t="shared" si="26"/>
        <v>2240PaPP</v>
      </c>
      <c r="C222" s="16" t="s">
        <v>233</v>
      </c>
      <c r="D222" s="36" t="s">
        <v>247</v>
      </c>
      <c r="E222" s="36"/>
      <c r="F222" s="36"/>
      <c r="G222" s="19" t="str">
        <f t="shared" si="27"/>
        <v>H:</v>
      </c>
      <c r="H222" s="19">
        <v>2200</v>
      </c>
      <c r="I222" s="21" t="str">
        <f t="shared" si="28"/>
        <v>W:</v>
      </c>
      <c r="J222" s="23">
        <v>400</v>
      </c>
      <c r="K222" s="23" t="str">
        <f t="shared" si="29"/>
        <v/>
      </c>
      <c r="L222" s="23"/>
      <c r="M222" s="25" t="s">
        <v>404</v>
      </c>
      <c r="N222" s="26" t="s">
        <v>227</v>
      </c>
      <c r="O222" s="27"/>
      <c r="P222" s="28"/>
      <c r="Q222" s="29" t="str">
        <f t="shared" si="30"/>
        <v>Panel Posterior Pleno / H:2200W:400 mm</v>
      </c>
    </row>
    <row r="223" spans="1:17" ht="20" customHeight="1" outlineLevel="1" x14ac:dyDescent="0.65">
      <c r="A223" s="57">
        <v>203</v>
      </c>
      <c r="B223" s="67" t="str">
        <f t="shared" si="26"/>
        <v>2272PaPP</v>
      </c>
      <c r="C223" s="16" t="s">
        <v>233</v>
      </c>
      <c r="D223" s="36" t="s">
        <v>248</v>
      </c>
      <c r="E223" s="36"/>
      <c r="F223" s="36"/>
      <c r="G223" s="19" t="str">
        <f t="shared" si="27"/>
        <v>H:</v>
      </c>
      <c r="H223" s="19">
        <v>2200</v>
      </c>
      <c r="I223" s="21" t="str">
        <f t="shared" si="28"/>
        <v>W:</v>
      </c>
      <c r="J223" s="23">
        <v>720</v>
      </c>
      <c r="K223" s="23" t="str">
        <f t="shared" si="29"/>
        <v/>
      </c>
      <c r="L223" s="23"/>
      <c r="M223" s="25" t="s">
        <v>404</v>
      </c>
      <c r="N223" s="26" t="s">
        <v>227</v>
      </c>
      <c r="O223" s="27"/>
      <c r="P223" s="28"/>
      <c r="Q223" s="29" t="str">
        <f t="shared" si="30"/>
        <v>Panel Posterior Pleno / H:2200W:720 mm</v>
      </c>
    </row>
    <row r="224" spans="1:17" ht="20" customHeight="1" outlineLevel="1" x14ac:dyDescent="0.65">
      <c r="A224" s="57">
        <v>204</v>
      </c>
      <c r="B224" s="67" t="str">
        <f t="shared" si="26"/>
        <v>2280PaPP</v>
      </c>
      <c r="C224" s="16" t="s">
        <v>233</v>
      </c>
      <c r="D224" s="36" t="s">
        <v>249</v>
      </c>
      <c r="E224" s="36"/>
      <c r="F224" s="36"/>
      <c r="G224" s="19" t="str">
        <f t="shared" si="27"/>
        <v>H:</v>
      </c>
      <c r="H224" s="19">
        <v>2200</v>
      </c>
      <c r="I224" s="21" t="str">
        <f t="shared" si="28"/>
        <v>W:</v>
      </c>
      <c r="J224" s="23">
        <v>800</v>
      </c>
      <c r="K224" s="23" t="str">
        <f t="shared" si="29"/>
        <v/>
      </c>
      <c r="L224" s="23"/>
      <c r="M224" s="25" t="s">
        <v>404</v>
      </c>
      <c r="N224" s="26" t="s">
        <v>227</v>
      </c>
      <c r="O224" s="27"/>
      <c r="P224" s="28"/>
      <c r="Q224" s="29" t="str">
        <f t="shared" si="30"/>
        <v>Panel Posterior Pleno / H:2200W:800 mm</v>
      </c>
    </row>
    <row r="225" spans="1:17" ht="20" customHeight="1" outlineLevel="1" x14ac:dyDescent="0.65">
      <c r="A225" s="57">
        <v>205</v>
      </c>
      <c r="B225" s="67" t="str">
        <f t="shared" si="26"/>
        <v>2211PaPP</v>
      </c>
      <c r="C225" s="16" t="s">
        <v>233</v>
      </c>
      <c r="D225" s="36" t="s">
        <v>250</v>
      </c>
      <c r="E225" s="36"/>
      <c r="F225" s="36"/>
      <c r="G225" s="19" t="str">
        <f t="shared" si="27"/>
        <v>H:</v>
      </c>
      <c r="H225" s="19">
        <v>2200</v>
      </c>
      <c r="I225" s="21" t="str">
        <f t="shared" si="28"/>
        <v>W:</v>
      </c>
      <c r="J225" s="23">
        <v>1120</v>
      </c>
      <c r="K225" s="23" t="str">
        <f t="shared" si="29"/>
        <v/>
      </c>
      <c r="L225" s="23"/>
      <c r="M225" s="25" t="s">
        <v>404</v>
      </c>
      <c r="N225" s="26" t="s">
        <v>227</v>
      </c>
      <c r="O225" s="27"/>
      <c r="P225" s="28"/>
      <c r="Q225" s="29" t="str">
        <f t="shared" si="30"/>
        <v>Panel Posterior Pleno / H:2200W:1120 mm</v>
      </c>
    </row>
    <row r="226" spans="1:17" ht="20" customHeight="1" outlineLevel="1" x14ac:dyDescent="0.65">
      <c r="A226" s="57">
        <v>206</v>
      </c>
      <c r="B226" s="67" t="str">
        <f t="shared" si="26"/>
        <v>1872PaPCD_SE</v>
      </c>
      <c r="C226" s="16" t="s">
        <v>233</v>
      </c>
      <c r="D226" s="36" t="s">
        <v>251</v>
      </c>
      <c r="E226" s="36"/>
      <c r="F226" s="36"/>
      <c r="G226" s="19" t="str">
        <f t="shared" si="27"/>
        <v>H:</v>
      </c>
      <c r="H226" s="19">
        <v>1800</v>
      </c>
      <c r="I226" s="21" t="str">
        <f t="shared" si="28"/>
        <v>W:</v>
      </c>
      <c r="J226" s="23">
        <v>720</v>
      </c>
      <c r="K226" s="23" t="str">
        <f t="shared" si="29"/>
        <v/>
      </c>
      <c r="L226" s="23"/>
      <c r="M226" s="25" t="s">
        <v>404</v>
      </c>
      <c r="N226" s="26" t="s">
        <v>234</v>
      </c>
      <c r="O226" s="27" t="s">
        <v>170</v>
      </c>
      <c r="P226" s="42" t="s">
        <v>229</v>
      </c>
      <c r="Q226" s="29" t="str">
        <f t="shared" si="30"/>
        <v>Panel Posterior Corte Doble_SE-223*223 / H:1800W:720 mm</v>
      </c>
    </row>
    <row r="227" spans="1:17" ht="20" customHeight="1" outlineLevel="1" x14ac:dyDescent="0.65">
      <c r="A227" s="57">
        <v>207</v>
      </c>
      <c r="B227" s="67" t="str">
        <f t="shared" si="26"/>
        <v>1811PaPCD_SE</v>
      </c>
      <c r="C227" s="16" t="s">
        <v>233</v>
      </c>
      <c r="D227" s="36" t="s">
        <v>252</v>
      </c>
      <c r="E227" s="36"/>
      <c r="F227" s="36"/>
      <c r="G227" s="19" t="str">
        <f t="shared" si="27"/>
        <v>H:</v>
      </c>
      <c r="H227" s="19">
        <v>1800</v>
      </c>
      <c r="I227" s="21" t="str">
        <f t="shared" si="28"/>
        <v>W:</v>
      </c>
      <c r="J227" s="23">
        <v>1120</v>
      </c>
      <c r="K227" s="23" t="str">
        <f t="shared" si="29"/>
        <v/>
      </c>
      <c r="L227" s="23"/>
      <c r="M227" s="25" t="s">
        <v>404</v>
      </c>
      <c r="N227" s="26" t="s">
        <v>234</v>
      </c>
      <c r="O227" s="27" t="s">
        <v>170</v>
      </c>
      <c r="P227" s="42" t="s">
        <v>229</v>
      </c>
      <c r="Q227" s="29" t="str">
        <f t="shared" si="30"/>
        <v>Panel Posterior Corte Doble_SE-223*223 / H:1800W:1120 mm</v>
      </c>
    </row>
    <row r="228" spans="1:17" ht="20" customHeight="1" outlineLevel="1" x14ac:dyDescent="0.65">
      <c r="A228" s="57">
        <v>208</v>
      </c>
      <c r="B228" s="67" t="str">
        <f t="shared" si="26"/>
        <v>2072PaPCD_SE</v>
      </c>
      <c r="C228" s="16" t="s">
        <v>233</v>
      </c>
      <c r="D228" s="36" t="s">
        <v>253</v>
      </c>
      <c r="E228" s="36"/>
      <c r="F228" s="36"/>
      <c r="G228" s="19" t="str">
        <f t="shared" si="27"/>
        <v>H:</v>
      </c>
      <c r="H228" s="19">
        <v>2000</v>
      </c>
      <c r="I228" s="21" t="str">
        <f t="shared" si="28"/>
        <v>W:</v>
      </c>
      <c r="J228" s="23">
        <v>720</v>
      </c>
      <c r="K228" s="23" t="str">
        <f t="shared" si="29"/>
        <v/>
      </c>
      <c r="L228" s="23"/>
      <c r="M228" s="25" t="s">
        <v>404</v>
      </c>
      <c r="N228" s="26" t="s">
        <v>234</v>
      </c>
      <c r="O228" s="27" t="s">
        <v>170</v>
      </c>
      <c r="P228" s="42" t="s">
        <v>229</v>
      </c>
      <c r="Q228" s="29" t="str">
        <f t="shared" si="30"/>
        <v>Panel Posterior Corte Doble_SE-223*223 / H:2000W:720 mm</v>
      </c>
    </row>
    <row r="229" spans="1:17" ht="20" customHeight="1" outlineLevel="1" x14ac:dyDescent="0.65">
      <c r="A229" s="57">
        <v>209</v>
      </c>
      <c r="B229" s="67" t="str">
        <f t="shared" si="26"/>
        <v>2080PaPCD_SE</v>
      </c>
      <c r="C229" s="16" t="s">
        <v>233</v>
      </c>
      <c r="D229" s="36" t="s">
        <v>254</v>
      </c>
      <c r="E229" s="36"/>
      <c r="F229" s="36"/>
      <c r="G229" s="19" t="str">
        <f t="shared" si="27"/>
        <v>H:</v>
      </c>
      <c r="H229" s="19">
        <v>2000</v>
      </c>
      <c r="I229" s="21" t="str">
        <f t="shared" si="28"/>
        <v>W:</v>
      </c>
      <c r="J229" s="23">
        <v>800</v>
      </c>
      <c r="K229" s="23" t="str">
        <f t="shared" si="29"/>
        <v/>
      </c>
      <c r="L229" s="23"/>
      <c r="M229" s="25" t="s">
        <v>404</v>
      </c>
      <c r="N229" s="26" t="s">
        <v>234</v>
      </c>
      <c r="O229" s="27" t="s">
        <v>170</v>
      </c>
      <c r="P229" s="42" t="s">
        <v>229</v>
      </c>
      <c r="Q229" s="29" t="str">
        <f t="shared" si="30"/>
        <v>Panel Posterior Corte Doble_SE-223*223 / H:2000W:800 mm</v>
      </c>
    </row>
    <row r="230" spans="1:17" ht="20" customHeight="1" outlineLevel="1" x14ac:dyDescent="0.65">
      <c r="A230" s="57">
        <v>210</v>
      </c>
      <c r="B230" s="67" t="str">
        <f t="shared" si="26"/>
        <v>2011PaPCD_SE</v>
      </c>
      <c r="C230" s="16" t="s">
        <v>233</v>
      </c>
      <c r="D230" s="36" t="s">
        <v>255</v>
      </c>
      <c r="E230" s="36"/>
      <c r="F230" s="36"/>
      <c r="G230" s="19" t="str">
        <f t="shared" si="27"/>
        <v>H:</v>
      </c>
      <c r="H230" s="19">
        <v>2000</v>
      </c>
      <c r="I230" s="21" t="str">
        <f t="shared" si="28"/>
        <v>W:</v>
      </c>
      <c r="J230" s="23">
        <v>1120</v>
      </c>
      <c r="K230" s="23" t="str">
        <f t="shared" si="29"/>
        <v/>
      </c>
      <c r="L230" s="23"/>
      <c r="M230" s="25" t="s">
        <v>404</v>
      </c>
      <c r="N230" s="26" t="s">
        <v>234</v>
      </c>
      <c r="O230" s="27" t="s">
        <v>170</v>
      </c>
      <c r="P230" s="42" t="s">
        <v>229</v>
      </c>
      <c r="Q230" s="29" t="str">
        <f t="shared" si="30"/>
        <v>Panel Posterior Corte Doble_SE-223*223 / H:2000W:1120 mm</v>
      </c>
    </row>
    <row r="231" spans="1:17" ht="20" customHeight="1" outlineLevel="1" x14ac:dyDescent="0.65">
      <c r="A231" s="57">
        <v>211</v>
      </c>
      <c r="B231" s="67" t="str">
        <f t="shared" si="26"/>
        <v>2272PaPCD_SE</v>
      </c>
      <c r="C231" s="16" t="s">
        <v>233</v>
      </c>
      <c r="D231" s="36" t="s">
        <v>256</v>
      </c>
      <c r="E231" s="36"/>
      <c r="F231" s="36"/>
      <c r="G231" s="19" t="str">
        <f t="shared" si="27"/>
        <v>H:</v>
      </c>
      <c r="H231" s="19">
        <v>2200</v>
      </c>
      <c r="I231" s="21" t="str">
        <f t="shared" si="28"/>
        <v>W:</v>
      </c>
      <c r="J231" s="23">
        <v>720</v>
      </c>
      <c r="K231" s="23" t="str">
        <f t="shared" si="29"/>
        <v/>
      </c>
      <c r="L231" s="23"/>
      <c r="M231" s="25" t="s">
        <v>404</v>
      </c>
      <c r="N231" s="26" t="s">
        <v>234</v>
      </c>
      <c r="O231" s="27" t="s">
        <v>170</v>
      </c>
      <c r="P231" s="42" t="s">
        <v>229</v>
      </c>
      <c r="Q231" s="29" t="str">
        <f t="shared" si="30"/>
        <v>Panel Posterior Corte Doble_SE-223*223 / H:2200W:720 mm</v>
      </c>
    </row>
    <row r="232" spans="1:17" ht="20" customHeight="1" outlineLevel="1" x14ac:dyDescent="0.65">
      <c r="A232" s="57">
        <v>212</v>
      </c>
      <c r="B232" s="67" t="str">
        <f t="shared" si="26"/>
        <v>2280PaPCD_SE</v>
      </c>
      <c r="C232" s="16" t="s">
        <v>233</v>
      </c>
      <c r="D232" s="36" t="s">
        <v>257</v>
      </c>
      <c r="E232" s="36"/>
      <c r="F232" s="36"/>
      <c r="G232" s="19" t="str">
        <f t="shared" si="27"/>
        <v>H:</v>
      </c>
      <c r="H232" s="19">
        <v>2200</v>
      </c>
      <c r="I232" s="21" t="str">
        <f t="shared" si="28"/>
        <v>W:</v>
      </c>
      <c r="J232" s="23">
        <v>800</v>
      </c>
      <c r="K232" s="23" t="str">
        <f t="shared" si="29"/>
        <v/>
      </c>
      <c r="L232" s="23"/>
      <c r="M232" s="25" t="s">
        <v>404</v>
      </c>
      <c r="N232" s="26" t="s">
        <v>234</v>
      </c>
      <c r="O232" s="27" t="s">
        <v>170</v>
      </c>
      <c r="P232" s="42" t="s">
        <v>229</v>
      </c>
      <c r="Q232" s="29" t="str">
        <f t="shared" si="30"/>
        <v>Panel Posterior Corte Doble_SE-223*223 / H:2200W:800 mm</v>
      </c>
    </row>
    <row r="233" spans="1:17" ht="20" customHeight="1" outlineLevel="1" x14ac:dyDescent="0.65">
      <c r="A233" s="57">
        <v>213</v>
      </c>
      <c r="B233" s="67" t="str">
        <f t="shared" si="26"/>
        <v>2211PaPCD_SE</v>
      </c>
      <c r="C233" s="16" t="s">
        <v>233</v>
      </c>
      <c r="D233" s="36" t="s">
        <v>258</v>
      </c>
      <c r="E233" s="36"/>
      <c r="F233" s="36"/>
      <c r="G233" s="19" t="str">
        <f t="shared" si="27"/>
        <v>H:</v>
      </c>
      <c r="H233" s="19">
        <v>2200</v>
      </c>
      <c r="I233" s="21" t="str">
        <f t="shared" si="28"/>
        <v>W:</v>
      </c>
      <c r="J233" s="23">
        <v>1120</v>
      </c>
      <c r="K233" s="23" t="str">
        <f t="shared" si="29"/>
        <v/>
      </c>
      <c r="L233" s="23"/>
      <c r="M233" s="25" t="s">
        <v>404</v>
      </c>
      <c r="N233" s="26" t="s">
        <v>234</v>
      </c>
      <c r="O233" s="27" t="s">
        <v>170</v>
      </c>
      <c r="P233" s="42" t="s">
        <v>229</v>
      </c>
      <c r="Q233" s="29" t="str">
        <f t="shared" si="30"/>
        <v>Panel Posterior Corte Doble_SE-223*223 / H:2200W:1120 mm</v>
      </c>
    </row>
    <row r="234" spans="1:17" ht="20" customHeight="1" outlineLevel="1" x14ac:dyDescent="0.65">
      <c r="A234" s="57">
        <v>214</v>
      </c>
      <c r="B234" s="67" t="str">
        <f t="shared" si="26"/>
        <v>1872PaPCD_NG</v>
      </c>
      <c r="C234" s="16" t="s">
        <v>233</v>
      </c>
      <c r="D234" s="36" t="s">
        <v>259</v>
      </c>
      <c r="E234" s="36"/>
      <c r="F234" s="36"/>
      <c r="G234" s="19" t="str">
        <f t="shared" si="27"/>
        <v>H:</v>
      </c>
      <c r="H234" s="19">
        <v>1800</v>
      </c>
      <c r="I234" s="21" t="str">
        <f t="shared" si="28"/>
        <v>W:</v>
      </c>
      <c r="J234" s="23">
        <v>720</v>
      </c>
      <c r="K234" s="23" t="str">
        <f t="shared" si="29"/>
        <v/>
      </c>
      <c r="L234" s="23"/>
      <c r="M234" s="25" t="s">
        <v>404</v>
      </c>
      <c r="N234" s="26" t="s">
        <v>234</v>
      </c>
      <c r="O234" s="27" t="s">
        <v>170</v>
      </c>
      <c r="P234" s="42" t="s">
        <v>417</v>
      </c>
      <c r="Q234" s="29" t="str">
        <f t="shared" si="30"/>
        <v>Panel Posterior Corte Doble_NG-229*229 / H:1800W:720 mm</v>
      </c>
    </row>
    <row r="235" spans="1:17" ht="20" customHeight="1" outlineLevel="1" x14ac:dyDescent="0.65">
      <c r="A235" s="57">
        <v>215</v>
      </c>
      <c r="B235" s="67" t="str">
        <f t="shared" si="26"/>
        <v>1811PaPCD_NG</v>
      </c>
      <c r="C235" s="16" t="s">
        <v>233</v>
      </c>
      <c r="D235" s="36" t="s">
        <v>260</v>
      </c>
      <c r="E235" s="36"/>
      <c r="F235" s="36"/>
      <c r="G235" s="19" t="str">
        <f t="shared" si="27"/>
        <v>H:</v>
      </c>
      <c r="H235" s="19">
        <v>1800</v>
      </c>
      <c r="I235" s="21" t="str">
        <f t="shared" si="28"/>
        <v>W:</v>
      </c>
      <c r="J235" s="23">
        <v>1120</v>
      </c>
      <c r="K235" s="23" t="str">
        <f t="shared" si="29"/>
        <v/>
      </c>
      <c r="L235" s="23"/>
      <c r="M235" s="25" t="s">
        <v>404</v>
      </c>
      <c r="N235" s="26" t="s">
        <v>234</v>
      </c>
      <c r="O235" s="27" t="s">
        <v>170</v>
      </c>
      <c r="P235" s="42" t="s">
        <v>417</v>
      </c>
      <c r="Q235" s="29" t="str">
        <f t="shared" si="30"/>
        <v>Panel Posterior Corte Doble_NG-229*229 / H:1800W:1120 mm</v>
      </c>
    </row>
    <row r="236" spans="1:17" ht="20" customHeight="1" outlineLevel="1" x14ac:dyDescent="0.65">
      <c r="A236" s="57">
        <v>216</v>
      </c>
      <c r="B236" s="67" t="str">
        <f t="shared" si="26"/>
        <v>2072PaPCD_NG</v>
      </c>
      <c r="C236" s="16" t="s">
        <v>233</v>
      </c>
      <c r="D236" s="36" t="s">
        <v>261</v>
      </c>
      <c r="E236" s="36"/>
      <c r="F236" s="36"/>
      <c r="G236" s="19" t="str">
        <f t="shared" si="27"/>
        <v>H:</v>
      </c>
      <c r="H236" s="19">
        <v>2000</v>
      </c>
      <c r="I236" s="21" t="str">
        <f t="shared" si="28"/>
        <v>W:</v>
      </c>
      <c r="J236" s="23">
        <v>720</v>
      </c>
      <c r="K236" s="23" t="str">
        <f t="shared" si="29"/>
        <v/>
      </c>
      <c r="L236" s="23"/>
      <c r="M236" s="25" t="s">
        <v>404</v>
      </c>
      <c r="N236" s="26" t="s">
        <v>234</v>
      </c>
      <c r="O236" s="27" t="s">
        <v>170</v>
      </c>
      <c r="P236" s="42" t="s">
        <v>417</v>
      </c>
      <c r="Q236" s="29" t="str">
        <f t="shared" si="30"/>
        <v>Panel Posterior Corte Doble_NG-229*229 / H:2000W:720 mm</v>
      </c>
    </row>
    <row r="237" spans="1:17" ht="20" customHeight="1" outlineLevel="1" x14ac:dyDescent="0.65">
      <c r="A237" s="57">
        <v>217</v>
      </c>
      <c r="B237" s="67" t="str">
        <f t="shared" si="26"/>
        <v>2080PaPCD_NG</v>
      </c>
      <c r="C237" s="16" t="s">
        <v>233</v>
      </c>
      <c r="D237" s="36" t="s">
        <v>262</v>
      </c>
      <c r="E237" s="36"/>
      <c r="F237" s="36"/>
      <c r="G237" s="19" t="str">
        <f t="shared" si="27"/>
        <v>H:</v>
      </c>
      <c r="H237" s="19">
        <v>2000</v>
      </c>
      <c r="I237" s="21" t="str">
        <f t="shared" si="28"/>
        <v>W:</v>
      </c>
      <c r="J237" s="23">
        <v>800</v>
      </c>
      <c r="K237" s="23" t="str">
        <f t="shared" si="29"/>
        <v/>
      </c>
      <c r="L237" s="23"/>
      <c r="M237" s="25" t="s">
        <v>404</v>
      </c>
      <c r="N237" s="26" t="s">
        <v>234</v>
      </c>
      <c r="O237" s="27" t="s">
        <v>170</v>
      </c>
      <c r="P237" s="42" t="s">
        <v>417</v>
      </c>
      <c r="Q237" s="29" t="str">
        <f t="shared" si="30"/>
        <v>Panel Posterior Corte Doble_NG-229*229 / H:2000W:800 mm</v>
      </c>
    </row>
    <row r="238" spans="1:17" ht="20" customHeight="1" outlineLevel="1" x14ac:dyDescent="0.65">
      <c r="A238" s="57">
        <v>218</v>
      </c>
      <c r="B238" s="67" t="str">
        <f t="shared" si="26"/>
        <v>2011PaPCD_NG</v>
      </c>
      <c r="C238" s="16" t="s">
        <v>233</v>
      </c>
      <c r="D238" s="36" t="s">
        <v>263</v>
      </c>
      <c r="E238" s="36"/>
      <c r="F238" s="36"/>
      <c r="G238" s="19" t="str">
        <f t="shared" si="27"/>
        <v>H:</v>
      </c>
      <c r="H238" s="19">
        <v>2000</v>
      </c>
      <c r="I238" s="21" t="str">
        <f t="shared" si="28"/>
        <v>W:</v>
      </c>
      <c r="J238" s="23">
        <v>1120</v>
      </c>
      <c r="K238" s="23" t="str">
        <f t="shared" si="29"/>
        <v/>
      </c>
      <c r="L238" s="23"/>
      <c r="M238" s="25" t="s">
        <v>404</v>
      </c>
      <c r="N238" s="26" t="s">
        <v>234</v>
      </c>
      <c r="O238" s="27" t="s">
        <v>170</v>
      </c>
      <c r="P238" s="42" t="s">
        <v>417</v>
      </c>
      <c r="Q238" s="29" t="str">
        <f t="shared" si="30"/>
        <v>Panel Posterior Corte Doble_NG-229*229 / H:2000W:1120 mm</v>
      </c>
    </row>
    <row r="239" spans="1:17" ht="20" customHeight="1" outlineLevel="1" x14ac:dyDescent="0.65">
      <c r="A239" s="57">
        <v>219</v>
      </c>
      <c r="B239" s="67" t="str">
        <f t="shared" si="26"/>
        <v>2272PaPCD_NG</v>
      </c>
      <c r="C239" s="16" t="s">
        <v>233</v>
      </c>
      <c r="D239" s="36" t="s">
        <v>264</v>
      </c>
      <c r="E239" s="36"/>
      <c r="F239" s="36"/>
      <c r="G239" s="19" t="str">
        <f t="shared" si="27"/>
        <v>H:</v>
      </c>
      <c r="H239" s="19">
        <v>2200</v>
      </c>
      <c r="I239" s="21" t="str">
        <f t="shared" si="28"/>
        <v>W:</v>
      </c>
      <c r="J239" s="23">
        <v>720</v>
      </c>
      <c r="K239" s="23" t="str">
        <f t="shared" si="29"/>
        <v/>
      </c>
      <c r="L239" s="23"/>
      <c r="M239" s="25" t="s">
        <v>404</v>
      </c>
      <c r="N239" s="26" t="s">
        <v>234</v>
      </c>
      <c r="O239" s="27" t="s">
        <v>170</v>
      </c>
      <c r="P239" s="42" t="s">
        <v>417</v>
      </c>
      <c r="Q239" s="29" t="str">
        <f t="shared" si="30"/>
        <v>Panel Posterior Corte Doble_NG-229*229 / H:2200W:720 mm</v>
      </c>
    </row>
    <row r="240" spans="1:17" ht="20" customHeight="1" outlineLevel="1" x14ac:dyDescent="0.65">
      <c r="A240" s="57">
        <v>220</v>
      </c>
      <c r="B240" s="67" t="str">
        <f t="shared" si="26"/>
        <v>2280PaPCD_NG</v>
      </c>
      <c r="C240" s="16" t="s">
        <v>233</v>
      </c>
      <c r="D240" s="36" t="s">
        <v>265</v>
      </c>
      <c r="E240" s="36"/>
      <c r="F240" s="36"/>
      <c r="G240" s="19" t="str">
        <f t="shared" si="27"/>
        <v>H:</v>
      </c>
      <c r="H240" s="19">
        <v>2200</v>
      </c>
      <c r="I240" s="21" t="str">
        <f t="shared" si="28"/>
        <v>W:</v>
      </c>
      <c r="J240" s="23">
        <v>800</v>
      </c>
      <c r="K240" s="23" t="str">
        <f t="shared" si="29"/>
        <v/>
      </c>
      <c r="L240" s="23"/>
      <c r="M240" s="25" t="s">
        <v>404</v>
      </c>
      <c r="N240" s="26" t="s">
        <v>234</v>
      </c>
      <c r="O240" s="27" t="s">
        <v>170</v>
      </c>
      <c r="P240" s="42" t="s">
        <v>417</v>
      </c>
      <c r="Q240" s="29" t="str">
        <f t="shared" si="30"/>
        <v>Panel Posterior Corte Doble_NG-229*229 / H:2200W:800 mm</v>
      </c>
    </row>
    <row r="241" spans="1:17" ht="20" customHeight="1" outlineLevel="1" x14ac:dyDescent="0.65">
      <c r="A241" s="57">
        <v>221</v>
      </c>
      <c r="B241" s="67" t="str">
        <f t="shared" si="26"/>
        <v>2211PaPCD_NG</v>
      </c>
      <c r="C241" s="16" t="s">
        <v>233</v>
      </c>
      <c r="D241" s="36" t="s">
        <v>266</v>
      </c>
      <c r="E241" s="36"/>
      <c r="F241" s="36"/>
      <c r="G241" s="19" t="str">
        <f t="shared" si="27"/>
        <v>H:</v>
      </c>
      <c r="H241" s="19">
        <v>2200</v>
      </c>
      <c r="I241" s="21" t="str">
        <f t="shared" si="28"/>
        <v>W:</v>
      </c>
      <c r="J241" s="23">
        <v>1120</v>
      </c>
      <c r="K241" s="23" t="str">
        <f t="shared" si="29"/>
        <v/>
      </c>
      <c r="L241" s="23"/>
      <c r="M241" s="25" t="s">
        <v>404</v>
      </c>
      <c r="N241" s="26" t="s">
        <v>234</v>
      </c>
      <c r="O241" s="27" t="s">
        <v>170</v>
      </c>
      <c r="P241" s="42" t="s">
        <v>417</v>
      </c>
      <c r="Q241" s="29" t="str">
        <f t="shared" si="30"/>
        <v>Panel Posterior Corte Doble_NG-229*229 / H:2200W:1120 mm</v>
      </c>
    </row>
    <row r="242" spans="1:17" ht="20" customHeight="1" outlineLevel="1" x14ac:dyDescent="0.65">
      <c r="A242" s="57">
        <v>222</v>
      </c>
      <c r="B242" s="67" t="str">
        <f t="shared" si="26"/>
        <v>1840PaPCD_NM</v>
      </c>
      <c r="C242" s="16" t="s">
        <v>233</v>
      </c>
      <c r="D242" s="36" t="s">
        <v>267</v>
      </c>
      <c r="E242" s="36"/>
      <c r="F242" s="36"/>
      <c r="G242" s="19" t="str">
        <f t="shared" si="27"/>
        <v>H:</v>
      </c>
      <c r="H242" s="19">
        <v>1800</v>
      </c>
      <c r="I242" s="21" t="str">
        <f t="shared" si="28"/>
        <v>W:</v>
      </c>
      <c r="J242" s="23">
        <v>400</v>
      </c>
      <c r="K242" s="23" t="str">
        <f t="shared" si="29"/>
        <v/>
      </c>
      <c r="L242" s="23"/>
      <c r="M242" s="25" t="s">
        <v>404</v>
      </c>
      <c r="N242" s="26" t="s">
        <v>234</v>
      </c>
      <c r="O242" s="27" t="s">
        <v>170</v>
      </c>
      <c r="P242" s="42" t="s">
        <v>416</v>
      </c>
      <c r="Q242" s="29" t="str">
        <f t="shared" si="30"/>
        <v>Panel Posterior Corte Doble_NM-180*180 / H:1800W:400 mm</v>
      </c>
    </row>
    <row r="243" spans="1:17" ht="20" customHeight="1" outlineLevel="1" x14ac:dyDescent="0.65">
      <c r="A243" s="57">
        <v>223</v>
      </c>
      <c r="B243" s="67" t="str">
        <f t="shared" si="26"/>
        <v>1872PaPCD_NM</v>
      </c>
      <c r="C243" s="16" t="s">
        <v>233</v>
      </c>
      <c r="D243" s="36" t="s">
        <v>268</v>
      </c>
      <c r="E243" s="36"/>
      <c r="F243" s="36"/>
      <c r="G243" s="19" t="str">
        <f t="shared" si="27"/>
        <v>H:</v>
      </c>
      <c r="H243" s="19">
        <v>1800</v>
      </c>
      <c r="I243" s="21" t="str">
        <f t="shared" si="28"/>
        <v>W:</v>
      </c>
      <c r="J243" s="23">
        <v>720</v>
      </c>
      <c r="K243" s="23" t="str">
        <f t="shared" si="29"/>
        <v/>
      </c>
      <c r="L243" s="23"/>
      <c r="M243" s="25" t="s">
        <v>404</v>
      </c>
      <c r="N243" s="26" t="s">
        <v>234</v>
      </c>
      <c r="O243" s="27" t="s">
        <v>170</v>
      </c>
      <c r="P243" s="42" t="s">
        <v>416</v>
      </c>
      <c r="Q243" s="29" t="str">
        <f t="shared" si="30"/>
        <v>Panel Posterior Corte Doble_NM-180*180 / H:1800W:720 mm</v>
      </c>
    </row>
    <row r="244" spans="1:17" ht="20" customHeight="1" outlineLevel="1" x14ac:dyDescent="0.65">
      <c r="A244" s="57">
        <v>224</v>
      </c>
      <c r="B244" s="67" t="str">
        <f t="shared" si="26"/>
        <v>1811PaPCD_NM</v>
      </c>
      <c r="C244" s="16" t="s">
        <v>233</v>
      </c>
      <c r="D244" s="36" t="s">
        <v>269</v>
      </c>
      <c r="E244" s="36"/>
      <c r="F244" s="36"/>
      <c r="G244" s="19" t="str">
        <f t="shared" si="27"/>
        <v>H:</v>
      </c>
      <c r="H244" s="19">
        <v>1800</v>
      </c>
      <c r="I244" s="21" t="str">
        <f t="shared" si="28"/>
        <v>W:</v>
      </c>
      <c r="J244" s="23">
        <v>1120</v>
      </c>
      <c r="K244" s="23" t="str">
        <f t="shared" si="29"/>
        <v/>
      </c>
      <c r="L244" s="23"/>
      <c r="M244" s="25" t="s">
        <v>404</v>
      </c>
      <c r="N244" s="26" t="s">
        <v>234</v>
      </c>
      <c r="O244" s="27" t="s">
        <v>170</v>
      </c>
      <c r="P244" s="42" t="s">
        <v>416</v>
      </c>
      <c r="Q244" s="29" t="str">
        <f t="shared" si="30"/>
        <v>Panel Posterior Corte Doble_NM-180*180 / H:1800W:1120 mm</v>
      </c>
    </row>
    <row r="245" spans="1:17" ht="20" customHeight="1" outlineLevel="1" x14ac:dyDescent="0.65">
      <c r="A245" s="57">
        <v>225</v>
      </c>
      <c r="B245" s="67" t="str">
        <f t="shared" si="26"/>
        <v>2040PaPCD_NM</v>
      </c>
      <c r="C245" s="16" t="s">
        <v>233</v>
      </c>
      <c r="D245" s="36" t="s">
        <v>270</v>
      </c>
      <c r="E245" s="36"/>
      <c r="F245" s="36"/>
      <c r="G245" s="19" t="str">
        <f t="shared" si="27"/>
        <v>H:</v>
      </c>
      <c r="H245" s="19">
        <v>2000</v>
      </c>
      <c r="I245" s="21" t="str">
        <f t="shared" si="28"/>
        <v>W:</v>
      </c>
      <c r="J245" s="23">
        <v>400</v>
      </c>
      <c r="K245" s="23" t="str">
        <f t="shared" si="29"/>
        <v/>
      </c>
      <c r="L245" s="23"/>
      <c r="M245" s="25" t="s">
        <v>404</v>
      </c>
      <c r="N245" s="26" t="s">
        <v>234</v>
      </c>
      <c r="O245" s="27" t="s">
        <v>170</v>
      </c>
      <c r="P245" s="42" t="s">
        <v>416</v>
      </c>
      <c r="Q245" s="29" t="str">
        <f t="shared" si="30"/>
        <v>Panel Posterior Corte Doble_NM-180*180 / H:2000W:400 mm</v>
      </c>
    </row>
    <row r="246" spans="1:17" ht="20" customHeight="1" outlineLevel="1" x14ac:dyDescent="0.65">
      <c r="A246" s="57">
        <v>226</v>
      </c>
      <c r="B246" s="67" t="str">
        <f t="shared" si="26"/>
        <v>2072PaPCD_NM</v>
      </c>
      <c r="C246" s="16" t="s">
        <v>233</v>
      </c>
      <c r="D246" s="36" t="s">
        <v>271</v>
      </c>
      <c r="E246" s="36"/>
      <c r="F246" s="36"/>
      <c r="G246" s="19" t="str">
        <f t="shared" si="27"/>
        <v>H:</v>
      </c>
      <c r="H246" s="19">
        <v>2000</v>
      </c>
      <c r="I246" s="21" t="str">
        <f t="shared" si="28"/>
        <v>W:</v>
      </c>
      <c r="J246" s="23">
        <v>720</v>
      </c>
      <c r="K246" s="23" t="str">
        <f t="shared" si="29"/>
        <v/>
      </c>
      <c r="L246" s="23"/>
      <c r="M246" s="25" t="s">
        <v>404</v>
      </c>
      <c r="N246" s="26" t="s">
        <v>234</v>
      </c>
      <c r="O246" s="27" t="s">
        <v>170</v>
      </c>
      <c r="P246" s="42" t="s">
        <v>416</v>
      </c>
      <c r="Q246" s="29" t="str">
        <f t="shared" si="30"/>
        <v>Panel Posterior Corte Doble_NM-180*180 / H:2000W:720 mm</v>
      </c>
    </row>
    <row r="247" spans="1:17" ht="20" customHeight="1" outlineLevel="1" x14ac:dyDescent="0.65">
      <c r="A247" s="57">
        <v>227</v>
      </c>
      <c r="B247" s="67" t="str">
        <f t="shared" si="26"/>
        <v>2080PaPCD_NM</v>
      </c>
      <c r="C247" s="16" t="s">
        <v>233</v>
      </c>
      <c r="D247" s="36" t="s">
        <v>272</v>
      </c>
      <c r="E247" s="36"/>
      <c r="F247" s="36"/>
      <c r="G247" s="19" t="str">
        <f t="shared" si="27"/>
        <v>H:</v>
      </c>
      <c r="H247" s="19">
        <v>2000</v>
      </c>
      <c r="I247" s="21" t="str">
        <f t="shared" si="28"/>
        <v>W:</v>
      </c>
      <c r="J247" s="23">
        <v>800</v>
      </c>
      <c r="K247" s="23" t="str">
        <f t="shared" si="29"/>
        <v/>
      </c>
      <c r="L247" s="23"/>
      <c r="M247" s="25" t="s">
        <v>404</v>
      </c>
      <c r="N247" s="26" t="s">
        <v>234</v>
      </c>
      <c r="O247" s="27" t="s">
        <v>170</v>
      </c>
      <c r="P247" s="42" t="s">
        <v>416</v>
      </c>
      <c r="Q247" s="29" t="str">
        <f t="shared" si="30"/>
        <v>Panel Posterior Corte Doble_NM-180*180 / H:2000W:800 mm</v>
      </c>
    </row>
    <row r="248" spans="1:17" ht="20" customHeight="1" outlineLevel="1" x14ac:dyDescent="0.65">
      <c r="A248" s="57">
        <v>228</v>
      </c>
      <c r="B248" s="67" t="str">
        <f t="shared" si="26"/>
        <v>2011PaPCD_NM</v>
      </c>
      <c r="C248" s="16" t="s">
        <v>233</v>
      </c>
      <c r="D248" s="36" t="s">
        <v>273</v>
      </c>
      <c r="E248" s="36"/>
      <c r="F248" s="36"/>
      <c r="G248" s="19" t="str">
        <f t="shared" si="27"/>
        <v>H:</v>
      </c>
      <c r="H248" s="19">
        <v>2000</v>
      </c>
      <c r="I248" s="21" t="str">
        <f t="shared" si="28"/>
        <v>W:</v>
      </c>
      <c r="J248" s="23">
        <v>1120</v>
      </c>
      <c r="K248" s="23" t="str">
        <f t="shared" si="29"/>
        <v/>
      </c>
      <c r="L248" s="23"/>
      <c r="M248" s="25" t="s">
        <v>404</v>
      </c>
      <c r="N248" s="26" t="s">
        <v>234</v>
      </c>
      <c r="O248" s="27" t="s">
        <v>170</v>
      </c>
      <c r="P248" s="42" t="s">
        <v>416</v>
      </c>
      <c r="Q248" s="29" t="str">
        <f t="shared" si="30"/>
        <v>Panel Posterior Corte Doble_NM-180*180 / H:2000W:1120 mm</v>
      </c>
    </row>
    <row r="249" spans="1:17" ht="20" customHeight="1" outlineLevel="1" x14ac:dyDescent="0.65">
      <c r="A249" s="57">
        <v>229</v>
      </c>
      <c r="B249" s="67" t="str">
        <f t="shared" si="26"/>
        <v>2240PaPCD_NM</v>
      </c>
      <c r="C249" s="16" t="s">
        <v>233</v>
      </c>
      <c r="D249" s="36" t="s">
        <v>274</v>
      </c>
      <c r="E249" s="36"/>
      <c r="F249" s="36"/>
      <c r="G249" s="19" t="str">
        <f t="shared" si="27"/>
        <v>H:</v>
      </c>
      <c r="H249" s="19">
        <v>2200</v>
      </c>
      <c r="I249" s="21" t="str">
        <f t="shared" si="28"/>
        <v>W:</v>
      </c>
      <c r="J249" s="23">
        <v>400</v>
      </c>
      <c r="K249" s="23" t="str">
        <f t="shared" si="29"/>
        <v/>
      </c>
      <c r="L249" s="23"/>
      <c r="M249" s="25" t="s">
        <v>404</v>
      </c>
      <c r="N249" s="26" t="s">
        <v>234</v>
      </c>
      <c r="O249" s="27" t="s">
        <v>170</v>
      </c>
      <c r="P249" s="42" t="s">
        <v>416</v>
      </c>
      <c r="Q249" s="29" t="str">
        <f t="shared" si="30"/>
        <v>Panel Posterior Corte Doble_NM-180*180 / H:2200W:400 mm</v>
      </c>
    </row>
    <row r="250" spans="1:17" ht="20" customHeight="1" outlineLevel="1" x14ac:dyDescent="0.65">
      <c r="A250" s="57">
        <v>230</v>
      </c>
      <c r="B250" s="67" t="str">
        <f t="shared" si="26"/>
        <v>2272PaPCD_NM</v>
      </c>
      <c r="C250" s="16" t="s">
        <v>233</v>
      </c>
      <c r="D250" s="36" t="s">
        <v>275</v>
      </c>
      <c r="E250" s="36"/>
      <c r="F250" s="36"/>
      <c r="G250" s="19" t="str">
        <f t="shared" si="27"/>
        <v>H:</v>
      </c>
      <c r="H250" s="19">
        <v>2200</v>
      </c>
      <c r="I250" s="21" t="str">
        <f t="shared" si="28"/>
        <v>W:</v>
      </c>
      <c r="J250" s="23">
        <v>720</v>
      </c>
      <c r="K250" s="23" t="str">
        <f t="shared" si="29"/>
        <v/>
      </c>
      <c r="L250" s="23"/>
      <c r="M250" s="25" t="s">
        <v>404</v>
      </c>
      <c r="N250" s="26" t="s">
        <v>234</v>
      </c>
      <c r="O250" s="27" t="s">
        <v>170</v>
      </c>
      <c r="P250" s="42" t="s">
        <v>416</v>
      </c>
      <c r="Q250" s="29" t="str">
        <f t="shared" si="30"/>
        <v>Panel Posterior Corte Doble_NM-180*180 / H:2200W:720 mm</v>
      </c>
    </row>
    <row r="251" spans="1:17" ht="20" customHeight="1" outlineLevel="1" x14ac:dyDescent="0.65">
      <c r="A251" s="57">
        <v>231</v>
      </c>
      <c r="B251" s="67" t="str">
        <f t="shared" si="26"/>
        <v>2280PaPCD_NM</v>
      </c>
      <c r="C251" s="16" t="s">
        <v>233</v>
      </c>
      <c r="D251" s="36" t="s">
        <v>276</v>
      </c>
      <c r="E251" s="36"/>
      <c r="F251" s="36"/>
      <c r="G251" s="19" t="str">
        <f t="shared" si="27"/>
        <v>H:</v>
      </c>
      <c r="H251" s="19">
        <v>2200</v>
      </c>
      <c r="I251" s="21" t="str">
        <f t="shared" si="28"/>
        <v>W:</v>
      </c>
      <c r="J251" s="23">
        <v>800</v>
      </c>
      <c r="K251" s="23" t="str">
        <f t="shared" si="29"/>
        <v/>
      </c>
      <c r="L251" s="23"/>
      <c r="M251" s="25" t="s">
        <v>404</v>
      </c>
      <c r="N251" s="26" t="s">
        <v>234</v>
      </c>
      <c r="O251" s="27" t="s">
        <v>170</v>
      </c>
      <c r="P251" s="42" t="s">
        <v>416</v>
      </c>
      <c r="Q251" s="29" t="str">
        <f t="shared" si="30"/>
        <v>Panel Posterior Corte Doble_NM-180*180 / H:2200W:800 mm</v>
      </c>
    </row>
    <row r="252" spans="1:17" ht="20" customHeight="1" outlineLevel="1" x14ac:dyDescent="0.65">
      <c r="A252" s="57">
        <v>232</v>
      </c>
      <c r="B252" s="67" t="str">
        <f t="shared" si="26"/>
        <v>2211PaPCD_NM</v>
      </c>
      <c r="C252" s="16" t="s">
        <v>233</v>
      </c>
      <c r="D252" s="36" t="s">
        <v>277</v>
      </c>
      <c r="E252" s="36"/>
      <c r="F252" s="36"/>
      <c r="G252" s="19" t="str">
        <f t="shared" si="27"/>
        <v>H:</v>
      </c>
      <c r="H252" s="19">
        <v>2200</v>
      </c>
      <c r="I252" s="21" t="str">
        <f t="shared" si="28"/>
        <v>W:</v>
      </c>
      <c r="J252" s="23">
        <v>1120</v>
      </c>
      <c r="K252" s="23" t="str">
        <f t="shared" si="29"/>
        <v/>
      </c>
      <c r="L252" s="23"/>
      <c r="M252" s="25" t="s">
        <v>404</v>
      </c>
      <c r="N252" s="26" t="s">
        <v>234</v>
      </c>
      <c r="O252" s="27" t="s">
        <v>170</v>
      </c>
      <c r="P252" s="42" t="s">
        <v>416</v>
      </c>
      <c r="Q252" s="29" t="str">
        <f t="shared" si="30"/>
        <v>Panel Posterior Corte Doble_NM-180*180 / H:2200W:1120 mm</v>
      </c>
    </row>
    <row r="253" spans="1:17" ht="20" customHeight="1" outlineLevel="1" x14ac:dyDescent="0.65">
      <c r="A253" s="57">
        <v>233</v>
      </c>
      <c r="B253" s="67" t="str">
        <f t="shared" si="26"/>
        <v>1840PaPCD_NP</v>
      </c>
      <c r="C253" s="16" t="s">
        <v>233</v>
      </c>
      <c r="D253" s="36" t="s">
        <v>278</v>
      </c>
      <c r="E253" s="36"/>
      <c r="F253" s="36"/>
      <c r="G253" s="19" t="str">
        <f t="shared" si="27"/>
        <v>H:</v>
      </c>
      <c r="H253" s="19">
        <v>1800</v>
      </c>
      <c r="I253" s="21" t="str">
        <f t="shared" si="28"/>
        <v>W:</v>
      </c>
      <c r="J253" s="23">
        <v>400</v>
      </c>
      <c r="K253" s="23" t="str">
        <f t="shared" si="29"/>
        <v/>
      </c>
      <c r="L253" s="23"/>
      <c r="M253" s="25" t="s">
        <v>404</v>
      </c>
      <c r="N253" s="26" t="s">
        <v>234</v>
      </c>
      <c r="O253" s="27" t="s">
        <v>170</v>
      </c>
      <c r="P253" s="42" t="s">
        <v>415</v>
      </c>
      <c r="Q253" s="29" t="str">
        <f t="shared" si="30"/>
        <v>Panel Posterior Corte Doble_NP-125*125 / H:1800W:400 mm</v>
      </c>
    </row>
    <row r="254" spans="1:17" ht="20" customHeight="1" outlineLevel="1" x14ac:dyDescent="0.65">
      <c r="A254" s="57">
        <v>234</v>
      </c>
      <c r="B254" s="67" t="str">
        <f t="shared" si="26"/>
        <v>1872PaPCD_NP</v>
      </c>
      <c r="C254" s="16" t="s">
        <v>233</v>
      </c>
      <c r="D254" s="36" t="s">
        <v>279</v>
      </c>
      <c r="E254" s="36"/>
      <c r="F254" s="36"/>
      <c r="G254" s="19" t="str">
        <f t="shared" si="27"/>
        <v>H:</v>
      </c>
      <c r="H254" s="19">
        <v>1800</v>
      </c>
      <c r="I254" s="21" t="str">
        <f t="shared" si="28"/>
        <v>W:</v>
      </c>
      <c r="J254" s="23">
        <v>720</v>
      </c>
      <c r="K254" s="23" t="str">
        <f t="shared" si="29"/>
        <v/>
      </c>
      <c r="L254" s="23"/>
      <c r="M254" s="25" t="s">
        <v>404</v>
      </c>
      <c r="N254" s="26" t="s">
        <v>234</v>
      </c>
      <c r="O254" s="27" t="s">
        <v>170</v>
      </c>
      <c r="P254" s="42" t="s">
        <v>415</v>
      </c>
      <c r="Q254" s="29" t="str">
        <f t="shared" si="30"/>
        <v>Panel Posterior Corte Doble_NP-125*125 / H:1800W:720 mm</v>
      </c>
    </row>
    <row r="255" spans="1:17" ht="20" customHeight="1" outlineLevel="1" x14ac:dyDescent="0.65">
      <c r="A255" s="57">
        <v>235</v>
      </c>
      <c r="B255" s="67" t="str">
        <f t="shared" si="26"/>
        <v>1811PaPCD_NP</v>
      </c>
      <c r="C255" s="16" t="s">
        <v>233</v>
      </c>
      <c r="D255" s="36" t="s">
        <v>280</v>
      </c>
      <c r="E255" s="36"/>
      <c r="F255" s="36"/>
      <c r="G255" s="19" t="str">
        <f t="shared" si="27"/>
        <v>H:</v>
      </c>
      <c r="H255" s="19">
        <v>1800</v>
      </c>
      <c r="I255" s="21" t="str">
        <f t="shared" si="28"/>
        <v>W:</v>
      </c>
      <c r="J255" s="23">
        <v>1120</v>
      </c>
      <c r="K255" s="23" t="str">
        <f t="shared" si="29"/>
        <v/>
      </c>
      <c r="L255" s="23"/>
      <c r="M255" s="25" t="s">
        <v>404</v>
      </c>
      <c r="N255" s="26" t="s">
        <v>234</v>
      </c>
      <c r="O255" s="27" t="s">
        <v>170</v>
      </c>
      <c r="P255" s="42" t="s">
        <v>415</v>
      </c>
      <c r="Q255" s="29" t="str">
        <f t="shared" si="30"/>
        <v>Panel Posterior Corte Doble_NP-125*125 / H:1800W:1120 mm</v>
      </c>
    </row>
    <row r="256" spans="1:17" ht="20" customHeight="1" outlineLevel="1" x14ac:dyDescent="0.65">
      <c r="A256" s="57">
        <v>236</v>
      </c>
      <c r="B256" s="67" t="str">
        <f t="shared" si="26"/>
        <v>2040PaPCD_NP</v>
      </c>
      <c r="C256" s="16" t="s">
        <v>233</v>
      </c>
      <c r="D256" s="36" t="s">
        <v>281</v>
      </c>
      <c r="E256" s="36"/>
      <c r="F256" s="36"/>
      <c r="G256" s="19" t="str">
        <f t="shared" si="27"/>
        <v>H:</v>
      </c>
      <c r="H256" s="19">
        <v>2000</v>
      </c>
      <c r="I256" s="21" t="str">
        <f t="shared" si="28"/>
        <v>W:</v>
      </c>
      <c r="J256" s="23">
        <v>400</v>
      </c>
      <c r="K256" s="23" t="str">
        <f t="shared" si="29"/>
        <v/>
      </c>
      <c r="L256" s="23"/>
      <c r="M256" s="25" t="s">
        <v>404</v>
      </c>
      <c r="N256" s="26" t="s">
        <v>234</v>
      </c>
      <c r="O256" s="27" t="s">
        <v>170</v>
      </c>
      <c r="P256" s="42" t="s">
        <v>415</v>
      </c>
      <c r="Q256" s="29" t="str">
        <f t="shared" si="30"/>
        <v>Panel Posterior Corte Doble_NP-125*125 / H:2000W:400 mm</v>
      </c>
    </row>
    <row r="257" spans="1:17" ht="20" customHeight="1" outlineLevel="1" x14ac:dyDescent="0.65">
      <c r="A257" s="57">
        <v>237</v>
      </c>
      <c r="B257" s="67" t="str">
        <f t="shared" si="26"/>
        <v>2072PaPCD_NP</v>
      </c>
      <c r="C257" s="16" t="s">
        <v>233</v>
      </c>
      <c r="D257" s="36" t="s">
        <v>282</v>
      </c>
      <c r="E257" s="36"/>
      <c r="F257" s="36"/>
      <c r="G257" s="19" t="str">
        <f t="shared" si="27"/>
        <v>H:</v>
      </c>
      <c r="H257" s="19">
        <v>2000</v>
      </c>
      <c r="I257" s="21" t="str">
        <f t="shared" si="28"/>
        <v>W:</v>
      </c>
      <c r="J257" s="23">
        <v>720</v>
      </c>
      <c r="K257" s="23" t="str">
        <f t="shared" si="29"/>
        <v/>
      </c>
      <c r="L257" s="23"/>
      <c r="M257" s="25" t="s">
        <v>404</v>
      </c>
      <c r="N257" s="26" t="s">
        <v>234</v>
      </c>
      <c r="O257" s="27" t="s">
        <v>170</v>
      </c>
      <c r="P257" s="42" t="s">
        <v>415</v>
      </c>
      <c r="Q257" s="29" t="str">
        <f t="shared" si="30"/>
        <v>Panel Posterior Corte Doble_NP-125*125 / H:2000W:720 mm</v>
      </c>
    </row>
    <row r="258" spans="1:17" ht="20" customHeight="1" outlineLevel="1" x14ac:dyDescent="0.65">
      <c r="A258" s="57">
        <v>238</v>
      </c>
      <c r="B258" s="67" t="str">
        <f t="shared" si="26"/>
        <v>2080PaPCD_NP</v>
      </c>
      <c r="C258" s="16" t="s">
        <v>233</v>
      </c>
      <c r="D258" s="36" t="s">
        <v>283</v>
      </c>
      <c r="E258" s="36"/>
      <c r="F258" s="36"/>
      <c r="G258" s="19" t="str">
        <f t="shared" si="27"/>
        <v>H:</v>
      </c>
      <c r="H258" s="19">
        <v>2000</v>
      </c>
      <c r="I258" s="21" t="str">
        <f t="shared" si="28"/>
        <v>W:</v>
      </c>
      <c r="J258" s="23">
        <v>800</v>
      </c>
      <c r="K258" s="23" t="str">
        <f t="shared" si="29"/>
        <v/>
      </c>
      <c r="L258" s="23"/>
      <c r="M258" s="25" t="s">
        <v>404</v>
      </c>
      <c r="N258" s="26" t="s">
        <v>234</v>
      </c>
      <c r="O258" s="27" t="s">
        <v>170</v>
      </c>
      <c r="P258" s="42" t="s">
        <v>415</v>
      </c>
      <c r="Q258" s="29" t="str">
        <f t="shared" si="30"/>
        <v>Panel Posterior Corte Doble_NP-125*125 / H:2000W:800 mm</v>
      </c>
    </row>
    <row r="259" spans="1:17" ht="20" customHeight="1" outlineLevel="1" x14ac:dyDescent="0.65">
      <c r="A259" s="57">
        <v>239</v>
      </c>
      <c r="B259" s="67" t="str">
        <f t="shared" si="26"/>
        <v>2011PaPCD_NP</v>
      </c>
      <c r="C259" s="16" t="s">
        <v>233</v>
      </c>
      <c r="D259" s="36" t="s">
        <v>284</v>
      </c>
      <c r="E259" s="36"/>
      <c r="F259" s="36"/>
      <c r="G259" s="19" t="str">
        <f t="shared" si="27"/>
        <v>H:</v>
      </c>
      <c r="H259" s="19">
        <v>2000</v>
      </c>
      <c r="I259" s="21" t="str">
        <f t="shared" si="28"/>
        <v>W:</v>
      </c>
      <c r="J259" s="23">
        <v>1120</v>
      </c>
      <c r="K259" s="23" t="str">
        <f t="shared" si="29"/>
        <v/>
      </c>
      <c r="L259" s="23"/>
      <c r="M259" s="25" t="s">
        <v>404</v>
      </c>
      <c r="N259" s="26" t="s">
        <v>234</v>
      </c>
      <c r="O259" s="27" t="s">
        <v>170</v>
      </c>
      <c r="P259" s="42" t="s">
        <v>415</v>
      </c>
      <c r="Q259" s="29" t="str">
        <f t="shared" si="30"/>
        <v>Panel Posterior Corte Doble_NP-125*125 / H:2000W:1120 mm</v>
      </c>
    </row>
    <row r="260" spans="1:17" ht="20" customHeight="1" outlineLevel="1" x14ac:dyDescent="0.65">
      <c r="A260" s="57">
        <v>240</v>
      </c>
      <c r="B260" s="67" t="str">
        <f t="shared" si="26"/>
        <v>2240PaPCD_NP</v>
      </c>
      <c r="C260" s="16" t="s">
        <v>233</v>
      </c>
      <c r="D260" s="36" t="s">
        <v>285</v>
      </c>
      <c r="E260" s="36"/>
      <c r="F260" s="36"/>
      <c r="G260" s="19" t="str">
        <f t="shared" si="27"/>
        <v>H:</v>
      </c>
      <c r="H260" s="19">
        <v>2200</v>
      </c>
      <c r="I260" s="21" t="str">
        <f t="shared" si="28"/>
        <v>W:</v>
      </c>
      <c r="J260" s="23">
        <v>400</v>
      </c>
      <c r="K260" s="23" t="str">
        <f t="shared" si="29"/>
        <v/>
      </c>
      <c r="L260" s="23"/>
      <c r="M260" s="25" t="s">
        <v>404</v>
      </c>
      <c r="N260" s="26" t="s">
        <v>234</v>
      </c>
      <c r="O260" s="27" t="s">
        <v>170</v>
      </c>
      <c r="P260" s="42" t="s">
        <v>415</v>
      </c>
      <c r="Q260" s="29" t="str">
        <f t="shared" si="30"/>
        <v>Panel Posterior Corte Doble_NP-125*125 / H:2200W:400 mm</v>
      </c>
    </row>
    <row r="261" spans="1:17" ht="20" customHeight="1" outlineLevel="1" x14ac:dyDescent="0.65">
      <c r="A261" s="57">
        <v>241</v>
      </c>
      <c r="B261" s="67" t="str">
        <f t="shared" si="26"/>
        <v>2272PaPCD_NP</v>
      </c>
      <c r="C261" s="16" t="s">
        <v>233</v>
      </c>
      <c r="D261" s="36" t="s">
        <v>286</v>
      </c>
      <c r="E261" s="36"/>
      <c r="F261" s="36"/>
      <c r="G261" s="19" t="str">
        <f t="shared" si="27"/>
        <v>H:</v>
      </c>
      <c r="H261" s="19">
        <v>2200</v>
      </c>
      <c r="I261" s="21" t="str">
        <f t="shared" si="28"/>
        <v>W:</v>
      </c>
      <c r="J261" s="23">
        <v>720</v>
      </c>
      <c r="K261" s="23" t="str">
        <f t="shared" si="29"/>
        <v/>
      </c>
      <c r="L261" s="23"/>
      <c r="M261" s="25" t="s">
        <v>404</v>
      </c>
      <c r="N261" s="26" t="s">
        <v>234</v>
      </c>
      <c r="O261" s="27" t="s">
        <v>170</v>
      </c>
      <c r="P261" s="42" t="s">
        <v>415</v>
      </c>
      <c r="Q261" s="29" t="str">
        <f t="shared" si="30"/>
        <v>Panel Posterior Corte Doble_NP-125*125 / H:2200W:720 mm</v>
      </c>
    </row>
    <row r="262" spans="1:17" ht="20" customHeight="1" outlineLevel="1" x14ac:dyDescent="0.65">
      <c r="A262" s="57">
        <v>242</v>
      </c>
      <c r="B262" s="67" t="str">
        <f t="shared" si="26"/>
        <v>2280PaPCD_NP</v>
      </c>
      <c r="C262" s="16" t="s">
        <v>233</v>
      </c>
      <c r="D262" s="36" t="s">
        <v>287</v>
      </c>
      <c r="E262" s="36"/>
      <c r="F262" s="36"/>
      <c r="G262" s="19" t="str">
        <f t="shared" si="27"/>
        <v>H:</v>
      </c>
      <c r="H262" s="19">
        <v>2200</v>
      </c>
      <c r="I262" s="21" t="str">
        <f t="shared" si="28"/>
        <v>W:</v>
      </c>
      <c r="J262" s="23">
        <v>800</v>
      </c>
      <c r="K262" s="23" t="str">
        <f t="shared" si="29"/>
        <v/>
      </c>
      <c r="L262" s="23"/>
      <c r="M262" s="25" t="s">
        <v>404</v>
      </c>
      <c r="N262" s="26" t="s">
        <v>234</v>
      </c>
      <c r="O262" s="27" t="s">
        <v>170</v>
      </c>
      <c r="P262" s="42" t="s">
        <v>415</v>
      </c>
      <c r="Q262" s="29" t="str">
        <f t="shared" si="30"/>
        <v>Panel Posterior Corte Doble_NP-125*125 / H:2200W:800 mm</v>
      </c>
    </row>
    <row r="263" spans="1:17" ht="20" customHeight="1" outlineLevel="1" x14ac:dyDescent="0.65">
      <c r="A263" s="57">
        <v>243</v>
      </c>
      <c r="B263" s="67" t="str">
        <f t="shared" si="26"/>
        <v>2211PaPCD_NP</v>
      </c>
      <c r="C263" s="16" t="s">
        <v>233</v>
      </c>
      <c r="D263" s="36" t="s">
        <v>288</v>
      </c>
      <c r="E263" s="36"/>
      <c r="F263" s="36"/>
      <c r="G263" s="19" t="str">
        <f t="shared" si="27"/>
        <v>H:</v>
      </c>
      <c r="H263" s="19">
        <v>2200</v>
      </c>
      <c r="I263" s="21" t="str">
        <f t="shared" si="28"/>
        <v>W:</v>
      </c>
      <c r="J263" s="23">
        <v>1120</v>
      </c>
      <c r="K263" s="23" t="str">
        <f t="shared" si="29"/>
        <v/>
      </c>
      <c r="L263" s="23"/>
      <c r="M263" s="25" t="s">
        <v>404</v>
      </c>
      <c r="N263" s="26" t="s">
        <v>234</v>
      </c>
      <c r="O263" s="27" t="s">
        <v>170</v>
      </c>
      <c r="P263" s="42" t="s">
        <v>415</v>
      </c>
      <c r="Q263" s="29" t="str">
        <f t="shared" si="30"/>
        <v>Panel Posterior Corte Doble_NP-125*125 / H:2200W:1120 mm</v>
      </c>
    </row>
    <row r="264" spans="1:17" ht="20" customHeight="1" outlineLevel="1" x14ac:dyDescent="0.65">
      <c r="A264" s="57">
        <v>244</v>
      </c>
      <c r="B264" s="67" t="str">
        <f t="shared" si="26"/>
        <v>1872PaPCS_SE</v>
      </c>
      <c r="C264" s="16" t="s">
        <v>233</v>
      </c>
      <c r="D264" s="36" t="s">
        <v>289</v>
      </c>
      <c r="E264" s="36"/>
      <c r="F264" s="36"/>
      <c r="G264" s="19" t="str">
        <f t="shared" si="27"/>
        <v>H:</v>
      </c>
      <c r="H264" s="19">
        <v>1800</v>
      </c>
      <c r="I264" s="21" t="str">
        <f t="shared" si="28"/>
        <v>W:</v>
      </c>
      <c r="J264" s="23">
        <v>720</v>
      </c>
      <c r="K264" s="23" t="str">
        <f t="shared" si="29"/>
        <v/>
      </c>
      <c r="L264" s="23"/>
      <c r="M264" s="25" t="s">
        <v>404</v>
      </c>
      <c r="N264" s="26" t="s">
        <v>234</v>
      </c>
      <c r="O264" s="27" t="s">
        <v>169</v>
      </c>
      <c r="P264" s="42" t="s">
        <v>229</v>
      </c>
      <c r="Q264" s="29" t="str">
        <f t="shared" si="30"/>
        <v>Panel Posterior Corte Sencillo_SE-223*223 / H:1800W:720 mm</v>
      </c>
    </row>
    <row r="265" spans="1:17" ht="20" customHeight="1" outlineLevel="1" x14ac:dyDescent="0.65">
      <c r="A265" s="57">
        <v>245</v>
      </c>
      <c r="B265" s="67" t="str">
        <f t="shared" si="26"/>
        <v>1811PaPCS_SE</v>
      </c>
      <c r="C265" s="16" t="s">
        <v>233</v>
      </c>
      <c r="D265" s="36" t="s">
        <v>290</v>
      </c>
      <c r="E265" s="36"/>
      <c r="F265" s="36"/>
      <c r="G265" s="19" t="str">
        <f t="shared" si="27"/>
        <v>H:</v>
      </c>
      <c r="H265" s="19">
        <v>1800</v>
      </c>
      <c r="I265" s="21" t="str">
        <f t="shared" si="28"/>
        <v>W:</v>
      </c>
      <c r="J265" s="23">
        <v>1120</v>
      </c>
      <c r="K265" s="23" t="str">
        <f t="shared" si="29"/>
        <v/>
      </c>
      <c r="L265" s="23"/>
      <c r="M265" s="25" t="s">
        <v>404</v>
      </c>
      <c r="N265" s="26" t="s">
        <v>234</v>
      </c>
      <c r="O265" s="27" t="s">
        <v>169</v>
      </c>
      <c r="P265" s="42" t="s">
        <v>229</v>
      </c>
      <c r="Q265" s="29" t="str">
        <f t="shared" si="30"/>
        <v>Panel Posterior Corte Sencillo_SE-223*223 / H:1800W:1120 mm</v>
      </c>
    </row>
    <row r="266" spans="1:17" ht="20" customHeight="1" outlineLevel="1" x14ac:dyDescent="0.65">
      <c r="A266" s="57">
        <v>246</v>
      </c>
      <c r="B266" s="67" t="str">
        <f t="shared" si="26"/>
        <v>2072PaPCS_SE</v>
      </c>
      <c r="C266" s="16" t="s">
        <v>233</v>
      </c>
      <c r="D266" s="36" t="s">
        <v>291</v>
      </c>
      <c r="E266" s="36"/>
      <c r="F266" s="36"/>
      <c r="G266" s="19" t="str">
        <f t="shared" si="27"/>
        <v>H:</v>
      </c>
      <c r="H266" s="19">
        <v>2000</v>
      </c>
      <c r="I266" s="21" t="str">
        <f t="shared" si="28"/>
        <v>W:</v>
      </c>
      <c r="J266" s="23">
        <v>720</v>
      </c>
      <c r="K266" s="23" t="str">
        <f t="shared" si="29"/>
        <v/>
      </c>
      <c r="L266" s="23"/>
      <c r="M266" s="25" t="s">
        <v>404</v>
      </c>
      <c r="N266" s="26" t="s">
        <v>234</v>
      </c>
      <c r="O266" s="27" t="s">
        <v>169</v>
      </c>
      <c r="P266" s="42" t="s">
        <v>229</v>
      </c>
      <c r="Q266" s="29" t="str">
        <f t="shared" si="30"/>
        <v>Panel Posterior Corte Sencillo_SE-223*223 / H:2000W:720 mm</v>
      </c>
    </row>
    <row r="267" spans="1:17" ht="20" customHeight="1" outlineLevel="1" x14ac:dyDescent="0.65">
      <c r="A267" s="57">
        <v>247</v>
      </c>
      <c r="B267" s="67" t="str">
        <f t="shared" si="26"/>
        <v>2080PaPCS_SE</v>
      </c>
      <c r="C267" s="16" t="s">
        <v>233</v>
      </c>
      <c r="D267" s="36" t="s">
        <v>292</v>
      </c>
      <c r="E267" s="36"/>
      <c r="F267" s="36"/>
      <c r="G267" s="19" t="str">
        <f t="shared" si="27"/>
        <v>H:</v>
      </c>
      <c r="H267" s="19">
        <v>2000</v>
      </c>
      <c r="I267" s="21" t="str">
        <f t="shared" si="28"/>
        <v>W:</v>
      </c>
      <c r="J267" s="23">
        <v>800</v>
      </c>
      <c r="K267" s="23" t="str">
        <f t="shared" si="29"/>
        <v/>
      </c>
      <c r="L267" s="23"/>
      <c r="M267" s="25" t="s">
        <v>404</v>
      </c>
      <c r="N267" s="26" t="s">
        <v>234</v>
      </c>
      <c r="O267" s="27" t="s">
        <v>169</v>
      </c>
      <c r="P267" s="42" t="s">
        <v>229</v>
      </c>
      <c r="Q267" s="29" t="str">
        <f t="shared" si="30"/>
        <v>Panel Posterior Corte Sencillo_SE-223*223 / H:2000W:800 mm</v>
      </c>
    </row>
    <row r="268" spans="1:17" ht="20" customHeight="1" outlineLevel="1" x14ac:dyDescent="0.65">
      <c r="A268" s="57">
        <v>248</v>
      </c>
      <c r="B268" s="67" t="str">
        <f t="shared" si="26"/>
        <v>2011PaPCS_SE</v>
      </c>
      <c r="C268" s="16" t="s">
        <v>233</v>
      </c>
      <c r="D268" s="36" t="s">
        <v>293</v>
      </c>
      <c r="E268" s="36"/>
      <c r="F268" s="36"/>
      <c r="G268" s="19" t="str">
        <f t="shared" si="27"/>
        <v>H:</v>
      </c>
      <c r="H268" s="19">
        <v>2000</v>
      </c>
      <c r="I268" s="21" t="str">
        <f t="shared" si="28"/>
        <v>W:</v>
      </c>
      <c r="J268" s="23">
        <v>1120</v>
      </c>
      <c r="K268" s="23" t="str">
        <f t="shared" si="29"/>
        <v/>
      </c>
      <c r="L268" s="23"/>
      <c r="M268" s="25" t="s">
        <v>404</v>
      </c>
      <c r="N268" s="26" t="s">
        <v>234</v>
      </c>
      <c r="O268" s="27" t="s">
        <v>169</v>
      </c>
      <c r="P268" s="42" t="s">
        <v>229</v>
      </c>
      <c r="Q268" s="29" t="str">
        <f t="shared" si="30"/>
        <v>Panel Posterior Corte Sencillo_SE-223*223 / H:2000W:1120 mm</v>
      </c>
    </row>
    <row r="269" spans="1:17" ht="20" customHeight="1" outlineLevel="1" x14ac:dyDescent="0.65">
      <c r="A269" s="57">
        <v>249</v>
      </c>
      <c r="B269" s="67" t="str">
        <f t="shared" si="26"/>
        <v>2272PaPCS_SE</v>
      </c>
      <c r="C269" s="16" t="s">
        <v>233</v>
      </c>
      <c r="D269" s="36" t="s">
        <v>294</v>
      </c>
      <c r="E269" s="36"/>
      <c r="F269" s="36"/>
      <c r="G269" s="19" t="str">
        <f t="shared" si="27"/>
        <v>H:</v>
      </c>
      <c r="H269" s="19">
        <v>2200</v>
      </c>
      <c r="I269" s="21" t="str">
        <f t="shared" si="28"/>
        <v>W:</v>
      </c>
      <c r="J269" s="23">
        <v>720</v>
      </c>
      <c r="K269" s="23" t="str">
        <f t="shared" si="29"/>
        <v/>
      </c>
      <c r="L269" s="23"/>
      <c r="M269" s="25" t="s">
        <v>404</v>
      </c>
      <c r="N269" s="26" t="s">
        <v>234</v>
      </c>
      <c r="O269" s="27" t="s">
        <v>169</v>
      </c>
      <c r="P269" s="42" t="s">
        <v>229</v>
      </c>
      <c r="Q269" s="29" t="str">
        <f t="shared" si="30"/>
        <v>Panel Posterior Corte Sencillo_SE-223*223 / H:2200W:720 mm</v>
      </c>
    </row>
    <row r="270" spans="1:17" ht="20" customHeight="1" outlineLevel="1" x14ac:dyDescent="0.65">
      <c r="A270" s="57">
        <v>250</v>
      </c>
      <c r="B270" s="67" t="str">
        <f t="shared" si="26"/>
        <v>2280PaPCS_SE</v>
      </c>
      <c r="C270" s="16" t="s">
        <v>233</v>
      </c>
      <c r="D270" s="36" t="s">
        <v>295</v>
      </c>
      <c r="E270" s="36"/>
      <c r="F270" s="36"/>
      <c r="G270" s="19" t="str">
        <f t="shared" si="27"/>
        <v>H:</v>
      </c>
      <c r="H270" s="19">
        <v>2200</v>
      </c>
      <c r="I270" s="21" t="str">
        <f t="shared" si="28"/>
        <v>W:</v>
      </c>
      <c r="J270" s="23">
        <v>800</v>
      </c>
      <c r="K270" s="23" t="str">
        <f t="shared" si="29"/>
        <v/>
      </c>
      <c r="L270" s="23"/>
      <c r="M270" s="25" t="s">
        <v>404</v>
      </c>
      <c r="N270" s="26" t="s">
        <v>234</v>
      </c>
      <c r="O270" s="27" t="s">
        <v>169</v>
      </c>
      <c r="P270" s="42" t="s">
        <v>229</v>
      </c>
      <c r="Q270" s="29" t="str">
        <f t="shared" si="30"/>
        <v>Panel Posterior Corte Sencillo_SE-223*223 / H:2200W:800 mm</v>
      </c>
    </row>
    <row r="271" spans="1:17" ht="20" customHeight="1" outlineLevel="1" x14ac:dyDescent="0.65">
      <c r="A271" s="57">
        <v>251</v>
      </c>
      <c r="B271" s="67" t="str">
        <f t="shared" si="26"/>
        <v>2211PaPCS_SE</v>
      </c>
      <c r="C271" s="16" t="s">
        <v>233</v>
      </c>
      <c r="D271" s="36" t="s">
        <v>296</v>
      </c>
      <c r="E271" s="36"/>
      <c r="F271" s="36"/>
      <c r="G271" s="19" t="str">
        <f t="shared" si="27"/>
        <v>H:</v>
      </c>
      <c r="H271" s="19">
        <v>2200</v>
      </c>
      <c r="I271" s="21" t="str">
        <f t="shared" si="28"/>
        <v>W:</v>
      </c>
      <c r="J271" s="23">
        <v>1120</v>
      </c>
      <c r="K271" s="23" t="str">
        <f t="shared" si="29"/>
        <v/>
      </c>
      <c r="L271" s="23"/>
      <c r="M271" s="25" t="s">
        <v>404</v>
      </c>
      <c r="N271" s="26" t="s">
        <v>234</v>
      </c>
      <c r="O271" s="27" t="s">
        <v>169</v>
      </c>
      <c r="P271" s="42" t="s">
        <v>229</v>
      </c>
      <c r="Q271" s="29" t="str">
        <f t="shared" si="30"/>
        <v>Panel Posterior Corte Sencillo_SE-223*223 / H:2200W:1120 mm</v>
      </c>
    </row>
    <row r="272" spans="1:17" ht="20" customHeight="1" outlineLevel="1" x14ac:dyDescent="0.65">
      <c r="A272" s="57">
        <v>252</v>
      </c>
      <c r="B272" s="67" t="str">
        <f t="shared" si="26"/>
        <v>1872PaPCS_NG</v>
      </c>
      <c r="C272" s="16" t="s">
        <v>233</v>
      </c>
      <c r="D272" s="36" t="s">
        <v>297</v>
      </c>
      <c r="E272" s="36"/>
      <c r="F272" s="36"/>
      <c r="G272" s="19" t="str">
        <f t="shared" si="27"/>
        <v>H:</v>
      </c>
      <c r="H272" s="19">
        <v>1800</v>
      </c>
      <c r="I272" s="21" t="str">
        <f t="shared" si="28"/>
        <v>W:</v>
      </c>
      <c r="J272" s="23">
        <v>720</v>
      </c>
      <c r="K272" s="23" t="str">
        <f t="shared" si="29"/>
        <v/>
      </c>
      <c r="L272" s="23"/>
      <c r="M272" s="25" t="s">
        <v>404</v>
      </c>
      <c r="N272" s="26" t="s">
        <v>234</v>
      </c>
      <c r="O272" s="27" t="s">
        <v>169</v>
      </c>
      <c r="P272" s="42" t="s">
        <v>417</v>
      </c>
      <c r="Q272" s="29" t="str">
        <f t="shared" si="30"/>
        <v>Panel Posterior Corte Sencillo_NG-229*229 / H:1800W:720 mm</v>
      </c>
    </row>
    <row r="273" spans="1:17" ht="20" customHeight="1" outlineLevel="1" x14ac:dyDescent="0.65">
      <c r="A273" s="57">
        <v>253</v>
      </c>
      <c r="B273" s="67" t="str">
        <f t="shared" si="26"/>
        <v>1811PaPCS_NG</v>
      </c>
      <c r="C273" s="16" t="s">
        <v>233</v>
      </c>
      <c r="D273" s="36" t="s">
        <v>298</v>
      </c>
      <c r="E273" s="36"/>
      <c r="F273" s="36"/>
      <c r="G273" s="19" t="str">
        <f t="shared" si="27"/>
        <v>H:</v>
      </c>
      <c r="H273" s="19">
        <v>1800</v>
      </c>
      <c r="I273" s="21" t="str">
        <f t="shared" si="28"/>
        <v>W:</v>
      </c>
      <c r="J273" s="23">
        <v>1120</v>
      </c>
      <c r="K273" s="23" t="str">
        <f t="shared" si="29"/>
        <v/>
      </c>
      <c r="L273" s="23"/>
      <c r="M273" s="25" t="s">
        <v>404</v>
      </c>
      <c r="N273" s="26" t="s">
        <v>234</v>
      </c>
      <c r="O273" s="27" t="s">
        <v>169</v>
      </c>
      <c r="P273" s="42" t="s">
        <v>417</v>
      </c>
      <c r="Q273" s="29" t="str">
        <f t="shared" si="30"/>
        <v>Panel Posterior Corte Sencillo_NG-229*229 / H:1800W:1120 mm</v>
      </c>
    </row>
    <row r="274" spans="1:17" ht="20" customHeight="1" outlineLevel="1" x14ac:dyDescent="0.65">
      <c r="A274" s="57">
        <v>254</v>
      </c>
      <c r="B274" s="67" t="str">
        <f t="shared" si="26"/>
        <v>2072PaPCS_NG</v>
      </c>
      <c r="C274" s="16" t="s">
        <v>233</v>
      </c>
      <c r="D274" s="36" t="s">
        <v>299</v>
      </c>
      <c r="E274" s="36"/>
      <c r="F274" s="36"/>
      <c r="G274" s="19" t="str">
        <f t="shared" si="27"/>
        <v>H:</v>
      </c>
      <c r="H274" s="19">
        <v>2000</v>
      </c>
      <c r="I274" s="21" t="str">
        <f t="shared" si="28"/>
        <v>W:</v>
      </c>
      <c r="J274" s="23">
        <v>720</v>
      </c>
      <c r="K274" s="23" t="str">
        <f t="shared" si="29"/>
        <v/>
      </c>
      <c r="L274" s="23"/>
      <c r="M274" s="25" t="s">
        <v>404</v>
      </c>
      <c r="N274" s="26" t="s">
        <v>234</v>
      </c>
      <c r="O274" s="27" t="s">
        <v>169</v>
      </c>
      <c r="P274" s="42" t="s">
        <v>417</v>
      </c>
      <c r="Q274" s="29" t="str">
        <f t="shared" si="30"/>
        <v>Panel Posterior Corte Sencillo_NG-229*229 / H:2000W:720 mm</v>
      </c>
    </row>
    <row r="275" spans="1:17" ht="20" customHeight="1" outlineLevel="1" x14ac:dyDescent="0.65">
      <c r="A275" s="57">
        <v>255</v>
      </c>
      <c r="B275" s="67" t="str">
        <f t="shared" ref="B275:B338" si="31">MID(H275,1,2)&amp;MID(J275,1,2)&amp;MID(L275,1,2)&amp;MID(C275,1,2)&amp;MID(M275,1,1)&amp;MID(N275,1,1)&amp;MID(O275,1,1)&amp;MID(P275,1,3)</f>
        <v>2080PaPCS_NG</v>
      </c>
      <c r="C275" s="16" t="s">
        <v>233</v>
      </c>
      <c r="D275" s="36" t="s">
        <v>300</v>
      </c>
      <c r="E275" s="36"/>
      <c r="F275" s="36"/>
      <c r="G275" s="19" t="str">
        <f t="shared" ref="G275:G338" si="32">IF(H275&lt;&gt;"","H:","")</f>
        <v>H:</v>
      </c>
      <c r="H275" s="19">
        <v>2000</v>
      </c>
      <c r="I275" s="21" t="str">
        <f t="shared" ref="I275:I338" si="33">IF(J275&lt;&gt;"","W:","")</f>
        <v>W:</v>
      </c>
      <c r="J275" s="23">
        <v>800</v>
      </c>
      <c r="K275" s="23" t="str">
        <f t="shared" ref="K275:K338" si="34">IF(L275&lt;&gt;"","D:","")</f>
        <v/>
      </c>
      <c r="L275" s="23"/>
      <c r="M275" s="25" t="s">
        <v>404</v>
      </c>
      <c r="N275" s="26" t="s">
        <v>234</v>
      </c>
      <c r="O275" s="27" t="s">
        <v>169</v>
      </c>
      <c r="P275" s="42" t="s">
        <v>417</v>
      </c>
      <c r="Q275" s="29" t="str">
        <f t="shared" ref="Q275:Q338" si="35">IF(B275&lt;&gt;"",(C275&amp;M275&amp;N275&amp;O275&amp;P275&amp;" / "&amp;G275&amp;H275&amp;I275&amp;J275&amp;K275&amp;L275&amp;" mm"),"")</f>
        <v>Panel Posterior Corte Sencillo_NG-229*229 / H:2000W:800 mm</v>
      </c>
    </row>
    <row r="276" spans="1:17" ht="20" customHeight="1" outlineLevel="1" x14ac:dyDescent="0.65">
      <c r="A276" s="57">
        <v>256</v>
      </c>
      <c r="B276" s="67" t="str">
        <f t="shared" si="31"/>
        <v>2011PaPCS_NG</v>
      </c>
      <c r="C276" s="16" t="s">
        <v>233</v>
      </c>
      <c r="D276" s="36" t="s">
        <v>301</v>
      </c>
      <c r="E276" s="36"/>
      <c r="F276" s="36"/>
      <c r="G276" s="19" t="str">
        <f t="shared" si="32"/>
        <v>H:</v>
      </c>
      <c r="H276" s="19">
        <v>2000</v>
      </c>
      <c r="I276" s="21" t="str">
        <f t="shared" si="33"/>
        <v>W:</v>
      </c>
      <c r="J276" s="23">
        <v>1120</v>
      </c>
      <c r="K276" s="23" t="str">
        <f t="shared" si="34"/>
        <v/>
      </c>
      <c r="L276" s="23"/>
      <c r="M276" s="25" t="s">
        <v>404</v>
      </c>
      <c r="N276" s="26" t="s">
        <v>234</v>
      </c>
      <c r="O276" s="27" t="s">
        <v>169</v>
      </c>
      <c r="P276" s="42" t="s">
        <v>417</v>
      </c>
      <c r="Q276" s="29" t="str">
        <f t="shared" si="35"/>
        <v>Panel Posterior Corte Sencillo_NG-229*229 / H:2000W:1120 mm</v>
      </c>
    </row>
    <row r="277" spans="1:17" ht="20" customHeight="1" outlineLevel="1" x14ac:dyDescent="0.65">
      <c r="A277" s="57">
        <v>257</v>
      </c>
      <c r="B277" s="67" t="str">
        <f t="shared" si="31"/>
        <v>2272PaPCS_NG</v>
      </c>
      <c r="C277" s="16" t="s">
        <v>233</v>
      </c>
      <c r="D277" s="36" t="s">
        <v>302</v>
      </c>
      <c r="E277" s="36"/>
      <c r="F277" s="36"/>
      <c r="G277" s="19" t="str">
        <f t="shared" si="32"/>
        <v>H:</v>
      </c>
      <c r="H277" s="19">
        <v>2200</v>
      </c>
      <c r="I277" s="21" t="str">
        <f t="shared" si="33"/>
        <v>W:</v>
      </c>
      <c r="J277" s="23">
        <v>720</v>
      </c>
      <c r="K277" s="23" t="str">
        <f t="shared" si="34"/>
        <v/>
      </c>
      <c r="L277" s="23"/>
      <c r="M277" s="25" t="s">
        <v>404</v>
      </c>
      <c r="N277" s="26" t="s">
        <v>234</v>
      </c>
      <c r="O277" s="27" t="s">
        <v>169</v>
      </c>
      <c r="P277" s="42" t="s">
        <v>417</v>
      </c>
      <c r="Q277" s="29" t="str">
        <f t="shared" si="35"/>
        <v>Panel Posterior Corte Sencillo_NG-229*229 / H:2200W:720 mm</v>
      </c>
    </row>
    <row r="278" spans="1:17" ht="20" customHeight="1" outlineLevel="1" x14ac:dyDescent="0.65">
      <c r="A278" s="57">
        <v>258</v>
      </c>
      <c r="B278" s="67" t="str">
        <f t="shared" si="31"/>
        <v>2280PaPCS_NG</v>
      </c>
      <c r="C278" s="16" t="s">
        <v>233</v>
      </c>
      <c r="D278" s="36" t="s">
        <v>303</v>
      </c>
      <c r="E278" s="36"/>
      <c r="F278" s="36"/>
      <c r="G278" s="19" t="str">
        <f t="shared" si="32"/>
        <v>H:</v>
      </c>
      <c r="H278" s="19">
        <v>2200</v>
      </c>
      <c r="I278" s="21" t="str">
        <f t="shared" si="33"/>
        <v>W:</v>
      </c>
      <c r="J278" s="23">
        <v>800</v>
      </c>
      <c r="K278" s="23" t="str">
        <f t="shared" si="34"/>
        <v/>
      </c>
      <c r="L278" s="23"/>
      <c r="M278" s="25" t="s">
        <v>404</v>
      </c>
      <c r="N278" s="26" t="s">
        <v>234</v>
      </c>
      <c r="O278" s="27" t="s">
        <v>169</v>
      </c>
      <c r="P278" s="42" t="s">
        <v>417</v>
      </c>
      <c r="Q278" s="29" t="str">
        <f t="shared" si="35"/>
        <v>Panel Posterior Corte Sencillo_NG-229*229 / H:2200W:800 mm</v>
      </c>
    </row>
    <row r="279" spans="1:17" ht="20" customHeight="1" outlineLevel="1" x14ac:dyDescent="0.65">
      <c r="A279" s="57">
        <v>259</v>
      </c>
      <c r="B279" s="67" t="str">
        <f t="shared" si="31"/>
        <v>2211PaPCS_NG</v>
      </c>
      <c r="C279" s="16" t="s">
        <v>233</v>
      </c>
      <c r="D279" s="36" t="s">
        <v>304</v>
      </c>
      <c r="E279" s="36"/>
      <c r="F279" s="36"/>
      <c r="G279" s="19" t="str">
        <f t="shared" si="32"/>
        <v>H:</v>
      </c>
      <c r="H279" s="19">
        <v>2200</v>
      </c>
      <c r="I279" s="21" t="str">
        <f t="shared" si="33"/>
        <v>W:</v>
      </c>
      <c r="J279" s="23">
        <v>1120</v>
      </c>
      <c r="K279" s="23" t="str">
        <f t="shared" si="34"/>
        <v/>
      </c>
      <c r="L279" s="23"/>
      <c r="M279" s="25" t="s">
        <v>404</v>
      </c>
      <c r="N279" s="26" t="s">
        <v>234</v>
      </c>
      <c r="O279" s="27" t="s">
        <v>169</v>
      </c>
      <c r="P279" s="42" t="s">
        <v>417</v>
      </c>
      <c r="Q279" s="29" t="str">
        <f t="shared" si="35"/>
        <v>Panel Posterior Corte Sencillo_NG-229*229 / H:2200W:1120 mm</v>
      </c>
    </row>
    <row r="280" spans="1:17" ht="20" customHeight="1" outlineLevel="1" x14ac:dyDescent="0.65">
      <c r="A280" s="57">
        <v>260</v>
      </c>
      <c r="B280" s="67" t="str">
        <f t="shared" si="31"/>
        <v>1840PaPCS_NM</v>
      </c>
      <c r="C280" s="16" t="s">
        <v>233</v>
      </c>
      <c r="D280" s="36" t="s">
        <v>305</v>
      </c>
      <c r="E280" s="36"/>
      <c r="F280" s="36"/>
      <c r="G280" s="19" t="str">
        <f t="shared" si="32"/>
        <v>H:</v>
      </c>
      <c r="H280" s="19">
        <v>1800</v>
      </c>
      <c r="I280" s="21" t="str">
        <f t="shared" si="33"/>
        <v>W:</v>
      </c>
      <c r="J280" s="23">
        <v>400</v>
      </c>
      <c r="K280" s="23" t="str">
        <f t="shared" si="34"/>
        <v/>
      </c>
      <c r="L280" s="23"/>
      <c r="M280" s="25" t="s">
        <v>404</v>
      </c>
      <c r="N280" s="26" t="s">
        <v>234</v>
      </c>
      <c r="O280" s="27" t="s">
        <v>169</v>
      </c>
      <c r="P280" s="42" t="s">
        <v>416</v>
      </c>
      <c r="Q280" s="29" t="str">
        <f t="shared" si="35"/>
        <v>Panel Posterior Corte Sencillo_NM-180*180 / H:1800W:400 mm</v>
      </c>
    </row>
    <row r="281" spans="1:17" ht="20" customHeight="1" outlineLevel="1" x14ac:dyDescent="0.65">
      <c r="A281" s="57">
        <v>261</v>
      </c>
      <c r="B281" s="67" t="str">
        <f t="shared" si="31"/>
        <v>1872PaPCS_NM</v>
      </c>
      <c r="C281" s="16" t="s">
        <v>233</v>
      </c>
      <c r="D281" s="36" t="s">
        <v>306</v>
      </c>
      <c r="E281" s="36"/>
      <c r="F281" s="36"/>
      <c r="G281" s="19" t="str">
        <f t="shared" si="32"/>
        <v>H:</v>
      </c>
      <c r="H281" s="19">
        <v>1800</v>
      </c>
      <c r="I281" s="21" t="str">
        <f t="shared" si="33"/>
        <v>W:</v>
      </c>
      <c r="J281" s="23">
        <v>720</v>
      </c>
      <c r="K281" s="23" t="str">
        <f t="shared" si="34"/>
        <v/>
      </c>
      <c r="L281" s="23"/>
      <c r="M281" s="25" t="s">
        <v>404</v>
      </c>
      <c r="N281" s="26" t="s">
        <v>234</v>
      </c>
      <c r="O281" s="27" t="s">
        <v>169</v>
      </c>
      <c r="P281" s="42" t="s">
        <v>416</v>
      </c>
      <c r="Q281" s="29" t="str">
        <f t="shared" si="35"/>
        <v>Panel Posterior Corte Sencillo_NM-180*180 / H:1800W:720 mm</v>
      </c>
    </row>
    <row r="282" spans="1:17" ht="20" customHeight="1" outlineLevel="1" x14ac:dyDescent="0.65">
      <c r="A282" s="57">
        <v>262</v>
      </c>
      <c r="B282" s="67" t="str">
        <f t="shared" si="31"/>
        <v>1811PaPCS_NM</v>
      </c>
      <c r="C282" s="16" t="s">
        <v>233</v>
      </c>
      <c r="D282" s="36" t="s">
        <v>307</v>
      </c>
      <c r="E282" s="36"/>
      <c r="F282" s="36"/>
      <c r="G282" s="19" t="str">
        <f t="shared" si="32"/>
        <v>H:</v>
      </c>
      <c r="H282" s="19">
        <v>1800</v>
      </c>
      <c r="I282" s="21" t="str">
        <f t="shared" si="33"/>
        <v>W:</v>
      </c>
      <c r="J282" s="23">
        <v>1120</v>
      </c>
      <c r="K282" s="23" t="str">
        <f t="shared" si="34"/>
        <v/>
      </c>
      <c r="L282" s="23"/>
      <c r="M282" s="25" t="s">
        <v>404</v>
      </c>
      <c r="N282" s="26" t="s">
        <v>234</v>
      </c>
      <c r="O282" s="27" t="s">
        <v>169</v>
      </c>
      <c r="P282" s="42" t="s">
        <v>416</v>
      </c>
      <c r="Q282" s="29" t="str">
        <f t="shared" si="35"/>
        <v>Panel Posterior Corte Sencillo_NM-180*180 / H:1800W:1120 mm</v>
      </c>
    </row>
    <row r="283" spans="1:17" ht="20" customHeight="1" outlineLevel="1" x14ac:dyDescent="0.65">
      <c r="A283" s="57">
        <v>263</v>
      </c>
      <c r="B283" s="67" t="str">
        <f t="shared" si="31"/>
        <v>2040PaPCS_NM</v>
      </c>
      <c r="C283" s="16" t="s">
        <v>233</v>
      </c>
      <c r="D283" s="36" t="s">
        <v>308</v>
      </c>
      <c r="E283" s="36"/>
      <c r="F283" s="36"/>
      <c r="G283" s="19" t="str">
        <f t="shared" si="32"/>
        <v>H:</v>
      </c>
      <c r="H283" s="19">
        <v>2000</v>
      </c>
      <c r="I283" s="21" t="str">
        <f t="shared" si="33"/>
        <v>W:</v>
      </c>
      <c r="J283" s="23">
        <v>400</v>
      </c>
      <c r="K283" s="23" t="str">
        <f t="shared" si="34"/>
        <v/>
      </c>
      <c r="L283" s="23"/>
      <c r="M283" s="25" t="s">
        <v>404</v>
      </c>
      <c r="N283" s="26" t="s">
        <v>234</v>
      </c>
      <c r="O283" s="27" t="s">
        <v>169</v>
      </c>
      <c r="P283" s="42" t="s">
        <v>416</v>
      </c>
      <c r="Q283" s="29" t="str">
        <f t="shared" si="35"/>
        <v>Panel Posterior Corte Sencillo_NM-180*180 / H:2000W:400 mm</v>
      </c>
    </row>
    <row r="284" spans="1:17" ht="20" customHeight="1" outlineLevel="1" x14ac:dyDescent="0.65">
      <c r="A284" s="57">
        <v>264</v>
      </c>
      <c r="B284" s="67" t="str">
        <f t="shared" si="31"/>
        <v>2072PaPCS_NM</v>
      </c>
      <c r="C284" s="16" t="s">
        <v>233</v>
      </c>
      <c r="D284" s="36" t="s">
        <v>309</v>
      </c>
      <c r="E284" s="36"/>
      <c r="F284" s="36"/>
      <c r="G284" s="19" t="str">
        <f t="shared" si="32"/>
        <v>H:</v>
      </c>
      <c r="H284" s="19">
        <v>2000</v>
      </c>
      <c r="I284" s="21" t="str">
        <f t="shared" si="33"/>
        <v>W:</v>
      </c>
      <c r="J284" s="23">
        <v>720</v>
      </c>
      <c r="K284" s="23" t="str">
        <f t="shared" si="34"/>
        <v/>
      </c>
      <c r="L284" s="23"/>
      <c r="M284" s="25" t="s">
        <v>404</v>
      </c>
      <c r="N284" s="26" t="s">
        <v>234</v>
      </c>
      <c r="O284" s="27" t="s">
        <v>169</v>
      </c>
      <c r="P284" s="42" t="s">
        <v>416</v>
      </c>
      <c r="Q284" s="29" t="str">
        <f t="shared" si="35"/>
        <v>Panel Posterior Corte Sencillo_NM-180*180 / H:2000W:720 mm</v>
      </c>
    </row>
    <row r="285" spans="1:17" ht="20" customHeight="1" outlineLevel="1" x14ac:dyDescent="0.65">
      <c r="A285" s="57">
        <v>265</v>
      </c>
      <c r="B285" s="67" t="str">
        <f t="shared" si="31"/>
        <v>2080PaPCS_NM</v>
      </c>
      <c r="C285" s="16" t="s">
        <v>233</v>
      </c>
      <c r="D285" s="36" t="s">
        <v>310</v>
      </c>
      <c r="E285" s="36"/>
      <c r="F285" s="36"/>
      <c r="G285" s="19" t="str">
        <f t="shared" si="32"/>
        <v>H:</v>
      </c>
      <c r="H285" s="19">
        <v>2000</v>
      </c>
      <c r="I285" s="21" t="str">
        <f t="shared" si="33"/>
        <v>W:</v>
      </c>
      <c r="J285" s="23">
        <v>800</v>
      </c>
      <c r="K285" s="23" t="str">
        <f t="shared" si="34"/>
        <v/>
      </c>
      <c r="L285" s="23"/>
      <c r="M285" s="25" t="s">
        <v>404</v>
      </c>
      <c r="N285" s="26" t="s">
        <v>234</v>
      </c>
      <c r="O285" s="27" t="s">
        <v>169</v>
      </c>
      <c r="P285" s="42" t="s">
        <v>416</v>
      </c>
      <c r="Q285" s="29" t="str">
        <f t="shared" si="35"/>
        <v>Panel Posterior Corte Sencillo_NM-180*180 / H:2000W:800 mm</v>
      </c>
    </row>
    <row r="286" spans="1:17" ht="20" customHeight="1" outlineLevel="1" x14ac:dyDescent="0.65">
      <c r="A286" s="57">
        <v>266</v>
      </c>
      <c r="B286" s="67" t="str">
        <f t="shared" si="31"/>
        <v>2011PaPCS_NM</v>
      </c>
      <c r="C286" s="16" t="s">
        <v>233</v>
      </c>
      <c r="D286" s="36" t="s">
        <v>311</v>
      </c>
      <c r="E286" s="36"/>
      <c r="F286" s="36"/>
      <c r="G286" s="19" t="str">
        <f t="shared" si="32"/>
        <v>H:</v>
      </c>
      <c r="H286" s="19">
        <v>2000</v>
      </c>
      <c r="I286" s="21" t="str">
        <f t="shared" si="33"/>
        <v>W:</v>
      </c>
      <c r="J286" s="23">
        <v>1120</v>
      </c>
      <c r="K286" s="23" t="str">
        <f t="shared" si="34"/>
        <v/>
      </c>
      <c r="L286" s="23"/>
      <c r="M286" s="25" t="s">
        <v>404</v>
      </c>
      <c r="N286" s="26" t="s">
        <v>234</v>
      </c>
      <c r="O286" s="27" t="s">
        <v>169</v>
      </c>
      <c r="P286" s="42" t="s">
        <v>416</v>
      </c>
      <c r="Q286" s="29" t="str">
        <f t="shared" si="35"/>
        <v>Panel Posterior Corte Sencillo_NM-180*180 / H:2000W:1120 mm</v>
      </c>
    </row>
    <row r="287" spans="1:17" ht="20" customHeight="1" outlineLevel="1" x14ac:dyDescent="0.65">
      <c r="A287" s="57">
        <v>267</v>
      </c>
      <c r="B287" s="67" t="str">
        <f t="shared" si="31"/>
        <v>2240PaPCS_NM</v>
      </c>
      <c r="C287" s="16" t="s">
        <v>233</v>
      </c>
      <c r="D287" s="36" t="s">
        <v>312</v>
      </c>
      <c r="E287" s="36"/>
      <c r="F287" s="36"/>
      <c r="G287" s="19" t="str">
        <f t="shared" si="32"/>
        <v>H:</v>
      </c>
      <c r="H287" s="19">
        <v>2200</v>
      </c>
      <c r="I287" s="21" t="str">
        <f t="shared" si="33"/>
        <v>W:</v>
      </c>
      <c r="J287" s="23">
        <v>400</v>
      </c>
      <c r="K287" s="23" t="str">
        <f t="shared" si="34"/>
        <v/>
      </c>
      <c r="L287" s="23"/>
      <c r="M287" s="25" t="s">
        <v>404</v>
      </c>
      <c r="N287" s="26" t="s">
        <v>234</v>
      </c>
      <c r="O287" s="27" t="s">
        <v>169</v>
      </c>
      <c r="P287" s="42" t="s">
        <v>416</v>
      </c>
      <c r="Q287" s="29" t="str">
        <f t="shared" si="35"/>
        <v>Panel Posterior Corte Sencillo_NM-180*180 / H:2200W:400 mm</v>
      </c>
    </row>
    <row r="288" spans="1:17" ht="20" customHeight="1" outlineLevel="1" x14ac:dyDescent="0.65">
      <c r="A288" s="57">
        <v>268</v>
      </c>
      <c r="B288" s="67" t="str">
        <f t="shared" si="31"/>
        <v>2272PaPCS_NM</v>
      </c>
      <c r="C288" s="16" t="s">
        <v>233</v>
      </c>
      <c r="D288" s="36" t="s">
        <v>313</v>
      </c>
      <c r="E288" s="36"/>
      <c r="F288" s="36"/>
      <c r="G288" s="19" t="str">
        <f t="shared" si="32"/>
        <v>H:</v>
      </c>
      <c r="H288" s="19">
        <v>2200</v>
      </c>
      <c r="I288" s="21" t="str">
        <f t="shared" si="33"/>
        <v>W:</v>
      </c>
      <c r="J288" s="23">
        <v>720</v>
      </c>
      <c r="K288" s="23" t="str">
        <f t="shared" si="34"/>
        <v/>
      </c>
      <c r="L288" s="23"/>
      <c r="M288" s="25" t="s">
        <v>404</v>
      </c>
      <c r="N288" s="26" t="s">
        <v>234</v>
      </c>
      <c r="O288" s="27" t="s">
        <v>169</v>
      </c>
      <c r="P288" s="42" t="s">
        <v>416</v>
      </c>
      <c r="Q288" s="29" t="str">
        <f t="shared" si="35"/>
        <v>Panel Posterior Corte Sencillo_NM-180*180 / H:2200W:720 mm</v>
      </c>
    </row>
    <row r="289" spans="1:17" ht="20" customHeight="1" outlineLevel="1" x14ac:dyDescent="0.65">
      <c r="A289" s="57">
        <v>269</v>
      </c>
      <c r="B289" s="67" t="str">
        <f t="shared" si="31"/>
        <v>2280PaPCS_NM</v>
      </c>
      <c r="C289" s="16" t="s">
        <v>233</v>
      </c>
      <c r="D289" s="36" t="s">
        <v>314</v>
      </c>
      <c r="E289" s="36"/>
      <c r="F289" s="36"/>
      <c r="G289" s="19" t="str">
        <f t="shared" si="32"/>
        <v>H:</v>
      </c>
      <c r="H289" s="19">
        <v>2200</v>
      </c>
      <c r="I289" s="21" t="str">
        <f t="shared" si="33"/>
        <v>W:</v>
      </c>
      <c r="J289" s="23">
        <v>800</v>
      </c>
      <c r="K289" s="23" t="str">
        <f t="shared" si="34"/>
        <v/>
      </c>
      <c r="L289" s="23"/>
      <c r="M289" s="25" t="s">
        <v>404</v>
      </c>
      <c r="N289" s="26" t="s">
        <v>234</v>
      </c>
      <c r="O289" s="27" t="s">
        <v>169</v>
      </c>
      <c r="P289" s="42" t="s">
        <v>416</v>
      </c>
      <c r="Q289" s="29" t="str">
        <f t="shared" si="35"/>
        <v>Panel Posterior Corte Sencillo_NM-180*180 / H:2200W:800 mm</v>
      </c>
    </row>
    <row r="290" spans="1:17" ht="20" customHeight="1" outlineLevel="1" x14ac:dyDescent="0.65">
      <c r="A290" s="57">
        <v>270</v>
      </c>
      <c r="B290" s="67" t="str">
        <f t="shared" si="31"/>
        <v>2211PaPCS_NM</v>
      </c>
      <c r="C290" s="16" t="s">
        <v>233</v>
      </c>
      <c r="D290" s="36" t="s">
        <v>315</v>
      </c>
      <c r="E290" s="36"/>
      <c r="F290" s="36"/>
      <c r="G290" s="19" t="str">
        <f t="shared" si="32"/>
        <v>H:</v>
      </c>
      <c r="H290" s="19">
        <v>2200</v>
      </c>
      <c r="I290" s="21" t="str">
        <f t="shared" si="33"/>
        <v>W:</v>
      </c>
      <c r="J290" s="23">
        <v>1120</v>
      </c>
      <c r="K290" s="23" t="str">
        <f t="shared" si="34"/>
        <v/>
      </c>
      <c r="L290" s="23"/>
      <c r="M290" s="25" t="s">
        <v>404</v>
      </c>
      <c r="N290" s="26" t="s">
        <v>234</v>
      </c>
      <c r="O290" s="27" t="s">
        <v>169</v>
      </c>
      <c r="P290" s="42" t="s">
        <v>416</v>
      </c>
      <c r="Q290" s="29" t="str">
        <f t="shared" si="35"/>
        <v>Panel Posterior Corte Sencillo_NM-180*180 / H:2200W:1120 mm</v>
      </c>
    </row>
    <row r="291" spans="1:17" ht="20" customHeight="1" outlineLevel="1" x14ac:dyDescent="0.65">
      <c r="A291" s="57">
        <v>271</v>
      </c>
      <c r="B291" s="67" t="str">
        <f t="shared" si="31"/>
        <v>1840PaPCS_NP</v>
      </c>
      <c r="C291" s="16" t="s">
        <v>233</v>
      </c>
      <c r="D291" s="36" t="s">
        <v>316</v>
      </c>
      <c r="E291" s="36"/>
      <c r="F291" s="36"/>
      <c r="G291" s="19" t="str">
        <f t="shared" si="32"/>
        <v>H:</v>
      </c>
      <c r="H291" s="19">
        <v>1800</v>
      </c>
      <c r="I291" s="21" t="str">
        <f t="shared" si="33"/>
        <v>W:</v>
      </c>
      <c r="J291" s="23">
        <v>400</v>
      </c>
      <c r="K291" s="23" t="str">
        <f t="shared" si="34"/>
        <v/>
      </c>
      <c r="L291" s="23"/>
      <c r="M291" s="25" t="s">
        <v>404</v>
      </c>
      <c r="N291" s="26" t="s">
        <v>234</v>
      </c>
      <c r="O291" s="27" t="s">
        <v>169</v>
      </c>
      <c r="P291" s="42" t="s">
        <v>415</v>
      </c>
      <c r="Q291" s="29" t="str">
        <f t="shared" si="35"/>
        <v>Panel Posterior Corte Sencillo_NP-125*125 / H:1800W:400 mm</v>
      </c>
    </row>
    <row r="292" spans="1:17" ht="20" customHeight="1" outlineLevel="1" x14ac:dyDescent="0.65">
      <c r="A292" s="57">
        <v>272</v>
      </c>
      <c r="B292" s="67" t="str">
        <f t="shared" si="31"/>
        <v>1872PaPCS_NP</v>
      </c>
      <c r="C292" s="16" t="s">
        <v>233</v>
      </c>
      <c r="D292" s="36" t="s">
        <v>317</v>
      </c>
      <c r="E292" s="36"/>
      <c r="F292" s="36"/>
      <c r="G292" s="19" t="str">
        <f t="shared" si="32"/>
        <v>H:</v>
      </c>
      <c r="H292" s="19">
        <v>1800</v>
      </c>
      <c r="I292" s="21" t="str">
        <f t="shared" si="33"/>
        <v>W:</v>
      </c>
      <c r="J292" s="23">
        <v>720</v>
      </c>
      <c r="K292" s="23" t="str">
        <f t="shared" si="34"/>
        <v/>
      </c>
      <c r="L292" s="23"/>
      <c r="M292" s="25" t="s">
        <v>404</v>
      </c>
      <c r="N292" s="26" t="s">
        <v>234</v>
      </c>
      <c r="O292" s="27" t="s">
        <v>169</v>
      </c>
      <c r="P292" s="42" t="s">
        <v>415</v>
      </c>
      <c r="Q292" s="29" t="str">
        <f t="shared" si="35"/>
        <v>Panel Posterior Corte Sencillo_NP-125*125 / H:1800W:720 mm</v>
      </c>
    </row>
    <row r="293" spans="1:17" ht="20" customHeight="1" outlineLevel="1" x14ac:dyDescent="0.65">
      <c r="A293" s="57">
        <v>273</v>
      </c>
      <c r="B293" s="67" t="str">
        <f t="shared" si="31"/>
        <v>1811PaPCS_NP</v>
      </c>
      <c r="C293" s="16" t="s">
        <v>233</v>
      </c>
      <c r="D293" s="36" t="s">
        <v>318</v>
      </c>
      <c r="E293" s="36"/>
      <c r="F293" s="36"/>
      <c r="G293" s="19" t="str">
        <f t="shared" si="32"/>
        <v>H:</v>
      </c>
      <c r="H293" s="19">
        <v>1800</v>
      </c>
      <c r="I293" s="21" t="str">
        <f t="shared" si="33"/>
        <v>W:</v>
      </c>
      <c r="J293" s="23">
        <v>1120</v>
      </c>
      <c r="K293" s="23" t="str">
        <f t="shared" si="34"/>
        <v/>
      </c>
      <c r="L293" s="23"/>
      <c r="M293" s="25" t="s">
        <v>404</v>
      </c>
      <c r="N293" s="26" t="s">
        <v>234</v>
      </c>
      <c r="O293" s="27" t="s">
        <v>169</v>
      </c>
      <c r="P293" s="42" t="s">
        <v>415</v>
      </c>
      <c r="Q293" s="29" t="str">
        <f t="shared" si="35"/>
        <v>Panel Posterior Corte Sencillo_NP-125*125 / H:1800W:1120 mm</v>
      </c>
    </row>
    <row r="294" spans="1:17" ht="20" customHeight="1" outlineLevel="1" x14ac:dyDescent="0.65">
      <c r="A294" s="57">
        <v>274</v>
      </c>
      <c r="B294" s="67" t="str">
        <f t="shared" si="31"/>
        <v>2040PaPCS_NP</v>
      </c>
      <c r="C294" s="16" t="s">
        <v>233</v>
      </c>
      <c r="D294" s="36" t="s">
        <v>319</v>
      </c>
      <c r="E294" s="36"/>
      <c r="F294" s="36"/>
      <c r="G294" s="19" t="str">
        <f t="shared" si="32"/>
        <v>H:</v>
      </c>
      <c r="H294" s="19">
        <v>2000</v>
      </c>
      <c r="I294" s="21" t="str">
        <f t="shared" si="33"/>
        <v>W:</v>
      </c>
      <c r="J294" s="23">
        <v>400</v>
      </c>
      <c r="K294" s="23" t="str">
        <f t="shared" si="34"/>
        <v/>
      </c>
      <c r="L294" s="23"/>
      <c r="M294" s="25" t="s">
        <v>404</v>
      </c>
      <c r="N294" s="26" t="s">
        <v>234</v>
      </c>
      <c r="O294" s="27" t="s">
        <v>169</v>
      </c>
      <c r="P294" s="42" t="s">
        <v>415</v>
      </c>
      <c r="Q294" s="29" t="str">
        <f t="shared" si="35"/>
        <v>Panel Posterior Corte Sencillo_NP-125*125 / H:2000W:400 mm</v>
      </c>
    </row>
    <row r="295" spans="1:17" ht="20" customHeight="1" outlineLevel="1" x14ac:dyDescent="0.65">
      <c r="A295" s="57">
        <v>275</v>
      </c>
      <c r="B295" s="67" t="str">
        <f t="shared" si="31"/>
        <v>2072PaPCS_NP</v>
      </c>
      <c r="C295" s="16" t="s">
        <v>233</v>
      </c>
      <c r="D295" s="36" t="s">
        <v>320</v>
      </c>
      <c r="E295" s="36"/>
      <c r="F295" s="36"/>
      <c r="G295" s="19" t="str">
        <f t="shared" si="32"/>
        <v>H:</v>
      </c>
      <c r="H295" s="19">
        <v>2000</v>
      </c>
      <c r="I295" s="21" t="str">
        <f t="shared" si="33"/>
        <v>W:</v>
      </c>
      <c r="J295" s="23">
        <v>720</v>
      </c>
      <c r="K295" s="23" t="str">
        <f t="shared" si="34"/>
        <v/>
      </c>
      <c r="L295" s="23"/>
      <c r="M295" s="25" t="s">
        <v>404</v>
      </c>
      <c r="N295" s="26" t="s">
        <v>234</v>
      </c>
      <c r="O295" s="27" t="s">
        <v>169</v>
      </c>
      <c r="P295" s="42" t="s">
        <v>415</v>
      </c>
      <c r="Q295" s="29" t="str">
        <f t="shared" si="35"/>
        <v>Panel Posterior Corte Sencillo_NP-125*125 / H:2000W:720 mm</v>
      </c>
    </row>
    <row r="296" spans="1:17" ht="20" customHeight="1" outlineLevel="1" x14ac:dyDescent="0.65">
      <c r="A296" s="57">
        <v>276</v>
      </c>
      <c r="B296" s="67" t="str">
        <f t="shared" si="31"/>
        <v>2080PaPCS_NP</v>
      </c>
      <c r="C296" s="16" t="s">
        <v>233</v>
      </c>
      <c r="D296" s="36" t="s">
        <v>321</v>
      </c>
      <c r="E296" s="36"/>
      <c r="F296" s="36"/>
      <c r="G296" s="19" t="str">
        <f t="shared" si="32"/>
        <v>H:</v>
      </c>
      <c r="H296" s="19">
        <v>2000</v>
      </c>
      <c r="I296" s="21" t="str">
        <f t="shared" si="33"/>
        <v>W:</v>
      </c>
      <c r="J296" s="23">
        <v>800</v>
      </c>
      <c r="K296" s="23" t="str">
        <f t="shared" si="34"/>
        <v/>
      </c>
      <c r="L296" s="23"/>
      <c r="M296" s="25" t="s">
        <v>404</v>
      </c>
      <c r="N296" s="26" t="s">
        <v>234</v>
      </c>
      <c r="O296" s="27" t="s">
        <v>169</v>
      </c>
      <c r="P296" s="42" t="s">
        <v>415</v>
      </c>
      <c r="Q296" s="29" t="str">
        <f t="shared" si="35"/>
        <v>Panel Posterior Corte Sencillo_NP-125*125 / H:2000W:800 mm</v>
      </c>
    </row>
    <row r="297" spans="1:17" ht="20" customHeight="1" outlineLevel="1" x14ac:dyDescent="0.65">
      <c r="A297" s="57">
        <v>277</v>
      </c>
      <c r="B297" s="67" t="str">
        <f t="shared" si="31"/>
        <v>2011PaPCS_NP</v>
      </c>
      <c r="C297" s="16" t="s">
        <v>233</v>
      </c>
      <c r="D297" s="36" t="s">
        <v>322</v>
      </c>
      <c r="E297" s="36"/>
      <c r="F297" s="36"/>
      <c r="G297" s="19" t="str">
        <f t="shared" si="32"/>
        <v>H:</v>
      </c>
      <c r="H297" s="19">
        <v>2000</v>
      </c>
      <c r="I297" s="21" t="str">
        <f t="shared" si="33"/>
        <v>W:</v>
      </c>
      <c r="J297" s="23">
        <v>1120</v>
      </c>
      <c r="K297" s="23" t="str">
        <f t="shared" si="34"/>
        <v/>
      </c>
      <c r="L297" s="23"/>
      <c r="M297" s="25" t="s">
        <v>404</v>
      </c>
      <c r="N297" s="26" t="s">
        <v>234</v>
      </c>
      <c r="O297" s="27" t="s">
        <v>169</v>
      </c>
      <c r="P297" s="42" t="s">
        <v>415</v>
      </c>
      <c r="Q297" s="29" t="str">
        <f t="shared" si="35"/>
        <v>Panel Posterior Corte Sencillo_NP-125*125 / H:2000W:1120 mm</v>
      </c>
    </row>
    <row r="298" spans="1:17" ht="20" customHeight="1" outlineLevel="1" x14ac:dyDescent="0.65">
      <c r="A298" s="57">
        <v>278</v>
      </c>
      <c r="B298" s="67" t="str">
        <f t="shared" si="31"/>
        <v>2240PaPCS_NP</v>
      </c>
      <c r="C298" s="16" t="s">
        <v>233</v>
      </c>
      <c r="D298" s="36" t="s">
        <v>323</v>
      </c>
      <c r="E298" s="36"/>
      <c r="F298" s="36"/>
      <c r="G298" s="19" t="str">
        <f t="shared" si="32"/>
        <v>H:</v>
      </c>
      <c r="H298" s="19">
        <v>2200</v>
      </c>
      <c r="I298" s="21" t="str">
        <f t="shared" si="33"/>
        <v>W:</v>
      </c>
      <c r="J298" s="23">
        <v>400</v>
      </c>
      <c r="K298" s="23" t="str">
        <f t="shared" si="34"/>
        <v/>
      </c>
      <c r="L298" s="23"/>
      <c r="M298" s="25" t="s">
        <v>404</v>
      </c>
      <c r="N298" s="26" t="s">
        <v>234</v>
      </c>
      <c r="O298" s="27" t="s">
        <v>169</v>
      </c>
      <c r="P298" s="42" t="s">
        <v>415</v>
      </c>
      <c r="Q298" s="29" t="str">
        <f t="shared" si="35"/>
        <v>Panel Posterior Corte Sencillo_NP-125*125 / H:2200W:400 mm</v>
      </c>
    </row>
    <row r="299" spans="1:17" ht="20" customHeight="1" outlineLevel="1" x14ac:dyDescent="0.65">
      <c r="A299" s="57">
        <v>279</v>
      </c>
      <c r="B299" s="67" t="str">
        <f t="shared" si="31"/>
        <v>2272PaPCS_NP</v>
      </c>
      <c r="C299" s="16" t="s">
        <v>233</v>
      </c>
      <c r="D299" s="36" t="s">
        <v>324</v>
      </c>
      <c r="E299" s="36"/>
      <c r="F299" s="36"/>
      <c r="G299" s="19" t="str">
        <f t="shared" si="32"/>
        <v>H:</v>
      </c>
      <c r="H299" s="19">
        <v>2200</v>
      </c>
      <c r="I299" s="21" t="str">
        <f t="shared" si="33"/>
        <v>W:</v>
      </c>
      <c r="J299" s="23">
        <v>720</v>
      </c>
      <c r="K299" s="23" t="str">
        <f t="shared" si="34"/>
        <v/>
      </c>
      <c r="L299" s="23"/>
      <c r="M299" s="25" t="s">
        <v>404</v>
      </c>
      <c r="N299" s="26" t="s">
        <v>234</v>
      </c>
      <c r="O299" s="27" t="s">
        <v>169</v>
      </c>
      <c r="P299" s="42" t="s">
        <v>415</v>
      </c>
      <c r="Q299" s="29" t="str">
        <f t="shared" si="35"/>
        <v>Panel Posterior Corte Sencillo_NP-125*125 / H:2200W:720 mm</v>
      </c>
    </row>
    <row r="300" spans="1:17" ht="20" customHeight="1" outlineLevel="1" x14ac:dyDescent="0.65">
      <c r="A300" s="57">
        <v>280</v>
      </c>
      <c r="B300" s="67" t="str">
        <f t="shared" si="31"/>
        <v>2280PaPCS_NP</v>
      </c>
      <c r="C300" s="16" t="s">
        <v>233</v>
      </c>
      <c r="D300" s="36" t="s">
        <v>325</v>
      </c>
      <c r="E300" s="36"/>
      <c r="F300" s="36"/>
      <c r="G300" s="19" t="str">
        <f t="shared" si="32"/>
        <v>H:</v>
      </c>
      <c r="H300" s="19">
        <v>2200</v>
      </c>
      <c r="I300" s="21" t="str">
        <f t="shared" si="33"/>
        <v>W:</v>
      </c>
      <c r="J300" s="23">
        <v>800</v>
      </c>
      <c r="K300" s="23" t="str">
        <f t="shared" si="34"/>
        <v/>
      </c>
      <c r="L300" s="23"/>
      <c r="M300" s="25" t="s">
        <v>404</v>
      </c>
      <c r="N300" s="26" t="s">
        <v>234</v>
      </c>
      <c r="O300" s="27" t="s">
        <v>169</v>
      </c>
      <c r="P300" s="42" t="s">
        <v>415</v>
      </c>
      <c r="Q300" s="29" t="str">
        <f t="shared" si="35"/>
        <v>Panel Posterior Corte Sencillo_NP-125*125 / H:2200W:800 mm</v>
      </c>
    </row>
    <row r="301" spans="1:17" ht="20" customHeight="1" outlineLevel="1" x14ac:dyDescent="0.65">
      <c r="A301" s="57">
        <v>281</v>
      </c>
      <c r="B301" s="67" t="str">
        <f t="shared" si="31"/>
        <v>2211PaPCS_NP</v>
      </c>
      <c r="C301" s="16" t="s">
        <v>233</v>
      </c>
      <c r="D301" s="36" t="s">
        <v>326</v>
      </c>
      <c r="E301" s="36"/>
      <c r="F301" s="36"/>
      <c r="G301" s="19" t="str">
        <f t="shared" si="32"/>
        <v>H:</v>
      </c>
      <c r="H301" s="19">
        <v>2200</v>
      </c>
      <c r="I301" s="21" t="str">
        <f t="shared" si="33"/>
        <v>W:</v>
      </c>
      <c r="J301" s="23">
        <v>1120</v>
      </c>
      <c r="K301" s="23" t="str">
        <f t="shared" si="34"/>
        <v/>
      </c>
      <c r="L301" s="23"/>
      <c r="M301" s="25" t="s">
        <v>404</v>
      </c>
      <c r="N301" s="26" t="s">
        <v>234</v>
      </c>
      <c r="O301" s="27" t="s">
        <v>169</v>
      </c>
      <c r="P301" s="42" t="s">
        <v>415</v>
      </c>
      <c r="Q301" s="29" t="str">
        <f t="shared" si="35"/>
        <v>Panel Posterior Corte Sencillo_NP-125*125 / H:2200W:1120 mm</v>
      </c>
    </row>
    <row r="302" spans="1:17" ht="20" customHeight="1" x14ac:dyDescent="0.65">
      <c r="B302" s="68" t="str">
        <f t="shared" si="31"/>
        <v/>
      </c>
      <c r="C302" s="2"/>
      <c r="M302" s="2"/>
      <c r="N302" s="2"/>
      <c r="O302" s="2"/>
      <c r="P302" s="2"/>
      <c r="Q302" s="30"/>
    </row>
    <row r="303" spans="1:17" ht="20" customHeight="1" outlineLevel="1" x14ac:dyDescent="0.65">
      <c r="A303" s="57">
        <v>282</v>
      </c>
      <c r="B303" s="67" t="str">
        <f t="shared" si="31"/>
        <v>2040PaS</v>
      </c>
      <c r="C303" s="16" t="s">
        <v>233</v>
      </c>
      <c r="D303" s="17" t="s">
        <v>330</v>
      </c>
      <c r="E303" s="18"/>
      <c r="F303" s="18"/>
      <c r="G303" s="19" t="str">
        <f t="shared" si="32"/>
        <v/>
      </c>
      <c r="H303" s="20"/>
      <c r="I303" s="21" t="str">
        <f t="shared" si="33"/>
        <v>W:</v>
      </c>
      <c r="J303" s="21">
        <v>200</v>
      </c>
      <c r="K303" s="23" t="str">
        <f t="shared" si="34"/>
        <v>D:</v>
      </c>
      <c r="L303" s="23">
        <v>400</v>
      </c>
      <c r="M303" s="25" t="s">
        <v>344</v>
      </c>
      <c r="N303" s="26"/>
      <c r="O303" s="27"/>
      <c r="P303" s="28"/>
      <c r="Q303" s="29" t="str">
        <f t="shared" si="35"/>
        <v>Panel Superior / W:200D:400 mm</v>
      </c>
    </row>
    <row r="304" spans="1:17" ht="20" customHeight="1" outlineLevel="1" x14ac:dyDescent="0.65">
      <c r="A304" s="57">
        <v>283</v>
      </c>
      <c r="B304" s="67" t="str">
        <f t="shared" si="31"/>
        <v>2060PaS</v>
      </c>
      <c r="C304" s="16" t="s">
        <v>233</v>
      </c>
      <c r="D304" s="17" t="s">
        <v>331</v>
      </c>
      <c r="E304" s="18"/>
      <c r="F304" s="18"/>
      <c r="G304" s="19" t="str">
        <f t="shared" si="32"/>
        <v/>
      </c>
      <c r="H304" s="20"/>
      <c r="I304" s="21" t="str">
        <f t="shared" si="33"/>
        <v>W:</v>
      </c>
      <c r="J304" s="21">
        <v>200</v>
      </c>
      <c r="K304" s="23" t="str">
        <f t="shared" si="34"/>
        <v>D:</v>
      </c>
      <c r="L304" s="23">
        <v>600</v>
      </c>
      <c r="M304" s="25" t="s">
        <v>344</v>
      </c>
      <c r="N304" s="26"/>
      <c r="O304" s="27"/>
      <c r="P304" s="28"/>
      <c r="Q304" s="29" t="str">
        <f t="shared" si="35"/>
        <v>Panel Superior / W:200D:600 mm</v>
      </c>
    </row>
    <row r="305" spans="1:17" ht="20" customHeight="1" outlineLevel="1" x14ac:dyDescent="0.65">
      <c r="A305" s="57">
        <v>284</v>
      </c>
      <c r="B305" s="67" t="str">
        <f t="shared" si="31"/>
        <v>2010PaS</v>
      </c>
      <c r="C305" s="16" t="s">
        <v>233</v>
      </c>
      <c r="D305" s="17" t="s">
        <v>332</v>
      </c>
      <c r="E305" s="18"/>
      <c r="F305" s="18"/>
      <c r="G305" s="19" t="str">
        <f t="shared" si="32"/>
        <v/>
      </c>
      <c r="H305" s="20"/>
      <c r="I305" s="21" t="str">
        <f t="shared" si="33"/>
        <v>W:</v>
      </c>
      <c r="J305" s="21">
        <v>200</v>
      </c>
      <c r="K305" s="23" t="str">
        <f t="shared" si="34"/>
        <v>D:</v>
      </c>
      <c r="L305" s="23">
        <v>1000</v>
      </c>
      <c r="M305" s="25" t="s">
        <v>344</v>
      </c>
      <c r="N305" s="26"/>
      <c r="O305" s="27"/>
      <c r="P305" s="28"/>
      <c r="Q305" s="29" t="str">
        <f t="shared" si="35"/>
        <v>Panel Superior / W:200D:1000 mm</v>
      </c>
    </row>
    <row r="306" spans="1:17" ht="20" customHeight="1" outlineLevel="1" x14ac:dyDescent="0.65">
      <c r="A306" s="57">
        <v>285</v>
      </c>
      <c r="B306" s="67" t="str">
        <f t="shared" si="31"/>
        <v>4040PaS</v>
      </c>
      <c r="C306" s="16" t="s">
        <v>233</v>
      </c>
      <c r="D306" s="17" t="s">
        <v>333</v>
      </c>
      <c r="E306" s="18"/>
      <c r="F306" s="18"/>
      <c r="G306" s="19" t="str">
        <f t="shared" si="32"/>
        <v/>
      </c>
      <c r="H306" s="20"/>
      <c r="I306" s="21" t="str">
        <f t="shared" si="33"/>
        <v>W:</v>
      </c>
      <c r="J306" s="21">
        <v>400</v>
      </c>
      <c r="K306" s="23" t="str">
        <f t="shared" si="34"/>
        <v>D:</v>
      </c>
      <c r="L306" s="23">
        <v>400</v>
      </c>
      <c r="M306" s="25" t="s">
        <v>344</v>
      </c>
      <c r="N306" s="26"/>
      <c r="O306" s="27"/>
      <c r="P306" s="28"/>
      <c r="Q306" s="29" t="str">
        <f t="shared" si="35"/>
        <v>Panel Superior / W:400D:400 mm</v>
      </c>
    </row>
    <row r="307" spans="1:17" ht="20" customHeight="1" outlineLevel="1" x14ac:dyDescent="0.65">
      <c r="A307" s="57">
        <v>286</v>
      </c>
      <c r="B307" s="67" t="str">
        <f t="shared" si="31"/>
        <v>4060PaS</v>
      </c>
      <c r="C307" s="16" t="s">
        <v>233</v>
      </c>
      <c r="D307" s="17" t="s">
        <v>334</v>
      </c>
      <c r="E307" s="18"/>
      <c r="F307" s="18"/>
      <c r="G307" s="19" t="str">
        <f t="shared" si="32"/>
        <v/>
      </c>
      <c r="H307" s="20"/>
      <c r="I307" s="21" t="str">
        <f t="shared" si="33"/>
        <v>W:</v>
      </c>
      <c r="J307" s="21">
        <v>400</v>
      </c>
      <c r="K307" s="23" t="str">
        <f t="shared" si="34"/>
        <v>D:</v>
      </c>
      <c r="L307" s="23">
        <v>600</v>
      </c>
      <c r="M307" s="25" t="s">
        <v>344</v>
      </c>
      <c r="N307" s="26"/>
      <c r="O307" s="27"/>
      <c r="P307" s="28"/>
      <c r="Q307" s="29" t="str">
        <f t="shared" si="35"/>
        <v>Panel Superior / W:400D:600 mm</v>
      </c>
    </row>
    <row r="308" spans="1:17" ht="20" customHeight="1" outlineLevel="1" x14ac:dyDescent="0.65">
      <c r="A308" s="57">
        <v>287</v>
      </c>
      <c r="B308" s="67" t="str">
        <f t="shared" si="31"/>
        <v>4010PaS</v>
      </c>
      <c r="C308" s="16" t="s">
        <v>233</v>
      </c>
      <c r="D308" s="17" t="s">
        <v>335</v>
      </c>
      <c r="E308" s="18"/>
      <c r="F308" s="18"/>
      <c r="G308" s="19" t="str">
        <f t="shared" si="32"/>
        <v/>
      </c>
      <c r="H308" s="20"/>
      <c r="I308" s="21" t="str">
        <f t="shared" si="33"/>
        <v>W:</v>
      </c>
      <c r="J308" s="21">
        <v>400</v>
      </c>
      <c r="K308" s="23" t="str">
        <f t="shared" si="34"/>
        <v>D:</v>
      </c>
      <c r="L308" s="23">
        <v>1000</v>
      </c>
      <c r="M308" s="25" t="s">
        <v>344</v>
      </c>
      <c r="N308" s="26"/>
      <c r="O308" s="27"/>
      <c r="P308" s="28"/>
      <c r="Q308" s="29" t="str">
        <f t="shared" si="35"/>
        <v>Panel Superior / W:400D:1000 mm</v>
      </c>
    </row>
    <row r="309" spans="1:17" ht="20" customHeight="1" outlineLevel="1" x14ac:dyDescent="0.65">
      <c r="A309" s="57">
        <v>288</v>
      </c>
      <c r="B309" s="67" t="str">
        <f t="shared" si="31"/>
        <v>7240PaS</v>
      </c>
      <c r="C309" s="16" t="s">
        <v>233</v>
      </c>
      <c r="D309" s="17" t="s">
        <v>336</v>
      </c>
      <c r="E309" s="18"/>
      <c r="F309" s="18"/>
      <c r="G309" s="19" t="str">
        <f t="shared" si="32"/>
        <v/>
      </c>
      <c r="H309" s="20"/>
      <c r="I309" s="21" t="str">
        <f t="shared" si="33"/>
        <v>W:</v>
      </c>
      <c r="J309" s="21">
        <v>720</v>
      </c>
      <c r="K309" s="23" t="str">
        <f t="shared" si="34"/>
        <v>D:</v>
      </c>
      <c r="L309" s="23">
        <v>400</v>
      </c>
      <c r="M309" s="25" t="s">
        <v>344</v>
      </c>
      <c r="N309" s="26"/>
      <c r="O309" s="27"/>
      <c r="P309" s="28"/>
      <c r="Q309" s="29" t="str">
        <f t="shared" si="35"/>
        <v>Panel Superior / W:720D:400 mm</v>
      </c>
    </row>
    <row r="310" spans="1:17" ht="20" customHeight="1" outlineLevel="1" x14ac:dyDescent="0.65">
      <c r="A310" s="57">
        <v>289</v>
      </c>
      <c r="B310" s="67" t="str">
        <f t="shared" si="31"/>
        <v>7260PaS</v>
      </c>
      <c r="C310" s="16" t="s">
        <v>233</v>
      </c>
      <c r="D310" s="17" t="s">
        <v>337</v>
      </c>
      <c r="E310" s="18"/>
      <c r="F310" s="18"/>
      <c r="G310" s="19" t="str">
        <f t="shared" si="32"/>
        <v/>
      </c>
      <c r="H310" s="20"/>
      <c r="I310" s="21" t="str">
        <f t="shared" si="33"/>
        <v>W:</v>
      </c>
      <c r="J310" s="21">
        <v>720</v>
      </c>
      <c r="K310" s="23" t="str">
        <f t="shared" si="34"/>
        <v>D:</v>
      </c>
      <c r="L310" s="23">
        <v>600</v>
      </c>
      <c r="M310" s="25" t="s">
        <v>344</v>
      </c>
      <c r="N310" s="26"/>
      <c r="O310" s="27"/>
      <c r="P310" s="28"/>
      <c r="Q310" s="29" t="str">
        <f t="shared" si="35"/>
        <v>Panel Superior / W:720D:600 mm</v>
      </c>
    </row>
    <row r="311" spans="1:17" ht="20" customHeight="1" outlineLevel="1" x14ac:dyDescent="0.65">
      <c r="A311" s="57">
        <v>290</v>
      </c>
      <c r="B311" s="67" t="str">
        <f t="shared" si="31"/>
        <v>7210PaS</v>
      </c>
      <c r="C311" s="16" t="s">
        <v>233</v>
      </c>
      <c r="D311" s="17" t="s">
        <v>338</v>
      </c>
      <c r="E311" s="18"/>
      <c r="F311" s="18"/>
      <c r="G311" s="19" t="str">
        <f t="shared" si="32"/>
        <v/>
      </c>
      <c r="H311" s="20"/>
      <c r="I311" s="21" t="str">
        <f t="shared" si="33"/>
        <v>W:</v>
      </c>
      <c r="J311" s="21">
        <v>720</v>
      </c>
      <c r="K311" s="23" t="str">
        <f t="shared" si="34"/>
        <v>D:</v>
      </c>
      <c r="L311" s="23">
        <v>1000</v>
      </c>
      <c r="M311" s="25" t="s">
        <v>344</v>
      </c>
      <c r="N311" s="26"/>
      <c r="O311" s="27"/>
      <c r="P311" s="28"/>
      <c r="Q311" s="29" t="str">
        <f t="shared" si="35"/>
        <v>Panel Superior / W:720D:1000 mm</v>
      </c>
    </row>
    <row r="312" spans="1:17" ht="20" customHeight="1" outlineLevel="1" x14ac:dyDescent="0.65">
      <c r="A312" s="57">
        <v>291</v>
      </c>
      <c r="B312" s="67" t="str">
        <f t="shared" si="31"/>
        <v>8060PaS</v>
      </c>
      <c r="C312" s="16" t="s">
        <v>233</v>
      </c>
      <c r="D312" s="17" t="s">
        <v>339</v>
      </c>
      <c r="E312" s="18"/>
      <c r="F312" s="18"/>
      <c r="G312" s="19" t="str">
        <f t="shared" si="32"/>
        <v/>
      </c>
      <c r="H312" s="20"/>
      <c r="I312" s="21" t="str">
        <f t="shared" si="33"/>
        <v>W:</v>
      </c>
      <c r="J312" s="21">
        <v>800</v>
      </c>
      <c r="K312" s="23" t="str">
        <f t="shared" si="34"/>
        <v>D:</v>
      </c>
      <c r="L312" s="23">
        <v>600</v>
      </c>
      <c r="M312" s="25" t="s">
        <v>344</v>
      </c>
      <c r="N312" s="26"/>
      <c r="O312" s="27"/>
      <c r="P312" s="28"/>
      <c r="Q312" s="29" t="str">
        <f t="shared" si="35"/>
        <v>Panel Superior / W:800D:600 mm</v>
      </c>
    </row>
    <row r="313" spans="1:17" ht="20" customHeight="1" outlineLevel="1" x14ac:dyDescent="0.65">
      <c r="A313" s="57">
        <v>292</v>
      </c>
      <c r="B313" s="67" t="str">
        <f t="shared" si="31"/>
        <v>8010PaS</v>
      </c>
      <c r="C313" s="16" t="s">
        <v>233</v>
      </c>
      <c r="D313" s="17" t="s">
        <v>340</v>
      </c>
      <c r="E313" s="18"/>
      <c r="F313" s="18"/>
      <c r="G313" s="19" t="str">
        <f t="shared" si="32"/>
        <v/>
      </c>
      <c r="H313" s="20"/>
      <c r="I313" s="21" t="str">
        <f t="shared" si="33"/>
        <v>W:</v>
      </c>
      <c r="J313" s="21">
        <v>800</v>
      </c>
      <c r="K313" s="23" t="str">
        <f t="shared" si="34"/>
        <v>D:</v>
      </c>
      <c r="L313" s="23">
        <v>1000</v>
      </c>
      <c r="M313" s="25" t="s">
        <v>344</v>
      </c>
      <c r="N313" s="26"/>
      <c r="O313" s="27"/>
      <c r="P313" s="28"/>
      <c r="Q313" s="29" t="str">
        <f t="shared" si="35"/>
        <v>Panel Superior / W:800D:1000 mm</v>
      </c>
    </row>
    <row r="314" spans="1:17" ht="20" customHeight="1" outlineLevel="1" x14ac:dyDescent="0.65">
      <c r="A314" s="57">
        <v>293</v>
      </c>
      <c r="B314" s="67" t="str">
        <f t="shared" si="31"/>
        <v>1140PaS</v>
      </c>
      <c r="C314" s="16" t="s">
        <v>233</v>
      </c>
      <c r="D314" s="17" t="s">
        <v>341</v>
      </c>
      <c r="E314" s="18"/>
      <c r="F314" s="18"/>
      <c r="G314" s="19" t="str">
        <f t="shared" si="32"/>
        <v/>
      </c>
      <c r="H314" s="20"/>
      <c r="I314" s="21" t="str">
        <f t="shared" si="33"/>
        <v>W:</v>
      </c>
      <c r="J314" s="21">
        <v>1120</v>
      </c>
      <c r="K314" s="23" t="str">
        <f t="shared" si="34"/>
        <v>D:</v>
      </c>
      <c r="L314" s="23">
        <v>400</v>
      </c>
      <c r="M314" s="25" t="s">
        <v>344</v>
      </c>
      <c r="N314" s="26"/>
      <c r="O314" s="27"/>
      <c r="P314" s="28"/>
      <c r="Q314" s="29" t="str">
        <f t="shared" si="35"/>
        <v>Panel Superior / W:1120D:400 mm</v>
      </c>
    </row>
    <row r="315" spans="1:17" ht="20" customHeight="1" outlineLevel="1" x14ac:dyDescent="0.65">
      <c r="A315" s="57">
        <v>294</v>
      </c>
      <c r="B315" s="67" t="str">
        <f t="shared" si="31"/>
        <v>1160PaS</v>
      </c>
      <c r="C315" s="16" t="s">
        <v>233</v>
      </c>
      <c r="D315" s="17" t="s">
        <v>342</v>
      </c>
      <c r="E315" s="18"/>
      <c r="F315" s="18"/>
      <c r="G315" s="19" t="str">
        <f t="shared" si="32"/>
        <v/>
      </c>
      <c r="H315" s="20"/>
      <c r="I315" s="21" t="str">
        <f t="shared" si="33"/>
        <v>W:</v>
      </c>
      <c r="J315" s="21">
        <v>1120</v>
      </c>
      <c r="K315" s="23" t="str">
        <f t="shared" si="34"/>
        <v>D:</v>
      </c>
      <c r="L315" s="23">
        <v>600</v>
      </c>
      <c r="M315" s="25" t="s">
        <v>344</v>
      </c>
      <c r="N315" s="26"/>
      <c r="O315" s="27"/>
      <c r="P315" s="28"/>
      <c r="Q315" s="29" t="str">
        <f t="shared" si="35"/>
        <v>Panel Superior / W:1120D:600 mm</v>
      </c>
    </row>
    <row r="316" spans="1:17" ht="20" customHeight="1" outlineLevel="1" x14ac:dyDescent="0.65">
      <c r="A316" s="57">
        <v>295</v>
      </c>
      <c r="B316" s="67" t="str">
        <f t="shared" si="31"/>
        <v>1110PaS</v>
      </c>
      <c r="C316" s="16" t="s">
        <v>233</v>
      </c>
      <c r="D316" s="17" t="s">
        <v>343</v>
      </c>
      <c r="E316" s="18"/>
      <c r="F316" s="18"/>
      <c r="G316" s="19" t="str">
        <f t="shared" si="32"/>
        <v/>
      </c>
      <c r="H316" s="20"/>
      <c r="I316" s="21" t="str">
        <f t="shared" si="33"/>
        <v>W:</v>
      </c>
      <c r="J316" s="21">
        <v>1120</v>
      </c>
      <c r="K316" s="23" t="str">
        <f t="shared" si="34"/>
        <v>D:</v>
      </c>
      <c r="L316" s="23">
        <v>1000</v>
      </c>
      <c r="M316" s="25" t="s">
        <v>344</v>
      </c>
      <c r="N316" s="26"/>
      <c r="O316" s="27"/>
      <c r="P316" s="28"/>
      <c r="Q316" s="29" t="str">
        <f t="shared" si="35"/>
        <v>Panel Superior / W:1120D:1000 mm</v>
      </c>
    </row>
    <row r="317" spans="1:17" ht="20" customHeight="1" x14ac:dyDescent="0.65">
      <c r="B317" s="68" t="str">
        <f t="shared" si="31"/>
        <v/>
      </c>
      <c r="C317" s="2"/>
      <c r="M317" s="2"/>
      <c r="N317" s="2"/>
      <c r="O317" s="2"/>
      <c r="P317" s="2"/>
      <c r="Q317" s="30"/>
    </row>
    <row r="318" spans="1:17" ht="20" customHeight="1" outlineLevel="1" x14ac:dyDescent="0.65">
      <c r="A318" s="57">
        <v>296</v>
      </c>
      <c r="B318" s="67" t="str">
        <f t="shared" si="31"/>
        <v>2040PaI</v>
      </c>
      <c r="C318" s="16" t="s">
        <v>233</v>
      </c>
      <c r="D318" s="17" t="s">
        <v>345</v>
      </c>
      <c r="E318" s="18"/>
      <c r="F318" s="18"/>
      <c r="G318" s="19" t="str">
        <f t="shared" si="32"/>
        <v/>
      </c>
      <c r="H318" s="20"/>
      <c r="I318" s="21" t="str">
        <f t="shared" si="33"/>
        <v>W:</v>
      </c>
      <c r="J318" s="21">
        <v>200</v>
      </c>
      <c r="K318" s="23" t="str">
        <f t="shared" si="34"/>
        <v>D:</v>
      </c>
      <c r="L318" s="23">
        <v>400</v>
      </c>
      <c r="M318" s="25" t="s">
        <v>359</v>
      </c>
      <c r="N318" s="26"/>
      <c r="O318" s="27"/>
      <c r="P318" s="28"/>
      <c r="Q318" s="29" t="str">
        <f t="shared" si="35"/>
        <v>Panel Inferior / W:200D:400 mm</v>
      </c>
    </row>
    <row r="319" spans="1:17" ht="20" customHeight="1" outlineLevel="1" x14ac:dyDescent="0.65">
      <c r="A319" s="57">
        <v>297</v>
      </c>
      <c r="B319" s="67" t="str">
        <f t="shared" si="31"/>
        <v>2060PaI</v>
      </c>
      <c r="C319" s="16" t="s">
        <v>233</v>
      </c>
      <c r="D319" s="17" t="s">
        <v>346</v>
      </c>
      <c r="E319" s="18"/>
      <c r="F319" s="18"/>
      <c r="G319" s="19" t="str">
        <f t="shared" si="32"/>
        <v/>
      </c>
      <c r="H319" s="20"/>
      <c r="I319" s="21" t="str">
        <f t="shared" si="33"/>
        <v>W:</v>
      </c>
      <c r="J319" s="21">
        <v>200</v>
      </c>
      <c r="K319" s="23" t="str">
        <f t="shared" si="34"/>
        <v>D:</v>
      </c>
      <c r="L319" s="23">
        <v>600</v>
      </c>
      <c r="M319" s="25" t="s">
        <v>359</v>
      </c>
      <c r="N319" s="26"/>
      <c r="O319" s="27"/>
      <c r="P319" s="28"/>
      <c r="Q319" s="29" t="str">
        <f t="shared" si="35"/>
        <v>Panel Inferior / W:200D:600 mm</v>
      </c>
    </row>
    <row r="320" spans="1:17" ht="20" customHeight="1" outlineLevel="1" x14ac:dyDescent="0.65">
      <c r="A320" s="57">
        <v>298</v>
      </c>
      <c r="B320" s="67" t="str">
        <f t="shared" si="31"/>
        <v>2010PaI</v>
      </c>
      <c r="C320" s="16" t="s">
        <v>233</v>
      </c>
      <c r="D320" s="17" t="s">
        <v>347</v>
      </c>
      <c r="E320" s="18"/>
      <c r="F320" s="18"/>
      <c r="G320" s="19" t="str">
        <f t="shared" si="32"/>
        <v/>
      </c>
      <c r="H320" s="20"/>
      <c r="I320" s="21" t="str">
        <f t="shared" si="33"/>
        <v>W:</v>
      </c>
      <c r="J320" s="21">
        <v>200</v>
      </c>
      <c r="K320" s="23" t="str">
        <f t="shared" si="34"/>
        <v>D:</v>
      </c>
      <c r="L320" s="23">
        <v>1000</v>
      </c>
      <c r="M320" s="25" t="s">
        <v>359</v>
      </c>
      <c r="N320" s="26"/>
      <c r="O320" s="27"/>
      <c r="P320" s="28"/>
      <c r="Q320" s="29" t="str">
        <f t="shared" si="35"/>
        <v>Panel Inferior / W:200D:1000 mm</v>
      </c>
    </row>
    <row r="321" spans="1:17" ht="20" customHeight="1" outlineLevel="1" x14ac:dyDescent="0.65">
      <c r="A321" s="57">
        <v>299</v>
      </c>
      <c r="B321" s="67" t="str">
        <f t="shared" si="31"/>
        <v>4040PaI</v>
      </c>
      <c r="C321" s="16" t="s">
        <v>233</v>
      </c>
      <c r="D321" s="17" t="s">
        <v>348</v>
      </c>
      <c r="E321" s="18"/>
      <c r="F321" s="18"/>
      <c r="G321" s="19" t="str">
        <f t="shared" si="32"/>
        <v/>
      </c>
      <c r="H321" s="20"/>
      <c r="I321" s="21" t="str">
        <f t="shared" si="33"/>
        <v>W:</v>
      </c>
      <c r="J321" s="21">
        <v>400</v>
      </c>
      <c r="K321" s="23" t="str">
        <f t="shared" si="34"/>
        <v>D:</v>
      </c>
      <c r="L321" s="23">
        <v>400</v>
      </c>
      <c r="M321" s="25" t="s">
        <v>359</v>
      </c>
      <c r="N321" s="26"/>
      <c r="O321" s="27"/>
      <c r="P321" s="28"/>
      <c r="Q321" s="29" t="str">
        <f t="shared" si="35"/>
        <v>Panel Inferior / W:400D:400 mm</v>
      </c>
    </row>
    <row r="322" spans="1:17" ht="20" customHeight="1" outlineLevel="1" x14ac:dyDescent="0.65">
      <c r="A322" s="57">
        <v>300</v>
      </c>
      <c r="B322" s="67" t="str">
        <f t="shared" si="31"/>
        <v>4060PaI</v>
      </c>
      <c r="C322" s="16" t="s">
        <v>233</v>
      </c>
      <c r="D322" s="17" t="s">
        <v>349</v>
      </c>
      <c r="E322" s="18"/>
      <c r="F322" s="18"/>
      <c r="G322" s="19" t="str">
        <f t="shared" si="32"/>
        <v/>
      </c>
      <c r="H322" s="20"/>
      <c r="I322" s="21" t="str">
        <f t="shared" si="33"/>
        <v>W:</v>
      </c>
      <c r="J322" s="21">
        <v>400</v>
      </c>
      <c r="K322" s="23" t="str">
        <f t="shared" si="34"/>
        <v>D:</v>
      </c>
      <c r="L322" s="23">
        <v>600</v>
      </c>
      <c r="M322" s="25" t="s">
        <v>359</v>
      </c>
      <c r="N322" s="26"/>
      <c r="O322" s="27"/>
      <c r="P322" s="28"/>
      <c r="Q322" s="29" t="str">
        <f t="shared" si="35"/>
        <v>Panel Inferior / W:400D:600 mm</v>
      </c>
    </row>
    <row r="323" spans="1:17" ht="20" customHeight="1" outlineLevel="1" x14ac:dyDescent="0.65">
      <c r="A323" s="57">
        <v>301</v>
      </c>
      <c r="B323" s="67" t="str">
        <f t="shared" si="31"/>
        <v>4010PaI</v>
      </c>
      <c r="C323" s="16" t="s">
        <v>233</v>
      </c>
      <c r="D323" s="17" t="s">
        <v>350</v>
      </c>
      <c r="E323" s="18"/>
      <c r="F323" s="18"/>
      <c r="G323" s="19" t="str">
        <f t="shared" si="32"/>
        <v/>
      </c>
      <c r="H323" s="20"/>
      <c r="I323" s="21" t="str">
        <f t="shared" si="33"/>
        <v>W:</v>
      </c>
      <c r="J323" s="21">
        <v>400</v>
      </c>
      <c r="K323" s="23" t="str">
        <f t="shared" si="34"/>
        <v>D:</v>
      </c>
      <c r="L323" s="23">
        <v>1000</v>
      </c>
      <c r="M323" s="25" t="s">
        <v>359</v>
      </c>
      <c r="N323" s="26"/>
      <c r="O323" s="27"/>
      <c r="P323" s="28"/>
      <c r="Q323" s="29" t="str">
        <f t="shared" si="35"/>
        <v>Panel Inferior / W:400D:1000 mm</v>
      </c>
    </row>
    <row r="324" spans="1:17" ht="20" customHeight="1" outlineLevel="1" x14ac:dyDescent="0.65">
      <c r="A324" s="57">
        <v>302</v>
      </c>
      <c r="B324" s="67" t="str">
        <f t="shared" si="31"/>
        <v>7240PaI</v>
      </c>
      <c r="C324" s="16" t="s">
        <v>233</v>
      </c>
      <c r="D324" s="17" t="s">
        <v>351</v>
      </c>
      <c r="E324" s="18"/>
      <c r="F324" s="18"/>
      <c r="G324" s="19" t="str">
        <f t="shared" si="32"/>
        <v/>
      </c>
      <c r="H324" s="20"/>
      <c r="I324" s="21" t="str">
        <f t="shared" si="33"/>
        <v>W:</v>
      </c>
      <c r="J324" s="21">
        <v>720</v>
      </c>
      <c r="K324" s="23" t="str">
        <f t="shared" si="34"/>
        <v>D:</v>
      </c>
      <c r="L324" s="23">
        <v>400</v>
      </c>
      <c r="M324" s="25" t="s">
        <v>359</v>
      </c>
      <c r="N324" s="26"/>
      <c r="O324" s="27"/>
      <c r="P324" s="28"/>
      <c r="Q324" s="29" t="str">
        <f t="shared" si="35"/>
        <v>Panel Inferior / W:720D:400 mm</v>
      </c>
    </row>
    <row r="325" spans="1:17" ht="20" customHeight="1" outlineLevel="1" x14ac:dyDescent="0.65">
      <c r="A325" s="57">
        <v>303</v>
      </c>
      <c r="B325" s="67" t="str">
        <f t="shared" si="31"/>
        <v>7260PaI</v>
      </c>
      <c r="C325" s="16" t="s">
        <v>233</v>
      </c>
      <c r="D325" s="17" t="s">
        <v>352</v>
      </c>
      <c r="E325" s="18"/>
      <c r="F325" s="18"/>
      <c r="G325" s="19" t="str">
        <f t="shared" si="32"/>
        <v/>
      </c>
      <c r="H325" s="20"/>
      <c r="I325" s="21" t="str">
        <f t="shared" si="33"/>
        <v>W:</v>
      </c>
      <c r="J325" s="21">
        <v>720</v>
      </c>
      <c r="K325" s="23" t="str">
        <f t="shared" si="34"/>
        <v>D:</v>
      </c>
      <c r="L325" s="23">
        <v>600</v>
      </c>
      <c r="M325" s="25" t="s">
        <v>359</v>
      </c>
      <c r="N325" s="26"/>
      <c r="O325" s="27"/>
      <c r="P325" s="28"/>
      <c r="Q325" s="29" t="str">
        <f t="shared" si="35"/>
        <v>Panel Inferior / W:720D:600 mm</v>
      </c>
    </row>
    <row r="326" spans="1:17" ht="20" customHeight="1" outlineLevel="1" x14ac:dyDescent="0.65">
      <c r="A326" s="57">
        <v>304</v>
      </c>
      <c r="B326" s="67" t="str">
        <f t="shared" si="31"/>
        <v>7210PaI</v>
      </c>
      <c r="C326" s="16" t="s">
        <v>233</v>
      </c>
      <c r="D326" s="17" t="s">
        <v>353</v>
      </c>
      <c r="E326" s="18"/>
      <c r="F326" s="18"/>
      <c r="G326" s="19" t="str">
        <f t="shared" si="32"/>
        <v/>
      </c>
      <c r="H326" s="20"/>
      <c r="I326" s="21" t="str">
        <f t="shared" si="33"/>
        <v>W:</v>
      </c>
      <c r="J326" s="21">
        <v>720</v>
      </c>
      <c r="K326" s="23" t="str">
        <f t="shared" si="34"/>
        <v>D:</v>
      </c>
      <c r="L326" s="23">
        <v>1000</v>
      </c>
      <c r="M326" s="25" t="s">
        <v>359</v>
      </c>
      <c r="N326" s="26"/>
      <c r="O326" s="27"/>
      <c r="P326" s="28"/>
      <c r="Q326" s="29" t="str">
        <f t="shared" si="35"/>
        <v>Panel Inferior / W:720D:1000 mm</v>
      </c>
    </row>
    <row r="327" spans="1:17" ht="20" customHeight="1" outlineLevel="1" x14ac:dyDescent="0.65">
      <c r="A327" s="57">
        <v>305</v>
      </c>
      <c r="B327" s="67" t="str">
        <f t="shared" si="31"/>
        <v>8060PaI</v>
      </c>
      <c r="C327" s="16" t="s">
        <v>233</v>
      </c>
      <c r="D327" s="17" t="s">
        <v>354</v>
      </c>
      <c r="E327" s="18"/>
      <c r="F327" s="18"/>
      <c r="G327" s="19" t="str">
        <f t="shared" si="32"/>
        <v/>
      </c>
      <c r="H327" s="20"/>
      <c r="I327" s="21" t="str">
        <f t="shared" si="33"/>
        <v>W:</v>
      </c>
      <c r="J327" s="21">
        <v>800</v>
      </c>
      <c r="K327" s="23" t="str">
        <f t="shared" si="34"/>
        <v>D:</v>
      </c>
      <c r="L327" s="23">
        <v>600</v>
      </c>
      <c r="M327" s="25" t="s">
        <v>359</v>
      </c>
      <c r="N327" s="26"/>
      <c r="O327" s="27"/>
      <c r="P327" s="28"/>
      <c r="Q327" s="29" t="str">
        <f t="shared" si="35"/>
        <v>Panel Inferior / W:800D:600 mm</v>
      </c>
    </row>
    <row r="328" spans="1:17" ht="20" customHeight="1" outlineLevel="1" x14ac:dyDescent="0.65">
      <c r="A328" s="57">
        <v>306</v>
      </c>
      <c r="B328" s="67" t="str">
        <f t="shared" si="31"/>
        <v>8010PaI</v>
      </c>
      <c r="C328" s="16" t="s">
        <v>233</v>
      </c>
      <c r="D328" s="17" t="s">
        <v>355</v>
      </c>
      <c r="E328" s="18"/>
      <c r="F328" s="18"/>
      <c r="G328" s="19" t="str">
        <f t="shared" si="32"/>
        <v/>
      </c>
      <c r="H328" s="20"/>
      <c r="I328" s="21" t="str">
        <f t="shared" si="33"/>
        <v>W:</v>
      </c>
      <c r="J328" s="21">
        <v>800</v>
      </c>
      <c r="K328" s="23" t="str">
        <f t="shared" si="34"/>
        <v>D:</v>
      </c>
      <c r="L328" s="23">
        <v>1000</v>
      </c>
      <c r="M328" s="25" t="s">
        <v>359</v>
      </c>
      <c r="N328" s="26"/>
      <c r="O328" s="27"/>
      <c r="P328" s="28"/>
      <c r="Q328" s="29" t="str">
        <f t="shared" si="35"/>
        <v>Panel Inferior / W:800D:1000 mm</v>
      </c>
    </row>
    <row r="329" spans="1:17" ht="20" customHeight="1" outlineLevel="1" x14ac:dyDescent="0.65">
      <c r="A329" s="57">
        <v>307</v>
      </c>
      <c r="B329" s="67" t="str">
        <f t="shared" si="31"/>
        <v>1140PaI</v>
      </c>
      <c r="C329" s="16" t="s">
        <v>233</v>
      </c>
      <c r="D329" s="17" t="s">
        <v>356</v>
      </c>
      <c r="E329" s="18"/>
      <c r="F329" s="18"/>
      <c r="G329" s="19" t="str">
        <f t="shared" si="32"/>
        <v/>
      </c>
      <c r="H329" s="20"/>
      <c r="I329" s="21" t="str">
        <f t="shared" si="33"/>
        <v>W:</v>
      </c>
      <c r="J329" s="21">
        <v>1120</v>
      </c>
      <c r="K329" s="23" t="str">
        <f t="shared" si="34"/>
        <v>D:</v>
      </c>
      <c r="L329" s="23">
        <v>400</v>
      </c>
      <c r="M329" s="25" t="s">
        <v>359</v>
      </c>
      <c r="N329" s="26"/>
      <c r="O329" s="27"/>
      <c r="P329" s="28"/>
      <c r="Q329" s="29" t="str">
        <f t="shared" si="35"/>
        <v>Panel Inferior / W:1120D:400 mm</v>
      </c>
    </row>
    <row r="330" spans="1:17" ht="20" customHeight="1" outlineLevel="1" x14ac:dyDescent="0.65">
      <c r="A330" s="57">
        <v>308</v>
      </c>
      <c r="B330" s="67" t="str">
        <f t="shared" si="31"/>
        <v>1160PaI</v>
      </c>
      <c r="C330" s="16" t="s">
        <v>233</v>
      </c>
      <c r="D330" s="17" t="s">
        <v>357</v>
      </c>
      <c r="E330" s="18"/>
      <c r="F330" s="18"/>
      <c r="G330" s="19" t="str">
        <f t="shared" si="32"/>
        <v/>
      </c>
      <c r="H330" s="20"/>
      <c r="I330" s="21" t="str">
        <f t="shared" si="33"/>
        <v>W:</v>
      </c>
      <c r="J330" s="21">
        <v>1120</v>
      </c>
      <c r="K330" s="23" t="str">
        <f t="shared" si="34"/>
        <v>D:</v>
      </c>
      <c r="L330" s="23">
        <v>600</v>
      </c>
      <c r="M330" s="25" t="s">
        <v>359</v>
      </c>
      <c r="N330" s="26"/>
      <c r="O330" s="27"/>
      <c r="P330" s="28"/>
      <c r="Q330" s="29" t="str">
        <f t="shared" si="35"/>
        <v>Panel Inferior / W:1120D:600 mm</v>
      </c>
    </row>
    <row r="331" spans="1:17" ht="20" customHeight="1" outlineLevel="1" x14ac:dyDescent="0.65">
      <c r="A331" s="57">
        <v>309</v>
      </c>
      <c r="B331" s="67" t="str">
        <f t="shared" si="31"/>
        <v>1110PaI</v>
      </c>
      <c r="C331" s="16" t="s">
        <v>233</v>
      </c>
      <c r="D331" s="17" t="s">
        <v>358</v>
      </c>
      <c r="E331" s="18"/>
      <c r="F331" s="18"/>
      <c r="G331" s="19" t="str">
        <f t="shared" si="32"/>
        <v/>
      </c>
      <c r="H331" s="20"/>
      <c r="I331" s="21" t="str">
        <f t="shared" si="33"/>
        <v>W:</v>
      </c>
      <c r="J331" s="21">
        <v>1120</v>
      </c>
      <c r="K331" s="23" t="str">
        <f t="shared" si="34"/>
        <v>D:</v>
      </c>
      <c r="L331" s="23">
        <v>1000</v>
      </c>
      <c r="M331" s="25" t="s">
        <v>359</v>
      </c>
      <c r="N331" s="26"/>
      <c r="O331" s="27"/>
      <c r="P331" s="28"/>
      <c r="Q331" s="29" t="str">
        <f t="shared" si="35"/>
        <v>Panel Inferior / W:1120D:1000 mm</v>
      </c>
    </row>
    <row r="332" spans="1:17" ht="20" customHeight="1" x14ac:dyDescent="0.65">
      <c r="B332" s="69" t="str">
        <f t="shared" si="31"/>
        <v/>
      </c>
      <c r="C332" s="2"/>
      <c r="M332" s="2"/>
      <c r="N332" s="2"/>
      <c r="O332" s="2"/>
      <c r="P332" s="2"/>
      <c r="Q332" s="30"/>
    </row>
    <row r="333" spans="1:17" ht="20" customHeight="1" outlineLevel="1" x14ac:dyDescent="0.65">
      <c r="A333" s="57">
        <v>310</v>
      </c>
      <c r="B333" s="67" t="str">
        <f t="shared" si="31"/>
        <v>2040BaE</v>
      </c>
      <c r="C333" s="16" t="s">
        <v>374</v>
      </c>
      <c r="D333" s="36" t="s">
        <v>360</v>
      </c>
      <c r="E333" s="18"/>
      <c r="F333" s="18"/>
      <c r="G333" s="19" t="str">
        <f t="shared" si="32"/>
        <v/>
      </c>
      <c r="H333" s="20"/>
      <c r="I333" s="21" t="str">
        <f t="shared" si="33"/>
        <v>W:</v>
      </c>
      <c r="J333" s="21">
        <v>200</v>
      </c>
      <c r="K333" s="23" t="str">
        <f t="shared" si="34"/>
        <v>D:</v>
      </c>
      <c r="L333" s="23">
        <v>400</v>
      </c>
      <c r="M333" s="25" t="s">
        <v>375</v>
      </c>
      <c r="N333" s="26"/>
      <c r="O333" s="27"/>
      <c r="P333" s="28"/>
      <c r="Q333" s="29" t="str">
        <f t="shared" si="35"/>
        <v>Base Estructural / W:200D:400 mm</v>
      </c>
    </row>
    <row r="334" spans="1:17" ht="20" customHeight="1" outlineLevel="1" x14ac:dyDescent="0.65">
      <c r="A334" s="57">
        <v>311</v>
      </c>
      <c r="B334" s="67" t="str">
        <f t="shared" si="31"/>
        <v>2060BaE</v>
      </c>
      <c r="C334" s="16" t="s">
        <v>374</v>
      </c>
      <c r="D334" s="36" t="s">
        <v>361</v>
      </c>
      <c r="E334" s="18"/>
      <c r="F334" s="18"/>
      <c r="G334" s="19" t="str">
        <f t="shared" si="32"/>
        <v/>
      </c>
      <c r="H334" s="20"/>
      <c r="I334" s="21" t="str">
        <f t="shared" si="33"/>
        <v>W:</v>
      </c>
      <c r="J334" s="21">
        <v>200</v>
      </c>
      <c r="K334" s="23" t="str">
        <f t="shared" si="34"/>
        <v>D:</v>
      </c>
      <c r="L334" s="23">
        <v>600</v>
      </c>
      <c r="M334" s="25" t="s">
        <v>375</v>
      </c>
      <c r="N334" s="26"/>
      <c r="O334" s="27"/>
      <c r="P334" s="28"/>
      <c r="Q334" s="29" t="str">
        <f t="shared" si="35"/>
        <v>Base Estructural / W:200D:600 mm</v>
      </c>
    </row>
    <row r="335" spans="1:17" ht="20" customHeight="1" outlineLevel="1" x14ac:dyDescent="0.65">
      <c r="A335" s="57">
        <v>312</v>
      </c>
      <c r="B335" s="67" t="str">
        <f t="shared" si="31"/>
        <v>2010BaE</v>
      </c>
      <c r="C335" s="16" t="s">
        <v>374</v>
      </c>
      <c r="D335" s="36" t="s">
        <v>362</v>
      </c>
      <c r="E335" s="18"/>
      <c r="F335" s="18"/>
      <c r="G335" s="19" t="str">
        <f t="shared" si="32"/>
        <v/>
      </c>
      <c r="H335" s="20"/>
      <c r="I335" s="21" t="str">
        <f t="shared" si="33"/>
        <v>W:</v>
      </c>
      <c r="J335" s="21">
        <v>200</v>
      </c>
      <c r="K335" s="23" t="str">
        <f t="shared" si="34"/>
        <v>D:</v>
      </c>
      <c r="L335" s="23">
        <v>1000</v>
      </c>
      <c r="M335" s="25" t="s">
        <v>375</v>
      </c>
      <c r="N335" s="26"/>
      <c r="O335" s="27"/>
      <c r="P335" s="28"/>
      <c r="Q335" s="29" t="str">
        <f t="shared" si="35"/>
        <v>Base Estructural / W:200D:1000 mm</v>
      </c>
    </row>
    <row r="336" spans="1:17" ht="20" customHeight="1" outlineLevel="1" x14ac:dyDescent="0.65">
      <c r="A336" s="57">
        <v>313</v>
      </c>
      <c r="B336" s="67" t="str">
        <f t="shared" si="31"/>
        <v>4040BaE</v>
      </c>
      <c r="C336" s="16" t="s">
        <v>374</v>
      </c>
      <c r="D336" s="36" t="s">
        <v>363</v>
      </c>
      <c r="E336" s="18"/>
      <c r="F336" s="18"/>
      <c r="G336" s="19" t="str">
        <f t="shared" si="32"/>
        <v/>
      </c>
      <c r="H336" s="20"/>
      <c r="I336" s="21" t="str">
        <f t="shared" si="33"/>
        <v>W:</v>
      </c>
      <c r="J336" s="21">
        <v>400</v>
      </c>
      <c r="K336" s="23" t="str">
        <f t="shared" si="34"/>
        <v>D:</v>
      </c>
      <c r="L336" s="23">
        <v>400</v>
      </c>
      <c r="M336" s="25" t="s">
        <v>375</v>
      </c>
      <c r="N336" s="26"/>
      <c r="O336" s="27"/>
      <c r="P336" s="28"/>
      <c r="Q336" s="29" t="str">
        <f t="shared" si="35"/>
        <v>Base Estructural / W:400D:400 mm</v>
      </c>
    </row>
    <row r="337" spans="1:17" ht="20" customHeight="1" outlineLevel="1" x14ac:dyDescent="0.65">
      <c r="A337" s="57">
        <v>314</v>
      </c>
      <c r="B337" s="67" t="str">
        <f t="shared" si="31"/>
        <v>4060BaE</v>
      </c>
      <c r="C337" s="16" t="s">
        <v>374</v>
      </c>
      <c r="D337" s="36" t="s">
        <v>364</v>
      </c>
      <c r="E337" s="18"/>
      <c r="F337" s="18"/>
      <c r="G337" s="19" t="str">
        <f t="shared" si="32"/>
        <v/>
      </c>
      <c r="H337" s="20"/>
      <c r="I337" s="21" t="str">
        <f t="shared" si="33"/>
        <v>W:</v>
      </c>
      <c r="J337" s="21">
        <v>400</v>
      </c>
      <c r="K337" s="23" t="str">
        <f t="shared" si="34"/>
        <v>D:</v>
      </c>
      <c r="L337" s="23">
        <v>600</v>
      </c>
      <c r="M337" s="25" t="s">
        <v>375</v>
      </c>
      <c r="N337" s="26"/>
      <c r="O337" s="27"/>
      <c r="P337" s="28"/>
      <c r="Q337" s="29" t="str">
        <f t="shared" si="35"/>
        <v>Base Estructural / W:400D:600 mm</v>
      </c>
    </row>
    <row r="338" spans="1:17" ht="20" customHeight="1" outlineLevel="1" x14ac:dyDescent="0.65">
      <c r="A338" s="57">
        <v>315</v>
      </c>
      <c r="B338" s="67" t="str">
        <f t="shared" si="31"/>
        <v>4010BaE</v>
      </c>
      <c r="C338" s="16" t="s">
        <v>374</v>
      </c>
      <c r="D338" s="36" t="s">
        <v>365</v>
      </c>
      <c r="E338" s="18"/>
      <c r="F338" s="18"/>
      <c r="G338" s="19" t="str">
        <f t="shared" si="32"/>
        <v/>
      </c>
      <c r="H338" s="20"/>
      <c r="I338" s="21" t="str">
        <f t="shared" si="33"/>
        <v>W:</v>
      </c>
      <c r="J338" s="21">
        <v>400</v>
      </c>
      <c r="K338" s="23" t="str">
        <f t="shared" si="34"/>
        <v>D:</v>
      </c>
      <c r="L338" s="23">
        <v>1000</v>
      </c>
      <c r="M338" s="25" t="s">
        <v>375</v>
      </c>
      <c r="N338" s="26"/>
      <c r="O338" s="27"/>
      <c r="P338" s="28"/>
      <c r="Q338" s="29" t="str">
        <f t="shared" si="35"/>
        <v>Base Estructural / W:400D:1000 mm</v>
      </c>
    </row>
    <row r="339" spans="1:17" ht="20" customHeight="1" outlineLevel="1" x14ac:dyDescent="0.65">
      <c r="A339" s="57">
        <v>316</v>
      </c>
      <c r="B339" s="67" t="str">
        <f t="shared" ref="B339:B413" si="36">MID(H339,1,2)&amp;MID(J339,1,2)&amp;MID(L339,1,2)&amp;MID(C339,1,2)&amp;MID(M339,1,1)&amp;MID(N339,1,1)&amp;MID(O339,1,1)&amp;MID(P339,1,3)</f>
        <v>7240BaE</v>
      </c>
      <c r="C339" s="16" t="s">
        <v>374</v>
      </c>
      <c r="D339" s="36" t="s">
        <v>366</v>
      </c>
      <c r="E339" s="18"/>
      <c r="F339" s="18"/>
      <c r="G339" s="19" t="str">
        <f t="shared" ref="G339:G413" si="37">IF(H339&lt;&gt;"","H:","")</f>
        <v/>
      </c>
      <c r="H339" s="20"/>
      <c r="I339" s="21" t="str">
        <f t="shared" ref="I339:I413" si="38">IF(J339&lt;&gt;"","W:","")</f>
        <v>W:</v>
      </c>
      <c r="J339" s="21">
        <v>720</v>
      </c>
      <c r="K339" s="23" t="str">
        <f t="shared" ref="K339:K413" si="39">IF(L339&lt;&gt;"","D:","")</f>
        <v>D:</v>
      </c>
      <c r="L339" s="23">
        <v>400</v>
      </c>
      <c r="M339" s="25" t="s">
        <v>375</v>
      </c>
      <c r="N339" s="26"/>
      <c r="O339" s="27"/>
      <c r="P339" s="28"/>
      <c r="Q339" s="29" t="str">
        <f t="shared" ref="Q339:Q413" si="40">IF(B339&lt;&gt;"",(C339&amp;M339&amp;N339&amp;O339&amp;P339&amp;" / "&amp;G339&amp;H339&amp;I339&amp;J339&amp;K339&amp;L339&amp;" mm"),"")</f>
        <v>Base Estructural / W:720D:400 mm</v>
      </c>
    </row>
    <row r="340" spans="1:17" ht="20" customHeight="1" outlineLevel="1" x14ac:dyDescent="0.65">
      <c r="A340" s="57">
        <v>317</v>
      </c>
      <c r="B340" s="67" t="str">
        <f t="shared" si="36"/>
        <v>7260BaE</v>
      </c>
      <c r="C340" s="16" t="s">
        <v>374</v>
      </c>
      <c r="D340" s="36" t="s">
        <v>367</v>
      </c>
      <c r="E340" s="18"/>
      <c r="F340" s="18"/>
      <c r="G340" s="19" t="str">
        <f t="shared" si="37"/>
        <v/>
      </c>
      <c r="H340" s="20"/>
      <c r="I340" s="21" t="str">
        <f t="shared" si="38"/>
        <v>W:</v>
      </c>
      <c r="J340" s="21">
        <v>720</v>
      </c>
      <c r="K340" s="23" t="str">
        <f t="shared" si="39"/>
        <v>D:</v>
      </c>
      <c r="L340" s="23">
        <v>600</v>
      </c>
      <c r="M340" s="25" t="s">
        <v>375</v>
      </c>
      <c r="N340" s="26"/>
      <c r="O340" s="27"/>
      <c r="P340" s="28"/>
      <c r="Q340" s="29" t="str">
        <f t="shared" si="40"/>
        <v>Base Estructural / W:720D:600 mm</v>
      </c>
    </row>
    <row r="341" spans="1:17" ht="20" customHeight="1" outlineLevel="1" x14ac:dyDescent="0.65">
      <c r="A341" s="57">
        <v>318</v>
      </c>
      <c r="B341" s="67" t="str">
        <f t="shared" si="36"/>
        <v>7210BaE</v>
      </c>
      <c r="C341" s="16" t="s">
        <v>374</v>
      </c>
      <c r="D341" s="36" t="s">
        <v>368</v>
      </c>
      <c r="E341" s="18"/>
      <c r="F341" s="18"/>
      <c r="G341" s="19" t="str">
        <f t="shared" si="37"/>
        <v/>
      </c>
      <c r="H341" s="20"/>
      <c r="I341" s="21" t="str">
        <f t="shared" si="38"/>
        <v>W:</v>
      </c>
      <c r="J341" s="21">
        <v>720</v>
      </c>
      <c r="K341" s="23" t="str">
        <f t="shared" si="39"/>
        <v>D:</v>
      </c>
      <c r="L341" s="23">
        <v>1000</v>
      </c>
      <c r="M341" s="25" t="s">
        <v>375</v>
      </c>
      <c r="N341" s="26"/>
      <c r="O341" s="27"/>
      <c r="P341" s="28"/>
      <c r="Q341" s="29" t="str">
        <f t="shared" si="40"/>
        <v>Base Estructural / W:720D:1000 mm</v>
      </c>
    </row>
    <row r="342" spans="1:17" ht="20" customHeight="1" outlineLevel="1" x14ac:dyDescent="0.65">
      <c r="A342" s="57">
        <v>319</v>
      </c>
      <c r="B342" s="67" t="str">
        <f t="shared" si="36"/>
        <v>8060BaE</v>
      </c>
      <c r="C342" s="16" t="s">
        <v>374</v>
      </c>
      <c r="D342" s="36" t="s">
        <v>369</v>
      </c>
      <c r="E342" s="18"/>
      <c r="F342" s="18"/>
      <c r="G342" s="19" t="str">
        <f t="shared" si="37"/>
        <v/>
      </c>
      <c r="H342" s="20"/>
      <c r="I342" s="21" t="str">
        <f t="shared" si="38"/>
        <v>W:</v>
      </c>
      <c r="J342" s="21">
        <v>800</v>
      </c>
      <c r="K342" s="23" t="str">
        <f t="shared" si="39"/>
        <v>D:</v>
      </c>
      <c r="L342" s="23">
        <v>600</v>
      </c>
      <c r="M342" s="25" t="s">
        <v>375</v>
      </c>
      <c r="N342" s="26"/>
      <c r="O342" s="27"/>
      <c r="P342" s="28"/>
      <c r="Q342" s="29" t="str">
        <f t="shared" si="40"/>
        <v>Base Estructural / W:800D:600 mm</v>
      </c>
    </row>
    <row r="343" spans="1:17" ht="20" customHeight="1" outlineLevel="1" x14ac:dyDescent="0.65">
      <c r="A343" s="57">
        <v>320</v>
      </c>
      <c r="B343" s="67" t="str">
        <f t="shared" si="36"/>
        <v>8010BaE</v>
      </c>
      <c r="C343" s="16" t="s">
        <v>374</v>
      </c>
      <c r="D343" s="36" t="s">
        <v>370</v>
      </c>
      <c r="E343" s="18"/>
      <c r="F343" s="18"/>
      <c r="G343" s="19" t="str">
        <f t="shared" si="37"/>
        <v/>
      </c>
      <c r="H343" s="20"/>
      <c r="I343" s="21" t="str">
        <f t="shared" si="38"/>
        <v>W:</v>
      </c>
      <c r="J343" s="21">
        <v>800</v>
      </c>
      <c r="K343" s="23" t="str">
        <f t="shared" si="39"/>
        <v>D:</v>
      </c>
      <c r="L343" s="23">
        <v>1000</v>
      </c>
      <c r="M343" s="25" t="s">
        <v>375</v>
      </c>
      <c r="N343" s="26"/>
      <c r="O343" s="27"/>
      <c r="P343" s="28"/>
      <c r="Q343" s="29" t="str">
        <f t="shared" si="40"/>
        <v>Base Estructural / W:800D:1000 mm</v>
      </c>
    </row>
    <row r="344" spans="1:17" ht="20" customHeight="1" outlineLevel="1" x14ac:dyDescent="0.65">
      <c r="A344" s="57">
        <v>321</v>
      </c>
      <c r="B344" s="67" t="str">
        <f t="shared" si="36"/>
        <v>1140BaE</v>
      </c>
      <c r="C344" s="16" t="s">
        <v>374</v>
      </c>
      <c r="D344" s="36" t="s">
        <v>371</v>
      </c>
      <c r="E344" s="18"/>
      <c r="F344" s="18"/>
      <c r="G344" s="19" t="str">
        <f t="shared" si="37"/>
        <v/>
      </c>
      <c r="H344" s="20"/>
      <c r="I344" s="21" t="str">
        <f t="shared" si="38"/>
        <v>W:</v>
      </c>
      <c r="J344" s="21">
        <v>1120</v>
      </c>
      <c r="K344" s="23" t="str">
        <f t="shared" si="39"/>
        <v>D:</v>
      </c>
      <c r="L344" s="23">
        <v>400</v>
      </c>
      <c r="M344" s="25" t="s">
        <v>375</v>
      </c>
      <c r="N344" s="26"/>
      <c r="O344" s="27"/>
      <c r="P344" s="28"/>
      <c r="Q344" s="29" t="str">
        <f t="shared" si="40"/>
        <v>Base Estructural / W:1120D:400 mm</v>
      </c>
    </row>
    <row r="345" spans="1:17" ht="20" customHeight="1" outlineLevel="1" x14ac:dyDescent="0.65">
      <c r="A345" s="57">
        <v>322</v>
      </c>
      <c r="B345" s="67" t="str">
        <f t="shared" si="36"/>
        <v>1160BaE</v>
      </c>
      <c r="C345" s="16" t="s">
        <v>374</v>
      </c>
      <c r="D345" s="36" t="s">
        <v>372</v>
      </c>
      <c r="E345" s="18"/>
      <c r="F345" s="18"/>
      <c r="G345" s="19" t="str">
        <f t="shared" si="37"/>
        <v/>
      </c>
      <c r="H345" s="20"/>
      <c r="I345" s="21" t="str">
        <f t="shared" si="38"/>
        <v>W:</v>
      </c>
      <c r="J345" s="21">
        <v>1120</v>
      </c>
      <c r="K345" s="23" t="str">
        <f t="shared" si="39"/>
        <v>D:</v>
      </c>
      <c r="L345" s="23">
        <v>600</v>
      </c>
      <c r="M345" s="25" t="s">
        <v>375</v>
      </c>
      <c r="N345" s="26"/>
      <c r="O345" s="27"/>
      <c r="P345" s="28"/>
      <c r="Q345" s="29" t="str">
        <f t="shared" si="40"/>
        <v>Base Estructural / W:1120D:600 mm</v>
      </c>
    </row>
    <row r="346" spans="1:17" ht="20" customHeight="1" outlineLevel="1" x14ac:dyDescent="0.65">
      <c r="A346" s="57">
        <v>323</v>
      </c>
      <c r="B346" s="67" t="str">
        <f t="shared" si="36"/>
        <v>1110BaE</v>
      </c>
      <c r="C346" s="16" t="s">
        <v>374</v>
      </c>
      <c r="D346" s="36" t="s">
        <v>373</v>
      </c>
      <c r="E346" s="18"/>
      <c r="F346" s="18"/>
      <c r="G346" s="19" t="str">
        <f t="shared" si="37"/>
        <v/>
      </c>
      <c r="H346" s="20"/>
      <c r="I346" s="21" t="str">
        <f t="shared" si="38"/>
        <v>W:</v>
      </c>
      <c r="J346" s="21">
        <v>1120</v>
      </c>
      <c r="K346" s="23" t="str">
        <f t="shared" si="39"/>
        <v>D:</v>
      </c>
      <c r="L346" s="23">
        <v>1000</v>
      </c>
      <c r="M346" s="25" t="s">
        <v>375</v>
      </c>
      <c r="N346" s="26"/>
      <c r="O346" s="27"/>
      <c r="P346" s="28"/>
      <c r="Q346" s="29" t="str">
        <f t="shared" si="40"/>
        <v>Base Estructural / W:1120D:1000 mm</v>
      </c>
    </row>
    <row r="347" spans="1:17" ht="20" customHeight="1" outlineLevel="1" x14ac:dyDescent="0.65">
      <c r="A347" s="57">
        <v>324</v>
      </c>
      <c r="B347" s="67" t="str">
        <f>MID(H347,1,2)&amp;MID(J347,1,2)&amp;MID(L347,1,2)&amp;MID(C347,1,2)&amp;MID(M347,1,1)&amp;MID(N347,1,1)&amp;MID(O347,1,1)&amp;MID(P347,1,3)</f>
        <v>BaZ</v>
      </c>
      <c r="C347" s="16" t="s">
        <v>374</v>
      </c>
      <c r="D347" s="168" t="s">
        <v>385</v>
      </c>
      <c r="E347" s="18"/>
      <c r="F347" s="18"/>
      <c r="G347" s="19" t="str">
        <f t="shared" ref="G347:G361" si="41">IF(H347&lt;&gt;"","H:","")</f>
        <v/>
      </c>
      <c r="H347" s="20"/>
      <c r="I347" s="21" t="str">
        <f t="shared" si="38"/>
        <v/>
      </c>
      <c r="J347" s="22"/>
      <c r="K347" s="23" t="str">
        <f t="shared" si="39"/>
        <v/>
      </c>
      <c r="L347" s="24"/>
      <c r="M347" s="25" t="s">
        <v>576</v>
      </c>
      <c r="N347" s="26"/>
      <c r="O347" s="27"/>
      <c r="P347" s="28"/>
      <c r="Q347" s="29" t="str">
        <f>IF(B347&lt;&gt;"",(C347&amp;M347&amp;N347&amp;O347&amp;P347&amp;G347&amp;H347&amp;I347&amp;J347&amp;K347&amp;L347),"")</f>
        <v>Base Zocalo</v>
      </c>
    </row>
    <row r="348" spans="1:17" ht="20" customHeight="1" outlineLevel="1" x14ac:dyDescent="0.65">
      <c r="A348" s="57"/>
      <c r="B348" s="67" t="str">
        <f t="shared" ref="B348:B361" si="42">MID(H348,1,2)&amp;MID(J348,1,2)&amp;MID(L348,1,2)&amp;MID(C348,1,2)&amp;MID(M348,1,1)&amp;MID(N348,1,1)&amp;MID(O348,1,1)&amp;MID(P348,1,3)</f>
        <v>2040BaEH4</v>
      </c>
      <c r="C348" s="16" t="s">
        <v>374</v>
      </c>
      <c r="D348" s="167" t="s">
        <v>577</v>
      </c>
      <c r="E348" s="18"/>
      <c r="F348" s="18"/>
      <c r="G348" s="19" t="str">
        <f t="shared" si="41"/>
        <v/>
      </c>
      <c r="H348" s="20"/>
      <c r="I348" s="21" t="str">
        <f t="shared" si="38"/>
        <v>W:</v>
      </c>
      <c r="J348" s="21" t="s">
        <v>593</v>
      </c>
      <c r="K348" s="23" t="str">
        <f t="shared" si="39"/>
        <v>D:</v>
      </c>
      <c r="L348" s="23" t="s">
        <v>594</v>
      </c>
      <c r="M348" s="25" t="s">
        <v>598</v>
      </c>
      <c r="N348" s="26" t="s">
        <v>599</v>
      </c>
      <c r="O348" s="27">
        <v>400</v>
      </c>
      <c r="P348" s="28"/>
      <c r="Q348" s="29" t="str">
        <f t="shared" si="40"/>
        <v>Base Estructural H:400 / W:200D:400 mm</v>
      </c>
    </row>
    <row r="349" spans="1:17" ht="20" customHeight="1" outlineLevel="1" x14ac:dyDescent="0.65">
      <c r="A349" s="57"/>
      <c r="B349" s="67" t="str">
        <f t="shared" si="42"/>
        <v>2060BaEH4</v>
      </c>
      <c r="C349" s="16" t="s">
        <v>374</v>
      </c>
      <c r="D349" s="167" t="s">
        <v>578</v>
      </c>
      <c r="E349" s="18"/>
      <c r="F349" s="18"/>
      <c r="G349" s="19" t="str">
        <f t="shared" si="41"/>
        <v/>
      </c>
      <c r="H349" s="20"/>
      <c r="I349" s="21" t="str">
        <f t="shared" si="38"/>
        <v>W:</v>
      </c>
      <c r="J349" s="21" t="s">
        <v>593</v>
      </c>
      <c r="K349" s="23" t="str">
        <f t="shared" si="39"/>
        <v>D:</v>
      </c>
      <c r="L349" s="23" t="s">
        <v>597</v>
      </c>
      <c r="M349" s="25" t="s">
        <v>598</v>
      </c>
      <c r="N349" s="26" t="s">
        <v>599</v>
      </c>
      <c r="O349" s="27">
        <v>400</v>
      </c>
      <c r="P349" s="28"/>
      <c r="Q349" s="29" t="str">
        <f t="shared" si="40"/>
        <v>Base Estructural H:400 / W:200D:600 mm</v>
      </c>
    </row>
    <row r="350" spans="1:17" ht="20" customHeight="1" outlineLevel="1" x14ac:dyDescent="0.65">
      <c r="A350" s="57"/>
      <c r="B350" s="67" t="str">
        <f t="shared" si="42"/>
        <v>2010BaEH4</v>
      </c>
      <c r="C350" s="16" t="s">
        <v>374</v>
      </c>
      <c r="D350" s="167" t="s">
        <v>579</v>
      </c>
      <c r="E350" s="18"/>
      <c r="F350" s="18"/>
      <c r="G350" s="19" t="str">
        <f t="shared" si="41"/>
        <v/>
      </c>
      <c r="H350" s="20"/>
      <c r="I350" s="21" t="str">
        <f t="shared" si="38"/>
        <v>W:</v>
      </c>
      <c r="J350" s="21" t="s">
        <v>593</v>
      </c>
      <c r="K350" s="23" t="str">
        <f t="shared" si="39"/>
        <v>D:</v>
      </c>
      <c r="L350" s="23" t="s">
        <v>592</v>
      </c>
      <c r="M350" s="25" t="s">
        <v>598</v>
      </c>
      <c r="N350" s="26" t="s">
        <v>599</v>
      </c>
      <c r="O350" s="27">
        <v>400</v>
      </c>
      <c r="P350" s="28"/>
      <c r="Q350" s="29" t="str">
        <f t="shared" si="40"/>
        <v>Base Estructural H:400 / W:200D:1000 mm</v>
      </c>
    </row>
    <row r="351" spans="1:17" ht="20" customHeight="1" outlineLevel="1" x14ac:dyDescent="0.65">
      <c r="A351" s="57"/>
      <c r="B351" s="67" t="str">
        <f t="shared" si="42"/>
        <v>4040BaEH4</v>
      </c>
      <c r="C351" s="16" t="s">
        <v>374</v>
      </c>
      <c r="D351" s="167" t="s">
        <v>580</v>
      </c>
      <c r="E351" s="18"/>
      <c r="F351" s="18"/>
      <c r="G351" s="19" t="str">
        <f t="shared" si="41"/>
        <v/>
      </c>
      <c r="H351" s="20"/>
      <c r="I351" s="21" t="str">
        <f t="shared" si="38"/>
        <v>W:</v>
      </c>
      <c r="J351" s="21" t="s">
        <v>594</v>
      </c>
      <c r="K351" s="23" t="str">
        <f t="shared" si="39"/>
        <v>D:</v>
      </c>
      <c r="L351" s="23" t="s">
        <v>594</v>
      </c>
      <c r="M351" s="25" t="s">
        <v>598</v>
      </c>
      <c r="N351" s="26" t="s">
        <v>599</v>
      </c>
      <c r="O351" s="27">
        <v>400</v>
      </c>
      <c r="P351" s="28"/>
      <c r="Q351" s="29" t="str">
        <f t="shared" si="40"/>
        <v>Base Estructural H:400 / W:400D:400 mm</v>
      </c>
    </row>
    <row r="352" spans="1:17" ht="20" customHeight="1" outlineLevel="1" x14ac:dyDescent="0.65">
      <c r="A352" s="57"/>
      <c r="B352" s="67" t="str">
        <f t="shared" si="42"/>
        <v>4060BaEH4</v>
      </c>
      <c r="C352" s="16" t="s">
        <v>374</v>
      </c>
      <c r="D352" s="167" t="s">
        <v>581</v>
      </c>
      <c r="E352" s="18"/>
      <c r="F352" s="18"/>
      <c r="G352" s="19" t="str">
        <f t="shared" si="41"/>
        <v/>
      </c>
      <c r="H352" s="20"/>
      <c r="I352" s="21" t="str">
        <f t="shared" si="38"/>
        <v>W:</v>
      </c>
      <c r="J352" s="21" t="s">
        <v>594</v>
      </c>
      <c r="K352" s="23" t="str">
        <f t="shared" si="39"/>
        <v>D:</v>
      </c>
      <c r="L352" s="23" t="s">
        <v>597</v>
      </c>
      <c r="M352" s="25" t="s">
        <v>598</v>
      </c>
      <c r="N352" s="26" t="s">
        <v>599</v>
      </c>
      <c r="O352" s="27">
        <v>400</v>
      </c>
      <c r="P352" s="28"/>
      <c r="Q352" s="29" t="str">
        <f t="shared" si="40"/>
        <v>Base Estructural H:400 / W:400D:600 mm</v>
      </c>
    </row>
    <row r="353" spans="1:17" ht="20" customHeight="1" outlineLevel="1" x14ac:dyDescent="0.65">
      <c r="A353" s="57"/>
      <c r="B353" s="67" t="str">
        <f t="shared" si="42"/>
        <v>4010BaEH4</v>
      </c>
      <c r="C353" s="16" t="s">
        <v>374</v>
      </c>
      <c r="D353" s="167" t="s">
        <v>582</v>
      </c>
      <c r="E353" s="18"/>
      <c r="F353" s="18"/>
      <c r="G353" s="19" t="str">
        <f t="shared" si="41"/>
        <v/>
      </c>
      <c r="H353" s="20"/>
      <c r="I353" s="21" t="str">
        <f t="shared" si="38"/>
        <v>W:</v>
      </c>
      <c r="J353" s="21" t="s">
        <v>594</v>
      </c>
      <c r="K353" s="23" t="str">
        <f t="shared" si="39"/>
        <v>D:</v>
      </c>
      <c r="L353" s="23" t="s">
        <v>592</v>
      </c>
      <c r="M353" s="25" t="s">
        <v>598</v>
      </c>
      <c r="N353" s="26" t="s">
        <v>599</v>
      </c>
      <c r="O353" s="27">
        <v>400</v>
      </c>
      <c r="P353" s="28"/>
      <c r="Q353" s="29" t="str">
        <f t="shared" si="40"/>
        <v>Base Estructural H:400 / W:400D:1000 mm</v>
      </c>
    </row>
    <row r="354" spans="1:17" ht="20" customHeight="1" outlineLevel="1" x14ac:dyDescent="0.65">
      <c r="A354" s="57"/>
      <c r="B354" s="67" t="str">
        <f t="shared" si="42"/>
        <v>7240BaEH4</v>
      </c>
      <c r="C354" s="16" t="s">
        <v>374</v>
      </c>
      <c r="D354" s="167" t="s">
        <v>583</v>
      </c>
      <c r="E354" s="18"/>
      <c r="F354" s="18"/>
      <c r="G354" s="19" t="str">
        <f t="shared" si="41"/>
        <v/>
      </c>
      <c r="H354" s="20"/>
      <c r="I354" s="21" t="str">
        <f t="shared" si="38"/>
        <v>W:</v>
      </c>
      <c r="J354" s="21" t="s">
        <v>595</v>
      </c>
      <c r="K354" s="23" t="str">
        <f t="shared" si="39"/>
        <v>D:</v>
      </c>
      <c r="L354" s="23" t="s">
        <v>594</v>
      </c>
      <c r="M354" s="25" t="s">
        <v>598</v>
      </c>
      <c r="N354" s="26" t="s">
        <v>599</v>
      </c>
      <c r="O354" s="27">
        <v>400</v>
      </c>
      <c r="P354" s="28"/>
      <c r="Q354" s="29" t="str">
        <f t="shared" si="40"/>
        <v>Base Estructural H:400 / W:720D:400 mm</v>
      </c>
    </row>
    <row r="355" spans="1:17" ht="20" customHeight="1" outlineLevel="1" x14ac:dyDescent="0.65">
      <c r="A355" s="57"/>
      <c r="B355" s="67" t="str">
        <f t="shared" si="42"/>
        <v>7260BaEH4</v>
      </c>
      <c r="C355" s="16" t="s">
        <v>374</v>
      </c>
      <c r="D355" s="167" t="s">
        <v>584</v>
      </c>
      <c r="E355" s="18"/>
      <c r="F355" s="18"/>
      <c r="G355" s="19" t="str">
        <f t="shared" si="41"/>
        <v/>
      </c>
      <c r="H355" s="20"/>
      <c r="I355" s="21" t="str">
        <f t="shared" si="38"/>
        <v>W:</v>
      </c>
      <c r="J355" s="21" t="s">
        <v>595</v>
      </c>
      <c r="K355" s="23" t="str">
        <f t="shared" si="39"/>
        <v>D:</v>
      </c>
      <c r="L355" s="23" t="s">
        <v>597</v>
      </c>
      <c r="M355" s="25" t="s">
        <v>598</v>
      </c>
      <c r="N355" s="26" t="s">
        <v>599</v>
      </c>
      <c r="O355" s="27">
        <v>400</v>
      </c>
      <c r="P355" s="28"/>
      <c r="Q355" s="29" t="str">
        <f t="shared" si="40"/>
        <v>Base Estructural H:400 / W:720D:600 mm</v>
      </c>
    </row>
    <row r="356" spans="1:17" ht="20" customHeight="1" outlineLevel="1" x14ac:dyDescent="0.65">
      <c r="A356" s="57"/>
      <c r="B356" s="67" t="str">
        <f t="shared" si="42"/>
        <v>7210BaEH4</v>
      </c>
      <c r="C356" s="16" t="s">
        <v>374</v>
      </c>
      <c r="D356" s="167" t="s">
        <v>585</v>
      </c>
      <c r="E356" s="18"/>
      <c r="F356" s="18"/>
      <c r="G356" s="19" t="str">
        <f t="shared" si="41"/>
        <v/>
      </c>
      <c r="H356" s="20"/>
      <c r="I356" s="21" t="str">
        <f t="shared" si="38"/>
        <v>W:</v>
      </c>
      <c r="J356" s="21" t="s">
        <v>595</v>
      </c>
      <c r="K356" s="23" t="str">
        <f t="shared" si="39"/>
        <v>D:</v>
      </c>
      <c r="L356" s="23" t="s">
        <v>592</v>
      </c>
      <c r="M356" s="25" t="s">
        <v>598</v>
      </c>
      <c r="N356" s="26" t="s">
        <v>599</v>
      </c>
      <c r="O356" s="27">
        <v>400</v>
      </c>
      <c r="P356" s="28"/>
      <c r="Q356" s="29" t="str">
        <f t="shared" si="40"/>
        <v>Base Estructural H:400 / W:720D:1000 mm</v>
      </c>
    </row>
    <row r="357" spans="1:17" ht="20" customHeight="1" outlineLevel="1" x14ac:dyDescent="0.65">
      <c r="A357" s="57"/>
      <c r="B357" s="67" t="str">
        <f t="shared" si="42"/>
        <v>8060BaEH4</v>
      </c>
      <c r="C357" s="16" t="s">
        <v>374</v>
      </c>
      <c r="D357" s="167" t="s">
        <v>586</v>
      </c>
      <c r="E357" s="18"/>
      <c r="F357" s="18"/>
      <c r="G357" s="19" t="str">
        <f t="shared" si="41"/>
        <v/>
      </c>
      <c r="H357" s="20"/>
      <c r="I357" s="21" t="str">
        <f t="shared" si="38"/>
        <v>W:</v>
      </c>
      <c r="J357" s="21" t="s">
        <v>596</v>
      </c>
      <c r="K357" s="23" t="str">
        <f t="shared" si="39"/>
        <v>D:</v>
      </c>
      <c r="L357" s="23" t="s">
        <v>597</v>
      </c>
      <c r="M357" s="25" t="s">
        <v>598</v>
      </c>
      <c r="N357" s="26" t="s">
        <v>599</v>
      </c>
      <c r="O357" s="27">
        <v>400</v>
      </c>
      <c r="P357" s="28"/>
      <c r="Q357" s="29" t="str">
        <f t="shared" si="40"/>
        <v>Base Estructural H:400 / W:800D:600 mm</v>
      </c>
    </row>
    <row r="358" spans="1:17" ht="20" customHeight="1" outlineLevel="1" x14ac:dyDescent="0.65">
      <c r="A358" s="57"/>
      <c r="B358" s="67" t="str">
        <f t="shared" si="42"/>
        <v>8010BaEH4</v>
      </c>
      <c r="C358" s="16" t="s">
        <v>374</v>
      </c>
      <c r="D358" s="167" t="s">
        <v>587</v>
      </c>
      <c r="E358" s="18"/>
      <c r="F358" s="18"/>
      <c r="G358" s="19" t="str">
        <f t="shared" si="41"/>
        <v/>
      </c>
      <c r="H358" s="20"/>
      <c r="I358" s="21" t="str">
        <f t="shared" si="38"/>
        <v>W:</v>
      </c>
      <c r="J358" s="21" t="s">
        <v>596</v>
      </c>
      <c r="K358" s="23" t="str">
        <f t="shared" si="39"/>
        <v>D:</v>
      </c>
      <c r="L358" s="23" t="s">
        <v>592</v>
      </c>
      <c r="M358" s="25" t="s">
        <v>598</v>
      </c>
      <c r="N358" s="26" t="s">
        <v>599</v>
      </c>
      <c r="O358" s="27">
        <v>400</v>
      </c>
      <c r="P358" s="28"/>
      <c r="Q358" s="29" t="str">
        <f t="shared" si="40"/>
        <v>Base Estructural H:400 / W:800D:1000 mm</v>
      </c>
    </row>
    <row r="359" spans="1:17" ht="20" customHeight="1" outlineLevel="1" x14ac:dyDescent="0.65">
      <c r="A359" s="57"/>
      <c r="B359" s="67" t="str">
        <f t="shared" si="42"/>
        <v>1140BaEH4</v>
      </c>
      <c r="C359" s="16" t="s">
        <v>374</v>
      </c>
      <c r="D359" s="167" t="s">
        <v>588</v>
      </c>
      <c r="E359" s="18"/>
      <c r="F359" s="18"/>
      <c r="G359" s="19" t="str">
        <f t="shared" si="41"/>
        <v/>
      </c>
      <c r="H359" s="20"/>
      <c r="I359" s="21" t="str">
        <f t="shared" si="38"/>
        <v>W:</v>
      </c>
      <c r="J359" s="21" t="s">
        <v>591</v>
      </c>
      <c r="K359" s="23" t="str">
        <f t="shared" si="39"/>
        <v>D:</v>
      </c>
      <c r="L359" s="23" t="s">
        <v>594</v>
      </c>
      <c r="M359" s="25" t="s">
        <v>598</v>
      </c>
      <c r="N359" s="26" t="s">
        <v>599</v>
      </c>
      <c r="O359" s="27">
        <v>400</v>
      </c>
      <c r="P359" s="28"/>
      <c r="Q359" s="29" t="str">
        <f t="shared" si="40"/>
        <v>Base Estructural H:400 / W:1120D:400 mm</v>
      </c>
    </row>
    <row r="360" spans="1:17" ht="20" customHeight="1" outlineLevel="1" x14ac:dyDescent="0.65">
      <c r="A360" s="57"/>
      <c r="B360" s="67" t="str">
        <f t="shared" si="42"/>
        <v>1160BaEH4</v>
      </c>
      <c r="C360" s="16" t="s">
        <v>374</v>
      </c>
      <c r="D360" s="167" t="s">
        <v>589</v>
      </c>
      <c r="E360" s="18"/>
      <c r="F360" s="18"/>
      <c r="G360" s="19" t="str">
        <f t="shared" si="41"/>
        <v/>
      </c>
      <c r="H360" s="20"/>
      <c r="I360" s="21" t="str">
        <f t="shared" si="38"/>
        <v>W:</v>
      </c>
      <c r="J360" s="21" t="s">
        <v>591</v>
      </c>
      <c r="K360" s="23" t="str">
        <f t="shared" si="39"/>
        <v>D:</v>
      </c>
      <c r="L360" s="23" t="s">
        <v>597</v>
      </c>
      <c r="M360" s="25" t="s">
        <v>598</v>
      </c>
      <c r="N360" s="26" t="s">
        <v>599</v>
      </c>
      <c r="O360" s="27">
        <v>400</v>
      </c>
      <c r="P360" s="28"/>
      <c r="Q360" s="29" t="str">
        <f t="shared" si="40"/>
        <v>Base Estructural H:400 / W:1120D:600 mm</v>
      </c>
    </row>
    <row r="361" spans="1:17" ht="20" customHeight="1" outlineLevel="1" x14ac:dyDescent="0.65">
      <c r="A361" s="57"/>
      <c r="B361" s="67" t="str">
        <f t="shared" si="42"/>
        <v>1110BaEH4</v>
      </c>
      <c r="C361" s="16" t="s">
        <v>374</v>
      </c>
      <c r="D361" s="167" t="s">
        <v>590</v>
      </c>
      <c r="E361" s="18"/>
      <c r="F361" s="18"/>
      <c r="G361" s="19" t="str">
        <f t="shared" si="41"/>
        <v/>
      </c>
      <c r="H361" s="20"/>
      <c r="I361" s="21" t="str">
        <f t="shared" si="38"/>
        <v>W:</v>
      </c>
      <c r="J361" s="21" t="s">
        <v>591</v>
      </c>
      <c r="K361" s="23" t="str">
        <f t="shared" si="39"/>
        <v>D:</v>
      </c>
      <c r="L361" s="23" t="s">
        <v>592</v>
      </c>
      <c r="M361" s="25" t="s">
        <v>598</v>
      </c>
      <c r="N361" s="26" t="s">
        <v>599</v>
      </c>
      <c r="O361" s="27">
        <v>400</v>
      </c>
      <c r="P361" s="28"/>
      <c r="Q361" s="29" t="str">
        <f t="shared" si="40"/>
        <v>Base Estructural H:400 / W:1120D:1000 mm</v>
      </c>
    </row>
    <row r="362" spans="1:17" ht="20" customHeight="1" x14ac:dyDescent="0.65">
      <c r="B362" s="68" t="str">
        <f t="shared" si="36"/>
        <v/>
      </c>
      <c r="C362" s="2"/>
      <c r="M362" s="2"/>
      <c r="N362" s="2"/>
      <c r="O362" s="2"/>
      <c r="P362" s="2"/>
      <c r="Q362" s="30"/>
    </row>
    <row r="363" spans="1:17" ht="20" customHeight="1" outlineLevel="1" x14ac:dyDescent="0.65">
      <c r="A363" s="57">
        <v>325</v>
      </c>
      <c r="B363" s="67" t="str">
        <f t="shared" si="36"/>
        <v>40ZoL</v>
      </c>
      <c r="C363" s="16" t="s">
        <v>379</v>
      </c>
      <c r="D363" s="17" t="s">
        <v>376</v>
      </c>
      <c r="E363" s="18"/>
      <c r="F363" s="18"/>
      <c r="G363" s="19" t="str">
        <f t="shared" si="37"/>
        <v/>
      </c>
      <c r="H363" s="20"/>
      <c r="I363" s="21" t="str">
        <f t="shared" si="38"/>
        <v/>
      </c>
      <c r="J363" s="22"/>
      <c r="K363" s="23" t="str">
        <f t="shared" si="39"/>
        <v>D:</v>
      </c>
      <c r="L363" s="23">
        <v>400</v>
      </c>
      <c r="M363" s="25" t="s">
        <v>226</v>
      </c>
      <c r="N363" s="26"/>
      <c r="O363" s="27"/>
      <c r="P363" s="28"/>
      <c r="Q363" s="29" t="str">
        <f t="shared" si="40"/>
        <v>Zocalo Lateral / D:400 mm</v>
      </c>
    </row>
    <row r="364" spans="1:17" ht="20" customHeight="1" outlineLevel="1" x14ac:dyDescent="0.65">
      <c r="A364" s="57">
        <v>326</v>
      </c>
      <c r="B364" s="67" t="str">
        <f t="shared" si="36"/>
        <v>60ZoL</v>
      </c>
      <c r="C364" s="16" t="s">
        <v>379</v>
      </c>
      <c r="D364" s="17" t="s">
        <v>377</v>
      </c>
      <c r="E364" s="18"/>
      <c r="F364" s="18"/>
      <c r="G364" s="19" t="str">
        <f t="shared" si="37"/>
        <v/>
      </c>
      <c r="H364" s="20"/>
      <c r="I364" s="21" t="str">
        <f t="shared" si="38"/>
        <v/>
      </c>
      <c r="J364" s="22"/>
      <c r="K364" s="23" t="str">
        <f t="shared" si="39"/>
        <v>D:</v>
      </c>
      <c r="L364" s="23">
        <v>600</v>
      </c>
      <c r="M364" s="25" t="s">
        <v>226</v>
      </c>
      <c r="N364" s="26"/>
      <c r="O364" s="27"/>
      <c r="P364" s="28"/>
      <c r="Q364" s="29" t="str">
        <f t="shared" si="40"/>
        <v>Zocalo Lateral / D:600 mm</v>
      </c>
    </row>
    <row r="365" spans="1:17" ht="20" customHeight="1" outlineLevel="1" x14ac:dyDescent="0.65">
      <c r="A365" s="57">
        <v>327</v>
      </c>
      <c r="B365" s="67" t="str">
        <f t="shared" si="36"/>
        <v>10ZoL</v>
      </c>
      <c r="C365" s="16" t="s">
        <v>379</v>
      </c>
      <c r="D365" s="17" t="s">
        <v>378</v>
      </c>
      <c r="E365" s="18"/>
      <c r="F365" s="18"/>
      <c r="G365" s="19" t="str">
        <f t="shared" si="37"/>
        <v/>
      </c>
      <c r="H365" s="20"/>
      <c r="I365" s="21" t="str">
        <f t="shared" si="38"/>
        <v/>
      </c>
      <c r="J365" s="22"/>
      <c r="K365" s="23" t="str">
        <f t="shared" si="39"/>
        <v>D:</v>
      </c>
      <c r="L365" s="23">
        <v>1000</v>
      </c>
      <c r="M365" s="25" t="s">
        <v>226</v>
      </c>
      <c r="N365" s="26"/>
      <c r="O365" s="27"/>
      <c r="P365" s="28"/>
      <c r="Q365" s="29" t="str">
        <f t="shared" si="40"/>
        <v>Zocalo Lateral / D:1000 mm</v>
      </c>
    </row>
    <row r="366" spans="1:17" ht="20" customHeight="1" outlineLevel="1" x14ac:dyDescent="0.65">
      <c r="A366" s="57">
        <v>328</v>
      </c>
      <c r="B366" s="67" t="str">
        <f t="shared" si="36"/>
        <v>20ZoF</v>
      </c>
      <c r="C366" s="16" t="s">
        <v>379</v>
      </c>
      <c r="D366" s="17" t="s">
        <v>380</v>
      </c>
      <c r="E366" s="18"/>
      <c r="F366" s="18"/>
      <c r="G366" s="19" t="str">
        <f t="shared" si="37"/>
        <v/>
      </c>
      <c r="H366" s="20"/>
      <c r="I366" s="21" t="str">
        <f t="shared" si="38"/>
        <v>W:</v>
      </c>
      <c r="J366" s="21">
        <v>200</v>
      </c>
      <c r="K366" s="23" t="str">
        <f t="shared" si="39"/>
        <v/>
      </c>
      <c r="L366" s="24"/>
      <c r="M366" s="25" t="s">
        <v>384</v>
      </c>
      <c r="N366" s="26"/>
      <c r="O366" s="27"/>
      <c r="P366" s="28"/>
      <c r="Q366" s="29" t="str">
        <f t="shared" si="40"/>
        <v>Zocalo Frontal / W:200 mm</v>
      </c>
    </row>
    <row r="367" spans="1:17" ht="20" customHeight="1" outlineLevel="1" x14ac:dyDescent="0.65">
      <c r="A367" s="57">
        <v>329</v>
      </c>
      <c r="B367" s="67" t="str">
        <f t="shared" si="36"/>
        <v>40ZoF</v>
      </c>
      <c r="C367" s="16" t="s">
        <v>379</v>
      </c>
      <c r="D367" s="17" t="s">
        <v>376</v>
      </c>
      <c r="E367" s="18"/>
      <c r="F367" s="18"/>
      <c r="G367" s="19" t="str">
        <f t="shared" si="37"/>
        <v/>
      </c>
      <c r="H367" s="20"/>
      <c r="I367" s="21" t="str">
        <f t="shared" si="38"/>
        <v>W:</v>
      </c>
      <c r="J367" s="21">
        <v>400</v>
      </c>
      <c r="K367" s="23" t="str">
        <f t="shared" si="39"/>
        <v/>
      </c>
      <c r="L367" s="24"/>
      <c r="M367" s="25" t="s">
        <v>384</v>
      </c>
      <c r="N367" s="26"/>
      <c r="O367" s="27"/>
      <c r="P367" s="28"/>
      <c r="Q367" s="29" t="str">
        <f t="shared" si="40"/>
        <v>Zocalo Frontal / W:400 mm</v>
      </c>
    </row>
    <row r="368" spans="1:17" ht="20" customHeight="1" outlineLevel="1" x14ac:dyDescent="0.65">
      <c r="A368" s="57">
        <v>330</v>
      </c>
      <c r="B368" s="67" t="str">
        <f t="shared" si="36"/>
        <v>72ZoF</v>
      </c>
      <c r="C368" s="16" t="s">
        <v>379</v>
      </c>
      <c r="D368" s="17" t="s">
        <v>381</v>
      </c>
      <c r="E368" s="18"/>
      <c r="F368" s="18"/>
      <c r="G368" s="19" t="str">
        <f t="shared" si="37"/>
        <v/>
      </c>
      <c r="H368" s="20"/>
      <c r="I368" s="21" t="str">
        <f t="shared" si="38"/>
        <v>W:</v>
      </c>
      <c r="J368" s="21">
        <v>720</v>
      </c>
      <c r="K368" s="23" t="str">
        <f t="shared" si="39"/>
        <v/>
      </c>
      <c r="L368" s="24"/>
      <c r="M368" s="25" t="s">
        <v>384</v>
      </c>
      <c r="N368" s="26"/>
      <c r="O368" s="27"/>
      <c r="P368" s="28"/>
      <c r="Q368" s="29" t="str">
        <f t="shared" si="40"/>
        <v>Zocalo Frontal / W:720 mm</v>
      </c>
    </row>
    <row r="369" spans="1:17" ht="20" customHeight="1" outlineLevel="1" x14ac:dyDescent="0.65">
      <c r="A369" s="57">
        <v>331</v>
      </c>
      <c r="B369" s="67" t="str">
        <f t="shared" si="36"/>
        <v>80ZoF</v>
      </c>
      <c r="C369" s="16" t="s">
        <v>379</v>
      </c>
      <c r="D369" s="17" t="s">
        <v>382</v>
      </c>
      <c r="E369" s="18"/>
      <c r="F369" s="18"/>
      <c r="G369" s="19" t="str">
        <f t="shared" si="37"/>
        <v/>
      </c>
      <c r="H369" s="20"/>
      <c r="I369" s="21" t="str">
        <f t="shared" si="38"/>
        <v>W:</v>
      </c>
      <c r="J369" s="21">
        <v>800</v>
      </c>
      <c r="K369" s="23" t="str">
        <f t="shared" si="39"/>
        <v/>
      </c>
      <c r="L369" s="24"/>
      <c r="M369" s="25" t="s">
        <v>384</v>
      </c>
      <c r="N369" s="26"/>
      <c r="O369" s="27"/>
      <c r="P369" s="28"/>
      <c r="Q369" s="29" t="str">
        <f t="shared" si="40"/>
        <v>Zocalo Frontal / W:800 mm</v>
      </c>
    </row>
    <row r="370" spans="1:17" ht="20" customHeight="1" outlineLevel="1" x14ac:dyDescent="0.65">
      <c r="A370" s="57">
        <v>332</v>
      </c>
      <c r="B370" s="67" t="str">
        <f t="shared" si="36"/>
        <v>11ZoF</v>
      </c>
      <c r="C370" s="16" t="s">
        <v>379</v>
      </c>
      <c r="D370" s="17" t="s">
        <v>383</v>
      </c>
      <c r="E370" s="18"/>
      <c r="F370" s="18"/>
      <c r="G370" s="19" t="str">
        <f t="shared" si="37"/>
        <v/>
      </c>
      <c r="H370" s="20"/>
      <c r="I370" s="21" t="str">
        <f t="shared" si="38"/>
        <v>W:</v>
      </c>
      <c r="J370" s="21">
        <v>1120</v>
      </c>
      <c r="K370" s="23" t="str">
        <f t="shared" si="39"/>
        <v/>
      </c>
      <c r="L370" s="24"/>
      <c r="M370" s="25" t="s">
        <v>384</v>
      </c>
      <c r="N370" s="26"/>
      <c r="O370" s="27"/>
      <c r="P370" s="28"/>
      <c r="Q370" s="29" t="str">
        <f t="shared" si="40"/>
        <v>Zocalo Frontal / W:1120 mm</v>
      </c>
    </row>
    <row r="371" spans="1:17" ht="20" customHeight="1" x14ac:dyDescent="0.65">
      <c r="B371" s="68" t="str">
        <f t="shared" si="36"/>
        <v/>
      </c>
      <c r="C371" s="2"/>
      <c r="M371" s="2"/>
      <c r="N371" s="2"/>
      <c r="O371" s="2"/>
      <c r="P371" s="2"/>
      <c r="Q371" s="30"/>
    </row>
    <row r="372" spans="1:17" ht="20" customHeight="1" outlineLevel="1" x14ac:dyDescent="0.65">
      <c r="A372" s="57">
        <v>333</v>
      </c>
      <c r="B372" s="67" t="str">
        <f t="shared" ref="B372:B377" si="43">MID(H372,1,2)&amp;MID(J372,1,2)&amp;MID(L372,1,2)&amp;MID(C372,1,2)&amp;MID(M372,1,1)&amp;MID(N372,1,1)&amp;MID(O372,1,1)&amp;MID(P372,1,3)</f>
        <v>60PaIV</v>
      </c>
      <c r="C372" s="16" t="s">
        <v>392</v>
      </c>
      <c r="D372" s="17" t="s">
        <v>386</v>
      </c>
      <c r="E372" s="18"/>
      <c r="F372" s="18"/>
      <c r="G372" s="19" t="str">
        <f t="shared" ref="G372:G377" si="44">IF(H372&lt;&gt;"","H:","")</f>
        <v>H:</v>
      </c>
      <c r="H372" s="19">
        <v>600</v>
      </c>
      <c r="I372" s="21" t="str">
        <f t="shared" ref="I372:I377" si="45">IF(J372&lt;&gt;"","W:","")</f>
        <v/>
      </c>
      <c r="J372" s="22"/>
      <c r="K372" s="23" t="str">
        <f t="shared" si="39"/>
        <v/>
      </c>
      <c r="L372" s="24"/>
      <c r="M372" s="25" t="s">
        <v>395</v>
      </c>
      <c r="N372" s="26" t="s">
        <v>393</v>
      </c>
      <c r="O372" s="27"/>
      <c r="P372" s="28"/>
      <c r="Q372" s="29" t="str">
        <f t="shared" si="40"/>
        <v>Paral Interno Vertical / H:600 mm</v>
      </c>
    </row>
    <row r="373" spans="1:17" ht="20" customHeight="1" outlineLevel="1" x14ac:dyDescent="0.65">
      <c r="A373" s="57">
        <v>334</v>
      </c>
      <c r="B373" s="67" t="str">
        <f t="shared" si="43"/>
        <v>10PaIV</v>
      </c>
      <c r="C373" s="16" t="s">
        <v>392</v>
      </c>
      <c r="D373" s="17" t="s">
        <v>387</v>
      </c>
      <c r="E373" s="18"/>
      <c r="F373" s="18"/>
      <c r="G373" s="19" t="str">
        <f t="shared" si="44"/>
        <v>H:</v>
      </c>
      <c r="H373" s="19">
        <v>1000</v>
      </c>
      <c r="I373" s="21" t="str">
        <f t="shared" si="45"/>
        <v/>
      </c>
      <c r="J373" s="22"/>
      <c r="K373" s="23" t="str">
        <f t="shared" si="39"/>
        <v/>
      </c>
      <c r="L373" s="24"/>
      <c r="M373" s="25" t="s">
        <v>395</v>
      </c>
      <c r="N373" s="26" t="s">
        <v>393</v>
      </c>
      <c r="O373" s="27"/>
      <c r="P373" s="28"/>
      <c r="Q373" s="29" t="str">
        <f t="shared" si="40"/>
        <v>Paral Interno Vertical / H:1000 mm</v>
      </c>
    </row>
    <row r="374" spans="1:17" ht="20" customHeight="1" outlineLevel="1" x14ac:dyDescent="0.65">
      <c r="A374" s="57">
        <v>335</v>
      </c>
      <c r="B374" s="67" t="str">
        <f t="shared" si="43"/>
        <v>18PaIVT</v>
      </c>
      <c r="C374" s="16" t="s">
        <v>392</v>
      </c>
      <c r="D374" s="17" t="s">
        <v>388</v>
      </c>
      <c r="E374" s="18"/>
      <c r="F374" s="18"/>
      <c r="G374" s="19" t="str">
        <f t="shared" si="44"/>
        <v>H:</v>
      </c>
      <c r="H374" s="19">
        <v>1800</v>
      </c>
      <c r="I374" s="21" t="str">
        <f t="shared" si="45"/>
        <v/>
      </c>
      <c r="J374" s="22"/>
      <c r="K374" s="23" t="str">
        <f t="shared" si="39"/>
        <v/>
      </c>
      <c r="L374" s="24"/>
      <c r="M374" s="25" t="s">
        <v>395</v>
      </c>
      <c r="N374" s="26" t="s">
        <v>397</v>
      </c>
      <c r="O374" s="27" t="s">
        <v>396</v>
      </c>
      <c r="P374" s="28"/>
      <c r="Q374" s="29" t="str">
        <f t="shared" si="40"/>
        <v>Paral Interno Vertical Total / H:1800 mm</v>
      </c>
    </row>
    <row r="375" spans="1:17" ht="20" customHeight="1" outlineLevel="1" x14ac:dyDescent="0.65">
      <c r="A375" s="57">
        <v>336</v>
      </c>
      <c r="B375" s="67" t="str">
        <f t="shared" si="43"/>
        <v>20PaIVT</v>
      </c>
      <c r="C375" s="16" t="s">
        <v>392</v>
      </c>
      <c r="D375" s="17" t="s">
        <v>389</v>
      </c>
      <c r="E375" s="18"/>
      <c r="F375" s="18"/>
      <c r="G375" s="19" t="str">
        <f t="shared" si="44"/>
        <v>H:</v>
      </c>
      <c r="H375" s="19">
        <v>2000</v>
      </c>
      <c r="I375" s="21" t="str">
        <f t="shared" si="45"/>
        <v/>
      </c>
      <c r="J375" s="22"/>
      <c r="K375" s="23" t="str">
        <f t="shared" si="39"/>
        <v/>
      </c>
      <c r="L375" s="24"/>
      <c r="M375" s="25" t="s">
        <v>395</v>
      </c>
      <c r="N375" s="26" t="s">
        <v>393</v>
      </c>
      <c r="O375" s="27" t="s">
        <v>396</v>
      </c>
      <c r="P375" s="28"/>
      <c r="Q375" s="29" t="str">
        <f t="shared" si="40"/>
        <v>Paral Interno VerticalTotal / H:2000 mm</v>
      </c>
    </row>
    <row r="376" spans="1:17" ht="20" customHeight="1" outlineLevel="1" x14ac:dyDescent="0.65">
      <c r="A376" s="57">
        <v>337</v>
      </c>
      <c r="B376" s="67" t="str">
        <f t="shared" si="43"/>
        <v>22PaIVT</v>
      </c>
      <c r="C376" s="16" t="s">
        <v>392</v>
      </c>
      <c r="D376" s="17" t="s">
        <v>390</v>
      </c>
      <c r="E376" s="18"/>
      <c r="F376" s="18"/>
      <c r="G376" s="19" t="str">
        <f t="shared" si="44"/>
        <v>H:</v>
      </c>
      <c r="H376" s="19">
        <v>2200</v>
      </c>
      <c r="I376" s="21" t="str">
        <f t="shared" si="45"/>
        <v/>
      </c>
      <c r="J376" s="22"/>
      <c r="K376" s="23" t="str">
        <f t="shared" si="39"/>
        <v/>
      </c>
      <c r="L376" s="24"/>
      <c r="M376" s="25" t="s">
        <v>395</v>
      </c>
      <c r="N376" s="26" t="s">
        <v>393</v>
      </c>
      <c r="O376" s="27" t="s">
        <v>396</v>
      </c>
      <c r="P376" s="28"/>
      <c r="Q376" s="29" t="str">
        <f t="shared" si="40"/>
        <v>Paral Interno VerticalTotal / H:2200 mm</v>
      </c>
    </row>
    <row r="377" spans="1:17" ht="20" customHeight="1" outlineLevel="1" x14ac:dyDescent="0.65">
      <c r="A377" s="57">
        <v>338</v>
      </c>
      <c r="B377" s="67" t="str">
        <f t="shared" si="43"/>
        <v>90PaIV</v>
      </c>
      <c r="C377" s="16" t="s">
        <v>392</v>
      </c>
      <c r="D377" s="17" t="s">
        <v>391</v>
      </c>
      <c r="E377" s="18"/>
      <c r="F377" s="18"/>
      <c r="G377" s="19" t="str">
        <f t="shared" si="44"/>
        <v>H:</v>
      </c>
      <c r="H377" s="19">
        <v>900</v>
      </c>
      <c r="I377" s="21" t="str">
        <f t="shared" si="45"/>
        <v/>
      </c>
      <c r="J377" s="22"/>
      <c r="K377" s="23" t="str">
        <f t="shared" si="39"/>
        <v/>
      </c>
      <c r="L377" s="24"/>
      <c r="M377" s="25" t="s">
        <v>395</v>
      </c>
      <c r="N377" s="26" t="s">
        <v>393</v>
      </c>
      <c r="O377" s="27"/>
      <c r="P377" s="28"/>
      <c r="Q377" s="29" t="str">
        <f t="shared" si="40"/>
        <v>Paral Interno Vertical / H:900 mm</v>
      </c>
    </row>
    <row r="378" spans="1:17" ht="20" customHeight="1" outlineLevel="1" x14ac:dyDescent="0.65">
      <c r="A378" s="57">
        <v>339</v>
      </c>
      <c r="B378" s="67" t="str">
        <f t="shared" si="36"/>
        <v>60PaIH</v>
      </c>
      <c r="C378" s="16" t="s">
        <v>392</v>
      </c>
      <c r="D378" s="36">
        <v>10285</v>
      </c>
      <c r="E378" s="18"/>
      <c r="F378" s="18"/>
      <c r="G378" s="19" t="str">
        <f t="shared" si="37"/>
        <v/>
      </c>
      <c r="H378" s="20"/>
      <c r="I378" s="21" t="str">
        <f t="shared" si="38"/>
        <v>W:</v>
      </c>
      <c r="J378" s="21">
        <v>600</v>
      </c>
      <c r="K378" s="23" t="str">
        <f t="shared" si="39"/>
        <v/>
      </c>
      <c r="L378" s="24"/>
      <c r="M378" s="25" t="s">
        <v>395</v>
      </c>
      <c r="N378" s="26" t="s">
        <v>394</v>
      </c>
      <c r="O378" s="27"/>
      <c r="P378" s="28"/>
      <c r="Q378" s="29" t="str">
        <f t="shared" si="40"/>
        <v>Paral Interno Horizontal / W:600 mm</v>
      </c>
    </row>
    <row r="379" spans="1:17" ht="20" customHeight="1" x14ac:dyDescent="0.65">
      <c r="B379" s="68" t="str">
        <f t="shared" si="36"/>
        <v/>
      </c>
      <c r="C379" s="2"/>
      <c r="M379" s="2"/>
      <c r="N379" s="2"/>
      <c r="O379" s="2"/>
      <c r="P379" s="2"/>
      <c r="Q379" s="30"/>
    </row>
    <row r="380" spans="1:17" ht="20" customHeight="1" outlineLevel="1" x14ac:dyDescent="0.65">
      <c r="A380" s="57">
        <v>340</v>
      </c>
      <c r="B380" s="67" t="str">
        <f t="shared" si="36"/>
        <v>40DuC</v>
      </c>
      <c r="C380" s="16" t="s">
        <v>402</v>
      </c>
      <c r="D380" s="17" t="s">
        <v>398</v>
      </c>
      <c r="E380" s="18"/>
      <c r="F380" s="18"/>
      <c r="G380" s="19" t="str">
        <f t="shared" si="37"/>
        <v/>
      </c>
      <c r="H380" s="20"/>
      <c r="I380" s="21" t="str">
        <f t="shared" si="38"/>
        <v>W:</v>
      </c>
      <c r="J380" s="21">
        <v>400</v>
      </c>
      <c r="K380" s="23" t="str">
        <f t="shared" si="39"/>
        <v/>
      </c>
      <c r="L380" s="24"/>
      <c r="M380" s="25" t="s">
        <v>403</v>
      </c>
      <c r="N380" s="26"/>
      <c r="O380" s="27"/>
      <c r="P380" s="28"/>
      <c r="Q380" s="29" t="str">
        <f t="shared" si="40"/>
        <v>Ducto Cables / W:400 mm</v>
      </c>
    </row>
    <row r="381" spans="1:17" ht="20" customHeight="1" outlineLevel="1" x14ac:dyDescent="0.65">
      <c r="A381" s="57">
        <v>341</v>
      </c>
      <c r="B381" s="67" t="str">
        <f t="shared" si="36"/>
        <v>72DuC</v>
      </c>
      <c r="C381" s="16" t="s">
        <v>402</v>
      </c>
      <c r="D381" s="17" t="s">
        <v>399</v>
      </c>
      <c r="E381" s="18"/>
      <c r="F381" s="18"/>
      <c r="G381" s="19" t="str">
        <f t="shared" si="37"/>
        <v/>
      </c>
      <c r="H381" s="20"/>
      <c r="I381" s="21" t="str">
        <f t="shared" si="38"/>
        <v>W:</v>
      </c>
      <c r="J381" s="21">
        <v>720</v>
      </c>
      <c r="K381" s="23" t="str">
        <f t="shared" si="39"/>
        <v/>
      </c>
      <c r="L381" s="24"/>
      <c r="M381" s="25" t="s">
        <v>403</v>
      </c>
      <c r="N381" s="26"/>
      <c r="O381" s="27"/>
      <c r="P381" s="28"/>
      <c r="Q381" s="29" t="str">
        <f t="shared" si="40"/>
        <v>Ducto Cables / W:720 mm</v>
      </c>
    </row>
    <row r="382" spans="1:17" ht="20" customHeight="1" outlineLevel="1" x14ac:dyDescent="0.65">
      <c r="A382" s="57">
        <v>342</v>
      </c>
      <c r="B382" s="67" t="str">
        <f t="shared" si="36"/>
        <v>80DuC</v>
      </c>
      <c r="C382" s="16" t="s">
        <v>402</v>
      </c>
      <c r="D382" s="17" t="s">
        <v>400</v>
      </c>
      <c r="E382" s="18"/>
      <c r="F382" s="18"/>
      <c r="G382" s="19" t="str">
        <f t="shared" si="37"/>
        <v/>
      </c>
      <c r="H382" s="20"/>
      <c r="I382" s="21" t="str">
        <f t="shared" si="38"/>
        <v>W:</v>
      </c>
      <c r="J382" s="21">
        <v>800</v>
      </c>
      <c r="K382" s="23" t="str">
        <f t="shared" si="39"/>
        <v/>
      </c>
      <c r="L382" s="24"/>
      <c r="M382" s="25" t="s">
        <v>403</v>
      </c>
      <c r="N382" s="26"/>
      <c r="O382" s="27"/>
      <c r="P382" s="28"/>
      <c r="Q382" s="29" t="str">
        <f t="shared" si="40"/>
        <v>Ducto Cables / W:800 mm</v>
      </c>
    </row>
    <row r="383" spans="1:17" ht="20" customHeight="1" outlineLevel="1" x14ac:dyDescent="0.65">
      <c r="A383" s="57">
        <v>343</v>
      </c>
      <c r="B383" s="67" t="str">
        <f t="shared" si="36"/>
        <v>11DuC</v>
      </c>
      <c r="C383" s="16" t="s">
        <v>402</v>
      </c>
      <c r="D383" s="17" t="s">
        <v>401</v>
      </c>
      <c r="E383" s="18"/>
      <c r="F383" s="18"/>
      <c r="G383" s="19" t="str">
        <f t="shared" si="37"/>
        <v/>
      </c>
      <c r="H383" s="20"/>
      <c r="I383" s="21" t="str">
        <f t="shared" si="38"/>
        <v>W:</v>
      </c>
      <c r="J383" s="21">
        <v>1120</v>
      </c>
      <c r="K383" s="23" t="str">
        <f t="shared" si="39"/>
        <v/>
      </c>
      <c r="L383" s="24"/>
      <c r="M383" s="25" t="s">
        <v>403</v>
      </c>
      <c r="N383" s="26"/>
      <c r="O383" s="27"/>
      <c r="P383" s="28"/>
      <c r="Q383" s="29" t="str">
        <f t="shared" si="40"/>
        <v>Ducto Cables / W:1120 mm</v>
      </c>
    </row>
    <row r="384" spans="1:17" ht="20" customHeight="1" x14ac:dyDescent="0.65">
      <c r="B384" s="68" t="str">
        <f t="shared" si="36"/>
        <v/>
      </c>
      <c r="C384" s="2"/>
      <c r="M384" s="2"/>
      <c r="N384" s="2"/>
      <c r="O384" s="2"/>
      <c r="P384" s="2"/>
      <c r="Q384" s="30"/>
    </row>
    <row r="385" spans="1:17" ht="20" customHeight="1" outlineLevel="1" x14ac:dyDescent="0.65">
      <c r="A385" s="57">
        <v>344</v>
      </c>
      <c r="B385" s="67" t="str">
        <f t="shared" si="36"/>
        <v>KiUP</v>
      </c>
      <c r="C385" s="16" t="s">
        <v>431</v>
      </c>
      <c r="D385" s="17" t="s">
        <v>430</v>
      </c>
      <c r="E385" s="18"/>
      <c r="F385" s="18"/>
      <c r="G385" s="19" t="str">
        <f t="shared" si="37"/>
        <v/>
      </c>
      <c r="H385" s="20"/>
      <c r="I385" s="21" t="str">
        <f t="shared" si="38"/>
        <v/>
      </c>
      <c r="J385" s="22"/>
      <c r="K385" s="23" t="str">
        <f t="shared" si="39"/>
        <v/>
      </c>
      <c r="L385" s="24"/>
      <c r="M385" s="25" t="s">
        <v>432</v>
      </c>
      <c r="N385" s="26" t="s">
        <v>327</v>
      </c>
      <c r="O385" s="27"/>
      <c r="P385" s="28"/>
      <c r="Q385" s="29" t="str">
        <f>IF(B385&lt;&gt;"",(C385&amp;M385&amp;N385&amp;O385&amp;P385&amp;G385&amp;H385&amp;I385&amp;J385&amp;K385&amp;L385),"")</f>
        <v>Kit Union Posterior</v>
      </c>
    </row>
    <row r="386" spans="1:17" ht="20" customHeight="1" outlineLevel="1" x14ac:dyDescent="0.65">
      <c r="B386" s="68" t="str">
        <f t="shared" ref="B386" si="46">MID(H386,1,2)&amp;MID(J386,1,2)&amp;MID(L386,1,2)&amp;MID(C386,1,2)&amp;MID(M386,1,1)&amp;MID(N386,1,1)&amp;MID(O386,1,1)&amp;MID(P386,1,3)</f>
        <v/>
      </c>
      <c r="C386" s="2"/>
      <c r="M386" s="2"/>
      <c r="N386" s="2"/>
      <c r="O386" s="2"/>
      <c r="P386" s="2"/>
      <c r="Q386" s="30"/>
    </row>
    <row r="387" spans="1:17" ht="20" customHeight="1" outlineLevel="2" x14ac:dyDescent="0.65">
      <c r="A387" s="57">
        <v>345</v>
      </c>
      <c r="B387" s="67" t="str">
        <f t="shared" si="36"/>
        <v>1820SeF</v>
      </c>
      <c r="C387" s="16" t="s">
        <v>439</v>
      </c>
      <c r="D387" s="17" t="s">
        <v>433</v>
      </c>
      <c r="E387" s="18"/>
      <c r="F387" s="18"/>
      <c r="G387" s="19" t="str">
        <f t="shared" si="37"/>
        <v>H:</v>
      </c>
      <c r="H387" s="19">
        <v>1800</v>
      </c>
      <c r="I387" s="21" t="str">
        <f t="shared" si="38"/>
        <v>W:</v>
      </c>
      <c r="J387" s="21">
        <v>200</v>
      </c>
      <c r="K387" s="23" t="str">
        <f t="shared" si="39"/>
        <v/>
      </c>
      <c r="L387" s="24"/>
      <c r="M387" s="25" t="s">
        <v>423</v>
      </c>
      <c r="N387" s="26"/>
      <c r="O387" s="27"/>
      <c r="P387" s="28"/>
      <c r="Q387" s="29" t="str">
        <f t="shared" si="40"/>
        <v>Segregacion Frontal* / H:1800W:200 mm</v>
      </c>
    </row>
    <row r="388" spans="1:17" ht="20" customHeight="1" outlineLevel="2" x14ac:dyDescent="0.65">
      <c r="A388" s="57">
        <v>346</v>
      </c>
      <c r="B388" s="67" t="str">
        <f t="shared" si="36"/>
        <v>2020SeF</v>
      </c>
      <c r="C388" s="16" t="s">
        <v>439</v>
      </c>
      <c r="D388" s="17" t="s">
        <v>434</v>
      </c>
      <c r="E388" s="18"/>
      <c r="F388" s="18"/>
      <c r="G388" s="19" t="str">
        <f t="shared" si="37"/>
        <v>H:</v>
      </c>
      <c r="H388" s="19">
        <v>2000</v>
      </c>
      <c r="I388" s="21" t="str">
        <f t="shared" si="38"/>
        <v>W:</v>
      </c>
      <c r="J388" s="21">
        <v>200</v>
      </c>
      <c r="K388" s="23" t="str">
        <f t="shared" si="39"/>
        <v/>
      </c>
      <c r="L388" s="24"/>
      <c r="M388" s="25" t="s">
        <v>423</v>
      </c>
      <c r="N388" s="26"/>
      <c r="O388" s="27"/>
      <c r="P388" s="28"/>
      <c r="Q388" s="29" t="str">
        <f t="shared" si="40"/>
        <v>Segregacion Frontal* / H:2000W:200 mm</v>
      </c>
    </row>
    <row r="389" spans="1:17" ht="20" customHeight="1" outlineLevel="2" x14ac:dyDescent="0.65">
      <c r="A389" s="57">
        <v>347</v>
      </c>
      <c r="B389" s="67" t="str">
        <f t="shared" si="36"/>
        <v>2220SeF</v>
      </c>
      <c r="C389" s="16" t="s">
        <v>439</v>
      </c>
      <c r="D389" s="17" t="s">
        <v>435</v>
      </c>
      <c r="E389" s="18"/>
      <c r="F389" s="18"/>
      <c r="G389" s="19" t="str">
        <f t="shared" si="37"/>
        <v>H:</v>
      </c>
      <c r="H389" s="19">
        <v>2200</v>
      </c>
      <c r="I389" s="21" t="str">
        <f t="shared" si="38"/>
        <v>W:</v>
      </c>
      <c r="J389" s="21">
        <v>200</v>
      </c>
      <c r="K389" s="23" t="str">
        <f t="shared" si="39"/>
        <v/>
      </c>
      <c r="L389" s="24"/>
      <c r="M389" s="25" t="s">
        <v>423</v>
      </c>
      <c r="N389" s="26"/>
      <c r="O389" s="27"/>
      <c r="P389" s="28"/>
      <c r="Q389" s="29" t="str">
        <f t="shared" si="40"/>
        <v>Segregacion Frontal* / H:2200W:200 mm</v>
      </c>
    </row>
    <row r="390" spans="1:17" ht="20" customHeight="1" outlineLevel="2" x14ac:dyDescent="0.65">
      <c r="A390" s="57">
        <v>348</v>
      </c>
      <c r="B390" s="67" t="str">
        <f t="shared" si="36"/>
        <v>1840SeF</v>
      </c>
      <c r="C390" s="16" t="s">
        <v>439</v>
      </c>
      <c r="D390" s="17" t="s">
        <v>436</v>
      </c>
      <c r="E390" s="18"/>
      <c r="F390" s="18"/>
      <c r="G390" s="19" t="str">
        <f t="shared" si="37"/>
        <v>H:</v>
      </c>
      <c r="H390" s="19">
        <v>1800</v>
      </c>
      <c r="I390" s="21" t="str">
        <f t="shared" si="38"/>
        <v>W:</v>
      </c>
      <c r="J390" s="21">
        <v>400</v>
      </c>
      <c r="K390" s="23" t="str">
        <f t="shared" si="39"/>
        <v/>
      </c>
      <c r="L390" s="24"/>
      <c r="M390" s="25" t="s">
        <v>423</v>
      </c>
      <c r="N390" s="26"/>
      <c r="O390" s="27"/>
      <c r="P390" s="28"/>
      <c r="Q390" s="29" t="str">
        <f t="shared" si="40"/>
        <v>Segregacion Frontal* / H:1800W:400 mm</v>
      </c>
    </row>
    <row r="391" spans="1:17" ht="20" customHeight="1" outlineLevel="2" x14ac:dyDescent="0.65">
      <c r="A391" s="57">
        <v>349</v>
      </c>
      <c r="B391" s="67" t="str">
        <f t="shared" si="36"/>
        <v>2040SeF</v>
      </c>
      <c r="C391" s="16" t="s">
        <v>439</v>
      </c>
      <c r="D391" s="17" t="s">
        <v>437</v>
      </c>
      <c r="E391" s="18"/>
      <c r="F391" s="18"/>
      <c r="G391" s="19" t="str">
        <f t="shared" si="37"/>
        <v>H:</v>
      </c>
      <c r="H391" s="19">
        <v>2000</v>
      </c>
      <c r="I391" s="21" t="str">
        <f t="shared" si="38"/>
        <v>W:</v>
      </c>
      <c r="J391" s="21">
        <v>400</v>
      </c>
      <c r="K391" s="23" t="str">
        <f t="shared" si="39"/>
        <v/>
      </c>
      <c r="L391" s="24"/>
      <c r="M391" s="25" t="s">
        <v>423</v>
      </c>
      <c r="N391" s="26"/>
      <c r="O391" s="27"/>
      <c r="P391" s="28"/>
      <c r="Q391" s="29" t="str">
        <f t="shared" si="40"/>
        <v>Segregacion Frontal* / H:2000W:400 mm</v>
      </c>
    </row>
    <row r="392" spans="1:17" ht="20" customHeight="1" outlineLevel="2" x14ac:dyDescent="0.65">
      <c r="A392" s="57">
        <v>350</v>
      </c>
      <c r="B392" s="67" t="str">
        <f t="shared" si="36"/>
        <v>2240SeF</v>
      </c>
      <c r="C392" s="16" t="s">
        <v>439</v>
      </c>
      <c r="D392" s="17" t="s">
        <v>438</v>
      </c>
      <c r="E392" s="18"/>
      <c r="F392" s="18"/>
      <c r="G392" s="19" t="str">
        <f t="shared" si="37"/>
        <v>H:</v>
      </c>
      <c r="H392" s="19">
        <v>2200</v>
      </c>
      <c r="I392" s="21" t="str">
        <f t="shared" si="38"/>
        <v>W:</v>
      </c>
      <c r="J392" s="21">
        <v>400</v>
      </c>
      <c r="K392" s="23" t="str">
        <f t="shared" si="39"/>
        <v/>
      </c>
      <c r="L392" s="24"/>
      <c r="M392" s="25" t="s">
        <v>423</v>
      </c>
      <c r="N392" s="26"/>
      <c r="O392" s="27"/>
      <c r="P392" s="28"/>
      <c r="Q392" s="29" t="str">
        <f t="shared" si="40"/>
        <v>Segregacion Frontal* / H:2200W:400 mm</v>
      </c>
    </row>
    <row r="393" spans="1:17" ht="20" customHeight="1" outlineLevel="1" x14ac:dyDescent="0.65">
      <c r="B393" s="68" t="str">
        <f t="shared" si="36"/>
        <v/>
      </c>
      <c r="C393" s="2"/>
      <c r="M393" s="2"/>
      <c r="N393" s="2"/>
      <c r="O393" s="2"/>
      <c r="P393" s="2"/>
      <c r="Q393" s="30"/>
    </row>
    <row r="394" spans="1:17" ht="20" customHeight="1" outlineLevel="2" x14ac:dyDescent="0.65">
      <c r="A394" s="57">
        <v>351</v>
      </c>
      <c r="B394" s="67" t="str">
        <f t="shared" si="36"/>
        <v>CaE</v>
      </c>
      <c r="C394" s="16" t="s">
        <v>442</v>
      </c>
      <c r="D394" s="17" t="s">
        <v>440</v>
      </c>
      <c r="E394" s="18"/>
      <c r="F394" s="18"/>
      <c r="G394" s="19" t="str">
        <f t="shared" si="37"/>
        <v/>
      </c>
      <c r="H394" s="20"/>
      <c r="I394" s="21" t="str">
        <f t="shared" si="38"/>
        <v/>
      </c>
      <c r="J394" s="22"/>
      <c r="K394" s="23" t="str">
        <f t="shared" si="39"/>
        <v/>
      </c>
      <c r="L394" s="24"/>
      <c r="M394" s="25" t="s">
        <v>441</v>
      </c>
      <c r="N394" s="26"/>
      <c r="O394" s="27"/>
      <c r="P394" s="28"/>
      <c r="Q394" s="29" t="str">
        <f>IF(B394&lt;&gt;"",(C394&amp;M394&amp;N394&amp;O394&amp;P394&amp;G394&amp;H394&amp;I394&amp;J394&amp;K394&amp;L394),"")</f>
        <v>Cancamo Estandar</v>
      </c>
    </row>
    <row r="395" spans="1:17" ht="20" customHeight="1" outlineLevel="2" x14ac:dyDescent="0.65">
      <c r="A395" s="57">
        <v>352</v>
      </c>
      <c r="B395" s="67" t="str">
        <f t="shared" si="36"/>
        <v>AnI</v>
      </c>
      <c r="C395" s="16" t="s">
        <v>444</v>
      </c>
      <c r="D395" s="17" t="s">
        <v>443</v>
      </c>
      <c r="E395" s="18"/>
      <c r="F395" s="18"/>
      <c r="G395" s="19" t="str">
        <f t="shared" si="37"/>
        <v/>
      </c>
      <c r="H395" s="20"/>
      <c r="I395" s="21" t="str">
        <f t="shared" si="38"/>
        <v/>
      </c>
      <c r="J395" s="22"/>
      <c r="K395" s="23" t="str">
        <f t="shared" si="39"/>
        <v/>
      </c>
      <c r="L395" s="24"/>
      <c r="M395" s="25" t="s">
        <v>445</v>
      </c>
      <c r="N395" s="26"/>
      <c r="O395" s="27"/>
      <c r="P395" s="28"/>
      <c r="Q395" s="29" t="str">
        <f>IF(B395&lt;&gt;"",(C395&amp;M395&amp;N395&amp;O395&amp;P395&amp;G395&amp;H395&amp;I395&amp;J395&amp;K395&amp;L395),"")</f>
        <v xml:space="preserve">Angulo Izaje </v>
      </c>
    </row>
    <row r="396" spans="1:17" ht="20" customHeight="1" outlineLevel="1" x14ac:dyDescent="0.65">
      <c r="B396" s="68" t="str">
        <f t="shared" ref="B396" si="47">MID(H396,1,2)&amp;MID(J396,1,2)&amp;MID(L396,1,2)&amp;MID(C396,1,2)&amp;MID(M396,1,1)&amp;MID(N396,1,1)&amp;MID(O396,1,1)&amp;MID(P396,1,3)</f>
        <v/>
      </c>
      <c r="C396" s="2"/>
      <c r="M396" s="2"/>
      <c r="N396" s="2"/>
      <c r="O396" s="2"/>
      <c r="P396" s="2"/>
      <c r="Q396" s="30"/>
    </row>
    <row r="397" spans="1:17" ht="20" customHeight="1" outlineLevel="2" x14ac:dyDescent="0.65">
      <c r="A397" s="57">
        <v>353</v>
      </c>
      <c r="B397" s="67" t="str">
        <f t="shared" si="36"/>
        <v>PlMP</v>
      </c>
      <c r="C397" s="16" t="s">
        <v>236</v>
      </c>
      <c r="D397" s="17" t="s">
        <v>446</v>
      </c>
      <c r="E397" s="18"/>
      <c r="F397" s="18"/>
      <c r="G397" s="19" t="str">
        <f t="shared" si="37"/>
        <v/>
      </c>
      <c r="H397" s="20"/>
      <c r="I397" s="21" t="str">
        <f t="shared" si="38"/>
        <v/>
      </c>
      <c r="J397" s="22"/>
      <c r="K397" s="23" t="str">
        <f t="shared" si="39"/>
        <v/>
      </c>
      <c r="L397" s="24"/>
      <c r="M397" s="25" t="s">
        <v>449</v>
      </c>
      <c r="N397" s="26" t="s">
        <v>171</v>
      </c>
      <c r="O397" s="27"/>
      <c r="P397" s="28"/>
      <c r="Q397" s="29" t="str">
        <f>IF(B397&lt;&gt;"",(C397&amp;M397&amp;N397&amp;O397&amp;P397&amp;G397&amp;H397&amp;I397&amp;J397&amp;K397&amp;L397),"")</f>
        <v>Placa Modulo Pequeña</v>
      </c>
    </row>
    <row r="398" spans="1:17" ht="20" customHeight="1" outlineLevel="2" x14ac:dyDescent="0.65">
      <c r="A398" s="57">
        <v>354</v>
      </c>
      <c r="B398" s="67" t="str">
        <f t="shared" si="36"/>
        <v>PlMM</v>
      </c>
      <c r="C398" s="16" t="s">
        <v>236</v>
      </c>
      <c r="D398" s="17" t="s">
        <v>447</v>
      </c>
      <c r="E398" s="18"/>
      <c r="F398" s="18"/>
      <c r="G398" s="19" t="str">
        <f t="shared" si="37"/>
        <v/>
      </c>
      <c r="H398" s="20"/>
      <c r="I398" s="21" t="str">
        <f t="shared" si="38"/>
        <v/>
      </c>
      <c r="J398" s="22"/>
      <c r="K398" s="23" t="str">
        <f t="shared" si="39"/>
        <v/>
      </c>
      <c r="L398" s="24"/>
      <c r="M398" s="25" t="s">
        <v>449</v>
      </c>
      <c r="N398" s="26" t="s">
        <v>450</v>
      </c>
      <c r="O398" s="27"/>
      <c r="P398" s="28"/>
      <c r="Q398" s="29" t="str">
        <f t="shared" ref="Q398:Q399" si="48">IF(B398&lt;&gt;"",(C398&amp;M398&amp;N398&amp;O398&amp;P398&amp;G398&amp;H398&amp;I398&amp;J398&amp;K398&amp;L398),"")</f>
        <v>Placa Modulo Mediana</v>
      </c>
    </row>
    <row r="399" spans="1:17" ht="20" customHeight="1" outlineLevel="2" x14ac:dyDescent="0.65">
      <c r="A399" s="57">
        <v>355</v>
      </c>
      <c r="B399" s="67" t="str">
        <f t="shared" si="36"/>
        <v>PlMG</v>
      </c>
      <c r="C399" s="16" t="s">
        <v>236</v>
      </c>
      <c r="D399" s="17" t="s">
        <v>448</v>
      </c>
      <c r="E399" s="18"/>
      <c r="F399" s="18"/>
      <c r="G399" s="19" t="str">
        <f t="shared" si="37"/>
        <v/>
      </c>
      <c r="H399" s="20"/>
      <c r="I399" s="21" t="str">
        <f t="shared" si="38"/>
        <v/>
      </c>
      <c r="J399" s="22"/>
      <c r="K399" s="23" t="str">
        <f t="shared" si="39"/>
        <v/>
      </c>
      <c r="L399" s="24"/>
      <c r="M399" s="25" t="s">
        <v>449</v>
      </c>
      <c r="N399" s="26" t="s">
        <v>173</v>
      </c>
      <c r="O399" s="27"/>
      <c r="P399" s="28"/>
      <c r="Q399" s="29" t="str">
        <f t="shared" si="48"/>
        <v>Placa Modulo Grande</v>
      </c>
    </row>
    <row r="400" spans="1:17" ht="20" customHeight="1" outlineLevel="1" x14ac:dyDescent="0.65">
      <c r="B400" s="68" t="str">
        <f t="shared" si="36"/>
        <v/>
      </c>
      <c r="C400" s="2"/>
      <c r="M400" s="2"/>
      <c r="N400" s="2"/>
      <c r="O400" s="2"/>
      <c r="P400" s="2"/>
      <c r="Q400" s="30"/>
    </row>
    <row r="401" spans="1:17" ht="20" customHeight="1" outlineLevel="2" x14ac:dyDescent="0.65">
      <c r="A401" s="57">
        <v>356</v>
      </c>
      <c r="B401" s="67" t="str">
        <f t="shared" si="36"/>
        <v>TaMATS</v>
      </c>
      <c r="C401" s="16" t="s">
        <v>453</v>
      </c>
      <c r="D401" s="17" t="s">
        <v>451</v>
      </c>
      <c r="E401" s="18"/>
      <c r="F401" s="18"/>
      <c r="G401" s="19" t="str">
        <f t="shared" si="37"/>
        <v/>
      </c>
      <c r="H401" s="20"/>
      <c r="I401" s="21" t="str">
        <f t="shared" si="38"/>
        <v/>
      </c>
      <c r="J401" s="22"/>
      <c r="K401" s="23" t="str">
        <f t="shared" si="39"/>
        <v/>
      </c>
      <c r="L401" s="24"/>
      <c r="M401" s="25" t="s">
        <v>449</v>
      </c>
      <c r="N401" s="26" t="s">
        <v>524</v>
      </c>
      <c r="O401" s="27" t="s">
        <v>525</v>
      </c>
      <c r="P401" s="40" t="s">
        <v>526</v>
      </c>
      <c r="Q401" s="29" t="str">
        <f>IF(B401&lt;&gt;"",(C401&amp;M401&amp;N401&amp;O401&amp;P401&amp;G401&amp;H401&amp;I401&amp;J401&amp;K401&amp;L401),"")</f>
        <v>Tapa Modulo ATS</v>
      </c>
    </row>
    <row r="402" spans="1:17" ht="20" customHeight="1" outlineLevel="2" x14ac:dyDescent="0.65">
      <c r="A402" s="57">
        <v>357</v>
      </c>
      <c r="B402" s="67" t="str">
        <f t="shared" si="36"/>
        <v>TaMPM6</v>
      </c>
      <c r="C402" s="16" t="s">
        <v>453</v>
      </c>
      <c r="D402" s="17" t="s">
        <v>452</v>
      </c>
      <c r="E402" s="18"/>
      <c r="F402" s="18"/>
      <c r="G402" s="19" t="str">
        <f t="shared" si="37"/>
        <v/>
      </c>
      <c r="H402" s="20"/>
      <c r="I402" s="21" t="str">
        <f t="shared" si="38"/>
        <v/>
      </c>
      <c r="J402" s="22"/>
      <c r="K402" s="23" t="str">
        <f t="shared" si="39"/>
        <v/>
      </c>
      <c r="L402" s="24"/>
      <c r="M402" s="25" t="s">
        <v>449</v>
      </c>
      <c r="N402" s="26" t="s">
        <v>527</v>
      </c>
      <c r="O402" s="27" t="s">
        <v>528</v>
      </c>
      <c r="P402" s="40">
        <v>6</v>
      </c>
      <c r="Q402" s="29" t="str">
        <f>IF(B402&lt;&gt;"",(C402&amp;M402&amp;N402&amp;O402&amp;P402&amp;G402&amp;H402&amp;I402&amp;J402&amp;K402&amp;L402),"")</f>
        <v>Tapa Modulo PM6</v>
      </c>
    </row>
    <row r="403" spans="1:17" ht="20" customHeight="1" outlineLevel="1" x14ac:dyDescent="0.65">
      <c r="B403" s="68" t="str">
        <f t="shared" ref="B403" si="49">MID(H403,1,2)&amp;MID(J403,1,2)&amp;MID(L403,1,2)&amp;MID(C403,1,2)&amp;MID(M403,1,1)&amp;MID(N403,1,1)&amp;MID(O403,1,1)&amp;MID(P403,1,3)</f>
        <v/>
      </c>
      <c r="C403" s="2"/>
      <c r="M403" s="2"/>
      <c r="N403" s="2"/>
      <c r="O403" s="2"/>
      <c r="P403" s="2"/>
      <c r="Q403" s="30"/>
    </row>
    <row r="404" spans="1:17" ht="20" customHeight="1" outlineLevel="1" x14ac:dyDescent="0.65">
      <c r="A404" s="57"/>
      <c r="B404" s="67" t="str">
        <f t="shared" si="36"/>
        <v/>
      </c>
      <c r="C404" s="16"/>
      <c r="D404" s="18"/>
      <c r="E404" s="18"/>
      <c r="F404" s="18"/>
      <c r="G404" s="19" t="str">
        <f t="shared" si="37"/>
        <v/>
      </c>
      <c r="H404" s="20"/>
      <c r="I404" s="21" t="str">
        <f t="shared" si="38"/>
        <v/>
      </c>
      <c r="J404" s="22"/>
      <c r="K404" s="23" t="str">
        <f t="shared" si="39"/>
        <v/>
      </c>
      <c r="L404" s="24"/>
      <c r="M404" s="25"/>
      <c r="N404" s="26"/>
      <c r="O404" s="27"/>
      <c r="P404" s="28"/>
      <c r="Q404" s="29" t="str">
        <f t="shared" si="40"/>
        <v/>
      </c>
    </row>
    <row r="405" spans="1:17" ht="20" customHeight="1" outlineLevel="1" x14ac:dyDescent="0.65">
      <c r="A405" s="57"/>
      <c r="B405" s="67" t="str">
        <f t="shared" si="36"/>
        <v/>
      </c>
      <c r="C405" s="16"/>
      <c r="D405" s="18"/>
      <c r="E405" s="18"/>
      <c r="F405" s="18"/>
      <c r="G405" s="19" t="str">
        <f t="shared" si="37"/>
        <v/>
      </c>
      <c r="H405" s="20"/>
      <c r="I405" s="21" t="str">
        <f t="shared" si="38"/>
        <v/>
      </c>
      <c r="J405" s="22"/>
      <c r="K405" s="23" t="str">
        <f t="shared" si="39"/>
        <v/>
      </c>
      <c r="L405" s="24"/>
      <c r="M405" s="25"/>
      <c r="N405" s="26"/>
      <c r="O405" s="27"/>
      <c r="P405" s="28"/>
      <c r="Q405" s="29" t="str">
        <f t="shared" si="40"/>
        <v/>
      </c>
    </row>
    <row r="406" spans="1:17" ht="20" customHeight="1" outlineLevel="1" x14ac:dyDescent="0.65">
      <c r="A406" s="57"/>
      <c r="B406" s="67" t="str">
        <f t="shared" si="36"/>
        <v/>
      </c>
      <c r="C406" s="16"/>
      <c r="D406" s="18"/>
      <c r="E406" s="18"/>
      <c r="F406" s="18"/>
      <c r="G406" s="19" t="str">
        <f t="shared" si="37"/>
        <v/>
      </c>
      <c r="H406" s="20"/>
      <c r="I406" s="21" t="str">
        <f t="shared" si="38"/>
        <v/>
      </c>
      <c r="J406" s="22"/>
      <c r="K406" s="23" t="str">
        <f t="shared" si="39"/>
        <v/>
      </c>
      <c r="L406" s="24"/>
      <c r="M406" s="25"/>
      <c r="N406" s="26"/>
      <c r="O406" s="27"/>
      <c r="P406" s="28"/>
      <c r="Q406" s="29" t="str">
        <f t="shared" si="40"/>
        <v/>
      </c>
    </row>
    <row r="407" spans="1:17" ht="20" customHeight="1" outlineLevel="1" x14ac:dyDescent="0.65">
      <c r="A407" s="57"/>
      <c r="B407" s="67" t="str">
        <f t="shared" si="36"/>
        <v/>
      </c>
      <c r="C407" s="16"/>
      <c r="D407" s="18"/>
      <c r="E407" s="18"/>
      <c r="F407" s="18"/>
      <c r="G407" s="19" t="str">
        <f t="shared" si="37"/>
        <v/>
      </c>
      <c r="H407" s="20"/>
      <c r="I407" s="21" t="str">
        <f t="shared" si="38"/>
        <v/>
      </c>
      <c r="J407" s="22"/>
      <c r="K407" s="23" t="str">
        <f t="shared" si="39"/>
        <v/>
      </c>
      <c r="L407" s="24"/>
      <c r="M407" s="25"/>
      <c r="N407" s="26"/>
      <c r="O407" s="27"/>
      <c r="P407" s="28"/>
      <c r="Q407" s="29" t="str">
        <f t="shared" si="40"/>
        <v/>
      </c>
    </row>
    <row r="408" spans="1:17" ht="20" customHeight="1" outlineLevel="1" x14ac:dyDescent="0.65">
      <c r="A408" s="57"/>
      <c r="B408" s="67" t="str">
        <f t="shared" si="36"/>
        <v/>
      </c>
      <c r="C408" s="16"/>
      <c r="D408" s="18"/>
      <c r="E408" s="18"/>
      <c r="F408" s="18"/>
      <c r="G408" s="19" t="str">
        <f t="shared" si="37"/>
        <v/>
      </c>
      <c r="H408" s="20"/>
      <c r="I408" s="21" t="str">
        <f t="shared" si="38"/>
        <v/>
      </c>
      <c r="J408" s="22"/>
      <c r="K408" s="23" t="str">
        <f t="shared" si="39"/>
        <v/>
      </c>
      <c r="L408" s="24"/>
      <c r="M408" s="25"/>
      <c r="N408" s="26"/>
      <c r="O408" s="27"/>
      <c r="P408" s="28"/>
      <c r="Q408" s="29" t="str">
        <f t="shared" si="40"/>
        <v/>
      </c>
    </row>
    <row r="409" spans="1:17" ht="20" customHeight="1" outlineLevel="1" x14ac:dyDescent="0.65">
      <c r="A409" s="57"/>
      <c r="B409" s="67" t="str">
        <f t="shared" si="36"/>
        <v/>
      </c>
      <c r="C409" s="16"/>
      <c r="D409" s="18"/>
      <c r="E409" s="18"/>
      <c r="F409" s="18"/>
      <c r="G409" s="19" t="str">
        <f t="shared" si="37"/>
        <v/>
      </c>
      <c r="H409" s="20"/>
      <c r="I409" s="21" t="str">
        <f t="shared" si="38"/>
        <v/>
      </c>
      <c r="J409" s="22"/>
      <c r="K409" s="23" t="str">
        <f t="shared" si="39"/>
        <v/>
      </c>
      <c r="L409" s="24"/>
      <c r="M409" s="25"/>
      <c r="N409" s="26"/>
      <c r="O409" s="27"/>
      <c r="P409" s="28"/>
      <c r="Q409" s="29" t="str">
        <f t="shared" si="40"/>
        <v/>
      </c>
    </row>
    <row r="410" spans="1:17" ht="20" customHeight="1" outlineLevel="1" x14ac:dyDescent="0.65">
      <c r="A410" s="57"/>
      <c r="B410" s="67" t="str">
        <f t="shared" si="36"/>
        <v/>
      </c>
      <c r="C410" s="16"/>
      <c r="D410" s="18"/>
      <c r="E410" s="18"/>
      <c r="F410" s="18"/>
      <c r="G410" s="19" t="str">
        <f t="shared" si="37"/>
        <v/>
      </c>
      <c r="H410" s="20"/>
      <c r="I410" s="21" t="str">
        <f t="shared" si="38"/>
        <v/>
      </c>
      <c r="J410" s="22"/>
      <c r="K410" s="23" t="str">
        <f t="shared" si="39"/>
        <v/>
      </c>
      <c r="L410" s="24"/>
      <c r="M410" s="25"/>
      <c r="N410" s="26"/>
      <c r="O410" s="27"/>
      <c r="P410" s="28"/>
      <c r="Q410" s="29" t="str">
        <f t="shared" si="40"/>
        <v/>
      </c>
    </row>
    <row r="411" spans="1:17" ht="20" customHeight="1" outlineLevel="1" x14ac:dyDescent="0.65">
      <c r="A411" s="57"/>
      <c r="B411" s="67" t="str">
        <f t="shared" si="36"/>
        <v/>
      </c>
      <c r="C411" s="16"/>
      <c r="D411" s="18"/>
      <c r="E411" s="18"/>
      <c r="F411" s="18"/>
      <c r="G411" s="19" t="str">
        <f t="shared" si="37"/>
        <v/>
      </c>
      <c r="H411" s="20"/>
      <c r="I411" s="21" t="str">
        <f t="shared" si="38"/>
        <v/>
      </c>
      <c r="J411" s="22"/>
      <c r="K411" s="23" t="str">
        <f t="shared" si="39"/>
        <v/>
      </c>
      <c r="L411" s="24"/>
      <c r="M411" s="25"/>
      <c r="N411" s="26"/>
      <c r="O411" s="27"/>
      <c r="P411" s="28"/>
      <c r="Q411" s="29" t="str">
        <f t="shared" si="40"/>
        <v/>
      </c>
    </row>
    <row r="412" spans="1:17" ht="20" customHeight="1" outlineLevel="1" x14ac:dyDescent="0.65">
      <c r="A412" s="57"/>
      <c r="B412" s="67" t="str">
        <f t="shared" si="36"/>
        <v/>
      </c>
      <c r="C412" s="16"/>
      <c r="D412" s="18"/>
      <c r="E412" s="18"/>
      <c r="F412" s="18"/>
      <c r="G412" s="19" t="str">
        <f t="shared" si="37"/>
        <v/>
      </c>
      <c r="H412" s="20"/>
      <c r="I412" s="21" t="str">
        <f t="shared" si="38"/>
        <v/>
      </c>
      <c r="J412" s="22"/>
      <c r="K412" s="23" t="str">
        <f t="shared" si="39"/>
        <v/>
      </c>
      <c r="L412" s="24"/>
      <c r="M412" s="25"/>
      <c r="N412" s="26"/>
      <c r="O412" s="27"/>
      <c r="P412" s="28"/>
      <c r="Q412" s="29" t="str">
        <f t="shared" si="40"/>
        <v/>
      </c>
    </row>
    <row r="413" spans="1:17" ht="20" customHeight="1" outlineLevel="1" x14ac:dyDescent="0.65">
      <c r="A413" s="57"/>
      <c r="B413" s="67" t="str">
        <f t="shared" si="36"/>
        <v/>
      </c>
      <c r="C413" s="16"/>
      <c r="D413" s="18"/>
      <c r="E413" s="18"/>
      <c r="F413" s="18"/>
      <c r="G413" s="19" t="str">
        <f t="shared" si="37"/>
        <v/>
      </c>
      <c r="H413" s="20"/>
      <c r="I413" s="21" t="str">
        <f t="shared" si="38"/>
        <v/>
      </c>
      <c r="J413" s="22"/>
      <c r="K413" s="23" t="str">
        <f t="shared" si="39"/>
        <v/>
      </c>
      <c r="L413" s="24"/>
      <c r="M413" s="25"/>
      <c r="N413" s="26"/>
      <c r="O413" s="27"/>
      <c r="P413" s="28"/>
      <c r="Q413" s="29" t="str">
        <f t="shared" si="40"/>
        <v/>
      </c>
    </row>
    <row r="414" spans="1:17" ht="20" customHeight="1" outlineLevel="1" x14ac:dyDescent="0.65">
      <c r="A414" s="57"/>
      <c r="B414" s="67" t="str">
        <f t="shared" ref="B414:B426" si="50">MID(H414,1,2)&amp;MID(J414,1,2)&amp;MID(L414,1,2)&amp;MID(C414,1,2)&amp;MID(M414,1,1)&amp;MID(N414,1,1)&amp;MID(O414,1,1)&amp;MID(P414,1,3)</f>
        <v/>
      </c>
      <c r="C414" s="16"/>
      <c r="D414" s="18"/>
      <c r="E414" s="18"/>
      <c r="F414" s="18"/>
      <c r="G414" s="19" t="str">
        <f t="shared" ref="G414:G426" si="51">IF(H414&lt;&gt;"","H:","")</f>
        <v/>
      </c>
      <c r="H414" s="20"/>
      <c r="I414" s="21" t="str">
        <f t="shared" ref="I414:I426" si="52">IF(J414&lt;&gt;"","W:","")</f>
        <v/>
      </c>
      <c r="J414" s="22"/>
      <c r="K414" s="23" t="str">
        <f t="shared" ref="K414:K426" si="53">IF(L414&lt;&gt;"","D:","")</f>
        <v/>
      </c>
      <c r="L414" s="24"/>
      <c r="M414" s="25"/>
      <c r="N414" s="26"/>
      <c r="O414" s="27"/>
      <c r="P414" s="28"/>
      <c r="Q414" s="29" t="str">
        <f t="shared" ref="Q414:Q426" si="54">IF(B414&lt;&gt;"",(C414&amp;M414&amp;N414&amp;O414&amp;P414&amp;" / "&amp;G414&amp;H414&amp;I414&amp;J414&amp;K414&amp;L414&amp;" mm"),"")</f>
        <v/>
      </c>
    </row>
    <row r="415" spans="1:17" ht="20" customHeight="1" outlineLevel="1" x14ac:dyDescent="0.65">
      <c r="A415" s="57"/>
      <c r="B415" s="67" t="str">
        <f t="shared" si="50"/>
        <v/>
      </c>
      <c r="C415" s="16"/>
      <c r="D415" s="18"/>
      <c r="E415" s="18"/>
      <c r="F415" s="18"/>
      <c r="G415" s="19" t="str">
        <f t="shared" si="51"/>
        <v/>
      </c>
      <c r="H415" s="20"/>
      <c r="I415" s="21" t="str">
        <f t="shared" si="52"/>
        <v/>
      </c>
      <c r="J415" s="22"/>
      <c r="K415" s="23" t="str">
        <f t="shared" si="53"/>
        <v/>
      </c>
      <c r="L415" s="24"/>
      <c r="M415" s="25"/>
      <c r="N415" s="26"/>
      <c r="O415" s="27"/>
      <c r="P415" s="28"/>
      <c r="Q415" s="29" t="str">
        <f t="shared" si="54"/>
        <v/>
      </c>
    </row>
    <row r="416" spans="1:17" ht="20" customHeight="1" outlineLevel="1" x14ac:dyDescent="0.65">
      <c r="A416" s="57"/>
      <c r="B416" s="67" t="str">
        <f t="shared" si="50"/>
        <v/>
      </c>
      <c r="C416" s="16"/>
      <c r="D416" s="18"/>
      <c r="E416" s="18"/>
      <c r="F416" s="18"/>
      <c r="G416" s="19" t="str">
        <f t="shared" si="51"/>
        <v/>
      </c>
      <c r="H416" s="20"/>
      <c r="I416" s="21" t="str">
        <f t="shared" si="52"/>
        <v/>
      </c>
      <c r="J416" s="22"/>
      <c r="K416" s="23" t="str">
        <f t="shared" si="53"/>
        <v/>
      </c>
      <c r="L416" s="24"/>
      <c r="M416" s="25"/>
      <c r="N416" s="26"/>
      <c r="O416" s="27"/>
      <c r="P416" s="28"/>
      <c r="Q416" s="29" t="str">
        <f t="shared" si="54"/>
        <v/>
      </c>
    </row>
    <row r="417" spans="1:17" ht="20" customHeight="1" outlineLevel="1" x14ac:dyDescent="0.65">
      <c r="A417" s="57"/>
      <c r="B417" s="67" t="str">
        <f t="shared" si="50"/>
        <v/>
      </c>
      <c r="C417" s="16"/>
      <c r="D417" s="18"/>
      <c r="E417" s="18"/>
      <c r="F417" s="18"/>
      <c r="G417" s="19" t="str">
        <f t="shared" si="51"/>
        <v/>
      </c>
      <c r="H417" s="20"/>
      <c r="I417" s="21" t="str">
        <f t="shared" si="52"/>
        <v/>
      </c>
      <c r="J417" s="22"/>
      <c r="K417" s="23" t="str">
        <f t="shared" si="53"/>
        <v/>
      </c>
      <c r="L417" s="24"/>
      <c r="M417" s="25"/>
      <c r="N417" s="26"/>
      <c r="O417" s="27"/>
      <c r="P417" s="28"/>
      <c r="Q417" s="29" t="str">
        <f t="shared" si="54"/>
        <v/>
      </c>
    </row>
    <row r="418" spans="1:17" ht="20" customHeight="1" outlineLevel="1" x14ac:dyDescent="0.65">
      <c r="A418" s="57"/>
      <c r="B418" s="67" t="str">
        <f t="shared" si="50"/>
        <v/>
      </c>
      <c r="C418" s="16"/>
      <c r="D418" s="18"/>
      <c r="E418" s="18"/>
      <c r="F418" s="18"/>
      <c r="G418" s="19" t="str">
        <f t="shared" si="51"/>
        <v/>
      </c>
      <c r="H418" s="20"/>
      <c r="I418" s="21" t="str">
        <f t="shared" si="52"/>
        <v/>
      </c>
      <c r="J418" s="22"/>
      <c r="K418" s="23" t="str">
        <f t="shared" si="53"/>
        <v/>
      </c>
      <c r="L418" s="24"/>
      <c r="M418" s="25"/>
      <c r="N418" s="26"/>
      <c r="O418" s="27"/>
      <c r="P418" s="28"/>
      <c r="Q418" s="29" t="str">
        <f t="shared" si="54"/>
        <v/>
      </c>
    </row>
    <row r="419" spans="1:17" ht="20" customHeight="1" outlineLevel="1" x14ac:dyDescent="0.65">
      <c r="A419" s="57"/>
      <c r="B419" s="67" t="str">
        <f t="shared" si="50"/>
        <v/>
      </c>
      <c r="C419" s="16"/>
      <c r="D419" s="18"/>
      <c r="E419" s="18"/>
      <c r="F419" s="18"/>
      <c r="G419" s="19" t="str">
        <f t="shared" si="51"/>
        <v/>
      </c>
      <c r="H419" s="20"/>
      <c r="I419" s="21" t="str">
        <f t="shared" si="52"/>
        <v/>
      </c>
      <c r="J419" s="22"/>
      <c r="K419" s="23" t="str">
        <f t="shared" si="53"/>
        <v/>
      </c>
      <c r="L419" s="24"/>
      <c r="M419" s="25"/>
      <c r="N419" s="26"/>
      <c r="O419" s="27"/>
      <c r="P419" s="28"/>
      <c r="Q419" s="29" t="str">
        <f t="shared" si="54"/>
        <v/>
      </c>
    </row>
    <row r="420" spans="1:17" ht="20" customHeight="1" outlineLevel="1" x14ac:dyDescent="0.65">
      <c r="A420" s="57"/>
      <c r="B420" s="67" t="str">
        <f t="shared" si="50"/>
        <v/>
      </c>
      <c r="C420" s="16"/>
      <c r="D420" s="18"/>
      <c r="E420" s="18"/>
      <c r="F420" s="18"/>
      <c r="G420" s="19" t="str">
        <f t="shared" si="51"/>
        <v/>
      </c>
      <c r="H420" s="20"/>
      <c r="I420" s="21" t="str">
        <f t="shared" si="52"/>
        <v/>
      </c>
      <c r="J420" s="22"/>
      <c r="K420" s="23" t="str">
        <f t="shared" si="53"/>
        <v/>
      </c>
      <c r="L420" s="24"/>
      <c r="M420" s="25"/>
      <c r="N420" s="26"/>
      <c r="O420" s="27"/>
      <c r="P420" s="28"/>
      <c r="Q420" s="29" t="str">
        <f t="shared" si="54"/>
        <v/>
      </c>
    </row>
    <row r="421" spans="1:17" ht="20" customHeight="1" outlineLevel="1" x14ac:dyDescent="0.65">
      <c r="A421" s="57"/>
      <c r="B421" s="67" t="str">
        <f t="shared" si="50"/>
        <v/>
      </c>
      <c r="C421" s="16"/>
      <c r="D421" s="18"/>
      <c r="E421" s="18"/>
      <c r="F421" s="18"/>
      <c r="G421" s="19" t="str">
        <f t="shared" si="51"/>
        <v/>
      </c>
      <c r="H421" s="20"/>
      <c r="I421" s="21" t="str">
        <f t="shared" si="52"/>
        <v/>
      </c>
      <c r="J421" s="22"/>
      <c r="K421" s="23" t="str">
        <f t="shared" si="53"/>
        <v/>
      </c>
      <c r="L421" s="24"/>
      <c r="M421" s="25"/>
      <c r="N421" s="26"/>
      <c r="O421" s="27"/>
      <c r="P421" s="28"/>
      <c r="Q421" s="29" t="str">
        <f t="shared" si="54"/>
        <v/>
      </c>
    </row>
    <row r="422" spans="1:17" ht="20" customHeight="1" outlineLevel="1" x14ac:dyDescent="0.65">
      <c r="A422" s="57"/>
      <c r="B422" s="67" t="str">
        <f t="shared" si="50"/>
        <v/>
      </c>
      <c r="C422" s="16"/>
      <c r="D422" s="18"/>
      <c r="E422" s="18"/>
      <c r="F422" s="18"/>
      <c r="G422" s="19" t="str">
        <f t="shared" si="51"/>
        <v/>
      </c>
      <c r="H422" s="20"/>
      <c r="I422" s="21" t="str">
        <f t="shared" si="52"/>
        <v/>
      </c>
      <c r="J422" s="22"/>
      <c r="K422" s="23" t="str">
        <f t="shared" si="53"/>
        <v/>
      </c>
      <c r="L422" s="24"/>
      <c r="M422" s="25"/>
      <c r="N422" s="26"/>
      <c r="O422" s="27"/>
      <c r="P422" s="28"/>
      <c r="Q422" s="29" t="str">
        <f t="shared" si="54"/>
        <v/>
      </c>
    </row>
    <row r="423" spans="1:17" ht="20" customHeight="1" outlineLevel="1" x14ac:dyDescent="0.65">
      <c r="A423" s="57"/>
      <c r="B423" s="67" t="str">
        <f t="shared" si="50"/>
        <v/>
      </c>
      <c r="C423" s="16"/>
      <c r="D423" s="18"/>
      <c r="E423" s="18"/>
      <c r="F423" s="18"/>
      <c r="G423" s="19" t="str">
        <f t="shared" si="51"/>
        <v/>
      </c>
      <c r="H423" s="20"/>
      <c r="I423" s="21" t="str">
        <f t="shared" si="52"/>
        <v/>
      </c>
      <c r="J423" s="22"/>
      <c r="K423" s="23" t="str">
        <f t="shared" si="53"/>
        <v/>
      </c>
      <c r="L423" s="24"/>
      <c r="M423" s="25"/>
      <c r="N423" s="26"/>
      <c r="O423" s="27"/>
      <c r="P423" s="28"/>
      <c r="Q423" s="29" t="str">
        <f t="shared" si="54"/>
        <v/>
      </c>
    </row>
    <row r="424" spans="1:17" ht="20" customHeight="1" outlineLevel="1" x14ac:dyDescent="0.65">
      <c r="A424" s="57"/>
      <c r="B424" s="67" t="str">
        <f t="shared" si="50"/>
        <v/>
      </c>
      <c r="C424" s="16"/>
      <c r="D424" s="18"/>
      <c r="E424" s="18"/>
      <c r="F424" s="18"/>
      <c r="G424" s="19" t="str">
        <f t="shared" si="51"/>
        <v/>
      </c>
      <c r="H424" s="20"/>
      <c r="I424" s="21" t="str">
        <f t="shared" si="52"/>
        <v/>
      </c>
      <c r="J424" s="22"/>
      <c r="K424" s="23" t="str">
        <f t="shared" si="53"/>
        <v/>
      </c>
      <c r="L424" s="24"/>
      <c r="M424" s="25"/>
      <c r="N424" s="26"/>
      <c r="O424" s="27"/>
      <c r="P424" s="28"/>
      <c r="Q424" s="29" t="str">
        <f t="shared" si="54"/>
        <v/>
      </c>
    </row>
    <row r="425" spans="1:17" ht="20" customHeight="1" outlineLevel="1" x14ac:dyDescent="0.65">
      <c r="A425" s="57"/>
      <c r="B425" s="67" t="str">
        <f t="shared" si="50"/>
        <v/>
      </c>
      <c r="C425" s="16"/>
      <c r="D425" s="18"/>
      <c r="E425" s="18"/>
      <c r="F425" s="18"/>
      <c r="G425" s="19" t="str">
        <f t="shared" si="51"/>
        <v/>
      </c>
      <c r="H425" s="20"/>
      <c r="I425" s="21" t="str">
        <f t="shared" si="52"/>
        <v/>
      </c>
      <c r="J425" s="22"/>
      <c r="K425" s="23" t="str">
        <f t="shared" si="53"/>
        <v/>
      </c>
      <c r="L425" s="24"/>
      <c r="M425" s="25"/>
      <c r="N425" s="26"/>
      <c r="O425" s="27"/>
      <c r="P425" s="28"/>
      <c r="Q425" s="29" t="str">
        <f t="shared" si="54"/>
        <v/>
      </c>
    </row>
    <row r="426" spans="1:17" ht="20" customHeight="1" outlineLevel="1" x14ac:dyDescent="0.65">
      <c r="A426" s="57"/>
      <c r="B426" s="67" t="str">
        <f t="shared" si="50"/>
        <v/>
      </c>
      <c r="C426" s="16"/>
      <c r="D426" s="18"/>
      <c r="E426" s="18"/>
      <c r="F426" s="18"/>
      <c r="G426" s="19" t="str">
        <f t="shared" si="51"/>
        <v/>
      </c>
      <c r="H426" s="20"/>
      <c r="I426" s="21" t="str">
        <f t="shared" si="52"/>
        <v/>
      </c>
      <c r="J426" s="22"/>
      <c r="K426" s="23" t="str">
        <f t="shared" si="53"/>
        <v/>
      </c>
      <c r="L426" s="24"/>
      <c r="M426" s="25"/>
      <c r="N426" s="26"/>
      <c r="O426" s="27"/>
      <c r="P426" s="28"/>
      <c r="Q426" s="29" t="str">
        <f t="shared" si="54"/>
        <v/>
      </c>
    </row>
  </sheetData>
  <dataConsolidate/>
  <mergeCells count="8">
    <mergeCell ref="G5:H5"/>
    <mergeCell ref="I5:J5"/>
    <mergeCell ref="K5:L5"/>
    <mergeCell ref="S1:T1"/>
    <mergeCell ref="S2:T2"/>
    <mergeCell ref="S3:T3"/>
    <mergeCell ref="S4:T4"/>
    <mergeCell ref="S5:T5"/>
  </mergeCells>
  <phoneticPr fontId="2" type="noConversion"/>
  <dataValidations disablePrompts="1" count="14">
    <dataValidation type="list" allowBlank="1" showInputMessage="1" showErrorMessage="1" sqref="AA1" xr:uid="{1B82F1C4-04EF-4B5C-A01D-E30AC62E3880}">
      <formula1>"1800,2000,2200"</formula1>
    </dataValidation>
    <dataValidation type="list" allowBlank="1" showInputMessage="1" showErrorMessage="1" sqref="AA2" xr:uid="{7B93E5CD-5DBB-41E0-8323-C750CA9912CA}">
      <formula1>"200,400,720,800,1120"</formula1>
    </dataValidation>
    <dataValidation type="list" allowBlank="1" showInputMessage="1" showErrorMessage="1" sqref="AA3" xr:uid="{C5A9739E-FAFA-4B2A-8058-8DD62B699763}">
      <formula1>"400,600,1000"</formula1>
    </dataValidation>
    <dataValidation type="list" allowBlank="1" showInputMessage="1" showErrorMessage="1" sqref="AA4" xr:uid="{F32A9109-3DCF-4305-A9CF-515DC74BD2A7}">
      <formula1>"30,42,54,55,65,66"</formula1>
    </dataValidation>
    <dataValidation type="list" allowBlank="1" showInputMessage="1" showErrorMessage="1" sqref="W7" xr:uid="{50E8490D-08D6-4F8A-939C-5FF2BFE00099}">
      <formula1>"Plena,Vidrio,Corte"</formula1>
    </dataValidation>
    <dataValidation type="list" allowBlank="1" showInputMessage="1" showErrorMessage="1" sqref="X7" xr:uid="{456FE210-984F-435E-AC67-30CB0FDC1CD2}">
      <formula1>"Sencillo,Doble,Placa"</formula1>
    </dataValidation>
    <dataValidation type="list" allowBlank="1" showInputMessage="1" showErrorMessage="1" sqref="Y8:Y9" xr:uid="{96B7DC26-024D-4051-A66F-DBD33ECABB4F}">
      <formula1>"_SE,_NP,_NM,_NG"</formula1>
    </dataValidation>
    <dataValidation type="list" allowBlank="1" showInputMessage="1" showErrorMessage="1" sqref="W8:W9" xr:uid="{14A8D26D-45B1-476E-83CD-5EB24988D969}">
      <formula1>"Pleno,Corte"</formula1>
    </dataValidation>
    <dataValidation type="list" allowBlank="1" showInputMessage="1" showErrorMessage="1" sqref="X8:X9" xr:uid="{CE203B9C-6967-4D8E-81AD-61AD48DC20BD}">
      <formula1>"Sencillo,Doble"</formula1>
    </dataValidation>
    <dataValidation type="list" allowBlank="1" showInputMessage="1" showErrorMessage="1" sqref="V16" xr:uid="{7690BECE-846D-4BF8-A73E-BBD2B063BBF9}">
      <formula1>"600,900,1000"</formula1>
    </dataValidation>
    <dataValidation type="list" allowBlank="1" showInputMessage="1" showErrorMessage="1" sqref="V17" xr:uid="{3AD93CF2-297D-4825-8AAB-AD17D5623D01}">
      <formula1>"600,1000"</formula1>
    </dataValidation>
    <dataValidation type="list" allowBlank="1" showInputMessage="1" showErrorMessage="1" sqref="W36" xr:uid="{853CCEE5-31E0-46C1-BDDA-872F894E6657}">
      <formula1>"Pequeña,Meiana,Grande"</formula1>
    </dataValidation>
    <dataValidation type="list" allowBlank="1" showInputMessage="1" showErrorMessage="1" sqref="W37" xr:uid="{745031F5-6ECF-4E16-BE17-AF994DF9116B}">
      <formula1>"ATS,PM6"</formula1>
    </dataValidation>
    <dataValidation type="list" allowBlank="1" showInputMessage="1" showErrorMessage="1" sqref="Y7" xr:uid="{914DB43C-18FA-43B3-9C98-7C193E53DD94}">
      <formula1>"_SE,_NP,_NM,_NG,_Pe,_Me,_Gr"</formula1>
    </dataValidation>
  </dataValidations>
  <pageMargins left="0.7" right="0.7" top="0.75" bottom="0.75" header="0.3" footer="0.3"/>
  <pageSetup paperSize="9" orientation="portrait" r:id="rId1"/>
  <ignoredErrors>
    <ignoredError sqref="D58:F331 D333:F346 D362:F383 D6:F45" numberStoredAsText="1"/>
    <ignoredError sqref="AA20" evalError="1"/>
    <ignoredError sqref="Q34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683EA-A5EC-47D8-816B-E0EE71C8DC42}">
  <dimension ref="C1:R47"/>
  <sheetViews>
    <sheetView zoomScale="85" zoomScaleNormal="85" workbookViewId="0">
      <selection activeCell="G23" sqref="G23"/>
    </sheetView>
  </sheetViews>
  <sheetFormatPr baseColWidth="10" defaultRowHeight="19" outlineLevelCol="1" x14ac:dyDescent="0.65"/>
  <cols>
    <col min="3" max="3" width="6.75" style="3" bestFit="1" customWidth="1"/>
    <col min="4" max="4" width="28.58203125" style="47" customWidth="1"/>
    <col min="5" max="9" width="10.58203125" style="1" customWidth="1" outlineLevel="1"/>
    <col min="10" max="10" width="15.5" style="1" customWidth="1" outlineLevel="1"/>
    <col min="11" max="11" width="15.58203125" style="1" customWidth="1"/>
    <col min="13" max="13" width="11.4140625" bestFit="1" customWidth="1"/>
    <col min="15" max="15" width="11.4140625" bestFit="1" customWidth="1"/>
    <col min="17" max="17" width="12.75" bestFit="1" customWidth="1"/>
    <col min="20" max="23" width="15.58203125" customWidth="1"/>
  </cols>
  <sheetData>
    <row r="1" spans="3:18" x14ac:dyDescent="0.65">
      <c r="C1" s="174" t="s">
        <v>492</v>
      </c>
      <c r="D1" s="175"/>
      <c r="E1" s="14"/>
      <c r="F1" s="14"/>
      <c r="G1" s="14"/>
      <c r="H1" s="14"/>
      <c r="I1" s="58" t="s">
        <v>175</v>
      </c>
      <c r="J1" s="14" t="str">
        <f>MID(K1,1,2)</f>
        <v>20</v>
      </c>
      <c r="K1" s="31">
        <v>2000</v>
      </c>
    </row>
    <row r="2" spans="3:18" x14ac:dyDescent="0.65">
      <c r="C2" s="174" t="s">
        <v>493</v>
      </c>
      <c r="D2" s="175"/>
      <c r="E2" s="14"/>
      <c r="F2" s="14"/>
      <c r="G2" s="14"/>
      <c r="H2" s="14"/>
      <c r="I2" s="58" t="s">
        <v>176</v>
      </c>
      <c r="J2" s="14" t="str">
        <f>MID(K2,1,2)</f>
        <v>72</v>
      </c>
      <c r="K2" s="31">
        <v>720</v>
      </c>
    </row>
    <row r="3" spans="3:18" x14ac:dyDescent="0.65">
      <c r="C3" s="174" t="s">
        <v>494</v>
      </c>
      <c r="D3" s="175"/>
      <c r="E3" s="14"/>
      <c r="F3" s="14"/>
      <c r="G3" s="14"/>
      <c r="H3" s="14"/>
      <c r="I3" s="58" t="s">
        <v>177</v>
      </c>
      <c r="J3" s="14" t="str">
        <f>MID(K3,1,2)</f>
        <v>60</v>
      </c>
      <c r="K3" s="31">
        <v>600</v>
      </c>
    </row>
    <row r="4" spans="3:18" x14ac:dyDescent="0.65">
      <c r="C4" s="174" t="s">
        <v>495</v>
      </c>
      <c r="D4" s="175"/>
      <c r="E4" s="14"/>
      <c r="F4" s="14"/>
      <c r="G4" s="14"/>
      <c r="H4" s="14"/>
      <c r="I4" s="14"/>
      <c r="J4" s="14"/>
      <c r="K4" s="31">
        <v>30</v>
      </c>
    </row>
    <row r="5" spans="3:18" x14ac:dyDescent="0.65">
      <c r="C5" s="176"/>
      <c r="D5" s="176"/>
      <c r="E5" s="7" t="s">
        <v>61</v>
      </c>
      <c r="F5" s="7" t="s">
        <v>418</v>
      </c>
      <c r="G5" s="7" t="s">
        <v>178</v>
      </c>
      <c r="H5" s="7" t="s">
        <v>179</v>
      </c>
      <c r="I5" s="7" t="s">
        <v>180</v>
      </c>
      <c r="J5" s="32" t="s">
        <v>419</v>
      </c>
      <c r="K5" s="6" t="s">
        <v>0</v>
      </c>
    </row>
    <row r="6" spans="3:18" ht="20" x14ac:dyDescent="0.65">
      <c r="C6" s="53" t="s">
        <v>458</v>
      </c>
      <c r="D6" s="48" t="s">
        <v>459</v>
      </c>
      <c r="E6" s="9" t="s">
        <v>405</v>
      </c>
      <c r="F6" s="10" t="str">
        <f>J1&amp;J2&amp;J3</f>
        <v>207260</v>
      </c>
      <c r="G6" s="10"/>
      <c r="H6" s="10"/>
      <c r="I6" s="10"/>
      <c r="J6" s="33" t="str">
        <f t="shared" ref="J6:J15" si="0">F6&amp;E6&amp;MID(G6,1,1)&amp;MID(H6,1,1)&amp;MID(I6,1,3)</f>
        <v>207260Ma</v>
      </c>
      <c r="K6" s="8" t="str">
        <f>VLOOKUP(J6,BD!$B$6:$F$426,3,FALSE)</f>
        <v>017019</v>
      </c>
      <c r="M6" t="s">
        <v>461</v>
      </c>
      <c r="O6" t="s">
        <v>538</v>
      </c>
      <c r="Q6" t="s">
        <v>539</v>
      </c>
    </row>
    <row r="7" spans="3:18" ht="20" x14ac:dyDescent="0.65">
      <c r="C7" s="53" t="s">
        <v>460</v>
      </c>
      <c r="D7" s="48" t="s">
        <v>497</v>
      </c>
      <c r="E7" s="9" t="s">
        <v>406</v>
      </c>
      <c r="F7" s="10" t="str">
        <f>J1&amp;J2</f>
        <v>2072</v>
      </c>
      <c r="G7" s="10" t="s">
        <v>521</v>
      </c>
      <c r="H7" s="10"/>
      <c r="I7" s="10"/>
      <c r="J7" s="33" t="str">
        <f t="shared" si="0"/>
        <v>2072PuV</v>
      </c>
      <c r="K7" s="8" t="str">
        <f>VLOOKUP(J7,BD!$B$6:$F$426,3,FALSE)</f>
        <v>014689</v>
      </c>
      <c r="M7" t="s">
        <v>520</v>
      </c>
      <c r="O7" t="s">
        <v>520</v>
      </c>
      <c r="Q7" t="s">
        <v>227</v>
      </c>
    </row>
    <row r="8" spans="3:18" ht="20" x14ac:dyDescent="0.65">
      <c r="C8" s="53" t="s">
        <v>462</v>
      </c>
      <c r="D8" s="48" t="s">
        <v>498</v>
      </c>
      <c r="E8" s="9" t="s">
        <v>424</v>
      </c>
      <c r="F8" s="10" t="str">
        <f>J1&amp;J3</f>
        <v>2060</v>
      </c>
      <c r="G8" s="10" t="s">
        <v>60</v>
      </c>
      <c r="H8" s="10" t="s">
        <v>169</v>
      </c>
      <c r="I8" s="10" t="s">
        <v>457</v>
      </c>
      <c r="J8" s="33" t="str">
        <f t="shared" si="0"/>
        <v>2060PaLCS_NP</v>
      </c>
      <c r="K8" s="8" t="str">
        <f>VLOOKUP(J8,BD!$B$6:$F$426,3,FALSE)</f>
        <v>014617</v>
      </c>
      <c r="M8" t="s">
        <v>521</v>
      </c>
    </row>
    <row r="9" spans="3:18" ht="20" x14ac:dyDescent="0.65">
      <c r="C9" s="53" t="s">
        <v>463</v>
      </c>
      <c r="D9" s="48" t="s">
        <v>499</v>
      </c>
      <c r="E9" s="9" t="s">
        <v>425</v>
      </c>
      <c r="F9" s="10" t="str">
        <f>J1&amp;J2</f>
        <v>2072</v>
      </c>
      <c r="G9" s="10" t="s">
        <v>60</v>
      </c>
      <c r="H9" s="10" t="s">
        <v>170</v>
      </c>
      <c r="I9" s="10" t="s">
        <v>455</v>
      </c>
      <c r="J9" s="33" t="str">
        <f t="shared" si="0"/>
        <v>2072PaPCD_SE</v>
      </c>
      <c r="K9" s="8" t="str">
        <f>VLOOKUP(J9,BD!$B$6:$F$426,3,FALSE)</f>
        <v>014512</v>
      </c>
      <c r="M9" t="s">
        <v>532</v>
      </c>
      <c r="N9" t="s">
        <v>455</v>
      </c>
      <c r="O9" t="s">
        <v>532</v>
      </c>
      <c r="P9" t="s">
        <v>455</v>
      </c>
      <c r="Q9" t="s">
        <v>532</v>
      </c>
      <c r="R9" t="s">
        <v>455</v>
      </c>
    </row>
    <row r="10" spans="3:18" ht="20" x14ac:dyDescent="0.65">
      <c r="C10" s="53" t="s">
        <v>464</v>
      </c>
      <c r="D10" s="48" t="s">
        <v>500</v>
      </c>
      <c r="E10" s="9" t="s">
        <v>408</v>
      </c>
      <c r="F10" s="10" t="str">
        <f>J2&amp;J3</f>
        <v>7260</v>
      </c>
      <c r="G10" s="10" t="s">
        <v>344</v>
      </c>
      <c r="H10" s="10"/>
      <c r="I10" s="10"/>
      <c r="J10" s="33" t="str">
        <f t="shared" si="0"/>
        <v>7260PaS</v>
      </c>
      <c r="K10" s="8" t="str">
        <f>VLOOKUP(J10,BD!$B$6:$F$426,3,FALSE)</f>
        <v>010057</v>
      </c>
      <c r="N10" t="s">
        <v>457</v>
      </c>
      <c r="P10" t="s">
        <v>457</v>
      </c>
      <c r="R10" t="s">
        <v>457</v>
      </c>
    </row>
    <row r="11" spans="3:18" ht="20" x14ac:dyDescent="0.65">
      <c r="C11" s="53" t="s">
        <v>465</v>
      </c>
      <c r="D11" s="48" t="s">
        <v>501</v>
      </c>
      <c r="E11" s="9" t="s">
        <v>409</v>
      </c>
      <c r="F11" s="10" t="str">
        <f>J2&amp;J3</f>
        <v>7260</v>
      </c>
      <c r="G11" s="10" t="s">
        <v>375</v>
      </c>
      <c r="H11" s="10"/>
      <c r="I11" s="10"/>
      <c r="J11" s="33" t="str">
        <f t="shared" si="0"/>
        <v>7260BaE</v>
      </c>
      <c r="K11" s="8" t="str">
        <f>VLOOKUP(J11,BD!$B$6:$F$426,3,FALSE)</f>
        <v>015007</v>
      </c>
      <c r="N11" t="s">
        <v>420</v>
      </c>
      <c r="P11" t="s">
        <v>420</v>
      </c>
      <c r="R11" t="s">
        <v>420</v>
      </c>
    </row>
    <row r="12" spans="3:18" ht="20" x14ac:dyDescent="0.65">
      <c r="C12" s="53" t="s">
        <v>466</v>
      </c>
      <c r="D12" s="48" t="s">
        <v>502</v>
      </c>
      <c r="E12" s="9" t="s">
        <v>410</v>
      </c>
      <c r="F12" s="10" t="str">
        <f>J3</f>
        <v>60</v>
      </c>
      <c r="G12" s="10" t="s">
        <v>421</v>
      </c>
      <c r="H12" s="10"/>
      <c r="I12" s="10"/>
      <c r="J12" s="33" t="str">
        <f t="shared" si="0"/>
        <v>60ZoL</v>
      </c>
      <c r="K12" s="8" t="str">
        <f>VLOOKUP(J12,BD!$B$6:$F$426,3,FALSE)</f>
        <v>010177</v>
      </c>
      <c r="N12" t="s">
        <v>456</v>
      </c>
      <c r="P12" t="s">
        <v>456</v>
      </c>
      <c r="R12" t="s">
        <v>456</v>
      </c>
    </row>
    <row r="13" spans="3:18" ht="20" x14ac:dyDescent="0.65">
      <c r="C13" s="53" t="s">
        <v>467</v>
      </c>
      <c r="D13" s="48" t="s">
        <v>503</v>
      </c>
      <c r="E13" s="9" t="s">
        <v>410</v>
      </c>
      <c r="F13" s="10" t="str">
        <f>J2</f>
        <v>72</v>
      </c>
      <c r="G13" s="10" t="s">
        <v>422</v>
      </c>
      <c r="H13" s="10"/>
      <c r="I13" s="10"/>
      <c r="J13" s="33" t="str">
        <f t="shared" si="0"/>
        <v>72ZoF</v>
      </c>
      <c r="K13" s="8" t="str">
        <f>VLOOKUP(J13,BD!$B$6:$F$426,3,FALSE)</f>
        <v>010178</v>
      </c>
      <c r="M13" t="s">
        <v>533</v>
      </c>
      <c r="N13" t="s">
        <v>455</v>
      </c>
      <c r="Q13" t="s">
        <v>533</v>
      </c>
      <c r="R13" t="s">
        <v>455</v>
      </c>
    </row>
    <row r="14" spans="3:18" ht="20" x14ac:dyDescent="0.65">
      <c r="C14" s="53" t="s">
        <v>468</v>
      </c>
      <c r="D14" s="48" t="s">
        <v>504</v>
      </c>
      <c r="E14" s="9" t="s">
        <v>408</v>
      </c>
      <c r="F14" s="10" t="str">
        <f>J2&amp;J3</f>
        <v>7260</v>
      </c>
      <c r="G14" s="10" t="s">
        <v>359</v>
      </c>
      <c r="H14" s="10"/>
      <c r="I14" s="10"/>
      <c r="J14" s="33" t="str">
        <f t="shared" si="0"/>
        <v>7260PaI</v>
      </c>
      <c r="K14" s="8" t="str">
        <f>VLOOKUP(J14,BD!$B$6:$F$426,3,FALSE)</f>
        <v>014257</v>
      </c>
      <c r="N14" t="s">
        <v>457</v>
      </c>
      <c r="R14" t="s">
        <v>457</v>
      </c>
    </row>
    <row r="15" spans="3:18" ht="20" x14ac:dyDescent="0.65">
      <c r="C15" s="53" t="s">
        <v>469</v>
      </c>
      <c r="D15" s="48" t="s">
        <v>505</v>
      </c>
      <c r="E15" s="9" t="s">
        <v>427</v>
      </c>
      <c r="F15" s="10" t="str">
        <f>J1</f>
        <v>20</v>
      </c>
      <c r="G15" s="10" t="s">
        <v>396</v>
      </c>
      <c r="H15" s="10"/>
      <c r="I15" s="10"/>
      <c r="J15" s="33" t="str">
        <f t="shared" si="0"/>
        <v>20PaIVT</v>
      </c>
      <c r="K15" s="8" t="str">
        <f>VLOOKUP(J15,BD!$B$6:$F$426,3,FALSE)</f>
        <v>014153</v>
      </c>
      <c r="N15" t="s">
        <v>420</v>
      </c>
      <c r="R15" t="s">
        <v>420</v>
      </c>
    </row>
    <row r="16" spans="3:18" ht="20" x14ac:dyDescent="0.65">
      <c r="C16" s="53" t="s">
        <v>470</v>
      </c>
      <c r="D16" s="48" t="s">
        <v>506</v>
      </c>
      <c r="E16" s="9" t="s">
        <v>429</v>
      </c>
      <c r="F16" s="10">
        <v>600</v>
      </c>
      <c r="G16" s="10" t="s">
        <v>393</v>
      </c>
      <c r="H16" s="10"/>
      <c r="I16" s="10"/>
      <c r="J16" s="33" t="str">
        <f>MID(F16,1,2)&amp;E16&amp;MID(G16,1,1)&amp;MID(H16,1,1)&amp;MID(I16,1,3)</f>
        <v>60PaIV</v>
      </c>
      <c r="K16" s="8" t="str">
        <f>VLOOKUP(J16,BD!$B$6:$F$426,3,FALSE)</f>
        <v>014150</v>
      </c>
      <c r="N16" t="s">
        <v>456</v>
      </c>
      <c r="R16" t="s">
        <v>456</v>
      </c>
    </row>
    <row r="17" spans="3:14" ht="20" x14ac:dyDescent="0.65">
      <c r="C17" s="53" t="s">
        <v>471</v>
      </c>
      <c r="D17" s="48" t="s">
        <v>507</v>
      </c>
      <c r="E17" s="9" t="s">
        <v>429</v>
      </c>
      <c r="F17" s="10">
        <v>600</v>
      </c>
      <c r="G17" s="10" t="s">
        <v>394</v>
      </c>
      <c r="H17" s="10"/>
      <c r="I17" s="10"/>
      <c r="J17" s="33" t="str">
        <f>MID(F17,1,2)&amp;E17&amp;MID(G17,1,1)&amp;MID(H17,1,1)&amp;MID(I17,1,3)</f>
        <v>60PaIH</v>
      </c>
      <c r="K17" s="8">
        <f>VLOOKUP(J17,BD!$B$6:$F$426,3,FALSE)</f>
        <v>10285</v>
      </c>
      <c r="M17" t="s">
        <v>534</v>
      </c>
      <c r="N17" t="s">
        <v>535</v>
      </c>
    </row>
    <row r="18" spans="3:14" ht="20" x14ac:dyDescent="0.65">
      <c r="C18" s="53" t="s">
        <v>472</v>
      </c>
      <c r="D18" s="48" t="s">
        <v>508</v>
      </c>
      <c r="E18" s="9" t="s">
        <v>426</v>
      </c>
      <c r="F18" s="10" t="str">
        <f>J2</f>
        <v>72</v>
      </c>
      <c r="G18" s="10"/>
      <c r="H18" s="10"/>
      <c r="I18" s="10"/>
      <c r="J18" s="33" t="str">
        <f>F18&amp;E18&amp;MID(G18,1,1)&amp;MID(H18,1,1)&amp;MID(I18,1,3)</f>
        <v>72DuC</v>
      </c>
      <c r="K18" s="8" t="str">
        <f>VLOOKUP(J18,BD!$B$6:$F$426,3,FALSE)</f>
        <v>014301</v>
      </c>
      <c r="N18" t="s">
        <v>536</v>
      </c>
    </row>
    <row r="19" spans="3:14" ht="20" x14ac:dyDescent="0.65">
      <c r="C19" s="53" t="s">
        <v>473</v>
      </c>
      <c r="D19" s="48" t="s">
        <v>509</v>
      </c>
      <c r="E19" s="9" t="s">
        <v>407</v>
      </c>
      <c r="F19" s="10"/>
      <c r="G19" s="10" t="s">
        <v>428</v>
      </c>
      <c r="H19" s="10" t="s">
        <v>327</v>
      </c>
      <c r="I19" s="10"/>
      <c r="J19" s="33" t="str">
        <f>F19&amp;E19&amp;MID(G19,1,1)&amp;MID(H19,1,1)&amp;MID(I19,1,3)</f>
        <v>KiUP</v>
      </c>
      <c r="K19" s="8" t="str">
        <f>VLOOKUP(J19,BD!$B$6:$F$426,3,FALSE)</f>
        <v>012000</v>
      </c>
      <c r="N19" t="s">
        <v>537</v>
      </c>
    </row>
    <row r="20" spans="3:14" ht="20" x14ac:dyDescent="0.65">
      <c r="C20" s="53" t="s">
        <v>474</v>
      </c>
      <c r="D20" s="48" t="s">
        <v>510</v>
      </c>
      <c r="E20" s="9" t="s">
        <v>411</v>
      </c>
      <c r="F20" s="10" t="str">
        <f>J1&amp;J2</f>
        <v>2072</v>
      </c>
      <c r="G20" s="10" t="s">
        <v>422</v>
      </c>
      <c r="H20" s="10"/>
      <c r="I20" s="10"/>
      <c r="J20" s="33" t="str">
        <f>F20&amp;E20&amp;MID(G20,1,1)&amp;MID(H20,1,1)&amp;MID(I20,1,3)</f>
        <v>2072SeF</v>
      </c>
      <c r="K20" s="8" t="e">
        <f>VLOOKUP(J20,BD!$B$6:$F$426,3,FALSE)</f>
        <v>#N/A</v>
      </c>
    </row>
    <row r="21" spans="3:14" x14ac:dyDescent="0.65">
      <c r="D21" s="49" t="s">
        <v>496</v>
      </c>
    </row>
    <row r="22" spans="3:14" ht="20" x14ac:dyDescent="0.65">
      <c r="C22" s="54" t="s">
        <v>476</v>
      </c>
      <c r="D22" s="50" t="s">
        <v>477</v>
      </c>
      <c r="E22" s="9"/>
      <c r="F22" s="10"/>
      <c r="G22" s="10"/>
      <c r="H22" s="10"/>
      <c r="I22" s="10"/>
      <c r="J22" s="33" t="str">
        <f>F22&amp;E22&amp;MID(G22,1,1)&amp;MID(H22,1,1)&amp;MID(I22,1,3)</f>
        <v/>
      </c>
      <c r="K22" s="11" t="s">
        <v>454</v>
      </c>
    </row>
    <row r="23" spans="3:14" ht="20" x14ac:dyDescent="0.65">
      <c r="C23" s="54" t="s">
        <v>478</v>
      </c>
      <c r="D23" s="50" t="s">
        <v>511</v>
      </c>
      <c r="E23" s="9" t="s">
        <v>522</v>
      </c>
      <c r="F23" s="10"/>
      <c r="G23" s="10"/>
      <c r="H23" s="10"/>
      <c r="I23" s="10"/>
      <c r="J23" s="33" t="str">
        <f t="shared" ref="J23:J25" si="1">F23&amp;E23&amp;MID(G23,1,1)&amp;MID(H23,1,1)&amp;MID(I23,1,3)</f>
        <v>CaE</v>
      </c>
      <c r="K23" s="11" t="str">
        <f>VLOOKUP(J23,BD!$B$6:$F$426,3,FALSE)</f>
        <v>014501</v>
      </c>
    </row>
    <row r="24" spans="3:14" ht="20" x14ac:dyDescent="0.65">
      <c r="C24" s="54" t="s">
        <v>479</v>
      </c>
      <c r="D24" s="50" t="s">
        <v>512</v>
      </c>
      <c r="E24" s="9" t="s">
        <v>523</v>
      </c>
      <c r="F24" s="10"/>
      <c r="G24" s="10"/>
      <c r="H24" s="10"/>
      <c r="I24" s="10"/>
      <c r="J24" s="33" t="str">
        <f t="shared" si="1"/>
        <v>AnI</v>
      </c>
      <c r="K24" s="11" t="str">
        <f>VLOOKUP(J24,BD!$B$6:$F$426,3,FALSE)</f>
        <v>014502</v>
      </c>
    </row>
    <row r="25" spans="3:14" ht="20" x14ac:dyDescent="0.65">
      <c r="C25" s="54" t="s">
        <v>480</v>
      </c>
      <c r="D25" s="50" t="s">
        <v>481</v>
      </c>
      <c r="E25" s="9"/>
      <c r="F25" s="10"/>
      <c r="G25" s="10"/>
      <c r="H25" s="10"/>
      <c r="I25" s="10"/>
      <c r="J25" s="33" t="str">
        <f t="shared" si="1"/>
        <v/>
      </c>
      <c r="K25" s="11" t="s">
        <v>454</v>
      </c>
    </row>
    <row r="26" spans="3:14" x14ac:dyDescent="0.65">
      <c r="D26" s="49" t="s">
        <v>496</v>
      </c>
    </row>
    <row r="27" spans="3:14" ht="20" x14ac:dyDescent="0.65">
      <c r="C27" s="55" t="s">
        <v>482</v>
      </c>
      <c r="D27" s="51" t="s">
        <v>513</v>
      </c>
      <c r="E27" s="9"/>
      <c r="F27" s="10"/>
      <c r="G27" s="10"/>
      <c r="H27" s="10"/>
      <c r="I27" s="10"/>
      <c r="J27" s="10"/>
      <c r="K27" s="12" t="s">
        <v>454</v>
      </c>
    </row>
    <row r="28" spans="3:14" ht="20" x14ac:dyDescent="0.65">
      <c r="C28" s="55" t="s">
        <v>483</v>
      </c>
      <c r="D28" s="51" t="s">
        <v>514</v>
      </c>
      <c r="E28" s="9"/>
      <c r="F28" s="10"/>
      <c r="G28" s="10"/>
      <c r="H28" s="10"/>
      <c r="I28" s="10"/>
      <c r="J28" s="10"/>
      <c r="K28" s="12" t="s">
        <v>454</v>
      </c>
    </row>
    <row r="29" spans="3:14" ht="20" x14ac:dyDescent="0.65">
      <c r="C29" s="55" t="s">
        <v>484</v>
      </c>
      <c r="D29" s="51" t="s">
        <v>515</v>
      </c>
      <c r="E29" s="9"/>
      <c r="F29" s="10"/>
      <c r="G29" s="10"/>
      <c r="H29" s="10"/>
      <c r="I29" s="10"/>
      <c r="J29" s="10"/>
      <c r="K29" s="12" t="s">
        <v>454</v>
      </c>
    </row>
    <row r="30" spans="3:14" ht="20" x14ac:dyDescent="0.65">
      <c r="C30" s="55" t="s">
        <v>485</v>
      </c>
      <c r="D30" s="51" t="s">
        <v>475</v>
      </c>
      <c r="E30" s="9"/>
      <c r="F30" s="10"/>
      <c r="G30" s="10"/>
      <c r="H30" s="10"/>
      <c r="I30" s="10"/>
      <c r="J30" s="10"/>
      <c r="K30" s="12" t="s">
        <v>454</v>
      </c>
    </row>
    <row r="31" spans="3:14" x14ac:dyDescent="0.65">
      <c r="D31" s="49" t="s">
        <v>496</v>
      </c>
    </row>
    <row r="32" spans="3:14" ht="20" x14ac:dyDescent="0.65">
      <c r="C32" s="56" t="s">
        <v>486</v>
      </c>
      <c r="D32" s="52" t="s">
        <v>515</v>
      </c>
      <c r="E32" s="9"/>
      <c r="F32" s="10"/>
      <c r="G32" s="10"/>
      <c r="H32" s="10"/>
      <c r="I32" s="10"/>
      <c r="J32" s="33" t="str">
        <f t="shared" ref="J32" si="2">F32&amp;E32&amp;MID(G32,1,1)&amp;MID(H32,1,1)&amp;MID(I32,1,3)</f>
        <v/>
      </c>
      <c r="K32" s="13">
        <f>VLOOKUP(J32,BD!$B$6:$F$426,3,FALSE)</f>
        <v>0</v>
      </c>
    </row>
    <row r="33" spans="3:11" ht="20" x14ac:dyDescent="0.65">
      <c r="C33" s="56" t="s">
        <v>487</v>
      </c>
      <c r="D33" s="52" t="s">
        <v>516</v>
      </c>
      <c r="E33" s="9"/>
      <c r="F33" s="10"/>
      <c r="G33" s="10"/>
      <c r="H33" s="10"/>
      <c r="I33" s="10"/>
      <c r="J33" s="10"/>
      <c r="K33" s="13" t="s">
        <v>454</v>
      </c>
    </row>
    <row r="34" spans="3:11" ht="20" x14ac:dyDescent="0.65">
      <c r="C34" s="56" t="s">
        <v>488</v>
      </c>
      <c r="D34" s="52" t="s">
        <v>517</v>
      </c>
      <c r="E34" s="9"/>
      <c r="F34" s="10"/>
      <c r="G34" s="10"/>
      <c r="H34" s="10"/>
      <c r="I34" s="10"/>
      <c r="J34" s="10"/>
      <c r="K34" s="13" t="s">
        <v>454</v>
      </c>
    </row>
    <row r="35" spans="3:11" ht="20" x14ac:dyDescent="0.65">
      <c r="C35" s="56" t="s">
        <v>489</v>
      </c>
      <c r="D35" s="52" t="s">
        <v>475</v>
      </c>
      <c r="E35" s="9"/>
      <c r="F35" s="10"/>
      <c r="G35" s="10"/>
      <c r="H35" s="10"/>
      <c r="I35" s="10"/>
      <c r="J35" s="10"/>
      <c r="K35" s="13" t="s">
        <v>454</v>
      </c>
    </row>
    <row r="36" spans="3:11" ht="20" x14ac:dyDescent="0.65">
      <c r="C36" s="56" t="s">
        <v>490</v>
      </c>
      <c r="D36" s="52" t="s">
        <v>518</v>
      </c>
      <c r="E36" s="9" t="s">
        <v>530</v>
      </c>
      <c r="F36" s="10"/>
      <c r="G36" s="10" t="s">
        <v>173</v>
      </c>
      <c r="H36" s="10"/>
      <c r="I36" s="10"/>
      <c r="J36" s="33" t="str">
        <f t="shared" ref="J36" si="3">F36&amp;E36&amp;MID(G36,1,1)&amp;MID(H36,1,1)&amp;MID(I36,1,3)</f>
        <v>PlMG</v>
      </c>
      <c r="K36" s="13" t="str">
        <f>VLOOKUP(J36,BD!$B$6:$F$426,3,FALSE)</f>
        <v>013202</v>
      </c>
    </row>
    <row r="37" spans="3:11" ht="20" x14ac:dyDescent="0.65">
      <c r="C37" s="56" t="s">
        <v>491</v>
      </c>
      <c r="D37" s="52" t="s">
        <v>519</v>
      </c>
      <c r="E37" s="9" t="s">
        <v>529</v>
      </c>
      <c r="F37" s="10"/>
      <c r="G37" s="10" t="s">
        <v>531</v>
      </c>
      <c r="H37" s="10"/>
      <c r="I37" s="10"/>
      <c r="J37" s="33" t="str">
        <f>F37&amp;E37&amp;MID(G37,1,3)&amp;MID(H37,1,3)&amp;MID(I37,1,3)</f>
        <v>TaMPM6</v>
      </c>
      <c r="K37" s="13" t="str">
        <f>VLOOKUP(J37,BD!$B$6:$F$426,3,FALSE)</f>
        <v>012111</v>
      </c>
    </row>
    <row r="38" spans="3:11" x14ac:dyDescent="0.65">
      <c r="D38" s="2" t="s">
        <v>496</v>
      </c>
      <c r="K38" s="2"/>
    </row>
    <row r="39" spans="3:11" x14ac:dyDescent="0.65">
      <c r="D39" s="2" t="s">
        <v>496</v>
      </c>
      <c r="K39" s="2"/>
    </row>
    <row r="40" spans="3:11" x14ac:dyDescent="0.65">
      <c r="D40" s="2" t="s">
        <v>496</v>
      </c>
      <c r="K40" s="2"/>
    </row>
    <row r="41" spans="3:11" x14ac:dyDescent="0.65">
      <c r="D41" s="2" t="s">
        <v>496</v>
      </c>
      <c r="K41" s="2"/>
    </row>
    <row r="42" spans="3:11" x14ac:dyDescent="0.65">
      <c r="D42" s="2" t="s">
        <v>496</v>
      </c>
      <c r="K42" s="2"/>
    </row>
    <row r="43" spans="3:11" x14ac:dyDescent="0.65">
      <c r="D43" s="2" t="s">
        <v>496</v>
      </c>
      <c r="K43" s="2"/>
    </row>
    <row r="44" spans="3:11" x14ac:dyDescent="0.65">
      <c r="D44" s="2" t="s">
        <v>496</v>
      </c>
      <c r="K44" s="2"/>
    </row>
    <row r="45" spans="3:11" x14ac:dyDescent="0.65">
      <c r="D45" s="2" t="s">
        <v>496</v>
      </c>
    </row>
    <row r="46" spans="3:11" x14ac:dyDescent="0.65">
      <c r="D46" s="2" t="s">
        <v>496</v>
      </c>
    </row>
    <row r="47" spans="3:11" x14ac:dyDescent="0.65">
      <c r="D47" s="47" t="s">
        <v>496</v>
      </c>
    </row>
  </sheetData>
  <mergeCells count="5">
    <mergeCell ref="C1:D1"/>
    <mergeCell ref="C2:D2"/>
    <mergeCell ref="C3:D3"/>
    <mergeCell ref="C4:D4"/>
    <mergeCell ref="C5:D5"/>
  </mergeCells>
  <dataValidations count="14">
    <dataValidation type="list" allowBlank="1" showInputMessage="1" showErrorMessage="1" sqref="G37" xr:uid="{C020DEE9-2995-4F98-9790-258C3D1D397B}">
      <formula1>"ATS,PM6"</formula1>
    </dataValidation>
    <dataValidation type="list" allowBlank="1" showInputMessage="1" showErrorMessage="1" sqref="G36" xr:uid="{E553A2D6-06AA-47DD-8B7F-0392074F478A}">
      <formula1>"Pequeña,Meiana,Grande"</formula1>
    </dataValidation>
    <dataValidation type="list" allowBlank="1" showInputMessage="1" showErrorMessage="1" sqref="F17" xr:uid="{C274F9F0-55EA-4C81-BDC8-116E96DA6819}">
      <formula1>"600,1000"</formula1>
    </dataValidation>
    <dataValidation type="list" allowBlank="1" showInputMessage="1" showErrorMessage="1" sqref="F16" xr:uid="{7E2DD20F-3E10-496C-A972-51F0E45699C0}">
      <formula1>"600,900,1000"</formula1>
    </dataValidation>
    <dataValidation type="list" allowBlank="1" showInputMessage="1" showErrorMessage="1" sqref="H9" xr:uid="{FC112A85-040B-42CC-9BDC-4B9F90390EFC}">
      <formula1>"Sencillo,Doble"</formula1>
    </dataValidation>
    <dataValidation type="list" allowBlank="1" showInputMessage="1" showErrorMessage="1" sqref="G8:G9" xr:uid="{CBA24377-D611-4362-8873-EBBB68279977}">
      <formula1>"Pleno,Corte"</formula1>
    </dataValidation>
    <dataValidation type="list" allowBlank="1" showInputMessage="1" showErrorMessage="1" sqref="I7:I9" xr:uid="{21335DD2-D8FD-485D-8381-F925B8356940}">
      <formula1>"_SE,_NP,_NM,_NG"</formula1>
    </dataValidation>
    <dataValidation type="list" allowBlank="1" showInputMessage="1" showErrorMessage="1" sqref="H7" xr:uid="{1A8AF378-0B67-47B3-87A0-57053FF0CAA6}">
      <formula1>"Sencillo,Doble,Placa"</formula1>
    </dataValidation>
    <dataValidation type="list" allowBlank="1" showInputMessage="1" showErrorMessage="1" sqref="G7" xr:uid="{C9B5053E-3C63-4625-82CF-E2706663D6EF}">
      <formula1>"Plena,Vidrio,Corte"</formula1>
    </dataValidation>
    <dataValidation type="list" allowBlank="1" showInputMessage="1" showErrorMessage="1" sqref="K4" xr:uid="{21AD91D7-D657-43E8-B576-BB1DE77A8387}">
      <formula1>"30,42,54,55,65,66"</formula1>
    </dataValidation>
    <dataValidation type="list" allowBlank="1" showInputMessage="1" showErrorMessage="1" sqref="K3" xr:uid="{84ABB6FC-C621-473C-BAFE-491A17287BD2}">
      <formula1>"400,600,1000"</formula1>
    </dataValidation>
    <dataValidation type="list" allowBlank="1" showInputMessage="1" showErrorMessage="1" sqref="K2" xr:uid="{4367E7A6-FCFD-4700-86A8-BC6EE4D456EF}">
      <formula1>"200,400,720,800,1120"</formula1>
    </dataValidation>
    <dataValidation type="list" allowBlank="1" showInputMessage="1" showErrorMessage="1" sqref="K1" xr:uid="{5B8B0A46-929B-4DDC-A875-73CE5B6E6604}">
      <formula1>"1800,2000,2200"</formula1>
    </dataValidation>
    <dataValidation type="list" allowBlank="1" showInputMessage="1" showErrorMessage="1" sqref="H8" xr:uid="{32A44132-3113-4395-9056-57A19DE33E27}">
      <formula1>"Sencillo"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4C619-572A-4AE5-9106-4CFF81B1A7A4}">
  <dimension ref="B1:X48"/>
  <sheetViews>
    <sheetView showGridLines="0" showRowColHeaders="0" tabSelected="1" zoomScale="70" zoomScaleNormal="70" workbookViewId="0">
      <selection activeCell="N19" sqref="N19"/>
    </sheetView>
  </sheetViews>
  <sheetFormatPr baseColWidth="10" defaultRowHeight="19" outlineLevelCol="1" x14ac:dyDescent="0.65"/>
  <cols>
    <col min="2" max="2" width="6.75" style="3" bestFit="1" customWidth="1"/>
    <col min="3" max="3" width="28.58203125" style="47" customWidth="1"/>
    <col min="4" max="4" width="25.58203125" style="61" customWidth="1"/>
    <col min="5" max="8" width="12.58203125" style="1" hidden="1" customWidth="1" outlineLevel="1"/>
    <col min="9" max="9" width="15.58203125" style="74" customWidth="1" collapsed="1"/>
    <col min="18" max="18" width="25.08203125" hidden="1" customWidth="1" outlineLevel="1"/>
    <col min="19" max="19" width="7.58203125" hidden="1" customWidth="1" outlineLevel="1"/>
    <col min="20" max="20" width="25.08203125" hidden="1" customWidth="1" outlineLevel="1"/>
    <col min="21" max="21" width="7.58203125" hidden="1" customWidth="1" outlineLevel="1"/>
    <col min="22" max="22" width="25.08203125" hidden="1" customWidth="1" outlineLevel="1"/>
    <col min="23" max="23" width="7.58203125" hidden="1" customWidth="1" outlineLevel="1"/>
    <col min="24" max="24" width="4.58203125" customWidth="1" collapsed="1"/>
  </cols>
  <sheetData>
    <row r="1" spans="2:23" x14ac:dyDescent="0.65">
      <c r="F1" s="2"/>
      <c r="G1" s="2"/>
    </row>
    <row r="2" spans="2:23" ht="21.5" x14ac:dyDescent="0.65">
      <c r="B2" s="179" t="s">
        <v>492</v>
      </c>
      <c r="C2" s="180"/>
      <c r="D2" s="71">
        <v>2000</v>
      </c>
      <c r="E2" s="14" t="str">
        <f>MID(D2,1,2)</f>
        <v>20</v>
      </c>
      <c r="F2" s="2"/>
      <c r="G2" s="2"/>
      <c r="I2" s="177" t="s">
        <v>571</v>
      </c>
    </row>
    <row r="3" spans="2:23" ht="21.5" x14ac:dyDescent="0.65">
      <c r="B3" s="179" t="s">
        <v>493</v>
      </c>
      <c r="C3" s="180"/>
      <c r="D3" s="71">
        <v>720</v>
      </c>
      <c r="E3" s="14" t="str">
        <f>MID(D3,1,2)</f>
        <v>72</v>
      </c>
      <c r="F3" s="2"/>
      <c r="G3" s="2"/>
      <c r="I3" s="178"/>
    </row>
    <row r="4" spans="2:23" ht="21.5" x14ac:dyDescent="0.65">
      <c r="B4" s="179" t="s">
        <v>494</v>
      </c>
      <c r="C4" s="180"/>
      <c r="D4" s="71">
        <v>600</v>
      </c>
      <c r="E4" s="14" t="str">
        <f>MID(D4,1,2)</f>
        <v>60</v>
      </c>
      <c r="F4" s="2"/>
      <c r="G4" s="2"/>
      <c r="I4" s="178"/>
    </row>
    <row r="5" spans="2:23" ht="21.5" x14ac:dyDescent="0.65">
      <c r="B5" s="179" t="s">
        <v>495</v>
      </c>
      <c r="C5" s="180"/>
      <c r="D5" s="71">
        <v>30</v>
      </c>
      <c r="E5" s="14"/>
      <c r="F5" s="2"/>
      <c r="G5" s="2"/>
      <c r="I5" s="178"/>
    </row>
    <row r="6" spans="2:23" ht="20" x14ac:dyDescent="0.65">
      <c r="B6" s="53" t="s">
        <v>458</v>
      </c>
      <c r="C6" s="48" t="s">
        <v>459</v>
      </c>
      <c r="D6" s="63"/>
      <c r="E6" s="33" t="str">
        <f>E2&amp;E3&amp;E4</f>
        <v>207260</v>
      </c>
      <c r="F6" s="9" t="s">
        <v>405</v>
      </c>
      <c r="H6" s="1" t="str">
        <f>E6&amp;F6&amp;G6</f>
        <v>207260Ma</v>
      </c>
      <c r="I6" s="8" t="str">
        <f>IFERROR(VLOOKUP(H6,BD!$B$6:$F$426,3,FALSE),"")</f>
        <v>017019</v>
      </c>
    </row>
    <row r="7" spans="2:23" ht="20" x14ac:dyDescent="0.65">
      <c r="B7" s="53" t="s">
        <v>460</v>
      </c>
      <c r="C7" s="48" t="s">
        <v>497</v>
      </c>
      <c r="D7" s="48" t="s">
        <v>554</v>
      </c>
      <c r="E7" s="33" t="str">
        <f>E2&amp;E3</f>
        <v>2072</v>
      </c>
      <c r="F7" s="9" t="s">
        <v>406</v>
      </c>
      <c r="G7" s="1" t="str" cm="1">
        <f t="array" ref="G7">_xlfn.IFS(D7="Plena","P",D7="CortePlacaPequeña","CP_Pe",D7="CortePlacaMediana","CP_ME",D7="CortePlacaGrande","CP_Gr",D7="CorteSencillo_Schneider","CS_SE",D7="CorteSencilloNatural_Pequeño","CS_NP",D7="CorteSencilloNatural_Mediano","CS_NM",D7="CorteSencilloNatural_Grande","CS_NG",D7="CorteDoble_Schneider","CD_SE",D7="CorteDobleNatural_Pequeño","CD_NP",D7="CorteDobleNatural_Mediano","CD_NM",D7="CorteDobleNatural_Grande","CD_NG",D7="Vidrio","V",D7="MarcoLiso","MaL")</f>
        <v>CP_Gr</v>
      </c>
      <c r="H7" s="1" t="str">
        <f>IF(G7="MaL",E7&amp;G7,E7&amp;F7&amp;G7)</f>
        <v>2072PuCP_Gr</v>
      </c>
      <c r="I7" s="8" t="str">
        <f>IFERROR(VLOOKUP(H7,BD!$B$6:$F$426,3,FALSE),"")</f>
        <v>014116</v>
      </c>
      <c r="R7" t="s">
        <v>520</v>
      </c>
      <c r="S7" t="s">
        <v>527</v>
      </c>
      <c r="T7" t="s">
        <v>227</v>
      </c>
      <c r="V7" t="s">
        <v>227</v>
      </c>
    </row>
    <row r="8" spans="2:23" ht="20" x14ac:dyDescent="0.65">
      <c r="B8" s="53" t="s">
        <v>462</v>
      </c>
      <c r="C8" s="48" t="s">
        <v>498</v>
      </c>
      <c r="D8" s="48" t="s">
        <v>227</v>
      </c>
      <c r="E8" s="33" t="str">
        <f>E2&amp;E4</f>
        <v>2060</v>
      </c>
      <c r="F8" s="9" t="s">
        <v>424</v>
      </c>
      <c r="G8" s="1" t="str" cm="1">
        <f t="array" ref="G8">_xlfn.IFS(D8="Pleno","P",D8="CorteSencillo_Schneider","CS_SE",D8="CorteSencilloNatural_Pequeño","CS_NP",D8="CorteSencilloNatural_Mediano","CS_NM",D8="CorteSencilloNatural_Grande","CS_NG")</f>
        <v>P</v>
      </c>
      <c r="H8" s="1" t="str">
        <f t="shared" ref="H8:H26" si="0">E8&amp;F8&amp;G8</f>
        <v>2060PaLP</v>
      </c>
      <c r="I8" s="8" t="str">
        <f>IFERROR(VLOOKUP(H8,BD!$B$6:$F$426,3,FALSE),"")</f>
        <v>014029</v>
      </c>
      <c r="R8" t="s">
        <v>552</v>
      </c>
      <c r="S8" t="s">
        <v>541</v>
      </c>
      <c r="T8" t="s">
        <v>559</v>
      </c>
      <c r="U8" t="s">
        <v>543</v>
      </c>
      <c r="V8" t="s">
        <v>559</v>
      </c>
      <c r="W8" t="s">
        <v>543</v>
      </c>
    </row>
    <row r="9" spans="2:23" ht="20" x14ac:dyDescent="0.65">
      <c r="B9" s="53" t="s">
        <v>463</v>
      </c>
      <c r="C9" s="48" t="s">
        <v>499</v>
      </c>
      <c r="D9" s="48" t="s">
        <v>227</v>
      </c>
      <c r="E9" s="33" t="str">
        <f>E2&amp;E3</f>
        <v>2072</v>
      </c>
      <c r="F9" s="9" t="s">
        <v>425</v>
      </c>
      <c r="G9" s="1" t="str" cm="1">
        <f t="array" ref="G9">_xlfn.IFS(D9="Pleno","P",D9="CorteSencillo_Schneider","CS_SE",D9="CorteSencilloNatural_Pequeño","CS_NP",D9="CorteSencilloNatural_Mediano","CS_NM",D9="CorteSencilloNatural_Grande","CS_NG",D9="CorteDoble_Schneider","CD_SE",D9="CorteDobleNatural_Pequeño","CD_NP",D9="CorteDobleNatural_Mediano","CD_NM",D9="CorteDobleNatural_Grande","CD_NG")</f>
        <v>P</v>
      </c>
      <c r="H9" s="1" t="str">
        <f t="shared" si="0"/>
        <v>2072PaPP</v>
      </c>
      <c r="I9" s="8" t="str">
        <f>IFERROR(VLOOKUP(H9,BD!$B$6:$F$426,3,FALSE),"")</f>
        <v>014056</v>
      </c>
      <c r="R9" t="s">
        <v>553</v>
      </c>
      <c r="S9" t="s">
        <v>551</v>
      </c>
      <c r="T9" t="s">
        <v>556</v>
      </c>
      <c r="U9" t="s">
        <v>544</v>
      </c>
      <c r="V9" t="s">
        <v>556</v>
      </c>
      <c r="W9" t="s">
        <v>544</v>
      </c>
    </row>
    <row r="10" spans="2:23" ht="20" x14ac:dyDescent="0.65">
      <c r="B10" s="53" t="s">
        <v>464</v>
      </c>
      <c r="C10" s="48" t="s">
        <v>500</v>
      </c>
      <c r="D10" s="63"/>
      <c r="E10" s="33" t="str">
        <f>E3&amp;E4</f>
        <v>7260</v>
      </c>
      <c r="F10" s="9" t="s">
        <v>563</v>
      </c>
      <c r="H10" s="1" t="str">
        <f t="shared" si="0"/>
        <v>7260PaS</v>
      </c>
      <c r="I10" s="8" t="str">
        <f>IFERROR(VLOOKUP(H10,BD!$B$6:$F$426,3,FALSE),"")</f>
        <v>010057</v>
      </c>
      <c r="R10" t="s">
        <v>554</v>
      </c>
      <c r="S10" t="s">
        <v>542</v>
      </c>
      <c r="T10" t="s">
        <v>555</v>
      </c>
      <c r="U10" t="s">
        <v>545</v>
      </c>
      <c r="V10" t="s">
        <v>555</v>
      </c>
      <c r="W10" t="s">
        <v>545</v>
      </c>
    </row>
    <row r="11" spans="2:23" ht="20" x14ac:dyDescent="0.65">
      <c r="B11" s="53" t="s">
        <v>465</v>
      </c>
      <c r="C11" s="48" t="s">
        <v>501</v>
      </c>
      <c r="D11" s="48" t="s">
        <v>576</v>
      </c>
      <c r="E11" s="33" t="str">
        <f>E3&amp;E4</f>
        <v>7260</v>
      </c>
      <c r="F11" s="9" t="s">
        <v>409</v>
      </c>
      <c r="G11" s="1" t="str" cm="1">
        <f t="array" ref="G11">_xlfn.IFS(D11="Zocalo","Z",D11="Estructural","E",D11="Estructural_H400mm","EH4")</f>
        <v>Z</v>
      </c>
      <c r="H11" s="1" t="str">
        <f t="shared" si="0"/>
        <v>7260BaZ</v>
      </c>
      <c r="I11" s="8" t="str">
        <f>IFERROR(IF(D11="Zocalo",VLOOKUP(J11,BD!$B$6:$F$426,3,FALSE),VLOOKUP(H11,BD!$B$6:$F$426,3,FALSE)),"")</f>
        <v>014500</v>
      </c>
      <c r="J11" s="73" t="str">
        <f>IF(D11="Zocalo",(F11&amp;G11),"")</f>
        <v>BaZ</v>
      </c>
      <c r="R11" t="s">
        <v>559</v>
      </c>
      <c r="S11" t="s">
        <v>543</v>
      </c>
      <c r="T11" t="s">
        <v>557</v>
      </c>
      <c r="U11" t="s">
        <v>546</v>
      </c>
      <c r="V11" t="s">
        <v>557</v>
      </c>
      <c r="W11" t="s">
        <v>546</v>
      </c>
    </row>
    <row r="12" spans="2:23" ht="20" x14ac:dyDescent="0.65">
      <c r="B12" s="53" t="s">
        <v>466</v>
      </c>
      <c r="C12" s="48" t="s">
        <v>502</v>
      </c>
      <c r="D12" s="63"/>
      <c r="E12" s="33" t="str">
        <f>E4</f>
        <v>60</v>
      </c>
      <c r="F12" s="9" t="s">
        <v>564</v>
      </c>
      <c r="H12" s="1" t="str">
        <f t="shared" si="0"/>
        <v>60ZoL</v>
      </c>
      <c r="I12" s="8" t="str">
        <f>IFERROR(VLOOKUP(H12,BD!$B$6:$F$426,3,FALSE),"")</f>
        <v>010177</v>
      </c>
      <c r="R12" t="s">
        <v>556</v>
      </c>
      <c r="S12" t="s">
        <v>544</v>
      </c>
      <c r="V12" t="s">
        <v>558</v>
      </c>
      <c r="W12" t="s">
        <v>547</v>
      </c>
    </row>
    <row r="13" spans="2:23" ht="20" x14ac:dyDescent="0.65">
      <c r="B13" s="53" t="s">
        <v>467</v>
      </c>
      <c r="C13" s="48" t="s">
        <v>503</v>
      </c>
      <c r="D13" s="63"/>
      <c r="E13" s="33" t="str">
        <f>E3</f>
        <v>72</v>
      </c>
      <c r="F13" s="9" t="s">
        <v>565</v>
      </c>
      <c r="H13" s="1" t="str">
        <f t="shared" si="0"/>
        <v>72ZoF</v>
      </c>
      <c r="I13" s="8" t="str">
        <f>IFERROR(VLOOKUP(H13,BD!$B$6:$F$426,3,FALSE),"")</f>
        <v>010178</v>
      </c>
      <c r="R13" t="s">
        <v>555</v>
      </c>
      <c r="S13" t="s">
        <v>545</v>
      </c>
      <c r="V13" t="s">
        <v>560</v>
      </c>
      <c r="W13" t="s">
        <v>548</v>
      </c>
    </row>
    <row r="14" spans="2:23" ht="20" x14ac:dyDescent="0.65">
      <c r="B14" s="53" t="s">
        <v>468</v>
      </c>
      <c r="C14" s="48" t="s">
        <v>504</v>
      </c>
      <c r="D14" s="63"/>
      <c r="E14" s="33" t="str">
        <f>E3&amp;E4</f>
        <v>7260</v>
      </c>
      <c r="F14" s="9" t="s">
        <v>429</v>
      </c>
      <c r="H14" s="1" t="str">
        <f t="shared" si="0"/>
        <v>7260PaI</v>
      </c>
      <c r="I14" s="8" t="str">
        <f>IFERROR(VLOOKUP(H14,BD!$B$6:$F$426,3,FALSE),"")</f>
        <v>014257</v>
      </c>
      <c r="R14" t="s">
        <v>557</v>
      </c>
      <c r="S14" t="s">
        <v>546</v>
      </c>
      <c r="V14" t="s">
        <v>561</v>
      </c>
      <c r="W14" t="s">
        <v>549</v>
      </c>
    </row>
    <row r="15" spans="2:23" ht="20" x14ac:dyDescent="0.65">
      <c r="B15" s="53" t="s">
        <v>469</v>
      </c>
      <c r="C15" s="48" t="s">
        <v>505</v>
      </c>
      <c r="D15" s="63"/>
      <c r="E15" s="33" t="str">
        <f>E2</f>
        <v>20</v>
      </c>
      <c r="F15" s="9" t="s">
        <v>566</v>
      </c>
      <c r="H15" s="1" t="str">
        <f t="shared" si="0"/>
        <v>20PaIVT</v>
      </c>
      <c r="I15" s="8" t="str">
        <f>IFERROR(VLOOKUP(H15,BD!$B$6:$F$426,3,FALSE),"")</f>
        <v>014153</v>
      </c>
      <c r="R15" t="s">
        <v>558</v>
      </c>
      <c r="S15" t="s">
        <v>547</v>
      </c>
      <c r="V15" t="s">
        <v>562</v>
      </c>
      <c r="W15" t="s">
        <v>550</v>
      </c>
    </row>
    <row r="16" spans="2:23" ht="20" x14ac:dyDescent="0.65">
      <c r="B16" s="53" t="s">
        <v>470</v>
      </c>
      <c r="C16" s="48" t="s">
        <v>506</v>
      </c>
      <c r="D16" s="72"/>
      <c r="E16" s="33"/>
      <c r="F16" s="9" t="s">
        <v>567</v>
      </c>
      <c r="H16" s="1" t="str">
        <f t="shared" si="0"/>
        <v>PaIVI</v>
      </c>
      <c r="I16" s="8" t="str">
        <f>IFERROR(VLOOKUP(H16,BD!$B$6:$F$426,3,FALSE),"")</f>
        <v/>
      </c>
      <c r="R16" t="s">
        <v>560</v>
      </c>
      <c r="S16" t="s">
        <v>548</v>
      </c>
    </row>
    <row r="17" spans="2:19" ht="20" x14ac:dyDescent="0.65">
      <c r="B17" s="53" t="s">
        <v>471</v>
      </c>
      <c r="C17" s="48" t="s">
        <v>507</v>
      </c>
      <c r="D17" s="63"/>
      <c r="E17" s="33" t="str">
        <f>E4</f>
        <v>60</v>
      </c>
      <c r="F17" s="9" t="s">
        <v>568</v>
      </c>
      <c r="H17" s="1" t="str">
        <f t="shared" si="0"/>
        <v>60PaIH</v>
      </c>
      <c r="I17" s="8">
        <f>IFERROR(VLOOKUP(H17,BD!$B$6:$F$426,3,FALSE),"")</f>
        <v>10285</v>
      </c>
      <c r="R17" t="s">
        <v>561</v>
      </c>
      <c r="S17" t="s">
        <v>549</v>
      </c>
    </row>
    <row r="18" spans="2:19" ht="20" x14ac:dyDescent="0.65">
      <c r="B18" s="53" t="s">
        <v>472</v>
      </c>
      <c r="C18" s="48" t="s">
        <v>508</v>
      </c>
      <c r="D18" s="63"/>
      <c r="E18" s="33" t="str">
        <f>E3</f>
        <v>72</v>
      </c>
      <c r="F18" s="9" t="s">
        <v>426</v>
      </c>
      <c r="H18" s="1" t="str">
        <f t="shared" si="0"/>
        <v>72DuC</v>
      </c>
      <c r="I18" s="8" t="str">
        <f>IFERROR(VLOOKUP(H18,BD!$B$6:$F$426,3,FALSE),"")</f>
        <v>014301</v>
      </c>
      <c r="R18" t="s">
        <v>562</v>
      </c>
      <c r="S18" t="s">
        <v>550</v>
      </c>
    </row>
    <row r="19" spans="2:19" ht="20" x14ac:dyDescent="0.65">
      <c r="B19" s="53" t="s">
        <v>473</v>
      </c>
      <c r="C19" s="48" t="s">
        <v>509</v>
      </c>
      <c r="D19" s="48" t="s">
        <v>574</v>
      </c>
      <c r="E19" s="33"/>
      <c r="F19" s="9" t="s">
        <v>570</v>
      </c>
      <c r="H19" s="1" t="str">
        <f t="shared" si="0"/>
        <v>KiUP</v>
      </c>
      <c r="I19" s="8" t="str">
        <f>IF(D19="Si",VLOOKUP(H19,BD!$B$6:$F$426,3,FALSE),"")</f>
        <v>012000</v>
      </c>
      <c r="R19" t="s">
        <v>521</v>
      </c>
      <c r="S19" t="s">
        <v>540</v>
      </c>
    </row>
    <row r="20" spans="2:19" ht="20" x14ac:dyDescent="0.65">
      <c r="B20" s="53" t="s">
        <v>474</v>
      </c>
      <c r="C20" s="48" t="s">
        <v>510</v>
      </c>
      <c r="D20" s="63"/>
      <c r="E20" s="33" t="str">
        <f>E2&amp;E3</f>
        <v>2072</v>
      </c>
      <c r="F20" s="9" t="s">
        <v>569</v>
      </c>
      <c r="H20" s="1" t="str">
        <f t="shared" si="0"/>
        <v>2072SeF</v>
      </c>
      <c r="I20" s="8" t="str">
        <f>IFERROR(VLOOKUP(H20,BD!$B$6:$F$426,3,FALSE),"")</f>
        <v/>
      </c>
      <c r="R20" t="s">
        <v>615</v>
      </c>
      <c r="S20" t="s">
        <v>616</v>
      </c>
    </row>
    <row r="21" spans="2:19" x14ac:dyDescent="0.65">
      <c r="C21" s="49" t="s">
        <v>496</v>
      </c>
    </row>
    <row r="22" spans="2:19" ht="20" x14ac:dyDescent="0.65">
      <c r="B22" s="54" t="s">
        <v>476</v>
      </c>
      <c r="C22" s="50" t="s">
        <v>477</v>
      </c>
      <c r="D22" s="64"/>
      <c r="E22" s="33"/>
      <c r="F22" s="9"/>
      <c r="H22" s="1" t="str">
        <f t="shared" si="0"/>
        <v/>
      </c>
      <c r="I22" s="75" t="s">
        <v>454</v>
      </c>
    </row>
    <row r="23" spans="2:19" ht="20" x14ac:dyDescent="0.65">
      <c r="B23" s="54" t="s">
        <v>478</v>
      </c>
      <c r="C23" s="50" t="s">
        <v>511</v>
      </c>
      <c r="D23" s="50" t="s">
        <v>574</v>
      </c>
      <c r="E23" s="33"/>
      <c r="F23" s="9" t="s">
        <v>522</v>
      </c>
      <c r="H23" s="1" t="str">
        <f t="shared" si="0"/>
        <v>CaE</v>
      </c>
      <c r="I23" s="59" t="str">
        <f>IF(D23="Si",VLOOKUP(H23,BD!$B$6:$F$426,3,FALSE),"")</f>
        <v>014501</v>
      </c>
    </row>
    <row r="24" spans="2:19" ht="20" x14ac:dyDescent="0.65">
      <c r="B24" s="54" t="s">
        <v>479</v>
      </c>
      <c r="C24" s="50" t="s">
        <v>512</v>
      </c>
      <c r="D24" s="50" t="s">
        <v>573</v>
      </c>
      <c r="E24" s="33"/>
      <c r="F24" s="9" t="s">
        <v>523</v>
      </c>
      <c r="H24" s="1" t="str">
        <f t="shared" si="0"/>
        <v>AnI</v>
      </c>
      <c r="I24" s="59" t="str">
        <f>IF(D24="Si",VLOOKUP(H24,BD!$B$6:$F$426,3,FALSE),"")</f>
        <v/>
      </c>
    </row>
    <row r="25" spans="2:19" ht="20" x14ac:dyDescent="0.65">
      <c r="B25" s="54" t="s">
        <v>480</v>
      </c>
      <c r="C25" s="50" t="s">
        <v>481</v>
      </c>
      <c r="D25" s="64"/>
      <c r="E25" s="33"/>
      <c r="F25" s="9"/>
      <c r="H25" s="1" t="str">
        <f t="shared" si="0"/>
        <v/>
      </c>
      <c r="I25" s="75" t="s">
        <v>454</v>
      </c>
    </row>
    <row r="26" spans="2:19" ht="20" x14ac:dyDescent="0.65">
      <c r="B26" s="54" t="s">
        <v>618</v>
      </c>
      <c r="C26" s="50" t="s">
        <v>617</v>
      </c>
      <c r="D26" s="64"/>
      <c r="E26" s="33"/>
      <c r="F26" s="9"/>
      <c r="H26" s="1" t="str">
        <f t="shared" si="0"/>
        <v/>
      </c>
      <c r="I26" s="75" t="s">
        <v>454</v>
      </c>
    </row>
    <row r="27" spans="2:19" x14ac:dyDescent="0.65">
      <c r="C27" s="49" t="s">
        <v>496</v>
      </c>
    </row>
    <row r="28" spans="2:19" ht="20" x14ac:dyDescent="0.65">
      <c r="B28" s="55" t="s">
        <v>482</v>
      </c>
      <c r="C28" s="51" t="s">
        <v>513</v>
      </c>
      <c r="D28" s="65"/>
      <c r="E28" s="10"/>
      <c r="F28" s="9"/>
      <c r="I28" s="76" t="s">
        <v>454</v>
      </c>
    </row>
    <row r="29" spans="2:19" ht="20" x14ac:dyDescent="0.65">
      <c r="B29" s="55" t="s">
        <v>483</v>
      </c>
      <c r="C29" s="51" t="s">
        <v>514</v>
      </c>
      <c r="D29" s="65"/>
      <c r="E29" s="10"/>
      <c r="F29" s="9"/>
      <c r="I29" s="76" t="s">
        <v>454</v>
      </c>
    </row>
    <row r="30" spans="2:19" ht="20" x14ac:dyDescent="0.65">
      <c r="B30" s="55" t="s">
        <v>484</v>
      </c>
      <c r="C30" s="51" t="s">
        <v>515</v>
      </c>
      <c r="D30" s="65"/>
      <c r="E30" s="10"/>
      <c r="F30" s="9"/>
      <c r="I30" s="76" t="s">
        <v>454</v>
      </c>
    </row>
    <row r="31" spans="2:19" ht="20" x14ac:dyDescent="0.65">
      <c r="B31" s="55" t="s">
        <v>485</v>
      </c>
      <c r="C31" s="51" t="s">
        <v>475</v>
      </c>
      <c r="D31" s="65"/>
      <c r="E31" s="10"/>
      <c r="F31" s="9"/>
      <c r="I31" s="76" t="s">
        <v>454</v>
      </c>
    </row>
    <row r="32" spans="2:19" x14ac:dyDescent="0.65">
      <c r="C32" s="49" t="s">
        <v>496</v>
      </c>
    </row>
    <row r="33" spans="2:9" ht="20" x14ac:dyDescent="0.65">
      <c r="B33" s="56" t="s">
        <v>486</v>
      </c>
      <c r="C33" s="52" t="s">
        <v>515</v>
      </c>
      <c r="D33" s="62"/>
      <c r="E33" s="33"/>
      <c r="F33" s="9"/>
      <c r="H33" s="1" t="s">
        <v>572</v>
      </c>
      <c r="I33" s="13" t="str">
        <f>IFERROR(VLOOKUP(H33,BD!$B$6:$F$426,3,FALSE),"")</f>
        <v/>
      </c>
    </row>
    <row r="34" spans="2:9" ht="20" x14ac:dyDescent="0.65">
      <c r="B34" s="56" t="s">
        <v>487</v>
      </c>
      <c r="C34" s="52" t="s">
        <v>516</v>
      </c>
      <c r="D34" s="62"/>
      <c r="E34" s="10"/>
      <c r="F34" s="9"/>
      <c r="I34" s="77" t="s">
        <v>454</v>
      </c>
    </row>
    <row r="35" spans="2:9" ht="20" x14ac:dyDescent="0.65">
      <c r="B35" s="56" t="s">
        <v>488</v>
      </c>
      <c r="C35" s="52" t="s">
        <v>517</v>
      </c>
      <c r="D35" s="62"/>
      <c r="E35" s="10"/>
      <c r="F35" s="9"/>
      <c r="I35" s="77" t="s">
        <v>454</v>
      </c>
    </row>
    <row r="36" spans="2:9" ht="20" x14ac:dyDescent="0.65">
      <c r="B36" s="56" t="s">
        <v>489</v>
      </c>
      <c r="C36" s="52" t="s">
        <v>475</v>
      </c>
      <c r="D36" s="62"/>
      <c r="E36" s="10"/>
      <c r="F36" s="9"/>
      <c r="I36" s="77" t="s">
        <v>454</v>
      </c>
    </row>
    <row r="37" spans="2:9" ht="20" x14ac:dyDescent="0.65">
      <c r="B37" s="56" t="s">
        <v>490</v>
      </c>
      <c r="C37" s="52" t="s">
        <v>518</v>
      </c>
      <c r="D37" s="70" t="s">
        <v>173</v>
      </c>
      <c r="E37" s="33"/>
      <c r="F37" s="9" t="s">
        <v>530</v>
      </c>
      <c r="G37" s="1" t="str" cm="1">
        <f t="array" ref="G37">_xlfn.IFS(D37="Pequeña","P",D37="Mediana","M",D37="Grande","G")</f>
        <v>G</v>
      </c>
      <c r="H37" s="1" t="str">
        <f t="shared" ref="H37:H38" si="1">E37&amp;F37&amp;G37</f>
        <v>PlMG</v>
      </c>
      <c r="I37" s="60" t="str">
        <f>IFERROR(VLOOKUP(H37,BD!$B$6:$F$426,3,FALSE),"")</f>
        <v>013202</v>
      </c>
    </row>
    <row r="38" spans="2:9" ht="20" x14ac:dyDescent="0.65">
      <c r="B38" s="56" t="s">
        <v>491</v>
      </c>
      <c r="C38" s="52" t="s">
        <v>519</v>
      </c>
      <c r="D38" s="70" t="s">
        <v>575</v>
      </c>
      <c r="E38" s="33"/>
      <c r="F38" s="9" t="s">
        <v>529</v>
      </c>
      <c r="G38" s="1" t="str" cm="1">
        <f t="array" ref="G38">_xlfn.IFS(D38="ATS","ATS",D38="PM + 6 Perforaciones","PM6")</f>
        <v>ATS</v>
      </c>
      <c r="H38" s="1" t="str">
        <f t="shared" si="1"/>
        <v>TaMATS</v>
      </c>
      <c r="I38" s="60" t="str">
        <f>IFERROR(VLOOKUP(H38,BD!$B$6:$F$426,3,FALSE),"")</f>
        <v>012110</v>
      </c>
    </row>
    <row r="39" spans="2:9" x14ac:dyDescent="0.65">
      <c r="C39" s="2" t="s">
        <v>496</v>
      </c>
      <c r="I39" s="78"/>
    </row>
    <row r="40" spans="2:9" x14ac:dyDescent="0.65">
      <c r="C40" s="2" t="s">
        <v>496</v>
      </c>
      <c r="I40" s="78"/>
    </row>
    <row r="41" spans="2:9" x14ac:dyDescent="0.65">
      <c r="C41" s="2" t="s">
        <v>496</v>
      </c>
      <c r="I41" s="78"/>
    </row>
    <row r="42" spans="2:9" x14ac:dyDescent="0.65">
      <c r="C42" s="2" t="s">
        <v>496</v>
      </c>
      <c r="I42" s="78"/>
    </row>
    <row r="43" spans="2:9" x14ac:dyDescent="0.65">
      <c r="C43" s="2" t="s">
        <v>496</v>
      </c>
      <c r="I43" s="78"/>
    </row>
    <row r="44" spans="2:9" x14ac:dyDescent="0.65">
      <c r="C44" s="2" t="s">
        <v>496</v>
      </c>
      <c r="I44" s="78"/>
    </row>
    <row r="45" spans="2:9" x14ac:dyDescent="0.65">
      <c r="C45" s="2" t="s">
        <v>496</v>
      </c>
      <c r="I45" s="78"/>
    </row>
    <row r="46" spans="2:9" x14ac:dyDescent="0.65">
      <c r="C46" s="2" t="s">
        <v>496</v>
      </c>
    </row>
    <row r="47" spans="2:9" x14ac:dyDescent="0.65">
      <c r="C47" s="2" t="s">
        <v>496</v>
      </c>
    </row>
    <row r="48" spans="2:9" x14ac:dyDescent="0.65">
      <c r="C48" s="47" t="s">
        <v>496</v>
      </c>
    </row>
  </sheetData>
  <mergeCells count="5">
    <mergeCell ref="I2:I5"/>
    <mergeCell ref="B2:C2"/>
    <mergeCell ref="B3:C3"/>
    <mergeCell ref="B4:C4"/>
    <mergeCell ref="B5:C5"/>
  </mergeCells>
  <phoneticPr fontId="2" type="noConversion"/>
  <dataValidations count="11">
    <dataValidation type="list" allowBlank="1" showInputMessage="1" showErrorMessage="1" sqref="D2" xr:uid="{54BE673E-7620-46F9-AD42-8C2004E4230D}">
      <formula1>"1800,2000,2200"</formula1>
    </dataValidation>
    <dataValidation type="list" allowBlank="1" showInputMessage="1" showErrorMessage="1" sqref="D3" xr:uid="{AFEB51EB-9A3A-4C96-90CC-1FC8A1C2F5C8}">
      <formula1>"200,400,720,800,1120"</formula1>
    </dataValidation>
    <dataValidation type="list" allowBlank="1" showInputMessage="1" showErrorMessage="1" sqref="D4" xr:uid="{96B7B6FC-BB80-48DD-B83E-FEEB4035C2CA}">
      <formula1>"400,600,1000"</formula1>
    </dataValidation>
    <dataValidation type="list" allowBlank="1" showInputMessage="1" showErrorMessage="1" sqref="D5" xr:uid="{A2F3605C-F26C-4794-A363-2DF47A5A9DD2}">
      <formula1>"30,42,54,55,65,66"</formula1>
    </dataValidation>
    <dataValidation type="list" allowBlank="1" showInputMessage="1" showErrorMessage="1" sqref="D7" xr:uid="{B231064A-96EA-420F-B10B-39973DF0A301}">
      <formula1>$R$7:$R$20</formula1>
    </dataValidation>
    <dataValidation type="list" allowBlank="1" showInputMessage="1" showErrorMessage="1" sqref="D8" xr:uid="{DBEAA459-45C0-4864-81E0-2063650E31D8}">
      <formula1>$T$7:$T$11</formula1>
    </dataValidation>
    <dataValidation type="list" allowBlank="1" showInputMessage="1" showErrorMessage="1" sqref="D9" xr:uid="{DA913860-0DCC-4FE3-A9C4-AB31295E5607}">
      <formula1>$V$7:$V$15</formula1>
    </dataValidation>
    <dataValidation type="list" allowBlank="1" showInputMessage="1" showErrorMessage="1" sqref="D37" xr:uid="{A58D6D9E-299A-4D04-9432-26E5476A4ED1}">
      <formula1>"Pequeña,Mediana,Grande"</formula1>
    </dataValidation>
    <dataValidation type="list" allowBlank="1" showInputMessage="1" showErrorMessage="1" sqref="D38" xr:uid="{210A6D8A-C295-47CB-83C8-05E3006E2E5C}">
      <formula1>"ATS,PM + 6 Perforaciones"</formula1>
    </dataValidation>
    <dataValidation type="list" allowBlank="1" showInputMessage="1" showErrorMessage="1" sqref="D23:D24 D19" xr:uid="{2C6F1FB2-83F3-4F9F-9646-806B841E6F13}">
      <formula1>"Si,No"</formula1>
    </dataValidation>
    <dataValidation type="list" allowBlank="1" showInputMessage="1" showErrorMessage="1" sqref="D11" xr:uid="{C19A71CE-AFA4-48D7-B815-B9909C5C8F13}">
      <formula1>"Zocalo,Estructural,Estructural_H400mm"</formula1>
    </dataValidation>
  </dataValidations>
  <pageMargins left="0.7" right="0.7" top="0.75" bottom="0.75" header="0.3" footer="0.3"/>
  <ignoredErrors>
    <ignoredError sqref="I11 I19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65FDE-6777-4940-9B1D-DAA375B1CFDB}">
  <sheetPr>
    <tabColor rgb="FF0065BB"/>
  </sheetPr>
  <dimension ref="A1:BJ211"/>
  <sheetViews>
    <sheetView showGridLines="0" view="pageBreakPreview" topLeftCell="A45" zoomScaleNormal="130" zoomScaleSheetLayoutView="100" workbookViewId="0">
      <selection activeCell="BF153" sqref="BF153:BH15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0.6640625" defaultRowHeight="18.399999999999999" customHeight="1" x14ac:dyDescent="0.65"/>
  <cols>
    <col min="1" max="1" width="4.1640625" style="2" customWidth="1"/>
    <col min="2" max="7" width="3" style="2" customWidth="1"/>
    <col min="8" max="8" width="2.9140625" style="2" customWidth="1"/>
    <col min="9" max="10" width="3" style="2" customWidth="1"/>
    <col min="11" max="11" width="2.9140625" style="2" customWidth="1"/>
    <col min="12" max="31" width="3" style="2" customWidth="1"/>
    <col min="32" max="32" width="3" style="88" customWidth="1"/>
    <col min="33" max="61" width="3" style="90" customWidth="1"/>
    <col min="62" max="16384" width="10.6640625" style="90"/>
  </cols>
  <sheetData>
    <row r="1" spans="2:61" s="89" customFormat="1" ht="18.399999999999999" customHeight="1" x14ac:dyDescent="0.65">
      <c r="B1" s="192" t="e" vm="1">
        <v>#VALUE!</v>
      </c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192"/>
      <c r="AE1" s="192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</row>
    <row r="2" spans="2:61" s="89" customFormat="1" ht="18.399999999999999" customHeight="1" x14ac:dyDescent="0.65"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88"/>
      <c r="AG2" s="193" t="s">
        <v>665</v>
      </c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88"/>
    </row>
    <row r="3" spans="2:61" s="89" customFormat="1" ht="18.399999999999999" customHeight="1" x14ac:dyDescent="0.65"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  <c r="AA3" s="192"/>
      <c r="AB3" s="192"/>
      <c r="AC3" s="192"/>
      <c r="AD3" s="192"/>
      <c r="AE3" s="192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8"/>
      <c r="BG3" s="88"/>
      <c r="BH3" s="88"/>
      <c r="BI3" s="88"/>
    </row>
    <row r="4" spans="2:61" s="89" customFormat="1" ht="18.399999999999999" customHeight="1" x14ac:dyDescent="0.65">
      <c r="B4" s="192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2"/>
      <c r="U4" s="192"/>
      <c r="V4" s="192"/>
      <c r="W4" s="192"/>
      <c r="X4" s="192"/>
      <c r="Y4" s="192"/>
      <c r="Z4" s="192"/>
      <c r="AA4" s="192"/>
      <c r="AB4" s="192"/>
      <c r="AC4" s="192"/>
      <c r="AD4" s="192"/>
      <c r="AE4" s="192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88"/>
      <c r="BF4" s="88"/>
      <c r="BG4" s="88"/>
      <c r="BH4" s="88"/>
      <c r="BI4" s="88"/>
    </row>
    <row r="5" spans="2:61" s="89" customFormat="1" ht="18.399999999999999" customHeight="1" x14ac:dyDescent="0.65"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2"/>
      <c r="X5" s="192"/>
      <c r="Y5" s="192"/>
      <c r="Z5" s="192"/>
      <c r="AA5" s="192"/>
      <c r="AB5" s="192"/>
      <c r="AC5" s="192"/>
      <c r="AD5" s="192"/>
      <c r="AE5" s="192"/>
      <c r="AF5" s="88"/>
      <c r="AG5" s="88"/>
      <c r="AH5" s="88"/>
      <c r="AI5" s="88"/>
      <c r="AJ5" s="88"/>
      <c r="AK5" s="88"/>
      <c r="AL5" s="90"/>
      <c r="AM5" s="90"/>
      <c r="AN5" s="90"/>
      <c r="AO5" s="90"/>
      <c r="AP5" s="90"/>
      <c r="AQ5" s="90"/>
      <c r="AR5" s="90"/>
      <c r="AS5" s="90"/>
      <c r="AT5" s="90"/>
      <c r="AU5" s="90"/>
      <c r="AV5" s="90"/>
      <c r="AW5" s="90"/>
      <c r="AX5" s="90"/>
      <c r="AY5" s="90"/>
      <c r="AZ5" s="88"/>
      <c r="BA5" s="88"/>
      <c r="BB5" s="88"/>
      <c r="BC5" s="88"/>
      <c r="BD5" s="88"/>
      <c r="BE5" s="88"/>
      <c r="BF5" s="88"/>
      <c r="BG5" s="88"/>
      <c r="BH5" s="88"/>
      <c r="BI5" s="88"/>
    </row>
    <row r="6" spans="2:61" s="89" customFormat="1" ht="18.399999999999999" customHeight="1" x14ac:dyDescent="0.65">
      <c r="B6" s="192"/>
      <c r="C6" s="192"/>
      <c r="D6" s="192"/>
      <c r="E6" s="192"/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192"/>
      <c r="S6" s="192"/>
      <c r="T6" s="192"/>
      <c r="U6" s="192"/>
      <c r="V6" s="192"/>
      <c r="W6" s="192"/>
      <c r="X6" s="192"/>
      <c r="Y6" s="192"/>
      <c r="Z6" s="192"/>
      <c r="AA6" s="192"/>
      <c r="AB6" s="192"/>
      <c r="AC6" s="192"/>
      <c r="AD6" s="192"/>
      <c r="AE6" s="192"/>
      <c r="AF6" s="88"/>
      <c r="AG6" s="88"/>
      <c r="AH6" s="88"/>
      <c r="AI6" s="88"/>
      <c r="AJ6" s="88"/>
      <c r="AK6" s="88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88"/>
      <c r="BD6" s="88"/>
      <c r="BE6" s="88"/>
      <c r="BF6" s="88"/>
      <c r="BG6" s="88"/>
      <c r="BH6" s="88"/>
      <c r="BI6" s="88"/>
    </row>
    <row r="7" spans="2:61" s="89" customFormat="1" ht="18.399999999999999" customHeight="1" x14ac:dyDescent="0.65">
      <c r="B7" s="192"/>
      <c r="C7" s="192"/>
      <c r="D7" s="192"/>
      <c r="E7" s="192"/>
      <c r="F7" s="192"/>
      <c r="G7" s="192"/>
      <c r="H7" s="192"/>
      <c r="I7" s="192"/>
      <c r="J7" s="192"/>
      <c r="K7" s="192"/>
      <c r="L7" s="192"/>
      <c r="M7" s="192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2"/>
      <c r="Z7" s="192"/>
      <c r="AA7" s="192"/>
      <c r="AB7" s="192"/>
      <c r="AC7" s="192"/>
      <c r="AD7" s="192"/>
      <c r="AE7" s="192"/>
      <c r="AF7" s="88"/>
      <c r="AG7" s="88"/>
      <c r="AH7" s="88"/>
      <c r="AI7" s="88"/>
      <c r="AJ7" s="88"/>
      <c r="AK7" s="88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88"/>
      <c r="BD7" s="88"/>
      <c r="BE7" s="88"/>
      <c r="BF7" s="88"/>
      <c r="BG7" s="88"/>
      <c r="BH7" s="88"/>
      <c r="BI7" s="88"/>
    </row>
    <row r="8" spans="2:61" s="89" customFormat="1" ht="18.399999999999999" customHeight="1" x14ac:dyDescent="0.65">
      <c r="B8" s="192"/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  <c r="Q8" s="192"/>
      <c r="R8" s="192"/>
      <c r="S8" s="192"/>
      <c r="T8" s="192"/>
      <c r="U8" s="192"/>
      <c r="V8" s="192"/>
      <c r="W8" s="192"/>
      <c r="X8" s="192"/>
      <c r="Y8" s="192"/>
      <c r="Z8" s="192"/>
      <c r="AA8" s="192"/>
      <c r="AB8" s="192"/>
      <c r="AC8" s="192"/>
      <c r="AD8" s="192"/>
      <c r="AE8" s="192"/>
      <c r="AF8" s="88"/>
      <c r="AG8" s="88"/>
      <c r="AH8" s="88"/>
      <c r="AI8" s="88"/>
      <c r="AJ8" s="88"/>
      <c r="AK8" s="88"/>
      <c r="AL8" s="90"/>
      <c r="AM8" s="90"/>
      <c r="AN8" s="90"/>
      <c r="AO8" s="90"/>
      <c r="AP8" s="90"/>
      <c r="AQ8" s="90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88"/>
      <c r="BD8" s="88"/>
      <c r="BE8" s="88"/>
      <c r="BF8" s="88"/>
      <c r="BG8" s="88"/>
      <c r="BH8" s="88"/>
      <c r="BI8" s="88"/>
    </row>
    <row r="9" spans="2:61" s="89" customFormat="1" ht="18.399999999999999" customHeight="1" x14ac:dyDescent="0.65"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192"/>
      <c r="S9" s="192"/>
      <c r="T9" s="192"/>
      <c r="U9" s="192"/>
      <c r="V9" s="192"/>
      <c r="W9" s="192"/>
      <c r="X9" s="192"/>
      <c r="Y9" s="192"/>
      <c r="Z9" s="192"/>
      <c r="AA9" s="192"/>
      <c r="AB9" s="192"/>
      <c r="AC9" s="192"/>
      <c r="AD9" s="192"/>
      <c r="AE9" s="192"/>
      <c r="AF9" s="88"/>
      <c r="AG9" s="88"/>
      <c r="AH9" s="88"/>
      <c r="AI9" s="88"/>
      <c r="AJ9" s="88"/>
      <c r="AK9" s="88"/>
      <c r="AL9" s="90"/>
      <c r="AM9" s="90"/>
      <c r="AN9" s="90"/>
      <c r="AO9" s="90"/>
      <c r="AP9" s="90"/>
      <c r="AQ9" s="90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88"/>
      <c r="BD9" s="88"/>
      <c r="BE9" s="88"/>
      <c r="BF9" s="88"/>
      <c r="BG9" s="88"/>
      <c r="BH9" s="88"/>
      <c r="BI9" s="88"/>
    </row>
    <row r="10" spans="2:61" s="89" customFormat="1" ht="18.399999999999999" customHeight="1" x14ac:dyDescent="0.65">
      <c r="B10" s="192"/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88"/>
      <c r="AG10" s="88"/>
      <c r="AH10" s="88"/>
      <c r="AI10" s="88"/>
      <c r="AJ10" s="88"/>
      <c r="AK10" s="88"/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88"/>
      <c r="BD10" s="88"/>
      <c r="BE10" s="88"/>
      <c r="BF10" s="88"/>
      <c r="BG10" s="88"/>
      <c r="BH10" s="88"/>
      <c r="BI10" s="88"/>
    </row>
    <row r="11" spans="2:61" s="89" customFormat="1" ht="18.399999999999999" customHeight="1" x14ac:dyDescent="0.65">
      <c r="B11" s="192"/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  <c r="Q11" s="192"/>
      <c r="R11" s="192"/>
      <c r="S11" s="192"/>
      <c r="T11" s="192"/>
      <c r="U11" s="192"/>
      <c r="V11" s="192"/>
      <c r="W11" s="192"/>
      <c r="X11" s="192"/>
      <c r="Y11" s="192"/>
      <c r="Z11" s="192"/>
      <c r="AA11" s="192"/>
      <c r="AB11" s="192"/>
      <c r="AC11" s="192"/>
      <c r="AD11" s="192"/>
      <c r="AE11" s="192"/>
      <c r="AF11" s="88"/>
      <c r="AG11" s="88"/>
      <c r="AH11" s="88"/>
      <c r="AI11" s="88"/>
      <c r="AJ11" s="88"/>
      <c r="AK11" s="88"/>
      <c r="AL11" s="88"/>
      <c r="AM11" s="88"/>
      <c r="AN11" s="88"/>
      <c r="AO11" s="90"/>
      <c r="AP11" s="90"/>
      <c r="AQ11" s="90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88"/>
      <c r="BD11" s="88"/>
      <c r="BE11" s="88"/>
      <c r="BF11" s="88"/>
      <c r="BG11" s="88"/>
      <c r="BH11" s="88"/>
      <c r="BI11" s="88"/>
    </row>
    <row r="12" spans="2:61" s="89" customFormat="1" ht="18.399999999999999" customHeight="1" x14ac:dyDescent="0.65">
      <c r="B12" s="192"/>
      <c r="C12" s="192"/>
      <c r="D12" s="192"/>
      <c r="E12" s="192"/>
      <c r="F12" s="192"/>
      <c r="G12" s="192"/>
      <c r="H12" s="192"/>
      <c r="I12" s="192"/>
      <c r="J12" s="192"/>
      <c r="K12" s="192"/>
      <c r="L12" s="192"/>
      <c r="M12" s="192"/>
      <c r="N12" s="192"/>
      <c r="O12" s="192"/>
      <c r="P12" s="192"/>
      <c r="Q12" s="192"/>
      <c r="R12" s="192"/>
      <c r="S12" s="192"/>
      <c r="T12" s="192"/>
      <c r="U12" s="192"/>
      <c r="V12" s="192"/>
      <c r="W12" s="192"/>
      <c r="X12" s="192"/>
      <c r="Y12" s="192"/>
      <c r="Z12" s="192"/>
      <c r="AA12" s="192"/>
      <c r="AB12" s="192"/>
      <c r="AC12" s="192"/>
      <c r="AD12" s="192"/>
      <c r="AE12" s="192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88"/>
      <c r="BF12" s="88"/>
      <c r="BG12" s="88"/>
      <c r="BH12" s="88"/>
      <c r="BI12" s="88"/>
    </row>
    <row r="13" spans="2:61" s="89" customFormat="1" ht="18.399999999999999" customHeight="1" x14ac:dyDescent="0.65">
      <c r="B13" s="192"/>
      <c r="C13" s="192"/>
      <c r="D13" s="192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192"/>
      <c r="R13" s="192"/>
      <c r="S13" s="192"/>
      <c r="T13" s="192"/>
      <c r="U13" s="192"/>
      <c r="V13" s="192"/>
      <c r="W13" s="192"/>
      <c r="X13" s="192"/>
      <c r="Y13" s="192"/>
      <c r="Z13" s="192"/>
      <c r="AA13" s="192"/>
      <c r="AB13" s="192"/>
      <c r="AC13" s="192"/>
      <c r="AD13" s="192"/>
      <c r="AE13" s="192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88"/>
      <c r="BF13" s="88"/>
      <c r="BG13" s="88"/>
      <c r="BH13" s="88"/>
      <c r="BI13" s="88"/>
    </row>
    <row r="14" spans="2:61" s="89" customFormat="1" ht="18.399999999999999" customHeight="1" x14ac:dyDescent="0.65">
      <c r="B14" s="192"/>
      <c r="C14" s="192"/>
      <c r="D14" s="192"/>
      <c r="E14" s="192"/>
      <c r="F14" s="192"/>
      <c r="G14" s="192"/>
      <c r="H14" s="192"/>
      <c r="I14" s="192"/>
      <c r="J14" s="192"/>
      <c r="K14" s="192"/>
      <c r="L14" s="192"/>
      <c r="M14" s="192"/>
      <c r="N14" s="192"/>
      <c r="O14" s="192"/>
      <c r="P14" s="192"/>
      <c r="Q14" s="192"/>
      <c r="R14" s="192"/>
      <c r="S14" s="192"/>
      <c r="T14" s="192"/>
      <c r="U14" s="192"/>
      <c r="V14" s="192"/>
      <c r="W14" s="192"/>
      <c r="X14" s="192"/>
      <c r="Y14" s="192"/>
      <c r="Z14" s="192"/>
      <c r="AA14" s="192"/>
      <c r="AB14" s="192"/>
      <c r="AC14" s="192"/>
      <c r="AD14" s="192"/>
      <c r="AE14" s="192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88"/>
      <c r="BF14" s="88"/>
      <c r="BG14" s="88"/>
      <c r="BH14" s="88"/>
      <c r="BI14" s="88"/>
    </row>
    <row r="15" spans="2:61" s="89" customFormat="1" ht="18.399999999999999" customHeight="1" x14ac:dyDescent="0.65">
      <c r="B15" s="192"/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88"/>
      <c r="BF15" s="88"/>
      <c r="BG15" s="88"/>
      <c r="BH15" s="88"/>
      <c r="BI15" s="88"/>
    </row>
    <row r="16" spans="2:61" s="89" customFormat="1" ht="18.399999999999999" customHeight="1" x14ac:dyDescent="0.65">
      <c r="B16" s="192"/>
      <c r="C16" s="192"/>
      <c r="D16" s="192"/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2"/>
      <c r="AE16" s="192"/>
      <c r="AF16" s="88"/>
      <c r="AG16" s="88"/>
      <c r="AH16" s="88"/>
      <c r="AI16" s="88"/>
      <c r="AJ16" s="88"/>
      <c r="AK16" s="91"/>
      <c r="AL16" s="91"/>
      <c r="AM16" s="91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88"/>
      <c r="BC16" s="88"/>
      <c r="BD16" s="88"/>
      <c r="BE16" s="88"/>
      <c r="BF16" s="88"/>
      <c r="BG16" s="88"/>
      <c r="BH16" s="88"/>
      <c r="BI16" s="88"/>
    </row>
    <row r="17" spans="2:61" s="89" customFormat="1" ht="18.399999999999999" customHeight="1" x14ac:dyDescent="0.65">
      <c r="B17" s="192"/>
      <c r="C17" s="192"/>
      <c r="D17" s="192"/>
      <c r="E17" s="192"/>
      <c r="F17" s="192"/>
      <c r="G17" s="192"/>
      <c r="H17" s="192"/>
      <c r="I17" s="192"/>
      <c r="J17" s="192"/>
      <c r="K17" s="192"/>
      <c r="L17" s="192"/>
      <c r="M17" s="192"/>
      <c r="N17" s="192"/>
      <c r="O17" s="192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88"/>
      <c r="AG17" s="88"/>
      <c r="AH17" s="88"/>
      <c r="AI17" s="88"/>
      <c r="AJ17" s="88"/>
      <c r="AK17" s="91"/>
      <c r="AL17" s="91"/>
      <c r="AM17" s="91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88"/>
      <c r="BC17" s="88"/>
      <c r="BD17" s="88"/>
      <c r="BE17" s="88"/>
      <c r="BF17" s="88"/>
      <c r="BG17" s="88"/>
      <c r="BH17" s="88"/>
      <c r="BI17" s="88"/>
    </row>
    <row r="18" spans="2:61" s="89" customFormat="1" ht="18.399999999999999" customHeight="1" x14ac:dyDescent="0.65">
      <c r="B18" s="192"/>
      <c r="C18" s="192"/>
      <c r="D18" s="192"/>
      <c r="E18" s="192"/>
      <c r="F18" s="192"/>
      <c r="G18" s="192"/>
      <c r="H18" s="192"/>
      <c r="I18" s="192"/>
      <c r="J18" s="192"/>
      <c r="K18" s="192"/>
      <c r="L18" s="192"/>
      <c r="M18" s="192"/>
      <c r="N18" s="192"/>
      <c r="O18" s="192"/>
      <c r="P18" s="192"/>
      <c r="Q18" s="192"/>
      <c r="R18" s="192"/>
      <c r="S18" s="192"/>
      <c r="T18" s="192"/>
      <c r="U18" s="192"/>
      <c r="V18" s="192"/>
      <c r="W18" s="192"/>
      <c r="X18" s="192"/>
      <c r="Y18" s="192"/>
      <c r="Z18" s="192"/>
      <c r="AA18" s="192"/>
      <c r="AB18" s="192"/>
      <c r="AC18" s="192"/>
      <c r="AD18" s="192"/>
      <c r="AE18" s="192"/>
      <c r="AF18" s="88"/>
      <c r="AG18" s="88"/>
      <c r="AH18" s="88"/>
      <c r="AI18" s="88"/>
      <c r="AJ18" s="88"/>
      <c r="AK18" s="91"/>
      <c r="AL18" s="91"/>
      <c r="AM18" s="91"/>
      <c r="AN18" s="194" t="e" vm="2">
        <v>#VALUE!</v>
      </c>
      <c r="AO18" s="194"/>
      <c r="AP18" s="194"/>
      <c r="AQ18" s="194"/>
      <c r="AR18" s="194"/>
      <c r="AS18" s="194"/>
      <c r="AT18" s="194"/>
      <c r="AU18" s="194"/>
      <c r="AV18" s="194"/>
      <c r="AW18" s="194"/>
      <c r="AX18" s="194"/>
      <c r="AY18" s="194"/>
      <c r="AZ18" s="194"/>
      <c r="BA18" s="194"/>
      <c r="BB18" s="88"/>
      <c r="BC18" s="88"/>
      <c r="BD18" s="88"/>
      <c r="BE18" s="88"/>
      <c r="BF18" s="88"/>
      <c r="BG18" s="88"/>
      <c r="BH18" s="88"/>
      <c r="BI18" s="88"/>
    </row>
    <row r="19" spans="2:61" s="89" customFormat="1" ht="18.399999999999999" customHeight="1" x14ac:dyDescent="0.65">
      <c r="B19" s="192"/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R19" s="192"/>
      <c r="S19" s="192"/>
      <c r="T19" s="192"/>
      <c r="U19" s="192"/>
      <c r="V19" s="192"/>
      <c r="W19" s="192"/>
      <c r="X19" s="192"/>
      <c r="Y19" s="192"/>
      <c r="Z19" s="192"/>
      <c r="AA19" s="192"/>
      <c r="AB19" s="192"/>
      <c r="AC19" s="192"/>
      <c r="AD19" s="192"/>
      <c r="AE19" s="192"/>
      <c r="AF19" s="88"/>
      <c r="AG19" s="88"/>
      <c r="AH19" s="88"/>
      <c r="AI19" s="88"/>
      <c r="AJ19" s="88"/>
      <c r="AK19" s="91"/>
      <c r="AL19" s="91"/>
      <c r="AM19" s="91"/>
      <c r="AN19" s="194"/>
      <c r="AO19" s="194"/>
      <c r="AP19" s="194"/>
      <c r="AQ19" s="194"/>
      <c r="AR19" s="194"/>
      <c r="AS19" s="194"/>
      <c r="AT19" s="194"/>
      <c r="AU19" s="194"/>
      <c r="AV19" s="194"/>
      <c r="AW19" s="194"/>
      <c r="AX19" s="194"/>
      <c r="AY19" s="194"/>
      <c r="AZ19" s="194"/>
      <c r="BA19" s="194"/>
      <c r="BB19" s="88"/>
      <c r="BC19" s="88"/>
      <c r="BD19" s="88"/>
      <c r="BE19" s="88"/>
      <c r="BF19" s="88"/>
      <c r="BG19" s="88"/>
      <c r="BH19" s="88"/>
      <c r="BI19" s="88"/>
    </row>
    <row r="20" spans="2:61" s="89" customFormat="1" ht="18.399999999999999" customHeight="1" x14ac:dyDescent="0.65">
      <c r="B20" s="192"/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92"/>
      <c r="N20" s="192"/>
      <c r="O20" s="192"/>
      <c r="P20" s="192"/>
      <c r="Q20" s="192"/>
      <c r="R20" s="192"/>
      <c r="S20" s="192"/>
      <c r="T20" s="192"/>
      <c r="U20" s="192"/>
      <c r="V20" s="192"/>
      <c r="W20" s="192"/>
      <c r="X20" s="192"/>
      <c r="Y20" s="192"/>
      <c r="Z20" s="192"/>
      <c r="AA20" s="192"/>
      <c r="AB20" s="192"/>
      <c r="AC20" s="192"/>
      <c r="AD20" s="192"/>
      <c r="AE20" s="192"/>
      <c r="AF20" s="88"/>
      <c r="AG20" s="88"/>
      <c r="AH20" s="88"/>
      <c r="AI20" s="88"/>
      <c r="AJ20" s="88"/>
      <c r="AK20" s="91"/>
      <c r="AL20" s="91"/>
      <c r="AM20" s="91"/>
      <c r="AN20" s="194"/>
      <c r="AO20" s="194"/>
      <c r="AP20" s="194"/>
      <c r="AQ20" s="194"/>
      <c r="AR20" s="194"/>
      <c r="AS20" s="194"/>
      <c r="AT20" s="194"/>
      <c r="AU20" s="194"/>
      <c r="AV20" s="194"/>
      <c r="AW20" s="194"/>
      <c r="AX20" s="194"/>
      <c r="AY20" s="194"/>
      <c r="AZ20" s="194"/>
      <c r="BA20" s="194"/>
      <c r="BB20" s="88"/>
      <c r="BC20" s="88"/>
      <c r="BD20" s="88"/>
      <c r="BE20" s="88"/>
      <c r="BF20" s="88"/>
      <c r="BG20" s="88"/>
      <c r="BH20" s="88"/>
      <c r="BI20" s="88"/>
    </row>
    <row r="21" spans="2:61" s="89" customFormat="1" ht="18.399999999999999" customHeight="1" x14ac:dyDescent="0.65">
      <c r="B21" s="192"/>
      <c r="C21" s="192"/>
      <c r="D21" s="192"/>
      <c r="E21" s="192"/>
      <c r="F21" s="192"/>
      <c r="G21" s="192"/>
      <c r="H21" s="192"/>
      <c r="I21" s="192"/>
      <c r="J21" s="192"/>
      <c r="K21" s="192"/>
      <c r="L21" s="192"/>
      <c r="M21" s="192"/>
      <c r="N21" s="192"/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2"/>
      <c r="AF21" s="88"/>
      <c r="AG21" s="88"/>
      <c r="AH21" s="88"/>
      <c r="AI21" s="88"/>
      <c r="AJ21" s="88"/>
      <c r="AK21" s="91"/>
      <c r="AL21" s="91"/>
      <c r="AM21" s="91"/>
      <c r="AN21" s="194"/>
      <c r="AO21" s="194"/>
      <c r="AP21" s="194"/>
      <c r="AQ21" s="194"/>
      <c r="AR21" s="194"/>
      <c r="AS21" s="194"/>
      <c r="AT21" s="194"/>
      <c r="AU21" s="194"/>
      <c r="AV21" s="194"/>
      <c r="AW21" s="194"/>
      <c r="AX21" s="194"/>
      <c r="AY21" s="194"/>
      <c r="AZ21" s="194"/>
      <c r="BA21" s="194"/>
      <c r="BB21" s="88"/>
      <c r="BC21" s="88"/>
      <c r="BD21" s="88"/>
      <c r="BE21" s="88"/>
      <c r="BF21" s="88"/>
      <c r="BG21" s="88"/>
      <c r="BH21" s="88"/>
      <c r="BI21" s="88"/>
    </row>
    <row r="22" spans="2:61" s="89" customFormat="1" ht="18.399999999999999" customHeight="1" x14ac:dyDescent="0.65">
      <c r="B22" s="192"/>
      <c r="C22" s="192"/>
      <c r="D22" s="192"/>
      <c r="E22" s="192"/>
      <c r="F22" s="192"/>
      <c r="G22" s="192"/>
      <c r="H22" s="192"/>
      <c r="I22" s="192"/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2"/>
      <c r="AF22" s="88"/>
      <c r="AG22" s="88"/>
      <c r="AH22" s="88"/>
      <c r="AI22" s="88"/>
      <c r="AJ22" s="88"/>
      <c r="AK22" s="91"/>
      <c r="AL22" s="91"/>
      <c r="AM22" s="91"/>
      <c r="AN22" s="194"/>
      <c r="AO22" s="194"/>
      <c r="AP22" s="194"/>
      <c r="AQ22" s="194"/>
      <c r="AR22" s="194"/>
      <c r="AS22" s="194"/>
      <c r="AT22" s="194"/>
      <c r="AU22" s="194"/>
      <c r="AV22" s="194"/>
      <c r="AW22" s="194"/>
      <c r="AX22" s="194"/>
      <c r="AY22" s="194"/>
      <c r="AZ22" s="194"/>
      <c r="BA22" s="194"/>
      <c r="BB22" s="88"/>
      <c r="BC22" s="88"/>
      <c r="BD22" s="88"/>
      <c r="BE22" s="88"/>
      <c r="BF22" s="88"/>
      <c r="BG22" s="88"/>
      <c r="BH22" s="88"/>
      <c r="BI22" s="88"/>
    </row>
    <row r="23" spans="2:61" s="89" customFormat="1" ht="18.399999999999999" customHeight="1" x14ac:dyDescent="0.65">
      <c r="B23" s="192"/>
      <c r="C23" s="192"/>
      <c r="D23" s="192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2"/>
      <c r="AF23" s="88"/>
      <c r="AG23" s="88"/>
      <c r="AH23" s="88"/>
      <c r="AI23" s="88"/>
      <c r="AJ23" s="88"/>
      <c r="AK23" s="91"/>
      <c r="AL23" s="91"/>
      <c r="AM23" s="91"/>
      <c r="AN23" s="194"/>
      <c r="AO23" s="194"/>
      <c r="AP23" s="194"/>
      <c r="AQ23" s="194"/>
      <c r="AR23" s="194"/>
      <c r="AS23" s="194"/>
      <c r="AT23" s="194"/>
      <c r="AU23" s="194"/>
      <c r="AV23" s="194"/>
      <c r="AW23" s="194"/>
      <c r="AX23" s="194"/>
      <c r="AY23" s="194"/>
      <c r="AZ23" s="194"/>
      <c r="BA23" s="194"/>
      <c r="BB23" s="88"/>
      <c r="BC23" s="88"/>
      <c r="BD23" s="88"/>
      <c r="BE23" s="88"/>
      <c r="BF23" s="88"/>
      <c r="BG23" s="88"/>
      <c r="BH23" s="88"/>
      <c r="BI23" s="88"/>
    </row>
    <row r="24" spans="2:61" s="89" customFormat="1" ht="18.399999999999999" customHeight="1" x14ac:dyDescent="0.65">
      <c r="B24" s="192"/>
      <c r="C24" s="192"/>
      <c r="D24" s="192"/>
      <c r="E24" s="192"/>
      <c r="F24" s="192"/>
      <c r="G24" s="192"/>
      <c r="H24" s="192"/>
      <c r="I24" s="192"/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2"/>
      <c r="AF24" s="88"/>
      <c r="AG24" s="88"/>
      <c r="AH24" s="88"/>
      <c r="AI24" s="88"/>
      <c r="AJ24" s="88"/>
      <c r="AK24" s="91"/>
      <c r="AL24" s="91"/>
      <c r="AM24" s="91"/>
      <c r="AN24" s="92"/>
      <c r="AO24" s="92"/>
      <c r="AP24" s="92"/>
      <c r="AQ24" s="92"/>
      <c r="AR24" s="92"/>
      <c r="AS24" s="92"/>
      <c r="AT24" s="92"/>
      <c r="AU24" s="92"/>
      <c r="AV24" s="92"/>
      <c r="AW24" s="92"/>
      <c r="AX24" s="92"/>
      <c r="AY24" s="92"/>
      <c r="AZ24" s="92"/>
      <c r="BA24" s="92"/>
      <c r="BB24" s="88"/>
      <c r="BC24" s="88"/>
      <c r="BD24" s="88"/>
      <c r="BE24" s="88"/>
      <c r="BF24" s="88"/>
      <c r="BG24" s="88"/>
      <c r="BH24" s="88"/>
      <c r="BI24" s="88"/>
    </row>
    <row r="25" spans="2:61" s="89" customFormat="1" ht="18.399999999999999" customHeight="1" x14ac:dyDescent="0.65">
      <c r="B25" s="192"/>
      <c r="C25" s="192"/>
      <c r="D25" s="192"/>
      <c r="E25" s="192"/>
      <c r="F25" s="192"/>
      <c r="G25" s="192"/>
      <c r="H25" s="192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2"/>
      <c r="AF25" s="88"/>
      <c r="AG25" s="88"/>
      <c r="AH25" s="88"/>
      <c r="AI25" s="88"/>
      <c r="AJ25" s="88"/>
      <c r="AK25" s="91"/>
      <c r="AL25" s="91"/>
      <c r="AM25" s="91"/>
      <c r="AN25" s="92"/>
      <c r="AO25" s="92"/>
      <c r="AP25" s="92"/>
      <c r="AQ25" s="92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88"/>
      <c r="BC25" s="88"/>
      <c r="BD25" s="88"/>
      <c r="BE25" s="88"/>
      <c r="BF25" s="88"/>
      <c r="BG25" s="88"/>
      <c r="BH25" s="88"/>
      <c r="BI25" s="88"/>
    </row>
    <row r="26" spans="2:61" s="89" customFormat="1" ht="18.399999999999999" customHeight="1" x14ac:dyDescent="0.65">
      <c r="B26" s="192"/>
      <c r="C26" s="192"/>
      <c r="D26" s="192"/>
      <c r="E26" s="192"/>
      <c r="F26" s="192"/>
      <c r="G26" s="192"/>
      <c r="H26" s="192"/>
      <c r="I26" s="192"/>
      <c r="J26" s="192"/>
      <c r="K26" s="192"/>
      <c r="L26" s="192"/>
      <c r="M26" s="192"/>
      <c r="N26" s="192"/>
      <c r="O26" s="192"/>
      <c r="P26" s="192"/>
      <c r="Q26" s="192"/>
      <c r="R26" s="192"/>
      <c r="S26" s="192"/>
      <c r="T26" s="192"/>
      <c r="U26" s="192"/>
      <c r="V26" s="192"/>
      <c r="W26" s="192"/>
      <c r="X26" s="192"/>
      <c r="Y26" s="192"/>
      <c r="Z26" s="192"/>
      <c r="AA26" s="192"/>
      <c r="AB26" s="192"/>
      <c r="AC26" s="192"/>
      <c r="AD26" s="192"/>
      <c r="AE26" s="192"/>
      <c r="AF26" s="88"/>
      <c r="AG26" s="88"/>
      <c r="AH26" s="88"/>
      <c r="AI26" s="88"/>
      <c r="AJ26" s="88"/>
      <c r="AK26" s="91"/>
      <c r="AL26" s="91"/>
      <c r="AM26" s="91"/>
      <c r="AN26" s="92"/>
      <c r="AO26" s="92"/>
      <c r="AP26" s="92"/>
      <c r="AQ26" s="92"/>
      <c r="AR26" s="92"/>
      <c r="AS26" s="92"/>
      <c r="AT26" s="92"/>
      <c r="AU26" s="92"/>
      <c r="AV26" s="92"/>
      <c r="AW26" s="92"/>
      <c r="AX26" s="92"/>
      <c r="AY26" s="92"/>
      <c r="AZ26" s="92"/>
      <c r="BA26" s="92"/>
      <c r="BB26" s="88"/>
      <c r="BC26" s="88"/>
      <c r="BD26" s="88"/>
      <c r="BE26" s="88"/>
      <c r="BF26" s="88"/>
      <c r="BG26" s="88"/>
      <c r="BH26" s="88"/>
      <c r="BI26" s="88"/>
    </row>
    <row r="27" spans="2:61" s="89" customFormat="1" ht="18.399999999999999" customHeight="1" x14ac:dyDescent="0.65">
      <c r="B27" s="192"/>
      <c r="C27" s="192"/>
      <c r="D27" s="192"/>
      <c r="E27" s="192"/>
      <c r="F27" s="192"/>
      <c r="G27" s="192"/>
      <c r="H27" s="192"/>
      <c r="I27" s="192"/>
      <c r="J27" s="192"/>
      <c r="K27" s="192"/>
      <c r="L27" s="192"/>
      <c r="M27" s="192"/>
      <c r="N27" s="192"/>
      <c r="O27" s="192"/>
      <c r="P27" s="192"/>
      <c r="Q27" s="192"/>
      <c r="R27" s="192"/>
      <c r="S27" s="192"/>
      <c r="T27" s="192"/>
      <c r="U27" s="192"/>
      <c r="V27" s="192"/>
      <c r="W27" s="192"/>
      <c r="X27" s="192"/>
      <c r="Y27" s="192"/>
      <c r="Z27" s="192"/>
      <c r="AA27" s="192"/>
      <c r="AB27" s="192"/>
      <c r="AC27" s="192"/>
      <c r="AD27" s="192"/>
      <c r="AE27" s="192"/>
      <c r="AF27" s="88"/>
      <c r="AG27" s="88"/>
      <c r="AH27" s="88"/>
      <c r="AI27" s="88"/>
      <c r="AJ27" s="88"/>
      <c r="AK27" s="91"/>
      <c r="AL27" s="91"/>
      <c r="AM27" s="91"/>
      <c r="AN27" s="91"/>
      <c r="AO27" s="91"/>
      <c r="AP27" s="91"/>
      <c r="AQ27" s="91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88"/>
      <c r="BC27" s="88"/>
      <c r="BD27" s="88"/>
      <c r="BE27" s="88"/>
      <c r="BF27" s="88"/>
      <c r="BG27" s="88"/>
      <c r="BH27" s="88"/>
      <c r="BI27" s="88"/>
    </row>
    <row r="28" spans="2:61" s="89" customFormat="1" ht="18.399999999999999" customHeight="1" x14ac:dyDescent="0.65">
      <c r="B28" s="192"/>
      <c r="C28" s="192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2"/>
      <c r="T28" s="192"/>
      <c r="U28" s="192"/>
      <c r="V28" s="192"/>
      <c r="W28" s="192"/>
      <c r="X28" s="192"/>
      <c r="Y28" s="192"/>
      <c r="Z28" s="192"/>
      <c r="AA28" s="192"/>
      <c r="AB28" s="192"/>
      <c r="AC28" s="192"/>
      <c r="AD28" s="192"/>
      <c r="AE28" s="192"/>
      <c r="AF28" s="88"/>
      <c r="AG28" s="88"/>
      <c r="AH28" s="88"/>
      <c r="AI28" s="88"/>
      <c r="AJ28" s="88"/>
      <c r="AK28" s="91"/>
      <c r="AL28" s="91"/>
      <c r="AM28" s="91"/>
      <c r="AN28" s="91"/>
      <c r="AO28" s="91"/>
      <c r="AP28" s="91"/>
      <c r="AQ28" s="91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88"/>
      <c r="BC28" s="88"/>
      <c r="BD28" s="88"/>
      <c r="BE28" s="88"/>
      <c r="BF28" s="88"/>
      <c r="BG28" s="88"/>
      <c r="BH28" s="88"/>
      <c r="BI28" s="88"/>
    </row>
    <row r="29" spans="2:61" s="89" customFormat="1" ht="18.399999999999999" customHeight="1" x14ac:dyDescent="0.65">
      <c r="B29" s="192"/>
      <c r="C29" s="192"/>
      <c r="D29" s="192"/>
      <c r="E29" s="192"/>
      <c r="F29" s="192"/>
      <c r="G29" s="192"/>
      <c r="H29" s="192"/>
      <c r="I29" s="192"/>
      <c r="J29" s="192"/>
      <c r="K29" s="192"/>
      <c r="L29" s="192"/>
      <c r="M29" s="192"/>
      <c r="N29" s="192"/>
      <c r="O29" s="192"/>
      <c r="P29" s="192"/>
      <c r="Q29" s="192"/>
      <c r="R29" s="192"/>
      <c r="S29" s="192"/>
      <c r="T29" s="192"/>
      <c r="U29" s="192"/>
      <c r="V29" s="192"/>
      <c r="W29" s="192"/>
      <c r="X29" s="192"/>
      <c r="Y29" s="192"/>
      <c r="Z29" s="192"/>
      <c r="AA29" s="192"/>
      <c r="AB29" s="192"/>
      <c r="AC29" s="192"/>
      <c r="AD29" s="192"/>
      <c r="AE29" s="192"/>
      <c r="AF29" s="88"/>
      <c r="AG29" s="88"/>
      <c r="AH29" s="88"/>
      <c r="AI29" s="88"/>
      <c r="AJ29" s="88"/>
      <c r="AK29" s="91"/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1"/>
      <c r="BF29" s="91"/>
      <c r="BG29" s="91"/>
      <c r="BH29" s="91"/>
      <c r="BI29" s="88"/>
    </row>
    <row r="30" spans="2:61" s="89" customFormat="1" ht="18.399999999999999" customHeight="1" x14ac:dyDescent="0.65">
      <c r="B30" s="192"/>
      <c r="C30" s="192"/>
      <c r="D30" s="192"/>
      <c r="E30" s="192"/>
      <c r="F30" s="192"/>
      <c r="G30" s="192"/>
      <c r="H30" s="192"/>
      <c r="I30" s="192"/>
      <c r="J30" s="192"/>
      <c r="K30" s="192"/>
      <c r="L30" s="192"/>
      <c r="M30" s="192"/>
      <c r="N30" s="192"/>
      <c r="O30" s="192"/>
      <c r="P30" s="192"/>
      <c r="Q30" s="192"/>
      <c r="R30" s="192"/>
      <c r="S30" s="192"/>
      <c r="T30" s="192"/>
      <c r="U30" s="192"/>
      <c r="V30" s="192"/>
      <c r="W30" s="192"/>
      <c r="X30" s="192"/>
      <c r="Y30" s="192"/>
      <c r="Z30" s="192"/>
      <c r="AA30" s="192"/>
      <c r="AB30" s="192"/>
      <c r="AC30" s="192"/>
      <c r="AD30" s="192"/>
      <c r="AE30" s="192"/>
      <c r="AF30" s="88"/>
      <c r="AG30" s="88"/>
      <c r="AH30" s="88"/>
      <c r="AI30" s="88"/>
      <c r="AJ30" s="88"/>
      <c r="AK30" s="91"/>
      <c r="AL30" s="91"/>
      <c r="AM30" s="91"/>
      <c r="AN30" s="91"/>
      <c r="AO30" s="91"/>
      <c r="AP30" s="91"/>
      <c r="AQ30" s="91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1"/>
      <c r="BF30" s="91"/>
      <c r="BG30" s="91"/>
      <c r="BH30" s="91"/>
      <c r="BI30" s="88"/>
    </row>
    <row r="31" spans="2:61" s="89" customFormat="1" ht="18.399999999999999" customHeight="1" x14ac:dyDescent="0.65">
      <c r="B31" s="192"/>
      <c r="C31" s="192"/>
      <c r="D31" s="192"/>
      <c r="E31" s="192"/>
      <c r="F31" s="192"/>
      <c r="G31" s="192"/>
      <c r="H31" s="192"/>
      <c r="I31" s="192"/>
      <c r="J31" s="192"/>
      <c r="K31" s="192"/>
      <c r="L31" s="192"/>
      <c r="M31" s="192"/>
      <c r="N31" s="192"/>
      <c r="O31" s="192"/>
      <c r="P31" s="192"/>
      <c r="Q31" s="192"/>
      <c r="R31" s="192"/>
      <c r="S31" s="192"/>
      <c r="T31" s="192"/>
      <c r="U31" s="192"/>
      <c r="V31" s="192"/>
      <c r="W31" s="192"/>
      <c r="X31" s="192"/>
      <c r="Y31" s="192"/>
      <c r="Z31" s="192"/>
      <c r="AA31" s="192"/>
      <c r="AB31" s="192"/>
      <c r="AC31" s="192"/>
      <c r="AD31" s="192"/>
      <c r="AE31" s="192"/>
      <c r="AF31" s="88"/>
      <c r="AG31" s="88"/>
      <c r="AH31" s="88"/>
      <c r="AI31" s="88"/>
      <c r="AJ31" s="88"/>
      <c r="AK31" s="91"/>
      <c r="AL31" s="91"/>
      <c r="AM31" s="91"/>
      <c r="AN31" s="91"/>
      <c r="AO31" s="91"/>
      <c r="AP31" s="91"/>
      <c r="AQ31" s="91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1"/>
      <c r="BF31" s="91"/>
      <c r="BG31" s="91"/>
      <c r="BH31" s="91"/>
      <c r="BI31" s="88"/>
    </row>
    <row r="32" spans="2:61" s="89" customFormat="1" ht="18.399999999999999" customHeight="1" x14ac:dyDescent="0.65">
      <c r="B32" s="192"/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2"/>
      <c r="O32" s="192"/>
      <c r="P32" s="192"/>
      <c r="Q32" s="192"/>
      <c r="R32" s="192"/>
      <c r="S32" s="192"/>
      <c r="T32" s="192"/>
      <c r="U32" s="192"/>
      <c r="V32" s="192"/>
      <c r="W32" s="192"/>
      <c r="X32" s="192"/>
      <c r="Y32" s="192"/>
      <c r="Z32" s="192"/>
      <c r="AA32" s="192"/>
      <c r="AB32" s="192"/>
      <c r="AC32" s="192"/>
      <c r="AD32" s="192"/>
      <c r="AE32" s="192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1"/>
      <c r="BF32" s="91"/>
      <c r="BG32" s="91"/>
      <c r="BH32" s="91"/>
      <c r="BI32" s="88"/>
    </row>
    <row r="33" spans="1:61" s="89" customFormat="1" ht="18.399999999999999" customHeight="1" x14ac:dyDescent="0.65">
      <c r="B33" s="192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  <c r="T33" s="192"/>
      <c r="U33" s="192"/>
      <c r="V33" s="192"/>
      <c r="W33" s="192"/>
      <c r="X33" s="192"/>
      <c r="Y33" s="192"/>
      <c r="Z33" s="192"/>
      <c r="AA33" s="192"/>
      <c r="AB33" s="192"/>
      <c r="AC33" s="192"/>
      <c r="AD33" s="192"/>
      <c r="AE33" s="192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  <c r="AQ33" s="88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1"/>
      <c r="BF33" s="91"/>
      <c r="BG33" s="91"/>
      <c r="BH33" s="91"/>
      <c r="BI33" s="88"/>
    </row>
    <row r="34" spans="1:61" s="89" customFormat="1" ht="18.399999999999999" customHeight="1" x14ac:dyDescent="0.65">
      <c r="B34" s="192"/>
      <c r="C34" s="192"/>
      <c r="D34" s="192"/>
      <c r="E34" s="192"/>
      <c r="F34" s="192"/>
      <c r="G34" s="192"/>
      <c r="H34" s="192"/>
      <c r="I34" s="192"/>
      <c r="J34" s="192"/>
      <c r="K34" s="192"/>
      <c r="L34" s="192"/>
      <c r="M34" s="192"/>
      <c r="N34" s="192"/>
      <c r="O34" s="192"/>
      <c r="P34" s="192"/>
      <c r="Q34" s="192"/>
      <c r="R34" s="192"/>
      <c r="S34" s="192"/>
      <c r="T34" s="192"/>
      <c r="U34" s="192"/>
      <c r="V34" s="192"/>
      <c r="W34" s="192"/>
      <c r="X34" s="192"/>
      <c r="Y34" s="192"/>
      <c r="Z34" s="192"/>
      <c r="AA34" s="192"/>
      <c r="AB34" s="192"/>
      <c r="AC34" s="192"/>
      <c r="AD34" s="192"/>
      <c r="AE34" s="192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  <c r="AQ34" s="88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1"/>
      <c r="BF34" s="91"/>
      <c r="BG34" s="91"/>
      <c r="BH34" s="91"/>
      <c r="BI34" s="88"/>
    </row>
    <row r="35" spans="1:61" s="89" customFormat="1" ht="18.399999999999999" customHeight="1" x14ac:dyDescent="0.65"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  <c r="AC35" s="192"/>
      <c r="AD35" s="192"/>
      <c r="AE35" s="192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  <c r="AQ35" s="88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1"/>
      <c r="BD35" s="91"/>
      <c r="BE35" s="91"/>
      <c r="BF35" s="91"/>
      <c r="BG35" s="91"/>
      <c r="BH35" s="91"/>
      <c r="BI35" s="88"/>
    </row>
    <row r="36" spans="1:61" s="89" customFormat="1" ht="18.399999999999999" customHeight="1" x14ac:dyDescent="0.65">
      <c r="B36" s="192"/>
      <c r="C36" s="192"/>
      <c r="D36" s="192"/>
      <c r="E36" s="192"/>
      <c r="F36" s="192"/>
      <c r="G36" s="192"/>
      <c r="H36" s="192"/>
      <c r="I36" s="192"/>
      <c r="J36" s="192"/>
      <c r="K36" s="192"/>
      <c r="L36" s="192"/>
      <c r="M36" s="192"/>
      <c r="N36" s="192"/>
      <c r="O36" s="192"/>
      <c r="P36" s="192"/>
      <c r="Q36" s="192"/>
      <c r="R36" s="192"/>
      <c r="S36" s="192"/>
      <c r="T36" s="192"/>
      <c r="U36" s="192"/>
      <c r="V36" s="192"/>
      <c r="W36" s="192"/>
      <c r="X36" s="192"/>
      <c r="Y36" s="192"/>
      <c r="Z36" s="192"/>
      <c r="AA36" s="192"/>
      <c r="AB36" s="192"/>
      <c r="AC36" s="192"/>
      <c r="AD36" s="192"/>
      <c r="AE36" s="192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  <c r="AQ36" s="88"/>
      <c r="AR36" s="91"/>
      <c r="AS36" s="91"/>
      <c r="AT36" s="91"/>
      <c r="AU36" s="91"/>
      <c r="AV36" s="91"/>
      <c r="AW36" s="91"/>
      <c r="AX36" s="91"/>
      <c r="AY36" s="91"/>
      <c r="AZ36" s="91"/>
      <c r="BA36" s="91"/>
      <c r="BB36" s="91"/>
      <c r="BC36" s="91"/>
      <c r="BD36" s="91"/>
      <c r="BE36" s="91"/>
      <c r="BF36" s="91"/>
      <c r="BG36" s="91"/>
      <c r="BH36" s="91"/>
      <c r="BI36" s="88"/>
    </row>
    <row r="37" spans="1:61" s="89" customFormat="1" ht="18.399999999999999" customHeight="1" x14ac:dyDescent="0.65">
      <c r="B37" s="192"/>
      <c r="C37" s="192"/>
      <c r="D37" s="192"/>
      <c r="E37" s="192"/>
      <c r="F37" s="192"/>
      <c r="G37" s="192"/>
      <c r="H37" s="192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Y37" s="192"/>
      <c r="Z37" s="192"/>
      <c r="AA37" s="192"/>
      <c r="AB37" s="192"/>
      <c r="AC37" s="192"/>
      <c r="AD37" s="192"/>
      <c r="AE37" s="192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  <c r="AQ37" s="88"/>
      <c r="AR37" s="88"/>
      <c r="AS37" s="88"/>
      <c r="AT37" s="88"/>
      <c r="AU37" s="88"/>
      <c r="AV37" s="88"/>
      <c r="AW37" s="88"/>
      <c r="AX37" s="88"/>
      <c r="AY37" s="88"/>
      <c r="AZ37" s="88"/>
      <c r="BA37" s="88"/>
      <c r="BB37" s="88"/>
      <c r="BC37" s="88"/>
      <c r="BD37" s="88"/>
      <c r="BE37" s="88"/>
      <c r="BF37" s="88"/>
      <c r="BG37" s="88"/>
      <c r="BH37" s="88"/>
      <c r="BI37" s="88"/>
    </row>
    <row r="38" spans="1:61" s="89" customFormat="1" ht="18.399999999999999" customHeight="1" x14ac:dyDescent="0.65">
      <c r="B38" s="192"/>
      <c r="C38" s="192"/>
      <c r="D38" s="192"/>
      <c r="E38" s="192"/>
      <c r="F38" s="192"/>
      <c r="G38" s="192"/>
      <c r="H38" s="192"/>
      <c r="I38" s="192"/>
      <c r="J38" s="192"/>
      <c r="K38" s="192"/>
      <c r="L38" s="192"/>
      <c r="M38" s="192"/>
      <c r="N38" s="192"/>
      <c r="O38" s="192"/>
      <c r="P38" s="192"/>
      <c r="Q38" s="192"/>
      <c r="R38" s="192"/>
      <c r="S38" s="192"/>
      <c r="T38" s="192"/>
      <c r="U38" s="192"/>
      <c r="V38" s="192"/>
      <c r="W38" s="192"/>
      <c r="X38" s="192"/>
      <c r="Y38" s="192"/>
      <c r="Z38" s="192"/>
      <c r="AA38" s="192"/>
      <c r="AB38" s="192"/>
      <c r="AC38" s="192"/>
      <c r="AD38" s="192"/>
      <c r="AE38" s="192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  <c r="AQ38" s="88"/>
      <c r="AR38" s="88"/>
      <c r="AS38" s="88"/>
      <c r="AT38" s="88"/>
      <c r="AU38" s="88"/>
      <c r="AV38" s="88"/>
      <c r="AW38" s="88"/>
      <c r="AX38" s="88"/>
      <c r="AY38" s="88"/>
      <c r="AZ38" s="88"/>
      <c r="BA38" s="88"/>
      <c r="BB38" s="88"/>
      <c r="BC38" s="88"/>
      <c r="BD38" s="88"/>
      <c r="BE38" s="88"/>
      <c r="BF38" s="88"/>
      <c r="BG38" s="88"/>
      <c r="BH38" s="88"/>
      <c r="BI38" s="88"/>
    </row>
    <row r="39" spans="1:61" s="89" customFormat="1" ht="18.399999999999999" customHeight="1" x14ac:dyDescent="0.65">
      <c r="B39" s="192"/>
      <c r="C39" s="192"/>
      <c r="D39" s="192"/>
      <c r="E39" s="192"/>
      <c r="F39" s="192"/>
      <c r="G39" s="192"/>
      <c r="H39" s="192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  <c r="AQ39" s="88"/>
      <c r="AR39" s="88"/>
      <c r="AS39" s="88"/>
      <c r="AT39" s="88"/>
      <c r="AU39" s="88"/>
      <c r="AV39" s="88"/>
      <c r="AW39" s="88"/>
      <c r="AX39" s="88"/>
      <c r="AY39" s="88"/>
      <c r="AZ39" s="88"/>
      <c r="BA39" s="88"/>
      <c r="BB39" s="88"/>
      <c r="BC39" s="88"/>
      <c r="BD39" s="88"/>
      <c r="BE39" s="88"/>
      <c r="BF39" s="88"/>
      <c r="BG39" s="88"/>
      <c r="BH39" s="88"/>
      <c r="BI39" s="88"/>
    </row>
    <row r="40" spans="1:61" s="89" customFormat="1" ht="18.399999999999999" customHeight="1" x14ac:dyDescent="0.65">
      <c r="B40" s="192"/>
      <c r="C40" s="192"/>
      <c r="D40" s="192"/>
      <c r="E40" s="192"/>
      <c r="F40" s="192"/>
      <c r="G40" s="192"/>
      <c r="H40" s="192"/>
      <c r="I40" s="192"/>
      <c r="J40" s="192"/>
      <c r="K40" s="192"/>
      <c r="L40" s="192"/>
      <c r="M40" s="192"/>
      <c r="N40" s="192"/>
      <c r="O40" s="192"/>
      <c r="P40" s="192"/>
      <c r="Q40" s="192"/>
      <c r="R40" s="192"/>
      <c r="S40" s="192"/>
      <c r="T40" s="192"/>
      <c r="U40" s="192"/>
      <c r="V40" s="192"/>
      <c r="W40" s="192"/>
      <c r="X40" s="192"/>
      <c r="Y40" s="192"/>
      <c r="Z40" s="192"/>
      <c r="AA40" s="192"/>
      <c r="AB40" s="192"/>
      <c r="AC40" s="192"/>
      <c r="AD40" s="192"/>
      <c r="AE40" s="192"/>
      <c r="AF40" s="88"/>
      <c r="AG40" s="193" t="s">
        <v>665</v>
      </c>
      <c r="AH40" s="193"/>
      <c r="AI40" s="193"/>
      <c r="AJ40" s="193"/>
      <c r="AK40" s="193"/>
      <c r="AL40" s="193"/>
      <c r="AM40" s="193"/>
      <c r="AN40" s="193"/>
      <c r="AO40" s="193"/>
      <c r="AP40" s="193"/>
      <c r="AQ40" s="193"/>
      <c r="AR40" s="193"/>
      <c r="AS40" s="193"/>
      <c r="AT40" s="193"/>
      <c r="AU40" s="193"/>
      <c r="AV40" s="193"/>
      <c r="AW40" s="193"/>
      <c r="AX40" s="193"/>
      <c r="AY40" s="193"/>
      <c r="AZ40" s="193"/>
      <c r="BA40" s="193"/>
      <c r="BB40" s="193"/>
      <c r="BC40" s="193"/>
      <c r="BD40" s="193"/>
      <c r="BE40" s="193"/>
      <c r="BF40" s="193"/>
      <c r="BG40" s="193"/>
      <c r="BH40" s="193"/>
      <c r="BI40" s="88"/>
    </row>
    <row r="41" spans="1:61" s="89" customFormat="1" ht="18.399999999999999" customHeight="1" x14ac:dyDescent="0.65">
      <c r="B41" s="192"/>
      <c r="C41" s="192"/>
      <c r="D41" s="192"/>
      <c r="E41" s="192"/>
      <c r="F41" s="192"/>
      <c r="G41" s="192"/>
      <c r="H41" s="192"/>
      <c r="I41" s="192"/>
      <c r="J41" s="192"/>
      <c r="K41" s="192"/>
      <c r="L41" s="192"/>
      <c r="M41" s="192"/>
      <c r="N41" s="192"/>
      <c r="O41" s="192"/>
      <c r="P41" s="192"/>
      <c r="Q41" s="192"/>
      <c r="R41" s="192"/>
      <c r="S41" s="192"/>
      <c r="T41" s="192"/>
      <c r="U41" s="192"/>
      <c r="V41" s="192"/>
      <c r="W41" s="192"/>
      <c r="X41" s="192"/>
      <c r="Y41" s="192"/>
      <c r="Z41" s="192"/>
      <c r="AA41" s="192"/>
      <c r="AB41" s="192"/>
      <c r="AC41" s="192"/>
      <c r="AD41" s="192"/>
      <c r="AE41" s="192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  <c r="AQ41" s="88"/>
      <c r="AR41" s="88"/>
      <c r="AS41" s="88"/>
      <c r="AT41" s="88"/>
      <c r="AU41" s="88"/>
      <c r="AV41" s="88"/>
      <c r="AW41" s="88"/>
      <c r="AX41" s="88"/>
      <c r="AY41" s="88"/>
      <c r="AZ41" s="88"/>
      <c r="BA41" s="88"/>
      <c r="BB41" s="88"/>
      <c r="BC41" s="88"/>
      <c r="BD41" s="88"/>
      <c r="BE41" s="88"/>
      <c r="BF41" s="88"/>
      <c r="BG41" s="88"/>
      <c r="BH41" s="88"/>
      <c r="BI41" s="88"/>
    </row>
    <row r="42" spans="1:61" s="89" customFormat="1" ht="18.5" customHeight="1" x14ac:dyDescent="0.6">
      <c r="B42" s="90"/>
      <c r="C42" s="195" t="e" vm="3">
        <v>#VALUE!</v>
      </c>
      <c r="D42" s="195"/>
      <c r="E42" s="93"/>
      <c r="F42" s="93"/>
      <c r="G42" s="93"/>
      <c r="H42" s="94"/>
      <c r="I42" s="94"/>
      <c r="J42" s="95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195"/>
      <c r="AD42" s="195"/>
      <c r="AE42" s="90"/>
      <c r="AF42" s="88"/>
      <c r="AG42" s="197"/>
      <c r="AH42" s="197"/>
      <c r="AI42" s="96"/>
      <c r="AJ42" s="96"/>
      <c r="AK42" s="96"/>
      <c r="AL42" s="97"/>
      <c r="AM42" s="97"/>
      <c r="AN42" s="97"/>
      <c r="AO42" s="97"/>
      <c r="AP42" s="97"/>
      <c r="AQ42" s="97"/>
      <c r="AR42" s="97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197" t="e" vm="3">
        <v>#VALUE!</v>
      </c>
      <c r="BH42" s="197"/>
      <c r="BI42" s="90"/>
    </row>
    <row r="43" spans="1:61" s="89" customFormat="1" ht="18.399999999999999" customHeight="1" x14ac:dyDescent="0.65">
      <c r="B43" s="90"/>
      <c r="C43" s="195"/>
      <c r="D43" s="195"/>
      <c r="E43" s="98"/>
      <c r="F43" s="199" t="s">
        <v>666</v>
      </c>
      <c r="G43" s="199"/>
      <c r="H43" s="199"/>
      <c r="I43" s="199"/>
      <c r="J43" s="199"/>
      <c r="K43" s="199"/>
      <c r="L43" s="199"/>
      <c r="M43" s="199"/>
      <c r="N43" s="199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199"/>
      <c r="AA43" s="199"/>
      <c r="AB43" s="90"/>
      <c r="AC43" s="195"/>
      <c r="AD43" s="195"/>
      <c r="AE43" s="90"/>
      <c r="AF43" s="88"/>
      <c r="AG43" s="197"/>
      <c r="AH43" s="197"/>
      <c r="AI43" s="99"/>
      <c r="AJ43" s="199" t="s">
        <v>666</v>
      </c>
      <c r="AK43" s="199"/>
      <c r="AL43" s="199"/>
      <c r="AM43" s="199"/>
      <c r="AN43" s="199"/>
      <c r="AO43" s="199"/>
      <c r="AP43" s="199"/>
      <c r="AQ43" s="199"/>
      <c r="AR43" s="199"/>
      <c r="AS43" s="199"/>
      <c r="AT43" s="199"/>
      <c r="AU43" s="199"/>
      <c r="AV43" s="199"/>
      <c r="AW43" s="199"/>
      <c r="AX43" s="199"/>
      <c r="AY43" s="199"/>
      <c r="AZ43" s="199"/>
      <c r="BA43" s="199"/>
      <c r="BB43" s="199"/>
      <c r="BC43" s="199"/>
      <c r="BD43" s="199"/>
      <c r="BE43" s="199"/>
      <c r="BF43" s="100"/>
      <c r="BG43" s="197"/>
      <c r="BH43" s="197"/>
      <c r="BI43" s="90"/>
    </row>
    <row r="44" spans="1:61" s="89" customFormat="1" ht="18.399999999999999" customHeight="1" x14ac:dyDescent="0.65">
      <c r="B44" s="101"/>
      <c r="C44" s="196"/>
      <c r="D44" s="196"/>
      <c r="E44" s="102"/>
      <c r="F44" s="181" t="s">
        <v>667</v>
      </c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  <c r="Y44" s="181"/>
      <c r="Z44" s="181"/>
      <c r="AA44" s="181"/>
      <c r="AB44" s="103"/>
      <c r="AC44" s="196"/>
      <c r="AD44" s="196"/>
      <c r="AE44" s="101"/>
      <c r="AF44" s="104"/>
      <c r="AG44" s="198"/>
      <c r="AH44" s="198"/>
      <c r="AI44" s="105"/>
      <c r="AJ44" s="182" t="s">
        <v>667</v>
      </c>
      <c r="AK44" s="182"/>
      <c r="AL44" s="182"/>
      <c r="AM44" s="182"/>
      <c r="AN44" s="182"/>
      <c r="AO44" s="182"/>
      <c r="AP44" s="182"/>
      <c r="AQ44" s="182"/>
      <c r="AR44" s="182"/>
      <c r="AS44" s="182"/>
      <c r="AT44" s="182"/>
      <c r="AU44" s="182"/>
      <c r="AV44" s="182"/>
      <c r="AW44" s="182"/>
      <c r="AX44" s="182"/>
      <c r="AY44" s="182"/>
      <c r="AZ44" s="182"/>
      <c r="BA44" s="182"/>
      <c r="BB44" s="182"/>
      <c r="BC44" s="182"/>
      <c r="BD44" s="182"/>
      <c r="BE44" s="182"/>
      <c r="BF44" s="106"/>
      <c r="BG44" s="198"/>
      <c r="BH44" s="198"/>
      <c r="BI44" s="101"/>
    </row>
    <row r="45" spans="1:61" s="89" customFormat="1" ht="18.399999999999999" customHeight="1" x14ac:dyDescent="0.65">
      <c r="B45" s="2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83" t="s">
        <v>668</v>
      </c>
      <c r="AG45" s="90"/>
      <c r="AH45" s="107"/>
      <c r="AI45" s="107"/>
      <c r="AJ45" s="107"/>
      <c r="AK45" s="107"/>
      <c r="AL45" s="107"/>
      <c r="AM45" s="107"/>
      <c r="AN45" s="107"/>
      <c r="AO45" s="107"/>
      <c r="AP45" s="107"/>
      <c r="AQ45" s="107"/>
      <c r="AR45" s="107"/>
      <c r="AS45" s="107"/>
      <c r="AT45" s="107"/>
      <c r="AU45" s="107"/>
      <c r="AV45" s="107"/>
      <c r="AW45" s="107"/>
      <c r="AX45" s="107"/>
      <c r="AY45" s="107"/>
      <c r="AZ45" s="107"/>
      <c r="BA45" s="107"/>
      <c r="BB45" s="107"/>
      <c r="BC45" s="107"/>
      <c r="BD45" s="107"/>
      <c r="BE45" s="107"/>
      <c r="BF45" s="107"/>
      <c r="BG45" s="107"/>
      <c r="BH45" s="107"/>
      <c r="BI45" s="107"/>
    </row>
    <row r="46" spans="1:61" s="89" customFormat="1" ht="18.399999999999999" customHeight="1" x14ac:dyDescent="0.65">
      <c r="B46" s="184" t="s">
        <v>669</v>
      </c>
      <c r="C46" s="109"/>
      <c r="D46" s="185" t="s">
        <v>670</v>
      </c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Y46" s="185"/>
      <c r="Z46" s="185"/>
      <c r="AA46" s="185"/>
      <c r="AB46" s="185"/>
      <c r="AC46" s="185"/>
      <c r="AD46" s="109"/>
      <c r="AE46" s="90"/>
      <c r="AF46" s="183"/>
      <c r="AG46" s="109"/>
      <c r="AH46" s="186" t="s">
        <v>670</v>
      </c>
      <c r="AI46" s="186"/>
      <c r="AJ46" s="186"/>
      <c r="AK46" s="186"/>
      <c r="AL46" s="186"/>
      <c r="AM46" s="186"/>
      <c r="AN46" s="186"/>
      <c r="AO46" s="186"/>
      <c r="AP46" s="186"/>
      <c r="AQ46" s="186"/>
      <c r="AR46" s="186"/>
      <c r="AS46" s="186"/>
      <c r="AT46" s="186"/>
      <c r="AU46" s="186"/>
      <c r="AV46" s="186"/>
      <c r="AW46" s="186"/>
      <c r="AX46" s="186"/>
      <c r="AY46" s="186"/>
      <c r="AZ46" s="186"/>
      <c r="BA46" s="186"/>
      <c r="BB46" s="186"/>
      <c r="BC46" s="186"/>
      <c r="BD46" s="186"/>
      <c r="BE46" s="186"/>
      <c r="BF46" s="186"/>
      <c r="BG46" s="186"/>
      <c r="BH46" s="109"/>
      <c r="BI46" s="205" t="s">
        <v>669</v>
      </c>
    </row>
    <row r="47" spans="1:61" s="89" customFormat="1" ht="18.399999999999999" customHeight="1" x14ac:dyDescent="0.65">
      <c r="B47" s="184"/>
      <c r="C47" s="110"/>
      <c r="D47" s="111"/>
      <c r="E47" s="206" t="s">
        <v>666</v>
      </c>
      <c r="F47" s="206"/>
      <c r="G47" s="206"/>
      <c r="H47" s="206"/>
      <c r="I47" s="206"/>
      <c r="J47" s="206"/>
      <c r="K47" s="206"/>
      <c r="L47" s="206"/>
      <c r="M47" s="206"/>
      <c r="N47" s="206"/>
      <c r="O47" s="206"/>
      <c r="P47" s="206"/>
      <c r="Q47" s="206"/>
      <c r="R47" s="206"/>
      <c r="S47" s="206"/>
      <c r="T47" s="206"/>
      <c r="U47" s="206"/>
      <c r="V47" s="206"/>
      <c r="W47" s="206"/>
      <c r="X47" s="206"/>
      <c r="Y47" s="206"/>
      <c r="Z47" s="206"/>
      <c r="AA47" s="206"/>
      <c r="AB47" s="206"/>
      <c r="AC47" s="206"/>
      <c r="AD47" s="111"/>
      <c r="AE47" s="90"/>
      <c r="AF47" s="183"/>
      <c r="AG47" s="111"/>
      <c r="AH47" s="207" t="s">
        <v>666</v>
      </c>
      <c r="AI47" s="207"/>
      <c r="AJ47" s="207"/>
      <c r="AK47" s="207"/>
      <c r="AL47" s="207"/>
      <c r="AM47" s="207"/>
      <c r="AN47" s="207"/>
      <c r="AO47" s="207"/>
      <c r="AP47" s="207"/>
      <c r="AQ47" s="207"/>
      <c r="AR47" s="207"/>
      <c r="AS47" s="207"/>
      <c r="AT47" s="207"/>
      <c r="AU47" s="207"/>
      <c r="AV47" s="207"/>
      <c r="AW47" s="207"/>
      <c r="AX47" s="207"/>
      <c r="AY47" s="207"/>
      <c r="AZ47" s="207"/>
      <c r="BA47" s="207"/>
      <c r="BB47" s="207"/>
      <c r="BC47" s="207"/>
      <c r="BD47" s="207"/>
      <c r="BE47" s="207"/>
      <c r="BF47" s="207"/>
      <c r="BG47" s="110"/>
      <c r="BH47" s="110"/>
      <c r="BI47" s="205"/>
    </row>
    <row r="48" spans="1:61" s="89" customFormat="1" ht="18.399999999999999" customHeight="1" x14ac:dyDescent="0.65">
      <c r="A48" s="112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  <c r="AD48" s="112"/>
      <c r="AE48" s="90"/>
      <c r="AF48" s="18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  <c r="AX48" s="113"/>
      <c r="AY48" s="113"/>
      <c r="AZ48" s="113"/>
      <c r="BA48" s="113"/>
      <c r="BB48" s="113"/>
      <c r="BC48" s="113"/>
      <c r="BD48" s="113"/>
      <c r="BE48" s="113"/>
      <c r="BF48" s="113"/>
      <c r="BG48" s="113"/>
      <c r="BH48" s="113"/>
      <c r="BI48" s="113"/>
    </row>
    <row r="49" spans="2:61" s="89" customFormat="1" ht="18.399999999999999" customHeight="1" x14ac:dyDescent="0.65">
      <c r="B49" s="114"/>
      <c r="C49" s="208" t="s">
        <v>671</v>
      </c>
      <c r="D49" s="208"/>
      <c r="E49" s="208"/>
      <c r="F49" s="208"/>
      <c r="G49" s="208"/>
      <c r="H49" s="208"/>
      <c r="I49" s="208"/>
      <c r="J49" s="208"/>
      <c r="K49" s="208"/>
      <c r="L49" s="208"/>
      <c r="M49" s="187" t="s">
        <v>459</v>
      </c>
      <c r="N49" s="188"/>
      <c r="O49" s="188"/>
      <c r="P49" s="187" t="s">
        <v>672</v>
      </c>
      <c r="Q49" s="188"/>
      <c r="R49" s="188"/>
      <c r="S49" s="187" t="s">
        <v>538</v>
      </c>
      <c r="T49" s="188"/>
      <c r="U49" s="188"/>
      <c r="V49" s="187" t="s">
        <v>539</v>
      </c>
      <c r="W49" s="188"/>
      <c r="X49" s="188"/>
      <c r="Y49" s="189" t="s">
        <v>673</v>
      </c>
      <c r="Z49" s="190"/>
      <c r="AA49" s="191"/>
      <c r="AB49" s="187" t="s">
        <v>674</v>
      </c>
      <c r="AC49" s="188"/>
      <c r="AD49" s="188"/>
      <c r="AE49" s="90"/>
      <c r="AF49" s="183"/>
      <c r="AG49" s="187" t="s">
        <v>675</v>
      </c>
      <c r="AH49" s="188"/>
      <c r="AI49" s="188"/>
      <c r="AJ49" s="187" t="s">
        <v>676</v>
      </c>
      <c r="AK49" s="188"/>
      <c r="AL49" s="188"/>
      <c r="AM49" s="187" t="s">
        <v>677</v>
      </c>
      <c r="AN49" s="188"/>
      <c r="AO49" s="188"/>
      <c r="AP49" s="189" t="s">
        <v>678</v>
      </c>
      <c r="AQ49" s="190"/>
      <c r="AR49" s="191"/>
      <c r="AS49" s="187" t="s">
        <v>679</v>
      </c>
      <c r="AT49" s="188"/>
      <c r="AU49" s="188"/>
      <c r="AV49" s="187" t="s">
        <v>680</v>
      </c>
      <c r="AW49" s="188"/>
      <c r="AX49" s="188"/>
      <c r="AY49" s="187" t="s">
        <v>508</v>
      </c>
      <c r="AZ49" s="188"/>
      <c r="BA49" s="188"/>
      <c r="BB49" s="189" t="s">
        <v>681</v>
      </c>
      <c r="BC49" s="190"/>
      <c r="BD49" s="191"/>
      <c r="BE49" s="200" t="s">
        <v>682</v>
      </c>
      <c r="BF49" s="188"/>
      <c r="BG49" s="188"/>
      <c r="BH49" s="188"/>
      <c r="BI49" s="114"/>
    </row>
    <row r="50" spans="2:61" s="89" customFormat="1" ht="18.399999999999999" customHeight="1" x14ac:dyDescent="0.65">
      <c r="B50" s="115"/>
      <c r="C50" s="116" t="s">
        <v>683</v>
      </c>
      <c r="D50" s="201" t="s">
        <v>684</v>
      </c>
      <c r="E50" s="201"/>
      <c r="F50" s="116" t="s">
        <v>685</v>
      </c>
      <c r="G50" s="201" t="s">
        <v>686</v>
      </c>
      <c r="H50" s="201"/>
      <c r="I50" s="117"/>
      <c r="J50" s="116" t="s">
        <v>687</v>
      </c>
      <c r="K50" s="201" t="s">
        <v>688</v>
      </c>
      <c r="L50" s="201"/>
      <c r="M50" s="202" t="e" vm="4">
        <v>#VALUE!</v>
      </c>
      <c r="N50" s="203"/>
      <c r="O50" s="203"/>
      <c r="P50" s="202" t="e" vm="5">
        <v>#VALUE!</v>
      </c>
      <c r="Q50" s="203"/>
      <c r="R50" s="203"/>
      <c r="S50" s="202" t="e" vm="6">
        <v>#VALUE!</v>
      </c>
      <c r="T50" s="203"/>
      <c r="U50" s="203"/>
      <c r="V50" s="202" t="e" vm="7">
        <v>#VALUE!</v>
      </c>
      <c r="W50" s="203"/>
      <c r="X50" s="203"/>
      <c r="Y50" s="234" t="e" vm="8">
        <v>#VALUE!</v>
      </c>
      <c r="Z50" s="203"/>
      <c r="AA50" s="203"/>
      <c r="AB50" s="238" t="e" vm="9">
        <v>#VALUE!</v>
      </c>
      <c r="AC50" s="232"/>
      <c r="AD50" s="239"/>
      <c r="AE50" s="90"/>
      <c r="AF50" s="183"/>
      <c r="AG50" s="202"/>
      <c r="AH50" s="203"/>
      <c r="AI50" s="203"/>
      <c r="AJ50" s="202" t="e" vm="10">
        <v>#VALUE!</v>
      </c>
      <c r="AK50" s="203"/>
      <c r="AL50" s="203"/>
      <c r="AM50" s="202" t="e" vm="11">
        <v>#VALUE!</v>
      </c>
      <c r="AN50" s="203"/>
      <c r="AO50" s="203"/>
      <c r="AP50" s="234" t="e" vm="12">
        <v>#VALUE!</v>
      </c>
      <c r="AQ50" s="203"/>
      <c r="AR50" s="235"/>
      <c r="AS50" s="202" t="e" vm="13">
        <v>#VALUE!</v>
      </c>
      <c r="AT50" s="203"/>
      <c r="AU50" s="203"/>
      <c r="AV50" s="202" t="e" vm="14">
        <v>#VALUE!</v>
      </c>
      <c r="AW50" s="203"/>
      <c r="AX50" s="203"/>
      <c r="AY50" s="202" t="e" vm="15">
        <v>#VALUE!</v>
      </c>
      <c r="AZ50" s="203"/>
      <c r="BA50" s="203"/>
      <c r="BB50" s="234"/>
      <c r="BC50" s="203"/>
      <c r="BD50" s="203"/>
      <c r="BE50" s="118"/>
      <c r="BF50" s="232" t="e" vm="16">
        <v>#VALUE!</v>
      </c>
      <c r="BG50" s="232"/>
      <c r="BH50" s="119"/>
      <c r="BI50" s="120"/>
    </row>
    <row r="51" spans="2:61" s="89" customFormat="1" ht="18.399999999999999" customHeight="1" x14ac:dyDescent="0.65">
      <c r="B51" s="115"/>
      <c r="C51" s="116" t="s">
        <v>689</v>
      </c>
      <c r="D51" s="201" t="s">
        <v>690</v>
      </c>
      <c r="E51" s="201"/>
      <c r="F51" s="116" t="s">
        <v>691</v>
      </c>
      <c r="G51" s="201" t="s">
        <v>692</v>
      </c>
      <c r="H51" s="201"/>
      <c r="I51" s="117"/>
      <c r="J51" s="116" t="s">
        <v>693</v>
      </c>
      <c r="K51" s="201" t="s">
        <v>694</v>
      </c>
      <c r="L51" s="201"/>
      <c r="M51" s="204"/>
      <c r="N51" s="195"/>
      <c r="O51" s="195"/>
      <c r="P51" s="204"/>
      <c r="Q51" s="195"/>
      <c r="R51" s="195"/>
      <c r="S51" s="204"/>
      <c r="T51" s="195"/>
      <c r="U51" s="195"/>
      <c r="V51" s="204"/>
      <c r="W51" s="195"/>
      <c r="X51" s="195"/>
      <c r="Y51" s="236"/>
      <c r="Z51" s="195"/>
      <c r="AA51" s="195"/>
      <c r="AB51" s="236"/>
      <c r="AC51" s="195"/>
      <c r="AD51" s="237"/>
      <c r="AE51" s="90"/>
      <c r="AF51" s="183"/>
      <c r="AG51" s="204"/>
      <c r="AH51" s="195"/>
      <c r="AI51" s="195"/>
      <c r="AJ51" s="204"/>
      <c r="AK51" s="195"/>
      <c r="AL51" s="195"/>
      <c r="AM51" s="204"/>
      <c r="AN51" s="195"/>
      <c r="AO51" s="195"/>
      <c r="AP51" s="236"/>
      <c r="AQ51" s="195"/>
      <c r="AR51" s="237"/>
      <c r="AS51" s="204"/>
      <c r="AT51" s="195"/>
      <c r="AU51" s="195"/>
      <c r="AV51" s="204"/>
      <c r="AW51" s="195"/>
      <c r="AX51" s="195"/>
      <c r="AY51" s="204"/>
      <c r="AZ51" s="195"/>
      <c r="BA51" s="195"/>
      <c r="BB51" s="236"/>
      <c r="BC51" s="195"/>
      <c r="BD51" s="195"/>
      <c r="BE51" s="121"/>
      <c r="BF51" s="195"/>
      <c r="BG51" s="195"/>
      <c r="BH51" s="122"/>
      <c r="BI51" s="120"/>
    </row>
    <row r="52" spans="2:61" s="89" customFormat="1" ht="18.399999999999999" customHeight="1" x14ac:dyDescent="0.65">
      <c r="B52" s="115"/>
      <c r="C52" s="116" t="s">
        <v>695</v>
      </c>
      <c r="D52" s="201" t="s">
        <v>696</v>
      </c>
      <c r="E52" s="201"/>
      <c r="F52" s="123"/>
      <c r="G52" s="233"/>
      <c r="H52" s="233"/>
      <c r="I52" s="117"/>
      <c r="J52" s="116" t="s">
        <v>697</v>
      </c>
      <c r="K52" s="201" t="s">
        <v>698</v>
      </c>
      <c r="L52" s="201"/>
      <c r="M52" s="204"/>
      <c r="N52" s="195"/>
      <c r="O52" s="195"/>
      <c r="P52" s="204"/>
      <c r="Q52" s="195"/>
      <c r="R52" s="195"/>
      <c r="S52" s="204"/>
      <c r="T52" s="195"/>
      <c r="U52" s="195"/>
      <c r="V52" s="204"/>
      <c r="W52" s="195"/>
      <c r="X52" s="195"/>
      <c r="Y52" s="236"/>
      <c r="Z52" s="195"/>
      <c r="AA52" s="195"/>
      <c r="AB52" s="240"/>
      <c r="AC52" s="196"/>
      <c r="AD52" s="241"/>
      <c r="AE52" s="90"/>
      <c r="AF52" s="183"/>
      <c r="AG52" s="204"/>
      <c r="AH52" s="195"/>
      <c r="AI52" s="195"/>
      <c r="AJ52" s="204"/>
      <c r="AK52" s="195"/>
      <c r="AL52" s="195"/>
      <c r="AM52" s="204"/>
      <c r="AN52" s="195"/>
      <c r="AO52" s="195"/>
      <c r="AP52" s="236"/>
      <c r="AQ52" s="195"/>
      <c r="AR52" s="237"/>
      <c r="AS52" s="204"/>
      <c r="AT52" s="195"/>
      <c r="AU52" s="195"/>
      <c r="AV52" s="204"/>
      <c r="AW52" s="195"/>
      <c r="AX52" s="195"/>
      <c r="AY52" s="204"/>
      <c r="AZ52" s="195"/>
      <c r="BA52" s="195"/>
      <c r="BB52" s="236"/>
      <c r="BC52" s="195"/>
      <c r="BD52" s="195"/>
      <c r="BE52" s="124"/>
      <c r="BF52" s="196"/>
      <c r="BG52" s="196"/>
      <c r="BH52" s="125"/>
      <c r="BI52" s="120"/>
    </row>
    <row r="53" spans="2:61" s="89" customFormat="1" ht="18.399999999999999" customHeight="1" x14ac:dyDescent="0.65">
      <c r="B53" s="209" t="s">
        <v>699</v>
      </c>
      <c r="C53" s="211" t="s">
        <v>683</v>
      </c>
      <c r="D53" s="212"/>
      <c r="E53" s="217" t="s">
        <v>700</v>
      </c>
      <c r="F53" s="218"/>
      <c r="G53" s="218"/>
      <c r="H53" s="218"/>
      <c r="I53" s="218"/>
      <c r="J53" s="218"/>
      <c r="K53" s="219"/>
      <c r="L53" s="170" t="s">
        <v>687</v>
      </c>
      <c r="M53" s="226" t="s">
        <v>6</v>
      </c>
      <c r="N53" s="227"/>
      <c r="O53" s="228"/>
      <c r="P53" s="226" t="s">
        <v>62</v>
      </c>
      <c r="Q53" s="227" t="s">
        <v>62</v>
      </c>
      <c r="R53" s="228" t="s">
        <v>62</v>
      </c>
      <c r="S53" s="226" t="s">
        <v>181</v>
      </c>
      <c r="T53" s="227" t="s">
        <v>181</v>
      </c>
      <c r="U53" s="228" t="s">
        <v>181</v>
      </c>
      <c r="V53" s="226" t="s">
        <v>237</v>
      </c>
      <c r="W53" s="227" t="s">
        <v>237</v>
      </c>
      <c r="X53" s="228" t="s">
        <v>237</v>
      </c>
      <c r="Y53" s="226" t="s">
        <v>330</v>
      </c>
      <c r="Z53" s="227" t="s">
        <v>330</v>
      </c>
      <c r="AA53" s="228" t="s">
        <v>330</v>
      </c>
      <c r="AB53" s="226" t="s">
        <v>701</v>
      </c>
      <c r="AC53" s="227" t="s">
        <v>701</v>
      </c>
      <c r="AD53" s="228" t="s">
        <v>701</v>
      </c>
      <c r="AE53" s="90"/>
      <c r="AF53" s="183"/>
      <c r="AG53" s="226">
        <v>14500</v>
      </c>
      <c r="AH53" s="227">
        <v>14500</v>
      </c>
      <c r="AI53" s="228">
        <v>14500</v>
      </c>
      <c r="AJ53" s="226" t="s">
        <v>376</v>
      </c>
      <c r="AK53" s="227" t="s">
        <v>376</v>
      </c>
      <c r="AL53" s="228" t="s">
        <v>376</v>
      </c>
      <c r="AM53" s="226" t="s">
        <v>380</v>
      </c>
      <c r="AN53" s="227" t="s">
        <v>380</v>
      </c>
      <c r="AO53" s="228" t="s">
        <v>380</v>
      </c>
      <c r="AP53" s="226" t="s">
        <v>345</v>
      </c>
      <c r="AQ53" s="227" t="s">
        <v>345</v>
      </c>
      <c r="AR53" s="228" t="s">
        <v>345</v>
      </c>
      <c r="AS53" s="226" t="s">
        <v>388</v>
      </c>
      <c r="AT53" s="227" t="s">
        <v>388</v>
      </c>
      <c r="AU53" s="228" t="s">
        <v>388</v>
      </c>
      <c r="AV53" s="226" t="s">
        <v>572</v>
      </c>
      <c r="AW53" s="227"/>
      <c r="AX53" s="228"/>
      <c r="AY53" s="226" t="s">
        <v>572</v>
      </c>
      <c r="AZ53" s="227" t="s">
        <v>572</v>
      </c>
      <c r="BA53" s="228" t="s">
        <v>572</v>
      </c>
      <c r="BB53" s="226">
        <v>12000</v>
      </c>
      <c r="BC53" s="227">
        <v>12000</v>
      </c>
      <c r="BD53" s="228">
        <v>12000</v>
      </c>
      <c r="BE53" s="226" t="s">
        <v>702</v>
      </c>
      <c r="BF53" s="227"/>
      <c r="BG53" s="228"/>
      <c r="BH53" s="127" t="s">
        <v>687</v>
      </c>
      <c r="BI53" s="242" t="s">
        <v>699</v>
      </c>
    </row>
    <row r="54" spans="2:61" s="89" customFormat="1" ht="18.399999999999999" customHeight="1" x14ac:dyDescent="0.65">
      <c r="B54" s="209"/>
      <c r="C54" s="213"/>
      <c r="D54" s="214"/>
      <c r="E54" s="220"/>
      <c r="F54" s="221"/>
      <c r="G54" s="221"/>
      <c r="H54" s="221"/>
      <c r="I54" s="221"/>
      <c r="J54" s="221"/>
      <c r="K54" s="222"/>
      <c r="L54" s="171" t="s">
        <v>693</v>
      </c>
      <c r="M54" s="244" t="s">
        <v>25</v>
      </c>
      <c r="N54" s="245"/>
      <c r="O54" s="246"/>
      <c r="P54" s="244" t="s">
        <v>65</v>
      </c>
      <c r="Q54" s="245" t="s">
        <v>65</v>
      </c>
      <c r="R54" s="246" t="s">
        <v>65</v>
      </c>
      <c r="S54" s="244" t="s">
        <v>184</v>
      </c>
      <c r="T54" s="245" t="s">
        <v>184</v>
      </c>
      <c r="U54" s="246" t="s">
        <v>184</v>
      </c>
      <c r="V54" s="244" t="s">
        <v>241</v>
      </c>
      <c r="W54" s="245" t="s">
        <v>241</v>
      </c>
      <c r="X54" s="246" t="s">
        <v>241</v>
      </c>
      <c r="Y54" s="244" t="s">
        <v>330</v>
      </c>
      <c r="Z54" s="245" t="s">
        <v>330</v>
      </c>
      <c r="AA54" s="246" t="s">
        <v>330</v>
      </c>
      <c r="AB54" s="244" t="s">
        <v>701</v>
      </c>
      <c r="AC54" s="245" t="s">
        <v>701</v>
      </c>
      <c r="AD54" s="246" t="s">
        <v>701</v>
      </c>
      <c r="AE54" s="90"/>
      <c r="AF54" s="183"/>
      <c r="AG54" s="244">
        <v>14500</v>
      </c>
      <c r="AH54" s="245">
        <v>14500</v>
      </c>
      <c r="AI54" s="246">
        <v>14500</v>
      </c>
      <c r="AJ54" s="244" t="s">
        <v>376</v>
      </c>
      <c r="AK54" s="245" t="s">
        <v>376</v>
      </c>
      <c r="AL54" s="246" t="s">
        <v>376</v>
      </c>
      <c r="AM54" s="244" t="s">
        <v>380</v>
      </c>
      <c r="AN54" s="245" t="s">
        <v>380</v>
      </c>
      <c r="AO54" s="246" t="s">
        <v>380</v>
      </c>
      <c r="AP54" s="244" t="s">
        <v>345</v>
      </c>
      <c r="AQ54" s="245" t="s">
        <v>345</v>
      </c>
      <c r="AR54" s="246" t="s">
        <v>345</v>
      </c>
      <c r="AS54" s="244" t="s">
        <v>389</v>
      </c>
      <c r="AT54" s="245" t="s">
        <v>389</v>
      </c>
      <c r="AU54" s="246" t="s">
        <v>389</v>
      </c>
      <c r="AV54" s="244" t="s">
        <v>572</v>
      </c>
      <c r="AW54" s="245"/>
      <c r="AX54" s="246"/>
      <c r="AY54" s="244" t="s">
        <v>572</v>
      </c>
      <c r="AZ54" s="245" t="s">
        <v>572</v>
      </c>
      <c r="BA54" s="246" t="s">
        <v>572</v>
      </c>
      <c r="BB54" s="244">
        <v>12000</v>
      </c>
      <c r="BC54" s="245">
        <v>12000</v>
      </c>
      <c r="BD54" s="246">
        <v>12000</v>
      </c>
      <c r="BE54" s="244" t="s">
        <v>702</v>
      </c>
      <c r="BF54" s="245"/>
      <c r="BG54" s="246"/>
      <c r="BH54" s="128" t="s">
        <v>693</v>
      </c>
      <c r="BI54" s="242"/>
    </row>
    <row r="55" spans="2:61" s="89" customFormat="1" ht="18.399999999999999" customHeight="1" x14ac:dyDescent="0.65">
      <c r="B55" s="209"/>
      <c r="C55" s="215"/>
      <c r="D55" s="216"/>
      <c r="E55" s="223"/>
      <c r="F55" s="224"/>
      <c r="G55" s="224"/>
      <c r="H55" s="224"/>
      <c r="I55" s="224"/>
      <c r="J55" s="224"/>
      <c r="K55" s="225"/>
      <c r="L55" s="172" t="s">
        <v>697</v>
      </c>
      <c r="M55" s="229" t="s">
        <v>43</v>
      </c>
      <c r="N55" s="230"/>
      <c r="O55" s="231"/>
      <c r="P55" s="229" t="s">
        <v>69</v>
      </c>
      <c r="Q55" s="230" t="s">
        <v>69</v>
      </c>
      <c r="R55" s="231" t="s">
        <v>69</v>
      </c>
      <c r="S55" s="229" t="s">
        <v>187</v>
      </c>
      <c r="T55" s="230" t="s">
        <v>187</v>
      </c>
      <c r="U55" s="231" t="s">
        <v>187</v>
      </c>
      <c r="V55" s="229" t="s">
        <v>246</v>
      </c>
      <c r="W55" s="230" t="s">
        <v>246</v>
      </c>
      <c r="X55" s="231" t="s">
        <v>246</v>
      </c>
      <c r="Y55" s="229" t="s">
        <v>330</v>
      </c>
      <c r="Z55" s="230" t="s">
        <v>330</v>
      </c>
      <c r="AA55" s="231" t="s">
        <v>330</v>
      </c>
      <c r="AB55" s="229" t="s">
        <v>701</v>
      </c>
      <c r="AC55" s="230" t="s">
        <v>701</v>
      </c>
      <c r="AD55" s="231" t="s">
        <v>701</v>
      </c>
      <c r="AE55" s="90"/>
      <c r="AF55" s="183"/>
      <c r="AG55" s="229">
        <v>14500</v>
      </c>
      <c r="AH55" s="230">
        <v>14500</v>
      </c>
      <c r="AI55" s="231">
        <v>14500</v>
      </c>
      <c r="AJ55" s="229" t="s">
        <v>376</v>
      </c>
      <c r="AK55" s="230" t="s">
        <v>376</v>
      </c>
      <c r="AL55" s="231" t="s">
        <v>376</v>
      </c>
      <c r="AM55" s="229" t="s">
        <v>380</v>
      </c>
      <c r="AN55" s="230" t="s">
        <v>380</v>
      </c>
      <c r="AO55" s="231" t="s">
        <v>380</v>
      </c>
      <c r="AP55" s="229" t="s">
        <v>345</v>
      </c>
      <c r="AQ55" s="230" t="s">
        <v>345</v>
      </c>
      <c r="AR55" s="231" t="s">
        <v>345</v>
      </c>
      <c r="AS55" s="229" t="s">
        <v>390</v>
      </c>
      <c r="AT55" s="230" t="s">
        <v>390</v>
      </c>
      <c r="AU55" s="231" t="s">
        <v>390</v>
      </c>
      <c r="AV55" s="229" t="s">
        <v>572</v>
      </c>
      <c r="AW55" s="230"/>
      <c r="AX55" s="231"/>
      <c r="AY55" s="229" t="s">
        <v>572</v>
      </c>
      <c r="AZ55" s="230" t="s">
        <v>572</v>
      </c>
      <c r="BA55" s="231" t="s">
        <v>572</v>
      </c>
      <c r="BB55" s="229">
        <v>12000</v>
      </c>
      <c r="BC55" s="230">
        <v>12000</v>
      </c>
      <c r="BD55" s="231">
        <v>12000</v>
      </c>
      <c r="BE55" s="229" t="s">
        <v>702</v>
      </c>
      <c r="BF55" s="230"/>
      <c r="BG55" s="231"/>
      <c r="BH55" s="129" t="s">
        <v>697</v>
      </c>
      <c r="BI55" s="242"/>
    </row>
    <row r="56" spans="2:61" s="89" customFormat="1" ht="18.399999999999999" customHeight="1" x14ac:dyDescent="0.65">
      <c r="B56" s="209"/>
      <c r="C56" s="211" t="s">
        <v>689</v>
      </c>
      <c r="D56" s="212"/>
      <c r="E56" s="250" t="s">
        <v>866</v>
      </c>
      <c r="F56" s="218"/>
      <c r="G56" s="218"/>
      <c r="H56" s="218"/>
      <c r="I56" s="218"/>
      <c r="J56" s="218"/>
      <c r="K56" s="219"/>
      <c r="L56" s="170" t="s">
        <v>687</v>
      </c>
      <c r="M56" s="247" t="s">
        <v>9</v>
      </c>
      <c r="N56" s="248"/>
      <c r="O56" s="249"/>
      <c r="P56" s="247" t="s">
        <v>63</v>
      </c>
      <c r="Q56" s="248" t="s">
        <v>63</v>
      </c>
      <c r="R56" s="249" t="s">
        <v>63</v>
      </c>
      <c r="S56" s="247" t="s">
        <v>181</v>
      </c>
      <c r="T56" s="248" t="s">
        <v>181</v>
      </c>
      <c r="U56" s="249" t="s">
        <v>181</v>
      </c>
      <c r="V56" s="247" t="s">
        <v>238</v>
      </c>
      <c r="W56" s="248" t="s">
        <v>238</v>
      </c>
      <c r="X56" s="249" t="s">
        <v>238</v>
      </c>
      <c r="Y56" s="247" t="s">
        <v>333</v>
      </c>
      <c r="Z56" s="248" t="s">
        <v>333</v>
      </c>
      <c r="AA56" s="249" t="s">
        <v>333</v>
      </c>
      <c r="AB56" s="247" t="s">
        <v>703</v>
      </c>
      <c r="AC56" s="248" t="s">
        <v>703</v>
      </c>
      <c r="AD56" s="249" t="s">
        <v>703</v>
      </c>
      <c r="AE56" s="90"/>
      <c r="AF56" s="183"/>
      <c r="AG56" s="247">
        <v>14500</v>
      </c>
      <c r="AH56" s="248">
        <v>14500</v>
      </c>
      <c r="AI56" s="249">
        <v>14500</v>
      </c>
      <c r="AJ56" s="247" t="s">
        <v>376</v>
      </c>
      <c r="AK56" s="248" t="s">
        <v>376</v>
      </c>
      <c r="AL56" s="249" t="s">
        <v>376</v>
      </c>
      <c r="AM56" s="247" t="s">
        <v>376</v>
      </c>
      <c r="AN56" s="248" t="s">
        <v>376</v>
      </c>
      <c r="AO56" s="249" t="s">
        <v>376</v>
      </c>
      <c r="AP56" s="247" t="s">
        <v>348</v>
      </c>
      <c r="AQ56" s="248" t="s">
        <v>348</v>
      </c>
      <c r="AR56" s="249" t="s">
        <v>348</v>
      </c>
      <c r="AS56" s="247" t="s">
        <v>388</v>
      </c>
      <c r="AT56" s="248" t="s">
        <v>388</v>
      </c>
      <c r="AU56" s="249" t="s">
        <v>388</v>
      </c>
      <c r="AV56" s="247" t="s">
        <v>572</v>
      </c>
      <c r="AW56" s="248"/>
      <c r="AX56" s="249"/>
      <c r="AY56" s="247" t="s">
        <v>398</v>
      </c>
      <c r="AZ56" s="248" t="s">
        <v>398</v>
      </c>
      <c r="BA56" s="249" t="s">
        <v>398</v>
      </c>
      <c r="BB56" s="247">
        <v>12000</v>
      </c>
      <c r="BC56" s="248">
        <v>12000</v>
      </c>
      <c r="BD56" s="249">
        <v>12000</v>
      </c>
      <c r="BE56" s="226" t="s">
        <v>702</v>
      </c>
      <c r="BF56" s="227"/>
      <c r="BG56" s="228"/>
      <c r="BH56" s="126" t="s">
        <v>687</v>
      </c>
      <c r="BI56" s="242"/>
    </row>
    <row r="57" spans="2:61" s="89" customFormat="1" ht="18.399999999999999" customHeight="1" x14ac:dyDescent="0.65">
      <c r="B57" s="209"/>
      <c r="C57" s="213"/>
      <c r="D57" s="214"/>
      <c r="E57" s="220"/>
      <c r="F57" s="221"/>
      <c r="G57" s="221"/>
      <c r="H57" s="221"/>
      <c r="I57" s="221"/>
      <c r="J57" s="221"/>
      <c r="K57" s="222"/>
      <c r="L57" s="171" t="s">
        <v>693</v>
      </c>
      <c r="M57" s="244" t="s">
        <v>27</v>
      </c>
      <c r="N57" s="245"/>
      <c r="O57" s="246"/>
      <c r="P57" s="244" t="s">
        <v>66</v>
      </c>
      <c r="Q57" s="245" t="s">
        <v>66</v>
      </c>
      <c r="R57" s="246" t="s">
        <v>66</v>
      </c>
      <c r="S57" s="244" t="s">
        <v>184</v>
      </c>
      <c r="T57" s="245" t="s">
        <v>184</v>
      </c>
      <c r="U57" s="246" t="s">
        <v>184</v>
      </c>
      <c r="V57" s="244" t="s">
        <v>242</v>
      </c>
      <c r="W57" s="245" t="s">
        <v>242</v>
      </c>
      <c r="X57" s="246" t="s">
        <v>242</v>
      </c>
      <c r="Y57" s="244" t="s">
        <v>333</v>
      </c>
      <c r="Z57" s="245" t="s">
        <v>333</v>
      </c>
      <c r="AA57" s="246" t="s">
        <v>333</v>
      </c>
      <c r="AB57" s="244" t="s">
        <v>703</v>
      </c>
      <c r="AC57" s="245" t="s">
        <v>703</v>
      </c>
      <c r="AD57" s="246" t="s">
        <v>703</v>
      </c>
      <c r="AE57" s="90"/>
      <c r="AF57" s="183"/>
      <c r="AG57" s="244">
        <v>14500</v>
      </c>
      <c r="AH57" s="245">
        <v>14500</v>
      </c>
      <c r="AI57" s="246">
        <v>14500</v>
      </c>
      <c r="AJ57" s="244" t="s">
        <v>376</v>
      </c>
      <c r="AK57" s="245" t="s">
        <v>376</v>
      </c>
      <c r="AL57" s="246" t="s">
        <v>376</v>
      </c>
      <c r="AM57" s="244" t="s">
        <v>376</v>
      </c>
      <c r="AN57" s="245" t="s">
        <v>376</v>
      </c>
      <c r="AO57" s="246" t="s">
        <v>376</v>
      </c>
      <c r="AP57" s="244" t="s">
        <v>348</v>
      </c>
      <c r="AQ57" s="245" t="s">
        <v>348</v>
      </c>
      <c r="AR57" s="246" t="s">
        <v>348</v>
      </c>
      <c r="AS57" s="244" t="s">
        <v>389</v>
      </c>
      <c r="AT57" s="245" t="s">
        <v>389</v>
      </c>
      <c r="AU57" s="246" t="s">
        <v>389</v>
      </c>
      <c r="AV57" s="244" t="s">
        <v>572</v>
      </c>
      <c r="AW57" s="245"/>
      <c r="AX57" s="246"/>
      <c r="AY57" s="244" t="s">
        <v>398</v>
      </c>
      <c r="AZ57" s="245" t="s">
        <v>398</v>
      </c>
      <c r="BA57" s="246" t="s">
        <v>398</v>
      </c>
      <c r="BB57" s="244">
        <v>12000</v>
      </c>
      <c r="BC57" s="245">
        <v>12000</v>
      </c>
      <c r="BD57" s="246">
        <v>12000</v>
      </c>
      <c r="BE57" s="244" t="s">
        <v>702</v>
      </c>
      <c r="BF57" s="245"/>
      <c r="BG57" s="246"/>
      <c r="BH57" s="128" t="s">
        <v>693</v>
      </c>
      <c r="BI57" s="242"/>
    </row>
    <row r="58" spans="2:61" s="89" customFormat="1" ht="18.399999999999999" customHeight="1" x14ac:dyDescent="0.65">
      <c r="B58" s="209"/>
      <c r="C58" s="215"/>
      <c r="D58" s="216"/>
      <c r="E58" s="223"/>
      <c r="F58" s="224"/>
      <c r="G58" s="224"/>
      <c r="H58" s="224"/>
      <c r="I58" s="224"/>
      <c r="J58" s="224"/>
      <c r="K58" s="225"/>
      <c r="L58" s="172" t="s">
        <v>697</v>
      </c>
      <c r="M58" s="229" t="s">
        <v>45</v>
      </c>
      <c r="N58" s="230"/>
      <c r="O58" s="231"/>
      <c r="P58" s="229" t="s">
        <v>70</v>
      </c>
      <c r="Q58" s="230" t="s">
        <v>70</v>
      </c>
      <c r="R58" s="231" t="s">
        <v>70</v>
      </c>
      <c r="S58" s="229" t="s">
        <v>187</v>
      </c>
      <c r="T58" s="230" t="s">
        <v>187</v>
      </c>
      <c r="U58" s="231" t="s">
        <v>187</v>
      </c>
      <c r="V58" s="229" t="s">
        <v>247</v>
      </c>
      <c r="W58" s="230" t="s">
        <v>247</v>
      </c>
      <c r="X58" s="231" t="s">
        <v>247</v>
      </c>
      <c r="Y58" s="229" t="s">
        <v>333</v>
      </c>
      <c r="Z58" s="230" t="s">
        <v>333</v>
      </c>
      <c r="AA58" s="231" t="s">
        <v>333</v>
      </c>
      <c r="AB58" s="229" t="s">
        <v>703</v>
      </c>
      <c r="AC58" s="230" t="s">
        <v>703</v>
      </c>
      <c r="AD58" s="231" t="s">
        <v>703</v>
      </c>
      <c r="AE58" s="90"/>
      <c r="AF58" s="183"/>
      <c r="AG58" s="229">
        <v>14500</v>
      </c>
      <c r="AH58" s="230">
        <v>14500</v>
      </c>
      <c r="AI58" s="231">
        <v>14500</v>
      </c>
      <c r="AJ58" s="229" t="s">
        <v>376</v>
      </c>
      <c r="AK58" s="230" t="s">
        <v>376</v>
      </c>
      <c r="AL58" s="231" t="s">
        <v>376</v>
      </c>
      <c r="AM58" s="229" t="s">
        <v>376</v>
      </c>
      <c r="AN58" s="230" t="s">
        <v>376</v>
      </c>
      <c r="AO58" s="231" t="s">
        <v>376</v>
      </c>
      <c r="AP58" s="229" t="s">
        <v>348</v>
      </c>
      <c r="AQ58" s="230" t="s">
        <v>348</v>
      </c>
      <c r="AR58" s="231" t="s">
        <v>348</v>
      </c>
      <c r="AS58" s="229" t="s">
        <v>390</v>
      </c>
      <c r="AT58" s="230" t="s">
        <v>390</v>
      </c>
      <c r="AU58" s="231" t="s">
        <v>390</v>
      </c>
      <c r="AV58" s="229" t="s">
        <v>572</v>
      </c>
      <c r="AW58" s="230"/>
      <c r="AX58" s="231"/>
      <c r="AY58" s="229" t="s">
        <v>398</v>
      </c>
      <c r="AZ58" s="230" t="s">
        <v>398</v>
      </c>
      <c r="BA58" s="231" t="s">
        <v>398</v>
      </c>
      <c r="BB58" s="229">
        <v>12000</v>
      </c>
      <c r="BC58" s="230">
        <v>12000</v>
      </c>
      <c r="BD58" s="231">
        <v>12000</v>
      </c>
      <c r="BE58" s="229" t="s">
        <v>702</v>
      </c>
      <c r="BF58" s="230"/>
      <c r="BG58" s="231"/>
      <c r="BH58" s="129" t="s">
        <v>697</v>
      </c>
      <c r="BI58" s="242"/>
    </row>
    <row r="59" spans="2:61" s="89" customFormat="1" ht="18.399999999999999" customHeight="1" x14ac:dyDescent="0.65">
      <c r="B59" s="209"/>
      <c r="C59" s="211" t="s">
        <v>695</v>
      </c>
      <c r="D59" s="212"/>
      <c r="E59" s="217" t="s">
        <v>867</v>
      </c>
      <c r="F59" s="218"/>
      <c r="G59" s="218"/>
      <c r="H59" s="218"/>
      <c r="I59" s="218"/>
      <c r="J59" s="218"/>
      <c r="K59" s="219"/>
      <c r="L59" s="170" t="s">
        <v>687</v>
      </c>
      <c r="M59" s="247" t="s">
        <v>11</v>
      </c>
      <c r="N59" s="248"/>
      <c r="O59" s="249"/>
      <c r="P59" s="247" t="s">
        <v>64</v>
      </c>
      <c r="Q59" s="248" t="s">
        <v>64</v>
      </c>
      <c r="R59" s="249" t="s">
        <v>64</v>
      </c>
      <c r="S59" s="247" t="s">
        <v>181</v>
      </c>
      <c r="T59" s="248" t="s">
        <v>181</v>
      </c>
      <c r="U59" s="249" t="s">
        <v>181</v>
      </c>
      <c r="V59" s="247" t="s">
        <v>239</v>
      </c>
      <c r="W59" s="248" t="s">
        <v>239</v>
      </c>
      <c r="X59" s="249" t="s">
        <v>239</v>
      </c>
      <c r="Y59" s="247" t="s">
        <v>336</v>
      </c>
      <c r="Z59" s="248" t="s">
        <v>336</v>
      </c>
      <c r="AA59" s="249" t="s">
        <v>336</v>
      </c>
      <c r="AB59" s="247" t="s">
        <v>704</v>
      </c>
      <c r="AC59" s="248" t="s">
        <v>704</v>
      </c>
      <c r="AD59" s="249" t="s">
        <v>704</v>
      </c>
      <c r="AE59" s="254" t="s">
        <v>668</v>
      </c>
      <c r="AF59" s="183"/>
      <c r="AG59" s="247">
        <v>14500</v>
      </c>
      <c r="AH59" s="248">
        <v>14500</v>
      </c>
      <c r="AI59" s="249">
        <v>14500</v>
      </c>
      <c r="AJ59" s="247" t="s">
        <v>376</v>
      </c>
      <c r="AK59" s="248" t="s">
        <v>376</v>
      </c>
      <c r="AL59" s="249" t="s">
        <v>376</v>
      </c>
      <c r="AM59" s="247" t="s">
        <v>381</v>
      </c>
      <c r="AN59" s="248" t="s">
        <v>381</v>
      </c>
      <c r="AO59" s="249" t="s">
        <v>381</v>
      </c>
      <c r="AP59" s="247" t="s">
        <v>351</v>
      </c>
      <c r="AQ59" s="248" t="s">
        <v>351</v>
      </c>
      <c r="AR59" s="249" t="s">
        <v>351</v>
      </c>
      <c r="AS59" s="247" t="s">
        <v>388</v>
      </c>
      <c r="AT59" s="248" t="s">
        <v>388</v>
      </c>
      <c r="AU59" s="249" t="s">
        <v>388</v>
      </c>
      <c r="AV59" s="247" t="s">
        <v>572</v>
      </c>
      <c r="AW59" s="248"/>
      <c r="AX59" s="249"/>
      <c r="AY59" s="247" t="s">
        <v>399</v>
      </c>
      <c r="AZ59" s="248" t="s">
        <v>399</v>
      </c>
      <c r="BA59" s="249" t="s">
        <v>399</v>
      </c>
      <c r="BB59" s="247">
        <v>12000</v>
      </c>
      <c r="BC59" s="248">
        <v>12000</v>
      </c>
      <c r="BD59" s="249">
        <v>12000</v>
      </c>
      <c r="BE59" s="247" t="s">
        <v>572</v>
      </c>
      <c r="BF59" s="248"/>
      <c r="BG59" s="249"/>
      <c r="BH59" s="126" t="s">
        <v>687</v>
      </c>
      <c r="BI59" s="242"/>
    </row>
    <row r="60" spans="2:61" s="89" customFormat="1" ht="18.399999999999999" customHeight="1" x14ac:dyDescent="0.65">
      <c r="B60" s="209"/>
      <c r="C60" s="213"/>
      <c r="D60" s="214"/>
      <c r="E60" s="220"/>
      <c r="F60" s="221"/>
      <c r="G60" s="221"/>
      <c r="H60" s="221"/>
      <c r="I60" s="221"/>
      <c r="J60" s="221"/>
      <c r="K60" s="222"/>
      <c r="L60" s="171" t="s">
        <v>693</v>
      </c>
      <c r="M60" s="244" t="s">
        <v>29</v>
      </c>
      <c r="N60" s="245"/>
      <c r="O60" s="246"/>
      <c r="P60" s="244" t="s">
        <v>67</v>
      </c>
      <c r="Q60" s="245" t="s">
        <v>67</v>
      </c>
      <c r="R60" s="246" t="s">
        <v>67</v>
      </c>
      <c r="S60" s="244" t="s">
        <v>184</v>
      </c>
      <c r="T60" s="245" t="s">
        <v>184</v>
      </c>
      <c r="U60" s="246" t="s">
        <v>184</v>
      </c>
      <c r="V60" s="244" t="s">
        <v>243</v>
      </c>
      <c r="W60" s="245" t="s">
        <v>243</v>
      </c>
      <c r="X60" s="246" t="s">
        <v>243</v>
      </c>
      <c r="Y60" s="244" t="s">
        <v>336</v>
      </c>
      <c r="Z60" s="245" t="s">
        <v>336</v>
      </c>
      <c r="AA60" s="246" t="s">
        <v>336</v>
      </c>
      <c r="AB60" s="244" t="s">
        <v>704</v>
      </c>
      <c r="AC60" s="245" t="s">
        <v>704</v>
      </c>
      <c r="AD60" s="246" t="s">
        <v>704</v>
      </c>
      <c r="AE60" s="254"/>
      <c r="AF60" s="183"/>
      <c r="AG60" s="244">
        <v>14500</v>
      </c>
      <c r="AH60" s="245">
        <v>14500</v>
      </c>
      <c r="AI60" s="246">
        <v>14500</v>
      </c>
      <c r="AJ60" s="244" t="s">
        <v>376</v>
      </c>
      <c r="AK60" s="245" t="s">
        <v>376</v>
      </c>
      <c r="AL60" s="246" t="s">
        <v>376</v>
      </c>
      <c r="AM60" s="244" t="s">
        <v>381</v>
      </c>
      <c r="AN60" s="245" t="s">
        <v>381</v>
      </c>
      <c r="AO60" s="246" t="s">
        <v>381</v>
      </c>
      <c r="AP60" s="244" t="s">
        <v>351</v>
      </c>
      <c r="AQ60" s="245" t="s">
        <v>351</v>
      </c>
      <c r="AR60" s="246" t="s">
        <v>351</v>
      </c>
      <c r="AS60" s="244" t="s">
        <v>389</v>
      </c>
      <c r="AT60" s="245" t="s">
        <v>389</v>
      </c>
      <c r="AU60" s="246" t="s">
        <v>389</v>
      </c>
      <c r="AV60" s="244" t="s">
        <v>572</v>
      </c>
      <c r="AW60" s="245"/>
      <c r="AX60" s="246"/>
      <c r="AY60" s="244" t="s">
        <v>399</v>
      </c>
      <c r="AZ60" s="245" t="s">
        <v>399</v>
      </c>
      <c r="BA60" s="246" t="s">
        <v>399</v>
      </c>
      <c r="BB60" s="244">
        <v>12000</v>
      </c>
      <c r="BC60" s="245">
        <v>12000</v>
      </c>
      <c r="BD60" s="246">
        <v>12000</v>
      </c>
      <c r="BE60" s="244" t="s">
        <v>572</v>
      </c>
      <c r="BF60" s="245"/>
      <c r="BG60" s="246"/>
      <c r="BH60" s="128" t="s">
        <v>693</v>
      </c>
      <c r="BI60" s="242"/>
    </row>
    <row r="61" spans="2:61" s="89" customFormat="1" ht="18.399999999999999" customHeight="1" x14ac:dyDescent="0.65">
      <c r="B61" s="210"/>
      <c r="C61" s="215"/>
      <c r="D61" s="216"/>
      <c r="E61" s="223"/>
      <c r="F61" s="224"/>
      <c r="G61" s="224"/>
      <c r="H61" s="224"/>
      <c r="I61" s="224"/>
      <c r="J61" s="224"/>
      <c r="K61" s="225"/>
      <c r="L61" s="172" t="s">
        <v>697</v>
      </c>
      <c r="M61" s="251" t="s">
        <v>47</v>
      </c>
      <c r="N61" s="252"/>
      <c r="O61" s="253"/>
      <c r="P61" s="251" t="s">
        <v>71</v>
      </c>
      <c r="Q61" s="252" t="s">
        <v>71</v>
      </c>
      <c r="R61" s="253" t="s">
        <v>71</v>
      </c>
      <c r="S61" s="251" t="s">
        <v>187</v>
      </c>
      <c r="T61" s="252" t="s">
        <v>187</v>
      </c>
      <c r="U61" s="253" t="s">
        <v>187</v>
      </c>
      <c r="V61" s="251" t="s">
        <v>248</v>
      </c>
      <c r="W61" s="252" t="s">
        <v>248</v>
      </c>
      <c r="X61" s="253" t="s">
        <v>248</v>
      </c>
      <c r="Y61" s="251" t="s">
        <v>336</v>
      </c>
      <c r="Z61" s="252" t="s">
        <v>336</v>
      </c>
      <c r="AA61" s="253" t="s">
        <v>336</v>
      </c>
      <c r="AB61" s="251" t="s">
        <v>704</v>
      </c>
      <c r="AC61" s="252" t="s">
        <v>704</v>
      </c>
      <c r="AD61" s="253" t="s">
        <v>704</v>
      </c>
      <c r="AE61" s="254"/>
      <c r="AF61" s="183"/>
      <c r="AG61" s="251">
        <v>14500</v>
      </c>
      <c r="AH61" s="252">
        <v>14500</v>
      </c>
      <c r="AI61" s="253">
        <v>14500</v>
      </c>
      <c r="AJ61" s="251" t="s">
        <v>376</v>
      </c>
      <c r="AK61" s="252" t="s">
        <v>376</v>
      </c>
      <c r="AL61" s="253" t="s">
        <v>376</v>
      </c>
      <c r="AM61" s="251" t="s">
        <v>381</v>
      </c>
      <c r="AN61" s="252" t="s">
        <v>381</v>
      </c>
      <c r="AO61" s="253" t="s">
        <v>381</v>
      </c>
      <c r="AP61" s="251" t="s">
        <v>351</v>
      </c>
      <c r="AQ61" s="252" t="s">
        <v>351</v>
      </c>
      <c r="AR61" s="253" t="s">
        <v>351</v>
      </c>
      <c r="AS61" s="251" t="s">
        <v>390</v>
      </c>
      <c r="AT61" s="252" t="s">
        <v>390</v>
      </c>
      <c r="AU61" s="253" t="s">
        <v>390</v>
      </c>
      <c r="AV61" s="251" t="s">
        <v>572</v>
      </c>
      <c r="AW61" s="252"/>
      <c r="AX61" s="253"/>
      <c r="AY61" s="251" t="s">
        <v>399</v>
      </c>
      <c r="AZ61" s="252" t="s">
        <v>399</v>
      </c>
      <c r="BA61" s="253" t="s">
        <v>399</v>
      </c>
      <c r="BB61" s="251">
        <v>12000</v>
      </c>
      <c r="BC61" s="252">
        <v>12000</v>
      </c>
      <c r="BD61" s="253">
        <v>12000</v>
      </c>
      <c r="BE61" s="251" t="s">
        <v>572</v>
      </c>
      <c r="BF61" s="252"/>
      <c r="BG61" s="253"/>
      <c r="BH61" s="129" t="s">
        <v>697</v>
      </c>
      <c r="BI61" s="243"/>
    </row>
    <row r="62" spans="2:61" s="89" customFormat="1" ht="18.399999999999999" customHeight="1" x14ac:dyDescent="0.65">
      <c r="B62" s="456" t="s">
        <v>708</v>
      </c>
      <c r="C62" s="457" t="s">
        <v>683</v>
      </c>
      <c r="D62" s="458"/>
      <c r="E62" s="278" t="s">
        <v>700</v>
      </c>
      <c r="F62" s="279"/>
      <c r="G62" s="279"/>
      <c r="H62" s="279"/>
      <c r="I62" s="279"/>
      <c r="J62" s="279"/>
      <c r="K62" s="280"/>
      <c r="L62" s="126" t="s">
        <v>687</v>
      </c>
      <c r="M62" s="255" t="s">
        <v>15</v>
      </c>
      <c r="N62" s="256" t="s">
        <v>15</v>
      </c>
      <c r="O62" s="257" t="s">
        <v>15</v>
      </c>
      <c r="P62" s="255" t="s">
        <v>62</v>
      </c>
      <c r="Q62" s="256" t="s">
        <v>62</v>
      </c>
      <c r="R62" s="257" t="s">
        <v>62</v>
      </c>
      <c r="S62" s="255" t="s">
        <v>182</v>
      </c>
      <c r="T62" s="256" t="s">
        <v>182</v>
      </c>
      <c r="U62" s="257" t="s">
        <v>182</v>
      </c>
      <c r="V62" s="255" t="s">
        <v>237</v>
      </c>
      <c r="W62" s="256" t="s">
        <v>237</v>
      </c>
      <c r="X62" s="257" t="s">
        <v>237</v>
      </c>
      <c r="Y62" s="255" t="s">
        <v>331</v>
      </c>
      <c r="Z62" s="256" t="s">
        <v>331</v>
      </c>
      <c r="AA62" s="257" t="s">
        <v>331</v>
      </c>
      <c r="AB62" s="255" t="s">
        <v>709</v>
      </c>
      <c r="AC62" s="256" t="s">
        <v>709</v>
      </c>
      <c r="AD62" s="257" t="s">
        <v>709</v>
      </c>
      <c r="AE62" s="254"/>
      <c r="AF62" s="183"/>
      <c r="AG62" s="255">
        <v>14500</v>
      </c>
      <c r="AH62" s="256">
        <v>14500</v>
      </c>
      <c r="AI62" s="257">
        <v>14500</v>
      </c>
      <c r="AJ62" s="255" t="s">
        <v>377</v>
      </c>
      <c r="AK62" s="256" t="s">
        <v>377</v>
      </c>
      <c r="AL62" s="257" t="s">
        <v>377</v>
      </c>
      <c r="AM62" s="255" t="s">
        <v>380</v>
      </c>
      <c r="AN62" s="256" t="s">
        <v>380</v>
      </c>
      <c r="AO62" s="257" t="s">
        <v>380</v>
      </c>
      <c r="AP62" s="255" t="s">
        <v>346</v>
      </c>
      <c r="AQ62" s="256" t="s">
        <v>346</v>
      </c>
      <c r="AR62" s="257" t="s">
        <v>346</v>
      </c>
      <c r="AS62" s="255" t="s">
        <v>388</v>
      </c>
      <c r="AT62" s="256" t="s">
        <v>388</v>
      </c>
      <c r="AU62" s="257" t="s">
        <v>388</v>
      </c>
      <c r="AV62" s="255">
        <v>10185</v>
      </c>
      <c r="AW62" s="256">
        <v>10185</v>
      </c>
      <c r="AX62" s="257">
        <v>10185</v>
      </c>
      <c r="AY62" s="255" t="s">
        <v>572</v>
      </c>
      <c r="AZ62" s="256" t="s">
        <v>572</v>
      </c>
      <c r="BA62" s="257" t="s">
        <v>572</v>
      </c>
      <c r="BB62" s="255">
        <v>12000</v>
      </c>
      <c r="BC62" s="256">
        <v>12000</v>
      </c>
      <c r="BD62" s="257">
        <v>12000</v>
      </c>
      <c r="BE62" s="255" t="s">
        <v>702</v>
      </c>
      <c r="BF62" s="256"/>
      <c r="BG62" s="257"/>
      <c r="BH62" s="127" t="s">
        <v>687</v>
      </c>
      <c r="BI62" s="468" t="s">
        <v>710</v>
      </c>
    </row>
    <row r="63" spans="2:61" s="89" customFormat="1" ht="18.399999999999999" customHeight="1" x14ac:dyDescent="0.65">
      <c r="B63" s="209"/>
      <c r="C63" s="459"/>
      <c r="D63" s="460"/>
      <c r="E63" s="281"/>
      <c r="F63" s="282"/>
      <c r="G63" s="282"/>
      <c r="H63" s="282"/>
      <c r="I63" s="282"/>
      <c r="J63" s="282"/>
      <c r="K63" s="283"/>
      <c r="L63" s="128" t="s">
        <v>693</v>
      </c>
      <c r="M63" s="261" t="s">
        <v>32</v>
      </c>
      <c r="N63" s="262" t="s">
        <v>32</v>
      </c>
      <c r="O63" s="263" t="s">
        <v>32</v>
      </c>
      <c r="P63" s="261" t="s">
        <v>65</v>
      </c>
      <c r="Q63" s="262" t="s">
        <v>65</v>
      </c>
      <c r="R63" s="263" t="s">
        <v>65</v>
      </c>
      <c r="S63" s="261" t="s">
        <v>185</v>
      </c>
      <c r="T63" s="262" t="s">
        <v>185</v>
      </c>
      <c r="U63" s="263" t="s">
        <v>185</v>
      </c>
      <c r="V63" s="261" t="s">
        <v>241</v>
      </c>
      <c r="W63" s="262" t="s">
        <v>241</v>
      </c>
      <c r="X63" s="263" t="s">
        <v>241</v>
      </c>
      <c r="Y63" s="261" t="s">
        <v>331</v>
      </c>
      <c r="Z63" s="262" t="s">
        <v>331</v>
      </c>
      <c r="AA63" s="263" t="s">
        <v>331</v>
      </c>
      <c r="AB63" s="261" t="s">
        <v>709</v>
      </c>
      <c r="AC63" s="262" t="s">
        <v>709</v>
      </c>
      <c r="AD63" s="263" t="s">
        <v>709</v>
      </c>
      <c r="AE63" s="254"/>
      <c r="AF63" s="183"/>
      <c r="AG63" s="261">
        <v>14500</v>
      </c>
      <c r="AH63" s="262">
        <v>14500</v>
      </c>
      <c r="AI63" s="263">
        <v>14500</v>
      </c>
      <c r="AJ63" s="261" t="s">
        <v>377</v>
      </c>
      <c r="AK63" s="262" t="s">
        <v>377</v>
      </c>
      <c r="AL63" s="263" t="s">
        <v>377</v>
      </c>
      <c r="AM63" s="261" t="s">
        <v>380</v>
      </c>
      <c r="AN63" s="262" t="s">
        <v>380</v>
      </c>
      <c r="AO63" s="263" t="s">
        <v>380</v>
      </c>
      <c r="AP63" s="261" t="s">
        <v>346</v>
      </c>
      <c r="AQ63" s="262" t="s">
        <v>346</v>
      </c>
      <c r="AR63" s="263" t="s">
        <v>346</v>
      </c>
      <c r="AS63" s="261" t="s">
        <v>389</v>
      </c>
      <c r="AT63" s="262" t="s">
        <v>389</v>
      </c>
      <c r="AU63" s="263" t="s">
        <v>389</v>
      </c>
      <c r="AV63" s="261">
        <v>10185</v>
      </c>
      <c r="AW63" s="262">
        <v>10185</v>
      </c>
      <c r="AX63" s="263">
        <v>10185</v>
      </c>
      <c r="AY63" s="261" t="s">
        <v>572</v>
      </c>
      <c r="AZ63" s="262" t="s">
        <v>572</v>
      </c>
      <c r="BA63" s="263" t="s">
        <v>572</v>
      </c>
      <c r="BB63" s="261">
        <v>12000</v>
      </c>
      <c r="BC63" s="262">
        <v>12000</v>
      </c>
      <c r="BD63" s="263">
        <v>12000</v>
      </c>
      <c r="BE63" s="261" t="s">
        <v>702</v>
      </c>
      <c r="BF63" s="262"/>
      <c r="BG63" s="263"/>
      <c r="BH63" s="128" t="s">
        <v>693</v>
      </c>
      <c r="BI63" s="468"/>
    </row>
    <row r="64" spans="2:61" s="89" customFormat="1" ht="18.399999999999999" customHeight="1" x14ac:dyDescent="0.65">
      <c r="B64" s="209"/>
      <c r="C64" s="461"/>
      <c r="D64" s="462"/>
      <c r="E64" s="284"/>
      <c r="F64" s="285"/>
      <c r="G64" s="285"/>
      <c r="H64" s="285"/>
      <c r="I64" s="285"/>
      <c r="J64" s="285"/>
      <c r="K64" s="286"/>
      <c r="L64" s="129" t="s">
        <v>697</v>
      </c>
      <c r="M64" s="290" t="s">
        <v>50</v>
      </c>
      <c r="N64" s="291" t="s">
        <v>50</v>
      </c>
      <c r="O64" s="292" t="s">
        <v>50</v>
      </c>
      <c r="P64" s="290" t="s">
        <v>69</v>
      </c>
      <c r="Q64" s="291" t="s">
        <v>69</v>
      </c>
      <c r="R64" s="292" t="s">
        <v>69</v>
      </c>
      <c r="S64" s="290" t="s">
        <v>188</v>
      </c>
      <c r="T64" s="291" t="s">
        <v>188</v>
      </c>
      <c r="U64" s="292" t="s">
        <v>188</v>
      </c>
      <c r="V64" s="290" t="s">
        <v>246</v>
      </c>
      <c r="W64" s="291" t="s">
        <v>246</v>
      </c>
      <c r="X64" s="292" t="s">
        <v>246</v>
      </c>
      <c r="Y64" s="290" t="s">
        <v>331</v>
      </c>
      <c r="Z64" s="291" t="s">
        <v>331</v>
      </c>
      <c r="AA64" s="292" t="s">
        <v>331</v>
      </c>
      <c r="AB64" s="290" t="s">
        <v>709</v>
      </c>
      <c r="AC64" s="291" t="s">
        <v>709</v>
      </c>
      <c r="AD64" s="292" t="s">
        <v>709</v>
      </c>
      <c r="AE64" s="254"/>
      <c r="AF64" s="108"/>
      <c r="AG64" s="290">
        <v>14500</v>
      </c>
      <c r="AH64" s="291">
        <v>14500</v>
      </c>
      <c r="AI64" s="292">
        <v>14500</v>
      </c>
      <c r="AJ64" s="290" t="s">
        <v>377</v>
      </c>
      <c r="AK64" s="291" t="s">
        <v>377</v>
      </c>
      <c r="AL64" s="292" t="s">
        <v>377</v>
      </c>
      <c r="AM64" s="290" t="s">
        <v>380</v>
      </c>
      <c r="AN64" s="291" t="s">
        <v>380</v>
      </c>
      <c r="AO64" s="292" t="s">
        <v>380</v>
      </c>
      <c r="AP64" s="290" t="s">
        <v>346</v>
      </c>
      <c r="AQ64" s="291" t="s">
        <v>346</v>
      </c>
      <c r="AR64" s="292" t="s">
        <v>346</v>
      </c>
      <c r="AS64" s="290" t="s">
        <v>390</v>
      </c>
      <c r="AT64" s="291" t="s">
        <v>390</v>
      </c>
      <c r="AU64" s="292" t="s">
        <v>390</v>
      </c>
      <c r="AV64" s="290">
        <v>10185</v>
      </c>
      <c r="AW64" s="291">
        <v>10185</v>
      </c>
      <c r="AX64" s="292">
        <v>10185</v>
      </c>
      <c r="AY64" s="290" t="s">
        <v>572</v>
      </c>
      <c r="AZ64" s="291" t="s">
        <v>572</v>
      </c>
      <c r="BA64" s="292" t="s">
        <v>572</v>
      </c>
      <c r="BB64" s="290">
        <v>12000</v>
      </c>
      <c r="BC64" s="291">
        <v>12000</v>
      </c>
      <c r="BD64" s="292">
        <v>12000</v>
      </c>
      <c r="BE64" s="290" t="s">
        <v>702</v>
      </c>
      <c r="BF64" s="291"/>
      <c r="BG64" s="292"/>
      <c r="BH64" s="129" t="s">
        <v>697</v>
      </c>
      <c r="BI64" s="468"/>
    </row>
    <row r="65" spans="2:61" s="89" customFormat="1" ht="18.399999999999999" customHeight="1" x14ac:dyDescent="0.65">
      <c r="B65" s="209"/>
      <c r="C65" s="457" t="s">
        <v>689</v>
      </c>
      <c r="D65" s="458"/>
      <c r="E65" s="464" t="s">
        <v>866</v>
      </c>
      <c r="F65" s="279"/>
      <c r="G65" s="279"/>
      <c r="H65" s="279"/>
      <c r="I65" s="279"/>
      <c r="J65" s="279"/>
      <c r="K65" s="280"/>
      <c r="L65" s="126" t="s">
        <v>687</v>
      </c>
      <c r="M65" s="258" t="s">
        <v>16</v>
      </c>
      <c r="N65" s="259" t="s">
        <v>16</v>
      </c>
      <c r="O65" s="260" t="s">
        <v>16</v>
      </c>
      <c r="P65" s="258" t="s">
        <v>63</v>
      </c>
      <c r="Q65" s="259" t="s">
        <v>63</v>
      </c>
      <c r="R65" s="260" t="s">
        <v>63</v>
      </c>
      <c r="S65" s="258" t="s">
        <v>182</v>
      </c>
      <c r="T65" s="259" t="s">
        <v>182</v>
      </c>
      <c r="U65" s="260" t="s">
        <v>182</v>
      </c>
      <c r="V65" s="258" t="s">
        <v>238</v>
      </c>
      <c r="W65" s="259" t="s">
        <v>238</v>
      </c>
      <c r="X65" s="260" t="s">
        <v>238</v>
      </c>
      <c r="Y65" s="258" t="s">
        <v>334</v>
      </c>
      <c r="Z65" s="259" t="s">
        <v>334</v>
      </c>
      <c r="AA65" s="260" t="s">
        <v>334</v>
      </c>
      <c r="AB65" s="258" t="s">
        <v>711</v>
      </c>
      <c r="AC65" s="259" t="s">
        <v>711</v>
      </c>
      <c r="AD65" s="260" t="s">
        <v>711</v>
      </c>
      <c r="AE65" s="254"/>
      <c r="AF65" s="108"/>
      <c r="AG65" s="258">
        <v>14500</v>
      </c>
      <c r="AH65" s="259">
        <v>14500</v>
      </c>
      <c r="AI65" s="260">
        <v>14500</v>
      </c>
      <c r="AJ65" s="258" t="s">
        <v>377</v>
      </c>
      <c r="AK65" s="259" t="s">
        <v>377</v>
      </c>
      <c r="AL65" s="260" t="s">
        <v>377</v>
      </c>
      <c r="AM65" s="258" t="s">
        <v>376</v>
      </c>
      <c r="AN65" s="259" t="s">
        <v>376</v>
      </c>
      <c r="AO65" s="260" t="s">
        <v>376</v>
      </c>
      <c r="AP65" s="258" t="s">
        <v>349</v>
      </c>
      <c r="AQ65" s="259" t="s">
        <v>349</v>
      </c>
      <c r="AR65" s="260" t="s">
        <v>349</v>
      </c>
      <c r="AS65" s="258" t="s">
        <v>388</v>
      </c>
      <c r="AT65" s="259" t="s">
        <v>388</v>
      </c>
      <c r="AU65" s="260" t="s">
        <v>388</v>
      </c>
      <c r="AV65" s="258">
        <v>10185</v>
      </c>
      <c r="AW65" s="259">
        <v>10185</v>
      </c>
      <c r="AX65" s="260">
        <v>10185</v>
      </c>
      <c r="AY65" s="258" t="s">
        <v>398</v>
      </c>
      <c r="AZ65" s="259" t="s">
        <v>398</v>
      </c>
      <c r="BA65" s="260" t="s">
        <v>398</v>
      </c>
      <c r="BB65" s="258">
        <v>12000</v>
      </c>
      <c r="BC65" s="259">
        <v>12000</v>
      </c>
      <c r="BD65" s="260">
        <v>12000</v>
      </c>
      <c r="BE65" s="255" t="s">
        <v>702</v>
      </c>
      <c r="BF65" s="256"/>
      <c r="BG65" s="257"/>
      <c r="BH65" s="126" t="s">
        <v>687</v>
      </c>
      <c r="BI65" s="468"/>
    </row>
    <row r="66" spans="2:61" s="89" customFormat="1" ht="18.399999999999999" customHeight="1" x14ac:dyDescent="0.65">
      <c r="B66" s="209"/>
      <c r="C66" s="459"/>
      <c r="D66" s="460"/>
      <c r="E66" s="281"/>
      <c r="F66" s="282"/>
      <c r="G66" s="282"/>
      <c r="H66" s="282"/>
      <c r="I66" s="282"/>
      <c r="J66" s="282"/>
      <c r="K66" s="283"/>
      <c r="L66" s="128" t="s">
        <v>693</v>
      </c>
      <c r="M66" s="261" t="s">
        <v>33</v>
      </c>
      <c r="N66" s="262" t="s">
        <v>33</v>
      </c>
      <c r="O66" s="263" t="s">
        <v>33</v>
      </c>
      <c r="P66" s="261" t="s">
        <v>66</v>
      </c>
      <c r="Q66" s="262" t="s">
        <v>66</v>
      </c>
      <c r="R66" s="263" t="s">
        <v>66</v>
      </c>
      <c r="S66" s="261" t="s">
        <v>185</v>
      </c>
      <c r="T66" s="262" t="s">
        <v>185</v>
      </c>
      <c r="U66" s="263" t="s">
        <v>185</v>
      </c>
      <c r="V66" s="261" t="s">
        <v>242</v>
      </c>
      <c r="W66" s="262" t="s">
        <v>242</v>
      </c>
      <c r="X66" s="263" t="s">
        <v>242</v>
      </c>
      <c r="Y66" s="261" t="s">
        <v>334</v>
      </c>
      <c r="Z66" s="262" t="s">
        <v>334</v>
      </c>
      <c r="AA66" s="263" t="s">
        <v>334</v>
      </c>
      <c r="AB66" s="261" t="s">
        <v>711</v>
      </c>
      <c r="AC66" s="262" t="s">
        <v>711</v>
      </c>
      <c r="AD66" s="263" t="s">
        <v>711</v>
      </c>
      <c r="AE66" s="254"/>
      <c r="AF66" s="108"/>
      <c r="AG66" s="261">
        <v>14500</v>
      </c>
      <c r="AH66" s="262">
        <v>14500</v>
      </c>
      <c r="AI66" s="263">
        <v>14500</v>
      </c>
      <c r="AJ66" s="261" t="s">
        <v>377</v>
      </c>
      <c r="AK66" s="262" t="s">
        <v>377</v>
      </c>
      <c r="AL66" s="263" t="s">
        <v>377</v>
      </c>
      <c r="AM66" s="261" t="s">
        <v>376</v>
      </c>
      <c r="AN66" s="262" t="s">
        <v>376</v>
      </c>
      <c r="AO66" s="263" t="s">
        <v>376</v>
      </c>
      <c r="AP66" s="261" t="s">
        <v>349</v>
      </c>
      <c r="AQ66" s="262" t="s">
        <v>349</v>
      </c>
      <c r="AR66" s="263" t="s">
        <v>349</v>
      </c>
      <c r="AS66" s="261" t="s">
        <v>389</v>
      </c>
      <c r="AT66" s="262" t="s">
        <v>389</v>
      </c>
      <c r="AU66" s="263" t="s">
        <v>389</v>
      </c>
      <c r="AV66" s="261">
        <v>10185</v>
      </c>
      <c r="AW66" s="262">
        <v>10185</v>
      </c>
      <c r="AX66" s="263">
        <v>10185</v>
      </c>
      <c r="AY66" s="261" t="s">
        <v>398</v>
      </c>
      <c r="AZ66" s="262" t="s">
        <v>398</v>
      </c>
      <c r="BA66" s="263" t="s">
        <v>398</v>
      </c>
      <c r="BB66" s="261">
        <v>12000</v>
      </c>
      <c r="BC66" s="262">
        <v>12000</v>
      </c>
      <c r="BD66" s="263">
        <v>12000</v>
      </c>
      <c r="BE66" s="261" t="s">
        <v>702</v>
      </c>
      <c r="BF66" s="262"/>
      <c r="BG66" s="263"/>
      <c r="BH66" s="128" t="s">
        <v>693</v>
      </c>
      <c r="BI66" s="468"/>
    </row>
    <row r="67" spans="2:61" s="89" customFormat="1" ht="18.399999999999999" customHeight="1" x14ac:dyDescent="0.65">
      <c r="B67" s="209"/>
      <c r="C67" s="461"/>
      <c r="D67" s="462"/>
      <c r="E67" s="284"/>
      <c r="F67" s="285"/>
      <c r="G67" s="285"/>
      <c r="H67" s="285"/>
      <c r="I67" s="285"/>
      <c r="J67" s="285"/>
      <c r="K67" s="286"/>
      <c r="L67" s="129" t="s">
        <v>697</v>
      </c>
      <c r="M67" s="290" t="s">
        <v>51</v>
      </c>
      <c r="N67" s="291" t="s">
        <v>51</v>
      </c>
      <c r="O67" s="292" t="s">
        <v>51</v>
      </c>
      <c r="P67" s="290" t="s">
        <v>70</v>
      </c>
      <c r="Q67" s="291" t="s">
        <v>70</v>
      </c>
      <c r="R67" s="292" t="s">
        <v>70</v>
      </c>
      <c r="S67" s="290" t="s">
        <v>188</v>
      </c>
      <c r="T67" s="291" t="s">
        <v>188</v>
      </c>
      <c r="U67" s="292" t="s">
        <v>188</v>
      </c>
      <c r="V67" s="290" t="s">
        <v>247</v>
      </c>
      <c r="W67" s="291" t="s">
        <v>247</v>
      </c>
      <c r="X67" s="292" t="s">
        <v>247</v>
      </c>
      <c r="Y67" s="290" t="s">
        <v>334</v>
      </c>
      <c r="Z67" s="291" t="s">
        <v>334</v>
      </c>
      <c r="AA67" s="292" t="s">
        <v>334</v>
      </c>
      <c r="AB67" s="290" t="s">
        <v>711</v>
      </c>
      <c r="AC67" s="291" t="s">
        <v>711</v>
      </c>
      <c r="AD67" s="292" t="s">
        <v>711</v>
      </c>
      <c r="AE67" s="254"/>
      <c r="AF67" s="108"/>
      <c r="AG67" s="290">
        <v>14500</v>
      </c>
      <c r="AH67" s="291">
        <v>14500</v>
      </c>
      <c r="AI67" s="292">
        <v>14500</v>
      </c>
      <c r="AJ67" s="290" t="s">
        <v>377</v>
      </c>
      <c r="AK67" s="291" t="s">
        <v>377</v>
      </c>
      <c r="AL67" s="292" t="s">
        <v>377</v>
      </c>
      <c r="AM67" s="290" t="s">
        <v>376</v>
      </c>
      <c r="AN67" s="291" t="s">
        <v>376</v>
      </c>
      <c r="AO67" s="292" t="s">
        <v>376</v>
      </c>
      <c r="AP67" s="290" t="s">
        <v>349</v>
      </c>
      <c r="AQ67" s="291" t="s">
        <v>349</v>
      </c>
      <c r="AR67" s="292" t="s">
        <v>349</v>
      </c>
      <c r="AS67" s="290" t="s">
        <v>390</v>
      </c>
      <c r="AT67" s="291" t="s">
        <v>390</v>
      </c>
      <c r="AU67" s="292" t="s">
        <v>390</v>
      </c>
      <c r="AV67" s="290">
        <v>10185</v>
      </c>
      <c r="AW67" s="291">
        <v>10185</v>
      </c>
      <c r="AX67" s="292">
        <v>10185</v>
      </c>
      <c r="AY67" s="290" t="s">
        <v>398</v>
      </c>
      <c r="AZ67" s="291" t="s">
        <v>398</v>
      </c>
      <c r="BA67" s="292" t="s">
        <v>398</v>
      </c>
      <c r="BB67" s="290">
        <v>12000</v>
      </c>
      <c r="BC67" s="291">
        <v>12000</v>
      </c>
      <c r="BD67" s="292">
        <v>12000</v>
      </c>
      <c r="BE67" s="290" t="s">
        <v>702</v>
      </c>
      <c r="BF67" s="291"/>
      <c r="BG67" s="292"/>
      <c r="BH67" s="129" t="s">
        <v>697</v>
      </c>
      <c r="BI67" s="468"/>
    </row>
    <row r="68" spans="2:61" s="89" customFormat="1" ht="18.399999999999999" customHeight="1" x14ac:dyDescent="0.65">
      <c r="B68" s="209"/>
      <c r="C68" s="457" t="s">
        <v>695</v>
      </c>
      <c r="D68" s="458"/>
      <c r="E68" s="278" t="s">
        <v>867</v>
      </c>
      <c r="F68" s="279"/>
      <c r="G68" s="279"/>
      <c r="H68" s="279"/>
      <c r="I68" s="279"/>
      <c r="J68" s="279"/>
      <c r="K68" s="280"/>
      <c r="L68" s="126" t="s">
        <v>687</v>
      </c>
      <c r="M68" s="258" t="s">
        <v>17</v>
      </c>
      <c r="N68" s="259" t="s">
        <v>17</v>
      </c>
      <c r="O68" s="260" t="s">
        <v>17</v>
      </c>
      <c r="P68" s="258" t="s">
        <v>64</v>
      </c>
      <c r="Q68" s="259" t="s">
        <v>64</v>
      </c>
      <c r="R68" s="260" t="s">
        <v>64</v>
      </c>
      <c r="S68" s="258" t="s">
        <v>182</v>
      </c>
      <c r="T68" s="259" t="s">
        <v>182</v>
      </c>
      <c r="U68" s="260" t="s">
        <v>182</v>
      </c>
      <c r="V68" s="258" t="s">
        <v>239</v>
      </c>
      <c r="W68" s="259" t="s">
        <v>239</v>
      </c>
      <c r="X68" s="260" t="s">
        <v>239</v>
      </c>
      <c r="Y68" s="258" t="s">
        <v>337</v>
      </c>
      <c r="Z68" s="259" t="s">
        <v>337</v>
      </c>
      <c r="AA68" s="260" t="s">
        <v>337</v>
      </c>
      <c r="AB68" s="258" t="s">
        <v>712</v>
      </c>
      <c r="AC68" s="259" t="s">
        <v>712</v>
      </c>
      <c r="AD68" s="260" t="s">
        <v>712</v>
      </c>
      <c r="AE68" s="254"/>
      <c r="AF68" s="108"/>
      <c r="AG68" s="258">
        <v>14500</v>
      </c>
      <c r="AH68" s="259">
        <v>14500</v>
      </c>
      <c r="AI68" s="260">
        <v>14500</v>
      </c>
      <c r="AJ68" s="258" t="s">
        <v>377</v>
      </c>
      <c r="AK68" s="259" t="s">
        <v>377</v>
      </c>
      <c r="AL68" s="260" t="s">
        <v>377</v>
      </c>
      <c r="AM68" s="258" t="s">
        <v>381</v>
      </c>
      <c r="AN68" s="259" t="s">
        <v>381</v>
      </c>
      <c r="AO68" s="260" t="s">
        <v>381</v>
      </c>
      <c r="AP68" s="258" t="s">
        <v>352</v>
      </c>
      <c r="AQ68" s="259" t="s">
        <v>352</v>
      </c>
      <c r="AR68" s="260" t="s">
        <v>352</v>
      </c>
      <c r="AS68" s="258" t="s">
        <v>388</v>
      </c>
      <c r="AT68" s="259" t="s">
        <v>388</v>
      </c>
      <c r="AU68" s="260" t="s">
        <v>388</v>
      </c>
      <c r="AV68" s="258">
        <v>10185</v>
      </c>
      <c r="AW68" s="259">
        <v>10185</v>
      </c>
      <c r="AX68" s="260">
        <v>10185</v>
      </c>
      <c r="AY68" s="258" t="s">
        <v>399</v>
      </c>
      <c r="AZ68" s="259" t="s">
        <v>399</v>
      </c>
      <c r="BA68" s="260" t="s">
        <v>399</v>
      </c>
      <c r="BB68" s="258">
        <v>12000</v>
      </c>
      <c r="BC68" s="259">
        <v>12000</v>
      </c>
      <c r="BD68" s="260">
        <v>12000</v>
      </c>
      <c r="BE68" s="258" t="s">
        <v>572</v>
      </c>
      <c r="BF68" s="259"/>
      <c r="BG68" s="260"/>
      <c r="BH68" s="126" t="s">
        <v>687</v>
      </c>
      <c r="BI68" s="468"/>
    </row>
    <row r="69" spans="2:61" s="89" customFormat="1" ht="18.399999999999999" customHeight="1" x14ac:dyDescent="0.65">
      <c r="B69" s="209"/>
      <c r="C69" s="459"/>
      <c r="D69" s="460"/>
      <c r="E69" s="281"/>
      <c r="F69" s="282"/>
      <c r="G69" s="282"/>
      <c r="H69" s="282"/>
      <c r="I69" s="282"/>
      <c r="J69" s="282"/>
      <c r="K69" s="283"/>
      <c r="L69" s="128" t="s">
        <v>693</v>
      </c>
      <c r="M69" s="261" t="s">
        <v>34</v>
      </c>
      <c r="N69" s="262" t="s">
        <v>34</v>
      </c>
      <c r="O69" s="263" t="s">
        <v>34</v>
      </c>
      <c r="P69" s="261" t="s">
        <v>67</v>
      </c>
      <c r="Q69" s="262" t="s">
        <v>67</v>
      </c>
      <c r="R69" s="263" t="s">
        <v>67</v>
      </c>
      <c r="S69" s="261" t="s">
        <v>185</v>
      </c>
      <c r="T69" s="262" t="s">
        <v>185</v>
      </c>
      <c r="U69" s="263" t="s">
        <v>185</v>
      </c>
      <c r="V69" s="261" t="s">
        <v>243</v>
      </c>
      <c r="W69" s="262" t="s">
        <v>243</v>
      </c>
      <c r="X69" s="263" t="s">
        <v>243</v>
      </c>
      <c r="Y69" s="261" t="s">
        <v>337</v>
      </c>
      <c r="Z69" s="262" t="s">
        <v>337</v>
      </c>
      <c r="AA69" s="263" t="s">
        <v>337</v>
      </c>
      <c r="AB69" s="261" t="s">
        <v>712</v>
      </c>
      <c r="AC69" s="262" t="s">
        <v>712</v>
      </c>
      <c r="AD69" s="263" t="s">
        <v>712</v>
      </c>
      <c r="AE69" s="254"/>
      <c r="AF69" s="108"/>
      <c r="AG69" s="261">
        <v>14500</v>
      </c>
      <c r="AH69" s="262">
        <v>14500</v>
      </c>
      <c r="AI69" s="263">
        <v>14500</v>
      </c>
      <c r="AJ69" s="261" t="s">
        <v>377</v>
      </c>
      <c r="AK69" s="262" t="s">
        <v>377</v>
      </c>
      <c r="AL69" s="263" t="s">
        <v>377</v>
      </c>
      <c r="AM69" s="261" t="s">
        <v>381</v>
      </c>
      <c r="AN69" s="262" t="s">
        <v>381</v>
      </c>
      <c r="AO69" s="263" t="s">
        <v>381</v>
      </c>
      <c r="AP69" s="261" t="s">
        <v>352</v>
      </c>
      <c r="AQ69" s="262" t="s">
        <v>352</v>
      </c>
      <c r="AR69" s="263" t="s">
        <v>352</v>
      </c>
      <c r="AS69" s="261" t="s">
        <v>389</v>
      </c>
      <c r="AT69" s="262" t="s">
        <v>389</v>
      </c>
      <c r="AU69" s="263" t="s">
        <v>389</v>
      </c>
      <c r="AV69" s="261">
        <v>10185</v>
      </c>
      <c r="AW69" s="262">
        <v>10185</v>
      </c>
      <c r="AX69" s="263">
        <v>10185</v>
      </c>
      <c r="AY69" s="261" t="s">
        <v>399</v>
      </c>
      <c r="AZ69" s="262" t="s">
        <v>399</v>
      </c>
      <c r="BA69" s="263" t="s">
        <v>399</v>
      </c>
      <c r="BB69" s="261">
        <v>12000</v>
      </c>
      <c r="BC69" s="262">
        <v>12000</v>
      </c>
      <c r="BD69" s="263">
        <v>12000</v>
      </c>
      <c r="BE69" s="261" t="s">
        <v>572</v>
      </c>
      <c r="BF69" s="262"/>
      <c r="BG69" s="263"/>
      <c r="BH69" s="128" t="s">
        <v>693</v>
      </c>
      <c r="BI69" s="468"/>
    </row>
    <row r="70" spans="2:61" s="89" customFormat="1" ht="18.399999999999999" customHeight="1" x14ac:dyDescent="0.65">
      <c r="B70" s="209"/>
      <c r="C70" s="461"/>
      <c r="D70" s="462"/>
      <c r="E70" s="284"/>
      <c r="F70" s="285"/>
      <c r="G70" s="285"/>
      <c r="H70" s="285"/>
      <c r="I70" s="285"/>
      <c r="J70" s="285"/>
      <c r="K70" s="286"/>
      <c r="L70" s="129" t="s">
        <v>697</v>
      </c>
      <c r="M70" s="465" t="s">
        <v>52</v>
      </c>
      <c r="N70" s="466" t="s">
        <v>52</v>
      </c>
      <c r="O70" s="467" t="s">
        <v>52</v>
      </c>
      <c r="P70" s="465" t="s">
        <v>71</v>
      </c>
      <c r="Q70" s="466" t="s">
        <v>71</v>
      </c>
      <c r="R70" s="467" t="s">
        <v>71</v>
      </c>
      <c r="S70" s="465" t="s">
        <v>188</v>
      </c>
      <c r="T70" s="466" t="s">
        <v>188</v>
      </c>
      <c r="U70" s="467" t="s">
        <v>188</v>
      </c>
      <c r="V70" s="465" t="s">
        <v>248</v>
      </c>
      <c r="W70" s="466" t="s">
        <v>248</v>
      </c>
      <c r="X70" s="467" t="s">
        <v>248</v>
      </c>
      <c r="Y70" s="465" t="s">
        <v>337</v>
      </c>
      <c r="Z70" s="466" t="s">
        <v>337</v>
      </c>
      <c r="AA70" s="467" t="s">
        <v>337</v>
      </c>
      <c r="AB70" s="465" t="s">
        <v>712</v>
      </c>
      <c r="AC70" s="466" t="s">
        <v>712</v>
      </c>
      <c r="AD70" s="467" t="s">
        <v>712</v>
      </c>
      <c r="AE70" s="254"/>
      <c r="AF70" s="108"/>
      <c r="AG70" s="465">
        <v>14500</v>
      </c>
      <c r="AH70" s="466">
        <v>14500</v>
      </c>
      <c r="AI70" s="467">
        <v>14500</v>
      </c>
      <c r="AJ70" s="465" t="s">
        <v>377</v>
      </c>
      <c r="AK70" s="466" t="s">
        <v>377</v>
      </c>
      <c r="AL70" s="467" t="s">
        <v>377</v>
      </c>
      <c r="AM70" s="465" t="s">
        <v>381</v>
      </c>
      <c r="AN70" s="466" t="s">
        <v>381</v>
      </c>
      <c r="AO70" s="467" t="s">
        <v>381</v>
      </c>
      <c r="AP70" s="465" t="s">
        <v>352</v>
      </c>
      <c r="AQ70" s="466" t="s">
        <v>352</v>
      </c>
      <c r="AR70" s="467" t="s">
        <v>352</v>
      </c>
      <c r="AS70" s="465" t="s">
        <v>390</v>
      </c>
      <c r="AT70" s="466" t="s">
        <v>390</v>
      </c>
      <c r="AU70" s="467" t="s">
        <v>390</v>
      </c>
      <c r="AV70" s="465">
        <v>10185</v>
      </c>
      <c r="AW70" s="466">
        <v>10185</v>
      </c>
      <c r="AX70" s="467">
        <v>10185</v>
      </c>
      <c r="AY70" s="465" t="s">
        <v>399</v>
      </c>
      <c r="AZ70" s="466" t="s">
        <v>399</v>
      </c>
      <c r="BA70" s="467" t="s">
        <v>399</v>
      </c>
      <c r="BB70" s="465">
        <v>12000</v>
      </c>
      <c r="BC70" s="466">
        <v>12000</v>
      </c>
      <c r="BD70" s="467">
        <v>12000</v>
      </c>
      <c r="BE70" s="465" t="s">
        <v>572</v>
      </c>
      <c r="BF70" s="466"/>
      <c r="BG70" s="467"/>
      <c r="BH70" s="129" t="s">
        <v>697</v>
      </c>
      <c r="BI70" s="468"/>
    </row>
    <row r="71" spans="2:61" s="89" customFormat="1" ht="18.399999999999999" customHeight="1" x14ac:dyDescent="0.65">
      <c r="B71" s="209"/>
      <c r="C71" s="457" t="s">
        <v>685</v>
      </c>
      <c r="D71" s="458"/>
      <c r="E71" s="464" t="s">
        <v>713</v>
      </c>
      <c r="F71" s="279"/>
      <c r="G71" s="279"/>
      <c r="H71" s="279"/>
      <c r="I71" s="279"/>
      <c r="J71" s="279"/>
      <c r="K71" s="280"/>
      <c r="L71" s="126" t="s">
        <v>687</v>
      </c>
      <c r="M71" s="258" t="s">
        <v>572</v>
      </c>
      <c r="N71" s="259" t="s">
        <v>572</v>
      </c>
      <c r="O71" s="260" t="s">
        <v>572</v>
      </c>
      <c r="P71" s="258" t="s">
        <v>572</v>
      </c>
      <c r="Q71" s="259" t="s">
        <v>572</v>
      </c>
      <c r="R71" s="260" t="s">
        <v>572</v>
      </c>
      <c r="S71" s="258" t="s">
        <v>182</v>
      </c>
      <c r="T71" s="259" t="s">
        <v>182</v>
      </c>
      <c r="U71" s="260" t="s">
        <v>182</v>
      </c>
      <c r="V71" s="258" t="s">
        <v>572</v>
      </c>
      <c r="W71" s="259" t="s">
        <v>572</v>
      </c>
      <c r="X71" s="260" t="s">
        <v>572</v>
      </c>
      <c r="Y71" s="258" t="s">
        <v>339</v>
      </c>
      <c r="Z71" s="259" t="s">
        <v>339</v>
      </c>
      <c r="AA71" s="260" t="s">
        <v>339</v>
      </c>
      <c r="AB71" s="258" t="s">
        <v>714</v>
      </c>
      <c r="AC71" s="259" t="s">
        <v>714</v>
      </c>
      <c r="AD71" s="260" t="s">
        <v>714</v>
      </c>
      <c r="AE71" s="254"/>
      <c r="AF71" s="108"/>
      <c r="AG71" s="255">
        <v>14500</v>
      </c>
      <c r="AH71" s="256">
        <v>14500</v>
      </c>
      <c r="AI71" s="257">
        <v>14500</v>
      </c>
      <c r="AJ71" s="258" t="s">
        <v>377</v>
      </c>
      <c r="AK71" s="259" t="s">
        <v>377</v>
      </c>
      <c r="AL71" s="260" t="s">
        <v>377</v>
      </c>
      <c r="AM71" s="258" t="s">
        <v>382</v>
      </c>
      <c r="AN71" s="259" t="s">
        <v>382</v>
      </c>
      <c r="AO71" s="260" t="s">
        <v>382</v>
      </c>
      <c r="AP71" s="258" t="s">
        <v>354</v>
      </c>
      <c r="AQ71" s="259" t="s">
        <v>354</v>
      </c>
      <c r="AR71" s="260" t="s">
        <v>354</v>
      </c>
      <c r="AS71" s="258" t="s">
        <v>388</v>
      </c>
      <c r="AT71" s="259" t="s">
        <v>388</v>
      </c>
      <c r="AU71" s="260" t="s">
        <v>388</v>
      </c>
      <c r="AV71" s="258">
        <v>10185</v>
      </c>
      <c r="AW71" s="259">
        <v>10185</v>
      </c>
      <c r="AX71" s="260">
        <v>10185</v>
      </c>
      <c r="AY71" s="258" t="s">
        <v>400</v>
      </c>
      <c r="AZ71" s="259" t="s">
        <v>400</v>
      </c>
      <c r="BA71" s="260" t="s">
        <v>400</v>
      </c>
      <c r="BB71" s="258">
        <v>12000</v>
      </c>
      <c r="BC71" s="259">
        <v>12000</v>
      </c>
      <c r="BD71" s="260">
        <v>12000</v>
      </c>
      <c r="BE71" s="258" t="s">
        <v>572</v>
      </c>
      <c r="BF71" s="259" t="s">
        <v>572</v>
      </c>
      <c r="BG71" s="260" t="s">
        <v>572</v>
      </c>
      <c r="BH71" s="126" t="s">
        <v>687</v>
      </c>
      <c r="BI71" s="468"/>
    </row>
    <row r="72" spans="2:61" s="89" customFormat="1" ht="18.399999999999999" customHeight="1" x14ac:dyDescent="0.65">
      <c r="B72" s="209"/>
      <c r="C72" s="459"/>
      <c r="D72" s="460"/>
      <c r="E72" s="281"/>
      <c r="F72" s="282"/>
      <c r="G72" s="282"/>
      <c r="H72" s="282"/>
      <c r="I72" s="282"/>
      <c r="J72" s="282"/>
      <c r="K72" s="283"/>
      <c r="L72" s="128" t="s">
        <v>693</v>
      </c>
      <c r="M72" s="261" t="s">
        <v>35</v>
      </c>
      <c r="N72" s="262" t="s">
        <v>35</v>
      </c>
      <c r="O72" s="263" t="s">
        <v>35</v>
      </c>
      <c r="P72" s="261" t="s">
        <v>68</v>
      </c>
      <c r="Q72" s="262" t="s">
        <v>68</v>
      </c>
      <c r="R72" s="263" t="s">
        <v>68</v>
      </c>
      <c r="S72" s="261" t="s">
        <v>185</v>
      </c>
      <c r="T72" s="262" t="s">
        <v>185</v>
      </c>
      <c r="U72" s="263" t="s">
        <v>185</v>
      </c>
      <c r="V72" s="261" t="s">
        <v>244</v>
      </c>
      <c r="W72" s="262" t="s">
        <v>244</v>
      </c>
      <c r="X72" s="263" t="s">
        <v>244</v>
      </c>
      <c r="Y72" s="261" t="s">
        <v>339</v>
      </c>
      <c r="Z72" s="262" t="s">
        <v>339</v>
      </c>
      <c r="AA72" s="263" t="s">
        <v>339</v>
      </c>
      <c r="AB72" s="261" t="s">
        <v>714</v>
      </c>
      <c r="AC72" s="262" t="s">
        <v>714</v>
      </c>
      <c r="AD72" s="263" t="s">
        <v>714</v>
      </c>
      <c r="AE72" s="254"/>
      <c r="AF72" s="108"/>
      <c r="AG72" s="261">
        <v>14500</v>
      </c>
      <c r="AH72" s="262">
        <v>14500</v>
      </c>
      <c r="AI72" s="263">
        <v>14500</v>
      </c>
      <c r="AJ72" s="261" t="s">
        <v>377</v>
      </c>
      <c r="AK72" s="262" t="s">
        <v>377</v>
      </c>
      <c r="AL72" s="263" t="s">
        <v>377</v>
      </c>
      <c r="AM72" s="261" t="s">
        <v>382</v>
      </c>
      <c r="AN72" s="262" t="s">
        <v>382</v>
      </c>
      <c r="AO72" s="263" t="s">
        <v>382</v>
      </c>
      <c r="AP72" s="261" t="s">
        <v>354</v>
      </c>
      <c r="AQ72" s="262" t="s">
        <v>354</v>
      </c>
      <c r="AR72" s="263" t="s">
        <v>354</v>
      </c>
      <c r="AS72" s="261" t="s">
        <v>389</v>
      </c>
      <c r="AT72" s="262" t="s">
        <v>389</v>
      </c>
      <c r="AU72" s="263" t="s">
        <v>389</v>
      </c>
      <c r="AV72" s="261">
        <v>10185</v>
      </c>
      <c r="AW72" s="262">
        <v>10185</v>
      </c>
      <c r="AX72" s="263">
        <v>10185</v>
      </c>
      <c r="AY72" s="261" t="s">
        <v>400</v>
      </c>
      <c r="AZ72" s="262" t="s">
        <v>400</v>
      </c>
      <c r="BA72" s="263" t="s">
        <v>400</v>
      </c>
      <c r="BB72" s="261">
        <v>12000</v>
      </c>
      <c r="BC72" s="262">
        <v>12000</v>
      </c>
      <c r="BD72" s="263">
        <v>12000</v>
      </c>
      <c r="BE72" s="261" t="s">
        <v>572</v>
      </c>
      <c r="BF72" s="262" t="s">
        <v>572</v>
      </c>
      <c r="BG72" s="263" t="s">
        <v>572</v>
      </c>
      <c r="BH72" s="128" t="s">
        <v>693</v>
      </c>
      <c r="BI72" s="468"/>
    </row>
    <row r="73" spans="2:61" s="89" customFormat="1" ht="18.399999999999999" customHeight="1" x14ac:dyDescent="0.65">
      <c r="B73" s="210"/>
      <c r="C73" s="461"/>
      <c r="D73" s="462"/>
      <c r="E73" s="284"/>
      <c r="F73" s="285"/>
      <c r="G73" s="285"/>
      <c r="H73" s="285"/>
      <c r="I73" s="285"/>
      <c r="J73" s="285"/>
      <c r="K73" s="286"/>
      <c r="L73" s="129" t="s">
        <v>697</v>
      </c>
      <c r="M73" s="465" t="s">
        <v>53</v>
      </c>
      <c r="N73" s="466" t="s">
        <v>53</v>
      </c>
      <c r="O73" s="467" t="s">
        <v>53</v>
      </c>
      <c r="P73" s="465" t="s">
        <v>72</v>
      </c>
      <c r="Q73" s="466" t="s">
        <v>72</v>
      </c>
      <c r="R73" s="467" t="s">
        <v>72</v>
      </c>
      <c r="S73" s="465" t="s">
        <v>188</v>
      </c>
      <c r="T73" s="466" t="s">
        <v>188</v>
      </c>
      <c r="U73" s="467" t="s">
        <v>188</v>
      </c>
      <c r="V73" s="465" t="s">
        <v>249</v>
      </c>
      <c r="W73" s="466" t="s">
        <v>249</v>
      </c>
      <c r="X73" s="467" t="s">
        <v>249</v>
      </c>
      <c r="Y73" s="465" t="s">
        <v>339</v>
      </c>
      <c r="Z73" s="466" t="s">
        <v>339</v>
      </c>
      <c r="AA73" s="467" t="s">
        <v>339</v>
      </c>
      <c r="AB73" s="465" t="s">
        <v>714</v>
      </c>
      <c r="AC73" s="466" t="s">
        <v>714</v>
      </c>
      <c r="AD73" s="467" t="s">
        <v>714</v>
      </c>
      <c r="AE73" s="254"/>
      <c r="AF73" s="108"/>
      <c r="AG73" s="290">
        <v>14500</v>
      </c>
      <c r="AH73" s="291">
        <v>14500</v>
      </c>
      <c r="AI73" s="292">
        <v>14500</v>
      </c>
      <c r="AJ73" s="465" t="s">
        <v>377</v>
      </c>
      <c r="AK73" s="466" t="s">
        <v>377</v>
      </c>
      <c r="AL73" s="467" t="s">
        <v>377</v>
      </c>
      <c r="AM73" s="465" t="s">
        <v>382</v>
      </c>
      <c r="AN73" s="466" t="s">
        <v>382</v>
      </c>
      <c r="AO73" s="467" t="s">
        <v>382</v>
      </c>
      <c r="AP73" s="465" t="s">
        <v>354</v>
      </c>
      <c r="AQ73" s="466" t="s">
        <v>354</v>
      </c>
      <c r="AR73" s="467" t="s">
        <v>354</v>
      </c>
      <c r="AS73" s="465" t="s">
        <v>390</v>
      </c>
      <c r="AT73" s="466" t="s">
        <v>390</v>
      </c>
      <c r="AU73" s="467" t="s">
        <v>390</v>
      </c>
      <c r="AV73" s="465">
        <v>10185</v>
      </c>
      <c r="AW73" s="466">
        <v>10185</v>
      </c>
      <c r="AX73" s="467">
        <v>10185</v>
      </c>
      <c r="AY73" s="465" t="s">
        <v>400</v>
      </c>
      <c r="AZ73" s="466" t="s">
        <v>400</v>
      </c>
      <c r="BA73" s="467" t="s">
        <v>400</v>
      </c>
      <c r="BB73" s="465">
        <v>12000</v>
      </c>
      <c r="BC73" s="466">
        <v>12000</v>
      </c>
      <c r="BD73" s="467">
        <v>12000</v>
      </c>
      <c r="BE73" s="465" t="s">
        <v>572</v>
      </c>
      <c r="BF73" s="466" t="s">
        <v>572</v>
      </c>
      <c r="BG73" s="467" t="s">
        <v>572</v>
      </c>
      <c r="BH73" s="129" t="s">
        <v>697</v>
      </c>
      <c r="BI73" s="469"/>
    </row>
    <row r="74" spans="2:61" s="89" customFormat="1" ht="18.399999999999999" customHeight="1" x14ac:dyDescent="0.65">
      <c r="B74" s="470" t="s">
        <v>716</v>
      </c>
      <c r="C74" s="471" t="s">
        <v>683</v>
      </c>
      <c r="D74" s="472"/>
      <c r="E74" s="217" t="s">
        <v>700</v>
      </c>
      <c r="F74" s="218"/>
      <c r="G74" s="218"/>
      <c r="H74" s="218"/>
      <c r="I74" s="218"/>
      <c r="J74" s="218"/>
      <c r="K74" s="219"/>
      <c r="L74" s="141" t="s">
        <v>687</v>
      </c>
      <c r="M74" s="264" t="s">
        <v>20</v>
      </c>
      <c r="N74" s="265" t="s">
        <v>20</v>
      </c>
      <c r="O74" s="266" t="s">
        <v>20</v>
      </c>
      <c r="P74" s="264" t="s">
        <v>62</v>
      </c>
      <c r="Q74" s="265" t="s">
        <v>62</v>
      </c>
      <c r="R74" s="266" t="s">
        <v>62</v>
      </c>
      <c r="S74" s="264" t="s">
        <v>183</v>
      </c>
      <c r="T74" s="265" t="s">
        <v>183</v>
      </c>
      <c r="U74" s="266" t="s">
        <v>183</v>
      </c>
      <c r="V74" s="264" t="s">
        <v>237</v>
      </c>
      <c r="W74" s="265" t="s">
        <v>237</v>
      </c>
      <c r="X74" s="266" t="s">
        <v>237</v>
      </c>
      <c r="Y74" s="264" t="s">
        <v>332</v>
      </c>
      <c r="Z74" s="265" t="s">
        <v>332</v>
      </c>
      <c r="AA74" s="266" t="s">
        <v>332</v>
      </c>
      <c r="AB74" s="264" t="s">
        <v>717</v>
      </c>
      <c r="AC74" s="265" t="s">
        <v>717</v>
      </c>
      <c r="AD74" s="266" t="s">
        <v>717</v>
      </c>
      <c r="AE74" s="254"/>
      <c r="AF74" s="108"/>
      <c r="AG74" s="264">
        <v>14500</v>
      </c>
      <c r="AH74" s="265">
        <v>14500</v>
      </c>
      <c r="AI74" s="266">
        <v>14500</v>
      </c>
      <c r="AJ74" s="264" t="s">
        <v>378</v>
      </c>
      <c r="AK74" s="265" t="s">
        <v>378</v>
      </c>
      <c r="AL74" s="266" t="s">
        <v>378</v>
      </c>
      <c r="AM74" s="264" t="s">
        <v>380</v>
      </c>
      <c r="AN74" s="265" t="s">
        <v>380</v>
      </c>
      <c r="AO74" s="266" t="s">
        <v>380</v>
      </c>
      <c r="AP74" s="264" t="s">
        <v>347</v>
      </c>
      <c r="AQ74" s="265" t="s">
        <v>347</v>
      </c>
      <c r="AR74" s="266" t="s">
        <v>347</v>
      </c>
      <c r="AS74" s="264" t="s">
        <v>388</v>
      </c>
      <c r="AT74" s="265" t="s">
        <v>388</v>
      </c>
      <c r="AU74" s="266" t="s">
        <v>388</v>
      </c>
      <c r="AV74" s="264">
        <v>10186</v>
      </c>
      <c r="AW74" s="265">
        <v>10186</v>
      </c>
      <c r="AX74" s="266">
        <v>10186</v>
      </c>
      <c r="AY74" s="264" t="s">
        <v>572</v>
      </c>
      <c r="AZ74" s="265" t="s">
        <v>572</v>
      </c>
      <c r="BA74" s="266" t="s">
        <v>572</v>
      </c>
      <c r="BB74" s="264">
        <v>12000</v>
      </c>
      <c r="BC74" s="265">
        <v>12000</v>
      </c>
      <c r="BD74" s="266">
        <v>12000</v>
      </c>
      <c r="BE74" s="264" t="s">
        <v>702</v>
      </c>
      <c r="BF74" s="265" t="s">
        <v>572</v>
      </c>
      <c r="BG74" s="266" t="s">
        <v>572</v>
      </c>
      <c r="BH74" s="141" t="s">
        <v>687</v>
      </c>
      <c r="BI74" s="478" t="s">
        <v>716</v>
      </c>
    </row>
    <row r="75" spans="2:61" s="89" customFormat="1" ht="18.399999999999999" customHeight="1" x14ac:dyDescent="0.65">
      <c r="B75" s="470"/>
      <c r="C75" s="473"/>
      <c r="D75" s="474"/>
      <c r="E75" s="220"/>
      <c r="F75" s="221"/>
      <c r="G75" s="221"/>
      <c r="H75" s="221"/>
      <c r="I75" s="221"/>
      <c r="J75" s="221"/>
      <c r="K75" s="222"/>
      <c r="L75" s="142" t="s">
        <v>693</v>
      </c>
      <c r="M75" s="293" t="s">
        <v>37</v>
      </c>
      <c r="N75" s="294" t="s">
        <v>37</v>
      </c>
      <c r="O75" s="295" t="s">
        <v>37</v>
      </c>
      <c r="P75" s="293" t="s">
        <v>65</v>
      </c>
      <c r="Q75" s="294" t="s">
        <v>65</v>
      </c>
      <c r="R75" s="295" t="s">
        <v>65</v>
      </c>
      <c r="S75" s="293" t="s">
        <v>186</v>
      </c>
      <c r="T75" s="294" t="s">
        <v>186</v>
      </c>
      <c r="U75" s="295" t="s">
        <v>186</v>
      </c>
      <c r="V75" s="293" t="s">
        <v>241</v>
      </c>
      <c r="W75" s="294" t="s">
        <v>241</v>
      </c>
      <c r="X75" s="295" t="s">
        <v>241</v>
      </c>
      <c r="Y75" s="293" t="s">
        <v>332</v>
      </c>
      <c r="Z75" s="294" t="s">
        <v>332</v>
      </c>
      <c r="AA75" s="295" t="s">
        <v>332</v>
      </c>
      <c r="AB75" s="293" t="s">
        <v>717</v>
      </c>
      <c r="AC75" s="294" t="s">
        <v>717</v>
      </c>
      <c r="AD75" s="295" t="s">
        <v>717</v>
      </c>
      <c r="AE75" s="254"/>
      <c r="AF75" s="108"/>
      <c r="AG75" s="293">
        <v>14500</v>
      </c>
      <c r="AH75" s="294">
        <v>14500</v>
      </c>
      <c r="AI75" s="295">
        <v>14500</v>
      </c>
      <c r="AJ75" s="293" t="s">
        <v>378</v>
      </c>
      <c r="AK75" s="294" t="s">
        <v>378</v>
      </c>
      <c r="AL75" s="295" t="s">
        <v>378</v>
      </c>
      <c r="AM75" s="293" t="s">
        <v>380</v>
      </c>
      <c r="AN75" s="294" t="s">
        <v>380</v>
      </c>
      <c r="AO75" s="295" t="s">
        <v>380</v>
      </c>
      <c r="AP75" s="293" t="s">
        <v>347</v>
      </c>
      <c r="AQ75" s="294" t="s">
        <v>347</v>
      </c>
      <c r="AR75" s="295" t="s">
        <v>347</v>
      </c>
      <c r="AS75" s="293" t="s">
        <v>389</v>
      </c>
      <c r="AT75" s="294" t="s">
        <v>389</v>
      </c>
      <c r="AU75" s="295" t="s">
        <v>389</v>
      </c>
      <c r="AV75" s="293">
        <v>10186</v>
      </c>
      <c r="AW75" s="294">
        <v>10186</v>
      </c>
      <c r="AX75" s="295">
        <v>10186</v>
      </c>
      <c r="AY75" s="293" t="s">
        <v>572</v>
      </c>
      <c r="AZ75" s="294" t="s">
        <v>572</v>
      </c>
      <c r="BA75" s="295" t="s">
        <v>572</v>
      </c>
      <c r="BB75" s="293">
        <v>12000</v>
      </c>
      <c r="BC75" s="294">
        <v>12000</v>
      </c>
      <c r="BD75" s="295">
        <v>12000</v>
      </c>
      <c r="BE75" s="293" t="s">
        <v>702</v>
      </c>
      <c r="BF75" s="294" t="s">
        <v>572</v>
      </c>
      <c r="BG75" s="295" t="s">
        <v>572</v>
      </c>
      <c r="BH75" s="142" t="s">
        <v>693</v>
      </c>
      <c r="BI75" s="478"/>
    </row>
    <row r="76" spans="2:61" s="89" customFormat="1" ht="18.399999999999999" customHeight="1" x14ac:dyDescent="0.65">
      <c r="B76" s="470"/>
      <c r="C76" s="475"/>
      <c r="D76" s="476"/>
      <c r="E76" s="223"/>
      <c r="F76" s="224"/>
      <c r="G76" s="224"/>
      <c r="H76" s="224"/>
      <c r="I76" s="224"/>
      <c r="J76" s="224"/>
      <c r="K76" s="225"/>
      <c r="L76" s="143" t="s">
        <v>697</v>
      </c>
      <c r="M76" s="296" t="s">
        <v>55</v>
      </c>
      <c r="N76" s="297" t="s">
        <v>55</v>
      </c>
      <c r="O76" s="298" t="s">
        <v>55</v>
      </c>
      <c r="P76" s="296" t="s">
        <v>69</v>
      </c>
      <c r="Q76" s="297" t="s">
        <v>69</v>
      </c>
      <c r="R76" s="298" t="s">
        <v>69</v>
      </c>
      <c r="S76" s="296" t="s">
        <v>189</v>
      </c>
      <c r="T76" s="297" t="s">
        <v>189</v>
      </c>
      <c r="U76" s="298" t="s">
        <v>189</v>
      </c>
      <c r="V76" s="296" t="s">
        <v>246</v>
      </c>
      <c r="W76" s="297" t="s">
        <v>246</v>
      </c>
      <c r="X76" s="298" t="s">
        <v>246</v>
      </c>
      <c r="Y76" s="296" t="s">
        <v>332</v>
      </c>
      <c r="Z76" s="297" t="s">
        <v>332</v>
      </c>
      <c r="AA76" s="298" t="s">
        <v>332</v>
      </c>
      <c r="AB76" s="296" t="s">
        <v>717</v>
      </c>
      <c r="AC76" s="297" t="s">
        <v>717</v>
      </c>
      <c r="AD76" s="298" t="s">
        <v>717</v>
      </c>
      <c r="AE76" s="254"/>
      <c r="AF76" s="108"/>
      <c r="AG76" s="296">
        <v>14500</v>
      </c>
      <c r="AH76" s="297">
        <v>14500</v>
      </c>
      <c r="AI76" s="298">
        <v>14500</v>
      </c>
      <c r="AJ76" s="296" t="s">
        <v>378</v>
      </c>
      <c r="AK76" s="297" t="s">
        <v>378</v>
      </c>
      <c r="AL76" s="298" t="s">
        <v>378</v>
      </c>
      <c r="AM76" s="296" t="s">
        <v>380</v>
      </c>
      <c r="AN76" s="297" t="s">
        <v>380</v>
      </c>
      <c r="AO76" s="298" t="s">
        <v>380</v>
      </c>
      <c r="AP76" s="296" t="s">
        <v>347</v>
      </c>
      <c r="AQ76" s="297" t="s">
        <v>347</v>
      </c>
      <c r="AR76" s="298" t="s">
        <v>347</v>
      </c>
      <c r="AS76" s="296" t="s">
        <v>390</v>
      </c>
      <c r="AT76" s="297" t="s">
        <v>390</v>
      </c>
      <c r="AU76" s="298" t="s">
        <v>390</v>
      </c>
      <c r="AV76" s="296">
        <v>10186</v>
      </c>
      <c r="AW76" s="297">
        <v>10186</v>
      </c>
      <c r="AX76" s="298">
        <v>10186</v>
      </c>
      <c r="AY76" s="296" t="s">
        <v>572</v>
      </c>
      <c r="AZ76" s="297" t="s">
        <v>572</v>
      </c>
      <c r="BA76" s="298" t="s">
        <v>572</v>
      </c>
      <c r="BB76" s="296">
        <v>12000</v>
      </c>
      <c r="BC76" s="297">
        <v>12000</v>
      </c>
      <c r="BD76" s="298">
        <v>12000</v>
      </c>
      <c r="BE76" s="296" t="s">
        <v>702</v>
      </c>
      <c r="BF76" s="297" t="s">
        <v>572</v>
      </c>
      <c r="BG76" s="298" t="s">
        <v>572</v>
      </c>
      <c r="BH76" s="143" t="s">
        <v>697</v>
      </c>
      <c r="BI76" s="478"/>
    </row>
    <row r="77" spans="2:61" s="89" customFormat="1" ht="18.399999999999999" customHeight="1" x14ac:dyDescent="0.65">
      <c r="B77" s="470"/>
      <c r="C77" s="471" t="s">
        <v>689</v>
      </c>
      <c r="D77" s="472"/>
      <c r="E77" s="250" t="s">
        <v>866</v>
      </c>
      <c r="F77" s="218"/>
      <c r="G77" s="218"/>
      <c r="H77" s="218"/>
      <c r="I77" s="218"/>
      <c r="J77" s="218"/>
      <c r="K77" s="219"/>
      <c r="L77" s="141" t="s">
        <v>687</v>
      </c>
      <c r="M77" s="264" t="s">
        <v>21</v>
      </c>
      <c r="N77" s="265" t="s">
        <v>21</v>
      </c>
      <c r="O77" s="266" t="s">
        <v>21</v>
      </c>
      <c r="P77" s="264" t="s">
        <v>63</v>
      </c>
      <c r="Q77" s="265" t="s">
        <v>63</v>
      </c>
      <c r="R77" s="266" t="s">
        <v>63</v>
      </c>
      <c r="S77" s="264" t="s">
        <v>183</v>
      </c>
      <c r="T77" s="265" t="s">
        <v>183</v>
      </c>
      <c r="U77" s="266" t="s">
        <v>183</v>
      </c>
      <c r="V77" s="264" t="s">
        <v>238</v>
      </c>
      <c r="W77" s="265" t="s">
        <v>238</v>
      </c>
      <c r="X77" s="266" t="s">
        <v>238</v>
      </c>
      <c r="Y77" s="264" t="s">
        <v>335</v>
      </c>
      <c r="Z77" s="265" t="s">
        <v>335</v>
      </c>
      <c r="AA77" s="266" t="s">
        <v>335</v>
      </c>
      <c r="AB77" s="264" t="s">
        <v>718</v>
      </c>
      <c r="AC77" s="265" t="s">
        <v>718</v>
      </c>
      <c r="AD77" s="266" t="s">
        <v>718</v>
      </c>
      <c r="AE77" s="254"/>
      <c r="AF77" s="108"/>
      <c r="AG77" s="264">
        <v>14500</v>
      </c>
      <c r="AH77" s="265">
        <v>14500</v>
      </c>
      <c r="AI77" s="266">
        <v>14500</v>
      </c>
      <c r="AJ77" s="264" t="s">
        <v>378</v>
      </c>
      <c r="AK77" s="265" t="s">
        <v>378</v>
      </c>
      <c r="AL77" s="266" t="s">
        <v>378</v>
      </c>
      <c r="AM77" s="264" t="s">
        <v>376</v>
      </c>
      <c r="AN77" s="265" t="s">
        <v>376</v>
      </c>
      <c r="AO77" s="266" t="s">
        <v>376</v>
      </c>
      <c r="AP77" s="264" t="s">
        <v>350</v>
      </c>
      <c r="AQ77" s="265" t="s">
        <v>350</v>
      </c>
      <c r="AR77" s="266" t="s">
        <v>350</v>
      </c>
      <c r="AS77" s="264" t="s">
        <v>388</v>
      </c>
      <c r="AT77" s="265" t="s">
        <v>388</v>
      </c>
      <c r="AU77" s="266" t="s">
        <v>388</v>
      </c>
      <c r="AV77" s="264">
        <v>10186</v>
      </c>
      <c r="AW77" s="265">
        <v>10186</v>
      </c>
      <c r="AX77" s="266">
        <v>10186</v>
      </c>
      <c r="AY77" s="264" t="s">
        <v>398</v>
      </c>
      <c r="AZ77" s="265" t="s">
        <v>398</v>
      </c>
      <c r="BA77" s="266" t="s">
        <v>398</v>
      </c>
      <c r="BB77" s="264">
        <v>12000</v>
      </c>
      <c r="BC77" s="265">
        <v>12000</v>
      </c>
      <c r="BD77" s="266">
        <v>12000</v>
      </c>
      <c r="BE77" s="264" t="s">
        <v>702</v>
      </c>
      <c r="BF77" s="265" t="s">
        <v>572</v>
      </c>
      <c r="BG77" s="266" t="s">
        <v>572</v>
      </c>
      <c r="BH77" s="141" t="s">
        <v>687</v>
      </c>
      <c r="BI77" s="478"/>
    </row>
    <row r="78" spans="2:61" s="89" customFormat="1" ht="18.399999999999999" customHeight="1" x14ac:dyDescent="0.65">
      <c r="B78" s="470"/>
      <c r="C78" s="473"/>
      <c r="D78" s="474"/>
      <c r="E78" s="220"/>
      <c r="F78" s="221"/>
      <c r="G78" s="221"/>
      <c r="H78" s="221"/>
      <c r="I78" s="221"/>
      <c r="J78" s="221"/>
      <c r="K78" s="222"/>
      <c r="L78" s="142" t="s">
        <v>693</v>
      </c>
      <c r="M78" s="293" t="s">
        <v>39</v>
      </c>
      <c r="N78" s="294" t="s">
        <v>39</v>
      </c>
      <c r="O78" s="295" t="s">
        <v>39</v>
      </c>
      <c r="P78" s="293" t="s">
        <v>66</v>
      </c>
      <c r="Q78" s="294" t="s">
        <v>66</v>
      </c>
      <c r="R78" s="295" t="s">
        <v>66</v>
      </c>
      <c r="S78" s="293" t="s">
        <v>186</v>
      </c>
      <c r="T78" s="294" t="s">
        <v>186</v>
      </c>
      <c r="U78" s="295" t="s">
        <v>186</v>
      </c>
      <c r="V78" s="293" t="s">
        <v>242</v>
      </c>
      <c r="W78" s="294" t="s">
        <v>242</v>
      </c>
      <c r="X78" s="295" t="s">
        <v>242</v>
      </c>
      <c r="Y78" s="293" t="s">
        <v>335</v>
      </c>
      <c r="Z78" s="294" t="s">
        <v>335</v>
      </c>
      <c r="AA78" s="295" t="s">
        <v>335</v>
      </c>
      <c r="AB78" s="293" t="s">
        <v>718</v>
      </c>
      <c r="AC78" s="294" t="s">
        <v>718</v>
      </c>
      <c r="AD78" s="295" t="s">
        <v>718</v>
      </c>
      <c r="AE78" s="254"/>
      <c r="AF78" s="108"/>
      <c r="AG78" s="293">
        <v>14500</v>
      </c>
      <c r="AH78" s="294">
        <v>14500</v>
      </c>
      <c r="AI78" s="295">
        <v>14500</v>
      </c>
      <c r="AJ78" s="293" t="s">
        <v>378</v>
      </c>
      <c r="AK78" s="294" t="s">
        <v>378</v>
      </c>
      <c r="AL78" s="295" t="s">
        <v>378</v>
      </c>
      <c r="AM78" s="293" t="s">
        <v>376</v>
      </c>
      <c r="AN78" s="294" t="s">
        <v>376</v>
      </c>
      <c r="AO78" s="295" t="s">
        <v>376</v>
      </c>
      <c r="AP78" s="293" t="s">
        <v>350</v>
      </c>
      <c r="AQ78" s="294" t="s">
        <v>350</v>
      </c>
      <c r="AR78" s="295" t="s">
        <v>350</v>
      </c>
      <c r="AS78" s="293" t="s">
        <v>389</v>
      </c>
      <c r="AT78" s="294" t="s">
        <v>389</v>
      </c>
      <c r="AU78" s="295" t="s">
        <v>389</v>
      </c>
      <c r="AV78" s="293">
        <v>10186</v>
      </c>
      <c r="AW78" s="294">
        <v>10186</v>
      </c>
      <c r="AX78" s="295">
        <v>10186</v>
      </c>
      <c r="AY78" s="293" t="s">
        <v>398</v>
      </c>
      <c r="AZ78" s="294" t="s">
        <v>398</v>
      </c>
      <c r="BA78" s="295" t="s">
        <v>398</v>
      </c>
      <c r="BB78" s="293">
        <v>12000</v>
      </c>
      <c r="BC78" s="294">
        <v>12000</v>
      </c>
      <c r="BD78" s="295">
        <v>12000</v>
      </c>
      <c r="BE78" s="293" t="s">
        <v>702</v>
      </c>
      <c r="BF78" s="294" t="s">
        <v>572</v>
      </c>
      <c r="BG78" s="295" t="s">
        <v>572</v>
      </c>
      <c r="BH78" s="142" t="s">
        <v>693</v>
      </c>
      <c r="BI78" s="478"/>
    </row>
    <row r="79" spans="2:61" s="89" customFormat="1" ht="18.399999999999999" customHeight="1" x14ac:dyDescent="0.65">
      <c r="B79" s="470"/>
      <c r="C79" s="475"/>
      <c r="D79" s="476"/>
      <c r="E79" s="223"/>
      <c r="F79" s="224"/>
      <c r="G79" s="224"/>
      <c r="H79" s="224"/>
      <c r="I79" s="224"/>
      <c r="J79" s="224"/>
      <c r="K79" s="225"/>
      <c r="L79" s="143" t="s">
        <v>697</v>
      </c>
      <c r="M79" s="296" t="s">
        <v>56</v>
      </c>
      <c r="N79" s="297" t="s">
        <v>56</v>
      </c>
      <c r="O79" s="298" t="s">
        <v>56</v>
      </c>
      <c r="P79" s="296" t="s">
        <v>70</v>
      </c>
      <c r="Q79" s="297" t="s">
        <v>70</v>
      </c>
      <c r="R79" s="298" t="s">
        <v>70</v>
      </c>
      <c r="S79" s="296" t="s">
        <v>189</v>
      </c>
      <c r="T79" s="297" t="s">
        <v>189</v>
      </c>
      <c r="U79" s="298" t="s">
        <v>189</v>
      </c>
      <c r="V79" s="296" t="s">
        <v>247</v>
      </c>
      <c r="W79" s="297" t="s">
        <v>247</v>
      </c>
      <c r="X79" s="298" t="s">
        <v>247</v>
      </c>
      <c r="Y79" s="296" t="s">
        <v>335</v>
      </c>
      <c r="Z79" s="297" t="s">
        <v>335</v>
      </c>
      <c r="AA79" s="298" t="s">
        <v>335</v>
      </c>
      <c r="AB79" s="296" t="s">
        <v>718</v>
      </c>
      <c r="AC79" s="297" t="s">
        <v>718</v>
      </c>
      <c r="AD79" s="298" t="s">
        <v>718</v>
      </c>
      <c r="AE79" s="254"/>
      <c r="AF79" s="108"/>
      <c r="AG79" s="296">
        <v>14500</v>
      </c>
      <c r="AH79" s="297">
        <v>14500</v>
      </c>
      <c r="AI79" s="298">
        <v>14500</v>
      </c>
      <c r="AJ79" s="296" t="s">
        <v>378</v>
      </c>
      <c r="AK79" s="297" t="s">
        <v>378</v>
      </c>
      <c r="AL79" s="298" t="s">
        <v>378</v>
      </c>
      <c r="AM79" s="296" t="s">
        <v>376</v>
      </c>
      <c r="AN79" s="297" t="s">
        <v>376</v>
      </c>
      <c r="AO79" s="298" t="s">
        <v>376</v>
      </c>
      <c r="AP79" s="296" t="s">
        <v>350</v>
      </c>
      <c r="AQ79" s="297" t="s">
        <v>350</v>
      </c>
      <c r="AR79" s="298" t="s">
        <v>350</v>
      </c>
      <c r="AS79" s="296" t="s">
        <v>390</v>
      </c>
      <c r="AT79" s="297" t="s">
        <v>390</v>
      </c>
      <c r="AU79" s="298" t="s">
        <v>390</v>
      </c>
      <c r="AV79" s="296">
        <v>10186</v>
      </c>
      <c r="AW79" s="297">
        <v>10186</v>
      </c>
      <c r="AX79" s="298">
        <v>10186</v>
      </c>
      <c r="AY79" s="296" t="s">
        <v>398</v>
      </c>
      <c r="AZ79" s="297" t="s">
        <v>398</v>
      </c>
      <c r="BA79" s="298" t="s">
        <v>398</v>
      </c>
      <c r="BB79" s="296">
        <v>12000</v>
      </c>
      <c r="BC79" s="297">
        <v>12000</v>
      </c>
      <c r="BD79" s="298">
        <v>12000</v>
      </c>
      <c r="BE79" s="296" t="s">
        <v>702</v>
      </c>
      <c r="BF79" s="297" t="s">
        <v>572</v>
      </c>
      <c r="BG79" s="298" t="s">
        <v>572</v>
      </c>
      <c r="BH79" s="143" t="s">
        <v>697</v>
      </c>
      <c r="BI79" s="478"/>
    </row>
    <row r="80" spans="2:61" s="89" customFormat="1" ht="18.399999999999999" customHeight="1" x14ac:dyDescent="0.65">
      <c r="B80" s="470"/>
      <c r="C80" s="471" t="s">
        <v>695</v>
      </c>
      <c r="D80" s="472"/>
      <c r="E80" s="217" t="s">
        <v>867</v>
      </c>
      <c r="F80" s="218"/>
      <c r="G80" s="218"/>
      <c r="H80" s="218"/>
      <c r="I80" s="218"/>
      <c r="J80" s="218"/>
      <c r="K80" s="219"/>
      <c r="L80" s="141" t="s">
        <v>687</v>
      </c>
      <c r="M80" s="264" t="s">
        <v>23</v>
      </c>
      <c r="N80" s="265" t="s">
        <v>23</v>
      </c>
      <c r="O80" s="266" t="s">
        <v>23</v>
      </c>
      <c r="P80" s="264" t="s">
        <v>64</v>
      </c>
      <c r="Q80" s="265" t="s">
        <v>64</v>
      </c>
      <c r="R80" s="266" t="s">
        <v>64</v>
      </c>
      <c r="S80" s="264" t="s">
        <v>183</v>
      </c>
      <c r="T80" s="265" t="s">
        <v>183</v>
      </c>
      <c r="U80" s="266" t="s">
        <v>183</v>
      </c>
      <c r="V80" s="264" t="s">
        <v>239</v>
      </c>
      <c r="W80" s="265" t="s">
        <v>239</v>
      </c>
      <c r="X80" s="266" t="s">
        <v>239</v>
      </c>
      <c r="Y80" s="264" t="s">
        <v>338</v>
      </c>
      <c r="Z80" s="265" t="s">
        <v>338</v>
      </c>
      <c r="AA80" s="266" t="s">
        <v>338</v>
      </c>
      <c r="AB80" s="264" t="s">
        <v>719</v>
      </c>
      <c r="AC80" s="265" t="s">
        <v>719</v>
      </c>
      <c r="AD80" s="266" t="s">
        <v>719</v>
      </c>
      <c r="AE80" s="254"/>
      <c r="AF80" s="108"/>
      <c r="AG80" s="264">
        <v>14500</v>
      </c>
      <c r="AH80" s="265">
        <v>14500</v>
      </c>
      <c r="AI80" s="266">
        <v>14500</v>
      </c>
      <c r="AJ80" s="264" t="s">
        <v>378</v>
      </c>
      <c r="AK80" s="265" t="s">
        <v>378</v>
      </c>
      <c r="AL80" s="266" t="s">
        <v>378</v>
      </c>
      <c r="AM80" s="264" t="s">
        <v>381</v>
      </c>
      <c r="AN80" s="265" t="s">
        <v>381</v>
      </c>
      <c r="AO80" s="266" t="s">
        <v>381</v>
      </c>
      <c r="AP80" s="264" t="s">
        <v>353</v>
      </c>
      <c r="AQ80" s="265" t="s">
        <v>353</v>
      </c>
      <c r="AR80" s="266" t="s">
        <v>353</v>
      </c>
      <c r="AS80" s="264" t="s">
        <v>388</v>
      </c>
      <c r="AT80" s="265" t="s">
        <v>388</v>
      </c>
      <c r="AU80" s="266" t="s">
        <v>388</v>
      </c>
      <c r="AV80" s="264">
        <v>10186</v>
      </c>
      <c r="AW80" s="265">
        <v>10186</v>
      </c>
      <c r="AX80" s="266">
        <v>10186</v>
      </c>
      <c r="AY80" s="264" t="s">
        <v>399</v>
      </c>
      <c r="AZ80" s="265" t="s">
        <v>399</v>
      </c>
      <c r="BA80" s="266" t="s">
        <v>399</v>
      </c>
      <c r="BB80" s="264">
        <v>12000</v>
      </c>
      <c r="BC80" s="265">
        <v>12000</v>
      </c>
      <c r="BD80" s="266">
        <v>12000</v>
      </c>
      <c r="BE80" s="264" t="s">
        <v>572</v>
      </c>
      <c r="BF80" s="265" t="s">
        <v>572</v>
      </c>
      <c r="BG80" s="266" t="s">
        <v>572</v>
      </c>
      <c r="BH80" s="141" t="s">
        <v>687</v>
      </c>
      <c r="BI80" s="478"/>
    </row>
    <row r="81" spans="2:61" s="89" customFormat="1" ht="18.399999999999999" customHeight="1" x14ac:dyDescent="0.65">
      <c r="B81" s="470"/>
      <c r="C81" s="473"/>
      <c r="D81" s="474"/>
      <c r="E81" s="220"/>
      <c r="F81" s="221"/>
      <c r="G81" s="221"/>
      <c r="H81" s="221"/>
      <c r="I81" s="221"/>
      <c r="J81" s="221"/>
      <c r="K81" s="222"/>
      <c r="L81" s="142" t="s">
        <v>693</v>
      </c>
      <c r="M81" s="293" t="s">
        <v>40</v>
      </c>
      <c r="N81" s="294" t="s">
        <v>40</v>
      </c>
      <c r="O81" s="295" t="s">
        <v>40</v>
      </c>
      <c r="P81" s="293" t="s">
        <v>67</v>
      </c>
      <c r="Q81" s="294" t="s">
        <v>67</v>
      </c>
      <c r="R81" s="295" t="s">
        <v>67</v>
      </c>
      <c r="S81" s="293" t="s">
        <v>186</v>
      </c>
      <c r="T81" s="294" t="s">
        <v>186</v>
      </c>
      <c r="U81" s="295" t="s">
        <v>186</v>
      </c>
      <c r="V81" s="293" t="s">
        <v>243</v>
      </c>
      <c r="W81" s="294" t="s">
        <v>243</v>
      </c>
      <c r="X81" s="295" t="s">
        <v>243</v>
      </c>
      <c r="Y81" s="293" t="s">
        <v>338</v>
      </c>
      <c r="Z81" s="294" t="s">
        <v>338</v>
      </c>
      <c r="AA81" s="295" t="s">
        <v>338</v>
      </c>
      <c r="AB81" s="293" t="s">
        <v>719</v>
      </c>
      <c r="AC81" s="294" t="s">
        <v>719</v>
      </c>
      <c r="AD81" s="295" t="s">
        <v>719</v>
      </c>
      <c r="AE81" s="254"/>
      <c r="AF81" s="108"/>
      <c r="AG81" s="293">
        <v>14500</v>
      </c>
      <c r="AH81" s="294">
        <v>14500</v>
      </c>
      <c r="AI81" s="295">
        <v>14500</v>
      </c>
      <c r="AJ81" s="293" t="s">
        <v>378</v>
      </c>
      <c r="AK81" s="294" t="s">
        <v>378</v>
      </c>
      <c r="AL81" s="295" t="s">
        <v>378</v>
      </c>
      <c r="AM81" s="293" t="s">
        <v>381</v>
      </c>
      <c r="AN81" s="294" t="s">
        <v>381</v>
      </c>
      <c r="AO81" s="295" t="s">
        <v>381</v>
      </c>
      <c r="AP81" s="293" t="s">
        <v>353</v>
      </c>
      <c r="AQ81" s="294" t="s">
        <v>353</v>
      </c>
      <c r="AR81" s="295" t="s">
        <v>353</v>
      </c>
      <c r="AS81" s="293" t="s">
        <v>389</v>
      </c>
      <c r="AT81" s="294" t="s">
        <v>389</v>
      </c>
      <c r="AU81" s="295" t="s">
        <v>389</v>
      </c>
      <c r="AV81" s="293">
        <v>10186</v>
      </c>
      <c r="AW81" s="294">
        <v>10186</v>
      </c>
      <c r="AX81" s="295">
        <v>10186</v>
      </c>
      <c r="AY81" s="293" t="s">
        <v>399</v>
      </c>
      <c r="AZ81" s="294" t="s">
        <v>399</v>
      </c>
      <c r="BA81" s="295" t="s">
        <v>399</v>
      </c>
      <c r="BB81" s="293">
        <v>12000</v>
      </c>
      <c r="BC81" s="294">
        <v>12000</v>
      </c>
      <c r="BD81" s="295">
        <v>12000</v>
      </c>
      <c r="BE81" s="293" t="s">
        <v>572</v>
      </c>
      <c r="BF81" s="294" t="s">
        <v>572</v>
      </c>
      <c r="BG81" s="295" t="s">
        <v>572</v>
      </c>
      <c r="BH81" s="142" t="s">
        <v>693</v>
      </c>
      <c r="BI81" s="478"/>
    </row>
    <row r="82" spans="2:61" s="89" customFormat="1" ht="18.399999999999999" customHeight="1" x14ac:dyDescent="0.65">
      <c r="B82" s="470"/>
      <c r="C82" s="475"/>
      <c r="D82" s="476"/>
      <c r="E82" s="223"/>
      <c r="F82" s="224"/>
      <c r="G82" s="224"/>
      <c r="H82" s="224"/>
      <c r="I82" s="224"/>
      <c r="J82" s="224"/>
      <c r="K82" s="225"/>
      <c r="L82" s="143" t="s">
        <v>697</v>
      </c>
      <c r="M82" s="296" t="s">
        <v>57</v>
      </c>
      <c r="N82" s="297" t="s">
        <v>57</v>
      </c>
      <c r="O82" s="298" t="s">
        <v>57</v>
      </c>
      <c r="P82" s="296" t="s">
        <v>71</v>
      </c>
      <c r="Q82" s="297" t="s">
        <v>71</v>
      </c>
      <c r="R82" s="298" t="s">
        <v>71</v>
      </c>
      <c r="S82" s="296" t="s">
        <v>189</v>
      </c>
      <c r="T82" s="297" t="s">
        <v>189</v>
      </c>
      <c r="U82" s="298" t="s">
        <v>189</v>
      </c>
      <c r="V82" s="296" t="s">
        <v>248</v>
      </c>
      <c r="W82" s="297" t="s">
        <v>248</v>
      </c>
      <c r="X82" s="298" t="s">
        <v>248</v>
      </c>
      <c r="Y82" s="296" t="s">
        <v>338</v>
      </c>
      <c r="Z82" s="297" t="s">
        <v>338</v>
      </c>
      <c r="AA82" s="298" t="s">
        <v>338</v>
      </c>
      <c r="AB82" s="296" t="s">
        <v>719</v>
      </c>
      <c r="AC82" s="297" t="s">
        <v>719</v>
      </c>
      <c r="AD82" s="298" t="s">
        <v>719</v>
      </c>
      <c r="AE82" s="254"/>
      <c r="AF82" s="108"/>
      <c r="AG82" s="296">
        <v>14500</v>
      </c>
      <c r="AH82" s="297">
        <v>14500</v>
      </c>
      <c r="AI82" s="298">
        <v>14500</v>
      </c>
      <c r="AJ82" s="296" t="s">
        <v>378</v>
      </c>
      <c r="AK82" s="297" t="s">
        <v>378</v>
      </c>
      <c r="AL82" s="298" t="s">
        <v>378</v>
      </c>
      <c r="AM82" s="296" t="s">
        <v>381</v>
      </c>
      <c r="AN82" s="297" t="s">
        <v>381</v>
      </c>
      <c r="AO82" s="298" t="s">
        <v>381</v>
      </c>
      <c r="AP82" s="296" t="s">
        <v>353</v>
      </c>
      <c r="AQ82" s="297" t="s">
        <v>353</v>
      </c>
      <c r="AR82" s="298" t="s">
        <v>353</v>
      </c>
      <c r="AS82" s="296" t="s">
        <v>390</v>
      </c>
      <c r="AT82" s="297" t="s">
        <v>390</v>
      </c>
      <c r="AU82" s="298" t="s">
        <v>390</v>
      </c>
      <c r="AV82" s="296">
        <v>10186</v>
      </c>
      <c r="AW82" s="297">
        <v>10186</v>
      </c>
      <c r="AX82" s="298">
        <v>10186</v>
      </c>
      <c r="AY82" s="296" t="s">
        <v>399</v>
      </c>
      <c r="AZ82" s="297" t="s">
        <v>399</v>
      </c>
      <c r="BA82" s="298" t="s">
        <v>399</v>
      </c>
      <c r="BB82" s="296">
        <v>12000</v>
      </c>
      <c r="BC82" s="297">
        <v>12000</v>
      </c>
      <c r="BD82" s="298">
        <v>12000</v>
      </c>
      <c r="BE82" s="296" t="s">
        <v>572</v>
      </c>
      <c r="BF82" s="297" t="s">
        <v>572</v>
      </c>
      <c r="BG82" s="298" t="s">
        <v>572</v>
      </c>
      <c r="BH82" s="143" t="s">
        <v>697</v>
      </c>
      <c r="BI82" s="478"/>
    </row>
    <row r="83" spans="2:61" s="89" customFormat="1" ht="18.399999999999999" customHeight="1" x14ac:dyDescent="0.65">
      <c r="B83" s="470"/>
      <c r="C83" s="471" t="s">
        <v>685</v>
      </c>
      <c r="D83" s="472"/>
      <c r="E83" s="305" t="s">
        <v>713</v>
      </c>
      <c r="F83" s="306"/>
      <c r="G83" s="306"/>
      <c r="H83" s="306"/>
      <c r="I83" s="306"/>
      <c r="J83" s="306"/>
      <c r="K83" s="307"/>
      <c r="L83" s="141" t="s">
        <v>687</v>
      </c>
      <c r="M83" s="264" t="s">
        <v>572</v>
      </c>
      <c r="N83" s="265" t="s">
        <v>572</v>
      </c>
      <c r="O83" s="266" t="s">
        <v>572</v>
      </c>
      <c r="P83" s="264" t="s">
        <v>572</v>
      </c>
      <c r="Q83" s="265" t="s">
        <v>572</v>
      </c>
      <c r="R83" s="266" t="s">
        <v>572</v>
      </c>
      <c r="S83" s="264" t="s">
        <v>183</v>
      </c>
      <c r="T83" s="265" t="s">
        <v>183</v>
      </c>
      <c r="U83" s="266" t="s">
        <v>183</v>
      </c>
      <c r="V83" s="264" t="s">
        <v>572</v>
      </c>
      <c r="W83" s="265" t="s">
        <v>572</v>
      </c>
      <c r="X83" s="266" t="s">
        <v>572</v>
      </c>
      <c r="Y83" s="264" t="s">
        <v>340</v>
      </c>
      <c r="Z83" s="265" t="s">
        <v>340</v>
      </c>
      <c r="AA83" s="266" t="s">
        <v>340</v>
      </c>
      <c r="AB83" s="264" t="s">
        <v>720</v>
      </c>
      <c r="AC83" s="265" t="s">
        <v>720</v>
      </c>
      <c r="AD83" s="266" t="s">
        <v>720</v>
      </c>
      <c r="AE83" s="254"/>
      <c r="AF83" s="108"/>
      <c r="AG83" s="264">
        <v>14500</v>
      </c>
      <c r="AH83" s="265">
        <v>14500</v>
      </c>
      <c r="AI83" s="266">
        <v>14500</v>
      </c>
      <c r="AJ83" s="264" t="s">
        <v>378</v>
      </c>
      <c r="AK83" s="265" t="s">
        <v>378</v>
      </c>
      <c r="AL83" s="266" t="s">
        <v>378</v>
      </c>
      <c r="AM83" s="264" t="s">
        <v>382</v>
      </c>
      <c r="AN83" s="265" t="s">
        <v>382</v>
      </c>
      <c r="AO83" s="266" t="s">
        <v>382</v>
      </c>
      <c r="AP83" s="264" t="s">
        <v>355</v>
      </c>
      <c r="AQ83" s="265" t="s">
        <v>355</v>
      </c>
      <c r="AR83" s="266" t="s">
        <v>355</v>
      </c>
      <c r="AS83" s="264" t="s">
        <v>388</v>
      </c>
      <c r="AT83" s="265" t="s">
        <v>388</v>
      </c>
      <c r="AU83" s="266" t="s">
        <v>388</v>
      </c>
      <c r="AV83" s="264">
        <v>10186</v>
      </c>
      <c r="AW83" s="265">
        <v>10186</v>
      </c>
      <c r="AX83" s="266">
        <v>10186</v>
      </c>
      <c r="AY83" s="264" t="s">
        <v>400</v>
      </c>
      <c r="AZ83" s="265" t="s">
        <v>400</v>
      </c>
      <c r="BA83" s="266" t="s">
        <v>400</v>
      </c>
      <c r="BB83" s="264">
        <v>12000</v>
      </c>
      <c r="BC83" s="265">
        <v>12000</v>
      </c>
      <c r="BD83" s="266">
        <v>12000</v>
      </c>
      <c r="BE83" s="264" t="s">
        <v>572</v>
      </c>
      <c r="BF83" s="265" t="s">
        <v>572</v>
      </c>
      <c r="BG83" s="266" t="s">
        <v>572</v>
      </c>
      <c r="BH83" s="141" t="s">
        <v>687</v>
      </c>
      <c r="BI83" s="478"/>
    </row>
    <row r="84" spans="2:61" s="89" customFormat="1" ht="18.399999999999999" customHeight="1" x14ac:dyDescent="0.65">
      <c r="B84" s="470"/>
      <c r="C84" s="473"/>
      <c r="D84" s="474"/>
      <c r="E84" s="308"/>
      <c r="F84" s="309"/>
      <c r="G84" s="309"/>
      <c r="H84" s="309"/>
      <c r="I84" s="309"/>
      <c r="J84" s="309"/>
      <c r="K84" s="310"/>
      <c r="L84" s="142" t="s">
        <v>693</v>
      </c>
      <c r="M84" s="293" t="s">
        <v>41</v>
      </c>
      <c r="N84" s="294" t="s">
        <v>41</v>
      </c>
      <c r="O84" s="295" t="s">
        <v>41</v>
      </c>
      <c r="P84" s="293" t="s">
        <v>68</v>
      </c>
      <c r="Q84" s="294" t="s">
        <v>68</v>
      </c>
      <c r="R84" s="295" t="s">
        <v>68</v>
      </c>
      <c r="S84" s="293" t="s">
        <v>186</v>
      </c>
      <c r="T84" s="294" t="s">
        <v>186</v>
      </c>
      <c r="U84" s="295" t="s">
        <v>186</v>
      </c>
      <c r="V84" s="293" t="s">
        <v>244</v>
      </c>
      <c r="W84" s="294" t="s">
        <v>244</v>
      </c>
      <c r="X84" s="295" t="s">
        <v>244</v>
      </c>
      <c r="Y84" s="293" t="s">
        <v>340</v>
      </c>
      <c r="Z84" s="294" t="s">
        <v>340</v>
      </c>
      <c r="AA84" s="295" t="s">
        <v>340</v>
      </c>
      <c r="AB84" s="293" t="s">
        <v>720</v>
      </c>
      <c r="AC84" s="294" t="s">
        <v>720</v>
      </c>
      <c r="AD84" s="295" t="s">
        <v>720</v>
      </c>
      <c r="AE84" s="254"/>
      <c r="AF84" s="108"/>
      <c r="AG84" s="293">
        <v>14500</v>
      </c>
      <c r="AH84" s="294">
        <v>14500</v>
      </c>
      <c r="AI84" s="295">
        <v>14500</v>
      </c>
      <c r="AJ84" s="293" t="s">
        <v>378</v>
      </c>
      <c r="AK84" s="294" t="s">
        <v>378</v>
      </c>
      <c r="AL84" s="295" t="s">
        <v>378</v>
      </c>
      <c r="AM84" s="293" t="s">
        <v>382</v>
      </c>
      <c r="AN84" s="294" t="s">
        <v>382</v>
      </c>
      <c r="AO84" s="295" t="s">
        <v>382</v>
      </c>
      <c r="AP84" s="293" t="s">
        <v>355</v>
      </c>
      <c r="AQ84" s="294" t="s">
        <v>355</v>
      </c>
      <c r="AR84" s="295" t="s">
        <v>355</v>
      </c>
      <c r="AS84" s="293" t="s">
        <v>389</v>
      </c>
      <c r="AT84" s="294" t="s">
        <v>389</v>
      </c>
      <c r="AU84" s="295" t="s">
        <v>389</v>
      </c>
      <c r="AV84" s="293">
        <v>10186</v>
      </c>
      <c r="AW84" s="294">
        <v>10186</v>
      </c>
      <c r="AX84" s="295">
        <v>10186</v>
      </c>
      <c r="AY84" s="293" t="s">
        <v>400</v>
      </c>
      <c r="AZ84" s="294" t="s">
        <v>400</v>
      </c>
      <c r="BA84" s="295" t="s">
        <v>400</v>
      </c>
      <c r="BB84" s="293">
        <v>12000</v>
      </c>
      <c r="BC84" s="294">
        <v>12000</v>
      </c>
      <c r="BD84" s="295">
        <v>12000</v>
      </c>
      <c r="BE84" s="293" t="s">
        <v>572</v>
      </c>
      <c r="BF84" s="294" t="s">
        <v>572</v>
      </c>
      <c r="BG84" s="295" t="s">
        <v>572</v>
      </c>
      <c r="BH84" s="142" t="s">
        <v>693</v>
      </c>
      <c r="BI84" s="478"/>
    </row>
    <row r="85" spans="2:61" s="89" customFormat="1" ht="18.399999999999999" customHeight="1" x14ac:dyDescent="0.65">
      <c r="B85" s="470"/>
      <c r="C85" s="475"/>
      <c r="D85" s="476"/>
      <c r="E85" s="311"/>
      <c r="F85" s="312"/>
      <c r="G85" s="312"/>
      <c r="H85" s="312"/>
      <c r="I85" s="312"/>
      <c r="J85" s="312"/>
      <c r="K85" s="313"/>
      <c r="L85" s="143" t="s">
        <v>697</v>
      </c>
      <c r="M85" s="296" t="s">
        <v>58</v>
      </c>
      <c r="N85" s="297" t="s">
        <v>58</v>
      </c>
      <c r="O85" s="298" t="s">
        <v>58</v>
      </c>
      <c r="P85" s="296" t="s">
        <v>72</v>
      </c>
      <c r="Q85" s="297" t="s">
        <v>72</v>
      </c>
      <c r="R85" s="298" t="s">
        <v>72</v>
      </c>
      <c r="S85" s="296" t="s">
        <v>189</v>
      </c>
      <c r="T85" s="297" t="s">
        <v>189</v>
      </c>
      <c r="U85" s="298" t="s">
        <v>189</v>
      </c>
      <c r="V85" s="296" t="s">
        <v>249</v>
      </c>
      <c r="W85" s="297" t="s">
        <v>249</v>
      </c>
      <c r="X85" s="298" t="s">
        <v>249</v>
      </c>
      <c r="Y85" s="296" t="s">
        <v>340</v>
      </c>
      <c r="Z85" s="297" t="s">
        <v>340</v>
      </c>
      <c r="AA85" s="298" t="s">
        <v>340</v>
      </c>
      <c r="AB85" s="296" t="s">
        <v>720</v>
      </c>
      <c r="AC85" s="297" t="s">
        <v>720</v>
      </c>
      <c r="AD85" s="298" t="s">
        <v>720</v>
      </c>
      <c r="AE85" s="254"/>
      <c r="AF85" s="108"/>
      <c r="AG85" s="296">
        <v>14500</v>
      </c>
      <c r="AH85" s="297">
        <v>14500</v>
      </c>
      <c r="AI85" s="298">
        <v>14500</v>
      </c>
      <c r="AJ85" s="296" t="s">
        <v>378</v>
      </c>
      <c r="AK85" s="297" t="s">
        <v>378</v>
      </c>
      <c r="AL85" s="298" t="s">
        <v>378</v>
      </c>
      <c r="AM85" s="296" t="s">
        <v>382</v>
      </c>
      <c r="AN85" s="297" t="s">
        <v>382</v>
      </c>
      <c r="AO85" s="298" t="s">
        <v>382</v>
      </c>
      <c r="AP85" s="296" t="s">
        <v>355</v>
      </c>
      <c r="AQ85" s="297" t="s">
        <v>355</v>
      </c>
      <c r="AR85" s="298" t="s">
        <v>355</v>
      </c>
      <c r="AS85" s="296" t="s">
        <v>390</v>
      </c>
      <c r="AT85" s="297" t="s">
        <v>390</v>
      </c>
      <c r="AU85" s="298" t="s">
        <v>390</v>
      </c>
      <c r="AV85" s="296">
        <v>10186</v>
      </c>
      <c r="AW85" s="297">
        <v>10186</v>
      </c>
      <c r="AX85" s="298">
        <v>10186</v>
      </c>
      <c r="AY85" s="296" t="s">
        <v>400</v>
      </c>
      <c r="AZ85" s="297" t="s">
        <v>400</v>
      </c>
      <c r="BA85" s="298" t="s">
        <v>400</v>
      </c>
      <c r="BB85" s="296">
        <v>12000</v>
      </c>
      <c r="BC85" s="297">
        <v>12000</v>
      </c>
      <c r="BD85" s="298">
        <v>12000</v>
      </c>
      <c r="BE85" s="296" t="s">
        <v>572</v>
      </c>
      <c r="BF85" s="297" t="s">
        <v>572</v>
      </c>
      <c r="BG85" s="298" t="s">
        <v>572</v>
      </c>
      <c r="BH85" s="143" t="s">
        <v>697</v>
      </c>
      <c r="BI85" s="478"/>
    </row>
    <row r="86" spans="2:61" s="89" customFormat="1" ht="18.399999999999999" customHeight="1" x14ac:dyDescent="0.65">
      <c r="B86" s="470"/>
      <c r="C86" s="471" t="s">
        <v>691</v>
      </c>
      <c r="D86" s="472"/>
      <c r="E86" s="477" t="s">
        <v>715</v>
      </c>
      <c r="F86" s="306"/>
      <c r="G86" s="306"/>
      <c r="H86" s="306"/>
      <c r="I86" s="306"/>
      <c r="J86" s="306"/>
      <c r="K86" s="307"/>
      <c r="L86" s="141" t="s">
        <v>687</v>
      </c>
      <c r="M86" s="264" t="s">
        <v>572</v>
      </c>
      <c r="N86" s="265" t="s">
        <v>572</v>
      </c>
      <c r="O86" s="266" t="s">
        <v>572</v>
      </c>
      <c r="P86" s="264" t="s">
        <v>572</v>
      </c>
      <c r="Q86" s="265" t="s">
        <v>572</v>
      </c>
      <c r="R86" s="266" t="s">
        <v>572</v>
      </c>
      <c r="S86" s="264" t="s">
        <v>572</v>
      </c>
      <c r="T86" s="265" t="s">
        <v>572</v>
      </c>
      <c r="U86" s="266" t="s">
        <v>572</v>
      </c>
      <c r="V86" s="264" t="s">
        <v>572</v>
      </c>
      <c r="W86" s="265" t="s">
        <v>572</v>
      </c>
      <c r="X86" s="266" t="s">
        <v>572</v>
      </c>
      <c r="Y86" s="264" t="s">
        <v>572</v>
      </c>
      <c r="Z86" s="265" t="s">
        <v>572</v>
      </c>
      <c r="AA86" s="266" t="s">
        <v>572</v>
      </c>
      <c r="AB86" s="264" t="s">
        <v>572</v>
      </c>
      <c r="AC86" s="265" t="s">
        <v>572</v>
      </c>
      <c r="AD86" s="266" t="s">
        <v>572</v>
      </c>
      <c r="AE86" s="254"/>
      <c r="AF86" s="108"/>
      <c r="AG86" s="264" t="s">
        <v>572</v>
      </c>
      <c r="AH86" s="265" t="s">
        <v>572</v>
      </c>
      <c r="AI86" s="266" t="s">
        <v>572</v>
      </c>
      <c r="AJ86" s="264" t="s">
        <v>572</v>
      </c>
      <c r="AK86" s="265" t="s">
        <v>572</v>
      </c>
      <c r="AL86" s="266" t="s">
        <v>572</v>
      </c>
      <c r="AM86" s="264" t="s">
        <v>572</v>
      </c>
      <c r="AN86" s="265" t="s">
        <v>572</v>
      </c>
      <c r="AO86" s="266" t="s">
        <v>572</v>
      </c>
      <c r="AP86" s="264" t="s">
        <v>572</v>
      </c>
      <c r="AQ86" s="265" t="s">
        <v>572</v>
      </c>
      <c r="AR86" s="266" t="s">
        <v>572</v>
      </c>
      <c r="AS86" s="264" t="s">
        <v>572</v>
      </c>
      <c r="AT86" s="265" t="s">
        <v>572</v>
      </c>
      <c r="AU86" s="266" t="s">
        <v>572</v>
      </c>
      <c r="AV86" s="264" t="s">
        <v>572</v>
      </c>
      <c r="AW86" s="265" t="s">
        <v>572</v>
      </c>
      <c r="AX86" s="266" t="s">
        <v>572</v>
      </c>
      <c r="AY86" s="264" t="s">
        <v>572</v>
      </c>
      <c r="AZ86" s="265" t="s">
        <v>572</v>
      </c>
      <c r="BA86" s="266" t="s">
        <v>572</v>
      </c>
      <c r="BB86" s="264" t="s">
        <v>572</v>
      </c>
      <c r="BC86" s="265" t="s">
        <v>572</v>
      </c>
      <c r="BD86" s="266" t="s">
        <v>572</v>
      </c>
      <c r="BE86" s="264" t="s">
        <v>572</v>
      </c>
      <c r="BF86" s="265" t="s">
        <v>572</v>
      </c>
      <c r="BG86" s="266" t="s">
        <v>572</v>
      </c>
      <c r="BH86" s="141" t="s">
        <v>687</v>
      </c>
      <c r="BI86" s="478"/>
    </row>
    <row r="87" spans="2:61" s="89" customFormat="1" ht="18.399999999999999" customHeight="1" x14ac:dyDescent="0.65">
      <c r="B87" s="470"/>
      <c r="C87" s="473"/>
      <c r="D87" s="474"/>
      <c r="E87" s="308"/>
      <c r="F87" s="309"/>
      <c r="G87" s="309"/>
      <c r="H87" s="309"/>
      <c r="I87" s="309"/>
      <c r="J87" s="309"/>
      <c r="K87" s="310"/>
      <c r="L87" s="142" t="s">
        <v>693</v>
      </c>
      <c r="M87" s="293" t="s">
        <v>42</v>
      </c>
      <c r="N87" s="294" t="s">
        <v>42</v>
      </c>
      <c r="O87" s="295" t="s">
        <v>42</v>
      </c>
      <c r="P87" s="293" t="s">
        <v>572</v>
      </c>
      <c r="Q87" s="294" t="s">
        <v>572</v>
      </c>
      <c r="R87" s="295" t="s">
        <v>572</v>
      </c>
      <c r="S87" s="293" t="s">
        <v>606</v>
      </c>
      <c r="T87" s="294" t="s">
        <v>606</v>
      </c>
      <c r="U87" s="295" t="s">
        <v>606</v>
      </c>
      <c r="V87" s="293" t="s">
        <v>186</v>
      </c>
      <c r="W87" s="294" t="s">
        <v>186</v>
      </c>
      <c r="X87" s="295" t="s">
        <v>186</v>
      </c>
      <c r="Y87" s="293" t="s">
        <v>245</v>
      </c>
      <c r="Z87" s="294" t="s">
        <v>245</v>
      </c>
      <c r="AA87" s="295" t="s">
        <v>245</v>
      </c>
      <c r="AB87" s="293" t="s">
        <v>343</v>
      </c>
      <c r="AC87" s="294" t="s">
        <v>343</v>
      </c>
      <c r="AD87" s="295" t="s">
        <v>343</v>
      </c>
      <c r="AE87" s="254"/>
      <c r="AF87" s="108"/>
      <c r="AG87" s="293">
        <v>14500</v>
      </c>
      <c r="AH87" s="294">
        <v>14500</v>
      </c>
      <c r="AI87" s="295">
        <v>14500</v>
      </c>
      <c r="AJ87" s="293" t="s">
        <v>378</v>
      </c>
      <c r="AK87" s="294" t="s">
        <v>378</v>
      </c>
      <c r="AL87" s="295" t="s">
        <v>378</v>
      </c>
      <c r="AM87" s="293" t="s">
        <v>383</v>
      </c>
      <c r="AN87" s="294" t="s">
        <v>383</v>
      </c>
      <c r="AO87" s="295" t="s">
        <v>383</v>
      </c>
      <c r="AP87" s="293" t="s">
        <v>358</v>
      </c>
      <c r="AQ87" s="294" t="s">
        <v>358</v>
      </c>
      <c r="AR87" s="295" t="s">
        <v>358</v>
      </c>
      <c r="AS87" s="293" t="s">
        <v>389</v>
      </c>
      <c r="AT87" s="294" t="s">
        <v>389</v>
      </c>
      <c r="AU87" s="295" t="s">
        <v>389</v>
      </c>
      <c r="AV87" s="293">
        <v>10186</v>
      </c>
      <c r="AW87" s="294">
        <v>10186</v>
      </c>
      <c r="AX87" s="295">
        <v>10186</v>
      </c>
      <c r="AY87" s="293" t="s">
        <v>401</v>
      </c>
      <c r="AZ87" s="294" t="s">
        <v>401</v>
      </c>
      <c r="BA87" s="295" t="s">
        <v>401</v>
      </c>
      <c r="BB87" s="293">
        <v>12000</v>
      </c>
      <c r="BC87" s="294">
        <v>12000</v>
      </c>
      <c r="BD87" s="295">
        <v>12000</v>
      </c>
      <c r="BE87" s="293" t="s">
        <v>572</v>
      </c>
      <c r="BF87" s="294" t="s">
        <v>572</v>
      </c>
      <c r="BG87" s="295" t="s">
        <v>572</v>
      </c>
      <c r="BH87" s="142" t="s">
        <v>693</v>
      </c>
      <c r="BI87" s="478"/>
    </row>
    <row r="88" spans="2:61" s="89" customFormat="1" ht="18.399999999999999" customHeight="1" x14ac:dyDescent="0.65">
      <c r="B88" s="470"/>
      <c r="C88" s="475"/>
      <c r="D88" s="476"/>
      <c r="E88" s="311"/>
      <c r="F88" s="312"/>
      <c r="G88" s="312"/>
      <c r="H88" s="312"/>
      <c r="I88" s="312"/>
      <c r="J88" s="312"/>
      <c r="K88" s="313"/>
      <c r="L88" s="143" t="s">
        <v>697</v>
      </c>
      <c r="M88" s="296" t="s">
        <v>59</v>
      </c>
      <c r="N88" s="297" t="s">
        <v>59</v>
      </c>
      <c r="O88" s="298" t="s">
        <v>59</v>
      </c>
      <c r="P88" s="296" t="s">
        <v>572</v>
      </c>
      <c r="Q88" s="297" t="s">
        <v>572</v>
      </c>
      <c r="R88" s="298" t="s">
        <v>572</v>
      </c>
      <c r="S88" s="296" t="s">
        <v>610</v>
      </c>
      <c r="T88" s="297" t="s">
        <v>610</v>
      </c>
      <c r="U88" s="298" t="s">
        <v>610</v>
      </c>
      <c r="V88" s="296" t="s">
        <v>189</v>
      </c>
      <c r="W88" s="297" t="s">
        <v>189</v>
      </c>
      <c r="X88" s="298" t="s">
        <v>189</v>
      </c>
      <c r="Y88" s="296" t="s">
        <v>250</v>
      </c>
      <c r="Z88" s="297" t="s">
        <v>250</v>
      </c>
      <c r="AA88" s="298" t="s">
        <v>250</v>
      </c>
      <c r="AB88" s="296" t="s">
        <v>343</v>
      </c>
      <c r="AC88" s="297" t="s">
        <v>343</v>
      </c>
      <c r="AD88" s="298" t="s">
        <v>343</v>
      </c>
      <c r="AE88" s="254"/>
      <c r="AF88" s="88"/>
      <c r="AG88" s="296">
        <v>14500</v>
      </c>
      <c r="AH88" s="297">
        <v>14500</v>
      </c>
      <c r="AI88" s="298">
        <v>14500</v>
      </c>
      <c r="AJ88" s="296" t="s">
        <v>378</v>
      </c>
      <c r="AK88" s="297" t="s">
        <v>378</v>
      </c>
      <c r="AL88" s="298" t="s">
        <v>378</v>
      </c>
      <c r="AM88" s="296" t="s">
        <v>383</v>
      </c>
      <c r="AN88" s="297" t="s">
        <v>383</v>
      </c>
      <c r="AO88" s="298" t="s">
        <v>383</v>
      </c>
      <c r="AP88" s="296" t="s">
        <v>358</v>
      </c>
      <c r="AQ88" s="297" t="s">
        <v>358</v>
      </c>
      <c r="AR88" s="298" t="s">
        <v>358</v>
      </c>
      <c r="AS88" s="296" t="s">
        <v>390</v>
      </c>
      <c r="AT88" s="297" t="s">
        <v>390</v>
      </c>
      <c r="AU88" s="298" t="s">
        <v>390</v>
      </c>
      <c r="AV88" s="296">
        <v>10186</v>
      </c>
      <c r="AW88" s="297">
        <v>10186</v>
      </c>
      <c r="AX88" s="298">
        <v>10186</v>
      </c>
      <c r="AY88" s="296" t="s">
        <v>401</v>
      </c>
      <c r="AZ88" s="297" t="s">
        <v>401</v>
      </c>
      <c r="BA88" s="298" t="s">
        <v>401</v>
      </c>
      <c r="BB88" s="296">
        <v>12000</v>
      </c>
      <c r="BC88" s="297">
        <v>12000</v>
      </c>
      <c r="BD88" s="298">
        <v>12000</v>
      </c>
      <c r="BE88" s="296" t="s">
        <v>572</v>
      </c>
      <c r="BF88" s="297" t="s">
        <v>572</v>
      </c>
      <c r="BG88" s="298" t="s">
        <v>572</v>
      </c>
      <c r="BH88" s="143" t="s">
        <v>697</v>
      </c>
      <c r="BI88" s="478"/>
    </row>
    <row r="89" spans="2:61" s="89" customFormat="1" ht="18.5" customHeight="1" x14ac:dyDescent="0.6">
      <c r="B89" s="90"/>
      <c r="C89" s="195" t="e" vm="3">
        <v>#VALUE!</v>
      </c>
      <c r="D89" s="195"/>
      <c r="E89" s="93"/>
      <c r="F89" s="93"/>
      <c r="G89" s="93"/>
      <c r="H89" s="94"/>
      <c r="I89" s="94"/>
      <c r="J89" s="95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94"/>
      <c r="AB89" s="94"/>
      <c r="AC89" s="195"/>
      <c r="AD89" s="195"/>
      <c r="AE89" s="90"/>
      <c r="AF89" s="88"/>
      <c r="AG89" s="197"/>
      <c r="AH89" s="197"/>
      <c r="AI89" s="96"/>
      <c r="AJ89" s="96"/>
      <c r="AK89" s="96"/>
      <c r="AL89" s="97"/>
      <c r="AM89" s="97"/>
      <c r="AN89" s="97"/>
      <c r="AO89" s="97"/>
      <c r="AP89" s="97"/>
      <c r="AQ89" s="97"/>
      <c r="AR89" s="97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7"/>
      <c r="BG89" s="197" t="e" vm="3">
        <v>#VALUE!</v>
      </c>
      <c r="BH89" s="197"/>
      <c r="BI89" s="90"/>
    </row>
    <row r="90" spans="2:61" s="89" customFormat="1" ht="18.399999999999999" customHeight="1" x14ac:dyDescent="0.65">
      <c r="B90" s="90"/>
      <c r="C90" s="195"/>
      <c r="D90" s="195"/>
      <c r="E90" s="98"/>
      <c r="F90" s="199" t="s">
        <v>666</v>
      </c>
      <c r="G90" s="199"/>
      <c r="H90" s="199"/>
      <c r="I90" s="199"/>
      <c r="J90" s="199"/>
      <c r="K90" s="199"/>
      <c r="L90" s="199"/>
      <c r="M90" s="199"/>
      <c r="N90" s="199"/>
      <c r="O90" s="199"/>
      <c r="P90" s="199"/>
      <c r="Q90" s="199"/>
      <c r="R90" s="199"/>
      <c r="S90" s="199"/>
      <c r="T90" s="199"/>
      <c r="U90" s="199"/>
      <c r="V90" s="199"/>
      <c r="W90" s="199"/>
      <c r="X90" s="199"/>
      <c r="Y90" s="199"/>
      <c r="Z90" s="199"/>
      <c r="AA90" s="199"/>
      <c r="AB90" s="90"/>
      <c r="AC90" s="195"/>
      <c r="AD90" s="195"/>
      <c r="AE90" s="90"/>
      <c r="AF90" s="88"/>
      <c r="AG90" s="197"/>
      <c r="AH90" s="197"/>
      <c r="AI90" s="99"/>
      <c r="AJ90" s="199" t="s">
        <v>666</v>
      </c>
      <c r="AK90" s="199"/>
      <c r="AL90" s="199"/>
      <c r="AM90" s="199"/>
      <c r="AN90" s="199"/>
      <c r="AO90" s="199"/>
      <c r="AP90" s="199"/>
      <c r="AQ90" s="199"/>
      <c r="AR90" s="199"/>
      <c r="AS90" s="199"/>
      <c r="AT90" s="199"/>
      <c r="AU90" s="199"/>
      <c r="AV90" s="199"/>
      <c r="AW90" s="199"/>
      <c r="AX90" s="199"/>
      <c r="AY90" s="199"/>
      <c r="AZ90" s="199"/>
      <c r="BA90" s="199"/>
      <c r="BB90" s="199"/>
      <c r="BC90" s="199"/>
      <c r="BD90" s="199"/>
      <c r="BE90" s="199"/>
      <c r="BF90" s="100"/>
      <c r="BG90" s="197"/>
      <c r="BH90" s="197"/>
      <c r="BI90" s="90"/>
    </row>
    <row r="91" spans="2:61" s="89" customFormat="1" ht="18.399999999999999" customHeight="1" x14ac:dyDescent="0.65">
      <c r="B91" s="101"/>
      <c r="C91" s="196"/>
      <c r="D91" s="196"/>
      <c r="E91" s="102"/>
      <c r="F91" s="181" t="s">
        <v>667</v>
      </c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181"/>
      <c r="S91" s="181"/>
      <c r="T91" s="181"/>
      <c r="U91" s="181"/>
      <c r="V91" s="181"/>
      <c r="W91" s="181"/>
      <c r="X91" s="181"/>
      <c r="Y91" s="181"/>
      <c r="Z91" s="181"/>
      <c r="AA91" s="181"/>
      <c r="AB91" s="103"/>
      <c r="AC91" s="196"/>
      <c r="AD91" s="196"/>
      <c r="AE91" s="101"/>
      <c r="AF91" s="104"/>
      <c r="AG91" s="198"/>
      <c r="AH91" s="198"/>
      <c r="AI91" s="105"/>
      <c r="AJ91" s="182" t="s">
        <v>667</v>
      </c>
      <c r="AK91" s="182"/>
      <c r="AL91" s="182"/>
      <c r="AM91" s="182"/>
      <c r="AN91" s="182"/>
      <c r="AO91" s="182"/>
      <c r="AP91" s="182"/>
      <c r="AQ91" s="182"/>
      <c r="AR91" s="182"/>
      <c r="AS91" s="182"/>
      <c r="AT91" s="182"/>
      <c r="AU91" s="182"/>
      <c r="AV91" s="182"/>
      <c r="AW91" s="182"/>
      <c r="AX91" s="182"/>
      <c r="AY91" s="182"/>
      <c r="AZ91" s="182"/>
      <c r="BA91" s="182"/>
      <c r="BB91" s="182"/>
      <c r="BC91" s="182"/>
      <c r="BD91" s="182"/>
      <c r="BE91" s="182"/>
      <c r="BF91" s="106"/>
      <c r="BG91" s="198"/>
      <c r="BH91" s="198"/>
      <c r="BI91" s="101"/>
    </row>
    <row r="92" spans="2:61" s="89" customFormat="1" ht="18.399999999999999" customHeight="1" x14ac:dyDescent="0.65">
      <c r="B92" s="2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  <c r="AA92" s="107"/>
      <c r="AB92" s="107"/>
      <c r="AC92" s="107"/>
      <c r="AD92" s="107"/>
      <c r="AE92" s="107"/>
      <c r="AF92" s="183" t="s">
        <v>668</v>
      </c>
      <c r="AG92" s="90"/>
      <c r="AH92" s="107"/>
      <c r="AI92" s="107"/>
      <c r="AJ92" s="107"/>
      <c r="AK92" s="107"/>
      <c r="AL92" s="107"/>
      <c r="AM92" s="107"/>
      <c r="AN92" s="107"/>
      <c r="AO92" s="107"/>
      <c r="AP92" s="107"/>
      <c r="AQ92" s="107"/>
      <c r="AR92" s="107"/>
      <c r="AS92" s="107"/>
      <c r="AT92" s="107"/>
      <c r="AU92" s="107"/>
      <c r="AV92" s="107"/>
      <c r="AW92" s="107"/>
      <c r="AX92" s="107"/>
      <c r="AY92" s="107"/>
      <c r="AZ92" s="107"/>
      <c r="BA92" s="107"/>
      <c r="BB92" s="107"/>
      <c r="BC92" s="107"/>
      <c r="BD92" s="107"/>
      <c r="BE92" s="107"/>
      <c r="BF92" s="107"/>
      <c r="BG92" s="107"/>
      <c r="BH92" s="107"/>
      <c r="BI92" s="107"/>
    </row>
    <row r="93" spans="2:61" s="89" customFormat="1" ht="18.399999999999999" customHeight="1" x14ac:dyDescent="0.65">
      <c r="B93" s="184" t="s">
        <v>669</v>
      </c>
      <c r="C93" s="109"/>
      <c r="D93" s="185" t="s">
        <v>721</v>
      </c>
      <c r="E93" s="185"/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  <c r="AA93" s="185"/>
      <c r="AB93" s="185"/>
      <c r="AC93" s="185"/>
      <c r="AD93" s="109"/>
      <c r="AE93" s="90"/>
      <c r="AF93" s="183"/>
      <c r="AG93" s="109"/>
      <c r="AH93" s="186" t="s">
        <v>721</v>
      </c>
      <c r="AI93" s="186"/>
      <c r="AJ93" s="186"/>
      <c r="AK93" s="186"/>
      <c r="AL93" s="186"/>
      <c r="AM93" s="186"/>
      <c r="AN93" s="186"/>
      <c r="AO93" s="186"/>
      <c r="AP93" s="186"/>
      <c r="AQ93" s="186"/>
      <c r="AR93" s="186"/>
      <c r="AS93" s="186"/>
      <c r="AT93" s="186"/>
      <c r="AU93" s="186"/>
      <c r="AV93" s="186"/>
      <c r="AW93" s="186"/>
      <c r="AX93" s="186"/>
      <c r="AY93" s="186"/>
      <c r="AZ93" s="186"/>
      <c r="BA93" s="186"/>
      <c r="BB93" s="186"/>
      <c r="BC93" s="186"/>
      <c r="BD93" s="186"/>
      <c r="BE93" s="186"/>
      <c r="BF93" s="186"/>
      <c r="BG93" s="186"/>
      <c r="BH93" s="109"/>
      <c r="BI93" s="205" t="s">
        <v>669</v>
      </c>
    </row>
    <row r="94" spans="2:61" s="89" customFormat="1" ht="18.399999999999999" customHeight="1" x14ac:dyDescent="0.65">
      <c r="B94" s="184"/>
      <c r="C94" s="110"/>
      <c r="D94" s="111"/>
      <c r="E94" s="206" t="s">
        <v>666</v>
      </c>
      <c r="F94" s="206"/>
      <c r="G94" s="206"/>
      <c r="H94" s="206"/>
      <c r="I94" s="206"/>
      <c r="J94" s="206"/>
      <c r="K94" s="206"/>
      <c r="L94" s="206"/>
      <c r="M94" s="206"/>
      <c r="N94" s="206"/>
      <c r="O94" s="206"/>
      <c r="P94" s="206"/>
      <c r="Q94" s="206"/>
      <c r="R94" s="206"/>
      <c r="S94" s="206"/>
      <c r="T94" s="206"/>
      <c r="U94" s="206"/>
      <c r="V94" s="206"/>
      <c r="W94" s="206"/>
      <c r="X94" s="206"/>
      <c r="Y94" s="206"/>
      <c r="Z94" s="206"/>
      <c r="AA94" s="206"/>
      <c r="AB94" s="206"/>
      <c r="AC94" s="206"/>
      <c r="AD94" s="111"/>
      <c r="AE94" s="90"/>
      <c r="AF94" s="183"/>
      <c r="AG94" s="111"/>
      <c r="AH94" s="207" t="s">
        <v>666</v>
      </c>
      <c r="AI94" s="207"/>
      <c r="AJ94" s="207"/>
      <c r="AK94" s="207"/>
      <c r="AL94" s="207"/>
      <c r="AM94" s="207"/>
      <c r="AN94" s="207"/>
      <c r="AO94" s="207"/>
      <c r="AP94" s="207"/>
      <c r="AQ94" s="207"/>
      <c r="AR94" s="207"/>
      <c r="AS94" s="207"/>
      <c r="AT94" s="207"/>
      <c r="AU94" s="207"/>
      <c r="AV94" s="207"/>
      <c r="AW94" s="207"/>
      <c r="AX94" s="207"/>
      <c r="AY94" s="207"/>
      <c r="AZ94" s="207"/>
      <c r="BA94" s="207"/>
      <c r="BB94" s="207"/>
      <c r="BC94" s="207"/>
      <c r="BD94" s="207"/>
      <c r="BE94" s="207"/>
      <c r="BF94" s="207"/>
      <c r="BG94" s="110"/>
      <c r="BH94" s="110"/>
      <c r="BI94" s="205"/>
    </row>
    <row r="95" spans="2:61" s="89" customFormat="1" ht="18.399999999999999" customHeight="1" x14ac:dyDescent="0.65">
      <c r="B95" s="144"/>
      <c r="C95" s="144"/>
      <c r="D95" s="144"/>
      <c r="E95" s="144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  <c r="AA95" s="144"/>
      <c r="AB95" s="144"/>
      <c r="AC95" s="144"/>
      <c r="AD95" s="144"/>
      <c r="AE95" s="90"/>
      <c r="AF95" s="183"/>
      <c r="AG95" s="88"/>
      <c r="AH95" s="88"/>
      <c r="AI95" s="88"/>
      <c r="AJ95" s="88"/>
      <c r="AK95" s="88"/>
      <c r="AL95" s="88"/>
      <c r="AM95" s="88"/>
      <c r="AN95" s="88"/>
      <c r="AO95" s="88"/>
      <c r="AP95" s="88"/>
      <c r="AQ95" s="88"/>
      <c r="AR95" s="88"/>
      <c r="AS95" s="88"/>
      <c r="AT95" s="88"/>
      <c r="AU95" s="88"/>
      <c r="AV95" s="88"/>
      <c r="AW95" s="88"/>
      <c r="AX95" s="88"/>
      <c r="AY95" s="88"/>
      <c r="AZ95" s="88"/>
      <c r="BA95" s="88"/>
      <c r="BB95" s="88"/>
      <c r="BC95" s="88"/>
      <c r="BD95" s="88"/>
      <c r="BE95" s="88"/>
      <c r="BF95" s="88"/>
      <c r="BG95" s="88"/>
      <c r="BH95" s="88"/>
      <c r="BI95" s="145"/>
    </row>
    <row r="96" spans="2:61" s="89" customFormat="1" ht="18.399999999999999" customHeight="1" x14ac:dyDescent="0.65">
      <c r="B96" s="114"/>
      <c r="C96" s="208" t="s">
        <v>671</v>
      </c>
      <c r="D96" s="208"/>
      <c r="E96" s="208"/>
      <c r="F96" s="208"/>
      <c r="G96" s="208"/>
      <c r="H96" s="208"/>
      <c r="I96" s="208"/>
      <c r="J96" s="208"/>
      <c r="K96" s="208"/>
      <c r="L96" s="208"/>
      <c r="M96" s="187" t="s">
        <v>722</v>
      </c>
      <c r="N96" s="188"/>
      <c r="O96" s="188"/>
      <c r="P96" s="187" t="s">
        <v>723</v>
      </c>
      <c r="Q96" s="188"/>
      <c r="R96" s="188"/>
      <c r="S96" s="187" t="s">
        <v>724</v>
      </c>
      <c r="T96" s="188"/>
      <c r="U96" s="188"/>
      <c r="V96" s="187" t="s">
        <v>725</v>
      </c>
      <c r="W96" s="188"/>
      <c r="X96" s="188"/>
      <c r="Y96" s="187" t="s">
        <v>726</v>
      </c>
      <c r="Z96" s="188"/>
      <c r="AA96" s="188"/>
      <c r="AB96" s="187" t="s">
        <v>727</v>
      </c>
      <c r="AC96" s="188"/>
      <c r="AD96" s="188"/>
      <c r="AE96" s="90"/>
      <c r="AF96" s="183"/>
      <c r="AG96" s="187" t="s">
        <v>728</v>
      </c>
      <c r="AH96" s="188"/>
      <c r="AI96" s="188"/>
      <c r="AJ96" s="187" t="s">
        <v>729</v>
      </c>
      <c r="AK96" s="188"/>
      <c r="AL96" s="188"/>
      <c r="AM96" s="187" t="s">
        <v>730</v>
      </c>
      <c r="AN96" s="188"/>
      <c r="AO96" s="188"/>
      <c r="AP96" s="187" t="s">
        <v>731</v>
      </c>
      <c r="AQ96" s="188"/>
      <c r="AR96" s="188"/>
      <c r="AS96" s="187" t="s">
        <v>732</v>
      </c>
      <c r="AT96" s="188"/>
      <c r="AU96" s="188"/>
      <c r="AV96" s="187" t="s">
        <v>733</v>
      </c>
      <c r="AW96" s="188"/>
      <c r="AX96" s="188"/>
      <c r="AY96" s="187" t="s">
        <v>734</v>
      </c>
      <c r="AZ96" s="188"/>
      <c r="BA96" s="188"/>
      <c r="BB96" s="187" t="s">
        <v>735</v>
      </c>
      <c r="BC96" s="188"/>
      <c r="BD96" s="188"/>
      <c r="BE96" s="200" t="s">
        <v>736</v>
      </c>
      <c r="BF96" s="188"/>
      <c r="BG96" s="188"/>
      <c r="BH96" s="188"/>
      <c r="BI96" s="114"/>
    </row>
    <row r="97" spans="2:61" s="89" customFormat="1" ht="18.399999999999999" customHeight="1" x14ac:dyDescent="0.65">
      <c r="B97" s="115"/>
      <c r="C97" s="116" t="s">
        <v>683</v>
      </c>
      <c r="D97" s="201" t="s">
        <v>684</v>
      </c>
      <c r="E97" s="201"/>
      <c r="F97" s="116" t="s">
        <v>685</v>
      </c>
      <c r="G97" s="201" t="s">
        <v>686</v>
      </c>
      <c r="H97" s="201"/>
      <c r="I97" s="117"/>
      <c r="J97" s="116" t="s">
        <v>687</v>
      </c>
      <c r="K97" s="201" t="s">
        <v>688</v>
      </c>
      <c r="L97" s="201"/>
      <c r="M97" s="238" t="e" vm="17">
        <v>#VALUE!</v>
      </c>
      <c r="N97" s="232"/>
      <c r="O97" s="232"/>
      <c r="P97" s="267" t="e" vm="18">
        <v>#VALUE!</v>
      </c>
      <c r="Q97" s="232"/>
      <c r="R97" s="268"/>
      <c r="S97" s="267" t="e" vm="19">
        <v>#VALUE!</v>
      </c>
      <c r="T97" s="232"/>
      <c r="U97" s="232"/>
      <c r="V97" s="238"/>
      <c r="W97" s="232" t="e" vm="20">
        <v>#VALUE!</v>
      </c>
      <c r="X97" s="119"/>
      <c r="Y97" s="232" t="e" vm="21">
        <v>#VALUE!</v>
      </c>
      <c r="Z97" s="232"/>
      <c r="AA97" s="232"/>
      <c r="AB97" s="267" t="e" vm="22">
        <v>#VALUE!</v>
      </c>
      <c r="AC97" s="232"/>
      <c r="AD97" s="239"/>
      <c r="AE97" s="90"/>
      <c r="AF97" s="183"/>
      <c r="AG97" s="202" t="e" vm="23">
        <v>#VALUE!</v>
      </c>
      <c r="AH97" s="203"/>
      <c r="AI97" s="203"/>
      <c r="AJ97" s="202" t="e" vm="24">
        <v>#VALUE!</v>
      </c>
      <c r="AK97" s="203"/>
      <c r="AL97" s="203"/>
      <c r="AM97" s="202" t="e" vm="25">
        <v>#VALUE!</v>
      </c>
      <c r="AN97" s="203"/>
      <c r="AO97" s="203"/>
      <c r="AP97" s="234" t="e" vm="26">
        <v>#VALUE!</v>
      </c>
      <c r="AQ97" s="203"/>
      <c r="AR97" s="235"/>
      <c r="AS97" s="202" t="e" vm="27">
        <v>#VALUE!</v>
      </c>
      <c r="AT97" s="203"/>
      <c r="AU97" s="203"/>
      <c r="AV97" s="202" t="e" vm="28">
        <v>#VALUE!</v>
      </c>
      <c r="AW97" s="203"/>
      <c r="AX97" s="203"/>
      <c r="AY97" s="202" t="e" vm="29">
        <v>#VALUE!</v>
      </c>
      <c r="AZ97" s="203"/>
      <c r="BA97" s="203"/>
      <c r="BB97" s="234" t="e" vm="30">
        <v>#VALUE!</v>
      </c>
      <c r="BC97" s="203"/>
      <c r="BD97" s="203"/>
      <c r="BE97" s="118"/>
      <c r="BF97" s="232" t="e" vm="31">
        <v>#VALUE!</v>
      </c>
      <c r="BG97" s="232"/>
      <c r="BH97" s="119"/>
      <c r="BI97" s="120"/>
    </row>
    <row r="98" spans="2:61" s="89" customFormat="1" ht="18.399999999999999" customHeight="1" x14ac:dyDescent="0.65">
      <c r="B98" s="115"/>
      <c r="C98" s="116" t="s">
        <v>689</v>
      </c>
      <c r="D98" s="201" t="s">
        <v>690</v>
      </c>
      <c r="E98" s="201"/>
      <c r="F98" s="116" t="s">
        <v>691</v>
      </c>
      <c r="G98" s="201" t="s">
        <v>692</v>
      </c>
      <c r="H98" s="201"/>
      <c r="I98" s="117"/>
      <c r="J98" s="116" t="s">
        <v>693</v>
      </c>
      <c r="K98" s="201" t="s">
        <v>694</v>
      </c>
      <c r="L98" s="201"/>
      <c r="M98" s="236"/>
      <c r="N98" s="195"/>
      <c r="O98" s="195"/>
      <c r="P98" s="204"/>
      <c r="Q98" s="195"/>
      <c r="R98" s="287"/>
      <c r="S98" s="204"/>
      <c r="T98" s="195"/>
      <c r="U98" s="195"/>
      <c r="V98" s="236"/>
      <c r="W98" s="195"/>
      <c r="X98" s="122"/>
      <c r="Y98" s="195"/>
      <c r="Z98" s="195"/>
      <c r="AA98" s="195"/>
      <c r="AB98" s="204"/>
      <c r="AC98" s="195"/>
      <c r="AD98" s="237"/>
      <c r="AE98" s="90"/>
      <c r="AF98" s="183"/>
      <c r="AG98" s="204"/>
      <c r="AH98" s="195"/>
      <c r="AI98" s="195"/>
      <c r="AJ98" s="204"/>
      <c r="AK98" s="195"/>
      <c r="AL98" s="195"/>
      <c r="AM98" s="204"/>
      <c r="AN98" s="195"/>
      <c r="AO98" s="195"/>
      <c r="AP98" s="236"/>
      <c r="AQ98" s="195"/>
      <c r="AR98" s="237"/>
      <c r="AS98" s="204"/>
      <c r="AT98" s="195"/>
      <c r="AU98" s="195"/>
      <c r="AV98" s="204"/>
      <c r="AW98" s="195"/>
      <c r="AX98" s="195"/>
      <c r="AY98" s="204"/>
      <c r="AZ98" s="195"/>
      <c r="BA98" s="195"/>
      <c r="BB98" s="236"/>
      <c r="BC98" s="195"/>
      <c r="BD98" s="195"/>
      <c r="BE98" s="121"/>
      <c r="BF98" s="195"/>
      <c r="BG98" s="195"/>
      <c r="BH98" s="122"/>
      <c r="BI98" s="120"/>
    </row>
    <row r="99" spans="2:61" s="89" customFormat="1" ht="18.399999999999999" customHeight="1" x14ac:dyDescent="0.65">
      <c r="B99" s="115"/>
      <c r="C99" s="116" t="s">
        <v>695</v>
      </c>
      <c r="D99" s="201" t="s">
        <v>696</v>
      </c>
      <c r="E99" s="201"/>
      <c r="F99" s="123"/>
      <c r="G99" s="233"/>
      <c r="H99" s="233"/>
      <c r="I99" s="117"/>
      <c r="J99" s="116" t="s">
        <v>697</v>
      </c>
      <c r="K99" s="201" t="s">
        <v>698</v>
      </c>
      <c r="L99" s="201"/>
      <c r="M99" s="240"/>
      <c r="N99" s="196"/>
      <c r="O99" s="196"/>
      <c r="P99" s="146"/>
      <c r="Q99" s="147"/>
      <c r="R99" s="147"/>
      <c r="S99" s="269"/>
      <c r="T99" s="196"/>
      <c r="U99" s="196"/>
      <c r="V99" s="148"/>
      <c r="W99" s="147"/>
      <c r="X99" s="125"/>
      <c r="Y99" s="196"/>
      <c r="Z99" s="196"/>
      <c r="AA99" s="196"/>
      <c r="AB99" s="146"/>
      <c r="AC99" s="147"/>
      <c r="AD99" s="125"/>
      <c r="AE99" s="90"/>
      <c r="AF99" s="183"/>
      <c r="AG99" s="204"/>
      <c r="AH99" s="195"/>
      <c r="AI99" s="195"/>
      <c r="AJ99" s="204"/>
      <c r="AK99" s="195"/>
      <c r="AL99" s="195"/>
      <c r="AM99" s="204"/>
      <c r="AN99" s="195"/>
      <c r="AO99" s="195"/>
      <c r="AP99" s="236"/>
      <c r="AQ99" s="195"/>
      <c r="AR99" s="237"/>
      <c r="AS99" s="204"/>
      <c r="AT99" s="195"/>
      <c r="AU99" s="195"/>
      <c r="AV99" s="204"/>
      <c r="AW99" s="195"/>
      <c r="AX99" s="195"/>
      <c r="AY99" s="204"/>
      <c r="AZ99" s="195"/>
      <c r="BA99" s="195"/>
      <c r="BB99" s="236"/>
      <c r="BC99" s="195"/>
      <c r="BD99" s="195"/>
      <c r="BE99" s="124"/>
      <c r="BF99" s="196"/>
      <c r="BG99" s="196"/>
      <c r="BH99" s="125"/>
      <c r="BI99" s="120"/>
    </row>
    <row r="100" spans="2:61" s="89" customFormat="1" ht="18.399999999999999" customHeight="1" x14ac:dyDescent="0.65">
      <c r="B100" s="270" t="s">
        <v>684</v>
      </c>
      <c r="C100" s="272" t="s">
        <v>683</v>
      </c>
      <c r="D100" s="273"/>
      <c r="E100" s="278" t="s">
        <v>700</v>
      </c>
      <c r="F100" s="279"/>
      <c r="G100" s="279"/>
      <c r="H100" s="279"/>
      <c r="I100" s="279"/>
      <c r="J100" s="279"/>
      <c r="K100" s="280"/>
      <c r="L100" s="126" t="s">
        <v>687</v>
      </c>
      <c r="M100" s="255" t="s">
        <v>572</v>
      </c>
      <c r="N100" s="256" t="s">
        <v>572</v>
      </c>
      <c r="O100" s="257" t="s">
        <v>572</v>
      </c>
      <c r="P100" s="255" t="s">
        <v>572</v>
      </c>
      <c r="Q100" s="256" t="s">
        <v>572</v>
      </c>
      <c r="R100" s="257" t="s">
        <v>572</v>
      </c>
      <c r="S100" s="255" t="s">
        <v>572</v>
      </c>
      <c r="T100" s="256" t="s">
        <v>572</v>
      </c>
      <c r="U100" s="257" t="s">
        <v>572</v>
      </c>
      <c r="V100" s="255" t="s">
        <v>572</v>
      </c>
      <c r="W100" s="256" t="s">
        <v>572</v>
      </c>
      <c r="X100" s="257" t="s">
        <v>572</v>
      </c>
      <c r="Y100" s="255" t="s">
        <v>572</v>
      </c>
      <c r="Z100" s="256" t="s">
        <v>572</v>
      </c>
      <c r="AA100" s="257" t="s">
        <v>572</v>
      </c>
      <c r="AB100" s="255" t="s">
        <v>572</v>
      </c>
      <c r="AC100" s="256" t="s">
        <v>572</v>
      </c>
      <c r="AD100" s="257" t="s">
        <v>572</v>
      </c>
      <c r="AE100" s="90"/>
      <c r="AF100" s="183"/>
      <c r="AG100" s="255" t="s">
        <v>572</v>
      </c>
      <c r="AH100" s="256" t="s">
        <v>572</v>
      </c>
      <c r="AI100" s="257" t="s">
        <v>572</v>
      </c>
      <c r="AJ100" s="255" t="s">
        <v>572</v>
      </c>
      <c r="AK100" s="256" t="s">
        <v>572</v>
      </c>
      <c r="AL100" s="257" t="s">
        <v>572</v>
      </c>
      <c r="AM100" s="255" t="s">
        <v>572</v>
      </c>
      <c r="AN100" s="256" t="s">
        <v>572</v>
      </c>
      <c r="AO100" s="257" t="s">
        <v>572</v>
      </c>
      <c r="AP100" s="255" t="s">
        <v>572</v>
      </c>
      <c r="AQ100" s="256" t="s">
        <v>572</v>
      </c>
      <c r="AR100" s="257" t="s">
        <v>572</v>
      </c>
      <c r="AS100" s="255" t="s">
        <v>572</v>
      </c>
      <c r="AT100" s="256" t="s">
        <v>572</v>
      </c>
      <c r="AU100" s="257" t="s">
        <v>572</v>
      </c>
      <c r="AV100" s="255" t="s">
        <v>572</v>
      </c>
      <c r="AW100" s="256" t="s">
        <v>572</v>
      </c>
      <c r="AX100" s="257" t="s">
        <v>572</v>
      </c>
      <c r="AY100" s="255" t="s">
        <v>572</v>
      </c>
      <c r="AZ100" s="256" t="s">
        <v>572</v>
      </c>
      <c r="BA100" s="257" t="s">
        <v>572</v>
      </c>
      <c r="BB100" s="255" t="s">
        <v>572</v>
      </c>
      <c r="BC100" s="256" t="s">
        <v>572</v>
      </c>
      <c r="BD100" s="257" t="s">
        <v>572</v>
      </c>
      <c r="BE100" s="255" t="s">
        <v>572</v>
      </c>
      <c r="BF100" s="256" t="s">
        <v>572</v>
      </c>
      <c r="BG100" s="257" t="s">
        <v>572</v>
      </c>
      <c r="BH100" s="126" t="s">
        <v>687</v>
      </c>
      <c r="BI100" s="288" t="s">
        <v>684</v>
      </c>
    </row>
    <row r="101" spans="2:61" s="89" customFormat="1" ht="18.399999999999999" customHeight="1" x14ac:dyDescent="0.65">
      <c r="B101" s="270"/>
      <c r="C101" s="274"/>
      <c r="D101" s="275"/>
      <c r="E101" s="281"/>
      <c r="F101" s="282"/>
      <c r="G101" s="282"/>
      <c r="H101" s="282"/>
      <c r="I101" s="282"/>
      <c r="J101" s="282"/>
      <c r="K101" s="283"/>
      <c r="L101" s="128" t="s">
        <v>693</v>
      </c>
      <c r="M101" s="261" t="s">
        <v>572</v>
      </c>
      <c r="N101" s="262" t="s">
        <v>572</v>
      </c>
      <c r="O101" s="263" t="s">
        <v>572</v>
      </c>
      <c r="P101" s="261" t="s">
        <v>572</v>
      </c>
      <c r="Q101" s="262" t="s">
        <v>572</v>
      </c>
      <c r="R101" s="263" t="s">
        <v>572</v>
      </c>
      <c r="S101" s="261" t="s">
        <v>572</v>
      </c>
      <c r="T101" s="262" t="s">
        <v>572</v>
      </c>
      <c r="U101" s="263" t="s">
        <v>572</v>
      </c>
      <c r="V101" s="261" t="s">
        <v>572</v>
      </c>
      <c r="W101" s="262" t="s">
        <v>572</v>
      </c>
      <c r="X101" s="263" t="s">
        <v>572</v>
      </c>
      <c r="Y101" s="261" t="s">
        <v>572</v>
      </c>
      <c r="Z101" s="262" t="s">
        <v>572</v>
      </c>
      <c r="AA101" s="263" t="s">
        <v>572</v>
      </c>
      <c r="AB101" s="261" t="s">
        <v>572</v>
      </c>
      <c r="AC101" s="262" t="s">
        <v>572</v>
      </c>
      <c r="AD101" s="263" t="s">
        <v>572</v>
      </c>
      <c r="AE101" s="90"/>
      <c r="AF101" s="183"/>
      <c r="AG101" s="261" t="s">
        <v>572</v>
      </c>
      <c r="AH101" s="262" t="s">
        <v>572</v>
      </c>
      <c r="AI101" s="263" t="s">
        <v>572</v>
      </c>
      <c r="AJ101" s="261" t="s">
        <v>572</v>
      </c>
      <c r="AK101" s="262" t="s">
        <v>572</v>
      </c>
      <c r="AL101" s="263" t="s">
        <v>572</v>
      </c>
      <c r="AM101" s="261" t="s">
        <v>572</v>
      </c>
      <c r="AN101" s="262" t="s">
        <v>572</v>
      </c>
      <c r="AO101" s="263" t="s">
        <v>572</v>
      </c>
      <c r="AP101" s="261" t="s">
        <v>572</v>
      </c>
      <c r="AQ101" s="262" t="s">
        <v>572</v>
      </c>
      <c r="AR101" s="263" t="s">
        <v>572</v>
      </c>
      <c r="AS101" s="261" t="s">
        <v>572</v>
      </c>
      <c r="AT101" s="262" t="s">
        <v>572</v>
      </c>
      <c r="AU101" s="263" t="s">
        <v>572</v>
      </c>
      <c r="AV101" s="261" t="s">
        <v>572</v>
      </c>
      <c r="AW101" s="262" t="s">
        <v>572</v>
      </c>
      <c r="AX101" s="263" t="s">
        <v>572</v>
      </c>
      <c r="AY101" s="261" t="s">
        <v>572</v>
      </c>
      <c r="AZ101" s="262" t="s">
        <v>572</v>
      </c>
      <c r="BA101" s="263" t="s">
        <v>572</v>
      </c>
      <c r="BB101" s="261" t="s">
        <v>572</v>
      </c>
      <c r="BC101" s="262" t="s">
        <v>572</v>
      </c>
      <c r="BD101" s="263" t="s">
        <v>572</v>
      </c>
      <c r="BE101" s="261" t="s">
        <v>572</v>
      </c>
      <c r="BF101" s="262" t="s">
        <v>572</v>
      </c>
      <c r="BG101" s="263" t="s">
        <v>572</v>
      </c>
      <c r="BH101" s="128" t="s">
        <v>693</v>
      </c>
      <c r="BI101" s="288"/>
    </row>
    <row r="102" spans="2:61" s="89" customFormat="1" ht="18.399999999999999" customHeight="1" x14ac:dyDescent="0.65">
      <c r="B102" s="271"/>
      <c r="C102" s="276"/>
      <c r="D102" s="277"/>
      <c r="E102" s="284"/>
      <c r="F102" s="285"/>
      <c r="G102" s="285"/>
      <c r="H102" s="285"/>
      <c r="I102" s="285"/>
      <c r="J102" s="285"/>
      <c r="K102" s="286"/>
      <c r="L102" s="129" t="s">
        <v>697</v>
      </c>
      <c r="M102" s="290" t="s">
        <v>572</v>
      </c>
      <c r="N102" s="291" t="s">
        <v>572</v>
      </c>
      <c r="O102" s="292" t="s">
        <v>572</v>
      </c>
      <c r="P102" s="290" t="s">
        <v>572</v>
      </c>
      <c r="Q102" s="291" t="s">
        <v>572</v>
      </c>
      <c r="R102" s="292" t="s">
        <v>572</v>
      </c>
      <c r="S102" s="290" t="s">
        <v>572</v>
      </c>
      <c r="T102" s="291" t="s">
        <v>572</v>
      </c>
      <c r="U102" s="292" t="s">
        <v>572</v>
      </c>
      <c r="V102" s="290" t="s">
        <v>572</v>
      </c>
      <c r="W102" s="291" t="s">
        <v>572</v>
      </c>
      <c r="X102" s="292" t="s">
        <v>572</v>
      </c>
      <c r="Y102" s="290" t="s">
        <v>572</v>
      </c>
      <c r="Z102" s="291" t="s">
        <v>572</v>
      </c>
      <c r="AA102" s="292" t="s">
        <v>572</v>
      </c>
      <c r="AB102" s="290" t="s">
        <v>572</v>
      </c>
      <c r="AC102" s="291" t="s">
        <v>572</v>
      </c>
      <c r="AD102" s="292" t="s">
        <v>572</v>
      </c>
      <c r="AE102" s="90"/>
      <c r="AF102" s="183"/>
      <c r="AG102" s="290" t="s">
        <v>572</v>
      </c>
      <c r="AH102" s="291" t="s">
        <v>572</v>
      </c>
      <c r="AI102" s="292" t="s">
        <v>572</v>
      </c>
      <c r="AJ102" s="290" t="s">
        <v>572</v>
      </c>
      <c r="AK102" s="291" t="s">
        <v>572</v>
      </c>
      <c r="AL102" s="292" t="s">
        <v>572</v>
      </c>
      <c r="AM102" s="290" t="s">
        <v>572</v>
      </c>
      <c r="AN102" s="291" t="s">
        <v>572</v>
      </c>
      <c r="AO102" s="292" t="s">
        <v>572</v>
      </c>
      <c r="AP102" s="290" t="s">
        <v>572</v>
      </c>
      <c r="AQ102" s="291" t="s">
        <v>572</v>
      </c>
      <c r="AR102" s="292" t="s">
        <v>572</v>
      </c>
      <c r="AS102" s="290" t="s">
        <v>572</v>
      </c>
      <c r="AT102" s="291" t="s">
        <v>572</v>
      </c>
      <c r="AU102" s="292" t="s">
        <v>572</v>
      </c>
      <c r="AV102" s="290" t="s">
        <v>572</v>
      </c>
      <c r="AW102" s="291" t="s">
        <v>572</v>
      </c>
      <c r="AX102" s="292" t="s">
        <v>572</v>
      </c>
      <c r="AY102" s="290" t="s">
        <v>572</v>
      </c>
      <c r="AZ102" s="291" t="s">
        <v>572</v>
      </c>
      <c r="BA102" s="292" t="s">
        <v>572</v>
      </c>
      <c r="BB102" s="290" t="s">
        <v>572</v>
      </c>
      <c r="BC102" s="291" t="s">
        <v>572</v>
      </c>
      <c r="BD102" s="292" t="s">
        <v>572</v>
      </c>
      <c r="BE102" s="290" t="s">
        <v>572</v>
      </c>
      <c r="BF102" s="291" t="s">
        <v>572</v>
      </c>
      <c r="BG102" s="292" t="s">
        <v>572</v>
      </c>
      <c r="BH102" s="129" t="s">
        <v>697</v>
      </c>
      <c r="BI102" s="289"/>
    </row>
    <row r="103" spans="2:61" s="89" customFormat="1" ht="18.399999999999999" customHeight="1" x14ac:dyDescent="0.65">
      <c r="B103" s="270" t="s">
        <v>690</v>
      </c>
      <c r="C103" s="299" t="s">
        <v>689</v>
      </c>
      <c r="D103" s="300"/>
      <c r="E103" s="250" t="s">
        <v>866</v>
      </c>
      <c r="F103" s="218"/>
      <c r="G103" s="218"/>
      <c r="H103" s="218"/>
      <c r="I103" s="218"/>
      <c r="J103" s="218"/>
      <c r="K103" s="219"/>
      <c r="L103" s="141" t="s">
        <v>687</v>
      </c>
      <c r="M103" s="264" t="s">
        <v>113</v>
      </c>
      <c r="N103" s="265" t="s">
        <v>113</v>
      </c>
      <c r="O103" s="266" t="s">
        <v>113</v>
      </c>
      <c r="P103" s="264" t="s">
        <v>737</v>
      </c>
      <c r="Q103" s="265"/>
      <c r="R103" s="266"/>
      <c r="S103" s="264" t="s">
        <v>121</v>
      </c>
      <c r="T103" s="265" t="s">
        <v>121</v>
      </c>
      <c r="U103" s="266" t="s">
        <v>121</v>
      </c>
      <c r="V103" s="264" t="s">
        <v>447</v>
      </c>
      <c r="W103" s="265" t="s">
        <v>447</v>
      </c>
      <c r="X103" s="266" t="s">
        <v>447</v>
      </c>
      <c r="Y103" s="264" t="s">
        <v>572</v>
      </c>
      <c r="Z103" s="265" t="s">
        <v>572</v>
      </c>
      <c r="AA103" s="266" t="s">
        <v>572</v>
      </c>
      <c r="AB103" s="264" t="s">
        <v>448</v>
      </c>
      <c r="AC103" s="265" t="s">
        <v>448</v>
      </c>
      <c r="AD103" s="266" t="s">
        <v>448</v>
      </c>
      <c r="AE103" s="90"/>
      <c r="AF103" s="183"/>
      <c r="AG103" s="264" t="s">
        <v>105</v>
      </c>
      <c r="AH103" s="265" t="s">
        <v>105</v>
      </c>
      <c r="AI103" s="266" t="s">
        <v>105</v>
      </c>
      <c r="AJ103" s="264" t="s">
        <v>97</v>
      </c>
      <c r="AK103" s="265" t="s">
        <v>97</v>
      </c>
      <c r="AL103" s="266" t="s">
        <v>97</v>
      </c>
      <c r="AM103" s="264" t="s">
        <v>89</v>
      </c>
      <c r="AN103" s="265" t="s">
        <v>89</v>
      </c>
      <c r="AO103" s="266" t="s">
        <v>89</v>
      </c>
      <c r="AP103" s="264" t="s">
        <v>81</v>
      </c>
      <c r="AQ103" s="265" t="s">
        <v>81</v>
      </c>
      <c r="AR103" s="266" t="s">
        <v>81</v>
      </c>
      <c r="AS103" s="264" t="s">
        <v>73</v>
      </c>
      <c r="AT103" s="265" t="s">
        <v>73</v>
      </c>
      <c r="AU103" s="266" t="s">
        <v>73</v>
      </c>
      <c r="AV103" s="264" t="s">
        <v>160</v>
      </c>
      <c r="AW103" s="265" t="s">
        <v>160</v>
      </c>
      <c r="AX103" s="266" t="s">
        <v>160</v>
      </c>
      <c r="AY103" s="264" t="s">
        <v>152</v>
      </c>
      <c r="AZ103" s="265" t="s">
        <v>152</v>
      </c>
      <c r="BA103" s="266" t="s">
        <v>152</v>
      </c>
      <c r="BB103" s="264" t="s">
        <v>144</v>
      </c>
      <c r="BC103" s="265" t="s">
        <v>144</v>
      </c>
      <c r="BD103" s="266" t="s">
        <v>144</v>
      </c>
      <c r="BE103" s="264" t="s">
        <v>136</v>
      </c>
      <c r="BF103" s="265" t="s">
        <v>136</v>
      </c>
      <c r="BG103" s="266" t="s">
        <v>136</v>
      </c>
      <c r="BH103" s="141" t="s">
        <v>687</v>
      </c>
      <c r="BI103" s="288" t="s">
        <v>690</v>
      </c>
    </row>
    <row r="104" spans="2:61" s="89" customFormat="1" ht="18.399999999999999" customHeight="1" x14ac:dyDescent="0.65">
      <c r="B104" s="270"/>
      <c r="C104" s="301"/>
      <c r="D104" s="302"/>
      <c r="E104" s="220"/>
      <c r="F104" s="221"/>
      <c r="G104" s="221"/>
      <c r="H104" s="221"/>
      <c r="I104" s="221"/>
      <c r="J104" s="221"/>
      <c r="K104" s="222"/>
      <c r="L104" s="142" t="s">
        <v>693</v>
      </c>
      <c r="M104" s="293" t="s">
        <v>115</v>
      </c>
      <c r="N104" s="294" t="s">
        <v>115</v>
      </c>
      <c r="O104" s="295" t="s">
        <v>115</v>
      </c>
      <c r="P104" s="293" t="s">
        <v>737</v>
      </c>
      <c r="Q104" s="294"/>
      <c r="R104" s="295"/>
      <c r="S104" s="293" t="s">
        <v>123</v>
      </c>
      <c r="T104" s="294" t="s">
        <v>123</v>
      </c>
      <c r="U104" s="295" t="s">
        <v>123</v>
      </c>
      <c r="V104" s="293" t="s">
        <v>447</v>
      </c>
      <c r="W104" s="294" t="s">
        <v>447</v>
      </c>
      <c r="X104" s="295" t="s">
        <v>447</v>
      </c>
      <c r="Y104" s="293" t="s">
        <v>130</v>
      </c>
      <c r="Z104" s="294" t="s">
        <v>130</v>
      </c>
      <c r="AA104" s="295" t="s">
        <v>130</v>
      </c>
      <c r="AB104" s="293" t="s">
        <v>448</v>
      </c>
      <c r="AC104" s="294" t="s">
        <v>448</v>
      </c>
      <c r="AD104" s="295" t="s">
        <v>448</v>
      </c>
      <c r="AE104" s="90"/>
      <c r="AF104" s="183"/>
      <c r="AG104" s="293" t="s">
        <v>107</v>
      </c>
      <c r="AH104" s="294" t="s">
        <v>107</v>
      </c>
      <c r="AI104" s="295" t="s">
        <v>107</v>
      </c>
      <c r="AJ104" s="293" t="s">
        <v>99</v>
      </c>
      <c r="AK104" s="294" t="s">
        <v>99</v>
      </c>
      <c r="AL104" s="295" t="s">
        <v>99</v>
      </c>
      <c r="AM104" s="293" t="s">
        <v>91</v>
      </c>
      <c r="AN104" s="294" t="s">
        <v>91</v>
      </c>
      <c r="AO104" s="295" t="s">
        <v>91</v>
      </c>
      <c r="AP104" s="293" t="s">
        <v>83</v>
      </c>
      <c r="AQ104" s="294" t="s">
        <v>83</v>
      </c>
      <c r="AR104" s="295" t="s">
        <v>83</v>
      </c>
      <c r="AS104" s="293" t="s">
        <v>75</v>
      </c>
      <c r="AT104" s="294" t="s">
        <v>75</v>
      </c>
      <c r="AU104" s="295" t="s">
        <v>75</v>
      </c>
      <c r="AV104" s="293" t="s">
        <v>162</v>
      </c>
      <c r="AW104" s="294" t="s">
        <v>162</v>
      </c>
      <c r="AX104" s="295" t="s">
        <v>162</v>
      </c>
      <c r="AY104" s="293" t="s">
        <v>154</v>
      </c>
      <c r="AZ104" s="294" t="s">
        <v>154</v>
      </c>
      <c r="BA104" s="295" t="s">
        <v>154</v>
      </c>
      <c r="BB104" s="293" t="s">
        <v>146</v>
      </c>
      <c r="BC104" s="294" t="s">
        <v>146</v>
      </c>
      <c r="BD104" s="295" t="s">
        <v>146</v>
      </c>
      <c r="BE104" s="293" t="s">
        <v>138</v>
      </c>
      <c r="BF104" s="294" t="s">
        <v>138</v>
      </c>
      <c r="BG104" s="295" t="s">
        <v>138</v>
      </c>
      <c r="BH104" s="142" t="s">
        <v>693</v>
      </c>
      <c r="BI104" s="288"/>
    </row>
    <row r="105" spans="2:61" s="89" customFormat="1" ht="18.399999999999999" customHeight="1" x14ac:dyDescent="0.65">
      <c r="B105" s="271"/>
      <c r="C105" s="303"/>
      <c r="D105" s="304"/>
      <c r="E105" s="223"/>
      <c r="F105" s="224"/>
      <c r="G105" s="224"/>
      <c r="H105" s="224"/>
      <c r="I105" s="224"/>
      <c r="J105" s="224"/>
      <c r="K105" s="225"/>
      <c r="L105" s="143" t="s">
        <v>697</v>
      </c>
      <c r="M105" s="296" t="s">
        <v>118</v>
      </c>
      <c r="N105" s="297" t="s">
        <v>118</v>
      </c>
      <c r="O105" s="298" t="s">
        <v>118</v>
      </c>
      <c r="P105" s="296" t="s">
        <v>737</v>
      </c>
      <c r="Q105" s="297"/>
      <c r="R105" s="298"/>
      <c r="S105" s="296" t="s">
        <v>126</v>
      </c>
      <c r="T105" s="297" t="s">
        <v>126</v>
      </c>
      <c r="U105" s="298" t="s">
        <v>126</v>
      </c>
      <c r="V105" s="296" t="s">
        <v>447</v>
      </c>
      <c r="W105" s="297" t="s">
        <v>447</v>
      </c>
      <c r="X105" s="298" t="s">
        <v>447</v>
      </c>
      <c r="Y105" s="296" t="s">
        <v>133</v>
      </c>
      <c r="Z105" s="297" t="s">
        <v>133</v>
      </c>
      <c r="AA105" s="298" t="s">
        <v>133</v>
      </c>
      <c r="AB105" s="296" t="s">
        <v>448</v>
      </c>
      <c r="AC105" s="297" t="s">
        <v>448</v>
      </c>
      <c r="AD105" s="298" t="s">
        <v>448</v>
      </c>
      <c r="AE105" s="90"/>
      <c r="AF105" s="183"/>
      <c r="AG105" s="296" t="s">
        <v>110</v>
      </c>
      <c r="AH105" s="297" t="s">
        <v>110</v>
      </c>
      <c r="AI105" s="298" t="s">
        <v>110</v>
      </c>
      <c r="AJ105" s="296" t="s">
        <v>102</v>
      </c>
      <c r="AK105" s="297" t="s">
        <v>102</v>
      </c>
      <c r="AL105" s="298" t="s">
        <v>102</v>
      </c>
      <c r="AM105" s="296" t="s">
        <v>94</v>
      </c>
      <c r="AN105" s="297" t="s">
        <v>94</v>
      </c>
      <c r="AO105" s="298" t="s">
        <v>94</v>
      </c>
      <c r="AP105" s="296" t="s">
        <v>86</v>
      </c>
      <c r="AQ105" s="297" t="s">
        <v>86</v>
      </c>
      <c r="AR105" s="298" t="s">
        <v>86</v>
      </c>
      <c r="AS105" s="296" t="s">
        <v>78</v>
      </c>
      <c r="AT105" s="297" t="s">
        <v>78</v>
      </c>
      <c r="AU105" s="298" t="s">
        <v>78</v>
      </c>
      <c r="AV105" s="296" t="s">
        <v>165</v>
      </c>
      <c r="AW105" s="297" t="s">
        <v>165</v>
      </c>
      <c r="AX105" s="298" t="s">
        <v>165</v>
      </c>
      <c r="AY105" s="296" t="s">
        <v>157</v>
      </c>
      <c r="AZ105" s="297" t="s">
        <v>157</v>
      </c>
      <c r="BA105" s="298" t="s">
        <v>157</v>
      </c>
      <c r="BB105" s="296" t="s">
        <v>149</v>
      </c>
      <c r="BC105" s="297" t="s">
        <v>149</v>
      </c>
      <c r="BD105" s="298" t="s">
        <v>149</v>
      </c>
      <c r="BE105" s="296" t="s">
        <v>141</v>
      </c>
      <c r="BF105" s="297" t="s">
        <v>141</v>
      </c>
      <c r="BG105" s="298" t="s">
        <v>141</v>
      </c>
      <c r="BH105" s="143" t="s">
        <v>697</v>
      </c>
      <c r="BI105" s="289"/>
    </row>
    <row r="106" spans="2:61" s="89" customFormat="1" ht="18.399999999999999" customHeight="1" x14ac:dyDescent="0.65">
      <c r="B106" s="270" t="s">
        <v>696</v>
      </c>
      <c r="C106" s="272" t="s">
        <v>695</v>
      </c>
      <c r="D106" s="273"/>
      <c r="E106" s="278" t="s">
        <v>867</v>
      </c>
      <c r="F106" s="279"/>
      <c r="G106" s="279"/>
      <c r="H106" s="279"/>
      <c r="I106" s="279"/>
      <c r="J106" s="279"/>
      <c r="K106" s="280"/>
      <c r="L106" s="126" t="s">
        <v>687</v>
      </c>
      <c r="M106" s="255" t="s">
        <v>114</v>
      </c>
      <c r="N106" s="256" t="s">
        <v>114</v>
      </c>
      <c r="O106" s="257" t="s">
        <v>114</v>
      </c>
      <c r="P106" s="255" t="s">
        <v>737</v>
      </c>
      <c r="Q106" s="256"/>
      <c r="R106" s="257"/>
      <c r="S106" s="255" t="s">
        <v>122</v>
      </c>
      <c r="T106" s="256" t="s">
        <v>122</v>
      </c>
      <c r="U106" s="257" t="s">
        <v>122</v>
      </c>
      <c r="V106" s="255" t="s">
        <v>447</v>
      </c>
      <c r="W106" s="256" t="s">
        <v>447</v>
      </c>
      <c r="X106" s="257" t="s">
        <v>447</v>
      </c>
      <c r="Y106" s="255" t="s">
        <v>129</v>
      </c>
      <c r="Z106" s="256" t="s">
        <v>129</v>
      </c>
      <c r="AA106" s="257" t="s">
        <v>129</v>
      </c>
      <c r="AB106" s="255" t="s">
        <v>448</v>
      </c>
      <c r="AC106" s="256" t="s">
        <v>448</v>
      </c>
      <c r="AD106" s="257" t="s">
        <v>448</v>
      </c>
      <c r="AE106" s="254" t="s">
        <v>668</v>
      </c>
      <c r="AF106" s="183"/>
      <c r="AG106" s="255" t="s">
        <v>106</v>
      </c>
      <c r="AH106" s="256" t="s">
        <v>106</v>
      </c>
      <c r="AI106" s="257" t="s">
        <v>106</v>
      </c>
      <c r="AJ106" s="255" t="s">
        <v>98</v>
      </c>
      <c r="AK106" s="256" t="s">
        <v>98</v>
      </c>
      <c r="AL106" s="257" t="s">
        <v>98</v>
      </c>
      <c r="AM106" s="255" t="s">
        <v>90</v>
      </c>
      <c r="AN106" s="256" t="s">
        <v>90</v>
      </c>
      <c r="AO106" s="257" t="s">
        <v>90</v>
      </c>
      <c r="AP106" s="255" t="s">
        <v>82</v>
      </c>
      <c r="AQ106" s="256" t="s">
        <v>82</v>
      </c>
      <c r="AR106" s="257" t="s">
        <v>82</v>
      </c>
      <c r="AS106" s="255" t="s">
        <v>74</v>
      </c>
      <c r="AT106" s="256" t="s">
        <v>74</v>
      </c>
      <c r="AU106" s="257" t="s">
        <v>74</v>
      </c>
      <c r="AV106" s="255" t="s">
        <v>161</v>
      </c>
      <c r="AW106" s="256" t="s">
        <v>161</v>
      </c>
      <c r="AX106" s="257" t="s">
        <v>161</v>
      </c>
      <c r="AY106" s="255" t="s">
        <v>153</v>
      </c>
      <c r="AZ106" s="256" t="s">
        <v>153</v>
      </c>
      <c r="BA106" s="257" t="s">
        <v>153</v>
      </c>
      <c r="BB106" s="255" t="s">
        <v>145</v>
      </c>
      <c r="BC106" s="256" t="s">
        <v>145</v>
      </c>
      <c r="BD106" s="257" t="s">
        <v>145</v>
      </c>
      <c r="BE106" s="255" t="s">
        <v>137</v>
      </c>
      <c r="BF106" s="256" t="s">
        <v>137</v>
      </c>
      <c r="BG106" s="257" t="s">
        <v>137</v>
      </c>
      <c r="BH106" s="126" t="s">
        <v>687</v>
      </c>
      <c r="BI106" s="288" t="s">
        <v>696</v>
      </c>
    </row>
    <row r="107" spans="2:61" s="89" customFormat="1" ht="18.399999999999999" customHeight="1" x14ac:dyDescent="0.65">
      <c r="B107" s="270"/>
      <c r="C107" s="274"/>
      <c r="D107" s="275"/>
      <c r="E107" s="281"/>
      <c r="F107" s="282"/>
      <c r="G107" s="282"/>
      <c r="H107" s="282"/>
      <c r="I107" s="282"/>
      <c r="J107" s="282"/>
      <c r="K107" s="283"/>
      <c r="L107" s="128" t="s">
        <v>693</v>
      </c>
      <c r="M107" s="261" t="s">
        <v>116</v>
      </c>
      <c r="N107" s="262" t="s">
        <v>116</v>
      </c>
      <c r="O107" s="263" t="s">
        <v>116</v>
      </c>
      <c r="P107" s="261" t="s">
        <v>737</v>
      </c>
      <c r="Q107" s="262"/>
      <c r="R107" s="263"/>
      <c r="S107" s="261" t="s">
        <v>124</v>
      </c>
      <c r="T107" s="262" t="s">
        <v>124</v>
      </c>
      <c r="U107" s="263" t="s">
        <v>124</v>
      </c>
      <c r="V107" s="261" t="s">
        <v>447</v>
      </c>
      <c r="W107" s="262" t="s">
        <v>447</v>
      </c>
      <c r="X107" s="263" t="s">
        <v>447</v>
      </c>
      <c r="Y107" s="261" t="s">
        <v>131</v>
      </c>
      <c r="Z107" s="262" t="s">
        <v>131</v>
      </c>
      <c r="AA107" s="263" t="s">
        <v>131</v>
      </c>
      <c r="AB107" s="261" t="s">
        <v>448</v>
      </c>
      <c r="AC107" s="262" t="s">
        <v>448</v>
      </c>
      <c r="AD107" s="263" t="s">
        <v>448</v>
      </c>
      <c r="AE107" s="254"/>
      <c r="AF107" s="183"/>
      <c r="AG107" s="261" t="s">
        <v>108</v>
      </c>
      <c r="AH107" s="262" t="s">
        <v>108</v>
      </c>
      <c r="AI107" s="263" t="s">
        <v>108</v>
      </c>
      <c r="AJ107" s="261" t="s">
        <v>100</v>
      </c>
      <c r="AK107" s="262" t="s">
        <v>100</v>
      </c>
      <c r="AL107" s="263" t="s">
        <v>100</v>
      </c>
      <c r="AM107" s="261" t="s">
        <v>92</v>
      </c>
      <c r="AN107" s="262" t="s">
        <v>92</v>
      </c>
      <c r="AO107" s="263" t="s">
        <v>92</v>
      </c>
      <c r="AP107" s="261" t="s">
        <v>84</v>
      </c>
      <c r="AQ107" s="262" t="s">
        <v>84</v>
      </c>
      <c r="AR107" s="263" t="s">
        <v>84</v>
      </c>
      <c r="AS107" s="261" t="s">
        <v>76</v>
      </c>
      <c r="AT107" s="262" t="s">
        <v>76</v>
      </c>
      <c r="AU107" s="263" t="s">
        <v>76</v>
      </c>
      <c r="AV107" s="261" t="s">
        <v>163</v>
      </c>
      <c r="AW107" s="262" t="s">
        <v>163</v>
      </c>
      <c r="AX107" s="263" t="s">
        <v>163</v>
      </c>
      <c r="AY107" s="261" t="s">
        <v>155</v>
      </c>
      <c r="AZ107" s="262" t="s">
        <v>155</v>
      </c>
      <c r="BA107" s="263" t="s">
        <v>155</v>
      </c>
      <c r="BB107" s="261" t="s">
        <v>147</v>
      </c>
      <c r="BC107" s="262" t="s">
        <v>147</v>
      </c>
      <c r="BD107" s="263" t="s">
        <v>147</v>
      </c>
      <c r="BE107" s="261" t="s">
        <v>139</v>
      </c>
      <c r="BF107" s="262" t="s">
        <v>139</v>
      </c>
      <c r="BG107" s="263" t="s">
        <v>139</v>
      </c>
      <c r="BH107" s="128" t="s">
        <v>693</v>
      </c>
      <c r="BI107" s="288"/>
    </row>
    <row r="108" spans="2:61" s="89" customFormat="1" ht="18.399999999999999" customHeight="1" x14ac:dyDescent="0.65">
      <c r="B108" s="271"/>
      <c r="C108" s="276"/>
      <c r="D108" s="277"/>
      <c r="E108" s="284"/>
      <c r="F108" s="285"/>
      <c r="G108" s="285"/>
      <c r="H108" s="285"/>
      <c r="I108" s="285"/>
      <c r="J108" s="285"/>
      <c r="K108" s="286"/>
      <c r="L108" s="129" t="s">
        <v>697</v>
      </c>
      <c r="M108" s="290" t="s">
        <v>119</v>
      </c>
      <c r="N108" s="291" t="s">
        <v>119</v>
      </c>
      <c r="O108" s="292" t="s">
        <v>119</v>
      </c>
      <c r="P108" s="290" t="s">
        <v>737</v>
      </c>
      <c r="Q108" s="291"/>
      <c r="R108" s="292"/>
      <c r="S108" s="290" t="s">
        <v>127</v>
      </c>
      <c r="T108" s="291" t="s">
        <v>127</v>
      </c>
      <c r="U108" s="292" t="s">
        <v>127</v>
      </c>
      <c r="V108" s="290" t="s">
        <v>447</v>
      </c>
      <c r="W108" s="291" t="s">
        <v>447</v>
      </c>
      <c r="X108" s="292" t="s">
        <v>447</v>
      </c>
      <c r="Y108" s="290" t="s">
        <v>134</v>
      </c>
      <c r="Z108" s="291" t="s">
        <v>134</v>
      </c>
      <c r="AA108" s="292" t="s">
        <v>134</v>
      </c>
      <c r="AB108" s="290" t="s">
        <v>448</v>
      </c>
      <c r="AC108" s="291" t="s">
        <v>448</v>
      </c>
      <c r="AD108" s="292" t="s">
        <v>448</v>
      </c>
      <c r="AE108" s="254"/>
      <c r="AF108" s="183"/>
      <c r="AG108" s="290" t="s">
        <v>111</v>
      </c>
      <c r="AH108" s="291" t="s">
        <v>111</v>
      </c>
      <c r="AI108" s="292" t="s">
        <v>111</v>
      </c>
      <c r="AJ108" s="290" t="s">
        <v>103</v>
      </c>
      <c r="AK108" s="291" t="s">
        <v>103</v>
      </c>
      <c r="AL108" s="292" t="s">
        <v>103</v>
      </c>
      <c r="AM108" s="290" t="s">
        <v>95</v>
      </c>
      <c r="AN108" s="291" t="s">
        <v>95</v>
      </c>
      <c r="AO108" s="292" t="s">
        <v>95</v>
      </c>
      <c r="AP108" s="290" t="s">
        <v>87</v>
      </c>
      <c r="AQ108" s="291" t="s">
        <v>87</v>
      </c>
      <c r="AR108" s="292" t="s">
        <v>87</v>
      </c>
      <c r="AS108" s="290" t="s">
        <v>79</v>
      </c>
      <c r="AT108" s="291" t="s">
        <v>79</v>
      </c>
      <c r="AU108" s="292" t="s">
        <v>79</v>
      </c>
      <c r="AV108" s="290" t="s">
        <v>166</v>
      </c>
      <c r="AW108" s="291" t="s">
        <v>166</v>
      </c>
      <c r="AX108" s="292" t="s">
        <v>166</v>
      </c>
      <c r="AY108" s="290" t="s">
        <v>158</v>
      </c>
      <c r="AZ108" s="291" t="s">
        <v>158</v>
      </c>
      <c r="BA108" s="292" t="s">
        <v>158</v>
      </c>
      <c r="BB108" s="290" t="s">
        <v>150</v>
      </c>
      <c r="BC108" s="291" t="s">
        <v>150</v>
      </c>
      <c r="BD108" s="292" t="s">
        <v>150</v>
      </c>
      <c r="BE108" s="290" t="s">
        <v>142</v>
      </c>
      <c r="BF108" s="291" t="s">
        <v>142</v>
      </c>
      <c r="BG108" s="292" t="s">
        <v>142</v>
      </c>
      <c r="BH108" s="129" t="s">
        <v>697</v>
      </c>
      <c r="BI108" s="289"/>
    </row>
    <row r="109" spans="2:61" s="89" customFormat="1" ht="18.399999999999999" customHeight="1" x14ac:dyDescent="0.65">
      <c r="B109" s="270" t="s">
        <v>686</v>
      </c>
      <c r="C109" s="299" t="s">
        <v>685</v>
      </c>
      <c r="D109" s="300"/>
      <c r="E109" s="305" t="s">
        <v>713</v>
      </c>
      <c r="F109" s="306"/>
      <c r="G109" s="306"/>
      <c r="H109" s="306"/>
      <c r="I109" s="306"/>
      <c r="J109" s="306"/>
      <c r="K109" s="307"/>
      <c r="L109" s="141" t="s">
        <v>687</v>
      </c>
      <c r="M109" s="264" t="s">
        <v>572</v>
      </c>
      <c r="N109" s="265" t="s">
        <v>572</v>
      </c>
      <c r="O109" s="266" t="s">
        <v>572</v>
      </c>
      <c r="P109" s="264" t="s">
        <v>572</v>
      </c>
      <c r="Q109" s="265"/>
      <c r="R109" s="266"/>
      <c r="S109" s="264" t="s">
        <v>572</v>
      </c>
      <c r="T109" s="265" t="s">
        <v>572</v>
      </c>
      <c r="U109" s="266" t="s">
        <v>572</v>
      </c>
      <c r="V109" s="264" t="s">
        <v>572</v>
      </c>
      <c r="W109" s="265" t="s">
        <v>447</v>
      </c>
      <c r="X109" s="266" t="s">
        <v>447</v>
      </c>
      <c r="Y109" s="264" t="s">
        <v>572</v>
      </c>
      <c r="Z109" s="265" t="s">
        <v>572</v>
      </c>
      <c r="AA109" s="266" t="s">
        <v>572</v>
      </c>
      <c r="AB109" s="264" t="s">
        <v>572</v>
      </c>
      <c r="AC109" s="265" t="s">
        <v>448</v>
      </c>
      <c r="AD109" s="266" t="s">
        <v>448</v>
      </c>
      <c r="AE109" s="254"/>
      <c r="AF109" s="183"/>
      <c r="AG109" s="264" t="s">
        <v>572</v>
      </c>
      <c r="AH109" s="265" t="s">
        <v>572</v>
      </c>
      <c r="AI109" s="266" t="s">
        <v>572</v>
      </c>
      <c r="AJ109" s="264" t="s">
        <v>572</v>
      </c>
      <c r="AK109" s="265" t="s">
        <v>572</v>
      </c>
      <c r="AL109" s="266" t="s">
        <v>572</v>
      </c>
      <c r="AM109" s="264" t="s">
        <v>572</v>
      </c>
      <c r="AN109" s="265" t="s">
        <v>572</v>
      </c>
      <c r="AO109" s="266" t="s">
        <v>572</v>
      </c>
      <c r="AP109" s="264" t="s">
        <v>572</v>
      </c>
      <c r="AQ109" s="265" t="s">
        <v>572</v>
      </c>
      <c r="AR109" s="266" t="s">
        <v>572</v>
      </c>
      <c r="AS109" s="264" t="s">
        <v>572</v>
      </c>
      <c r="AT109" s="265" t="s">
        <v>572</v>
      </c>
      <c r="AU109" s="266" t="s">
        <v>572</v>
      </c>
      <c r="AV109" s="264" t="s">
        <v>572</v>
      </c>
      <c r="AW109" s="265" t="s">
        <v>572</v>
      </c>
      <c r="AX109" s="266" t="s">
        <v>572</v>
      </c>
      <c r="AY109" s="264" t="s">
        <v>572</v>
      </c>
      <c r="AZ109" s="265" t="s">
        <v>572</v>
      </c>
      <c r="BA109" s="266" t="s">
        <v>572</v>
      </c>
      <c r="BB109" s="264" t="s">
        <v>572</v>
      </c>
      <c r="BC109" s="265" t="s">
        <v>572</v>
      </c>
      <c r="BD109" s="266" t="s">
        <v>572</v>
      </c>
      <c r="BE109" s="264" t="s">
        <v>572</v>
      </c>
      <c r="BF109" s="265" t="s">
        <v>572</v>
      </c>
      <c r="BG109" s="266" t="s">
        <v>572</v>
      </c>
      <c r="BH109" s="141" t="s">
        <v>687</v>
      </c>
      <c r="BI109" s="288" t="s">
        <v>686</v>
      </c>
    </row>
    <row r="110" spans="2:61" s="89" customFormat="1" ht="18.399999999999999" customHeight="1" x14ac:dyDescent="0.65">
      <c r="B110" s="270"/>
      <c r="C110" s="301"/>
      <c r="D110" s="302"/>
      <c r="E110" s="308"/>
      <c r="F110" s="309"/>
      <c r="G110" s="309"/>
      <c r="H110" s="309"/>
      <c r="I110" s="309"/>
      <c r="J110" s="309"/>
      <c r="K110" s="310"/>
      <c r="L110" s="142" t="s">
        <v>693</v>
      </c>
      <c r="M110" s="293" t="s">
        <v>117</v>
      </c>
      <c r="N110" s="294" t="s">
        <v>117</v>
      </c>
      <c r="O110" s="295" t="s">
        <v>117</v>
      </c>
      <c r="P110" s="293" t="s">
        <v>737</v>
      </c>
      <c r="Q110" s="294"/>
      <c r="R110" s="295"/>
      <c r="S110" s="293" t="s">
        <v>125</v>
      </c>
      <c r="T110" s="294" t="s">
        <v>125</v>
      </c>
      <c r="U110" s="295" t="s">
        <v>125</v>
      </c>
      <c r="V110" s="293" t="s">
        <v>447</v>
      </c>
      <c r="W110" s="294" t="s">
        <v>447</v>
      </c>
      <c r="X110" s="295" t="s">
        <v>447</v>
      </c>
      <c r="Y110" s="293" t="s">
        <v>132</v>
      </c>
      <c r="Z110" s="294" t="s">
        <v>132</v>
      </c>
      <c r="AA110" s="295" t="s">
        <v>132</v>
      </c>
      <c r="AB110" s="293" t="s">
        <v>448</v>
      </c>
      <c r="AC110" s="294" t="s">
        <v>448</v>
      </c>
      <c r="AD110" s="295" t="s">
        <v>448</v>
      </c>
      <c r="AE110" s="254"/>
      <c r="AF110" s="183"/>
      <c r="AG110" s="293" t="s">
        <v>109</v>
      </c>
      <c r="AH110" s="294" t="s">
        <v>109</v>
      </c>
      <c r="AI110" s="295" t="s">
        <v>109</v>
      </c>
      <c r="AJ110" s="293" t="s">
        <v>101</v>
      </c>
      <c r="AK110" s="294" t="s">
        <v>101</v>
      </c>
      <c r="AL110" s="295" t="s">
        <v>101</v>
      </c>
      <c r="AM110" s="293" t="s">
        <v>93</v>
      </c>
      <c r="AN110" s="294" t="s">
        <v>93</v>
      </c>
      <c r="AO110" s="295" t="s">
        <v>93</v>
      </c>
      <c r="AP110" s="293" t="s">
        <v>85</v>
      </c>
      <c r="AQ110" s="294" t="s">
        <v>85</v>
      </c>
      <c r="AR110" s="295" t="s">
        <v>85</v>
      </c>
      <c r="AS110" s="293" t="s">
        <v>77</v>
      </c>
      <c r="AT110" s="294" t="s">
        <v>77</v>
      </c>
      <c r="AU110" s="295" t="s">
        <v>77</v>
      </c>
      <c r="AV110" s="293" t="s">
        <v>164</v>
      </c>
      <c r="AW110" s="294" t="s">
        <v>164</v>
      </c>
      <c r="AX110" s="295" t="s">
        <v>164</v>
      </c>
      <c r="AY110" s="293" t="s">
        <v>156</v>
      </c>
      <c r="AZ110" s="294" t="s">
        <v>156</v>
      </c>
      <c r="BA110" s="295" t="s">
        <v>156</v>
      </c>
      <c r="BB110" s="293" t="s">
        <v>148</v>
      </c>
      <c r="BC110" s="294" t="s">
        <v>148</v>
      </c>
      <c r="BD110" s="295" t="s">
        <v>148</v>
      </c>
      <c r="BE110" s="293" t="s">
        <v>140</v>
      </c>
      <c r="BF110" s="294" t="s">
        <v>140</v>
      </c>
      <c r="BG110" s="295" t="s">
        <v>140</v>
      </c>
      <c r="BH110" s="142" t="s">
        <v>693</v>
      </c>
      <c r="BI110" s="288"/>
    </row>
    <row r="111" spans="2:61" s="89" customFormat="1" ht="18.399999999999999" customHeight="1" x14ac:dyDescent="0.65">
      <c r="B111" s="271"/>
      <c r="C111" s="303"/>
      <c r="D111" s="304"/>
      <c r="E111" s="311"/>
      <c r="F111" s="312"/>
      <c r="G111" s="312"/>
      <c r="H111" s="312"/>
      <c r="I111" s="312"/>
      <c r="J111" s="312"/>
      <c r="K111" s="313"/>
      <c r="L111" s="143" t="s">
        <v>697</v>
      </c>
      <c r="M111" s="296" t="s">
        <v>120</v>
      </c>
      <c r="N111" s="297" t="s">
        <v>120</v>
      </c>
      <c r="O111" s="298" t="s">
        <v>120</v>
      </c>
      <c r="P111" s="296" t="s">
        <v>737</v>
      </c>
      <c r="Q111" s="297"/>
      <c r="R111" s="298"/>
      <c r="S111" s="296" t="s">
        <v>128</v>
      </c>
      <c r="T111" s="297" t="s">
        <v>128</v>
      </c>
      <c r="U111" s="298" t="s">
        <v>128</v>
      </c>
      <c r="V111" s="296" t="s">
        <v>447</v>
      </c>
      <c r="W111" s="297" t="s">
        <v>447</v>
      </c>
      <c r="X111" s="298" t="s">
        <v>447</v>
      </c>
      <c r="Y111" s="296" t="s">
        <v>135</v>
      </c>
      <c r="Z111" s="297" t="s">
        <v>135</v>
      </c>
      <c r="AA111" s="298" t="s">
        <v>135</v>
      </c>
      <c r="AB111" s="296" t="s">
        <v>448</v>
      </c>
      <c r="AC111" s="297" t="s">
        <v>448</v>
      </c>
      <c r="AD111" s="298" t="s">
        <v>448</v>
      </c>
      <c r="AE111" s="254"/>
      <c r="AF111" s="183"/>
      <c r="AG111" s="296" t="s">
        <v>112</v>
      </c>
      <c r="AH111" s="297" t="s">
        <v>112</v>
      </c>
      <c r="AI111" s="298" t="s">
        <v>112</v>
      </c>
      <c r="AJ111" s="296" t="s">
        <v>104</v>
      </c>
      <c r="AK111" s="297" t="s">
        <v>104</v>
      </c>
      <c r="AL111" s="298" t="s">
        <v>104</v>
      </c>
      <c r="AM111" s="296" t="s">
        <v>96</v>
      </c>
      <c r="AN111" s="297" t="s">
        <v>96</v>
      </c>
      <c r="AO111" s="298" t="s">
        <v>96</v>
      </c>
      <c r="AP111" s="296" t="s">
        <v>88</v>
      </c>
      <c r="AQ111" s="297" t="s">
        <v>88</v>
      </c>
      <c r="AR111" s="298" t="s">
        <v>88</v>
      </c>
      <c r="AS111" s="296" t="s">
        <v>80</v>
      </c>
      <c r="AT111" s="297" t="s">
        <v>80</v>
      </c>
      <c r="AU111" s="298" t="s">
        <v>80</v>
      </c>
      <c r="AV111" s="296" t="s">
        <v>167</v>
      </c>
      <c r="AW111" s="297" t="s">
        <v>167</v>
      </c>
      <c r="AX111" s="298" t="s">
        <v>167</v>
      </c>
      <c r="AY111" s="296" t="s">
        <v>159</v>
      </c>
      <c r="AZ111" s="297" t="s">
        <v>159</v>
      </c>
      <c r="BA111" s="298" t="s">
        <v>159</v>
      </c>
      <c r="BB111" s="296" t="s">
        <v>151</v>
      </c>
      <c r="BC111" s="297" t="s">
        <v>151</v>
      </c>
      <c r="BD111" s="298" t="s">
        <v>151</v>
      </c>
      <c r="BE111" s="296" t="s">
        <v>143</v>
      </c>
      <c r="BF111" s="297" t="s">
        <v>143</v>
      </c>
      <c r="BG111" s="298" t="s">
        <v>143</v>
      </c>
      <c r="BH111" s="143" t="s">
        <v>697</v>
      </c>
      <c r="BI111" s="289"/>
    </row>
    <row r="112" spans="2:61" s="89" customFormat="1" ht="18.399999999999999" customHeight="1" x14ac:dyDescent="0.65">
      <c r="B112" s="270" t="s">
        <v>692</v>
      </c>
      <c r="C112" s="314" t="s">
        <v>691</v>
      </c>
      <c r="D112" s="315"/>
      <c r="E112" s="278" t="s">
        <v>715</v>
      </c>
      <c r="F112" s="279"/>
      <c r="G112" s="279"/>
      <c r="H112" s="279"/>
      <c r="I112" s="279"/>
      <c r="J112" s="279"/>
      <c r="K112" s="280"/>
      <c r="L112" s="126" t="s">
        <v>687</v>
      </c>
      <c r="M112" s="255" t="s">
        <v>572</v>
      </c>
      <c r="N112" s="256" t="s">
        <v>572</v>
      </c>
      <c r="O112" s="257" t="s">
        <v>572</v>
      </c>
      <c r="P112" s="255" t="s">
        <v>572</v>
      </c>
      <c r="Q112" s="256" t="s">
        <v>572</v>
      </c>
      <c r="R112" s="257" t="s">
        <v>572</v>
      </c>
      <c r="S112" s="255" t="s">
        <v>572</v>
      </c>
      <c r="T112" s="256" t="s">
        <v>572</v>
      </c>
      <c r="U112" s="257" t="s">
        <v>572</v>
      </c>
      <c r="V112" s="255" t="s">
        <v>572</v>
      </c>
      <c r="W112" s="256" t="s">
        <v>572</v>
      </c>
      <c r="X112" s="257" t="s">
        <v>572</v>
      </c>
      <c r="Y112" s="255" t="s">
        <v>572</v>
      </c>
      <c r="Z112" s="256" t="s">
        <v>572</v>
      </c>
      <c r="AA112" s="257" t="s">
        <v>572</v>
      </c>
      <c r="AB112" s="255" t="s">
        <v>572</v>
      </c>
      <c r="AC112" s="256" t="s">
        <v>572</v>
      </c>
      <c r="AD112" s="257" t="s">
        <v>572</v>
      </c>
      <c r="AE112" s="254"/>
      <c r="AF112" s="88"/>
      <c r="AG112" s="255" t="s">
        <v>572</v>
      </c>
      <c r="AH112" s="256" t="s">
        <v>572</v>
      </c>
      <c r="AI112" s="257" t="s">
        <v>572</v>
      </c>
      <c r="AJ112" s="255" t="s">
        <v>572</v>
      </c>
      <c r="AK112" s="256" t="s">
        <v>572</v>
      </c>
      <c r="AL112" s="257" t="s">
        <v>572</v>
      </c>
      <c r="AM112" s="255" t="s">
        <v>572</v>
      </c>
      <c r="AN112" s="256" t="s">
        <v>572</v>
      </c>
      <c r="AO112" s="257" t="s">
        <v>572</v>
      </c>
      <c r="AP112" s="255" t="s">
        <v>572</v>
      </c>
      <c r="AQ112" s="256" t="s">
        <v>572</v>
      </c>
      <c r="AR112" s="257" t="s">
        <v>572</v>
      </c>
      <c r="AS112" s="255" t="s">
        <v>572</v>
      </c>
      <c r="AT112" s="256" t="s">
        <v>572</v>
      </c>
      <c r="AU112" s="257" t="s">
        <v>572</v>
      </c>
      <c r="AV112" s="255" t="s">
        <v>572</v>
      </c>
      <c r="AW112" s="256" t="s">
        <v>572</v>
      </c>
      <c r="AX112" s="257" t="s">
        <v>572</v>
      </c>
      <c r="AY112" s="255" t="s">
        <v>572</v>
      </c>
      <c r="AZ112" s="256" t="s">
        <v>572</v>
      </c>
      <c r="BA112" s="257" t="s">
        <v>572</v>
      </c>
      <c r="BB112" s="255" t="s">
        <v>572</v>
      </c>
      <c r="BC112" s="256" t="s">
        <v>572</v>
      </c>
      <c r="BD112" s="257" t="s">
        <v>572</v>
      </c>
      <c r="BE112" s="255" t="s">
        <v>572</v>
      </c>
      <c r="BF112" s="256" t="s">
        <v>572</v>
      </c>
      <c r="BG112" s="257" t="s">
        <v>572</v>
      </c>
      <c r="BH112" s="126" t="s">
        <v>687</v>
      </c>
      <c r="BI112" s="288" t="s">
        <v>692</v>
      </c>
    </row>
    <row r="113" spans="2:61" s="89" customFormat="1" ht="18.399999999999999" customHeight="1" x14ac:dyDescent="0.65">
      <c r="B113" s="270"/>
      <c r="C113" s="316"/>
      <c r="D113" s="317"/>
      <c r="E113" s="281"/>
      <c r="F113" s="282"/>
      <c r="G113" s="282"/>
      <c r="H113" s="282"/>
      <c r="I113" s="282"/>
      <c r="J113" s="282"/>
      <c r="K113" s="283"/>
      <c r="L113" s="128" t="s">
        <v>693</v>
      </c>
      <c r="M113" s="261" t="s">
        <v>572</v>
      </c>
      <c r="N113" s="262" t="s">
        <v>572</v>
      </c>
      <c r="O113" s="263" t="s">
        <v>572</v>
      </c>
      <c r="P113" s="261" t="s">
        <v>572</v>
      </c>
      <c r="Q113" s="262" t="s">
        <v>572</v>
      </c>
      <c r="R113" s="263" t="s">
        <v>572</v>
      </c>
      <c r="S113" s="261" t="s">
        <v>572</v>
      </c>
      <c r="T113" s="262" t="s">
        <v>572</v>
      </c>
      <c r="U113" s="263" t="s">
        <v>572</v>
      </c>
      <c r="V113" s="261" t="s">
        <v>572</v>
      </c>
      <c r="W113" s="262" t="s">
        <v>572</v>
      </c>
      <c r="X113" s="263" t="s">
        <v>572</v>
      </c>
      <c r="Y113" s="261" t="s">
        <v>572</v>
      </c>
      <c r="Z113" s="262" t="s">
        <v>572</v>
      </c>
      <c r="AA113" s="263" t="s">
        <v>572</v>
      </c>
      <c r="AB113" s="261" t="s">
        <v>572</v>
      </c>
      <c r="AC113" s="262" t="s">
        <v>572</v>
      </c>
      <c r="AD113" s="263" t="s">
        <v>572</v>
      </c>
      <c r="AE113" s="254"/>
      <c r="AF113" s="88"/>
      <c r="AG113" s="261" t="s">
        <v>572</v>
      </c>
      <c r="AH113" s="262" t="s">
        <v>572</v>
      </c>
      <c r="AI113" s="263" t="s">
        <v>572</v>
      </c>
      <c r="AJ113" s="261" t="s">
        <v>572</v>
      </c>
      <c r="AK113" s="262" t="s">
        <v>572</v>
      </c>
      <c r="AL113" s="263" t="s">
        <v>572</v>
      </c>
      <c r="AM113" s="261" t="s">
        <v>572</v>
      </c>
      <c r="AN113" s="262" t="s">
        <v>572</v>
      </c>
      <c r="AO113" s="263" t="s">
        <v>572</v>
      </c>
      <c r="AP113" s="261" t="s">
        <v>572</v>
      </c>
      <c r="AQ113" s="262" t="s">
        <v>572</v>
      </c>
      <c r="AR113" s="263" t="s">
        <v>572</v>
      </c>
      <c r="AS113" s="261" t="s">
        <v>572</v>
      </c>
      <c r="AT113" s="262" t="s">
        <v>572</v>
      </c>
      <c r="AU113" s="263" t="s">
        <v>572</v>
      </c>
      <c r="AV113" s="261" t="s">
        <v>572</v>
      </c>
      <c r="AW113" s="262" t="s">
        <v>572</v>
      </c>
      <c r="AX113" s="263" t="s">
        <v>572</v>
      </c>
      <c r="AY113" s="261" t="s">
        <v>572</v>
      </c>
      <c r="AZ113" s="262" t="s">
        <v>572</v>
      </c>
      <c r="BA113" s="263" t="s">
        <v>572</v>
      </c>
      <c r="BB113" s="261" t="s">
        <v>572</v>
      </c>
      <c r="BC113" s="262" t="s">
        <v>572</v>
      </c>
      <c r="BD113" s="263" t="s">
        <v>572</v>
      </c>
      <c r="BE113" s="261" t="s">
        <v>572</v>
      </c>
      <c r="BF113" s="262" t="s">
        <v>572</v>
      </c>
      <c r="BG113" s="263" t="s">
        <v>572</v>
      </c>
      <c r="BH113" s="128" t="s">
        <v>693</v>
      </c>
      <c r="BI113" s="288"/>
    </row>
    <row r="114" spans="2:61" s="89" customFormat="1" ht="18.399999999999999" customHeight="1" x14ac:dyDescent="0.65">
      <c r="B114" s="270"/>
      <c r="C114" s="318"/>
      <c r="D114" s="319"/>
      <c r="E114" s="284"/>
      <c r="F114" s="285"/>
      <c r="G114" s="285"/>
      <c r="H114" s="285"/>
      <c r="I114" s="285"/>
      <c r="J114" s="285"/>
      <c r="K114" s="286"/>
      <c r="L114" s="129" t="s">
        <v>697</v>
      </c>
      <c r="M114" s="290" t="s">
        <v>572</v>
      </c>
      <c r="N114" s="291" t="s">
        <v>572</v>
      </c>
      <c r="O114" s="292" t="s">
        <v>572</v>
      </c>
      <c r="P114" s="290" t="s">
        <v>572</v>
      </c>
      <c r="Q114" s="291" t="s">
        <v>572</v>
      </c>
      <c r="R114" s="292" t="s">
        <v>572</v>
      </c>
      <c r="S114" s="290" t="s">
        <v>572</v>
      </c>
      <c r="T114" s="291" t="s">
        <v>572</v>
      </c>
      <c r="U114" s="292" t="s">
        <v>572</v>
      </c>
      <c r="V114" s="290" t="s">
        <v>572</v>
      </c>
      <c r="W114" s="291" t="s">
        <v>572</v>
      </c>
      <c r="X114" s="292" t="s">
        <v>572</v>
      </c>
      <c r="Y114" s="290" t="s">
        <v>572</v>
      </c>
      <c r="Z114" s="291" t="s">
        <v>572</v>
      </c>
      <c r="AA114" s="292" t="s">
        <v>572</v>
      </c>
      <c r="AB114" s="290" t="s">
        <v>572</v>
      </c>
      <c r="AC114" s="291" t="s">
        <v>572</v>
      </c>
      <c r="AD114" s="292" t="s">
        <v>572</v>
      </c>
      <c r="AE114" s="254"/>
      <c r="AF114" s="88"/>
      <c r="AG114" s="290" t="s">
        <v>572</v>
      </c>
      <c r="AH114" s="291" t="s">
        <v>572</v>
      </c>
      <c r="AI114" s="292" t="s">
        <v>572</v>
      </c>
      <c r="AJ114" s="290" t="s">
        <v>572</v>
      </c>
      <c r="AK114" s="291" t="s">
        <v>572</v>
      </c>
      <c r="AL114" s="292" t="s">
        <v>572</v>
      </c>
      <c r="AM114" s="290" t="s">
        <v>572</v>
      </c>
      <c r="AN114" s="291" t="s">
        <v>572</v>
      </c>
      <c r="AO114" s="292" t="s">
        <v>572</v>
      </c>
      <c r="AP114" s="290" t="s">
        <v>572</v>
      </c>
      <c r="AQ114" s="291" t="s">
        <v>572</v>
      </c>
      <c r="AR114" s="292" t="s">
        <v>572</v>
      </c>
      <c r="AS114" s="290" t="s">
        <v>572</v>
      </c>
      <c r="AT114" s="291" t="s">
        <v>572</v>
      </c>
      <c r="AU114" s="292" t="s">
        <v>572</v>
      </c>
      <c r="AV114" s="290" t="s">
        <v>572</v>
      </c>
      <c r="AW114" s="291" t="s">
        <v>572</v>
      </c>
      <c r="AX114" s="292" t="s">
        <v>572</v>
      </c>
      <c r="AY114" s="290" t="s">
        <v>572</v>
      </c>
      <c r="AZ114" s="291" t="s">
        <v>572</v>
      </c>
      <c r="BA114" s="292" t="s">
        <v>572</v>
      </c>
      <c r="BB114" s="290" t="s">
        <v>572</v>
      </c>
      <c r="BC114" s="291" t="s">
        <v>572</v>
      </c>
      <c r="BD114" s="292" t="s">
        <v>572</v>
      </c>
      <c r="BE114" s="290" t="s">
        <v>572</v>
      </c>
      <c r="BF114" s="291" t="s">
        <v>572</v>
      </c>
      <c r="BG114" s="292" t="s">
        <v>572</v>
      </c>
      <c r="BH114" s="129" t="s">
        <v>697</v>
      </c>
      <c r="BI114" s="288"/>
    </row>
    <row r="115" spans="2:61" s="89" customFormat="1" ht="18.399999999999999" customHeight="1" x14ac:dyDescent="0.65">
      <c r="B115" s="149"/>
      <c r="C115" s="149"/>
      <c r="D115" s="149"/>
      <c r="E115" s="149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  <c r="AA115" s="149"/>
      <c r="AB115" s="149"/>
      <c r="AC115" s="149"/>
      <c r="AD115" s="149"/>
      <c r="AE115" s="254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  <c r="AQ115" s="88"/>
      <c r="AR115" s="88"/>
      <c r="AS115" s="88"/>
      <c r="AT115" s="88"/>
      <c r="AU115" s="88"/>
      <c r="AV115" s="88"/>
      <c r="AW115" s="88"/>
      <c r="AX115" s="88"/>
      <c r="AY115" s="88"/>
      <c r="AZ115" s="88"/>
      <c r="BA115" s="88"/>
      <c r="BB115" s="88"/>
      <c r="BC115" s="88"/>
      <c r="BD115" s="88"/>
      <c r="BE115" s="88"/>
      <c r="BF115" s="88"/>
      <c r="BG115" s="88"/>
      <c r="BH115" s="88"/>
      <c r="BI115" s="88"/>
    </row>
    <row r="116" spans="2:61" s="89" customFormat="1" ht="18.399999999999999" customHeight="1" x14ac:dyDescent="0.65">
      <c r="B116" s="320"/>
      <c r="C116" s="331" t="s">
        <v>738</v>
      </c>
      <c r="D116" s="331"/>
      <c r="E116" s="331"/>
      <c r="F116" s="331"/>
      <c r="G116" s="331"/>
      <c r="H116" s="331"/>
      <c r="I116" s="332"/>
      <c r="J116" s="322" t="e" vm="32">
        <v>#VALUE!</v>
      </c>
      <c r="K116" s="323"/>
      <c r="L116" s="324"/>
      <c r="M116" s="337" t="s">
        <v>739</v>
      </c>
      <c r="N116" s="338"/>
      <c r="O116" s="338"/>
      <c r="P116" s="338"/>
      <c r="Q116" s="338"/>
      <c r="R116" s="338"/>
      <c r="S116" s="338"/>
      <c r="T116" s="338"/>
      <c r="U116" s="338"/>
      <c r="V116" s="338"/>
      <c r="W116" s="338"/>
      <c r="X116" s="338"/>
      <c r="Y116" s="338"/>
      <c r="Z116" s="338"/>
      <c r="AA116" s="339"/>
      <c r="AB116" s="264" t="s">
        <v>451</v>
      </c>
      <c r="AC116" s="265"/>
      <c r="AD116" s="266"/>
      <c r="AE116" s="254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  <c r="AQ116" s="88"/>
      <c r="AR116" s="88"/>
      <c r="AS116" s="88"/>
      <c r="AT116" s="88"/>
      <c r="AU116" s="88"/>
      <c r="AV116" s="88"/>
      <c r="AW116" s="88"/>
      <c r="AX116" s="88"/>
      <c r="AY116" s="88"/>
      <c r="AZ116" s="88"/>
      <c r="BA116" s="88"/>
      <c r="BB116" s="88"/>
      <c r="BC116" s="88"/>
      <c r="BD116" s="88"/>
      <c r="BE116" s="88"/>
      <c r="BF116" s="88"/>
      <c r="BG116" s="88"/>
      <c r="BH116" s="88"/>
      <c r="BI116" s="88"/>
    </row>
    <row r="117" spans="2:61" s="89" customFormat="1" ht="18.399999999999999" customHeight="1" x14ac:dyDescent="0.65">
      <c r="B117" s="320"/>
      <c r="C117" s="333"/>
      <c r="D117" s="333"/>
      <c r="E117" s="333"/>
      <c r="F117" s="333"/>
      <c r="G117" s="333"/>
      <c r="H117" s="333"/>
      <c r="I117" s="334"/>
      <c r="J117" s="325"/>
      <c r="K117" s="326"/>
      <c r="L117" s="327"/>
      <c r="M117" s="337" t="s">
        <v>740</v>
      </c>
      <c r="N117" s="338"/>
      <c r="O117" s="338"/>
      <c r="P117" s="338"/>
      <c r="Q117" s="338"/>
      <c r="R117" s="338"/>
      <c r="S117" s="338"/>
      <c r="T117" s="338"/>
      <c r="U117" s="338"/>
      <c r="V117" s="338"/>
      <c r="W117" s="338"/>
      <c r="X117" s="338"/>
      <c r="Y117" s="338"/>
      <c r="Z117" s="338"/>
      <c r="AA117" s="339"/>
      <c r="AB117" s="264" t="s">
        <v>452</v>
      </c>
      <c r="AC117" s="265"/>
      <c r="AD117" s="266"/>
      <c r="AE117" s="254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  <c r="AQ117" s="88"/>
      <c r="AR117" s="88"/>
      <c r="AS117" s="88"/>
      <c r="AT117" s="88"/>
      <c r="AU117" s="88"/>
      <c r="AV117" s="88"/>
      <c r="AW117" s="88"/>
      <c r="AX117" s="88"/>
      <c r="AY117" s="88"/>
      <c r="AZ117" s="88"/>
      <c r="BA117" s="88"/>
      <c r="BB117" s="88"/>
      <c r="BC117" s="88"/>
      <c r="BD117" s="88"/>
      <c r="BE117" s="88"/>
      <c r="BF117" s="88"/>
      <c r="BG117" s="88"/>
      <c r="BH117" s="88"/>
      <c r="BI117" s="88"/>
    </row>
    <row r="118" spans="2:61" s="89" customFormat="1" ht="18.399999999999999" customHeight="1" x14ac:dyDescent="0.65">
      <c r="B118" s="321"/>
      <c r="C118" s="335"/>
      <c r="D118" s="335"/>
      <c r="E118" s="335"/>
      <c r="F118" s="335"/>
      <c r="G118" s="335"/>
      <c r="H118" s="335"/>
      <c r="I118" s="336"/>
      <c r="J118" s="328"/>
      <c r="K118" s="329"/>
      <c r="L118" s="330"/>
      <c r="M118" s="340"/>
      <c r="N118" s="341"/>
      <c r="O118" s="341"/>
      <c r="P118" s="341"/>
      <c r="Q118" s="341"/>
      <c r="R118" s="341"/>
      <c r="S118" s="341"/>
      <c r="T118" s="341"/>
      <c r="U118" s="341"/>
      <c r="V118" s="341"/>
      <c r="W118" s="341"/>
      <c r="X118" s="341"/>
      <c r="Y118" s="341"/>
      <c r="Z118" s="341"/>
      <c r="AA118" s="342"/>
      <c r="AB118" s="296"/>
      <c r="AC118" s="297"/>
      <c r="AD118" s="298"/>
      <c r="AE118" s="254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  <c r="AQ118" s="88"/>
      <c r="AR118" s="88"/>
      <c r="AS118" s="88"/>
      <c r="AT118" s="88"/>
      <c r="AU118" s="88"/>
      <c r="AV118" s="88"/>
      <c r="AW118" s="88"/>
      <c r="AX118" s="88"/>
      <c r="AY118" s="88"/>
      <c r="AZ118" s="88"/>
      <c r="BA118" s="88"/>
      <c r="BB118" s="88"/>
      <c r="BC118" s="88"/>
      <c r="BD118" s="88"/>
      <c r="BE118" s="88"/>
      <c r="BF118" s="88"/>
      <c r="BG118" s="88"/>
      <c r="BH118" s="88"/>
      <c r="BI118" s="88"/>
    </row>
    <row r="119" spans="2:61" s="89" customFormat="1" ht="18.399999999999999" customHeight="1" x14ac:dyDescent="0.65">
      <c r="B119" s="144"/>
      <c r="C119" s="144"/>
      <c r="D119" s="144"/>
      <c r="E119" s="144"/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  <c r="AA119" s="144"/>
      <c r="AB119" s="144"/>
      <c r="AC119" s="144"/>
      <c r="AD119" s="144"/>
      <c r="AE119" s="254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  <c r="AQ119" s="88"/>
      <c r="AR119" s="88"/>
      <c r="AS119" s="88"/>
      <c r="AT119" s="88"/>
      <c r="AU119" s="88"/>
      <c r="AV119" s="88"/>
      <c r="AW119" s="88"/>
      <c r="AX119" s="88"/>
      <c r="AY119" s="88"/>
      <c r="AZ119" s="88"/>
      <c r="BA119" s="88"/>
      <c r="BB119" s="88"/>
      <c r="BC119" s="88"/>
      <c r="BD119" s="88"/>
      <c r="BE119" s="88"/>
      <c r="BF119" s="88"/>
      <c r="BG119" s="88"/>
      <c r="BH119" s="88"/>
      <c r="BI119" s="88"/>
    </row>
    <row r="120" spans="2:61" s="89" customFormat="1" ht="18.399999999999999" customHeight="1" x14ac:dyDescent="0.65">
      <c r="B120" s="144"/>
      <c r="C120" s="144"/>
      <c r="D120" s="144"/>
      <c r="E120" s="144"/>
      <c r="F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  <c r="AA120" s="144"/>
      <c r="AB120" s="144"/>
      <c r="AC120" s="144"/>
      <c r="AD120" s="144"/>
      <c r="AE120" s="254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  <c r="AQ120" s="88"/>
      <c r="AR120" s="88"/>
      <c r="AS120" s="88"/>
      <c r="AT120" s="88"/>
      <c r="AU120" s="88"/>
      <c r="AV120" s="88"/>
      <c r="AW120" s="88"/>
      <c r="AX120" s="88"/>
      <c r="AY120" s="88"/>
      <c r="AZ120" s="88"/>
      <c r="BA120" s="88"/>
      <c r="BB120" s="88"/>
      <c r="BC120" s="88"/>
      <c r="BD120" s="88"/>
      <c r="BE120" s="88"/>
      <c r="BF120" s="88"/>
      <c r="BG120" s="88"/>
      <c r="BH120" s="88"/>
      <c r="BI120" s="88"/>
    </row>
    <row r="121" spans="2:61" s="89" customFormat="1" ht="18.399999999999999" customHeight="1" x14ac:dyDescent="0.65">
      <c r="B121" s="144"/>
      <c r="C121" s="144"/>
      <c r="D121" s="144"/>
      <c r="E121" s="144"/>
      <c r="F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  <c r="AA121" s="144"/>
      <c r="AB121" s="144"/>
      <c r="AC121" s="144"/>
      <c r="AD121" s="144"/>
      <c r="AE121" s="254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  <c r="AQ121" s="88"/>
      <c r="AR121" s="88"/>
      <c r="AS121" s="88"/>
      <c r="AT121" s="88"/>
      <c r="AU121" s="88"/>
      <c r="AV121" s="88"/>
      <c r="AW121" s="88"/>
      <c r="AX121" s="88"/>
      <c r="AY121" s="88"/>
      <c r="AZ121" s="88"/>
      <c r="BA121" s="88"/>
      <c r="BB121" s="88"/>
      <c r="BC121" s="88"/>
      <c r="BD121" s="88"/>
      <c r="BE121" s="88"/>
      <c r="BF121" s="88"/>
      <c r="BG121" s="88"/>
      <c r="BH121" s="88"/>
      <c r="BI121" s="88"/>
    </row>
    <row r="122" spans="2:61" s="89" customFormat="1" ht="18.399999999999999" customHeight="1" x14ac:dyDescent="0.65">
      <c r="B122" s="144"/>
      <c r="C122" s="144"/>
      <c r="D122" s="144"/>
      <c r="E122" s="144"/>
      <c r="F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  <c r="AA122" s="144"/>
      <c r="AB122" s="144"/>
      <c r="AC122" s="144"/>
      <c r="AD122" s="144"/>
      <c r="AE122" s="254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  <c r="AQ122" s="88"/>
      <c r="AR122" s="88"/>
      <c r="AS122" s="88"/>
      <c r="AT122" s="88"/>
      <c r="AU122" s="88"/>
      <c r="AV122" s="88"/>
      <c r="AW122" s="88"/>
      <c r="AX122" s="88"/>
      <c r="AY122" s="88"/>
      <c r="AZ122" s="88"/>
      <c r="BA122" s="88"/>
      <c r="BB122" s="88"/>
      <c r="BC122" s="88"/>
      <c r="BD122" s="88"/>
      <c r="BE122" s="88"/>
      <c r="BF122" s="88"/>
      <c r="BG122" s="88"/>
      <c r="BH122" s="88"/>
      <c r="BI122" s="88"/>
    </row>
    <row r="123" spans="2:61" s="89" customFormat="1" ht="18.399999999999999" customHeight="1" x14ac:dyDescent="0.65">
      <c r="B123" s="144"/>
      <c r="C123" s="144"/>
      <c r="D123" s="144"/>
      <c r="E123" s="144"/>
      <c r="F123" s="144"/>
      <c r="G123" s="144"/>
      <c r="H123" s="144"/>
      <c r="I123" s="144"/>
      <c r="J123" s="144"/>
      <c r="K123" s="144"/>
      <c r="L123" s="144"/>
      <c r="M123" s="144"/>
      <c r="N123" s="144"/>
      <c r="O123" s="326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  <c r="AA123" s="144"/>
      <c r="AB123" s="144"/>
      <c r="AC123" s="144"/>
      <c r="AD123" s="144"/>
      <c r="AE123" s="254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  <c r="AQ123" s="88"/>
      <c r="AR123" s="88"/>
      <c r="AS123" s="88"/>
      <c r="AT123" s="88"/>
      <c r="AU123" s="88"/>
      <c r="AV123" s="88"/>
      <c r="AW123" s="88"/>
      <c r="AX123" s="88"/>
      <c r="AY123" s="88"/>
      <c r="AZ123" s="88"/>
      <c r="BA123" s="88"/>
      <c r="BB123" s="88"/>
      <c r="BC123" s="88"/>
      <c r="BD123" s="88"/>
      <c r="BE123" s="88"/>
      <c r="BF123" s="88"/>
      <c r="BG123" s="88"/>
      <c r="BH123" s="88"/>
      <c r="BI123" s="88"/>
    </row>
    <row r="124" spans="2:61" s="89" customFormat="1" ht="18.399999999999999" customHeight="1" x14ac:dyDescent="0.65">
      <c r="B124" s="144"/>
      <c r="C124" s="144"/>
      <c r="D124" s="144"/>
      <c r="E124" s="144"/>
      <c r="F124" s="144"/>
      <c r="G124" s="144"/>
      <c r="H124" s="144"/>
      <c r="I124" s="144"/>
      <c r="J124" s="144"/>
      <c r="K124" s="144"/>
      <c r="L124" s="144"/>
      <c r="M124" s="144"/>
      <c r="N124" s="144"/>
      <c r="O124" s="326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  <c r="AA124" s="144"/>
      <c r="AB124" s="144"/>
      <c r="AC124" s="144"/>
      <c r="AD124" s="144"/>
      <c r="AE124" s="254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  <c r="AQ124" s="88"/>
      <c r="AR124" s="88"/>
      <c r="AS124" s="88"/>
      <c r="AT124" s="88"/>
      <c r="AU124" s="88"/>
      <c r="AV124" s="88"/>
      <c r="AW124" s="88"/>
      <c r="AX124" s="88"/>
      <c r="AY124" s="88"/>
      <c r="AZ124" s="88"/>
      <c r="BA124" s="88"/>
      <c r="BB124" s="88"/>
      <c r="BC124" s="88"/>
      <c r="BD124" s="88"/>
      <c r="BE124" s="88"/>
      <c r="BF124" s="88"/>
      <c r="BG124" s="88"/>
      <c r="BH124" s="88"/>
      <c r="BI124" s="88"/>
    </row>
    <row r="125" spans="2:61" s="89" customFormat="1" ht="18.399999999999999" customHeight="1" x14ac:dyDescent="0.65">
      <c r="B125" s="144"/>
      <c r="C125" s="144"/>
      <c r="D125" s="144"/>
      <c r="E125" s="144"/>
      <c r="F125" s="144"/>
      <c r="G125" s="144"/>
      <c r="H125" s="144"/>
      <c r="L125" s="144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  <c r="AA125" s="144"/>
      <c r="AB125" s="144"/>
      <c r="AC125" s="144"/>
      <c r="AD125" s="144"/>
      <c r="AE125" s="254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  <c r="AQ125" s="88"/>
      <c r="AR125" s="88"/>
      <c r="AS125" s="88"/>
      <c r="AT125" s="88"/>
      <c r="AU125" s="88"/>
      <c r="AV125" s="88"/>
      <c r="AW125" s="88"/>
      <c r="AX125" s="88"/>
      <c r="AY125" s="88"/>
      <c r="AZ125" s="88"/>
      <c r="BA125" s="88"/>
      <c r="BB125" s="88"/>
      <c r="BC125" s="88"/>
      <c r="BD125" s="88"/>
      <c r="BE125" s="88"/>
      <c r="BF125" s="88"/>
      <c r="BG125" s="88"/>
      <c r="BH125" s="88"/>
      <c r="BI125" s="88"/>
    </row>
    <row r="126" spans="2:61" s="89" customFormat="1" ht="18.399999999999999" customHeight="1" x14ac:dyDescent="0.65">
      <c r="B126" s="144"/>
      <c r="C126" s="144"/>
      <c r="D126" s="144"/>
      <c r="E126" s="144"/>
      <c r="F126" s="144"/>
      <c r="G126" s="144"/>
      <c r="H126" s="144"/>
      <c r="L126" s="144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  <c r="AA126" s="144"/>
      <c r="AB126" s="144"/>
      <c r="AC126" s="144"/>
      <c r="AD126" s="144"/>
      <c r="AE126" s="254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  <c r="AQ126" s="88"/>
      <c r="AR126" s="88"/>
      <c r="AS126" s="88"/>
      <c r="AT126" s="88"/>
      <c r="AU126" s="88"/>
      <c r="AV126" s="88"/>
      <c r="AW126" s="88"/>
      <c r="AX126" s="88"/>
      <c r="AY126" s="88"/>
      <c r="AZ126" s="88"/>
      <c r="BA126" s="88"/>
      <c r="BB126" s="88"/>
      <c r="BC126" s="88"/>
      <c r="BD126" s="88"/>
      <c r="BE126" s="88"/>
      <c r="BF126" s="88"/>
      <c r="BG126" s="88"/>
      <c r="BH126" s="88"/>
      <c r="BI126" s="88"/>
    </row>
    <row r="127" spans="2:61" s="89" customFormat="1" ht="18.399999999999999" customHeight="1" x14ac:dyDescent="0.65">
      <c r="B127" s="144"/>
      <c r="C127" s="144"/>
      <c r="D127" s="144"/>
      <c r="E127" s="144"/>
      <c r="F127" s="144"/>
      <c r="G127" s="144"/>
      <c r="H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  <c r="AA127" s="144"/>
      <c r="AB127" s="144"/>
      <c r="AC127" s="144"/>
      <c r="AD127" s="144"/>
      <c r="AE127" s="254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  <c r="AQ127" s="88"/>
      <c r="AR127" s="88"/>
      <c r="AS127" s="88"/>
      <c r="AT127" s="88"/>
      <c r="AU127" s="88"/>
      <c r="AV127" s="88"/>
      <c r="AW127" s="88"/>
      <c r="AX127" s="88"/>
      <c r="AY127" s="88"/>
      <c r="AZ127" s="88"/>
      <c r="BA127" s="88"/>
      <c r="BB127" s="88"/>
      <c r="BC127" s="88"/>
      <c r="BD127" s="88"/>
      <c r="BE127" s="88"/>
      <c r="BF127" s="88"/>
      <c r="BG127" s="88"/>
      <c r="BH127" s="88"/>
      <c r="BI127" s="88"/>
    </row>
    <row r="128" spans="2:61" s="89" customFormat="1" ht="18.399999999999999" customHeight="1" x14ac:dyDescent="0.65">
      <c r="B128" s="144"/>
      <c r="C128" s="144"/>
      <c r="D128" s="144"/>
      <c r="E128" s="144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  <c r="AA128" s="144"/>
      <c r="AB128" s="144"/>
      <c r="AC128" s="88"/>
      <c r="AD128" s="150"/>
      <c r="AE128" s="254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  <c r="AQ128" s="88"/>
      <c r="AR128" s="88"/>
      <c r="AS128" s="88"/>
      <c r="AT128" s="88"/>
      <c r="AU128" s="88"/>
      <c r="AV128" s="88"/>
      <c r="AW128" s="88"/>
      <c r="AX128" s="88"/>
      <c r="AY128" s="88"/>
      <c r="AZ128" s="88"/>
      <c r="BA128" s="88"/>
      <c r="BB128" s="88"/>
      <c r="BC128" s="88"/>
      <c r="BD128" s="88"/>
      <c r="BE128" s="88"/>
      <c r="BF128" s="88"/>
      <c r="BG128" s="88"/>
      <c r="BH128" s="88"/>
      <c r="BI128" s="88"/>
    </row>
    <row r="129" spans="2:61" s="89" customFormat="1" ht="18.399999999999999" customHeight="1" x14ac:dyDescent="0.65">
      <c r="B129" s="130"/>
      <c r="C129" s="131" t="s">
        <v>669</v>
      </c>
      <c r="D129" s="132">
        <v>10</v>
      </c>
      <c r="E129" s="133"/>
      <c r="F129" s="134"/>
      <c r="G129" s="134"/>
      <c r="H129" s="134"/>
      <c r="I129" s="134"/>
      <c r="J129" s="135"/>
      <c r="K129" s="135"/>
      <c r="L129" s="135"/>
      <c r="M129" s="135"/>
      <c r="N129" s="133"/>
      <c r="O129" s="133"/>
      <c r="P129" s="133"/>
      <c r="Q129" s="133"/>
      <c r="R129" s="133"/>
      <c r="S129" s="133"/>
      <c r="T129" s="134"/>
      <c r="U129" s="135"/>
      <c r="V129" s="136"/>
      <c r="W129" s="136"/>
      <c r="X129" s="136"/>
      <c r="Y129" s="136"/>
      <c r="Z129" s="343" t="s">
        <v>705</v>
      </c>
      <c r="AA129" s="343"/>
      <c r="AB129" s="343"/>
      <c r="AC129" s="343"/>
      <c r="AD129" s="344"/>
      <c r="AE129" s="254"/>
      <c r="AF129" s="137"/>
      <c r="AG129" s="345" t="s">
        <v>706</v>
      </c>
      <c r="AH129" s="345"/>
      <c r="AI129" s="345"/>
      <c r="AJ129" s="345"/>
      <c r="AK129" s="345"/>
      <c r="AL129" s="134"/>
      <c r="AM129" s="134"/>
      <c r="AN129" s="135"/>
      <c r="AO129" s="135"/>
      <c r="AP129" s="135"/>
      <c r="AQ129" s="135"/>
      <c r="AR129" s="133"/>
      <c r="AS129" s="133"/>
      <c r="AT129" s="133"/>
      <c r="AU129" s="133"/>
      <c r="AV129" s="133"/>
      <c r="AW129" s="133"/>
      <c r="AX129" s="134"/>
      <c r="AY129" s="135"/>
      <c r="AZ129" s="135"/>
      <c r="BA129" s="135"/>
      <c r="BB129" s="135"/>
      <c r="BC129" s="135"/>
      <c r="BD129" s="135"/>
      <c r="BE129" s="135"/>
      <c r="BF129" s="138"/>
      <c r="BG129" s="131" t="s">
        <v>669</v>
      </c>
      <c r="BH129" s="139">
        <v>11</v>
      </c>
      <c r="BI129" s="140"/>
    </row>
    <row r="130" spans="2:61" s="89" customFormat="1" ht="18.5" customHeight="1" x14ac:dyDescent="0.6">
      <c r="B130" s="90"/>
      <c r="C130" s="195" t="e" vm="3">
        <v>#VALUE!</v>
      </c>
      <c r="D130" s="195"/>
      <c r="E130" s="93"/>
      <c r="F130" s="93"/>
      <c r="G130" s="93"/>
      <c r="H130" s="94"/>
      <c r="I130" s="94"/>
      <c r="J130" s="95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94"/>
      <c r="AB130" s="94"/>
      <c r="AC130" s="195"/>
      <c r="AD130" s="195"/>
      <c r="AE130" s="90"/>
      <c r="AF130" s="88"/>
      <c r="AG130" s="197"/>
      <c r="AH130" s="197"/>
      <c r="AI130" s="96"/>
      <c r="AJ130" s="96"/>
      <c r="AK130" s="96"/>
      <c r="AL130" s="97"/>
      <c r="AM130" s="97"/>
      <c r="AN130" s="97"/>
      <c r="AO130" s="97"/>
      <c r="AP130" s="97"/>
      <c r="AQ130" s="97"/>
      <c r="AR130" s="97"/>
      <c r="AS130" s="97"/>
      <c r="AT130" s="97"/>
      <c r="AU130" s="97"/>
      <c r="AV130" s="97"/>
      <c r="AW130" s="97"/>
      <c r="AX130" s="97"/>
      <c r="AY130" s="97"/>
      <c r="AZ130" s="97"/>
      <c r="BA130" s="97"/>
      <c r="BB130" s="97"/>
      <c r="BC130" s="97"/>
      <c r="BD130" s="97"/>
      <c r="BE130" s="97"/>
      <c r="BF130" s="97"/>
      <c r="BG130" s="197" t="e" vm="3">
        <v>#VALUE!</v>
      </c>
      <c r="BH130" s="197"/>
      <c r="BI130" s="90"/>
    </row>
    <row r="131" spans="2:61" s="89" customFormat="1" ht="18.399999999999999" customHeight="1" x14ac:dyDescent="0.65">
      <c r="B131" s="90"/>
      <c r="C131" s="195"/>
      <c r="D131" s="195"/>
      <c r="E131" s="98"/>
      <c r="F131" s="199" t="s">
        <v>666</v>
      </c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9"/>
      <c r="V131" s="199"/>
      <c r="W131" s="199"/>
      <c r="X131" s="199"/>
      <c r="Y131" s="199"/>
      <c r="Z131" s="199"/>
      <c r="AA131" s="199"/>
      <c r="AB131" s="90"/>
      <c r="AC131" s="195"/>
      <c r="AD131" s="195"/>
      <c r="AE131" s="90"/>
      <c r="AF131" s="88"/>
      <c r="AG131" s="197"/>
      <c r="AH131" s="197"/>
      <c r="AI131" s="99"/>
      <c r="AJ131" s="199" t="s">
        <v>666</v>
      </c>
      <c r="AK131" s="199"/>
      <c r="AL131" s="199"/>
      <c r="AM131" s="199"/>
      <c r="AN131" s="199"/>
      <c r="AO131" s="199"/>
      <c r="AP131" s="199"/>
      <c r="AQ131" s="199"/>
      <c r="AR131" s="199"/>
      <c r="AS131" s="199"/>
      <c r="AT131" s="199"/>
      <c r="AU131" s="199"/>
      <c r="AV131" s="199"/>
      <c r="AW131" s="199"/>
      <c r="AX131" s="199"/>
      <c r="AY131" s="199"/>
      <c r="AZ131" s="199"/>
      <c r="BA131" s="199"/>
      <c r="BB131" s="199"/>
      <c r="BC131" s="199"/>
      <c r="BD131" s="199"/>
      <c r="BE131" s="199"/>
      <c r="BF131" s="100"/>
      <c r="BG131" s="197"/>
      <c r="BH131" s="197"/>
      <c r="BI131" s="90"/>
    </row>
    <row r="132" spans="2:61" s="89" customFormat="1" ht="18.399999999999999" customHeight="1" x14ac:dyDescent="0.65">
      <c r="B132" s="101"/>
      <c r="C132" s="196"/>
      <c r="D132" s="196"/>
      <c r="E132" s="102"/>
      <c r="F132" s="181" t="s">
        <v>667</v>
      </c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03"/>
      <c r="AC132" s="196"/>
      <c r="AD132" s="196"/>
      <c r="AE132" s="101"/>
      <c r="AF132" s="104"/>
      <c r="AG132" s="198"/>
      <c r="AH132" s="198"/>
      <c r="AI132" s="105"/>
      <c r="AJ132" s="182" t="s">
        <v>667</v>
      </c>
      <c r="AK132" s="182"/>
      <c r="AL132" s="182"/>
      <c r="AM132" s="182"/>
      <c r="AN132" s="182"/>
      <c r="AO132" s="182"/>
      <c r="AP132" s="182"/>
      <c r="AQ132" s="182"/>
      <c r="AR132" s="182"/>
      <c r="AS132" s="182"/>
      <c r="AT132" s="182"/>
      <c r="AU132" s="182"/>
      <c r="AV132" s="182"/>
      <c r="AW132" s="182"/>
      <c r="AX132" s="182"/>
      <c r="AY132" s="182"/>
      <c r="AZ132" s="182"/>
      <c r="BA132" s="182"/>
      <c r="BB132" s="182"/>
      <c r="BC132" s="182"/>
      <c r="BD132" s="182"/>
      <c r="BE132" s="182"/>
      <c r="BF132" s="106"/>
      <c r="BG132" s="198"/>
      <c r="BH132" s="198"/>
      <c r="BI132" s="101"/>
    </row>
    <row r="133" spans="2:61" s="89" customFormat="1" ht="18.399999999999999" customHeight="1" x14ac:dyDescent="0.65">
      <c r="B133" s="2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  <c r="AB133" s="107"/>
      <c r="AC133" s="107"/>
      <c r="AD133" s="107"/>
      <c r="AE133" s="107"/>
      <c r="AF133" s="183" t="s">
        <v>668</v>
      </c>
      <c r="AG133" s="90"/>
      <c r="AH133" s="107"/>
      <c r="AI133" s="107"/>
      <c r="AJ133" s="107"/>
      <c r="AK133" s="107"/>
      <c r="AL133" s="107"/>
      <c r="AM133" s="107"/>
      <c r="AN133" s="107"/>
      <c r="AO133" s="107"/>
      <c r="AP133" s="107"/>
      <c r="AQ133" s="107"/>
      <c r="AR133" s="107"/>
      <c r="AS133" s="107"/>
      <c r="AT133" s="107"/>
      <c r="AU133" s="107"/>
      <c r="AV133" s="107"/>
      <c r="AW133" s="107"/>
      <c r="AX133" s="107"/>
      <c r="AY133" s="107"/>
      <c r="AZ133" s="107"/>
      <c r="BA133" s="107"/>
      <c r="BB133" s="107"/>
      <c r="BC133" s="107"/>
      <c r="BD133" s="107"/>
      <c r="BE133" s="107"/>
      <c r="BF133" s="107"/>
      <c r="BG133" s="107"/>
      <c r="BH133" s="107"/>
      <c r="BI133" s="107"/>
    </row>
    <row r="134" spans="2:61" s="89" customFormat="1" ht="18.399999999999999" customHeight="1" x14ac:dyDescent="0.65">
      <c r="B134" s="184" t="s">
        <v>669</v>
      </c>
      <c r="C134" s="109"/>
      <c r="D134" s="185" t="s">
        <v>741</v>
      </c>
      <c r="E134" s="185"/>
      <c r="F134" s="185"/>
      <c r="G134" s="185"/>
      <c r="H134" s="185"/>
      <c r="I134" s="185"/>
      <c r="J134" s="185"/>
      <c r="K134" s="185"/>
      <c r="L134" s="185"/>
      <c r="M134" s="185"/>
      <c r="N134" s="185"/>
      <c r="O134" s="185"/>
      <c r="P134" s="185"/>
      <c r="Q134" s="185"/>
      <c r="R134" s="185"/>
      <c r="S134" s="185"/>
      <c r="T134" s="185"/>
      <c r="U134" s="185"/>
      <c r="V134" s="185"/>
      <c r="W134" s="185"/>
      <c r="X134" s="185"/>
      <c r="Y134" s="185"/>
      <c r="Z134" s="185"/>
      <c r="AA134" s="185"/>
      <c r="AB134" s="185"/>
      <c r="AC134" s="185"/>
      <c r="AD134" s="109"/>
      <c r="AE134" s="90"/>
      <c r="AF134" s="183"/>
      <c r="AG134" s="109"/>
      <c r="AH134" s="186" t="s">
        <v>742</v>
      </c>
      <c r="AI134" s="186"/>
      <c r="AJ134" s="186"/>
      <c r="AK134" s="186"/>
      <c r="AL134" s="186"/>
      <c r="AM134" s="186"/>
      <c r="AN134" s="186"/>
      <c r="AO134" s="186"/>
      <c r="AP134" s="186"/>
      <c r="AQ134" s="186"/>
      <c r="AR134" s="186"/>
      <c r="AS134" s="186"/>
      <c r="AT134" s="186"/>
      <c r="AU134" s="186"/>
      <c r="AV134" s="186"/>
      <c r="AW134" s="186"/>
      <c r="AX134" s="186"/>
      <c r="AY134" s="186"/>
      <c r="AZ134" s="186"/>
      <c r="BA134" s="186"/>
      <c r="BB134" s="186"/>
      <c r="BC134" s="186"/>
      <c r="BD134" s="186"/>
      <c r="BE134" s="186"/>
      <c r="BF134" s="186"/>
      <c r="BG134" s="186"/>
      <c r="BH134" s="109"/>
      <c r="BI134" s="205" t="s">
        <v>669</v>
      </c>
    </row>
    <row r="135" spans="2:61" s="89" customFormat="1" ht="18.399999999999999" customHeight="1" x14ac:dyDescent="0.65">
      <c r="B135" s="184"/>
      <c r="C135" s="110"/>
      <c r="D135" s="111"/>
      <c r="E135" s="206" t="s">
        <v>707</v>
      </c>
      <c r="F135" s="206"/>
      <c r="G135" s="206"/>
      <c r="H135" s="206"/>
      <c r="I135" s="206"/>
      <c r="J135" s="206"/>
      <c r="K135" s="206"/>
      <c r="L135" s="206"/>
      <c r="M135" s="206"/>
      <c r="N135" s="206"/>
      <c r="O135" s="206"/>
      <c r="P135" s="206"/>
      <c r="Q135" s="206"/>
      <c r="R135" s="206"/>
      <c r="S135" s="206"/>
      <c r="T135" s="206"/>
      <c r="U135" s="206"/>
      <c r="V135" s="206"/>
      <c r="W135" s="206"/>
      <c r="X135" s="206"/>
      <c r="Y135" s="206"/>
      <c r="Z135" s="206"/>
      <c r="AA135" s="206"/>
      <c r="AB135" s="206"/>
      <c r="AC135" s="206"/>
      <c r="AD135" s="111"/>
      <c r="AE135" s="90"/>
      <c r="AF135" s="183"/>
      <c r="AG135" s="111"/>
      <c r="AH135" s="207" t="s">
        <v>707</v>
      </c>
      <c r="AI135" s="207"/>
      <c r="AJ135" s="207"/>
      <c r="AK135" s="207"/>
      <c r="AL135" s="207"/>
      <c r="AM135" s="207"/>
      <c r="AN135" s="207"/>
      <c r="AO135" s="207"/>
      <c r="AP135" s="207"/>
      <c r="AQ135" s="207"/>
      <c r="AR135" s="207"/>
      <c r="AS135" s="207"/>
      <c r="AT135" s="207"/>
      <c r="AU135" s="207"/>
      <c r="AV135" s="207"/>
      <c r="AW135" s="207"/>
      <c r="AX135" s="207"/>
      <c r="AY135" s="207"/>
      <c r="AZ135" s="207"/>
      <c r="BA135" s="207"/>
      <c r="BB135" s="207"/>
      <c r="BC135" s="207"/>
      <c r="BD135" s="207"/>
      <c r="BE135" s="207"/>
      <c r="BF135" s="207"/>
      <c r="BG135" s="110"/>
      <c r="BH135" s="110"/>
      <c r="BI135" s="205"/>
    </row>
    <row r="136" spans="2:61" s="89" customFormat="1" ht="18.399999999999999" customHeight="1" x14ac:dyDescent="0.65">
      <c r="B136" s="144"/>
      <c r="C136" s="144"/>
      <c r="D136" s="144"/>
      <c r="E136" s="144"/>
      <c r="F136" s="144"/>
      <c r="G136" s="144"/>
      <c r="H136" s="144"/>
      <c r="I136" s="144"/>
      <c r="J136" s="144"/>
      <c r="K136" s="144"/>
      <c r="L136" s="144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  <c r="AA136" s="144"/>
      <c r="AB136" s="151"/>
      <c r="AC136" s="151"/>
      <c r="AD136" s="151"/>
      <c r="AE136" s="90"/>
      <c r="AF136" s="183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  <c r="AQ136" s="88"/>
      <c r="AR136" s="88"/>
      <c r="AS136" s="88"/>
      <c r="AT136" s="88"/>
      <c r="AU136" s="88"/>
      <c r="AV136" s="88"/>
      <c r="AW136" s="88"/>
      <c r="AX136" s="88"/>
      <c r="AY136" s="88"/>
      <c r="AZ136" s="88"/>
      <c r="BA136" s="88"/>
      <c r="BB136" s="88"/>
      <c r="BC136" s="88"/>
      <c r="BD136" s="88"/>
      <c r="BE136" s="88"/>
      <c r="BF136" s="88"/>
      <c r="BG136" s="88"/>
      <c r="BH136" s="88"/>
      <c r="BI136" s="145"/>
    </row>
    <row r="137" spans="2:61" s="89" customFormat="1" ht="18.399999999999999" customHeight="1" x14ac:dyDescent="0.65">
      <c r="B137" s="114"/>
      <c r="C137" s="208" t="s">
        <v>671</v>
      </c>
      <c r="D137" s="208"/>
      <c r="E137" s="208"/>
      <c r="F137" s="208"/>
      <c r="G137" s="208"/>
      <c r="H137" s="208"/>
      <c r="I137" s="208"/>
      <c r="J137" s="208"/>
      <c r="K137" s="208"/>
      <c r="L137" s="208"/>
      <c r="M137" s="187" t="s">
        <v>729</v>
      </c>
      <c r="N137" s="188"/>
      <c r="O137" s="188"/>
      <c r="P137" s="187" t="s">
        <v>730</v>
      </c>
      <c r="Q137" s="188"/>
      <c r="R137" s="188"/>
      <c r="S137" s="187" t="s">
        <v>731</v>
      </c>
      <c r="T137" s="188"/>
      <c r="U137" s="188"/>
      <c r="V137" s="187" t="s">
        <v>732</v>
      </c>
      <c r="W137" s="188"/>
      <c r="X137" s="188"/>
      <c r="Y137" s="151"/>
      <c r="Z137" s="151"/>
      <c r="AA137" s="151"/>
      <c r="AB137" s="151"/>
      <c r="AC137" s="151"/>
      <c r="AD137" s="151"/>
      <c r="AE137" s="90"/>
      <c r="AF137" s="183"/>
      <c r="AG137" s="187" t="s">
        <v>729</v>
      </c>
      <c r="AH137" s="188"/>
      <c r="AI137" s="188"/>
      <c r="AJ137" s="187" t="s">
        <v>730</v>
      </c>
      <c r="AK137" s="188"/>
      <c r="AL137" s="188"/>
      <c r="AM137" s="187" t="s">
        <v>731</v>
      </c>
      <c r="AN137" s="188"/>
      <c r="AO137" s="188"/>
      <c r="AP137" s="187" t="s">
        <v>732</v>
      </c>
      <c r="AQ137" s="188"/>
      <c r="AR137" s="188"/>
      <c r="AS137" s="187" t="s">
        <v>733</v>
      </c>
      <c r="AT137" s="188"/>
      <c r="AU137" s="188"/>
      <c r="AV137" s="187" t="s">
        <v>734</v>
      </c>
      <c r="AW137" s="188"/>
      <c r="AX137" s="188"/>
      <c r="AY137" s="187" t="s">
        <v>735</v>
      </c>
      <c r="AZ137" s="188"/>
      <c r="BA137" s="188"/>
      <c r="BB137" s="187" t="s">
        <v>743</v>
      </c>
      <c r="BC137" s="188"/>
      <c r="BD137" s="188"/>
      <c r="BE137" s="346"/>
      <c r="BF137" s="347"/>
      <c r="BG137" s="347"/>
      <c r="BH137" s="347"/>
      <c r="BI137" s="114"/>
    </row>
    <row r="138" spans="2:61" s="89" customFormat="1" ht="18.399999999999999" customHeight="1" x14ac:dyDescent="0.65">
      <c r="B138" s="115"/>
      <c r="C138" s="116" t="s">
        <v>744</v>
      </c>
      <c r="D138" s="201" t="s">
        <v>684</v>
      </c>
      <c r="E138" s="201"/>
      <c r="F138" s="116"/>
      <c r="G138" s="201"/>
      <c r="H138" s="201"/>
      <c r="I138" s="117"/>
      <c r="J138" s="116" t="s">
        <v>687</v>
      </c>
      <c r="K138" s="201" t="s">
        <v>688</v>
      </c>
      <c r="L138" s="201"/>
      <c r="M138" s="238" t="e" vm="33">
        <v>#VALUE!</v>
      </c>
      <c r="N138" s="232"/>
      <c r="O138" s="232"/>
      <c r="P138" s="267" t="e" vm="34">
        <v>#VALUE!</v>
      </c>
      <c r="Q138" s="232"/>
      <c r="R138" s="268"/>
      <c r="S138" s="267" t="e" vm="35">
        <v>#VALUE!</v>
      </c>
      <c r="T138" s="232"/>
      <c r="U138" s="232"/>
      <c r="V138" s="238" t="e" vm="36">
        <v>#VALUE!</v>
      </c>
      <c r="W138" s="232"/>
      <c r="X138" s="239"/>
      <c r="Y138" s="151"/>
      <c r="Z138" s="151"/>
      <c r="AA138" s="151"/>
      <c r="AB138" s="151"/>
      <c r="AC138" s="151"/>
      <c r="AD138" s="151"/>
      <c r="AE138" s="90"/>
      <c r="AF138" s="183"/>
      <c r="AG138" s="202" t="e" vm="37">
        <v>#VALUE!</v>
      </c>
      <c r="AH138" s="203"/>
      <c r="AI138" s="203"/>
      <c r="AJ138" s="202" t="e" vm="38">
        <v>#VALUE!</v>
      </c>
      <c r="AK138" s="203"/>
      <c r="AL138" s="203"/>
      <c r="AM138" s="202" t="e" vm="39">
        <v>#VALUE!</v>
      </c>
      <c r="AN138" s="203"/>
      <c r="AO138" s="203"/>
      <c r="AP138" s="234" t="e" vm="40">
        <v>#VALUE!</v>
      </c>
      <c r="AQ138" s="203"/>
      <c r="AR138" s="235"/>
      <c r="AS138" s="202" t="e" vm="41">
        <v>#VALUE!</v>
      </c>
      <c r="AT138" s="203"/>
      <c r="AU138" s="203"/>
      <c r="AV138" s="202" t="e" vm="42">
        <v>#VALUE!</v>
      </c>
      <c r="AW138" s="203"/>
      <c r="AX138" s="203"/>
      <c r="AY138" s="202" t="e" vm="43">
        <v>#VALUE!</v>
      </c>
      <c r="AZ138" s="203"/>
      <c r="BA138" s="203"/>
      <c r="BB138" s="234" t="e" vm="44">
        <v>#VALUE!</v>
      </c>
      <c r="BC138" s="203"/>
      <c r="BD138" s="203"/>
      <c r="BE138" s="118"/>
      <c r="BF138" s="116" t="s">
        <v>687</v>
      </c>
      <c r="BG138" s="201" t="s">
        <v>688</v>
      </c>
      <c r="BH138" s="201"/>
      <c r="BI138" s="120"/>
    </row>
    <row r="139" spans="2:61" s="89" customFormat="1" ht="18.399999999999999" customHeight="1" x14ac:dyDescent="0.65">
      <c r="B139" s="115"/>
      <c r="C139" s="116" t="s">
        <v>745</v>
      </c>
      <c r="D139" s="201" t="s">
        <v>690</v>
      </c>
      <c r="E139" s="201"/>
      <c r="F139" s="116"/>
      <c r="G139" s="201"/>
      <c r="H139" s="201"/>
      <c r="I139" s="117"/>
      <c r="J139" s="116" t="s">
        <v>693</v>
      </c>
      <c r="K139" s="201" t="s">
        <v>694</v>
      </c>
      <c r="L139" s="201"/>
      <c r="M139" s="236"/>
      <c r="N139" s="195"/>
      <c r="O139" s="195"/>
      <c r="P139" s="204"/>
      <c r="Q139" s="195"/>
      <c r="R139" s="287"/>
      <c r="S139" s="204"/>
      <c r="T139" s="195"/>
      <c r="U139" s="195"/>
      <c r="V139" s="236"/>
      <c r="W139" s="195"/>
      <c r="X139" s="237"/>
      <c r="Y139" s="151"/>
      <c r="Z139" s="151"/>
      <c r="AA139" s="151"/>
      <c r="AB139" s="151"/>
      <c r="AC139" s="151"/>
      <c r="AD139" s="151"/>
      <c r="AE139" s="90"/>
      <c r="AF139" s="183"/>
      <c r="AG139" s="204"/>
      <c r="AH139" s="195"/>
      <c r="AI139" s="195"/>
      <c r="AJ139" s="204"/>
      <c r="AK139" s="195"/>
      <c r="AL139" s="195"/>
      <c r="AM139" s="204"/>
      <c r="AN139" s="195"/>
      <c r="AO139" s="195"/>
      <c r="AP139" s="236"/>
      <c r="AQ139" s="195"/>
      <c r="AR139" s="237"/>
      <c r="AS139" s="204"/>
      <c r="AT139" s="195"/>
      <c r="AU139" s="195"/>
      <c r="AV139" s="204"/>
      <c r="AW139" s="195"/>
      <c r="AX139" s="195"/>
      <c r="AY139" s="204"/>
      <c r="AZ139" s="195"/>
      <c r="BA139" s="195"/>
      <c r="BB139" s="236"/>
      <c r="BC139" s="195"/>
      <c r="BD139" s="195"/>
      <c r="BE139" s="121"/>
      <c r="BF139" s="116" t="s">
        <v>693</v>
      </c>
      <c r="BG139" s="201" t="s">
        <v>694</v>
      </c>
      <c r="BH139" s="201"/>
      <c r="BI139" s="120"/>
    </row>
    <row r="140" spans="2:61" s="89" customFormat="1" ht="18.399999999999999" customHeight="1" x14ac:dyDescent="0.65">
      <c r="B140" s="115"/>
      <c r="C140" s="116" t="s">
        <v>746</v>
      </c>
      <c r="D140" s="201" t="s">
        <v>696</v>
      </c>
      <c r="E140" s="201"/>
      <c r="F140" s="123"/>
      <c r="G140" s="233"/>
      <c r="H140" s="233"/>
      <c r="I140" s="117"/>
      <c r="J140" s="116" t="s">
        <v>697</v>
      </c>
      <c r="K140" s="201" t="s">
        <v>698</v>
      </c>
      <c r="L140" s="201"/>
      <c r="M140" s="240"/>
      <c r="N140" s="196"/>
      <c r="O140" s="196"/>
      <c r="P140" s="269"/>
      <c r="Q140" s="196"/>
      <c r="R140" s="348"/>
      <c r="S140" s="269"/>
      <c r="T140" s="196"/>
      <c r="U140" s="196"/>
      <c r="V140" s="240"/>
      <c r="W140" s="196"/>
      <c r="X140" s="241"/>
      <c r="Y140" s="151"/>
      <c r="Z140" s="151"/>
      <c r="AA140" s="151"/>
      <c r="AB140" s="151"/>
      <c r="AC140" s="151"/>
      <c r="AD140" s="151"/>
      <c r="AE140" s="90"/>
      <c r="AF140" s="183"/>
      <c r="AG140" s="204"/>
      <c r="AH140" s="195"/>
      <c r="AI140" s="195"/>
      <c r="AJ140" s="204"/>
      <c r="AK140" s="195"/>
      <c r="AL140" s="195"/>
      <c r="AM140" s="204"/>
      <c r="AN140" s="195"/>
      <c r="AO140" s="195"/>
      <c r="AP140" s="236"/>
      <c r="AQ140" s="195"/>
      <c r="AR140" s="237"/>
      <c r="AS140" s="204"/>
      <c r="AT140" s="195"/>
      <c r="AU140" s="195"/>
      <c r="AV140" s="204"/>
      <c r="AW140" s="195"/>
      <c r="AX140" s="195"/>
      <c r="AY140" s="204"/>
      <c r="AZ140" s="195"/>
      <c r="BA140" s="195"/>
      <c r="BB140" s="236"/>
      <c r="BC140" s="195"/>
      <c r="BD140" s="195"/>
      <c r="BE140" s="124"/>
      <c r="BF140" s="116" t="s">
        <v>697</v>
      </c>
      <c r="BG140" s="201" t="s">
        <v>698</v>
      </c>
      <c r="BH140" s="201"/>
      <c r="BI140" s="120"/>
    </row>
    <row r="141" spans="2:61" s="89" customFormat="1" ht="18.399999999999999" customHeight="1" x14ac:dyDescent="0.65">
      <c r="B141" s="270" t="s">
        <v>690</v>
      </c>
      <c r="C141" s="272" t="s">
        <v>744</v>
      </c>
      <c r="D141" s="273"/>
      <c r="E141" s="349" t="s">
        <v>747</v>
      </c>
      <c r="F141" s="350"/>
      <c r="G141" s="350"/>
      <c r="H141" s="350"/>
      <c r="I141" s="350"/>
      <c r="J141" s="350"/>
      <c r="K141" s="351"/>
      <c r="L141" s="126" t="s">
        <v>687</v>
      </c>
      <c r="M141" s="255" t="s">
        <v>217</v>
      </c>
      <c r="N141" s="256"/>
      <c r="O141" s="257"/>
      <c r="P141" s="255" t="s">
        <v>208</v>
      </c>
      <c r="Q141" s="256"/>
      <c r="R141" s="257"/>
      <c r="S141" s="255" t="s">
        <v>199</v>
      </c>
      <c r="T141" s="256"/>
      <c r="U141" s="257"/>
      <c r="V141" s="255" t="s">
        <v>190</v>
      </c>
      <c r="W141" s="256"/>
      <c r="X141" s="257"/>
      <c r="Y141" s="151"/>
      <c r="Z141" s="151"/>
      <c r="AA141" s="151"/>
      <c r="AB141" s="151"/>
      <c r="AC141" s="151"/>
      <c r="AD141" s="151"/>
      <c r="AE141" s="90"/>
      <c r="AF141" s="183"/>
      <c r="AG141" s="255" t="s">
        <v>572</v>
      </c>
      <c r="AH141" s="256" t="s">
        <v>572</v>
      </c>
      <c r="AI141" s="257" t="s">
        <v>572</v>
      </c>
      <c r="AJ141" s="255" t="s">
        <v>572</v>
      </c>
      <c r="AK141" s="256" t="s">
        <v>572</v>
      </c>
      <c r="AL141" s="257" t="s">
        <v>572</v>
      </c>
      <c r="AM141" s="255" t="s">
        <v>572</v>
      </c>
      <c r="AN141" s="256" t="s">
        <v>572</v>
      </c>
      <c r="AO141" s="257" t="s">
        <v>572</v>
      </c>
      <c r="AP141" s="255" t="s">
        <v>572</v>
      </c>
      <c r="AQ141" s="256" t="s">
        <v>572</v>
      </c>
      <c r="AR141" s="257" t="s">
        <v>572</v>
      </c>
      <c r="AS141" s="255" t="s">
        <v>572</v>
      </c>
      <c r="AT141" s="256" t="s">
        <v>572</v>
      </c>
      <c r="AU141" s="257" t="s">
        <v>572</v>
      </c>
      <c r="AV141" s="255" t="s">
        <v>572</v>
      </c>
      <c r="AW141" s="256" t="s">
        <v>572</v>
      </c>
      <c r="AX141" s="257" t="s">
        <v>572</v>
      </c>
      <c r="AY141" s="255" t="s">
        <v>572</v>
      </c>
      <c r="AZ141" s="256" t="s">
        <v>572</v>
      </c>
      <c r="BA141" s="257" t="s">
        <v>572</v>
      </c>
      <c r="BB141" s="255" t="s">
        <v>572</v>
      </c>
      <c r="BC141" s="256" t="s">
        <v>572</v>
      </c>
      <c r="BD141" s="257" t="s">
        <v>572</v>
      </c>
      <c r="BE141" s="126" t="s">
        <v>687</v>
      </c>
      <c r="BF141" s="358" t="s">
        <v>868</v>
      </c>
      <c r="BG141" s="359"/>
      <c r="BH141" s="360"/>
      <c r="BI141" s="288" t="s">
        <v>684</v>
      </c>
    </row>
    <row r="142" spans="2:61" s="89" customFormat="1" ht="18.399999999999999" customHeight="1" x14ac:dyDescent="0.65">
      <c r="B142" s="270"/>
      <c r="C142" s="274"/>
      <c r="D142" s="275"/>
      <c r="E142" s="352"/>
      <c r="F142" s="353"/>
      <c r="G142" s="353"/>
      <c r="H142" s="353"/>
      <c r="I142" s="353"/>
      <c r="J142" s="353"/>
      <c r="K142" s="354"/>
      <c r="L142" s="128" t="s">
        <v>693</v>
      </c>
      <c r="M142" s="261" t="s">
        <v>220</v>
      </c>
      <c r="N142" s="262"/>
      <c r="O142" s="263"/>
      <c r="P142" s="261" t="s">
        <v>211</v>
      </c>
      <c r="Q142" s="262"/>
      <c r="R142" s="263"/>
      <c r="S142" s="261" t="s">
        <v>202</v>
      </c>
      <c r="T142" s="262"/>
      <c r="U142" s="263"/>
      <c r="V142" s="261" t="s">
        <v>193</v>
      </c>
      <c r="W142" s="262"/>
      <c r="X142" s="263"/>
      <c r="Y142" s="151"/>
      <c r="Z142" s="151"/>
      <c r="AA142" s="151"/>
      <c r="AB142" s="151"/>
      <c r="AC142" s="151"/>
      <c r="AD142" s="151"/>
      <c r="AE142" s="90"/>
      <c r="AF142" s="183"/>
      <c r="AG142" s="261" t="s">
        <v>572</v>
      </c>
      <c r="AH142" s="262" t="s">
        <v>572</v>
      </c>
      <c r="AI142" s="263" t="s">
        <v>572</v>
      </c>
      <c r="AJ142" s="261" t="s">
        <v>572</v>
      </c>
      <c r="AK142" s="262" t="s">
        <v>572</v>
      </c>
      <c r="AL142" s="263" t="s">
        <v>572</v>
      </c>
      <c r="AM142" s="261" t="s">
        <v>572</v>
      </c>
      <c r="AN142" s="262" t="s">
        <v>572</v>
      </c>
      <c r="AO142" s="263" t="s">
        <v>572</v>
      </c>
      <c r="AP142" s="261" t="s">
        <v>572</v>
      </c>
      <c r="AQ142" s="262" t="s">
        <v>572</v>
      </c>
      <c r="AR142" s="263" t="s">
        <v>572</v>
      </c>
      <c r="AS142" s="261" t="s">
        <v>572</v>
      </c>
      <c r="AT142" s="262" t="s">
        <v>572</v>
      </c>
      <c r="AU142" s="263" t="s">
        <v>572</v>
      </c>
      <c r="AV142" s="261" t="s">
        <v>572</v>
      </c>
      <c r="AW142" s="262" t="s">
        <v>572</v>
      </c>
      <c r="AX142" s="263" t="s">
        <v>572</v>
      </c>
      <c r="AY142" s="261" t="s">
        <v>572</v>
      </c>
      <c r="AZ142" s="262" t="s">
        <v>572</v>
      </c>
      <c r="BA142" s="263" t="s">
        <v>572</v>
      </c>
      <c r="BB142" s="261" t="s">
        <v>572</v>
      </c>
      <c r="BC142" s="262" t="s">
        <v>572</v>
      </c>
      <c r="BD142" s="263" t="s">
        <v>572</v>
      </c>
      <c r="BE142" s="128" t="s">
        <v>693</v>
      </c>
      <c r="BF142" s="361"/>
      <c r="BG142" s="362"/>
      <c r="BH142" s="363"/>
      <c r="BI142" s="288"/>
    </row>
    <row r="143" spans="2:61" s="89" customFormat="1" ht="18.399999999999999" customHeight="1" x14ac:dyDescent="0.65">
      <c r="B143" s="271"/>
      <c r="C143" s="276"/>
      <c r="D143" s="277"/>
      <c r="E143" s="355"/>
      <c r="F143" s="356"/>
      <c r="G143" s="356"/>
      <c r="H143" s="356"/>
      <c r="I143" s="356"/>
      <c r="J143" s="356"/>
      <c r="K143" s="357"/>
      <c r="L143" s="129" t="s">
        <v>697</v>
      </c>
      <c r="M143" s="290" t="s">
        <v>223</v>
      </c>
      <c r="N143" s="291"/>
      <c r="O143" s="292"/>
      <c r="P143" s="290" t="s">
        <v>214</v>
      </c>
      <c r="Q143" s="291"/>
      <c r="R143" s="292"/>
      <c r="S143" s="290" t="s">
        <v>205</v>
      </c>
      <c r="T143" s="291"/>
      <c r="U143" s="292"/>
      <c r="V143" s="290" t="s">
        <v>196</v>
      </c>
      <c r="W143" s="291"/>
      <c r="X143" s="292"/>
      <c r="Y143" s="151"/>
      <c r="Z143" s="151"/>
      <c r="AA143" s="151"/>
      <c r="AB143" s="151"/>
      <c r="AC143" s="151"/>
      <c r="AD143" s="151"/>
      <c r="AE143" s="90"/>
      <c r="AF143" s="183"/>
      <c r="AG143" s="290" t="s">
        <v>572</v>
      </c>
      <c r="AH143" s="291" t="s">
        <v>572</v>
      </c>
      <c r="AI143" s="292" t="s">
        <v>572</v>
      </c>
      <c r="AJ143" s="290" t="s">
        <v>572</v>
      </c>
      <c r="AK143" s="291" t="s">
        <v>572</v>
      </c>
      <c r="AL143" s="292" t="s">
        <v>572</v>
      </c>
      <c r="AM143" s="290" t="s">
        <v>572</v>
      </c>
      <c r="AN143" s="291" t="s">
        <v>572</v>
      </c>
      <c r="AO143" s="292" t="s">
        <v>572</v>
      </c>
      <c r="AP143" s="290" t="s">
        <v>572</v>
      </c>
      <c r="AQ143" s="291" t="s">
        <v>572</v>
      </c>
      <c r="AR143" s="292" t="s">
        <v>572</v>
      </c>
      <c r="AS143" s="290" t="s">
        <v>572</v>
      </c>
      <c r="AT143" s="291" t="s">
        <v>572</v>
      </c>
      <c r="AU143" s="292" t="s">
        <v>572</v>
      </c>
      <c r="AV143" s="290" t="s">
        <v>572</v>
      </c>
      <c r="AW143" s="291" t="s">
        <v>572</v>
      </c>
      <c r="AX143" s="292" t="s">
        <v>572</v>
      </c>
      <c r="AY143" s="290" t="s">
        <v>572</v>
      </c>
      <c r="AZ143" s="291" t="s">
        <v>572</v>
      </c>
      <c r="BA143" s="292" t="s">
        <v>572</v>
      </c>
      <c r="BB143" s="290" t="s">
        <v>572</v>
      </c>
      <c r="BC143" s="291" t="s">
        <v>572</v>
      </c>
      <c r="BD143" s="292" t="s">
        <v>572</v>
      </c>
      <c r="BE143" s="129" t="s">
        <v>697</v>
      </c>
      <c r="BF143" s="364"/>
      <c r="BG143" s="365"/>
      <c r="BH143" s="366"/>
      <c r="BI143" s="289"/>
    </row>
    <row r="144" spans="2:61" s="89" customFormat="1" ht="18.399999999999999" customHeight="1" x14ac:dyDescent="0.65">
      <c r="B144" s="367" t="s">
        <v>748</v>
      </c>
      <c r="C144" s="299" t="s">
        <v>745</v>
      </c>
      <c r="D144" s="300"/>
      <c r="E144" s="368" t="s">
        <v>749</v>
      </c>
      <c r="F144" s="369"/>
      <c r="G144" s="369"/>
      <c r="H144" s="369"/>
      <c r="I144" s="369"/>
      <c r="J144" s="369"/>
      <c r="K144" s="370"/>
      <c r="L144" s="141" t="s">
        <v>687</v>
      </c>
      <c r="M144" s="264" t="s">
        <v>218</v>
      </c>
      <c r="N144" s="265"/>
      <c r="O144" s="266"/>
      <c r="P144" s="264" t="s">
        <v>209</v>
      </c>
      <c r="Q144" s="265"/>
      <c r="R144" s="266"/>
      <c r="S144" s="264" t="s">
        <v>200</v>
      </c>
      <c r="T144" s="265"/>
      <c r="U144" s="266"/>
      <c r="V144" s="264" t="s">
        <v>191</v>
      </c>
      <c r="W144" s="265"/>
      <c r="X144" s="266"/>
      <c r="Y144" s="151"/>
      <c r="Z144" s="151"/>
      <c r="AA144" s="151"/>
      <c r="AB144" s="151"/>
      <c r="AC144" s="151"/>
      <c r="AD144" s="151"/>
      <c r="AE144" s="90"/>
      <c r="AF144" s="183"/>
      <c r="AG144" s="264" t="s">
        <v>316</v>
      </c>
      <c r="AH144" s="265" t="s">
        <v>316</v>
      </c>
      <c r="AI144" s="266" t="s">
        <v>316</v>
      </c>
      <c r="AJ144" s="264" t="s">
        <v>305</v>
      </c>
      <c r="AK144" s="265" t="s">
        <v>305</v>
      </c>
      <c r="AL144" s="266" t="s">
        <v>305</v>
      </c>
      <c r="AM144" s="264" t="s">
        <v>572</v>
      </c>
      <c r="AN144" s="265" t="s">
        <v>572</v>
      </c>
      <c r="AO144" s="266" t="s">
        <v>572</v>
      </c>
      <c r="AP144" s="264" t="s">
        <v>572</v>
      </c>
      <c r="AQ144" s="265" t="s">
        <v>572</v>
      </c>
      <c r="AR144" s="266" t="s">
        <v>572</v>
      </c>
      <c r="AS144" s="264" t="s">
        <v>278</v>
      </c>
      <c r="AT144" s="265" t="s">
        <v>278</v>
      </c>
      <c r="AU144" s="266" t="s">
        <v>278</v>
      </c>
      <c r="AV144" s="264" t="s">
        <v>267</v>
      </c>
      <c r="AW144" s="265" t="s">
        <v>267</v>
      </c>
      <c r="AX144" s="266" t="s">
        <v>267</v>
      </c>
      <c r="AY144" s="264" t="s">
        <v>572</v>
      </c>
      <c r="AZ144" s="265" t="s">
        <v>572</v>
      </c>
      <c r="BA144" s="266" t="s">
        <v>572</v>
      </c>
      <c r="BB144" s="264" t="s">
        <v>572</v>
      </c>
      <c r="BC144" s="265" t="s">
        <v>572</v>
      </c>
      <c r="BD144" s="266" t="s">
        <v>572</v>
      </c>
      <c r="BE144" s="141" t="s">
        <v>687</v>
      </c>
      <c r="BF144" s="377" t="s">
        <v>869</v>
      </c>
      <c r="BG144" s="378"/>
      <c r="BH144" s="379"/>
      <c r="BI144" s="288" t="s">
        <v>690</v>
      </c>
    </row>
    <row r="145" spans="2:61" s="89" customFormat="1" ht="18.399999999999999" customHeight="1" x14ac:dyDescent="0.65">
      <c r="B145" s="270"/>
      <c r="C145" s="301"/>
      <c r="D145" s="302"/>
      <c r="E145" s="371"/>
      <c r="F145" s="372"/>
      <c r="G145" s="372"/>
      <c r="H145" s="372"/>
      <c r="I145" s="372"/>
      <c r="J145" s="372"/>
      <c r="K145" s="373"/>
      <c r="L145" s="142" t="s">
        <v>693</v>
      </c>
      <c r="M145" s="293" t="s">
        <v>221</v>
      </c>
      <c r="N145" s="294"/>
      <c r="O145" s="295"/>
      <c r="P145" s="293" t="s">
        <v>212</v>
      </c>
      <c r="Q145" s="294"/>
      <c r="R145" s="295"/>
      <c r="S145" s="293" t="s">
        <v>203</v>
      </c>
      <c r="T145" s="294"/>
      <c r="U145" s="295"/>
      <c r="V145" s="293" t="s">
        <v>194</v>
      </c>
      <c r="W145" s="294"/>
      <c r="X145" s="295"/>
      <c r="Y145" s="151"/>
      <c r="Z145" s="151"/>
      <c r="AA145" s="151"/>
      <c r="AB145" s="151"/>
      <c r="AC145" s="151"/>
      <c r="AD145" s="151"/>
      <c r="AE145" s="90"/>
      <c r="AF145" s="183"/>
      <c r="AG145" s="293" t="s">
        <v>319</v>
      </c>
      <c r="AH145" s="294" t="s">
        <v>319</v>
      </c>
      <c r="AI145" s="295" t="s">
        <v>319</v>
      </c>
      <c r="AJ145" s="293" t="s">
        <v>308</v>
      </c>
      <c r="AK145" s="294" t="s">
        <v>308</v>
      </c>
      <c r="AL145" s="295" t="s">
        <v>308</v>
      </c>
      <c r="AM145" s="293" t="s">
        <v>572</v>
      </c>
      <c r="AN145" s="294" t="s">
        <v>572</v>
      </c>
      <c r="AO145" s="295" t="s">
        <v>572</v>
      </c>
      <c r="AP145" s="293" t="s">
        <v>572</v>
      </c>
      <c r="AQ145" s="294" t="s">
        <v>572</v>
      </c>
      <c r="AR145" s="295" t="s">
        <v>572</v>
      </c>
      <c r="AS145" s="293" t="s">
        <v>281</v>
      </c>
      <c r="AT145" s="294" t="s">
        <v>281</v>
      </c>
      <c r="AU145" s="295" t="s">
        <v>281</v>
      </c>
      <c r="AV145" s="293" t="s">
        <v>270</v>
      </c>
      <c r="AW145" s="294" t="s">
        <v>270</v>
      </c>
      <c r="AX145" s="295" t="s">
        <v>270</v>
      </c>
      <c r="AY145" s="293" t="s">
        <v>572</v>
      </c>
      <c r="AZ145" s="294" t="s">
        <v>572</v>
      </c>
      <c r="BA145" s="295" t="s">
        <v>572</v>
      </c>
      <c r="BB145" s="293" t="s">
        <v>572</v>
      </c>
      <c r="BC145" s="294" t="s">
        <v>572</v>
      </c>
      <c r="BD145" s="295" t="s">
        <v>572</v>
      </c>
      <c r="BE145" s="142" t="s">
        <v>693</v>
      </c>
      <c r="BF145" s="380"/>
      <c r="BG145" s="381"/>
      <c r="BH145" s="382"/>
      <c r="BI145" s="288"/>
    </row>
    <row r="146" spans="2:61" s="89" customFormat="1" ht="18.399999999999999" customHeight="1" x14ac:dyDescent="0.65">
      <c r="B146" s="271"/>
      <c r="C146" s="303"/>
      <c r="D146" s="304"/>
      <c r="E146" s="374"/>
      <c r="F146" s="375"/>
      <c r="G146" s="375"/>
      <c r="H146" s="375"/>
      <c r="I146" s="375"/>
      <c r="J146" s="375"/>
      <c r="K146" s="376"/>
      <c r="L146" s="143" t="s">
        <v>697</v>
      </c>
      <c r="M146" s="296" t="s">
        <v>224</v>
      </c>
      <c r="N146" s="297"/>
      <c r="O146" s="298"/>
      <c r="P146" s="296" t="s">
        <v>215</v>
      </c>
      <c r="Q146" s="297"/>
      <c r="R146" s="298"/>
      <c r="S146" s="296" t="s">
        <v>206</v>
      </c>
      <c r="T146" s="297"/>
      <c r="U146" s="298"/>
      <c r="V146" s="296" t="s">
        <v>197</v>
      </c>
      <c r="W146" s="297"/>
      <c r="X146" s="298"/>
      <c r="Y146" s="151"/>
      <c r="Z146" s="151"/>
      <c r="AA146" s="151"/>
      <c r="AB146" s="151"/>
      <c r="AC146" s="151"/>
      <c r="AD146" s="151"/>
      <c r="AE146" s="90"/>
      <c r="AF146" s="183"/>
      <c r="AG146" s="296" t="s">
        <v>323</v>
      </c>
      <c r="AH146" s="297" t="s">
        <v>323</v>
      </c>
      <c r="AI146" s="298" t="s">
        <v>323</v>
      </c>
      <c r="AJ146" s="296" t="s">
        <v>312</v>
      </c>
      <c r="AK146" s="297" t="s">
        <v>312</v>
      </c>
      <c r="AL146" s="298" t="s">
        <v>312</v>
      </c>
      <c r="AM146" s="296" t="s">
        <v>572</v>
      </c>
      <c r="AN146" s="297" t="s">
        <v>572</v>
      </c>
      <c r="AO146" s="298" t="s">
        <v>572</v>
      </c>
      <c r="AP146" s="296" t="s">
        <v>572</v>
      </c>
      <c r="AQ146" s="297" t="s">
        <v>572</v>
      </c>
      <c r="AR146" s="298" t="s">
        <v>572</v>
      </c>
      <c r="AS146" s="296" t="s">
        <v>285</v>
      </c>
      <c r="AT146" s="297" t="s">
        <v>285</v>
      </c>
      <c r="AU146" s="298" t="s">
        <v>285</v>
      </c>
      <c r="AV146" s="296" t="s">
        <v>274</v>
      </c>
      <c r="AW146" s="297" t="s">
        <v>274</v>
      </c>
      <c r="AX146" s="298" t="s">
        <v>274</v>
      </c>
      <c r="AY146" s="296" t="s">
        <v>572</v>
      </c>
      <c r="AZ146" s="297" t="s">
        <v>572</v>
      </c>
      <c r="BA146" s="298" t="s">
        <v>572</v>
      </c>
      <c r="BB146" s="296" t="s">
        <v>572</v>
      </c>
      <c r="BC146" s="297" t="s">
        <v>572</v>
      </c>
      <c r="BD146" s="298" t="s">
        <v>572</v>
      </c>
      <c r="BE146" s="143" t="s">
        <v>697</v>
      </c>
      <c r="BF146" s="383"/>
      <c r="BG146" s="384"/>
      <c r="BH146" s="385"/>
      <c r="BI146" s="289"/>
    </row>
    <row r="147" spans="2:61" s="89" customFormat="1" ht="18.399999999999999" customHeight="1" x14ac:dyDescent="0.65">
      <c r="B147" s="270" t="s">
        <v>750</v>
      </c>
      <c r="C147" s="272" t="s">
        <v>746</v>
      </c>
      <c r="D147" s="273"/>
      <c r="E147" s="349" t="s">
        <v>751</v>
      </c>
      <c r="F147" s="350"/>
      <c r="G147" s="350"/>
      <c r="H147" s="350"/>
      <c r="I147" s="350"/>
      <c r="J147" s="350"/>
      <c r="K147" s="351"/>
      <c r="L147" s="126" t="s">
        <v>687</v>
      </c>
      <c r="M147" s="255" t="s">
        <v>219</v>
      </c>
      <c r="N147" s="256"/>
      <c r="O147" s="257"/>
      <c r="P147" s="255" t="s">
        <v>210</v>
      </c>
      <c r="Q147" s="256"/>
      <c r="R147" s="257"/>
      <c r="S147" s="255" t="s">
        <v>201</v>
      </c>
      <c r="T147" s="256"/>
      <c r="U147" s="257"/>
      <c r="V147" s="255" t="s">
        <v>192</v>
      </c>
      <c r="W147" s="256"/>
      <c r="X147" s="257"/>
      <c r="Y147" s="151"/>
      <c r="Z147" s="151"/>
      <c r="AA147" s="151"/>
      <c r="AB147" s="151"/>
      <c r="AC147" s="151"/>
      <c r="AD147" s="151"/>
      <c r="AE147" s="254" t="s">
        <v>668</v>
      </c>
      <c r="AF147" s="183"/>
      <c r="AG147" s="255" t="s">
        <v>317</v>
      </c>
      <c r="AH147" s="256" t="s">
        <v>317</v>
      </c>
      <c r="AI147" s="257" t="s">
        <v>317</v>
      </c>
      <c r="AJ147" s="255" t="s">
        <v>306</v>
      </c>
      <c r="AK147" s="256" t="s">
        <v>306</v>
      </c>
      <c r="AL147" s="257" t="s">
        <v>306</v>
      </c>
      <c r="AM147" s="255" t="s">
        <v>297</v>
      </c>
      <c r="AN147" s="256" t="s">
        <v>297</v>
      </c>
      <c r="AO147" s="257" t="s">
        <v>297</v>
      </c>
      <c r="AP147" s="255" t="s">
        <v>289</v>
      </c>
      <c r="AQ147" s="256" t="s">
        <v>289</v>
      </c>
      <c r="AR147" s="257" t="s">
        <v>289</v>
      </c>
      <c r="AS147" s="255" t="s">
        <v>279</v>
      </c>
      <c r="AT147" s="256" t="s">
        <v>279</v>
      </c>
      <c r="AU147" s="257" t="s">
        <v>279</v>
      </c>
      <c r="AV147" s="255" t="s">
        <v>268</v>
      </c>
      <c r="AW147" s="256" t="s">
        <v>268</v>
      </c>
      <c r="AX147" s="257" t="s">
        <v>268</v>
      </c>
      <c r="AY147" s="255" t="s">
        <v>259</v>
      </c>
      <c r="AZ147" s="256" t="s">
        <v>259</v>
      </c>
      <c r="BA147" s="257" t="s">
        <v>259</v>
      </c>
      <c r="BB147" s="255" t="s">
        <v>251</v>
      </c>
      <c r="BC147" s="256" t="s">
        <v>251</v>
      </c>
      <c r="BD147" s="257" t="s">
        <v>251</v>
      </c>
      <c r="BE147" s="126" t="s">
        <v>687</v>
      </c>
      <c r="BF147" s="358" t="s">
        <v>870</v>
      </c>
      <c r="BG147" s="359"/>
      <c r="BH147" s="360"/>
      <c r="BI147" s="288" t="s">
        <v>696</v>
      </c>
    </row>
    <row r="148" spans="2:61" s="89" customFormat="1" ht="18.399999999999999" customHeight="1" x14ac:dyDescent="0.65">
      <c r="B148" s="270"/>
      <c r="C148" s="274"/>
      <c r="D148" s="275"/>
      <c r="E148" s="352"/>
      <c r="F148" s="353"/>
      <c r="G148" s="353"/>
      <c r="H148" s="353"/>
      <c r="I148" s="353"/>
      <c r="J148" s="353"/>
      <c r="K148" s="354"/>
      <c r="L148" s="128" t="s">
        <v>693</v>
      </c>
      <c r="M148" s="261" t="s">
        <v>222</v>
      </c>
      <c r="N148" s="262"/>
      <c r="O148" s="263"/>
      <c r="P148" s="261" t="s">
        <v>213</v>
      </c>
      <c r="Q148" s="262"/>
      <c r="R148" s="263"/>
      <c r="S148" s="261" t="s">
        <v>204</v>
      </c>
      <c r="T148" s="262"/>
      <c r="U148" s="263"/>
      <c r="V148" s="261" t="s">
        <v>195</v>
      </c>
      <c r="W148" s="262"/>
      <c r="X148" s="263"/>
      <c r="Y148" s="151"/>
      <c r="Z148" s="151"/>
      <c r="AA148" s="151"/>
      <c r="AB148" s="151"/>
      <c r="AC148" s="151"/>
      <c r="AD148" s="151"/>
      <c r="AE148" s="254"/>
      <c r="AF148" s="183"/>
      <c r="AG148" s="261" t="s">
        <v>320</v>
      </c>
      <c r="AH148" s="262" t="s">
        <v>320</v>
      </c>
      <c r="AI148" s="263" t="s">
        <v>320</v>
      </c>
      <c r="AJ148" s="261" t="s">
        <v>309</v>
      </c>
      <c r="AK148" s="262" t="s">
        <v>309</v>
      </c>
      <c r="AL148" s="263" t="s">
        <v>309</v>
      </c>
      <c r="AM148" s="261" t="s">
        <v>299</v>
      </c>
      <c r="AN148" s="262" t="s">
        <v>299</v>
      </c>
      <c r="AO148" s="263" t="s">
        <v>299</v>
      </c>
      <c r="AP148" s="261" t="s">
        <v>291</v>
      </c>
      <c r="AQ148" s="262" t="s">
        <v>291</v>
      </c>
      <c r="AR148" s="263" t="s">
        <v>291</v>
      </c>
      <c r="AS148" s="261" t="s">
        <v>282</v>
      </c>
      <c r="AT148" s="262" t="s">
        <v>282</v>
      </c>
      <c r="AU148" s="263" t="s">
        <v>282</v>
      </c>
      <c r="AV148" s="261" t="s">
        <v>271</v>
      </c>
      <c r="AW148" s="262" t="s">
        <v>271</v>
      </c>
      <c r="AX148" s="263" t="s">
        <v>271</v>
      </c>
      <c r="AY148" s="261" t="s">
        <v>261</v>
      </c>
      <c r="AZ148" s="262" t="s">
        <v>261</v>
      </c>
      <c r="BA148" s="263" t="s">
        <v>261</v>
      </c>
      <c r="BB148" s="261" t="s">
        <v>253</v>
      </c>
      <c r="BC148" s="262" t="s">
        <v>253</v>
      </c>
      <c r="BD148" s="263" t="s">
        <v>253</v>
      </c>
      <c r="BE148" s="128" t="s">
        <v>693</v>
      </c>
      <c r="BF148" s="361"/>
      <c r="BG148" s="362"/>
      <c r="BH148" s="363"/>
      <c r="BI148" s="288"/>
    </row>
    <row r="149" spans="2:61" s="89" customFormat="1" ht="18.399999999999999" customHeight="1" x14ac:dyDescent="0.65">
      <c r="B149" s="270"/>
      <c r="C149" s="276"/>
      <c r="D149" s="277"/>
      <c r="E149" s="355"/>
      <c r="F149" s="356"/>
      <c r="G149" s="356"/>
      <c r="H149" s="356"/>
      <c r="I149" s="356"/>
      <c r="J149" s="356"/>
      <c r="K149" s="357"/>
      <c r="L149" s="129" t="s">
        <v>697</v>
      </c>
      <c r="M149" s="290" t="s">
        <v>225</v>
      </c>
      <c r="N149" s="291"/>
      <c r="O149" s="292"/>
      <c r="P149" s="290" t="s">
        <v>216</v>
      </c>
      <c r="Q149" s="291"/>
      <c r="R149" s="292"/>
      <c r="S149" s="290" t="s">
        <v>207</v>
      </c>
      <c r="T149" s="291"/>
      <c r="U149" s="292"/>
      <c r="V149" s="290" t="s">
        <v>198</v>
      </c>
      <c r="W149" s="291"/>
      <c r="X149" s="292"/>
      <c r="Y149" s="151"/>
      <c r="Z149" s="151"/>
      <c r="AA149" s="151"/>
      <c r="AB149" s="151"/>
      <c r="AC149" s="151"/>
      <c r="AD149" s="151"/>
      <c r="AE149" s="254"/>
      <c r="AF149" s="183"/>
      <c r="AG149" s="290" t="s">
        <v>324</v>
      </c>
      <c r="AH149" s="291" t="s">
        <v>324</v>
      </c>
      <c r="AI149" s="292" t="s">
        <v>324</v>
      </c>
      <c r="AJ149" s="290" t="s">
        <v>313</v>
      </c>
      <c r="AK149" s="291" t="s">
        <v>313</v>
      </c>
      <c r="AL149" s="292" t="s">
        <v>313</v>
      </c>
      <c r="AM149" s="290" t="s">
        <v>302</v>
      </c>
      <c r="AN149" s="291" t="s">
        <v>302</v>
      </c>
      <c r="AO149" s="292" t="s">
        <v>302</v>
      </c>
      <c r="AP149" s="290" t="s">
        <v>294</v>
      </c>
      <c r="AQ149" s="291" t="s">
        <v>294</v>
      </c>
      <c r="AR149" s="292" t="s">
        <v>294</v>
      </c>
      <c r="AS149" s="290" t="s">
        <v>286</v>
      </c>
      <c r="AT149" s="291" t="s">
        <v>286</v>
      </c>
      <c r="AU149" s="292" t="s">
        <v>286</v>
      </c>
      <c r="AV149" s="290" t="s">
        <v>275</v>
      </c>
      <c r="AW149" s="291" t="s">
        <v>275</v>
      </c>
      <c r="AX149" s="292" t="s">
        <v>275</v>
      </c>
      <c r="AY149" s="290" t="s">
        <v>264</v>
      </c>
      <c r="AZ149" s="291" t="s">
        <v>264</v>
      </c>
      <c r="BA149" s="292" t="s">
        <v>264</v>
      </c>
      <c r="BB149" s="290" t="s">
        <v>256</v>
      </c>
      <c r="BC149" s="291" t="s">
        <v>256</v>
      </c>
      <c r="BD149" s="292" t="s">
        <v>256</v>
      </c>
      <c r="BE149" s="129" t="s">
        <v>697</v>
      </c>
      <c r="BF149" s="364"/>
      <c r="BG149" s="365"/>
      <c r="BH149" s="366"/>
      <c r="BI149" s="289"/>
    </row>
    <row r="150" spans="2:61" s="89" customFormat="1" ht="18.399999999999999" customHeight="1" x14ac:dyDescent="0.65">
      <c r="B150" s="144"/>
      <c r="C150" s="144"/>
      <c r="D150" s="144"/>
      <c r="E150" s="144"/>
      <c r="F150" s="144"/>
      <c r="G150" s="144"/>
      <c r="H150" s="144"/>
      <c r="I150" s="144"/>
      <c r="J150" s="144"/>
      <c r="K150" s="144"/>
      <c r="L150" s="144"/>
      <c r="M150" s="144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  <c r="X150" s="144"/>
      <c r="Y150" s="144"/>
      <c r="Z150" s="144"/>
      <c r="AA150" s="151"/>
      <c r="AB150" s="151"/>
      <c r="AC150" s="151"/>
      <c r="AD150" s="151"/>
      <c r="AE150" s="254"/>
      <c r="AF150" s="183"/>
      <c r="AG150" s="264" t="s">
        <v>572</v>
      </c>
      <c r="AH150" s="265" t="s">
        <v>572</v>
      </c>
      <c r="AI150" s="266" t="s">
        <v>572</v>
      </c>
      <c r="AJ150" s="264" t="s">
        <v>572</v>
      </c>
      <c r="AK150" s="265" t="s">
        <v>572</v>
      </c>
      <c r="AL150" s="266" t="s">
        <v>572</v>
      </c>
      <c r="AM150" s="264" t="s">
        <v>572</v>
      </c>
      <c r="AN150" s="265" t="s">
        <v>572</v>
      </c>
      <c r="AO150" s="266" t="s">
        <v>572</v>
      </c>
      <c r="AP150" s="264" t="s">
        <v>572</v>
      </c>
      <c r="AQ150" s="265" t="s">
        <v>572</v>
      </c>
      <c r="AR150" s="266" t="s">
        <v>572</v>
      </c>
      <c r="AS150" s="264" t="s">
        <v>572</v>
      </c>
      <c r="AT150" s="265" t="s">
        <v>572</v>
      </c>
      <c r="AU150" s="266" t="s">
        <v>572</v>
      </c>
      <c r="AV150" s="264" t="s">
        <v>572</v>
      </c>
      <c r="AW150" s="265" t="s">
        <v>572</v>
      </c>
      <c r="AX150" s="266" t="s">
        <v>572</v>
      </c>
      <c r="AY150" s="264" t="s">
        <v>572</v>
      </c>
      <c r="AZ150" s="265" t="s">
        <v>572</v>
      </c>
      <c r="BA150" s="266" t="s">
        <v>572</v>
      </c>
      <c r="BB150" s="264" t="s">
        <v>572</v>
      </c>
      <c r="BC150" s="265" t="s">
        <v>572</v>
      </c>
      <c r="BD150" s="266" t="s">
        <v>572</v>
      </c>
      <c r="BE150" s="141" t="s">
        <v>687</v>
      </c>
      <c r="BF150" s="377" t="s">
        <v>871</v>
      </c>
      <c r="BG150" s="378"/>
      <c r="BH150" s="379"/>
      <c r="BI150" s="288" t="s">
        <v>686</v>
      </c>
    </row>
    <row r="151" spans="2:61" s="89" customFormat="1" ht="18.399999999999999" customHeight="1" x14ac:dyDescent="0.65">
      <c r="B151" s="144"/>
      <c r="C151" s="144"/>
      <c r="D151" s="144"/>
      <c r="E151" s="144"/>
      <c r="F151" s="144"/>
      <c r="G151" s="144"/>
      <c r="H151" s="144"/>
      <c r="I151" s="144"/>
      <c r="J151" s="144"/>
      <c r="K151" s="144"/>
      <c r="L151" s="144"/>
      <c r="M151" s="144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  <c r="Y151" s="144"/>
      <c r="AD151" s="151"/>
      <c r="AE151" s="254"/>
      <c r="AF151" s="183"/>
      <c r="AG151" s="293" t="s">
        <v>321</v>
      </c>
      <c r="AH151" s="294" t="s">
        <v>321</v>
      </c>
      <c r="AI151" s="295" t="s">
        <v>321</v>
      </c>
      <c r="AJ151" s="293" t="s">
        <v>310</v>
      </c>
      <c r="AK151" s="294" t="s">
        <v>310</v>
      </c>
      <c r="AL151" s="295" t="s">
        <v>310</v>
      </c>
      <c r="AM151" s="293" t="s">
        <v>300</v>
      </c>
      <c r="AN151" s="294" t="s">
        <v>300</v>
      </c>
      <c r="AO151" s="295" t="s">
        <v>300</v>
      </c>
      <c r="AP151" s="293" t="s">
        <v>752</v>
      </c>
      <c r="AQ151" s="294" t="s">
        <v>752</v>
      </c>
      <c r="AR151" s="295" t="s">
        <v>752</v>
      </c>
      <c r="AS151" s="293" t="s">
        <v>283</v>
      </c>
      <c r="AT151" s="294" t="s">
        <v>283</v>
      </c>
      <c r="AU151" s="295" t="s">
        <v>283</v>
      </c>
      <c r="AV151" s="293" t="s">
        <v>272</v>
      </c>
      <c r="AW151" s="294" t="s">
        <v>272</v>
      </c>
      <c r="AX151" s="295" t="s">
        <v>272</v>
      </c>
      <c r="AY151" s="293" t="s">
        <v>262</v>
      </c>
      <c r="AZ151" s="294" t="s">
        <v>262</v>
      </c>
      <c r="BA151" s="295" t="s">
        <v>262</v>
      </c>
      <c r="BB151" s="293" t="s">
        <v>254</v>
      </c>
      <c r="BC151" s="294" t="s">
        <v>254</v>
      </c>
      <c r="BD151" s="295" t="s">
        <v>254</v>
      </c>
      <c r="BE151" s="142" t="s">
        <v>693</v>
      </c>
      <c r="BF151" s="380"/>
      <c r="BG151" s="381"/>
      <c r="BH151" s="382"/>
      <c r="BI151" s="288"/>
    </row>
    <row r="152" spans="2:61" s="89" customFormat="1" ht="18.399999999999999" customHeight="1" x14ac:dyDescent="0.65">
      <c r="B152" s="144"/>
      <c r="C152" s="144"/>
      <c r="D152" s="144"/>
      <c r="E152" s="144"/>
      <c r="F152" s="144"/>
      <c r="G152" s="144"/>
      <c r="H152" s="144"/>
      <c r="I152" s="144"/>
      <c r="J152" s="144"/>
      <c r="K152" s="144"/>
      <c r="L152" s="144"/>
      <c r="M152" s="144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  <c r="X152" s="144"/>
      <c r="Y152" s="144"/>
      <c r="AD152" s="151"/>
      <c r="AE152" s="254"/>
      <c r="AF152" s="183"/>
      <c r="AG152" s="296" t="s">
        <v>325</v>
      </c>
      <c r="AH152" s="297" t="s">
        <v>325</v>
      </c>
      <c r="AI152" s="298" t="s">
        <v>325</v>
      </c>
      <c r="AJ152" s="296" t="s">
        <v>314</v>
      </c>
      <c r="AK152" s="297" t="s">
        <v>314</v>
      </c>
      <c r="AL152" s="298" t="s">
        <v>314</v>
      </c>
      <c r="AM152" s="296" t="s">
        <v>303</v>
      </c>
      <c r="AN152" s="297" t="s">
        <v>303</v>
      </c>
      <c r="AO152" s="298" t="s">
        <v>303</v>
      </c>
      <c r="AP152" s="296" t="s">
        <v>295</v>
      </c>
      <c r="AQ152" s="297" t="s">
        <v>295</v>
      </c>
      <c r="AR152" s="298" t="s">
        <v>295</v>
      </c>
      <c r="AS152" s="296" t="s">
        <v>287</v>
      </c>
      <c r="AT152" s="297" t="s">
        <v>287</v>
      </c>
      <c r="AU152" s="298" t="s">
        <v>287</v>
      </c>
      <c r="AV152" s="296" t="s">
        <v>276</v>
      </c>
      <c r="AW152" s="297" t="s">
        <v>276</v>
      </c>
      <c r="AX152" s="298" t="s">
        <v>276</v>
      </c>
      <c r="AY152" s="296" t="s">
        <v>265</v>
      </c>
      <c r="AZ152" s="297" t="s">
        <v>265</v>
      </c>
      <c r="BA152" s="298" t="s">
        <v>265</v>
      </c>
      <c r="BB152" s="296" t="s">
        <v>257</v>
      </c>
      <c r="BC152" s="297" t="s">
        <v>257</v>
      </c>
      <c r="BD152" s="298" t="s">
        <v>257</v>
      </c>
      <c r="BE152" s="143" t="s">
        <v>697</v>
      </c>
      <c r="BF152" s="383"/>
      <c r="BG152" s="384"/>
      <c r="BH152" s="385"/>
      <c r="BI152" s="289"/>
    </row>
    <row r="153" spans="2:61" s="89" customFormat="1" ht="18.399999999999999" customHeight="1" x14ac:dyDescent="0.65"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AD153" s="151"/>
      <c r="AE153" s="254"/>
      <c r="AF153" s="88"/>
      <c r="AG153" s="255" t="s">
        <v>318</v>
      </c>
      <c r="AH153" s="256" t="s">
        <v>318</v>
      </c>
      <c r="AI153" s="257" t="s">
        <v>318</v>
      </c>
      <c r="AJ153" s="255" t="s">
        <v>307</v>
      </c>
      <c r="AK153" s="256" t="s">
        <v>307</v>
      </c>
      <c r="AL153" s="257" t="s">
        <v>307</v>
      </c>
      <c r="AM153" s="255" t="s">
        <v>298</v>
      </c>
      <c r="AN153" s="256" t="s">
        <v>298</v>
      </c>
      <c r="AO153" s="257" t="s">
        <v>298</v>
      </c>
      <c r="AP153" s="255" t="s">
        <v>290</v>
      </c>
      <c r="AQ153" s="256" t="s">
        <v>290</v>
      </c>
      <c r="AR153" s="257" t="s">
        <v>290</v>
      </c>
      <c r="AS153" s="255" t="s">
        <v>280</v>
      </c>
      <c r="AT153" s="256" t="s">
        <v>280</v>
      </c>
      <c r="AU153" s="257" t="s">
        <v>280</v>
      </c>
      <c r="AV153" s="255" t="s">
        <v>269</v>
      </c>
      <c r="AW153" s="256" t="s">
        <v>269</v>
      </c>
      <c r="AX153" s="257" t="s">
        <v>269</v>
      </c>
      <c r="AY153" s="255" t="s">
        <v>260</v>
      </c>
      <c r="AZ153" s="256" t="s">
        <v>260</v>
      </c>
      <c r="BA153" s="257" t="s">
        <v>260</v>
      </c>
      <c r="BB153" s="255" t="s">
        <v>252</v>
      </c>
      <c r="BC153" s="256" t="s">
        <v>252</v>
      </c>
      <c r="BD153" s="257" t="s">
        <v>252</v>
      </c>
      <c r="BE153" s="126" t="s">
        <v>687</v>
      </c>
      <c r="BF153" s="358" t="s">
        <v>872</v>
      </c>
      <c r="BG153" s="359"/>
      <c r="BH153" s="360"/>
      <c r="BI153" s="288" t="s">
        <v>692</v>
      </c>
    </row>
    <row r="154" spans="2:61" s="89" customFormat="1" ht="18.399999999999999" customHeight="1" x14ac:dyDescent="0.65">
      <c r="B154" s="144"/>
      <c r="C154" s="144"/>
      <c r="D154" s="144"/>
      <c r="E154" s="144"/>
      <c r="F154" s="144"/>
      <c r="G154" s="144"/>
      <c r="H154" s="144"/>
      <c r="I154" s="144"/>
      <c r="J154" s="144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  <c r="AD154" s="151"/>
      <c r="AE154" s="254"/>
      <c r="AF154" s="88"/>
      <c r="AG154" s="261" t="s">
        <v>322</v>
      </c>
      <c r="AH154" s="262" t="s">
        <v>322</v>
      </c>
      <c r="AI154" s="263" t="s">
        <v>322</v>
      </c>
      <c r="AJ154" s="261" t="s">
        <v>311</v>
      </c>
      <c r="AK154" s="262" t="s">
        <v>311</v>
      </c>
      <c r="AL154" s="263" t="s">
        <v>311</v>
      </c>
      <c r="AM154" s="261" t="s">
        <v>301</v>
      </c>
      <c r="AN154" s="262" t="s">
        <v>301</v>
      </c>
      <c r="AO154" s="263" t="s">
        <v>301</v>
      </c>
      <c r="AP154" s="261" t="s">
        <v>293</v>
      </c>
      <c r="AQ154" s="262" t="s">
        <v>293</v>
      </c>
      <c r="AR154" s="263" t="s">
        <v>293</v>
      </c>
      <c r="AS154" s="261" t="s">
        <v>753</v>
      </c>
      <c r="AT154" s="262" t="s">
        <v>753</v>
      </c>
      <c r="AU154" s="263" t="s">
        <v>753</v>
      </c>
      <c r="AV154" s="261" t="s">
        <v>273</v>
      </c>
      <c r="AW154" s="262" t="s">
        <v>273</v>
      </c>
      <c r="AX154" s="263" t="s">
        <v>273</v>
      </c>
      <c r="AY154" s="261" t="s">
        <v>263</v>
      </c>
      <c r="AZ154" s="262" t="s">
        <v>263</v>
      </c>
      <c r="BA154" s="263" t="s">
        <v>263</v>
      </c>
      <c r="BB154" s="261" t="s">
        <v>255</v>
      </c>
      <c r="BC154" s="262" t="s">
        <v>255</v>
      </c>
      <c r="BD154" s="263" t="s">
        <v>255</v>
      </c>
      <c r="BE154" s="128" t="s">
        <v>693</v>
      </c>
      <c r="BF154" s="361"/>
      <c r="BG154" s="362"/>
      <c r="BH154" s="363"/>
      <c r="BI154" s="288"/>
    </row>
    <row r="155" spans="2:61" s="89" customFormat="1" ht="18.399999999999999" customHeight="1" x14ac:dyDescent="0.65">
      <c r="B155" s="144"/>
      <c r="C155" s="144"/>
      <c r="D155" s="144"/>
      <c r="E155" s="144"/>
      <c r="F155" s="144"/>
      <c r="G155" s="144"/>
      <c r="H155" s="144"/>
      <c r="I155" s="144"/>
      <c r="J155" s="144"/>
      <c r="K155" s="144"/>
      <c r="L155" s="144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  <c r="X155" s="144"/>
      <c r="Y155" s="144"/>
      <c r="AD155" s="151"/>
      <c r="AE155" s="254"/>
      <c r="AF155" s="88"/>
      <c r="AG155" s="290" t="s">
        <v>326</v>
      </c>
      <c r="AH155" s="291" t="s">
        <v>326</v>
      </c>
      <c r="AI155" s="292" t="s">
        <v>326</v>
      </c>
      <c r="AJ155" s="290" t="s">
        <v>315</v>
      </c>
      <c r="AK155" s="291" t="s">
        <v>315</v>
      </c>
      <c r="AL155" s="292" t="s">
        <v>315</v>
      </c>
      <c r="AM155" s="290" t="s">
        <v>304</v>
      </c>
      <c r="AN155" s="291" t="s">
        <v>304</v>
      </c>
      <c r="AO155" s="292" t="s">
        <v>304</v>
      </c>
      <c r="AP155" s="290" t="s">
        <v>296</v>
      </c>
      <c r="AQ155" s="291" t="s">
        <v>296</v>
      </c>
      <c r="AR155" s="292" t="s">
        <v>296</v>
      </c>
      <c r="AS155" s="290" t="s">
        <v>288</v>
      </c>
      <c r="AT155" s="291" t="s">
        <v>288</v>
      </c>
      <c r="AU155" s="292" t="s">
        <v>288</v>
      </c>
      <c r="AV155" s="290" t="s">
        <v>277</v>
      </c>
      <c r="AW155" s="291" t="s">
        <v>277</v>
      </c>
      <c r="AX155" s="292" t="s">
        <v>277</v>
      </c>
      <c r="AY155" s="290" t="s">
        <v>266</v>
      </c>
      <c r="AZ155" s="291" t="s">
        <v>266</v>
      </c>
      <c r="BA155" s="292" t="s">
        <v>266</v>
      </c>
      <c r="BB155" s="290" t="s">
        <v>258</v>
      </c>
      <c r="BC155" s="291" t="s">
        <v>258</v>
      </c>
      <c r="BD155" s="292" t="s">
        <v>258</v>
      </c>
      <c r="BE155" s="129" t="s">
        <v>697</v>
      </c>
      <c r="BF155" s="364"/>
      <c r="BG155" s="365"/>
      <c r="BH155" s="366"/>
      <c r="BI155" s="288"/>
    </row>
    <row r="156" spans="2:61" s="89" customFormat="1" ht="18.399999999999999" customHeight="1" x14ac:dyDescent="0.65">
      <c r="B156" s="144"/>
      <c r="C156" s="144"/>
      <c r="D156" s="144"/>
      <c r="E156" s="144"/>
      <c r="F156" s="144"/>
      <c r="G156" s="144"/>
      <c r="H156" s="144"/>
      <c r="I156" s="144"/>
      <c r="J156" s="144"/>
      <c r="K156" s="144"/>
      <c r="L156" s="144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  <c r="X156" s="144"/>
      <c r="Y156" s="144"/>
      <c r="AD156" s="151"/>
      <c r="AE156" s="254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  <c r="AQ156" s="88"/>
      <c r="AR156" s="88"/>
      <c r="AS156" s="88"/>
      <c r="AT156" s="88"/>
      <c r="AU156" s="88"/>
      <c r="AV156" s="88"/>
      <c r="AW156" s="88"/>
      <c r="AX156" s="88"/>
      <c r="AY156" s="88"/>
      <c r="AZ156" s="88"/>
      <c r="BA156" s="88"/>
      <c r="BB156" s="88"/>
      <c r="BC156" s="88"/>
      <c r="BD156" s="88"/>
      <c r="BE156" s="88"/>
      <c r="BF156" s="88"/>
      <c r="BG156" s="88"/>
      <c r="BH156" s="88"/>
      <c r="BI156" s="88"/>
    </row>
    <row r="157" spans="2:61" s="89" customFormat="1" ht="18.399999999999999" customHeight="1" x14ac:dyDescent="0.65">
      <c r="B157" s="144"/>
      <c r="C157" s="144"/>
      <c r="D157" s="144"/>
      <c r="E157" s="144"/>
      <c r="F157" s="144"/>
      <c r="G157" s="144"/>
      <c r="H157" s="144"/>
      <c r="I157" s="144"/>
      <c r="J157" s="144"/>
      <c r="K157" s="144"/>
      <c r="L157" s="144"/>
      <c r="M157" s="144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  <c r="Y157" s="144"/>
      <c r="AD157" s="151"/>
      <c r="AE157" s="254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  <c r="AQ157" s="88"/>
      <c r="AR157" s="88"/>
      <c r="AS157" s="88"/>
      <c r="AT157" s="88"/>
      <c r="AU157" s="88"/>
      <c r="AV157" s="88"/>
      <c r="AW157" s="88"/>
      <c r="AX157" s="88"/>
      <c r="AY157" s="88"/>
      <c r="AZ157" s="88"/>
      <c r="BA157" s="88"/>
      <c r="BB157" s="88"/>
      <c r="BC157" s="88"/>
      <c r="BD157" s="88"/>
      <c r="BE157" s="88"/>
      <c r="BF157" s="88"/>
      <c r="BG157" s="88"/>
      <c r="BH157" s="88"/>
      <c r="BI157" s="88"/>
    </row>
    <row r="158" spans="2:61" s="89" customFormat="1" ht="18.399999999999999" customHeight="1" x14ac:dyDescent="0.65">
      <c r="B158" s="144"/>
      <c r="C158" s="144"/>
      <c r="D158" s="144"/>
      <c r="E158" s="144"/>
      <c r="F158" s="144"/>
      <c r="G158" s="144"/>
      <c r="H158" s="144"/>
      <c r="I158" s="144"/>
      <c r="J158" s="144"/>
      <c r="K158" s="144"/>
      <c r="L158" s="144"/>
      <c r="M158" s="144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  <c r="Y158" s="144"/>
      <c r="AD158" s="151"/>
      <c r="AE158" s="254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  <c r="AQ158" s="88"/>
      <c r="AR158" s="88"/>
      <c r="AS158" s="88"/>
      <c r="AT158" s="88"/>
      <c r="AU158" s="88"/>
      <c r="AV158" s="88"/>
      <c r="AW158" s="88"/>
      <c r="AX158" s="88"/>
      <c r="AY158" s="88"/>
      <c r="AZ158" s="88"/>
      <c r="BA158" s="88"/>
      <c r="BB158" s="88"/>
      <c r="BC158" s="88"/>
      <c r="BD158" s="88"/>
      <c r="BE158" s="88"/>
      <c r="BF158" s="88"/>
      <c r="BG158" s="88"/>
      <c r="BH158" s="88"/>
      <c r="BI158" s="88"/>
    </row>
    <row r="159" spans="2:61" s="89" customFormat="1" ht="18.399999999999999" customHeight="1" x14ac:dyDescent="0.65">
      <c r="B159" s="144"/>
      <c r="C159" s="144"/>
      <c r="D159" s="144"/>
      <c r="E159" s="144"/>
      <c r="F159" s="144"/>
      <c r="G159" s="144"/>
      <c r="H159" s="144"/>
      <c r="I159" s="144"/>
      <c r="J159" s="144"/>
      <c r="K159" s="144"/>
      <c r="L159" s="144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  <c r="X159" s="144"/>
      <c r="Y159" s="144"/>
      <c r="AD159" s="151"/>
      <c r="AE159" s="254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  <c r="AQ159" s="88"/>
      <c r="AR159" s="88"/>
      <c r="AS159" s="88"/>
      <c r="AT159" s="88"/>
      <c r="AU159" s="88"/>
      <c r="AV159" s="88"/>
      <c r="AW159" s="88"/>
      <c r="AX159" s="88"/>
      <c r="AY159" s="88"/>
      <c r="AZ159" s="88"/>
      <c r="BA159" s="88"/>
      <c r="BB159" s="88"/>
      <c r="BC159" s="88"/>
      <c r="BD159" s="88"/>
      <c r="BE159" s="88"/>
      <c r="BF159" s="88"/>
      <c r="BG159" s="88"/>
      <c r="BH159" s="88"/>
      <c r="BI159" s="88"/>
    </row>
    <row r="160" spans="2:61" s="89" customFormat="1" ht="18.399999999999999" customHeight="1" x14ac:dyDescent="0.65">
      <c r="B160" s="144"/>
      <c r="C160" s="144"/>
      <c r="D160" s="144"/>
      <c r="E160" s="144"/>
      <c r="F160" s="144"/>
      <c r="G160" s="144"/>
      <c r="H160" s="144"/>
      <c r="I160" s="144"/>
      <c r="J160" s="144"/>
      <c r="K160" s="144"/>
      <c r="L160" s="144"/>
      <c r="M160" s="144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  <c r="X160" s="144"/>
      <c r="Y160" s="144"/>
      <c r="AD160" s="151"/>
      <c r="AE160" s="254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  <c r="AQ160" s="88"/>
      <c r="AR160" s="88"/>
      <c r="AS160" s="88"/>
      <c r="AT160" s="88"/>
      <c r="AU160" s="88"/>
      <c r="AV160" s="88"/>
      <c r="AW160" s="88"/>
      <c r="AX160" s="88"/>
      <c r="AY160" s="88"/>
      <c r="AZ160" s="88"/>
      <c r="BA160" s="88"/>
      <c r="BB160" s="88"/>
      <c r="BC160" s="88"/>
      <c r="BD160" s="88"/>
      <c r="BE160" s="88"/>
      <c r="BF160" s="88"/>
      <c r="BG160" s="88"/>
      <c r="BH160" s="88"/>
      <c r="BI160" s="88"/>
    </row>
    <row r="161" spans="2:61" s="89" customFormat="1" ht="18.399999999999999" customHeight="1" x14ac:dyDescent="0.65">
      <c r="B161" s="144"/>
      <c r="C161" s="144"/>
      <c r="D161" s="144"/>
      <c r="E161" s="144"/>
      <c r="F161" s="144"/>
      <c r="G161" s="144"/>
      <c r="H161" s="144"/>
      <c r="I161" s="144"/>
      <c r="J161" s="144"/>
      <c r="K161" s="144"/>
      <c r="L161" s="144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  <c r="AD161" s="151"/>
      <c r="AE161" s="254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  <c r="AQ161" s="88"/>
      <c r="AR161" s="88"/>
      <c r="AS161" s="88"/>
      <c r="AT161" s="88"/>
      <c r="AU161" s="88"/>
      <c r="AV161" s="88"/>
      <c r="AW161" s="88"/>
      <c r="AX161" s="88"/>
      <c r="AY161" s="88"/>
      <c r="AZ161" s="88"/>
      <c r="BA161" s="88"/>
      <c r="BB161" s="88"/>
      <c r="BC161" s="88"/>
      <c r="BD161" s="88"/>
      <c r="BE161" s="88"/>
      <c r="BF161" s="88"/>
      <c r="BG161" s="88"/>
      <c r="BH161" s="88"/>
      <c r="BI161" s="88"/>
    </row>
    <row r="162" spans="2:61" s="89" customFormat="1" ht="18.399999999999999" customHeight="1" x14ac:dyDescent="0.65">
      <c r="B162" s="144"/>
      <c r="C162" s="144"/>
      <c r="D162" s="144"/>
      <c r="E162" s="144"/>
      <c r="F162" s="144"/>
      <c r="G162" s="144"/>
      <c r="H162" s="144"/>
      <c r="I162" s="144"/>
      <c r="J162" s="144"/>
      <c r="K162" s="144"/>
      <c r="L162" s="144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  <c r="Y162" s="144"/>
      <c r="AD162" s="151"/>
      <c r="AE162" s="254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  <c r="AQ162" s="88"/>
      <c r="AR162" s="88"/>
      <c r="AS162" s="88"/>
      <c r="AT162" s="88"/>
      <c r="AU162" s="88"/>
      <c r="AV162" s="88"/>
      <c r="AW162" s="88"/>
      <c r="AX162" s="88"/>
      <c r="AY162" s="88"/>
      <c r="AZ162" s="88"/>
      <c r="BA162" s="88"/>
      <c r="BB162" s="88"/>
      <c r="BC162" s="88"/>
      <c r="BD162" s="88"/>
      <c r="BE162" s="88"/>
      <c r="BF162" s="88"/>
      <c r="BG162" s="88"/>
      <c r="BH162" s="88"/>
      <c r="BI162" s="88"/>
    </row>
    <row r="163" spans="2:61" s="89" customFormat="1" ht="18.399999999999999" customHeight="1" x14ac:dyDescent="0.65">
      <c r="B163" s="144"/>
      <c r="C163" s="144"/>
      <c r="D163" s="144"/>
      <c r="E163" s="144"/>
      <c r="F163" s="144"/>
      <c r="G163" s="144"/>
      <c r="H163" s="144"/>
      <c r="I163" s="144"/>
      <c r="J163" s="144"/>
      <c r="K163" s="144"/>
      <c r="L163" s="144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  <c r="Y163" s="144"/>
      <c r="AD163" s="151"/>
      <c r="AE163" s="254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  <c r="AQ163" s="88"/>
      <c r="AR163" s="88"/>
      <c r="AS163" s="88"/>
      <c r="AT163" s="88"/>
      <c r="AU163" s="88"/>
      <c r="AV163" s="88"/>
      <c r="AW163" s="88"/>
      <c r="AX163" s="88"/>
      <c r="AY163" s="88"/>
      <c r="AZ163" s="88"/>
      <c r="BA163" s="88"/>
      <c r="BB163" s="88"/>
      <c r="BC163" s="88"/>
      <c r="BD163" s="88"/>
      <c r="BE163" s="88"/>
      <c r="BF163" s="88"/>
      <c r="BG163" s="88"/>
      <c r="BH163" s="88"/>
      <c r="BI163" s="88"/>
    </row>
    <row r="164" spans="2:61" s="89" customFormat="1" ht="18.399999999999999" customHeight="1" x14ac:dyDescent="0.65">
      <c r="B164" s="144"/>
      <c r="C164" s="144"/>
      <c r="D164" s="144"/>
      <c r="E164" s="144"/>
      <c r="F164" s="144"/>
      <c r="G164" s="144"/>
      <c r="H164" s="144"/>
      <c r="I164" s="144"/>
      <c r="J164" s="144"/>
      <c r="K164" s="144"/>
      <c r="L164" s="144"/>
      <c r="M164" s="144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  <c r="Y164" s="144"/>
      <c r="AD164" s="151"/>
      <c r="AE164" s="254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  <c r="AQ164" s="88"/>
      <c r="AR164" s="88"/>
      <c r="AS164" s="88"/>
      <c r="AT164" s="88"/>
      <c r="AU164" s="88"/>
      <c r="AV164" s="88"/>
      <c r="AW164" s="88"/>
      <c r="AX164" s="88"/>
      <c r="AY164" s="88"/>
      <c r="AZ164" s="88"/>
      <c r="BA164" s="88"/>
      <c r="BB164" s="88"/>
      <c r="BC164" s="88"/>
      <c r="BD164" s="88"/>
      <c r="BE164" s="88"/>
      <c r="BF164" s="88"/>
      <c r="BG164" s="88"/>
      <c r="BH164" s="88"/>
      <c r="BI164" s="88"/>
    </row>
    <row r="165" spans="2:61" s="89" customFormat="1" ht="18.399999999999999" customHeight="1" x14ac:dyDescent="0.65">
      <c r="B165" s="144"/>
      <c r="C165" s="144"/>
      <c r="D165" s="144"/>
      <c r="E165" s="144"/>
      <c r="F165" s="144"/>
      <c r="G165" s="144"/>
      <c r="H165" s="144"/>
      <c r="I165" s="144"/>
      <c r="J165" s="144"/>
      <c r="K165" s="144"/>
      <c r="L165" s="144"/>
      <c r="M165" s="144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  <c r="X165" s="144"/>
      <c r="Y165" s="144"/>
      <c r="AD165" s="151"/>
      <c r="AE165" s="254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  <c r="AQ165" s="88"/>
      <c r="AR165" s="88"/>
      <c r="AS165" s="88"/>
      <c r="AT165" s="88"/>
      <c r="AU165" s="88"/>
      <c r="AV165" s="88"/>
      <c r="AW165" s="88"/>
      <c r="AX165" s="88"/>
      <c r="AY165" s="88"/>
      <c r="AZ165" s="88"/>
      <c r="BA165" s="88"/>
      <c r="BB165" s="88"/>
      <c r="BC165" s="88"/>
      <c r="BD165" s="88"/>
      <c r="BE165" s="88"/>
      <c r="BF165" s="88"/>
      <c r="BG165" s="88"/>
      <c r="BH165" s="88"/>
      <c r="BI165" s="88"/>
    </row>
    <row r="166" spans="2:61" s="89" customFormat="1" ht="18.399999999999999" customHeight="1" x14ac:dyDescent="0.65">
      <c r="B166" s="144"/>
      <c r="C166" s="144"/>
      <c r="D166" s="144"/>
      <c r="E166" s="144"/>
      <c r="F166" s="144"/>
      <c r="G166" s="144"/>
      <c r="H166" s="144"/>
      <c r="I166" s="144"/>
      <c r="J166" s="144"/>
      <c r="K166" s="144"/>
      <c r="L166" s="144"/>
      <c r="M166" s="144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  <c r="AA166" s="144"/>
      <c r="AB166" s="151"/>
      <c r="AC166" s="151"/>
      <c r="AD166" s="151"/>
      <c r="AE166" s="254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  <c r="AQ166" s="88"/>
      <c r="AR166" s="88"/>
      <c r="AS166" s="88"/>
      <c r="AT166" s="88"/>
      <c r="AU166" s="88"/>
      <c r="AV166" s="88"/>
      <c r="AW166" s="88"/>
      <c r="AX166" s="88"/>
      <c r="AY166" s="88"/>
      <c r="AZ166" s="88"/>
      <c r="BA166" s="88"/>
      <c r="BB166" s="88"/>
      <c r="BC166" s="88"/>
      <c r="BD166" s="88"/>
      <c r="BE166" s="88"/>
      <c r="BF166" s="88"/>
      <c r="BG166" s="88"/>
      <c r="BH166" s="88"/>
      <c r="BI166" s="88"/>
    </row>
    <row r="167" spans="2:61" s="89" customFormat="1" ht="18.399999999999999" customHeight="1" x14ac:dyDescent="0.65">
      <c r="B167" s="144"/>
      <c r="C167" s="144"/>
      <c r="D167" s="144"/>
      <c r="E167" s="144"/>
      <c r="F167" s="144"/>
      <c r="G167" s="144"/>
      <c r="H167" s="144"/>
      <c r="I167" s="144"/>
      <c r="J167" s="144"/>
      <c r="K167" s="144"/>
      <c r="L167" s="144"/>
      <c r="M167" s="144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  <c r="AA167" s="144"/>
      <c r="AB167" s="151"/>
      <c r="AC167" s="151"/>
      <c r="AD167" s="151"/>
      <c r="AE167" s="254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  <c r="AQ167" s="88"/>
      <c r="AR167" s="88"/>
      <c r="AS167" s="88"/>
      <c r="AT167" s="88"/>
      <c r="AU167" s="88"/>
      <c r="AV167" s="88"/>
      <c r="AW167" s="88"/>
      <c r="AX167" s="88"/>
      <c r="AY167" s="88"/>
      <c r="AZ167" s="88"/>
      <c r="BA167" s="88"/>
      <c r="BB167" s="88"/>
      <c r="BC167" s="88"/>
      <c r="BD167" s="88"/>
      <c r="BE167" s="88"/>
      <c r="BF167" s="88"/>
      <c r="BG167" s="88"/>
      <c r="BH167" s="88"/>
      <c r="BI167" s="88"/>
    </row>
    <row r="168" spans="2:61" s="89" customFormat="1" ht="18.399999999999999" customHeight="1" x14ac:dyDescent="0.65">
      <c r="B168" s="144"/>
      <c r="C168" s="144"/>
      <c r="D168" s="144"/>
      <c r="E168" s="144"/>
      <c r="F168" s="144"/>
      <c r="G168" s="144"/>
      <c r="H168" s="144"/>
      <c r="I168" s="144"/>
      <c r="J168" s="144"/>
      <c r="K168" s="144"/>
      <c r="L168" s="144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  <c r="AA168" s="144"/>
      <c r="AB168" s="151"/>
      <c r="AC168" s="151"/>
      <c r="AD168" s="151"/>
      <c r="AE168" s="254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  <c r="AQ168" s="88"/>
      <c r="AR168" s="88"/>
      <c r="AS168" s="88"/>
      <c r="AT168" s="88"/>
      <c r="AU168" s="88"/>
      <c r="AV168" s="88"/>
      <c r="AW168" s="88"/>
      <c r="AX168" s="88"/>
      <c r="AY168" s="88"/>
      <c r="AZ168" s="88"/>
      <c r="BA168" s="88"/>
      <c r="BB168" s="88"/>
      <c r="BC168" s="88"/>
      <c r="BD168" s="88"/>
      <c r="BE168" s="88"/>
      <c r="BF168" s="88"/>
      <c r="BG168" s="88"/>
      <c r="BH168" s="88"/>
      <c r="BI168" s="88"/>
    </row>
    <row r="169" spans="2:61" s="89" customFormat="1" ht="18.399999999999999" customHeight="1" x14ac:dyDescent="0.65">
      <c r="B169" s="144"/>
      <c r="C169" s="144"/>
      <c r="D169" s="144"/>
      <c r="E169" s="144"/>
      <c r="F169" s="144"/>
      <c r="G169" s="144"/>
      <c r="H169" s="144"/>
      <c r="I169" s="144"/>
      <c r="J169" s="144"/>
      <c r="K169" s="144"/>
      <c r="L169" s="144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  <c r="AA169" s="144"/>
      <c r="AB169" s="152"/>
      <c r="AC169" s="152"/>
      <c r="AD169" s="152"/>
      <c r="AE169" s="254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  <c r="AQ169" s="88"/>
      <c r="AR169" s="88"/>
      <c r="AS169" s="88"/>
      <c r="AT169" s="88"/>
      <c r="AU169" s="88"/>
      <c r="AV169" s="88"/>
      <c r="AW169" s="88"/>
      <c r="AX169" s="88"/>
      <c r="AY169" s="88"/>
      <c r="AZ169" s="88"/>
      <c r="BA169" s="88"/>
      <c r="BB169" s="88"/>
      <c r="BC169" s="88"/>
      <c r="BD169" s="88"/>
      <c r="BE169" s="88"/>
      <c r="BF169" s="88"/>
      <c r="BG169" s="88"/>
      <c r="BH169" s="88"/>
      <c r="BI169" s="88"/>
    </row>
    <row r="170" spans="2:61" s="89" customFormat="1" ht="18.399999999999999" customHeight="1" x14ac:dyDescent="0.65">
      <c r="B170" s="130"/>
      <c r="C170" s="131" t="s">
        <v>669</v>
      </c>
      <c r="D170" s="132">
        <v>12</v>
      </c>
      <c r="E170" s="133"/>
      <c r="F170" s="134"/>
      <c r="G170" s="134"/>
      <c r="H170" s="134"/>
      <c r="I170" s="134"/>
      <c r="J170" s="135"/>
      <c r="K170" s="135"/>
      <c r="L170" s="135"/>
      <c r="M170" s="135"/>
      <c r="N170" s="133"/>
      <c r="O170" s="133"/>
      <c r="P170" s="133"/>
      <c r="Q170" s="133"/>
      <c r="R170" s="133"/>
      <c r="S170" s="133"/>
      <c r="T170" s="134"/>
      <c r="U170" s="135"/>
      <c r="V170" s="136"/>
      <c r="W170" s="136"/>
      <c r="X170" s="136"/>
      <c r="Y170" s="136"/>
      <c r="Z170" s="343" t="s">
        <v>705</v>
      </c>
      <c r="AA170" s="343"/>
      <c r="AB170" s="343"/>
      <c r="AC170" s="343"/>
      <c r="AD170" s="343"/>
      <c r="AE170" s="254"/>
      <c r="AF170" s="137"/>
      <c r="AG170" s="345" t="s">
        <v>706</v>
      </c>
      <c r="AH170" s="345"/>
      <c r="AI170" s="345"/>
      <c r="AJ170" s="345"/>
      <c r="AK170" s="345"/>
      <c r="AL170" s="134"/>
      <c r="AM170" s="134"/>
      <c r="AN170" s="135"/>
      <c r="AO170" s="135"/>
      <c r="AP170" s="135"/>
      <c r="AQ170" s="135"/>
      <c r="AR170" s="133"/>
      <c r="AS170" s="133"/>
      <c r="AT170" s="133"/>
      <c r="AU170" s="133"/>
      <c r="AV170" s="133"/>
      <c r="AW170" s="133"/>
      <c r="AX170" s="134"/>
      <c r="AY170" s="135"/>
      <c r="AZ170" s="135"/>
      <c r="BA170" s="135"/>
      <c r="BB170" s="135"/>
      <c r="BC170" s="135"/>
      <c r="BD170" s="135"/>
      <c r="BE170" s="135"/>
      <c r="BF170" s="138"/>
      <c r="BG170" s="131" t="s">
        <v>669</v>
      </c>
      <c r="BH170" s="139">
        <v>13</v>
      </c>
      <c r="BI170" s="140"/>
    </row>
    <row r="171" spans="2:61" s="89" customFormat="1" ht="18.5" customHeight="1" x14ac:dyDescent="0.6">
      <c r="B171" s="90"/>
      <c r="C171" s="195" t="e" vm="3">
        <v>#VALUE!</v>
      </c>
      <c r="D171" s="195"/>
      <c r="E171" s="93"/>
      <c r="F171" s="93"/>
      <c r="G171" s="93"/>
      <c r="H171" s="94"/>
      <c r="I171" s="94"/>
      <c r="J171" s="95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  <c r="AB171" s="94"/>
      <c r="AC171" s="195"/>
      <c r="AD171" s="195"/>
      <c r="AE171" s="90"/>
      <c r="AF171" s="88"/>
      <c r="AG171" s="197"/>
      <c r="AH171" s="197"/>
      <c r="AI171" s="96"/>
      <c r="AJ171" s="96"/>
      <c r="AK171" s="96"/>
      <c r="AL171" s="97"/>
      <c r="AM171" s="97"/>
      <c r="AN171" s="97"/>
      <c r="AO171" s="97"/>
      <c r="AP171" s="97"/>
      <c r="AQ171" s="97"/>
      <c r="AR171" s="97"/>
      <c r="AS171" s="97"/>
      <c r="AT171" s="97"/>
      <c r="AU171" s="97"/>
      <c r="AV171" s="97"/>
      <c r="AW171" s="97"/>
      <c r="AX171" s="97"/>
      <c r="AY171" s="97"/>
      <c r="AZ171" s="97"/>
      <c r="BA171" s="97"/>
      <c r="BB171" s="97"/>
      <c r="BC171" s="97"/>
      <c r="BD171" s="97"/>
      <c r="BE171" s="97"/>
      <c r="BF171" s="97"/>
      <c r="BG171" s="197" t="e" vm="3">
        <v>#VALUE!</v>
      </c>
      <c r="BH171" s="197"/>
      <c r="BI171" s="90"/>
    </row>
    <row r="172" spans="2:61" s="89" customFormat="1" ht="18.399999999999999" customHeight="1" x14ac:dyDescent="0.65">
      <c r="B172" s="90"/>
      <c r="C172" s="195"/>
      <c r="D172" s="195"/>
      <c r="E172" s="98"/>
      <c r="F172" s="199" t="s">
        <v>666</v>
      </c>
      <c r="G172" s="199"/>
      <c r="H172" s="199"/>
      <c r="I172" s="199"/>
      <c r="J172" s="199"/>
      <c r="K172" s="199"/>
      <c r="L172" s="199"/>
      <c r="M172" s="199"/>
      <c r="N172" s="199"/>
      <c r="O172" s="199"/>
      <c r="P172" s="199"/>
      <c r="Q172" s="199"/>
      <c r="R172" s="199"/>
      <c r="S172" s="199"/>
      <c r="T172" s="199"/>
      <c r="U172" s="199"/>
      <c r="V172" s="199"/>
      <c r="W172" s="199"/>
      <c r="X172" s="199"/>
      <c r="Y172" s="199"/>
      <c r="Z172" s="199"/>
      <c r="AA172" s="199"/>
      <c r="AB172" s="90"/>
      <c r="AC172" s="195"/>
      <c r="AD172" s="195"/>
      <c r="AE172" s="90"/>
      <c r="AF172" s="88"/>
      <c r="AG172" s="197"/>
      <c r="AH172" s="197"/>
      <c r="AI172" s="99"/>
      <c r="AJ172" s="199" t="s">
        <v>666</v>
      </c>
      <c r="AK172" s="199"/>
      <c r="AL172" s="199"/>
      <c r="AM172" s="199"/>
      <c r="AN172" s="199"/>
      <c r="AO172" s="199"/>
      <c r="AP172" s="199"/>
      <c r="AQ172" s="199"/>
      <c r="AR172" s="199"/>
      <c r="AS172" s="199"/>
      <c r="AT172" s="199"/>
      <c r="AU172" s="199"/>
      <c r="AV172" s="199"/>
      <c r="AW172" s="199"/>
      <c r="AX172" s="199"/>
      <c r="AY172" s="199"/>
      <c r="AZ172" s="199"/>
      <c r="BA172" s="199"/>
      <c r="BB172" s="199"/>
      <c r="BC172" s="199"/>
      <c r="BD172" s="199"/>
      <c r="BE172" s="199"/>
      <c r="BF172" s="100"/>
      <c r="BG172" s="197"/>
      <c r="BH172" s="197"/>
      <c r="BI172" s="90"/>
    </row>
    <row r="173" spans="2:61" s="89" customFormat="1" ht="18.399999999999999" customHeight="1" x14ac:dyDescent="0.65">
      <c r="B173" s="101"/>
      <c r="C173" s="196"/>
      <c r="D173" s="196"/>
      <c r="E173" s="102"/>
      <c r="F173" s="181" t="s">
        <v>667</v>
      </c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03"/>
      <c r="AC173" s="196"/>
      <c r="AD173" s="196"/>
      <c r="AE173" s="101"/>
      <c r="AF173" s="104"/>
      <c r="AG173" s="198"/>
      <c r="AH173" s="198"/>
      <c r="AI173" s="105"/>
      <c r="AJ173" s="182" t="s">
        <v>667</v>
      </c>
      <c r="AK173" s="182"/>
      <c r="AL173" s="182"/>
      <c r="AM173" s="182"/>
      <c r="AN173" s="182"/>
      <c r="AO173" s="182"/>
      <c r="AP173" s="182"/>
      <c r="AQ173" s="182"/>
      <c r="AR173" s="182"/>
      <c r="AS173" s="182"/>
      <c r="AT173" s="182"/>
      <c r="AU173" s="182"/>
      <c r="AV173" s="182"/>
      <c r="AW173" s="182"/>
      <c r="AX173" s="182"/>
      <c r="AY173" s="182"/>
      <c r="AZ173" s="182"/>
      <c r="BA173" s="182"/>
      <c r="BB173" s="182"/>
      <c r="BC173" s="182"/>
      <c r="BD173" s="182"/>
      <c r="BE173" s="182"/>
      <c r="BF173" s="106"/>
      <c r="BG173" s="198"/>
      <c r="BH173" s="198"/>
      <c r="BI173" s="101"/>
    </row>
    <row r="174" spans="2:61" s="89" customFormat="1" ht="18.399999999999999" customHeight="1" x14ac:dyDescent="0.65">
      <c r="B174" s="2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  <c r="AB174" s="107"/>
      <c r="AC174" s="107"/>
      <c r="AD174" s="107"/>
      <c r="AE174" s="107"/>
      <c r="AF174" s="183" t="s">
        <v>668</v>
      </c>
      <c r="AG174" s="90"/>
      <c r="AH174" s="107"/>
      <c r="AI174" s="107"/>
      <c r="AJ174" s="107"/>
      <c r="AK174" s="107"/>
      <c r="AL174" s="107"/>
      <c r="AM174" s="107"/>
      <c r="AN174" s="107"/>
      <c r="AO174" s="107"/>
      <c r="AP174" s="107"/>
      <c r="AQ174" s="107"/>
      <c r="AR174" s="107"/>
      <c r="AS174" s="107"/>
      <c r="AT174" s="107"/>
      <c r="AU174" s="107"/>
      <c r="AV174" s="107"/>
      <c r="AW174" s="107"/>
      <c r="AX174" s="107"/>
      <c r="AY174" s="107"/>
      <c r="AZ174" s="107"/>
      <c r="BA174" s="107"/>
      <c r="BB174" s="107"/>
      <c r="BC174" s="107"/>
      <c r="BD174" s="107"/>
      <c r="BE174" s="107"/>
      <c r="BF174" s="107"/>
      <c r="BG174" s="107"/>
      <c r="BH174" s="107"/>
      <c r="BI174" s="107"/>
    </row>
    <row r="175" spans="2:61" s="89" customFormat="1" ht="18.399999999999999" customHeight="1" x14ac:dyDescent="0.65">
      <c r="B175" s="184" t="s">
        <v>669</v>
      </c>
      <c r="C175" s="109"/>
      <c r="D175" s="185" t="s">
        <v>754</v>
      </c>
      <c r="E175" s="185"/>
      <c r="F175" s="185"/>
      <c r="G175" s="185"/>
      <c r="H175" s="185"/>
      <c r="I175" s="185"/>
      <c r="J175" s="185"/>
      <c r="K175" s="185"/>
      <c r="L175" s="185"/>
      <c r="M175" s="185"/>
      <c r="N175" s="185"/>
      <c r="O175" s="185"/>
      <c r="P175" s="185"/>
      <c r="Q175" s="185"/>
      <c r="R175" s="185"/>
      <c r="S175" s="185"/>
      <c r="T175" s="185"/>
      <c r="U175" s="185"/>
      <c r="V175" s="185"/>
      <c r="W175" s="185"/>
      <c r="X175" s="185"/>
      <c r="Y175" s="185"/>
      <c r="Z175" s="185"/>
      <c r="AA175" s="185"/>
      <c r="AB175" s="185"/>
      <c r="AC175" s="185"/>
      <c r="AD175" s="109"/>
      <c r="AE175" s="90"/>
      <c r="AF175" s="183"/>
      <c r="AG175" s="109"/>
      <c r="AH175" s="186" t="s">
        <v>754</v>
      </c>
      <c r="AI175" s="186"/>
      <c r="AJ175" s="186"/>
      <c r="AK175" s="186"/>
      <c r="AL175" s="186"/>
      <c r="AM175" s="186"/>
      <c r="AN175" s="186"/>
      <c r="AO175" s="186"/>
      <c r="AP175" s="186"/>
      <c r="AQ175" s="186"/>
      <c r="AR175" s="186"/>
      <c r="AS175" s="186"/>
      <c r="AT175" s="186"/>
      <c r="AU175" s="186"/>
      <c r="AV175" s="186"/>
      <c r="AW175" s="186"/>
      <c r="AX175" s="186"/>
      <c r="AY175" s="186"/>
      <c r="AZ175" s="186"/>
      <c r="BA175" s="186"/>
      <c r="BB175" s="186"/>
      <c r="BC175" s="186"/>
      <c r="BD175" s="186"/>
      <c r="BE175" s="186"/>
      <c r="BF175" s="186"/>
      <c r="BG175" s="186"/>
      <c r="BH175" s="109"/>
      <c r="BI175" s="205" t="s">
        <v>669</v>
      </c>
    </row>
    <row r="176" spans="2:61" s="89" customFormat="1" ht="18.399999999999999" customHeight="1" x14ac:dyDescent="0.65">
      <c r="B176" s="184"/>
      <c r="C176" s="110"/>
      <c r="D176" s="111"/>
      <c r="E176" s="206" t="s">
        <v>755</v>
      </c>
      <c r="F176" s="206"/>
      <c r="G176" s="206"/>
      <c r="H176" s="206"/>
      <c r="I176" s="206"/>
      <c r="J176" s="206"/>
      <c r="K176" s="206"/>
      <c r="L176" s="206"/>
      <c r="M176" s="206"/>
      <c r="N176" s="206"/>
      <c r="O176" s="206"/>
      <c r="P176" s="206"/>
      <c r="Q176" s="206"/>
      <c r="R176" s="206"/>
      <c r="S176" s="206"/>
      <c r="T176" s="206"/>
      <c r="U176" s="206"/>
      <c r="V176" s="206"/>
      <c r="W176" s="206"/>
      <c r="X176" s="206"/>
      <c r="Y176" s="206"/>
      <c r="Z176" s="206"/>
      <c r="AA176" s="206"/>
      <c r="AB176" s="206"/>
      <c r="AC176" s="206"/>
      <c r="AD176" s="111"/>
      <c r="AE176" s="90"/>
      <c r="AF176" s="183"/>
      <c r="AG176" s="111"/>
      <c r="AH176" s="207" t="s">
        <v>756</v>
      </c>
      <c r="AI176" s="207"/>
      <c r="AJ176" s="207"/>
      <c r="AK176" s="207"/>
      <c r="AL176" s="207"/>
      <c r="AM176" s="207"/>
      <c r="AN176" s="207"/>
      <c r="AO176" s="207"/>
      <c r="AP176" s="207"/>
      <c r="AQ176" s="207"/>
      <c r="AR176" s="207"/>
      <c r="AS176" s="207"/>
      <c r="AT176" s="207"/>
      <c r="AU176" s="207"/>
      <c r="AV176" s="207"/>
      <c r="AW176" s="207"/>
      <c r="AX176" s="207"/>
      <c r="AY176" s="207"/>
      <c r="AZ176" s="207"/>
      <c r="BA176" s="207"/>
      <c r="BB176" s="207"/>
      <c r="BC176" s="207"/>
      <c r="BD176" s="207"/>
      <c r="BE176" s="207"/>
      <c r="BF176" s="207"/>
      <c r="BG176" s="110"/>
      <c r="BH176" s="110"/>
      <c r="BI176" s="205"/>
    </row>
    <row r="177" spans="2:61" s="89" customFormat="1" ht="18.399999999999999" customHeight="1" x14ac:dyDescent="0.65">
      <c r="B177" s="46"/>
      <c r="C177" s="46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386"/>
      <c r="AB177" s="386"/>
      <c r="AC177" s="386"/>
      <c r="AD177" s="386"/>
      <c r="AE177" s="2"/>
      <c r="AF177" s="183"/>
      <c r="AG177" s="386"/>
      <c r="AH177" s="386"/>
      <c r="AI177" s="386"/>
      <c r="AJ177" s="386"/>
      <c r="AK177" s="386"/>
      <c r="AL177" s="386"/>
      <c r="AM177" s="386"/>
      <c r="AN177" s="386"/>
      <c r="AO177" s="386"/>
      <c r="AP177" s="386"/>
      <c r="AQ177" s="386"/>
      <c r="AR177" s="386"/>
      <c r="AS177" s="90"/>
      <c r="AT177" s="90"/>
      <c r="AU177" s="90"/>
      <c r="AV177" s="90"/>
      <c r="AW177" s="90"/>
      <c r="AX177" s="90"/>
      <c r="AY177" s="90"/>
      <c r="AZ177" s="90"/>
      <c r="BA177" s="2"/>
      <c r="BB177" s="2"/>
      <c r="BC177" s="2"/>
      <c r="BD177" s="2"/>
      <c r="BE177" s="2"/>
      <c r="BF177" s="2"/>
      <c r="BG177" s="2"/>
      <c r="BH177" s="2"/>
      <c r="BI177" s="2"/>
    </row>
    <row r="178" spans="2:61" s="89" customFormat="1" ht="18.399999999999999" customHeight="1" x14ac:dyDescent="0.65">
      <c r="B178" s="114"/>
      <c r="C178" s="208" t="s">
        <v>757</v>
      </c>
      <c r="D178" s="208"/>
      <c r="E178" s="208"/>
      <c r="F178" s="208"/>
      <c r="G178" s="208"/>
      <c r="H178" s="208"/>
      <c r="I178" s="208"/>
      <c r="J178" s="208"/>
      <c r="K178" s="208"/>
      <c r="L178" s="208"/>
      <c r="M178" s="208"/>
      <c r="N178" s="399"/>
      <c r="O178" s="208" t="s">
        <v>758</v>
      </c>
      <c r="P178" s="208"/>
      <c r="Q178" s="208"/>
      <c r="R178" s="399"/>
      <c r="S178" s="400" t="s">
        <v>759</v>
      </c>
      <c r="T178" s="208"/>
      <c r="U178" s="208"/>
      <c r="V178" s="208"/>
      <c r="W178" s="400" t="s">
        <v>760</v>
      </c>
      <c r="X178" s="208"/>
      <c r="Y178" s="208"/>
      <c r="Z178" s="208"/>
      <c r="AA178" s="387" t="s">
        <v>761</v>
      </c>
      <c r="AB178" s="388"/>
      <c r="AC178" s="388"/>
      <c r="AD178" s="388"/>
      <c r="AE178" s="90"/>
      <c r="AF178" s="183"/>
      <c r="AG178" s="387" t="s">
        <v>758</v>
      </c>
      <c r="AH178" s="388"/>
      <c r="AI178" s="388"/>
      <c r="AJ178" s="388"/>
      <c r="AK178" s="387" t="s">
        <v>759</v>
      </c>
      <c r="AL178" s="388"/>
      <c r="AM178" s="388"/>
      <c r="AN178" s="388"/>
      <c r="AO178" s="387" t="s">
        <v>760</v>
      </c>
      <c r="AP178" s="388"/>
      <c r="AQ178" s="388"/>
      <c r="AR178" s="388"/>
      <c r="AS178" s="387" t="s">
        <v>761</v>
      </c>
      <c r="AT178" s="388"/>
      <c r="AU178" s="388"/>
      <c r="AV178" s="388"/>
      <c r="AW178" s="389" t="s">
        <v>757</v>
      </c>
      <c r="AX178" s="208"/>
      <c r="AY178" s="208"/>
      <c r="AZ178" s="208"/>
      <c r="BA178" s="208"/>
      <c r="BB178" s="208"/>
      <c r="BC178" s="208"/>
      <c r="BD178" s="208"/>
      <c r="BE178" s="208"/>
      <c r="BF178" s="208"/>
      <c r="BG178" s="208"/>
      <c r="BH178" s="208"/>
      <c r="BI178" s="114"/>
    </row>
    <row r="179" spans="2:61" s="89" customFormat="1" ht="18.399999999999999" customHeight="1" x14ac:dyDescent="0.65">
      <c r="B179" s="115"/>
      <c r="C179" s="153"/>
      <c r="D179" s="153"/>
      <c r="E179" s="153"/>
      <c r="F179" s="153"/>
      <c r="G179" s="153"/>
      <c r="H179" s="153"/>
      <c r="I179" s="153"/>
      <c r="J179" s="153"/>
      <c r="K179" s="153"/>
      <c r="L179" s="153"/>
      <c r="M179" s="153"/>
      <c r="N179" s="390"/>
      <c r="O179" s="154"/>
      <c r="P179" s="155"/>
      <c r="Q179" s="155"/>
      <c r="R179" s="156"/>
      <c r="S179" s="154"/>
      <c r="T179" s="155"/>
      <c r="U179" s="155"/>
      <c r="V179" s="156"/>
      <c r="W179" s="154"/>
      <c r="X179" s="155"/>
      <c r="Y179" s="155"/>
      <c r="Z179" s="156"/>
      <c r="AA179" s="154"/>
      <c r="AB179" s="155"/>
      <c r="AC179" s="155"/>
      <c r="AD179" s="156"/>
      <c r="AE179" s="90"/>
      <c r="AF179" s="183"/>
      <c r="AG179" s="118"/>
      <c r="AH179" s="157"/>
      <c r="AI179" s="157"/>
      <c r="AJ179" s="158"/>
      <c r="AK179" s="118"/>
      <c r="AL179" s="157"/>
      <c r="AM179" s="157"/>
      <c r="AN179" s="158"/>
      <c r="AO179" s="118"/>
      <c r="AP179" s="157"/>
      <c r="AQ179" s="157"/>
      <c r="AR179" s="158"/>
      <c r="AS179" s="202" t="e" vm="45">
        <v>#VALUE!</v>
      </c>
      <c r="AT179" s="203"/>
      <c r="AU179" s="203"/>
      <c r="AV179" s="391"/>
      <c r="AW179" s="159"/>
      <c r="AX179" s="90"/>
      <c r="AY179" s="90"/>
      <c r="AZ179" s="90"/>
      <c r="BA179" s="90"/>
      <c r="BB179" s="90"/>
      <c r="BC179" s="90"/>
      <c r="BD179" s="90"/>
      <c r="BE179" s="90"/>
      <c r="BF179" s="90"/>
      <c r="BG179" s="90"/>
      <c r="BH179" s="90"/>
      <c r="BI179" s="120"/>
    </row>
    <row r="180" spans="2:61" s="89" customFormat="1" ht="18.399999999999999" customHeight="1" x14ac:dyDescent="0.65">
      <c r="B180" s="115"/>
      <c r="C180" s="153"/>
      <c r="D180" s="395" t="s">
        <v>689</v>
      </c>
      <c r="E180" s="395"/>
      <c r="F180" s="396" t="s">
        <v>762</v>
      </c>
      <c r="G180" s="396"/>
      <c r="H180" s="396"/>
      <c r="I180" s="396"/>
      <c r="J180" s="396"/>
      <c r="K180" s="396"/>
      <c r="L180" s="396"/>
      <c r="M180" s="396"/>
      <c r="N180" s="390"/>
      <c r="O180" s="159"/>
      <c r="P180" s="397" t="e" vm="46">
        <v>#VALUE!</v>
      </c>
      <c r="Q180" s="397"/>
      <c r="R180" s="160"/>
      <c r="S180" s="204" t="e" vm="47">
        <v>#VALUE!</v>
      </c>
      <c r="T180" s="195"/>
      <c r="U180" s="195"/>
      <c r="V180" s="287"/>
      <c r="W180" s="204" t="e" vm="48">
        <v>#VALUE!</v>
      </c>
      <c r="X180" s="195"/>
      <c r="Y180" s="195"/>
      <c r="Z180" s="287"/>
      <c r="AA180" s="204" t="e" vm="49">
        <v>#VALUE!</v>
      </c>
      <c r="AB180" s="195"/>
      <c r="AC180" s="195"/>
      <c r="AD180" s="287"/>
      <c r="AE180" s="90"/>
      <c r="AF180" s="183"/>
      <c r="AG180" s="236" t="e" vm="50">
        <v>#VALUE!</v>
      </c>
      <c r="AH180" s="195"/>
      <c r="AI180" s="195"/>
      <c r="AJ180" s="237"/>
      <c r="AK180" s="236" t="e" vm="51">
        <v>#VALUE!</v>
      </c>
      <c r="AL180" s="195"/>
      <c r="AM180" s="195"/>
      <c r="AN180" s="237"/>
      <c r="AO180" s="236" t="e" vm="52">
        <v>#VALUE!</v>
      </c>
      <c r="AP180" s="195"/>
      <c r="AQ180" s="195"/>
      <c r="AR180" s="237"/>
      <c r="AS180" s="204"/>
      <c r="AT180" s="195"/>
      <c r="AU180" s="195"/>
      <c r="AV180" s="287"/>
      <c r="AW180" s="159"/>
      <c r="AX180" s="395" t="s">
        <v>695</v>
      </c>
      <c r="AY180" s="395"/>
      <c r="AZ180" s="396" t="s">
        <v>763</v>
      </c>
      <c r="BA180" s="396"/>
      <c r="BB180" s="396"/>
      <c r="BC180" s="396"/>
      <c r="BD180" s="396"/>
      <c r="BE180" s="396"/>
      <c r="BF180" s="396"/>
      <c r="BG180" s="396"/>
      <c r="BH180" s="90"/>
      <c r="BI180" s="120"/>
    </row>
    <row r="181" spans="2:61" s="89" customFormat="1" ht="18.399999999999999" customHeight="1" x14ac:dyDescent="0.65">
      <c r="B181" s="115"/>
      <c r="C181" s="153"/>
      <c r="D181" s="395"/>
      <c r="E181" s="395"/>
      <c r="F181" s="396"/>
      <c r="G181" s="396"/>
      <c r="H181" s="396"/>
      <c r="I181" s="396"/>
      <c r="J181" s="396"/>
      <c r="K181" s="396"/>
      <c r="L181" s="396"/>
      <c r="M181" s="396"/>
      <c r="N181" s="390"/>
      <c r="O181" s="159"/>
      <c r="P181" s="397"/>
      <c r="Q181" s="397"/>
      <c r="R181" s="160"/>
      <c r="S181" s="204"/>
      <c r="T181" s="195"/>
      <c r="U181" s="195"/>
      <c r="V181" s="287"/>
      <c r="W181" s="204"/>
      <c r="X181" s="195"/>
      <c r="Y181" s="195"/>
      <c r="Z181" s="287"/>
      <c r="AA181" s="204"/>
      <c r="AB181" s="195"/>
      <c r="AC181" s="195"/>
      <c r="AD181" s="287"/>
      <c r="AE181" s="90"/>
      <c r="AF181" s="183"/>
      <c r="AG181" s="236"/>
      <c r="AH181" s="195"/>
      <c r="AI181" s="195"/>
      <c r="AJ181" s="237"/>
      <c r="AK181" s="236"/>
      <c r="AL181" s="195"/>
      <c r="AM181" s="195"/>
      <c r="AN181" s="237"/>
      <c r="AO181" s="236"/>
      <c r="AP181" s="195"/>
      <c r="AQ181" s="195"/>
      <c r="AR181" s="237"/>
      <c r="AS181" s="204"/>
      <c r="AT181" s="195"/>
      <c r="AU181" s="195"/>
      <c r="AV181" s="287"/>
      <c r="AW181" s="159"/>
      <c r="AX181" s="395"/>
      <c r="AY181" s="395"/>
      <c r="AZ181" s="396"/>
      <c r="BA181" s="396"/>
      <c r="BB181" s="396"/>
      <c r="BC181" s="396"/>
      <c r="BD181" s="396"/>
      <c r="BE181" s="396"/>
      <c r="BF181" s="396"/>
      <c r="BG181" s="396"/>
      <c r="BH181" s="90"/>
      <c r="BI181" s="120"/>
    </row>
    <row r="182" spans="2:61" s="89" customFormat="1" ht="18.399999999999999" customHeight="1" x14ac:dyDescent="0.65">
      <c r="B182" s="115"/>
      <c r="C182" s="153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390"/>
      <c r="O182" s="161"/>
      <c r="P182" s="398"/>
      <c r="Q182" s="398"/>
      <c r="R182" s="162"/>
      <c r="S182" s="392"/>
      <c r="T182" s="393"/>
      <c r="U182" s="393"/>
      <c r="V182" s="394"/>
      <c r="W182" s="392"/>
      <c r="X182" s="393"/>
      <c r="Y182" s="393"/>
      <c r="Z182" s="394"/>
      <c r="AA182" s="392"/>
      <c r="AB182" s="393"/>
      <c r="AC182" s="393"/>
      <c r="AD182" s="394"/>
      <c r="AE182" s="90"/>
      <c r="AF182" s="183"/>
      <c r="AG182" s="148"/>
      <c r="AH182" s="147"/>
      <c r="AI182" s="147"/>
      <c r="AJ182" s="125"/>
      <c r="AK182" s="240"/>
      <c r="AL182" s="196"/>
      <c r="AM182" s="196"/>
      <c r="AN182" s="241"/>
      <c r="AO182" s="240"/>
      <c r="AP182" s="196"/>
      <c r="AQ182" s="196"/>
      <c r="AR182" s="241"/>
      <c r="AS182" s="392"/>
      <c r="AT182" s="393"/>
      <c r="AU182" s="393"/>
      <c r="AV182" s="394"/>
      <c r="AW182" s="159"/>
      <c r="AX182" s="90"/>
      <c r="AY182" s="90"/>
      <c r="AZ182" s="90"/>
      <c r="BA182" s="90"/>
      <c r="BB182" s="90"/>
      <c r="BC182" s="90"/>
      <c r="BD182" s="90"/>
      <c r="BE182" s="90"/>
      <c r="BF182" s="90"/>
      <c r="BG182" s="90"/>
      <c r="BH182" s="90"/>
      <c r="BI182" s="120"/>
    </row>
    <row r="183" spans="2:61" s="89" customFormat="1" ht="18.399999999999999" customHeight="1" x14ac:dyDescent="0.65">
      <c r="B183" s="463"/>
      <c r="C183" s="425" t="s">
        <v>764</v>
      </c>
      <c r="D183" s="425"/>
      <c r="E183" s="425"/>
      <c r="F183" s="425"/>
      <c r="G183" s="425"/>
      <c r="H183" s="425"/>
      <c r="I183" s="425"/>
      <c r="J183" s="425"/>
      <c r="K183" s="425"/>
      <c r="L183" s="426"/>
      <c r="M183" s="427" t="s">
        <v>765</v>
      </c>
      <c r="N183" s="428"/>
      <c r="O183" s="417" t="s">
        <v>766</v>
      </c>
      <c r="P183" s="417"/>
      <c r="Q183" s="417"/>
      <c r="R183" s="418"/>
      <c r="S183" s="419" t="s">
        <v>572</v>
      </c>
      <c r="T183" s="420"/>
      <c r="U183" s="420"/>
      <c r="V183" s="421"/>
      <c r="W183" s="416" t="s">
        <v>572</v>
      </c>
      <c r="X183" s="417"/>
      <c r="Y183" s="417"/>
      <c r="Z183" s="418"/>
      <c r="AA183" s="419" t="s">
        <v>572</v>
      </c>
      <c r="AB183" s="420"/>
      <c r="AC183" s="420"/>
      <c r="AD183" s="421"/>
      <c r="AE183" s="90"/>
      <c r="AF183" s="183"/>
      <c r="AG183" s="422" t="s">
        <v>767</v>
      </c>
      <c r="AH183" s="423"/>
      <c r="AI183" s="423"/>
      <c r="AJ183" s="424"/>
      <c r="AK183" s="419" t="s">
        <v>572</v>
      </c>
      <c r="AL183" s="420"/>
      <c r="AM183" s="420"/>
      <c r="AN183" s="421"/>
      <c r="AO183" s="416" t="s">
        <v>572</v>
      </c>
      <c r="AP183" s="417"/>
      <c r="AQ183" s="417"/>
      <c r="AR183" s="418"/>
      <c r="AS183" s="419" t="s">
        <v>572</v>
      </c>
      <c r="AT183" s="420"/>
      <c r="AU183" s="420"/>
      <c r="AV183" s="420"/>
      <c r="AW183" s="401" t="s">
        <v>765</v>
      </c>
      <c r="AX183" s="402"/>
      <c r="AY183" s="403" t="s">
        <v>764</v>
      </c>
      <c r="AZ183" s="404"/>
      <c r="BA183" s="404"/>
      <c r="BB183" s="404"/>
      <c r="BC183" s="404"/>
      <c r="BD183" s="404"/>
      <c r="BE183" s="404"/>
      <c r="BF183" s="404"/>
      <c r="BG183" s="404"/>
      <c r="BH183" s="404"/>
      <c r="BI183" s="405"/>
    </row>
    <row r="184" spans="2:61" s="89" customFormat="1" ht="18.399999999999999" customHeight="1" x14ac:dyDescent="0.65">
      <c r="B184" s="463"/>
      <c r="C184" s="406" t="s">
        <v>768</v>
      </c>
      <c r="D184" s="406"/>
      <c r="E184" s="406"/>
      <c r="F184" s="406"/>
      <c r="G184" s="406"/>
      <c r="H184" s="406"/>
      <c r="I184" s="406"/>
      <c r="J184" s="406"/>
      <c r="K184" s="406"/>
      <c r="L184" s="407"/>
      <c r="M184" s="408" t="s">
        <v>769</v>
      </c>
      <c r="N184" s="409" t="s">
        <v>769</v>
      </c>
      <c r="O184" s="410" t="s">
        <v>770</v>
      </c>
      <c r="P184" s="410"/>
      <c r="Q184" s="410"/>
      <c r="R184" s="411"/>
      <c r="S184" s="412" t="s">
        <v>572</v>
      </c>
      <c r="T184" s="413"/>
      <c r="U184" s="413"/>
      <c r="V184" s="414"/>
      <c r="W184" s="415" t="s">
        <v>572</v>
      </c>
      <c r="X184" s="410"/>
      <c r="Y184" s="410"/>
      <c r="Z184" s="411"/>
      <c r="AA184" s="412" t="s">
        <v>572</v>
      </c>
      <c r="AB184" s="413"/>
      <c r="AC184" s="413"/>
      <c r="AD184" s="414"/>
      <c r="AE184" s="90"/>
      <c r="AF184" s="183"/>
      <c r="AG184" s="415" t="s">
        <v>771</v>
      </c>
      <c r="AH184" s="410"/>
      <c r="AI184" s="410"/>
      <c r="AJ184" s="411"/>
      <c r="AK184" s="412" t="s">
        <v>572</v>
      </c>
      <c r="AL184" s="413"/>
      <c r="AM184" s="413"/>
      <c r="AN184" s="414"/>
      <c r="AO184" s="415" t="s">
        <v>572</v>
      </c>
      <c r="AP184" s="410"/>
      <c r="AQ184" s="410"/>
      <c r="AR184" s="411"/>
      <c r="AS184" s="412" t="s">
        <v>572</v>
      </c>
      <c r="AT184" s="413"/>
      <c r="AU184" s="413"/>
      <c r="AV184" s="413"/>
      <c r="AW184" s="408" t="s">
        <v>769</v>
      </c>
      <c r="AX184" s="409" t="s">
        <v>769</v>
      </c>
      <c r="AY184" s="441" t="s">
        <v>768</v>
      </c>
      <c r="AZ184" s="442"/>
      <c r="BA184" s="442"/>
      <c r="BB184" s="442"/>
      <c r="BC184" s="442"/>
      <c r="BD184" s="442"/>
      <c r="BE184" s="442"/>
      <c r="BF184" s="442"/>
      <c r="BG184" s="442"/>
      <c r="BH184" s="442"/>
      <c r="BI184" s="405"/>
    </row>
    <row r="185" spans="2:61" s="89" customFormat="1" ht="18.399999999999999" customHeight="1" x14ac:dyDescent="0.65">
      <c r="B185" s="463"/>
      <c r="C185" s="443" t="s">
        <v>772</v>
      </c>
      <c r="D185" s="443"/>
      <c r="E185" s="443"/>
      <c r="F185" s="443"/>
      <c r="G185" s="443"/>
      <c r="H185" s="443"/>
      <c r="I185" s="443"/>
      <c r="J185" s="443"/>
      <c r="K185" s="443"/>
      <c r="L185" s="444"/>
      <c r="M185" s="439" t="s">
        <v>773</v>
      </c>
      <c r="N185" s="440" t="s">
        <v>773</v>
      </c>
      <c r="O185" s="437" t="s">
        <v>774</v>
      </c>
      <c r="P185" s="437"/>
      <c r="Q185" s="437"/>
      <c r="R185" s="438"/>
      <c r="S185" s="433" t="s">
        <v>572</v>
      </c>
      <c r="T185" s="434"/>
      <c r="U185" s="434"/>
      <c r="V185" s="435"/>
      <c r="W185" s="436" t="s">
        <v>775</v>
      </c>
      <c r="X185" s="437"/>
      <c r="Y185" s="437"/>
      <c r="Z185" s="438"/>
      <c r="AA185" s="433" t="s">
        <v>572</v>
      </c>
      <c r="AB185" s="434"/>
      <c r="AC185" s="434"/>
      <c r="AD185" s="435"/>
      <c r="AE185" s="90"/>
      <c r="AF185" s="183"/>
      <c r="AG185" s="436" t="s">
        <v>776</v>
      </c>
      <c r="AH185" s="437"/>
      <c r="AI185" s="437"/>
      <c r="AJ185" s="438"/>
      <c r="AK185" s="433" t="s">
        <v>572</v>
      </c>
      <c r="AL185" s="434"/>
      <c r="AM185" s="434"/>
      <c r="AN185" s="435"/>
      <c r="AO185" s="436" t="s">
        <v>777</v>
      </c>
      <c r="AP185" s="437"/>
      <c r="AQ185" s="437"/>
      <c r="AR185" s="438"/>
      <c r="AS185" s="433" t="s">
        <v>572</v>
      </c>
      <c r="AT185" s="434"/>
      <c r="AU185" s="434"/>
      <c r="AV185" s="434"/>
      <c r="AW185" s="439" t="s">
        <v>773</v>
      </c>
      <c r="AX185" s="440" t="s">
        <v>773</v>
      </c>
      <c r="AY185" s="429" t="s">
        <v>772</v>
      </c>
      <c r="AZ185" s="430"/>
      <c r="BA185" s="430"/>
      <c r="BB185" s="430"/>
      <c r="BC185" s="430"/>
      <c r="BD185" s="430"/>
      <c r="BE185" s="430"/>
      <c r="BF185" s="430"/>
      <c r="BG185" s="430"/>
      <c r="BH185" s="430"/>
      <c r="BI185" s="405"/>
    </row>
    <row r="186" spans="2:61" s="89" customFormat="1" ht="18.399999999999999" customHeight="1" x14ac:dyDescent="0.65">
      <c r="B186" s="463"/>
      <c r="C186" s="431" t="s">
        <v>778</v>
      </c>
      <c r="D186" s="431"/>
      <c r="E186" s="431"/>
      <c r="F186" s="431"/>
      <c r="G186" s="431"/>
      <c r="H186" s="431"/>
      <c r="I186" s="431"/>
      <c r="J186" s="431"/>
      <c r="K186" s="431"/>
      <c r="L186" s="432"/>
      <c r="M186" s="401" t="s">
        <v>779</v>
      </c>
      <c r="N186" s="402" t="s">
        <v>779</v>
      </c>
      <c r="O186" s="417" t="s">
        <v>780</v>
      </c>
      <c r="P186" s="417"/>
      <c r="Q186" s="417"/>
      <c r="R186" s="418"/>
      <c r="S186" s="419" t="s">
        <v>572</v>
      </c>
      <c r="T186" s="420"/>
      <c r="U186" s="420"/>
      <c r="V186" s="421"/>
      <c r="W186" s="416" t="s">
        <v>781</v>
      </c>
      <c r="X186" s="417"/>
      <c r="Y186" s="417"/>
      <c r="Z186" s="418"/>
      <c r="AA186" s="419" t="s">
        <v>782</v>
      </c>
      <c r="AB186" s="420"/>
      <c r="AC186" s="420"/>
      <c r="AD186" s="421"/>
      <c r="AE186" s="90"/>
      <c r="AF186" s="183"/>
      <c r="AG186" s="416" t="s">
        <v>783</v>
      </c>
      <c r="AH186" s="417"/>
      <c r="AI186" s="417"/>
      <c r="AJ186" s="418"/>
      <c r="AK186" s="419" t="s">
        <v>572</v>
      </c>
      <c r="AL186" s="420"/>
      <c r="AM186" s="420"/>
      <c r="AN186" s="421"/>
      <c r="AO186" s="416" t="s">
        <v>784</v>
      </c>
      <c r="AP186" s="417"/>
      <c r="AQ186" s="417"/>
      <c r="AR186" s="418"/>
      <c r="AS186" s="419" t="s">
        <v>785</v>
      </c>
      <c r="AT186" s="420"/>
      <c r="AU186" s="420"/>
      <c r="AV186" s="420"/>
      <c r="AW186" s="401" t="s">
        <v>779</v>
      </c>
      <c r="AX186" s="402" t="s">
        <v>779</v>
      </c>
      <c r="AY186" s="445" t="s">
        <v>778</v>
      </c>
      <c r="AZ186" s="446"/>
      <c r="BA186" s="446"/>
      <c r="BB186" s="446"/>
      <c r="BC186" s="446"/>
      <c r="BD186" s="446"/>
      <c r="BE186" s="446"/>
      <c r="BF186" s="446"/>
      <c r="BG186" s="446"/>
      <c r="BH186" s="446"/>
      <c r="BI186" s="405"/>
    </row>
    <row r="187" spans="2:61" s="89" customFormat="1" ht="18.399999999999999" customHeight="1" x14ac:dyDescent="0.65">
      <c r="B187" s="463"/>
      <c r="C187" s="406" t="s">
        <v>786</v>
      </c>
      <c r="D187" s="406"/>
      <c r="E187" s="406"/>
      <c r="F187" s="406"/>
      <c r="G187" s="406"/>
      <c r="H187" s="406"/>
      <c r="I187" s="406"/>
      <c r="J187" s="406"/>
      <c r="K187" s="406"/>
      <c r="L187" s="407"/>
      <c r="M187" s="408" t="s">
        <v>787</v>
      </c>
      <c r="N187" s="409" t="s">
        <v>787</v>
      </c>
      <c r="O187" s="410" t="s">
        <v>788</v>
      </c>
      <c r="P187" s="410"/>
      <c r="Q187" s="410"/>
      <c r="R187" s="411"/>
      <c r="S187" s="412" t="s">
        <v>789</v>
      </c>
      <c r="T187" s="413"/>
      <c r="U187" s="413"/>
      <c r="V187" s="414"/>
      <c r="W187" s="415" t="s">
        <v>790</v>
      </c>
      <c r="X187" s="410"/>
      <c r="Y187" s="410"/>
      <c r="Z187" s="411"/>
      <c r="AA187" s="412" t="s">
        <v>791</v>
      </c>
      <c r="AB187" s="413"/>
      <c r="AC187" s="413"/>
      <c r="AD187" s="414"/>
      <c r="AE187" s="90"/>
      <c r="AF187" s="183"/>
      <c r="AG187" s="415" t="s">
        <v>792</v>
      </c>
      <c r="AH187" s="410"/>
      <c r="AI187" s="410"/>
      <c r="AJ187" s="411"/>
      <c r="AK187" s="412" t="s">
        <v>793</v>
      </c>
      <c r="AL187" s="413"/>
      <c r="AM187" s="413"/>
      <c r="AN187" s="414"/>
      <c r="AO187" s="415" t="s">
        <v>794</v>
      </c>
      <c r="AP187" s="410"/>
      <c r="AQ187" s="410"/>
      <c r="AR187" s="411"/>
      <c r="AS187" s="412" t="s">
        <v>795</v>
      </c>
      <c r="AT187" s="413"/>
      <c r="AU187" s="413"/>
      <c r="AV187" s="413"/>
      <c r="AW187" s="408" t="s">
        <v>787</v>
      </c>
      <c r="AX187" s="409" t="s">
        <v>787</v>
      </c>
      <c r="AY187" s="441" t="s">
        <v>786</v>
      </c>
      <c r="AZ187" s="442"/>
      <c r="BA187" s="442"/>
      <c r="BB187" s="442"/>
      <c r="BC187" s="442"/>
      <c r="BD187" s="442"/>
      <c r="BE187" s="442"/>
      <c r="BF187" s="442"/>
      <c r="BG187" s="442"/>
      <c r="BH187" s="442"/>
      <c r="BI187" s="405"/>
    </row>
    <row r="188" spans="2:61" s="89" customFormat="1" ht="18.399999999999999" customHeight="1" x14ac:dyDescent="0.65">
      <c r="B188" s="463"/>
      <c r="C188" s="443" t="s">
        <v>796</v>
      </c>
      <c r="D188" s="443"/>
      <c r="E188" s="443"/>
      <c r="F188" s="443"/>
      <c r="G188" s="443"/>
      <c r="H188" s="443"/>
      <c r="I188" s="443"/>
      <c r="J188" s="443"/>
      <c r="K188" s="443"/>
      <c r="L188" s="444"/>
      <c r="M188" s="439" t="s">
        <v>797</v>
      </c>
      <c r="N188" s="440" t="s">
        <v>797</v>
      </c>
      <c r="O188" s="437" t="s">
        <v>798</v>
      </c>
      <c r="P188" s="437"/>
      <c r="Q188" s="437"/>
      <c r="R188" s="438"/>
      <c r="S188" s="433" t="s">
        <v>799</v>
      </c>
      <c r="T188" s="434"/>
      <c r="U188" s="434"/>
      <c r="V188" s="435"/>
      <c r="W188" s="436" t="s">
        <v>800</v>
      </c>
      <c r="X188" s="437"/>
      <c r="Y188" s="437"/>
      <c r="Z188" s="438"/>
      <c r="AA188" s="433" t="s">
        <v>801</v>
      </c>
      <c r="AB188" s="434"/>
      <c r="AC188" s="434"/>
      <c r="AD188" s="435"/>
      <c r="AE188" s="90"/>
      <c r="AF188" s="183"/>
      <c r="AG188" s="436" t="s">
        <v>802</v>
      </c>
      <c r="AH188" s="437"/>
      <c r="AI188" s="437"/>
      <c r="AJ188" s="438"/>
      <c r="AK188" s="433" t="s">
        <v>803</v>
      </c>
      <c r="AL188" s="434"/>
      <c r="AM188" s="434"/>
      <c r="AN188" s="435"/>
      <c r="AO188" s="436" t="s">
        <v>804</v>
      </c>
      <c r="AP188" s="437"/>
      <c r="AQ188" s="437"/>
      <c r="AR188" s="438"/>
      <c r="AS188" s="433" t="s">
        <v>805</v>
      </c>
      <c r="AT188" s="434"/>
      <c r="AU188" s="434"/>
      <c r="AV188" s="434"/>
      <c r="AW188" s="439" t="s">
        <v>797</v>
      </c>
      <c r="AX188" s="440" t="s">
        <v>797</v>
      </c>
      <c r="AY188" s="429" t="s">
        <v>796</v>
      </c>
      <c r="AZ188" s="430"/>
      <c r="BA188" s="430"/>
      <c r="BB188" s="430"/>
      <c r="BC188" s="430"/>
      <c r="BD188" s="430"/>
      <c r="BE188" s="430"/>
      <c r="BF188" s="430"/>
      <c r="BG188" s="430"/>
      <c r="BH188" s="430"/>
      <c r="BI188" s="405"/>
    </row>
    <row r="189" spans="2:61" s="89" customFormat="1" ht="18.399999999999999" customHeight="1" x14ac:dyDescent="0.65">
      <c r="B189" s="463"/>
      <c r="C189" s="431" t="s">
        <v>806</v>
      </c>
      <c r="D189" s="431"/>
      <c r="E189" s="431"/>
      <c r="F189" s="431"/>
      <c r="G189" s="431"/>
      <c r="H189" s="431"/>
      <c r="I189" s="431"/>
      <c r="J189" s="431"/>
      <c r="K189" s="431"/>
      <c r="L189" s="432"/>
      <c r="M189" s="401" t="s">
        <v>807</v>
      </c>
      <c r="N189" s="402" t="s">
        <v>807</v>
      </c>
      <c r="O189" s="417" t="s">
        <v>808</v>
      </c>
      <c r="P189" s="417"/>
      <c r="Q189" s="417"/>
      <c r="R189" s="418"/>
      <c r="S189" s="447" t="s">
        <v>809</v>
      </c>
      <c r="T189" s="448"/>
      <c r="U189" s="448"/>
      <c r="V189" s="449"/>
      <c r="W189" s="416" t="s">
        <v>810</v>
      </c>
      <c r="X189" s="417"/>
      <c r="Y189" s="417"/>
      <c r="Z189" s="418"/>
      <c r="AA189" s="447" t="s">
        <v>811</v>
      </c>
      <c r="AB189" s="448"/>
      <c r="AC189" s="448"/>
      <c r="AD189" s="449"/>
      <c r="AE189" s="254" t="s">
        <v>668</v>
      </c>
      <c r="AF189" s="183"/>
      <c r="AG189" s="416" t="s">
        <v>812</v>
      </c>
      <c r="AH189" s="417"/>
      <c r="AI189" s="417"/>
      <c r="AJ189" s="418"/>
      <c r="AK189" s="447" t="s">
        <v>813</v>
      </c>
      <c r="AL189" s="448"/>
      <c r="AM189" s="448"/>
      <c r="AN189" s="449"/>
      <c r="AO189" s="416" t="s">
        <v>814</v>
      </c>
      <c r="AP189" s="417"/>
      <c r="AQ189" s="417"/>
      <c r="AR189" s="418"/>
      <c r="AS189" s="447" t="s">
        <v>815</v>
      </c>
      <c r="AT189" s="448"/>
      <c r="AU189" s="448"/>
      <c r="AV189" s="448"/>
      <c r="AW189" s="401" t="s">
        <v>807</v>
      </c>
      <c r="AX189" s="402" t="s">
        <v>807</v>
      </c>
      <c r="AY189" s="445" t="s">
        <v>806</v>
      </c>
      <c r="AZ189" s="446"/>
      <c r="BA189" s="446"/>
      <c r="BB189" s="446"/>
      <c r="BC189" s="446"/>
      <c r="BD189" s="446"/>
      <c r="BE189" s="446"/>
      <c r="BF189" s="446"/>
      <c r="BG189" s="446"/>
      <c r="BH189" s="446"/>
      <c r="BI189" s="405"/>
    </row>
    <row r="190" spans="2:61" s="89" customFormat="1" ht="18.399999999999999" customHeight="1" x14ac:dyDescent="0.65">
      <c r="B190" s="463"/>
      <c r="C190" s="406" t="s">
        <v>816</v>
      </c>
      <c r="D190" s="406"/>
      <c r="E190" s="406"/>
      <c r="F190" s="406"/>
      <c r="G190" s="406"/>
      <c r="H190" s="406"/>
      <c r="I190" s="406"/>
      <c r="J190" s="406"/>
      <c r="K190" s="406"/>
      <c r="L190" s="407"/>
      <c r="M190" s="408" t="s">
        <v>817</v>
      </c>
      <c r="N190" s="409" t="s">
        <v>817</v>
      </c>
      <c r="O190" s="410" t="s">
        <v>818</v>
      </c>
      <c r="P190" s="410"/>
      <c r="Q190" s="410"/>
      <c r="R190" s="411"/>
      <c r="S190" s="412" t="s">
        <v>819</v>
      </c>
      <c r="T190" s="413"/>
      <c r="U190" s="413"/>
      <c r="V190" s="414"/>
      <c r="W190" s="415" t="s">
        <v>820</v>
      </c>
      <c r="X190" s="410"/>
      <c r="Y190" s="410"/>
      <c r="Z190" s="411"/>
      <c r="AA190" s="412" t="s">
        <v>821</v>
      </c>
      <c r="AB190" s="413"/>
      <c r="AC190" s="413"/>
      <c r="AD190" s="414"/>
      <c r="AE190" s="254"/>
      <c r="AF190" s="183"/>
      <c r="AG190" s="415" t="s">
        <v>822</v>
      </c>
      <c r="AH190" s="410"/>
      <c r="AI190" s="410"/>
      <c r="AJ190" s="411"/>
      <c r="AK190" s="412" t="s">
        <v>823</v>
      </c>
      <c r="AL190" s="413"/>
      <c r="AM190" s="413"/>
      <c r="AN190" s="414"/>
      <c r="AO190" s="415" t="s">
        <v>824</v>
      </c>
      <c r="AP190" s="410"/>
      <c r="AQ190" s="410"/>
      <c r="AR190" s="411"/>
      <c r="AS190" s="412" t="s">
        <v>825</v>
      </c>
      <c r="AT190" s="413"/>
      <c r="AU190" s="413"/>
      <c r="AV190" s="413"/>
      <c r="AW190" s="408" t="s">
        <v>817</v>
      </c>
      <c r="AX190" s="409" t="s">
        <v>817</v>
      </c>
      <c r="AY190" s="441" t="s">
        <v>816</v>
      </c>
      <c r="AZ190" s="442"/>
      <c r="BA190" s="442"/>
      <c r="BB190" s="442"/>
      <c r="BC190" s="442"/>
      <c r="BD190" s="442"/>
      <c r="BE190" s="442"/>
      <c r="BF190" s="442"/>
      <c r="BG190" s="442"/>
      <c r="BH190" s="442"/>
      <c r="BI190" s="405"/>
    </row>
    <row r="191" spans="2:61" s="89" customFormat="1" ht="18.399999999999999" customHeight="1" x14ac:dyDescent="0.65">
      <c r="B191" s="463"/>
      <c r="C191" s="443" t="s">
        <v>826</v>
      </c>
      <c r="D191" s="443"/>
      <c r="E191" s="443"/>
      <c r="F191" s="443"/>
      <c r="G191" s="443"/>
      <c r="H191" s="443"/>
      <c r="I191" s="443"/>
      <c r="J191" s="443"/>
      <c r="K191" s="443"/>
      <c r="L191" s="444"/>
      <c r="M191" s="439" t="s">
        <v>827</v>
      </c>
      <c r="N191" s="440" t="s">
        <v>827</v>
      </c>
      <c r="O191" s="437" t="s">
        <v>828</v>
      </c>
      <c r="P191" s="437"/>
      <c r="Q191" s="437"/>
      <c r="R191" s="438"/>
      <c r="S191" s="451" t="s">
        <v>829</v>
      </c>
      <c r="T191" s="452"/>
      <c r="U191" s="452"/>
      <c r="V191" s="453"/>
      <c r="W191" s="436" t="s">
        <v>830</v>
      </c>
      <c r="X191" s="437"/>
      <c r="Y191" s="437"/>
      <c r="Z191" s="438"/>
      <c r="AA191" s="451" t="s">
        <v>831</v>
      </c>
      <c r="AB191" s="452"/>
      <c r="AC191" s="452"/>
      <c r="AD191" s="453"/>
      <c r="AE191" s="254"/>
      <c r="AF191" s="183"/>
      <c r="AG191" s="436" t="s">
        <v>832</v>
      </c>
      <c r="AH191" s="437"/>
      <c r="AI191" s="437"/>
      <c r="AJ191" s="438"/>
      <c r="AK191" s="451" t="s">
        <v>833</v>
      </c>
      <c r="AL191" s="452"/>
      <c r="AM191" s="452"/>
      <c r="AN191" s="453"/>
      <c r="AO191" s="436" t="s">
        <v>834</v>
      </c>
      <c r="AP191" s="437"/>
      <c r="AQ191" s="437"/>
      <c r="AR191" s="438"/>
      <c r="AS191" s="451" t="s">
        <v>835</v>
      </c>
      <c r="AT191" s="452"/>
      <c r="AU191" s="452"/>
      <c r="AV191" s="452"/>
      <c r="AW191" s="439" t="s">
        <v>827</v>
      </c>
      <c r="AX191" s="440" t="s">
        <v>827</v>
      </c>
      <c r="AY191" s="429" t="s">
        <v>826</v>
      </c>
      <c r="AZ191" s="430"/>
      <c r="BA191" s="430"/>
      <c r="BB191" s="430"/>
      <c r="BC191" s="430"/>
      <c r="BD191" s="430"/>
      <c r="BE191" s="430"/>
      <c r="BF191" s="430"/>
      <c r="BG191" s="430"/>
      <c r="BH191" s="430"/>
      <c r="BI191" s="405"/>
    </row>
    <row r="192" spans="2:61" s="89" customFormat="1" ht="18.399999999999999" customHeight="1" x14ac:dyDescent="0.65">
      <c r="B192" s="163"/>
      <c r="C192" s="431" t="s">
        <v>836</v>
      </c>
      <c r="D192" s="431"/>
      <c r="E192" s="431"/>
      <c r="F192" s="431"/>
      <c r="G192" s="431"/>
      <c r="H192" s="431"/>
      <c r="I192" s="431"/>
      <c r="J192" s="431"/>
      <c r="K192" s="431"/>
      <c r="L192" s="432"/>
      <c r="M192" s="401" t="s">
        <v>837</v>
      </c>
      <c r="N192" s="402" t="s">
        <v>837</v>
      </c>
      <c r="O192" s="417" t="s">
        <v>838</v>
      </c>
      <c r="P192" s="417"/>
      <c r="Q192" s="417"/>
      <c r="R192" s="418"/>
      <c r="S192" s="419" t="s">
        <v>839</v>
      </c>
      <c r="T192" s="420"/>
      <c r="U192" s="420"/>
      <c r="V192" s="421"/>
      <c r="W192" s="416" t="s">
        <v>840</v>
      </c>
      <c r="X192" s="417"/>
      <c r="Y192" s="417"/>
      <c r="Z192" s="418"/>
      <c r="AA192" s="419" t="s">
        <v>841</v>
      </c>
      <c r="AB192" s="420"/>
      <c r="AC192" s="420"/>
      <c r="AD192" s="421"/>
      <c r="AE192" s="254"/>
      <c r="AF192" s="183"/>
      <c r="AG192" s="416" t="s">
        <v>842</v>
      </c>
      <c r="AH192" s="417"/>
      <c r="AI192" s="417"/>
      <c r="AJ192" s="418"/>
      <c r="AK192" s="419" t="s">
        <v>843</v>
      </c>
      <c r="AL192" s="420"/>
      <c r="AM192" s="420"/>
      <c r="AN192" s="421"/>
      <c r="AO192" s="416" t="s">
        <v>844</v>
      </c>
      <c r="AP192" s="417"/>
      <c r="AQ192" s="417"/>
      <c r="AR192" s="418"/>
      <c r="AS192" s="419" t="s">
        <v>845</v>
      </c>
      <c r="AT192" s="420"/>
      <c r="AU192" s="420"/>
      <c r="AV192" s="420"/>
      <c r="AW192" s="401" t="s">
        <v>837</v>
      </c>
      <c r="AX192" s="402" t="s">
        <v>837</v>
      </c>
      <c r="AY192" s="450" t="s">
        <v>836</v>
      </c>
      <c r="AZ192" s="446"/>
      <c r="BA192" s="446"/>
      <c r="BB192" s="446"/>
      <c r="BC192" s="446"/>
      <c r="BD192" s="446"/>
      <c r="BE192" s="446"/>
      <c r="BF192" s="446"/>
      <c r="BG192" s="446"/>
      <c r="BH192" s="446"/>
      <c r="BI192" s="164"/>
    </row>
    <row r="193" spans="2:62" s="89" customFormat="1" ht="18.399999999999999" customHeight="1" x14ac:dyDescent="0.65">
      <c r="B193" s="163"/>
      <c r="C193" s="406" t="s">
        <v>846</v>
      </c>
      <c r="D193" s="406"/>
      <c r="E193" s="406"/>
      <c r="F193" s="406"/>
      <c r="G193" s="406"/>
      <c r="H193" s="406"/>
      <c r="I193" s="406"/>
      <c r="J193" s="406"/>
      <c r="K193" s="406"/>
      <c r="L193" s="407"/>
      <c r="M193" s="408" t="s">
        <v>847</v>
      </c>
      <c r="N193" s="409" t="s">
        <v>847</v>
      </c>
      <c r="O193" s="410" t="s">
        <v>848</v>
      </c>
      <c r="P193" s="410"/>
      <c r="Q193" s="410"/>
      <c r="R193" s="411"/>
      <c r="S193" s="412" t="s">
        <v>849</v>
      </c>
      <c r="T193" s="413"/>
      <c r="U193" s="413"/>
      <c r="V193" s="414"/>
      <c r="W193" s="415" t="s">
        <v>850</v>
      </c>
      <c r="X193" s="410"/>
      <c r="Y193" s="410"/>
      <c r="Z193" s="411"/>
      <c r="AA193" s="412" t="s">
        <v>851</v>
      </c>
      <c r="AB193" s="413"/>
      <c r="AC193" s="413"/>
      <c r="AD193" s="414"/>
      <c r="AE193" s="254"/>
      <c r="AF193" s="183"/>
      <c r="AG193" s="415" t="s">
        <v>852</v>
      </c>
      <c r="AH193" s="410"/>
      <c r="AI193" s="410"/>
      <c r="AJ193" s="411"/>
      <c r="AK193" s="412" t="s">
        <v>853</v>
      </c>
      <c r="AL193" s="413"/>
      <c r="AM193" s="413"/>
      <c r="AN193" s="414"/>
      <c r="AO193" s="415" t="s">
        <v>854</v>
      </c>
      <c r="AP193" s="410"/>
      <c r="AQ193" s="410"/>
      <c r="AR193" s="411"/>
      <c r="AS193" s="412" t="s">
        <v>855</v>
      </c>
      <c r="AT193" s="413"/>
      <c r="AU193" s="413"/>
      <c r="AV193" s="413"/>
      <c r="AW193" s="408" t="s">
        <v>847</v>
      </c>
      <c r="AX193" s="409" t="s">
        <v>847</v>
      </c>
      <c r="AY193" s="455" t="s">
        <v>846</v>
      </c>
      <c r="AZ193" s="442"/>
      <c r="BA193" s="442"/>
      <c r="BB193" s="442"/>
      <c r="BC193" s="442"/>
      <c r="BD193" s="442"/>
      <c r="BE193" s="442"/>
      <c r="BF193" s="442"/>
      <c r="BG193" s="442"/>
      <c r="BH193" s="442"/>
      <c r="BI193" s="164"/>
    </row>
    <row r="194" spans="2:62" s="89" customFormat="1" ht="18.399999999999999" customHeight="1" x14ac:dyDescent="0.65">
      <c r="B194" s="163"/>
      <c r="C194" s="443" t="s">
        <v>856</v>
      </c>
      <c r="D194" s="443"/>
      <c r="E194" s="443"/>
      <c r="F194" s="443"/>
      <c r="G194" s="443"/>
      <c r="H194" s="443"/>
      <c r="I194" s="443"/>
      <c r="J194" s="443"/>
      <c r="K194" s="443"/>
      <c r="L194" s="444"/>
      <c r="M194" s="439" t="s">
        <v>857</v>
      </c>
      <c r="N194" s="440" t="s">
        <v>857</v>
      </c>
      <c r="O194" s="437" t="s">
        <v>858</v>
      </c>
      <c r="P194" s="437"/>
      <c r="Q194" s="437"/>
      <c r="R194" s="438"/>
      <c r="S194" s="433" t="s">
        <v>859</v>
      </c>
      <c r="T194" s="434"/>
      <c r="U194" s="434"/>
      <c r="V194" s="435"/>
      <c r="W194" s="436" t="s">
        <v>860</v>
      </c>
      <c r="X194" s="437"/>
      <c r="Y194" s="437"/>
      <c r="Z194" s="438"/>
      <c r="AA194" s="433" t="s">
        <v>861</v>
      </c>
      <c r="AB194" s="434"/>
      <c r="AC194" s="434"/>
      <c r="AD194" s="435"/>
      <c r="AE194" s="254"/>
      <c r="AF194" s="183"/>
      <c r="AG194" s="436" t="s">
        <v>862</v>
      </c>
      <c r="AH194" s="437"/>
      <c r="AI194" s="437"/>
      <c r="AJ194" s="438"/>
      <c r="AK194" s="433" t="s">
        <v>863</v>
      </c>
      <c r="AL194" s="434"/>
      <c r="AM194" s="434"/>
      <c r="AN194" s="435"/>
      <c r="AO194" s="436" t="s">
        <v>864</v>
      </c>
      <c r="AP194" s="437"/>
      <c r="AQ194" s="437"/>
      <c r="AR194" s="438"/>
      <c r="AS194" s="433" t="s">
        <v>865</v>
      </c>
      <c r="AT194" s="434"/>
      <c r="AU194" s="434"/>
      <c r="AV194" s="434"/>
      <c r="AW194" s="439" t="s">
        <v>857</v>
      </c>
      <c r="AX194" s="440" t="s">
        <v>857</v>
      </c>
      <c r="AY194" s="454" t="s">
        <v>856</v>
      </c>
      <c r="AZ194" s="430"/>
      <c r="BA194" s="430"/>
      <c r="BB194" s="430"/>
      <c r="BC194" s="430"/>
      <c r="BD194" s="430"/>
      <c r="BE194" s="430"/>
      <c r="BF194" s="430"/>
      <c r="BG194" s="430"/>
      <c r="BH194" s="430"/>
      <c r="BI194" s="164"/>
    </row>
    <row r="195" spans="2:62" s="89" customFormat="1" ht="18.399999999999999" customHeight="1" x14ac:dyDescent="0.65">
      <c r="AE195" s="254"/>
      <c r="AF195" s="88"/>
      <c r="AY195" s="157"/>
      <c r="AZ195" s="157"/>
      <c r="BA195" s="157"/>
      <c r="BB195" s="157"/>
      <c r="BC195" s="90"/>
      <c r="BD195" s="90"/>
      <c r="BE195" s="90"/>
      <c r="BF195" s="90"/>
      <c r="BG195" s="90"/>
      <c r="BH195" s="90"/>
      <c r="BI195" s="90"/>
      <c r="BJ195" s="90"/>
    </row>
    <row r="196" spans="2:62" s="89" customFormat="1" ht="18.399999999999999" customHeight="1" x14ac:dyDescent="0.65">
      <c r="AE196" s="254"/>
      <c r="AF196" s="88"/>
      <c r="BC196" s="90"/>
      <c r="BD196" s="90"/>
      <c r="BE196" s="90"/>
      <c r="BF196" s="90"/>
      <c r="BG196" s="90"/>
      <c r="BH196" s="90"/>
      <c r="BI196" s="90"/>
      <c r="BJ196" s="90"/>
    </row>
    <row r="197" spans="2:62" s="89" customFormat="1" ht="18.399999999999999" customHeight="1" x14ac:dyDescent="0.65">
      <c r="AE197" s="254"/>
      <c r="AF197" s="88"/>
      <c r="BC197" s="90"/>
      <c r="BD197" s="90"/>
      <c r="BE197" s="90"/>
      <c r="BF197" s="90"/>
      <c r="BG197" s="90"/>
      <c r="BH197" s="90"/>
      <c r="BI197" s="90"/>
      <c r="BJ197" s="90"/>
    </row>
    <row r="198" spans="2:62" s="89" customFormat="1" ht="18.399999999999999" customHeight="1" x14ac:dyDescent="0.65">
      <c r="AE198" s="254"/>
      <c r="AF198" s="88"/>
      <c r="BC198" s="90"/>
      <c r="BD198" s="90"/>
      <c r="BE198" s="90"/>
      <c r="BF198" s="90"/>
      <c r="BG198" s="90"/>
      <c r="BH198" s="90"/>
      <c r="BI198" s="90"/>
      <c r="BJ198" s="90"/>
    </row>
    <row r="199" spans="2:62" s="89" customFormat="1" ht="18.399999999999999" customHeight="1" x14ac:dyDescent="0.65">
      <c r="AE199" s="254"/>
      <c r="AF199" s="88"/>
      <c r="BC199" s="90"/>
      <c r="BD199" s="90"/>
      <c r="BE199" s="90"/>
      <c r="BF199" s="90"/>
      <c r="BG199" s="90"/>
      <c r="BH199" s="90"/>
      <c r="BI199" s="90"/>
      <c r="BJ199" s="90"/>
    </row>
    <row r="200" spans="2:62" s="89" customFormat="1" ht="18.399999999999999" customHeight="1" x14ac:dyDescent="0.65">
      <c r="AE200" s="254"/>
      <c r="AF200" s="88"/>
      <c r="BC200" s="90"/>
      <c r="BD200" s="90"/>
      <c r="BE200" s="90"/>
      <c r="BF200" s="90"/>
      <c r="BG200" s="90"/>
      <c r="BH200" s="90"/>
      <c r="BI200" s="90"/>
      <c r="BJ200" s="90"/>
    </row>
    <row r="201" spans="2:62" s="89" customFormat="1" ht="18.399999999999999" customHeight="1" x14ac:dyDescent="0.65">
      <c r="AE201" s="254"/>
      <c r="AF201" s="88"/>
      <c r="BC201" s="90"/>
      <c r="BD201" s="90"/>
      <c r="BE201" s="90"/>
      <c r="BF201" s="90"/>
      <c r="BG201" s="90"/>
      <c r="BH201" s="90"/>
      <c r="BI201" s="90"/>
      <c r="BJ201" s="90"/>
    </row>
    <row r="202" spans="2:62" s="89" customFormat="1" ht="18.399999999999999" customHeight="1" x14ac:dyDescent="0.65">
      <c r="AE202" s="254"/>
      <c r="AF202" s="88"/>
      <c r="BC202" s="90"/>
      <c r="BD202" s="90"/>
      <c r="BE202" s="90"/>
      <c r="BF202" s="90"/>
      <c r="BG202" s="90"/>
      <c r="BH202" s="90"/>
      <c r="BI202" s="90"/>
      <c r="BJ202" s="90"/>
    </row>
    <row r="203" spans="2:62" s="89" customFormat="1" ht="18.399999999999999" customHeight="1" x14ac:dyDescent="0.65">
      <c r="AE203" s="254"/>
      <c r="AF203" s="88"/>
      <c r="BC203" s="90"/>
      <c r="BD203" s="90"/>
      <c r="BE203" s="90"/>
      <c r="BF203" s="90"/>
      <c r="BG203" s="90"/>
      <c r="BH203" s="90"/>
      <c r="BI203" s="90"/>
      <c r="BJ203" s="90"/>
    </row>
    <row r="204" spans="2:62" s="89" customFormat="1" ht="18.399999999999999" customHeight="1" x14ac:dyDescent="0.65">
      <c r="AE204" s="254"/>
      <c r="AF204" s="88"/>
      <c r="BC204" s="90"/>
      <c r="BD204" s="90"/>
      <c r="BE204" s="90"/>
      <c r="BF204" s="90"/>
      <c r="BG204" s="90"/>
      <c r="BH204" s="90"/>
      <c r="BI204" s="90"/>
      <c r="BJ204" s="90"/>
    </row>
    <row r="205" spans="2:62" s="89" customFormat="1" ht="18.399999999999999" customHeight="1" x14ac:dyDescent="0.65">
      <c r="AE205" s="254"/>
      <c r="AF205" s="88"/>
      <c r="BC205" s="90"/>
      <c r="BD205" s="90"/>
      <c r="BE205" s="90"/>
      <c r="BF205" s="90"/>
      <c r="BG205" s="90"/>
      <c r="BH205" s="90"/>
      <c r="BI205" s="90"/>
      <c r="BJ205" s="90"/>
    </row>
    <row r="206" spans="2:62" s="89" customFormat="1" ht="18.399999999999999" customHeight="1" x14ac:dyDescent="0.65">
      <c r="AE206" s="254"/>
      <c r="AF206" s="88"/>
      <c r="BC206" s="90"/>
      <c r="BD206" s="90"/>
      <c r="BE206" s="90"/>
      <c r="BF206" s="90"/>
      <c r="BG206" s="90"/>
      <c r="BH206" s="90"/>
      <c r="BI206" s="90"/>
      <c r="BJ206" s="90"/>
    </row>
    <row r="207" spans="2:62" s="89" customFormat="1" ht="18.399999999999999" customHeight="1" x14ac:dyDescent="0.65">
      <c r="AE207" s="254"/>
      <c r="AF207" s="88"/>
      <c r="BC207" s="90"/>
      <c r="BD207" s="90"/>
      <c r="BE207" s="90"/>
      <c r="BF207" s="90"/>
      <c r="BG207" s="90"/>
      <c r="BH207" s="90"/>
      <c r="BI207" s="90"/>
      <c r="BJ207" s="90"/>
    </row>
    <row r="208" spans="2:62" s="89" customFormat="1" ht="18.399999999999999" customHeight="1" x14ac:dyDescent="0.65">
      <c r="AE208" s="254"/>
      <c r="AF208" s="88"/>
      <c r="BC208" s="90"/>
      <c r="BD208" s="90"/>
      <c r="BE208" s="90"/>
      <c r="BF208" s="90"/>
      <c r="BG208" s="90"/>
      <c r="BH208" s="90"/>
      <c r="BI208" s="90"/>
      <c r="BJ208" s="90"/>
    </row>
    <row r="209" spans="2:62" s="89" customFormat="1" ht="18.399999999999999" customHeight="1" x14ac:dyDescent="0.65">
      <c r="AE209" s="254"/>
      <c r="AF209" s="88"/>
      <c r="BC209" s="90"/>
      <c r="BD209" s="90"/>
      <c r="BE209" s="90"/>
      <c r="BF209" s="90"/>
      <c r="BG209" s="90"/>
      <c r="BH209" s="90"/>
      <c r="BI209" s="90"/>
      <c r="BJ209" s="90"/>
    </row>
    <row r="210" spans="2:62" s="89" customFormat="1" ht="18.399999999999999" customHeight="1" x14ac:dyDescent="0.65">
      <c r="L210" s="165"/>
      <c r="M210" s="165"/>
      <c r="N210" s="165"/>
      <c r="O210" s="165"/>
      <c r="P210" s="165"/>
      <c r="Q210" s="165"/>
      <c r="R210" s="165"/>
      <c r="S210" s="165"/>
      <c r="T210" s="165"/>
      <c r="U210" s="165"/>
      <c r="V210" s="165"/>
      <c r="W210" s="165"/>
      <c r="X210" s="165"/>
      <c r="Y210" s="165"/>
      <c r="Z210" s="165"/>
      <c r="AA210" s="165"/>
      <c r="AB210" s="165"/>
      <c r="AC210" s="165"/>
      <c r="AD210" s="165"/>
      <c r="AE210" s="254"/>
      <c r="AF210" s="88"/>
      <c r="AG210" s="165"/>
      <c r="AH210" s="165"/>
      <c r="AI210" s="165"/>
      <c r="AJ210" s="165"/>
      <c r="AK210" s="165"/>
      <c r="AL210" s="165"/>
      <c r="AM210" s="165"/>
      <c r="AN210" s="165"/>
      <c r="AO210" s="165"/>
      <c r="AP210" s="165"/>
      <c r="AQ210" s="165"/>
      <c r="AR210" s="165"/>
      <c r="AS210" s="165"/>
      <c r="AT210" s="165"/>
      <c r="AU210" s="165"/>
      <c r="AV210" s="165"/>
      <c r="AW210" s="165"/>
      <c r="AX210" s="165"/>
      <c r="AY210" s="165"/>
      <c r="AZ210" s="165"/>
      <c r="BA210" s="165"/>
      <c r="BB210" s="165"/>
      <c r="BC210" s="166"/>
      <c r="BD210" s="166"/>
      <c r="BE210" s="166"/>
      <c r="BF210" s="166"/>
      <c r="BG210" s="166"/>
      <c r="BH210" s="90"/>
      <c r="BI210" s="90"/>
      <c r="BJ210" s="90"/>
    </row>
    <row r="211" spans="2:62" s="89" customFormat="1" ht="18.399999999999999" customHeight="1" x14ac:dyDescent="0.65">
      <c r="B211" s="130"/>
      <c r="C211" s="131" t="s">
        <v>669</v>
      </c>
      <c r="D211" s="132">
        <v>6</v>
      </c>
      <c r="E211" s="133"/>
      <c r="F211" s="134"/>
      <c r="G211" s="134"/>
      <c r="H211" s="134"/>
      <c r="I211" s="134"/>
      <c r="J211" s="135"/>
      <c r="K211" s="135"/>
      <c r="L211" s="135"/>
      <c r="M211" s="135"/>
      <c r="N211" s="133"/>
      <c r="O211" s="133"/>
      <c r="P211" s="133"/>
      <c r="Q211" s="133"/>
      <c r="R211" s="133"/>
      <c r="S211" s="133"/>
      <c r="T211" s="134"/>
      <c r="U211" s="135"/>
      <c r="V211" s="136"/>
      <c r="W211" s="136"/>
      <c r="X211" s="136"/>
      <c r="Y211" s="136"/>
      <c r="Z211" s="343" t="s">
        <v>705</v>
      </c>
      <c r="AA211" s="343"/>
      <c r="AB211" s="343"/>
      <c r="AC211" s="343"/>
      <c r="AD211" s="343"/>
      <c r="AE211" s="254"/>
      <c r="AF211" s="137"/>
      <c r="AG211" s="345" t="s">
        <v>706</v>
      </c>
      <c r="AH211" s="345"/>
      <c r="AI211" s="345"/>
      <c r="AJ211" s="345"/>
      <c r="AK211" s="345"/>
      <c r="AL211" s="134"/>
      <c r="AM211" s="134"/>
      <c r="AN211" s="135"/>
      <c r="AO211" s="135"/>
      <c r="AP211" s="135"/>
      <c r="AQ211" s="135"/>
      <c r="AR211" s="133"/>
      <c r="AS211" s="133"/>
      <c r="AT211" s="133"/>
      <c r="AU211" s="133"/>
      <c r="AV211" s="133"/>
      <c r="AW211" s="133"/>
      <c r="AX211" s="134"/>
      <c r="AY211" s="135"/>
      <c r="AZ211" s="135"/>
      <c r="BA211" s="135"/>
      <c r="BB211" s="135"/>
      <c r="BC211" s="135"/>
      <c r="BD211" s="135"/>
      <c r="BE211" s="135"/>
      <c r="BF211" s="138"/>
      <c r="BG211" s="131" t="s">
        <v>669</v>
      </c>
      <c r="BH211" s="139">
        <v>7</v>
      </c>
      <c r="BI211" s="140"/>
    </row>
  </sheetData>
  <mergeCells count="1367">
    <mergeCell ref="BE88:BG88"/>
    <mergeCell ref="BI74:BI88"/>
    <mergeCell ref="BB87:BD87"/>
    <mergeCell ref="BE87:BG87"/>
    <mergeCell ref="AG88:AI88"/>
    <mergeCell ref="AJ88:AL88"/>
    <mergeCell ref="AM88:AO88"/>
    <mergeCell ref="AP88:AR88"/>
    <mergeCell ref="AS88:AU88"/>
    <mergeCell ref="AV88:AX88"/>
    <mergeCell ref="AY88:BA88"/>
    <mergeCell ref="BB88:BD88"/>
    <mergeCell ref="AY86:BA86"/>
    <mergeCell ref="BB86:BD86"/>
    <mergeCell ref="BE86:BG86"/>
    <mergeCell ref="AG87:AI87"/>
    <mergeCell ref="AJ87:AL87"/>
    <mergeCell ref="AM87:AO87"/>
    <mergeCell ref="AP87:AR87"/>
    <mergeCell ref="AS87:AU87"/>
    <mergeCell ref="AV87:AX87"/>
    <mergeCell ref="AY87:BA87"/>
    <mergeCell ref="AG86:AI86"/>
    <mergeCell ref="AJ86:AL86"/>
    <mergeCell ref="AM86:AO86"/>
    <mergeCell ref="AP86:AR86"/>
    <mergeCell ref="AS86:AU86"/>
    <mergeCell ref="AV86:AX86"/>
    <mergeCell ref="BE84:BG84"/>
    <mergeCell ref="AG85:AI85"/>
    <mergeCell ref="AJ85:AL85"/>
    <mergeCell ref="AM85:AO85"/>
    <mergeCell ref="BE85:BG85"/>
    <mergeCell ref="BB83:BD83"/>
    <mergeCell ref="BE83:BG83"/>
    <mergeCell ref="AG84:AI84"/>
    <mergeCell ref="AJ84:AL84"/>
    <mergeCell ref="AM84:AO84"/>
    <mergeCell ref="AP84:AR84"/>
    <mergeCell ref="AS84:AU84"/>
    <mergeCell ref="AV84:AX84"/>
    <mergeCell ref="AY84:BA84"/>
    <mergeCell ref="BB84:BD84"/>
    <mergeCell ref="AY82:BA82"/>
    <mergeCell ref="BB82:BD82"/>
    <mergeCell ref="BE82:BG82"/>
    <mergeCell ref="AG83:AI83"/>
    <mergeCell ref="AJ83:AL83"/>
    <mergeCell ref="AM83:AO83"/>
    <mergeCell ref="AP83:AR83"/>
    <mergeCell ref="AS83:AU83"/>
    <mergeCell ref="AV83:AX83"/>
    <mergeCell ref="AY83:BA83"/>
    <mergeCell ref="AG82:AI82"/>
    <mergeCell ref="AJ82:AL82"/>
    <mergeCell ref="AM82:AO82"/>
    <mergeCell ref="AP82:AR82"/>
    <mergeCell ref="AS82:AU82"/>
    <mergeCell ref="AV82:AX82"/>
    <mergeCell ref="BE80:BG80"/>
    <mergeCell ref="AG81:AI81"/>
    <mergeCell ref="AJ81:AL81"/>
    <mergeCell ref="AM81:AO81"/>
    <mergeCell ref="AP81:AR81"/>
    <mergeCell ref="AS81:AU81"/>
    <mergeCell ref="AV81:AX81"/>
    <mergeCell ref="AY81:BA81"/>
    <mergeCell ref="BB81:BD81"/>
    <mergeCell ref="BE81:BG81"/>
    <mergeCell ref="BB79:BD79"/>
    <mergeCell ref="BE79:BG79"/>
    <mergeCell ref="AG80:AI80"/>
    <mergeCell ref="AJ80:AL80"/>
    <mergeCell ref="AM80:AO80"/>
    <mergeCell ref="AP80:AR80"/>
    <mergeCell ref="AS80:AU80"/>
    <mergeCell ref="AV80:AX80"/>
    <mergeCell ref="AY80:BA80"/>
    <mergeCell ref="BB80:BD80"/>
    <mergeCell ref="BE78:BG78"/>
    <mergeCell ref="AG79:AI79"/>
    <mergeCell ref="AJ79:AL79"/>
    <mergeCell ref="AM79:AO79"/>
    <mergeCell ref="AP79:AR79"/>
    <mergeCell ref="AS79:AU79"/>
    <mergeCell ref="AV79:AX79"/>
    <mergeCell ref="AY79:BA79"/>
    <mergeCell ref="AG78:AI78"/>
    <mergeCell ref="AJ78:AL78"/>
    <mergeCell ref="AM78:AO78"/>
    <mergeCell ref="AP78:AR78"/>
    <mergeCell ref="AS78:AU78"/>
    <mergeCell ref="AV78:AX78"/>
    <mergeCell ref="BE76:BG76"/>
    <mergeCell ref="AG77:AI77"/>
    <mergeCell ref="AJ77:AL77"/>
    <mergeCell ref="AM77:AO77"/>
    <mergeCell ref="AP77:AR77"/>
    <mergeCell ref="AS77:AU77"/>
    <mergeCell ref="AV77:AX77"/>
    <mergeCell ref="AY77:BA77"/>
    <mergeCell ref="BB77:BD77"/>
    <mergeCell ref="BE77:BG77"/>
    <mergeCell ref="BE75:BG75"/>
    <mergeCell ref="AG76:AI76"/>
    <mergeCell ref="AJ76:AL76"/>
    <mergeCell ref="AM76:AO76"/>
    <mergeCell ref="AP76:AR76"/>
    <mergeCell ref="AS76:AU76"/>
    <mergeCell ref="AV76:AX76"/>
    <mergeCell ref="AY76:BA76"/>
    <mergeCell ref="BB76:BD76"/>
    <mergeCell ref="AY74:BA74"/>
    <mergeCell ref="BB74:BD74"/>
    <mergeCell ref="BE74:BG74"/>
    <mergeCell ref="AG75:AI75"/>
    <mergeCell ref="AJ75:AL75"/>
    <mergeCell ref="AM75:AO75"/>
    <mergeCell ref="AP75:AR75"/>
    <mergeCell ref="AS75:AU75"/>
    <mergeCell ref="AV75:AX75"/>
    <mergeCell ref="AY75:BA75"/>
    <mergeCell ref="AG74:AI74"/>
    <mergeCell ref="AJ74:AL74"/>
    <mergeCell ref="AM74:AO74"/>
    <mergeCell ref="AP74:AR74"/>
    <mergeCell ref="AS74:AU74"/>
    <mergeCell ref="AV74:AX74"/>
    <mergeCell ref="M88:O88"/>
    <mergeCell ref="P88:R88"/>
    <mergeCell ref="S88:U88"/>
    <mergeCell ref="V88:X88"/>
    <mergeCell ref="Y88:AA88"/>
    <mergeCell ref="AB88:AD88"/>
    <mergeCell ref="C86:D88"/>
    <mergeCell ref="E86:K88"/>
    <mergeCell ref="M86:O86"/>
    <mergeCell ref="P86:R86"/>
    <mergeCell ref="S86:U86"/>
    <mergeCell ref="V86:X86"/>
    <mergeCell ref="M87:O87"/>
    <mergeCell ref="P87:R87"/>
    <mergeCell ref="S87:U87"/>
    <mergeCell ref="V87:X87"/>
    <mergeCell ref="BB75:BD75"/>
    <mergeCell ref="AY78:BA78"/>
    <mergeCell ref="BB78:BD78"/>
    <mergeCell ref="AP85:AR85"/>
    <mergeCell ref="AS85:AU85"/>
    <mergeCell ref="AV85:AX85"/>
    <mergeCell ref="AY85:BA85"/>
    <mergeCell ref="BB85:BD85"/>
    <mergeCell ref="M84:O84"/>
    <mergeCell ref="P84:R84"/>
    <mergeCell ref="S84:U84"/>
    <mergeCell ref="V84:X84"/>
    <mergeCell ref="Y84:AA84"/>
    <mergeCell ref="AB84:AD84"/>
    <mergeCell ref="C83:D85"/>
    <mergeCell ref="E83:K85"/>
    <mergeCell ref="M83:O83"/>
    <mergeCell ref="P83:R83"/>
    <mergeCell ref="S83:U83"/>
    <mergeCell ref="V83:X83"/>
    <mergeCell ref="M85:O85"/>
    <mergeCell ref="P85:R85"/>
    <mergeCell ref="S85:U85"/>
    <mergeCell ref="V85:X85"/>
    <mergeCell ref="Y87:AA87"/>
    <mergeCell ref="AB87:AD87"/>
    <mergeCell ref="M82:O82"/>
    <mergeCell ref="P82:R82"/>
    <mergeCell ref="S82:U82"/>
    <mergeCell ref="V82:X82"/>
    <mergeCell ref="Y82:AA82"/>
    <mergeCell ref="AB82:AD82"/>
    <mergeCell ref="C80:D82"/>
    <mergeCell ref="E80:K82"/>
    <mergeCell ref="M80:O80"/>
    <mergeCell ref="P80:R80"/>
    <mergeCell ref="S80:U80"/>
    <mergeCell ref="V80:X80"/>
    <mergeCell ref="M81:O81"/>
    <mergeCell ref="P81:R81"/>
    <mergeCell ref="S81:U81"/>
    <mergeCell ref="V81:X81"/>
    <mergeCell ref="Y83:AA83"/>
    <mergeCell ref="AB83:AD83"/>
    <mergeCell ref="P79:R79"/>
    <mergeCell ref="S79:U79"/>
    <mergeCell ref="V79:X79"/>
    <mergeCell ref="Y79:AA79"/>
    <mergeCell ref="AB79:AD79"/>
    <mergeCell ref="AB76:AD76"/>
    <mergeCell ref="C77:D79"/>
    <mergeCell ref="E77:K79"/>
    <mergeCell ref="M77:O77"/>
    <mergeCell ref="P77:R77"/>
    <mergeCell ref="S77:U77"/>
    <mergeCell ref="V77:X77"/>
    <mergeCell ref="Y77:AA77"/>
    <mergeCell ref="AB77:AD77"/>
    <mergeCell ref="M78:O78"/>
    <mergeCell ref="Y81:AA81"/>
    <mergeCell ref="AB81:AD81"/>
    <mergeCell ref="P75:R75"/>
    <mergeCell ref="S75:U75"/>
    <mergeCell ref="V75:X75"/>
    <mergeCell ref="Y75:AA75"/>
    <mergeCell ref="AB75:AD75"/>
    <mergeCell ref="M76:O76"/>
    <mergeCell ref="P76:R76"/>
    <mergeCell ref="S76:U76"/>
    <mergeCell ref="V76:X76"/>
    <mergeCell ref="Y76:AA76"/>
    <mergeCell ref="B74:B88"/>
    <mergeCell ref="C74:D76"/>
    <mergeCell ref="E74:K76"/>
    <mergeCell ref="M74:O74"/>
    <mergeCell ref="P74:R74"/>
    <mergeCell ref="S74:U74"/>
    <mergeCell ref="V74:X74"/>
    <mergeCell ref="Y74:AA74"/>
    <mergeCell ref="Y86:AA86"/>
    <mergeCell ref="AB86:AD86"/>
    <mergeCell ref="Y85:AA85"/>
    <mergeCell ref="AB85:AD85"/>
    <mergeCell ref="Y80:AA80"/>
    <mergeCell ref="AB80:AD80"/>
    <mergeCell ref="P78:R78"/>
    <mergeCell ref="S78:U78"/>
    <mergeCell ref="V78:X78"/>
    <mergeCell ref="Y78:AA78"/>
    <mergeCell ref="AB74:AD74"/>
    <mergeCell ref="M75:O75"/>
    <mergeCell ref="AB78:AD78"/>
    <mergeCell ref="M79:O79"/>
    <mergeCell ref="AY73:BA73"/>
    <mergeCell ref="BB73:BD73"/>
    <mergeCell ref="BE73:BG73"/>
    <mergeCell ref="AG73:AI73"/>
    <mergeCell ref="AJ73:AL73"/>
    <mergeCell ref="AM73:AO73"/>
    <mergeCell ref="AP73:AR73"/>
    <mergeCell ref="AS73:AU73"/>
    <mergeCell ref="AV73:AX73"/>
    <mergeCell ref="BE71:BG71"/>
    <mergeCell ref="AG72:AI72"/>
    <mergeCell ref="AJ72:AL72"/>
    <mergeCell ref="AM72:AO72"/>
    <mergeCell ref="AP72:AR72"/>
    <mergeCell ref="AS72:AU72"/>
    <mergeCell ref="AV72:AX72"/>
    <mergeCell ref="AY72:BA72"/>
    <mergeCell ref="BB72:BD72"/>
    <mergeCell ref="BE72:BG72"/>
    <mergeCell ref="BB70:BD70"/>
    <mergeCell ref="BE70:BG70"/>
    <mergeCell ref="AG71:AI71"/>
    <mergeCell ref="AJ71:AL71"/>
    <mergeCell ref="AM71:AO71"/>
    <mergeCell ref="AP71:AR71"/>
    <mergeCell ref="AS71:AU71"/>
    <mergeCell ref="AV71:AX71"/>
    <mergeCell ref="AY71:BA71"/>
    <mergeCell ref="BB71:BD71"/>
    <mergeCell ref="AY69:BA69"/>
    <mergeCell ref="BB69:BD69"/>
    <mergeCell ref="BE69:BG69"/>
    <mergeCell ref="AG70:AI70"/>
    <mergeCell ref="AJ70:AL70"/>
    <mergeCell ref="AM70:AO70"/>
    <mergeCell ref="AP70:AR70"/>
    <mergeCell ref="AS70:AU70"/>
    <mergeCell ref="AV70:AX70"/>
    <mergeCell ref="AY70:BA70"/>
    <mergeCell ref="AG69:AI69"/>
    <mergeCell ref="AJ69:AL69"/>
    <mergeCell ref="AM69:AO69"/>
    <mergeCell ref="AP69:AR69"/>
    <mergeCell ref="AS69:AU69"/>
    <mergeCell ref="AV69:AX69"/>
    <mergeCell ref="AS65:AU65"/>
    <mergeCell ref="AV65:AX65"/>
    <mergeCell ref="BE63:BG63"/>
    <mergeCell ref="AG64:AI64"/>
    <mergeCell ref="AJ64:AL64"/>
    <mergeCell ref="AM64:AO64"/>
    <mergeCell ref="AP64:AR64"/>
    <mergeCell ref="AS64:AU64"/>
    <mergeCell ref="AV64:AX64"/>
    <mergeCell ref="AY64:BA64"/>
    <mergeCell ref="BB64:BD64"/>
    <mergeCell ref="BE64:BG64"/>
    <mergeCell ref="BE67:BG67"/>
    <mergeCell ref="AG68:AI68"/>
    <mergeCell ref="AJ68:AL68"/>
    <mergeCell ref="AM68:AO68"/>
    <mergeCell ref="AP68:AR68"/>
    <mergeCell ref="AS68:AU68"/>
    <mergeCell ref="AV68:AX68"/>
    <mergeCell ref="AY68:BA68"/>
    <mergeCell ref="BB68:BD68"/>
    <mergeCell ref="BE68:BG68"/>
    <mergeCell ref="BB66:BD66"/>
    <mergeCell ref="BE66:BG66"/>
    <mergeCell ref="AG67:AI67"/>
    <mergeCell ref="AJ67:AL67"/>
    <mergeCell ref="AM67:AO67"/>
    <mergeCell ref="AP67:AR67"/>
    <mergeCell ref="AS67:AU67"/>
    <mergeCell ref="AV67:AX67"/>
    <mergeCell ref="AY67:BA67"/>
    <mergeCell ref="BB67:BD67"/>
    <mergeCell ref="AS62:AU62"/>
    <mergeCell ref="AV62:AX62"/>
    <mergeCell ref="AY62:BA62"/>
    <mergeCell ref="BB62:BD62"/>
    <mergeCell ref="BE62:BG62"/>
    <mergeCell ref="BI62:BI73"/>
    <mergeCell ref="AS63:AU63"/>
    <mergeCell ref="AV63:AX63"/>
    <mergeCell ref="AY63:BA63"/>
    <mergeCell ref="BB63:BD63"/>
    <mergeCell ref="AG62:AI62"/>
    <mergeCell ref="AJ62:AL62"/>
    <mergeCell ref="AM62:AO62"/>
    <mergeCell ref="AP62:AR62"/>
    <mergeCell ref="AG63:AI63"/>
    <mergeCell ref="AJ63:AL63"/>
    <mergeCell ref="AM63:AO63"/>
    <mergeCell ref="AP63:AR63"/>
    <mergeCell ref="AY65:BA65"/>
    <mergeCell ref="BB65:BD65"/>
    <mergeCell ref="BE65:BG65"/>
    <mergeCell ref="AG66:AI66"/>
    <mergeCell ref="AJ66:AL66"/>
    <mergeCell ref="AM66:AO66"/>
    <mergeCell ref="AP66:AR66"/>
    <mergeCell ref="AS66:AU66"/>
    <mergeCell ref="AV66:AX66"/>
    <mergeCell ref="AY66:BA66"/>
    <mergeCell ref="AG65:AI65"/>
    <mergeCell ref="AJ65:AL65"/>
    <mergeCell ref="AM65:AO65"/>
    <mergeCell ref="AP65:AR65"/>
    <mergeCell ref="M73:O73"/>
    <mergeCell ref="P73:R73"/>
    <mergeCell ref="S73:U73"/>
    <mergeCell ref="V73:X73"/>
    <mergeCell ref="Y73:AA73"/>
    <mergeCell ref="AB73:AD73"/>
    <mergeCell ref="M72:O72"/>
    <mergeCell ref="P72:R72"/>
    <mergeCell ref="S72:U72"/>
    <mergeCell ref="V72:X72"/>
    <mergeCell ref="Y72:AA72"/>
    <mergeCell ref="AB72:AD72"/>
    <mergeCell ref="Y70:AA70"/>
    <mergeCell ref="AB70:AD70"/>
    <mergeCell ref="C71:D73"/>
    <mergeCell ref="E71:K73"/>
    <mergeCell ref="M71:O71"/>
    <mergeCell ref="P71:R71"/>
    <mergeCell ref="S71:U71"/>
    <mergeCell ref="V71:X71"/>
    <mergeCell ref="Y71:AA71"/>
    <mergeCell ref="AB71:AD71"/>
    <mergeCell ref="Y68:AA68"/>
    <mergeCell ref="AB68:AD68"/>
    <mergeCell ref="M69:O69"/>
    <mergeCell ref="P69:R69"/>
    <mergeCell ref="S69:U69"/>
    <mergeCell ref="V69:X69"/>
    <mergeCell ref="Y69:AA69"/>
    <mergeCell ref="AB69:AD69"/>
    <mergeCell ref="C68:D70"/>
    <mergeCell ref="E68:K70"/>
    <mergeCell ref="M68:O68"/>
    <mergeCell ref="P68:R68"/>
    <mergeCell ref="S68:U68"/>
    <mergeCell ref="V68:X68"/>
    <mergeCell ref="M70:O70"/>
    <mergeCell ref="P70:R70"/>
    <mergeCell ref="S70:U70"/>
    <mergeCell ref="V70:X70"/>
    <mergeCell ref="AB66:AD66"/>
    <mergeCell ref="M67:O67"/>
    <mergeCell ref="P67:R67"/>
    <mergeCell ref="S67:U67"/>
    <mergeCell ref="V67:X67"/>
    <mergeCell ref="Y67:AA67"/>
    <mergeCell ref="AB67:AD67"/>
    <mergeCell ref="C65:D67"/>
    <mergeCell ref="E65:K67"/>
    <mergeCell ref="M65:O65"/>
    <mergeCell ref="P65:R65"/>
    <mergeCell ref="S65:U65"/>
    <mergeCell ref="V65:X65"/>
    <mergeCell ref="M66:O66"/>
    <mergeCell ref="P66:R66"/>
    <mergeCell ref="S66:U66"/>
    <mergeCell ref="V66:X66"/>
    <mergeCell ref="M64:O64"/>
    <mergeCell ref="P64:R64"/>
    <mergeCell ref="S64:U64"/>
    <mergeCell ref="V64:X64"/>
    <mergeCell ref="Y64:AA64"/>
    <mergeCell ref="AB64:AD64"/>
    <mergeCell ref="M63:O63"/>
    <mergeCell ref="P63:R63"/>
    <mergeCell ref="S63:U63"/>
    <mergeCell ref="V63:X63"/>
    <mergeCell ref="Y63:AA63"/>
    <mergeCell ref="AB63:AD63"/>
    <mergeCell ref="Z211:AD211"/>
    <mergeCell ref="AG211:AK211"/>
    <mergeCell ref="B62:B73"/>
    <mergeCell ref="C62:D64"/>
    <mergeCell ref="E62:K64"/>
    <mergeCell ref="M62:O62"/>
    <mergeCell ref="P62:R62"/>
    <mergeCell ref="S62:U62"/>
    <mergeCell ref="V62:X62"/>
    <mergeCell ref="Y62:AA62"/>
    <mergeCell ref="AG194:AJ194"/>
    <mergeCell ref="AK194:AN194"/>
    <mergeCell ref="AG192:AJ192"/>
    <mergeCell ref="AK192:AN192"/>
    <mergeCell ref="AG190:AJ190"/>
    <mergeCell ref="AK190:AN190"/>
    <mergeCell ref="AK187:AN187"/>
    <mergeCell ref="B183:B191"/>
    <mergeCell ref="B175:B176"/>
    <mergeCell ref="B147:B149"/>
    <mergeCell ref="AO194:AR194"/>
    <mergeCell ref="AS194:AV194"/>
    <mergeCell ref="AW194:AX194"/>
    <mergeCell ref="AY194:BH194"/>
    <mergeCell ref="C194:L194"/>
    <mergeCell ref="M194:N194"/>
    <mergeCell ref="O194:R194"/>
    <mergeCell ref="S194:V194"/>
    <mergeCell ref="W194:Z194"/>
    <mergeCell ref="AA194:AD194"/>
    <mergeCell ref="AG193:AJ193"/>
    <mergeCell ref="AK193:AN193"/>
    <mergeCell ref="AO193:AR193"/>
    <mergeCell ref="AS193:AV193"/>
    <mergeCell ref="AW193:AX193"/>
    <mergeCell ref="AY193:BH193"/>
    <mergeCell ref="C193:L193"/>
    <mergeCell ref="M193:N193"/>
    <mergeCell ref="O193:R193"/>
    <mergeCell ref="S193:V193"/>
    <mergeCell ref="W193:Z193"/>
    <mergeCell ref="AA193:AD193"/>
    <mergeCell ref="AW192:AX192"/>
    <mergeCell ref="AY192:BH192"/>
    <mergeCell ref="C192:L192"/>
    <mergeCell ref="M192:N192"/>
    <mergeCell ref="O192:R192"/>
    <mergeCell ref="S192:V192"/>
    <mergeCell ref="W192:Z192"/>
    <mergeCell ref="AA192:AD192"/>
    <mergeCell ref="AG191:AJ191"/>
    <mergeCell ref="AK191:AN191"/>
    <mergeCell ref="AO191:AR191"/>
    <mergeCell ref="AS191:AV191"/>
    <mergeCell ref="AW191:AX191"/>
    <mergeCell ref="AY191:BH191"/>
    <mergeCell ref="C191:L191"/>
    <mergeCell ref="M191:N191"/>
    <mergeCell ref="O191:R191"/>
    <mergeCell ref="S191:V191"/>
    <mergeCell ref="W191:Z191"/>
    <mergeCell ref="AA191:AD191"/>
    <mergeCell ref="AO190:AR190"/>
    <mergeCell ref="AS190:AV190"/>
    <mergeCell ref="AW190:AX190"/>
    <mergeCell ref="AY190:BH190"/>
    <mergeCell ref="AO189:AR189"/>
    <mergeCell ref="AS189:AV189"/>
    <mergeCell ref="AW189:AX189"/>
    <mergeCell ref="AY189:BH189"/>
    <mergeCell ref="C190:L190"/>
    <mergeCell ref="M190:N190"/>
    <mergeCell ref="O190:R190"/>
    <mergeCell ref="S190:V190"/>
    <mergeCell ref="W190:Z190"/>
    <mergeCell ref="AA190:AD190"/>
    <mergeCell ref="AY188:BH188"/>
    <mergeCell ref="C189:L189"/>
    <mergeCell ref="M189:N189"/>
    <mergeCell ref="O189:R189"/>
    <mergeCell ref="S189:V189"/>
    <mergeCell ref="W189:Z189"/>
    <mergeCell ref="AA189:AD189"/>
    <mergeCell ref="AE189:AE211"/>
    <mergeCell ref="AG189:AJ189"/>
    <mergeCell ref="AK189:AN189"/>
    <mergeCell ref="AA188:AD188"/>
    <mergeCell ref="AG188:AJ188"/>
    <mergeCell ref="AK188:AN188"/>
    <mergeCell ref="AO188:AR188"/>
    <mergeCell ref="AS188:AV188"/>
    <mergeCell ref="AW188:AX188"/>
    <mergeCell ref="AO192:AR192"/>
    <mergeCell ref="AS192:AV192"/>
    <mergeCell ref="AO184:AR184"/>
    <mergeCell ref="AS184:AV184"/>
    <mergeCell ref="AW184:AX184"/>
    <mergeCell ref="AY184:BH184"/>
    <mergeCell ref="C185:L185"/>
    <mergeCell ref="M185:N185"/>
    <mergeCell ref="O185:R185"/>
    <mergeCell ref="S185:V185"/>
    <mergeCell ref="W185:Z185"/>
    <mergeCell ref="AO187:AR187"/>
    <mergeCell ref="AS187:AV187"/>
    <mergeCell ref="AW187:AX187"/>
    <mergeCell ref="AY187:BH187"/>
    <mergeCell ref="C188:L188"/>
    <mergeCell ref="M188:N188"/>
    <mergeCell ref="O188:R188"/>
    <mergeCell ref="S188:V188"/>
    <mergeCell ref="W188:Z188"/>
    <mergeCell ref="AS186:AV186"/>
    <mergeCell ref="AW186:AX186"/>
    <mergeCell ref="AY186:BH186"/>
    <mergeCell ref="C187:L187"/>
    <mergeCell ref="M187:N187"/>
    <mergeCell ref="O187:R187"/>
    <mergeCell ref="S187:V187"/>
    <mergeCell ref="W187:Z187"/>
    <mergeCell ref="AA187:AD187"/>
    <mergeCell ref="AG187:AJ187"/>
    <mergeCell ref="BI183:BI191"/>
    <mergeCell ref="C184:L184"/>
    <mergeCell ref="M184:N184"/>
    <mergeCell ref="O184:R184"/>
    <mergeCell ref="S184:V184"/>
    <mergeCell ref="W184:Z184"/>
    <mergeCell ref="AA184:AD184"/>
    <mergeCell ref="AG184:AJ184"/>
    <mergeCell ref="W183:Z183"/>
    <mergeCell ref="AA183:AD183"/>
    <mergeCell ref="AG183:AJ183"/>
    <mergeCell ref="AK183:AN183"/>
    <mergeCell ref="AO183:AR183"/>
    <mergeCell ref="AS183:AV183"/>
    <mergeCell ref="AG180:AJ181"/>
    <mergeCell ref="AK180:AN182"/>
    <mergeCell ref="AO180:AR182"/>
    <mergeCell ref="AX180:AY181"/>
    <mergeCell ref="AZ180:BG181"/>
    <mergeCell ref="C183:L183"/>
    <mergeCell ref="M183:N183"/>
    <mergeCell ref="O183:R183"/>
    <mergeCell ref="S183:V183"/>
    <mergeCell ref="AY185:BH185"/>
    <mergeCell ref="C186:L186"/>
    <mergeCell ref="M186:N186"/>
    <mergeCell ref="O186:R186"/>
    <mergeCell ref="S186:V186"/>
    <mergeCell ref="W186:Z186"/>
    <mergeCell ref="AA186:AD186"/>
    <mergeCell ref="AG186:AJ186"/>
    <mergeCell ref="AK186:AN186"/>
    <mergeCell ref="AS178:AV178"/>
    <mergeCell ref="AW178:BH178"/>
    <mergeCell ref="N179:N182"/>
    <mergeCell ref="AS179:AV182"/>
    <mergeCell ref="D180:E181"/>
    <mergeCell ref="F180:M181"/>
    <mergeCell ref="P180:Q182"/>
    <mergeCell ref="S180:V182"/>
    <mergeCell ref="W180:Z182"/>
    <mergeCell ref="AA180:AD182"/>
    <mergeCell ref="AO177:AR177"/>
    <mergeCell ref="C178:N178"/>
    <mergeCell ref="O178:R178"/>
    <mergeCell ref="S178:V178"/>
    <mergeCell ref="W178:Z178"/>
    <mergeCell ref="AA178:AD178"/>
    <mergeCell ref="AG178:AJ178"/>
    <mergeCell ref="AK178:AN178"/>
    <mergeCell ref="AO178:AR178"/>
    <mergeCell ref="AF174:AF194"/>
    <mergeCell ref="D175:AC175"/>
    <mergeCell ref="AH175:BG175"/>
    <mergeCell ref="AW183:AX183"/>
    <mergeCell ref="AY183:BH183"/>
    <mergeCell ref="AO186:AR186"/>
    <mergeCell ref="AA185:AD185"/>
    <mergeCell ref="AG185:AJ185"/>
    <mergeCell ref="AK185:AN185"/>
    <mergeCell ref="AO185:AR185"/>
    <mergeCell ref="AS185:AV185"/>
    <mergeCell ref="AW185:AX185"/>
    <mergeCell ref="AK184:AN184"/>
    <mergeCell ref="AV152:AX152"/>
    <mergeCell ref="AY152:BA152"/>
    <mergeCell ref="BB152:BD152"/>
    <mergeCell ref="BI175:BI176"/>
    <mergeCell ref="E176:AC176"/>
    <mergeCell ref="AH176:BF176"/>
    <mergeCell ref="AA177:AD177"/>
    <mergeCell ref="AG177:AJ177"/>
    <mergeCell ref="AK177:AN177"/>
    <mergeCell ref="Z170:AD170"/>
    <mergeCell ref="AG170:AK170"/>
    <mergeCell ref="C171:D173"/>
    <mergeCell ref="AC171:AD173"/>
    <mergeCell ref="AG171:AH173"/>
    <mergeCell ref="BG171:BH173"/>
    <mergeCell ref="F172:AA172"/>
    <mergeCell ref="AJ172:BE172"/>
    <mergeCell ref="F173:AA173"/>
    <mergeCell ref="AJ173:BE173"/>
    <mergeCell ref="AY154:BA154"/>
    <mergeCell ref="BB154:BD154"/>
    <mergeCell ref="AG155:AI155"/>
    <mergeCell ref="AJ155:AL155"/>
    <mergeCell ref="AM155:AO155"/>
    <mergeCell ref="AP155:AR155"/>
    <mergeCell ref="AS155:AU155"/>
    <mergeCell ref="AV155:AX155"/>
    <mergeCell ref="AY155:BA155"/>
    <mergeCell ref="BB155:BD155"/>
    <mergeCell ref="AP150:AR150"/>
    <mergeCell ref="AS150:AU150"/>
    <mergeCell ref="AV150:AX150"/>
    <mergeCell ref="AJ149:AL149"/>
    <mergeCell ref="AM149:AO149"/>
    <mergeCell ref="AP149:AR149"/>
    <mergeCell ref="AS149:AU149"/>
    <mergeCell ref="AV149:AX149"/>
    <mergeCell ref="AY149:BA149"/>
    <mergeCell ref="AY153:BA153"/>
    <mergeCell ref="BB153:BD153"/>
    <mergeCell ref="BF153:BH155"/>
    <mergeCell ref="BI153:BI155"/>
    <mergeCell ref="AG154:AI154"/>
    <mergeCell ref="AJ154:AL154"/>
    <mergeCell ref="AM154:AO154"/>
    <mergeCell ref="AP154:AR154"/>
    <mergeCell ref="AS154:AU154"/>
    <mergeCell ref="AV154:AX154"/>
    <mergeCell ref="AG153:AI153"/>
    <mergeCell ref="AJ153:AL153"/>
    <mergeCell ref="AM153:AO153"/>
    <mergeCell ref="AP153:AR153"/>
    <mergeCell ref="AS153:AU153"/>
    <mergeCell ref="AV153:AX153"/>
    <mergeCell ref="AY151:BA151"/>
    <mergeCell ref="BB151:BD151"/>
    <mergeCell ref="AG152:AI152"/>
    <mergeCell ref="AJ152:AL152"/>
    <mergeCell ref="AM152:AO152"/>
    <mergeCell ref="AP152:AR152"/>
    <mergeCell ref="AS152:AU152"/>
    <mergeCell ref="V149:X149"/>
    <mergeCell ref="AG149:AI149"/>
    <mergeCell ref="AS147:AU147"/>
    <mergeCell ref="AV147:AX147"/>
    <mergeCell ref="AY147:BA147"/>
    <mergeCell ref="BB147:BD147"/>
    <mergeCell ref="BF147:BH149"/>
    <mergeCell ref="BI147:BI149"/>
    <mergeCell ref="BB149:BD149"/>
    <mergeCell ref="V147:X147"/>
    <mergeCell ref="AE147:AE170"/>
    <mergeCell ref="AG147:AI147"/>
    <mergeCell ref="AJ147:AL147"/>
    <mergeCell ref="AM147:AO147"/>
    <mergeCell ref="AP147:AR147"/>
    <mergeCell ref="V148:X148"/>
    <mergeCell ref="AG148:AI148"/>
    <mergeCell ref="AJ148:AL148"/>
    <mergeCell ref="AM148:AO148"/>
    <mergeCell ref="AY150:BA150"/>
    <mergeCell ref="BB150:BD150"/>
    <mergeCell ref="BF150:BH152"/>
    <mergeCell ref="BI150:BI152"/>
    <mergeCell ref="AG151:AI151"/>
    <mergeCell ref="AJ151:AL151"/>
    <mergeCell ref="AM151:AO151"/>
    <mergeCell ref="AP151:AR151"/>
    <mergeCell ref="AS151:AU151"/>
    <mergeCell ref="AV151:AX151"/>
    <mergeCell ref="AG150:AI150"/>
    <mergeCell ref="AJ150:AL150"/>
    <mergeCell ref="AM150:AO150"/>
    <mergeCell ref="C147:D149"/>
    <mergeCell ref="E147:K149"/>
    <mergeCell ref="M147:O147"/>
    <mergeCell ref="P147:R147"/>
    <mergeCell ref="S147:U147"/>
    <mergeCell ref="M148:O148"/>
    <mergeCell ref="P148:R148"/>
    <mergeCell ref="S148:U148"/>
    <mergeCell ref="AM146:AO146"/>
    <mergeCell ref="AP146:AR146"/>
    <mergeCell ref="AS146:AU146"/>
    <mergeCell ref="AV146:AX146"/>
    <mergeCell ref="AY146:BA146"/>
    <mergeCell ref="BB146:BD146"/>
    <mergeCell ref="AS145:AU145"/>
    <mergeCell ref="AV145:AX145"/>
    <mergeCell ref="AY145:BA145"/>
    <mergeCell ref="BB145:BD145"/>
    <mergeCell ref="M146:O146"/>
    <mergeCell ref="P146:R146"/>
    <mergeCell ref="S146:U146"/>
    <mergeCell ref="V146:X146"/>
    <mergeCell ref="AG146:AI146"/>
    <mergeCell ref="AJ146:AL146"/>
    <mergeCell ref="AP148:AR148"/>
    <mergeCell ref="AS148:AU148"/>
    <mergeCell ref="AV148:AX148"/>
    <mergeCell ref="AY148:BA148"/>
    <mergeCell ref="BB148:BD148"/>
    <mergeCell ref="M149:O149"/>
    <mergeCell ref="P149:R149"/>
    <mergeCell ref="S149:U149"/>
    <mergeCell ref="BF144:BH146"/>
    <mergeCell ref="BI144:BI146"/>
    <mergeCell ref="M145:O145"/>
    <mergeCell ref="P145:R145"/>
    <mergeCell ref="S145:U145"/>
    <mergeCell ref="V145:X145"/>
    <mergeCell ref="AG145:AI145"/>
    <mergeCell ref="AJ145:AL145"/>
    <mergeCell ref="AM145:AO145"/>
    <mergeCell ref="AP145:AR145"/>
    <mergeCell ref="AM144:AO144"/>
    <mergeCell ref="AP144:AR144"/>
    <mergeCell ref="AS144:AU144"/>
    <mergeCell ref="AV144:AX144"/>
    <mergeCell ref="AY144:BA144"/>
    <mergeCell ref="BB144:BD144"/>
    <mergeCell ref="BB143:BD143"/>
    <mergeCell ref="B144:B146"/>
    <mergeCell ref="C144:D146"/>
    <mergeCell ref="E144:K146"/>
    <mergeCell ref="M144:O144"/>
    <mergeCell ref="P144:R144"/>
    <mergeCell ref="S144:U144"/>
    <mergeCell ref="V144:X144"/>
    <mergeCell ref="AG144:AI144"/>
    <mergeCell ref="AJ144:AL144"/>
    <mergeCell ref="AJ143:AL143"/>
    <mergeCell ref="AM143:AO143"/>
    <mergeCell ref="AP143:AR143"/>
    <mergeCell ref="AS143:AU143"/>
    <mergeCell ref="AV143:AX143"/>
    <mergeCell ref="AY143:BA143"/>
    <mergeCell ref="AP142:AR142"/>
    <mergeCell ref="AS142:AU142"/>
    <mergeCell ref="AV142:AX142"/>
    <mergeCell ref="AY142:BA142"/>
    <mergeCell ref="AS138:AU140"/>
    <mergeCell ref="BB142:BD142"/>
    <mergeCell ref="M143:O143"/>
    <mergeCell ref="P143:R143"/>
    <mergeCell ref="S143:U143"/>
    <mergeCell ref="V143:X143"/>
    <mergeCell ref="AG143:AI143"/>
    <mergeCell ref="BB141:BD141"/>
    <mergeCell ref="BF141:BH143"/>
    <mergeCell ref="BI141:BI143"/>
    <mergeCell ref="M142:O142"/>
    <mergeCell ref="P142:R142"/>
    <mergeCell ref="S142:U142"/>
    <mergeCell ref="V142:X142"/>
    <mergeCell ref="AG142:AI142"/>
    <mergeCell ref="AJ142:AL142"/>
    <mergeCell ref="AM142:AO142"/>
    <mergeCell ref="AJ141:AL141"/>
    <mergeCell ref="AM141:AO141"/>
    <mergeCell ref="AP141:AR141"/>
    <mergeCell ref="AS141:AU141"/>
    <mergeCell ref="AV141:AX141"/>
    <mergeCell ref="AY141:BA141"/>
    <mergeCell ref="AJ137:AL137"/>
    <mergeCell ref="AM137:AO137"/>
    <mergeCell ref="AP137:AR137"/>
    <mergeCell ref="AS137:AU137"/>
    <mergeCell ref="B134:B135"/>
    <mergeCell ref="D134:AC134"/>
    <mergeCell ref="AH134:BG134"/>
    <mergeCell ref="K140:L140"/>
    <mergeCell ref="BG140:BH140"/>
    <mergeCell ref="B141:B143"/>
    <mergeCell ref="C141:D143"/>
    <mergeCell ref="E141:K143"/>
    <mergeCell ref="M141:O141"/>
    <mergeCell ref="P141:R141"/>
    <mergeCell ref="S141:U141"/>
    <mergeCell ref="V141:X141"/>
    <mergeCell ref="AG141:AI141"/>
    <mergeCell ref="AV138:AX140"/>
    <mergeCell ref="AY138:BA140"/>
    <mergeCell ref="BB138:BD140"/>
    <mergeCell ref="BG138:BH138"/>
    <mergeCell ref="D139:E139"/>
    <mergeCell ref="G139:H139"/>
    <mergeCell ref="K139:L139"/>
    <mergeCell ref="BG139:BH139"/>
    <mergeCell ref="D140:E140"/>
    <mergeCell ref="G140:H140"/>
    <mergeCell ref="V138:X140"/>
    <mergeCell ref="AG138:AI140"/>
    <mergeCell ref="AJ138:AL140"/>
    <mergeCell ref="AM138:AO140"/>
    <mergeCell ref="AP138:AR140"/>
    <mergeCell ref="BI134:BI135"/>
    <mergeCell ref="E135:AC135"/>
    <mergeCell ref="AH135:BF135"/>
    <mergeCell ref="BG130:BH132"/>
    <mergeCell ref="F131:AA131"/>
    <mergeCell ref="AJ131:BE131"/>
    <mergeCell ref="F132:AA132"/>
    <mergeCell ref="AJ132:BE132"/>
    <mergeCell ref="AF133:AF152"/>
    <mergeCell ref="C137:L137"/>
    <mergeCell ref="M137:O137"/>
    <mergeCell ref="P137:R137"/>
    <mergeCell ref="S137:U137"/>
    <mergeCell ref="AB118:AD118"/>
    <mergeCell ref="O123:O124"/>
    <mergeCell ref="Z129:AD129"/>
    <mergeCell ref="AG129:AK129"/>
    <mergeCell ref="C130:D132"/>
    <mergeCell ref="AC130:AD132"/>
    <mergeCell ref="AG130:AH132"/>
    <mergeCell ref="AV137:AX137"/>
    <mergeCell ref="AY137:BA137"/>
    <mergeCell ref="BB137:BD137"/>
    <mergeCell ref="BE137:BH137"/>
    <mergeCell ref="D138:E138"/>
    <mergeCell ref="G138:H138"/>
    <mergeCell ref="K138:L138"/>
    <mergeCell ref="M138:O140"/>
    <mergeCell ref="P138:R140"/>
    <mergeCell ref="S138:U140"/>
    <mergeCell ref="V137:X137"/>
    <mergeCell ref="AG137:AI137"/>
    <mergeCell ref="B116:B118"/>
    <mergeCell ref="J116:L118"/>
    <mergeCell ref="C116:I118"/>
    <mergeCell ref="M116:AA116"/>
    <mergeCell ref="AB116:AD116"/>
    <mergeCell ref="M117:AA117"/>
    <mergeCell ref="M118:AA118"/>
    <mergeCell ref="AJ114:AL114"/>
    <mergeCell ref="AM114:AO114"/>
    <mergeCell ref="AP114:AR114"/>
    <mergeCell ref="AS114:AU114"/>
    <mergeCell ref="AV114:AX114"/>
    <mergeCell ref="AY114:BA114"/>
    <mergeCell ref="AY113:BA113"/>
    <mergeCell ref="BB113:BD113"/>
    <mergeCell ref="BE113:BG113"/>
    <mergeCell ref="M114:O114"/>
    <mergeCell ref="P114:R114"/>
    <mergeCell ref="S114:U114"/>
    <mergeCell ref="V114:X114"/>
    <mergeCell ref="Y114:AA114"/>
    <mergeCell ref="AB114:AD114"/>
    <mergeCell ref="AG114:AI114"/>
    <mergeCell ref="AG113:AI113"/>
    <mergeCell ref="AJ113:AL113"/>
    <mergeCell ref="AM113:AO113"/>
    <mergeCell ref="AP113:AR113"/>
    <mergeCell ref="AS113:AU113"/>
    <mergeCell ref="AV113:AX113"/>
    <mergeCell ref="AY112:BA112"/>
    <mergeCell ref="BB112:BD112"/>
    <mergeCell ref="BE112:BG112"/>
    <mergeCell ref="BI112:BI114"/>
    <mergeCell ref="M113:O113"/>
    <mergeCell ref="P113:R113"/>
    <mergeCell ref="S113:U113"/>
    <mergeCell ref="V113:X113"/>
    <mergeCell ref="Y113:AA113"/>
    <mergeCell ref="AB113:AD113"/>
    <mergeCell ref="AG112:AI112"/>
    <mergeCell ref="AJ112:AL112"/>
    <mergeCell ref="AM112:AO112"/>
    <mergeCell ref="AP112:AR112"/>
    <mergeCell ref="AS112:AU112"/>
    <mergeCell ref="AV112:AX112"/>
    <mergeCell ref="BE111:BG111"/>
    <mergeCell ref="BB114:BD114"/>
    <mergeCell ref="BE114:BG114"/>
    <mergeCell ref="B109:B111"/>
    <mergeCell ref="C109:D111"/>
    <mergeCell ref="E109:K111"/>
    <mergeCell ref="M109:O109"/>
    <mergeCell ref="P109:R109"/>
    <mergeCell ref="S109:U109"/>
    <mergeCell ref="B112:B114"/>
    <mergeCell ref="C112:D114"/>
    <mergeCell ref="E112:K114"/>
    <mergeCell ref="M112:O112"/>
    <mergeCell ref="P112:R112"/>
    <mergeCell ref="S112:U112"/>
    <mergeCell ref="V112:X112"/>
    <mergeCell ref="Y112:AA112"/>
    <mergeCell ref="AB112:AD112"/>
    <mergeCell ref="AM111:AO111"/>
    <mergeCell ref="AP111:AR111"/>
    <mergeCell ref="M111:O111"/>
    <mergeCell ref="P111:R111"/>
    <mergeCell ref="S111:U111"/>
    <mergeCell ref="V111:X111"/>
    <mergeCell ref="Y111:AA111"/>
    <mergeCell ref="AB111:AD111"/>
    <mergeCell ref="AG111:AI111"/>
    <mergeCell ref="AJ111:AL111"/>
    <mergeCell ref="AJ110:AL110"/>
    <mergeCell ref="AM110:AO110"/>
    <mergeCell ref="AP110:AR110"/>
    <mergeCell ref="AV107:AX107"/>
    <mergeCell ref="AY107:BA107"/>
    <mergeCell ref="BB107:BD107"/>
    <mergeCell ref="BB109:BD109"/>
    <mergeCell ref="BE109:BG109"/>
    <mergeCell ref="BI109:BI111"/>
    <mergeCell ref="M110:O110"/>
    <mergeCell ref="P110:R110"/>
    <mergeCell ref="S110:U110"/>
    <mergeCell ref="V110:X110"/>
    <mergeCell ref="Y110:AA110"/>
    <mergeCell ref="AB110:AD110"/>
    <mergeCell ref="AG110:AI110"/>
    <mergeCell ref="AJ109:AL109"/>
    <mergeCell ref="AM109:AO109"/>
    <mergeCell ref="AP109:AR109"/>
    <mergeCell ref="AS109:AU109"/>
    <mergeCell ref="AV109:AX109"/>
    <mergeCell ref="AY109:BA109"/>
    <mergeCell ref="AS111:AU111"/>
    <mergeCell ref="AV111:AX111"/>
    <mergeCell ref="AY111:BA111"/>
    <mergeCell ref="BB111:BD111"/>
    <mergeCell ref="BB110:BD110"/>
    <mergeCell ref="BE110:BG110"/>
    <mergeCell ref="AS110:AU110"/>
    <mergeCell ref="AV110:AX110"/>
    <mergeCell ref="AY110:BA110"/>
    <mergeCell ref="BI106:BI108"/>
    <mergeCell ref="M107:O107"/>
    <mergeCell ref="P107:R107"/>
    <mergeCell ref="S107:U107"/>
    <mergeCell ref="V107:X107"/>
    <mergeCell ref="Y107:AA107"/>
    <mergeCell ref="AB107:AD107"/>
    <mergeCell ref="AG107:AI107"/>
    <mergeCell ref="AJ107:AL107"/>
    <mergeCell ref="AM106:AO106"/>
    <mergeCell ref="AP106:AR106"/>
    <mergeCell ref="AS106:AU106"/>
    <mergeCell ref="AV106:AX106"/>
    <mergeCell ref="AY106:BA106"/>
    <mergeCell ref="BB106:BD106"/>
    <mergeCell ref="V106:X106"/>
    <mergeCell ref="Y106:AA106"/>
    <mergeCell ref="AB106:AD106"/>
    <mergeCell ref="AE106:AE129"/>
    <mergeCell ref="AG106:AI106"/>
    <mergeCell ref="AJ106:AL106"/>
    <mergeCell ref="V109:X109"/>
    <mergeCell ref="Y109:AA109"/>
    <mergeCell ref="AB109:AD109"/>
    <mergeCell ref="AG109:AI109"/>
    <mergeCell ref="AP108:AR108"/>
    <mergeCell ref="AS108:AU108"/>
    <mergeCell ref="AV108:AX108"/>
    <mergeCell ref="AY108:BA108"/>
    <mergeCell ref="BB108:BD108"/>
    <mergeCell ref="BE108:BG108"/>
    <mergeCell ref="BE107:BG107"/>
    <mergeCell ref="B106:B108"/>
    <mergeCell ref="C106:D108"/>
    <mergeCell ref="E106:K108"/>
    <mergeCell ref="M106:O106"/>
    <mergeCell ref="P106:R106"/>
    <mergeCell ref="S106:U106"/>
    <mergeCell ref="AP105:AR105"/>
    <mergeCell ref="AS105:AU105"/>
    <mergeCell ref="AV105:AX105"/>
    <mergeCell ref="AY105:BA105"/>
    <mergeCell ref="BB105:BD105"/>
    <mergeCell ref="BE105:BG105"/>
    <mergeCell ref="V105:X105"/>
    <mergeCell ref="Y105:AA105"/>
    <mergeCell ref="AB105:AD105"/>
    <mergeCell ref="AG105:AI105"/>
    <mergeCell ref="AJ105:AL105"/>
    <mergeCell ref="AM105:AO105"/>
    <mergeCell ref="B103:B105"/>
    <mergeCell ref="C103:D105"/>
    <mergeCell ref="E103:K105"/>
    <mergeCell ref="P105:R105"/>
    <mergeCell ref="S105:U105"/>
    <mergeCell ref="BE106:BG106"/>
    <mergeCell ref="M108:O108"/>
    <mergeCell ref="P108:R108"/>
    <mergeCell ref="S108:U108"/>
    <mergeCell ref="V108:X108"/>
    <mergeCell ref="Y108:AA108"/>
    <mergeCell ref="AB108:AD108"/>
    <mergeCell ref="AG108:AI108"/>
    <mergeCell ref="AJ108:AL108"/>
    <mergeCell ref="BE104:BG104"/>
    <mergeCell ref="BI103:BI105"/>
    <mergeCell ref="M104:O104"/>
    <mergeCell ref="P104:R104"/>
    <mergeCell ref="S104:U104"/>
    <mergeCell ref="V104:X104"/>
    <mergeCell ref="Y104:AA104"/>
    <mergeCell ref="AB104:AD104"/>
    <mergeCell ref="AG104:AI104"/>
    <mergeCell ref="AJ104:AL104"/>
    <mergeCell ref="AM104:AO104"/>
    <mergeCell ref="AP103:AR103"/>
    <mergeCell ref="AS103:AU103"/>
    <mergeCell ref="AV103:AX103"/>
    <mergeCell ref="AY103:BA103"/>
    <mergeCell ref="BB103:BD103"/>
    <mergeCell ref="BE103:BG103"/>
    <mergeCell ref="V103:X103"/>
    <mergeCell ref="Y103:AA103"/>
    <mergeCell ref="AB103:AD103"/>
    <mergeCell ref="AG103:AI103"/>
    <mergeCell ref="AJ103:AL103"/>
    <mergeCell ref="AM103:AO103"/>
    <mergeCell ref="M103:O103"/>
    <mergeCell ref="P103:R103"/>
    <mergeCell ref="S103:U103"/>
    <mergeCell ref="M105:O105"/>
    <mergeCell ref="BI100:BI102"/>
    <mergeCell ref="M101:O101"/>
    <mergeCell ref="P101:R101"/>
    <mergeCell ref="S101:U101"/>
    <mergeCell ref="V101:X101"/>
    <mergeCell ref="Y101:AA101"/>
    <mergeCell ref="AB101:AD101"/>
    <mergeCell ref="AG101:AI101"/>
    <mergeCell ref="AJ101:AL101"/>
    <mergeCell ref="AM100:AO100"/>
    <mergeCell ref="AP100:AR100"/>
    <mergeCell ref="AS100:AU100"/>
    <mergeCell ref="AV100:AX100"/>
    <mergeCell ref="AY100:BA100"/>
    <mergeCell ref="BB100:BD100"/>
    <mergeCell ref="S100:U100"/>
    <mergeCell ref="V100:X100"/>
    <mergeCell ref="Y100:AA100"/>
    <mergeCell ref="AB100:AD100"/>
    <mergeCell ref="AG100:AI100"/>
    <mergeCell ref="AJ100:AL100"/>
    <mergeCell ref="AP102:AR102"/>
    <mergeCell ref="AS102:AU102"/>
    <mergeCell ref="AV102:AX102"/>
    <mergeCell ref="AY102:BA102"/>
    <mergeCell ref="BB102:BD102"/>
    <mergeCell ref="BE102:BG102"/>
    <mergeCell ref="BE101:BG101"/>
    <mergeCell ref="M102:O102"/>
    <mergeCell ref="P102:R102"/>
    <mergeCell ref="S102:U102"/>
    <mergeCell ref="V102:X102"/>
    <mergeCell ref="B100:B102"/>
    <mergeCell ref="C100:D102"/>
    <mergeCell ref="E100:K102"/>
    <mergeCell ref="M100:O100"/>
    <mergeCell ref="P100:R100"/>
    <mergeCell ref="AV97:AX99"/>
    <mergeCell ref="AY97:BA99"/>
    <mergeCell ref="BB97:BD99"/>
    <mergeCell ref="BF97:BG99"/>
    <mergeCell ref="D98:E98"/>
    <mergeCell ref="G98:H98"/>
    <mergeCell ref="K98:L98"/>
    <mergeCell ref="P98:R98"/>
    <mergeCell ref="D99:E99"/>
    <mergeCell ref="G99:H99"/>
    <mergeCell ref="AB97:AD98"/>
    <mergeCell ref="AG97:AI99"/>
    <mergeCell ref="AJ97:AL99"/>
    <mergeCell ref="AM97:AO99"/>
    <mergeCell ref="AP97:AR99"/>
    <mergeCell ref="AS97:AU99"/>
    <mergeCell ref="BE100:BG100"/>
    <mergeCell ref="Y102:AA102"/>
    <mergeCell ref="AB102:AD102"/>
    <mergeCell ref="AG102:AI102"/>
    <mergeCell ref="AJ102:AL102"/>
    <mergeCell ref="AM102:AO102"/>
    <mergeCell ref="AM101:AO101"/>
    <mergeCell ref="AP101:AR101"/>
    <mergeCell ref="AS101:AU101"/>
    <mergeCell ref="AV101:AX101"/>
    <mergeCell ref="AY101:BA101"/>
    <mergeCell ref="G97:H97"/>
    <mergeCell ref="K97:L97"/>
    <mergeCell ref="M97:O99"/>
    <mergeCell ref="P97:R97"/>
    <mergeCell ref="S97:U99"/>
    <mergeCell ref="V97:V98"/>
    <mergeCell ref="W97:W98"/>
    <mergeCell ref="Y97:AA99"/>
    <mergeCell ref="AM96:AO96"/>
    <mergeCell ref="AP96:AR96"/>
    <mergeCell ref="AS96:AU96"/>
    <mergeCell ref="AV96:AX96"/>
    <mergeCell ref="AY96:BA96"/>
    <mergeCell ref="BB96:BD96"/>
    <mergeCell ref="S96:U96"/>
    <mergeCell ref="V96:X96"/>
    <mergeCell ref="Y96:AA96"/>
    <mergeCell ref="AB96:AD96"/>
    <mergeCell ref="AG96:AI96"/>
    <mergeCell ref="AJ96:AL96"/>
    <mergeCell ref="AF92:AF111"/>
    <mergeCell ref="K99:L99"/>
    <mergeCell ref="BB101:BD101"/>
    <mergeCell ref="AP104:AR104"/>
    <mergeCell ref="AS104:AU104"/>
    <mergeCell ref="AV104:AX104"/>
    <mergeCell ref="AY104:BA104"/>
    <mergeCell ref="BB104:BD104"/>
    <mergeCell ref="AM108:AO108"/>
    <mergeCell ref="AM107:AO107"/>
    <mergeCell ref="AP107:AR107"/>
    <mergeCell ref="AS107:AU107"/>
    <mergeCell ref="Y66:AA66"/>
    <mergeCell ref="AB61:AD61"/>
    <mergeCell ref="AG61:AI61"/>
    <mergeCell ref="AJ61:AL61"/>
    <mergeCell ref="AM61:AO61"/>
    <mergeCell ref="AP61:AR61"/>
    <mergeCell ref="AS61:AU61"/>
    <mergeCell ref="AS60:AU60"/>
    <mergeCell ref="AV60:AX60"/>
    <mergeCell ref="AY60:BA60"/>
    <mergeCell ref="BB60:BD60"/>
    <mergeCell ref="BE60:BG60"/>
    <mergeCell ref="AB117:AD117"/>
    <mergeCell ref="B93:B94"/>
    <mergeCell ref="D93:AC93"/>
    <mergeCell ref="AH93:BG93"/>
    <mergeCell ref="BI93:BI94"/>
    <mergeCell ref="E94:AC94"/>
    <mergeCell ref="AH94:BF94"/>
    <mergeCell ref="C96:L96"/>
    <mergeCell ref="M96:O96"/>
    <mergeCell ref="P96:R96"/>
    <mergeCell ref="C89:D91"/>
    <mergeCell ref="AC89:AD91"/>
    <mergeCell ref="AG89:AH91"/>
    <mergeCell ref="BG89:BH91"/>
    <mergeCell ref="F90:AA90"/>
    <mergeCell ref="AJ90:BE90"/>
    <mergeCell ref="F91:AA91"/>
    <mergeCell ref="AJ91:BE91"/>
    <mergeCell ref="BE96:BH96"/>
    <mergeCell ref="D97:E97"/>
    <mergeCell ref="M61:O61"/>
    <mergeCell ref="P61:R61"/>
    <mergeCell ref="S61:U61"/>
    <mergeCell ref="V61:X61"/>
    <mergeCell ref="Y61:AA61"/>
    <mergeCell ref="AV59:AX59"/>
    <mergeCell ref="AY59:BA59"/>
    <mergeCell ref="BB59:BD59"/>
    <mergeCell ref="BE59:BG59"/>
    <mergeCell ref="M60:O60"/>
    <mergeCell ref="P60:R60"/>
    <mergeCell ref="S60:U60"/>
    <mergeCell ref="V60:X60"/>
    <mergeCell ref="Y60:AA60"/>
    <mergeCell ref="AB60:AD60"/>
    <mergeCell ref="AE59:AE88"/>
    <mergeCell ref="AG59:AI59"/>
    <mergeCell ref="AJ59:AL59"/>
    <mergeCell ref="AM59:AO59"/>
    <mergeCell ref="AP59:AR59"/>
    <mergeCell ref="AS59:AU59"/>
    <mergeCell ref="AG60:AI60"/>
    <mergeCell ref="AJ60:AL60"/>
    <mergeCell ref="AM60:AO60"/>
    <mergeCell ref="AP60:AR60"/>
    <mergeCell ref="AV61:AX61"/>
    <mergeCell ref="AY61:BA61"/>
    <mergeCell ref="BB61:BD61"/>
    <mergeCell ref="BE61:BG61"/>
    <mergeCell ref="AB62:AD62"/>
    <mergeCell ref="Y65:AA65"/>
    <mergeCell ref="AB65:AD65"/>
    <mergeCell ref="BB58:BD58"/>
    <mergeCell ref="BE58:BG58"/>
    <mergeCell ref="C59:D61"/>
    <mergeCell ref="E59:K61"/>
    <mergeCell ref="M59:O59"/>
    <mergeCell ref="P59:R59"/>
    <mergeCell ref="S59:U59"/>
    <mergeCell ref="V59:X59"/>
    <mergeCell ref="Y59:AA59"/>
    <mergeCell ref="AB59:AD59"/>
    <mergeCell ref="AJ58:AL58"/>
    <mergeCell ref="AM58:AO58"/>
    <mergeCell ref="AP58:AR58"/>
    <mergeCell ref="AS58:AU58"/>
    <mergeCell ref="AV58:AX58"/>
    <mergeCell ref="AY58:BA58"/>
    <mergeCell ref="AY57:BA57"/>
    <mergeCell ref="BB57:BD57"/>
    <mergeCell ref="BE57:BG57"/>
    <mergeCell ref="M58:O58"/>
    <mergeCell ref="P58:R58"/>
    <mergeCell ref="S58:U58"/>
    <mergeCell ref="V58:X58"/>
    <mergeCell ref="Y58:AA58"/>
    <mergeCell ref="AB58:AD58"/>
    <mergeCell ref="AG58:AI58"/>
    <mergeCell ref="AG57:AI57"/>
    <mergeCell ref="AJ57:AL57"/>
    <mergeCell ref="AM57:AO57"/>
    <mergeCell ref="AP57:AR57"/>
    <mergeCell ref="AS57:AU57"/>
    <mergeCell ref="AV57:AX57"/>
    <mergeCell ref="M57:O57"/>
    <mergeCell ref="P57:R57"/>
    <mergeCell ref="S57:U57"/>
    <mergeCell ref="V57:X57"/>
    <mergeCell ref="Y57:AA57"/>
    <mergeCell ref="AB57:AD57"/>
    <mergeCell ref="AB56:AD56"/>
    <mergeCell ref="AG56:AI56"/>
    <mergeCell ref="AJ56:AL56"/>
    <mergeCell ref="AM56:AO56"/>
    <mergeCell ref="AP56:AR56"/>
    <mergeCell ref="AS56:AU56"/>
    <mergeCell ref="E56:K58"/>
    <mergeCell ref="M56:O56"/>
    <mergeCell ref="P56:R56"/>
    <mergeCell ref="S56:U56"/>
    <mergeCell ref="V56:X56"/>
    <mergeCell ref="Y56:AA56"/>
    <mergeCell ref="BE55:BG55"/>
    <mergeCell ref="V55:X55"/>
    <mergeCell ref="Y55:AA55"/>
    <mergeCell ref="AB55:AD55"/>
    <mergeCell ref="AG55:AI55"/>
    <mergeCell ref="AJ55:AL55"/>
    <mergeCell ref="AM55:AO55"/>
    <mergeCell ref="AP54:AR54"/>
    <mergeCell ref="AS54:AU54"/>
    <mergeCell ref="AV54:AX54"/>
    <mergeCell ref="AY54:BA54"/>
    <mergeCell ref="BB54:BD54"/>
    <mergeCell ref="BE54:BG54"/>
    <mergeCell ref="AV56:AX56"/>
    <mergeCell ref="AY56:BA56"/>
    <mergeCell ref="BB56:BD56"/>
    <mergeCell ref="BE56:BG56"/>
    <mergeCell ref="V50:X52"/>
    <mergeCell ref="Y50:AA52"/>
    <mergeCell ref="AB50:AD52"/>
    <mergeCell ref="AG50:AI52"/>
    <mergeCell ref="AJ50:AL52"/>
    <mergeCell ref="BI53:BI61"/>
    <mergeCell ref="M54:O54"/>
    <mergeCell ref="P54:R54"/>
    <mergeCell ref="S54:U54"/>
    <mergeCell ref="V54:X54"/>
    <mergeCell ref="Y54:AA54"/>
    <mergeCell ref="AB54:AD54"/>
    <mergeCell ref="AG54:AI54"/>
    <mergeCell ref="AJ54:AL54"/>
    <mergeCell ref="AM54:AO54"/>
    <mergeCell ref="AP53:AR53"/>
    <mergeCell ref="AS53:AU53"/>
    <mergeCell ref="AV53:AX53"/>
    <mergeCell ref="AY53:BA53"/>
    <mergeCell ref="BB53:BD53"/>
    <mergeCell ref="BE53:BG53"/>
    <mergeCell ref="V53:X53"/>
    <mergeCell ref="Y53:AA53"/>
    <mergeCell ref="AB53:AD53"/>
    <mergeCell ref="AG53:AI53"/>
    <mergeCell ref="AJ53:AL53"/>
    <mergeCell ref="AM53:AO53"/>
    <mergeCell ref="AP55:AR55"/>
    <mergeCell ref="AS55:AU55"/>
    <mergeCell ref="AV55:AX55"/>
    <mergeCell ref="AY55:BA55"/>
    <mergeCell ref="BB55:BD55"/>
    <mergeCell ref="BI46:BI47"/>
    <mergeCell ref="E47:AC47"/>
    <mergeCell ref="AH47:BF47"/>
    <mergeCell ref="C49:L49"/>
    <mergeCell ref="M49:O49"/>
    <mergeCell ref="P49:R49"/>
    <mergeCell ref="S49:U49"/>
    <mergeCell ref="V49:X49"/>
    <mergeCell ref="Y49:AA49"/>
    <mergeCell ref="AB49:AD49"/>
    <mergeCell ref="B53:B61"/>
    <mergeCell ref="C53:D55"/>
    <mergeCell ref="E53:K55"/>
    <mergeCell ref="M53:O53"/>
    <mergeCell ref="P53:R53"/>
    <mergeCell ref="S53:U53"/>
    <mergeCell ref="M55:O55"/>
    <mergeCell ref="P55:R55"/>
    <mergeCell ref="S55:U55"/>
    <mergeCell ref="C56:D58"/>
    <mergeCell ref="BF50:BG52"/>
    <mergeCell ref="D51:E51"/>
    <mergeCell ref="G51:H51"/>
    <mergeCell ref="K51:L51"/>
    <mergeCell ref="D52:E52"/>
    <mergeCell ref="G52:H52"/>
    <mergeCell ref="K52:L52"/>
    <mergeCell ref="AM50:AO52"/>
    <mergeCell ref="AP50:AR52"/>
    <mergeCell ref="AS50:AU52"/>
    <mergeCell ref="AV50:AX52"/>
    <mergeCell ref="AY50:BA52"/>
    <mergeCell ref="F44:AA44"/>
    <mergeCell ref="AJ44:BE44"/>
    <mergeCell ref="AF45:AF63"/>
    <mergeCell ref="B46:B47"/>
    <mergeCell ref="D46:AC46"/>
    <mergeCell ref="AH46:BG46"/>
    <mergeCell ref="AG49:AI49"/>
    <mergeCell ref="AJ49:AL49"/>
    <mergeCell ref="AM49:AO49"/>
    <mergeCell ref="AP49:AR49"/>
    <mergeCell ref="B1:AE41"/>
    <mergeCell ref="AG2:BH2"/>
    <mergeCell ref="AN18:BA23"/>
    <mergeCell ref="AG40:BH40"/>
    <mergeCell ref="C42:D44"/>
    <mergeCell ref="AC42:AD44"/>
    <mergeCell ref="AG42:AH44"/>
    <mergeCell ref="BG42:BH44"/>
    <mergeCell ref="F43:AA43"/>
    <mergeCell ref="AJ43:BE43"/>
    <mergeCell ref="AS49:AU49"/>
    <mergeCell ref="AV49:AX49"/>
    <mergeCell ref="AY49:BA49"/>
    <mergeCell ref="BB49:BD49"/>
    <mergeCell ref="BE49:BH49"/>
    <mergeCell ref="D50:E50"/>
    <mergeCell ref="G50:H50"/>
    <mergeCell ref="K50:L50"/>
    <mergeCell ref="M50:O52"/>
    <mergeCell ref="P50:R52"/>
    <mergeCell ref="BB50:BD52"/>
    <mergeCell ref="S50:U52"/>
  </mergeCells>
  <hyperlinks>
    <hyperlink ref="Z129" r:id="rId1" xr:uid="{8043359E-62E9-4A5B-BCCC-A79F8E2C6666}"/>
    <hyperlink ref="Z170" r:id="rId2" xr:uid="{B20191B6-6062-41F5-991F-109BB89C1E88}"/>
    <hyperlink ref="Z211" r:id="rId3" xr:uid="{FD2B0B1A-E853-4A00-9FFC-52018333E91B}"/>
  </hyperlinks>
  <printOptions horizontalCentered="1" verticalCentered="1"/>
  <pageMargins left="0" right="0" top="0" bottom="0" header="0" footer="0"/>
  <pageSetup scale="87" fitToHeight="0" orientation="portrait" r:id="rId4"/>
  <rowBreaks count="4" manualBreakCount="4">
    <brk id="41" min="1" max="60" man="1"/>
    <brk id="88" min="1" max="60" man="1"/>
    <brk id="129" min="1" max="60" man="1"/>
    <brk id="170" min="1" max="60" man="1"/>
  </rowBreaks>
  <colBreaks count="1" manualBreakCount="1">
    <brk id="31" max="2049" man="1"/>
  </colBreaks>
  <ignoredErrors>
    <ignoredError sqref="C45:BH52 C60:BH61 C57:BD58 BH56:BH58 C71:BH73 C65:D67 BH65:BH67 C83:BH88 C77:D79 BH77:BH79 C54:BH55 C53:D53 F53:BH53 C56:D56 F56:BD56 C59:D59 F59:BH59 C62:D64 L62:BH64 C68:D70 L68:BH70 L65:BD67 C74:D76 L74:BH76 C80:D82 L80:BH82 L77:BD79" numberStoredAsText="1"/>
  </ignoredErrors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CCC54-8493-4309-A1B0-5E49E4726E55}">
  <dimension ref="B2:I42"/>
  <sheetViews>
    <sheetView showGridLines="0" topLeftCell="A7" zoomScaleNormal="100" workbookViewId="0">
      <selection activeCell="G23" sqref="G23"/>
    </sheetView>
  </sheetViews>
  <sheetFormatPr baseColWidth="10" defaultRowHeight="18" customHeight="1" x14ac:dyDescent="0.65"/>
  <cols>
    <col min="1" max="1" width="10.6640625" style="79"/>
    <col min="2" max="2" width="14.5" style="86" customWidth="1"/>
    <col min="3" max="3" width="26" style="86" bestFit="1" customWidth="1"/>
    <col min="4" max="4" width="10.6640625" style="86"/>
    <col min="5" max="10" width="10.58203125" style="79" customWidth="1"/>
    <col min="11" max="16384" width="10.6640625" style="79"/>
  </cols>
  <sheetData>
    <row r="2" spans="2:4" ht="18" customHeight="1" x14ac:dyDescent="0.65">
      <c r="B2" s="482" t="s">
        <v>662</v>
      </c>
      <c r="C2" s="482"/>
      <c r="D2" s="482"/>
    </row>
    <row r="3" spans="2:4" ht="18" customHeight="1" x14ac:dyDescent="0.65">
      <c r="B3" s="481" t="s">
        <v>619</v>
      </c>
      <c r="C3" s="481"/>
      <c r="D3" s="481"/>
    </row>
    <row r="4" spans="2:4" ht="18" customHeight="1" x14ac:dyDescent="0.65">
      <c r="B4" s="479" t="s">
        <v>620</v>
      </c>
      <c r="C4" s="84" t="s">
        <v>621</v>
      </c>
      <c r="D4" s="85"/>
    </row>
    <row r="5" spans="2:4" ht="18" customHeight="1" x14ac:dyDescent="0.65">
      <c r="B5" s="479"/>
      <c r="C5" s="84" t="s">
        <v>622</v>
      </c>
      <c r="D5" s="85"/>
    </row>
    <row r="6" spans="2:4" ht="18" customHeight="1" x14ac:dyDescent="0.65">
      <c r="B6" s="481" t="s">
        <v>623</v>
      </c>
      <c r="C6" s="481"/>
      <c r="D6" s="481"/>
    </row>
    <row r="7" spans="2:4" ht="18" customHeight="1" x14ac:dyDescent="0.65">
      <c r="B7" s="479" t="s">
        <v>624</v>
      </c>
      <c r="C7" s="84" t="s">
        <v>625</v>
      </c>
      <c r="D7" s="85"/>
    </row>
    <row r="8" spans="2:4" ht="18" customHeight="1" x14ac:dyDescent="0.65">
      <c r="B8" s="479"/>
      <c r="C8" s="84" t="s">
        <v>626</v>
      </c>
      <c r="D8" s="85"/>
    </row>
    <row r="9" spans="2:4" ht="18" customHeight="1" x14ac:dyDescent="0.65">
      <c r="B9" s="479" t="s">
        <v>627</v>
      </c>
      <c r="C9" s="84" t="s">
        <v>628</v>
      </c>
      <c r="D9" s="85"/>
    </row>
    <row r="10" spans="2:4" ht="18" customHeight="1" x14ac:dyDescent="0.65">
      <c r="B10" s="479"/>
      <c r="C10" s="84" t="s">
        <v>629</v>
      </c>
      <c r="D10" s="85"/>
    </row>
    <row r="13" spans="2:4" ht="18" customHeight="1" x14ac:dyDescent="0.65">
      <c r="B13" s="482" t="s">
        <v>663</v>
      </c>
      <c r="C13" s="482"/>
      <c r="D13" s="482"/>
    </row>
    <row r="14" spans="2:4" ht="18" customHeight="1" x14ac:dyDescent="0.65">
      <c r="B14" s="481" t="s">
        <v>630</v>
      </c>
      <c r="C14" s="481"/>
      <c r="D14" s="481"/>
    </row>
    <row r="15" spans="2:4" ht="18" customHeight="1" x14ac:dyDescent="0.65">
      <c r="B15" s="479" t="s">
        <v>631</v>
      </c>
      <c r="C15" s="84" t="s">
        <v>632</v>
      </c>
      <c r="D15" s="85"/>
    </row>
    <row r="16" spans="2:4" ht="18" customHeight="1" x14ac:dyDescent="0.65">
      <c r="B16" s="479"/>
      <c r="C16" s="84" t="s">
        <v>633</v>
      </c>
      <c r="D16" s="85"/>
    </row>
    <row r="17" spans="2:4" ht="18" customHeight="1" x14ac:dyDescent="0.65">
      <c r="B17" s="479"/>
      <c r="C17" s="84" t="s">
        <v>634</v>
      </c>
      <c r="D17" s="85"/>
    </row>
    <row r="18" spans="2:4" ht="18" customHeight="1" x14ac:dyDescent="0.65">
      <c r="B18" s="479"/>
      <c r="C18" s="84" t="s">
        <v>635</v>
      </c>
      <c r="D18" s="85"/>
    </row>
    <row r="19" spans="2:4" ht="18" customHeight="1" x14ac:dyDescent="0.65">
      <c r="B19" s="479" t="s">
        <v>636</v>
      </c>
      <c r="C19" s="84" t="s">
        <v>637</v>
      </c>
      <c r="D19" s="85"/>
    </row>
    <row r="20" spans="2:4" ht="18" customHeight="1" x14ac:dyDescent="0.65">
      <c r="B20" s="479"/>
      <c r="C20" s="84" t="s">
        <v>638</v>
      </c>
      <c r="D20" s="85"/>
    </row>
    <row r="21" spans="2:4" ht="18" customHeight="1" x14ac:dyDescent="0.65">
      <c r="B21" s="479"/>
      <c r="C21" s="84" t="s">
        <v>639</v>
      </c>
      <c r="D21" s="85"/>
    </row>
    <row r="22" spans="2:4" ht="18" customHeight="1" x14ac:dyDescent="0.65">
      <c r="B22" s="479"/>
      <c r="C22" s="84" t="s">
        <v>640</v>
      </c>
      <c r="D22" s="85"/>
    </row>
    <row r="23" spans="2:4" ht="18" customHeight="1" x14ac:dyDescent="0.65">
      <c r="B23" s="479"/>
      <c r="C23" s="84" t="s">
        <v>641</v>
      </c>
      <c r="D23" s="85"/>
    </row>
    <row r="24" spans="2:4" ht="18" customHeight="1" x14ac:dyDescent="0.65">
      <c r="B24" s="479"/>
      <c r="C24" s="84" t="s">
        <v>642</v>
      </c>
      <c r="D24" s="85"/>
    </row>
    <row r="25" spans="2:4" ht="18" customHeight="1" x14ac:dyDescent="0.65">
      <c r="B25" s="479" t="s">
        <v>643</v>
      </c>
      <c r="C25" s="84" t="s">
        <v>644</v>
      </c>
      <c r="D25" s="85"/>
    </row>
    <row r="26" spans="2:4" ht="18" customHeight="1" x14ac:dyDescent="0.65">
      <c r="B26" s="479"/>
      <c r="C26" s="84" t="s">
        <v>645</v>
      </c>
      <c r="D26" s="85"/>
    </row>
    <row r="27" spans="2:4" ht="18" customHeight="1" x14ac:dyDescent="0.65">
      <c r="B27" s="479"/>
      <c r="C27" s="84" t="s">
        <v>646</v>
      </c>
      <c r="D27" s="85"/>
    </row>
    <row r="28" spans="2:4" ht="18" customHeight="1" x14ac:dyDescent="0.65">
      <c r="B28" s="479" t="s">
        <v>647</v>
      </c>
      <c r="C28" s="84" t="s">
        <v>648</v>
      </c>
      <c r="D28" s="85"/>
    </row>
    <row r="29" spans="2:4" ht="18" customHeight="1" x14ac:dyDescent="0.65">
      <c r="B29" s="479"/>
      <c r="C29" s="84" t="s">
        <v>649</v>
      </c>
      <c r="D29" s="85"/>
    </row>
    <row r="30" spans="2:4" ht="18" customHeight="1" x14ac:dyDescent="0.65">
      <c r="B30" s="479"/>
      <c r="C30" s="84" t="s">
        <v>650</v>
      </c>
      <c r="D30" s="85"/>
    </row>
    <row r="31" spans="2:4" ht="18" customHeight="1" x14ac:dyDescent="0.65">
      <c r="B31" s="479" t="s">
        <v>651</v>
      </c>
      <c r="C31" s="84" t="s">
        <v>652</v>
      </c>
      <c r="D31" s="85"/>
    </row>
    <row r="32" spans="2:4" ht="18" customHeight="1" x14ac:dyDescent="0.65">
      <c r="B32" s="479"/>
      <c r="C32" s="84" t="s">
        <v>653</v>
      </c>
      <c r="D32" s="85"/>
    </row>
    <row r="33" spans="2:9" ht="18" customHeight="1" x14ac:dyDescent="0.65">
      <c r="B33" s="479"/>
      <c r="C33" s="84" t="s">
        <v>654</v>
      </c>
      <c r="D33" s="85"/>
    </row>
    <row r="36" spans="2:9" ht="18" customHeight="1" x14ac:dyDescent="0.65">
      <c r="B36" s="483" t="s">
        <v>664</v>
      </c>
      <c r="C36" s="483"/>
      <c r="D36" s="483"/>
      <c r="E36" s="483"/>
      <c r="F36" s="483"/>
      <c r="G36" s="483"/>
      <c r="H36" s="483"/>
      <c r="I36" s="483"/>
    </row>
    <row r="37" spans="2:9" ht="18" customHeight="1" x14ac:dyDescent="0.65">
      <c r="B37" s="480" t="s">
        <v>655</v>
      </c>
      <c r="C37" s="480" t="s">
        <v>656</v>
      </c>
      <c r="D37" s="480"/>
      <c r="E37" s="480" t="s">
        <v>657</v>
      </c>
      <c r="F37" s="480" t="s">
        <v>658</v>
      </c>
      <c r="G37" s="480"/>
      <c r="H37" s="81" t="s">
        <v>659</v>
      </c>
      <c r="I37" s="480" t="s">
        <v>657</v>
      </c>
    </row>
    <row r="38" spans="2:9" ht="18" customHeight="1" x14ac:dyDescent="0.65">
      <c r="B38" s="480"/>
      <c r="C38" s="80" t="s">
        <v>660</v>
      </c>
      <c r="D38" s="80" t="s">
        <v>661</v>
      </c>
      <c r="E38" s="480"/>
      <c r="F38" s="80" t="s">
        <v>660</v>
      </c>
      <c r="G38" s="80" t="s">
        <v>661</v>
      </c>
      <c r="H38" s="83"/>
      <c r="I38" s="480"/>
    </row>
    <row r="39" spans="2:9" ht="18" customHeight="1" x14ac:dyDescent="0.65">
      <c r="B39" s="85"/>
      <c r="C39" s="85"/>
      <c r="D39" s="85"/>
      <c r="E39" s="82"/>
      <c r="F39" s="82"/>
      <c r="G39" s="82"/>
      <c r="H39" s="82"/>
      <c r="I39" s="82"/>
    </row>
    <row r="40" spans="2:9" ht="18" customHeight="1" x14ac:dyDescent="0.65">
      <c r="B40" s="87"/>
    </row>
    <row r="41" spans="2:9" ht="18" customHeight="1" x14ac:dyDescent="0.65">
      <c r="B41" s="87"/>
    </row>
    <row r="42" spans="2:9" ht="18" customHeight="1" x14ac:dyDescent="0.65">
      <c r="B42" s="87"/>
    </row>
  </sheetData>
  <mergeCells count="19">
    <mergeCell ref="E37:E38"/>
    <mergeCell ref="F37:G37"/>
    <mergeCell ref="I37:I38"/>
    <mergeCell ref="B36:I36"/>
    <mergeCell ref="B2:D2"/>
    <mergeCell ref="B15:B18"/>
    <mergeCell ref="B19:B24"/>
    <mergeCell ref="B25:B27"/>
    <mergeCell ref="B3:D3"/>
    <mergeCell ref="B28:B30"/>
    <mergeCell ref="B31:B33"/>
    <mergeCell ref="B37:B38"/>
    <mergeCell ref="B4:B5"/>
    <mergeCell ref="B7:B8"/>
    <mergeCell ref="B9:B10"/>
    <mergeCell ref="B6:D6"/>
    <mergeCell ref="B14:D14"/>
    <mergeCell ref="B13:D13"/>
    <mergeCell ref="C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BD</vt:lpstr>
      <vt:lpstr>Portada</vt:lpstr>
      <vt:lpstr>Formato</vt:lpstr>
      <vt:lpstr>ANEXOS</vt:lpstr>
      <vt:lpstr>Formatos2</vt:lpstr>
      <vt:lpstr>ANEXOS!Área_de_impresión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RODRIGUEZ</dc:creator>
  <cp:lastModifiedBy>CRISTIAN RODRIGUEZ</cp:lastModifiedBy>
  <dcterms:created xsi:type="dcterms:W3CDTF">2025-09-30T12:08:45Z</dcterms:created>
  <dcterms:modified xsi:type="dcterms:W3CDTF">2025-10-06T12:14:35Z</dcterms:modified>
</cp:coreProperties>
</file>