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ocuments\git\Ironhack-DAFT-Project6-Descriptive_predictive_analysis_visualization_in_Tableau\"/>
    </mc:Choice>
  </mc:AlternateContent>
  <xr:revisionPtr revIDLastSave="0" documentId="13_ncr:1_{A2E341AF-0B90-450B-A373-677D36BE3025}" xr6:coauthVersionLast="47" xr6:coauthVersionMax="47" xr10:uidLastSave="{00000000-0000-0000-0000-000000000000}"/>
  <bookViews>
    <workbookView xWindow="-110" yWindow="-110" windowWidth="21820" windowHeight="14020" activeTab="1" xr2:uid="{00000000-000D-0000-FFFF-FFFF00000000}"/>
  </bookViews>
  <sheets>
    <sheet name="Sheet1" sheetId="1" r:id="rId1"/>
    <sheet name="Feuil1" sheetId="2" r:id="rId2"/>
  </sheets>
  <definedNames>
    <definedName name="_xlnm._FilterDatabase" localSheetId="0" hidden="1">Sheet1!$A$1:$Q$91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89" i="1" l="1"/>
  <c r="N90" i="1" s="1"/>
  <c r="N91" i="1" s="1"/>
  <c r="N86" i="1"/>
  <c r="N87" i="1" s="1"/>
  <c r="N88" i="1" s="1"/>
  <c r="N83" i="1"/>
  <c r="N84" i="1" s="1"/>
  <c r="N85" i="1" s="1"/>
  <c r="N81" i="1"/>
  <c r="N82" i="1" s="1"/>
  <c r="N79" i="1"/>
  <c r="N80" i="1" s="1"/>
  <c r="N74" i="1"/>
  <c r="N75" i="1" s="1"/>
  <c r="N76" i="1" s="1"/>
  <c r="N77" i="1" s="1"/>
  <c r="N78" i="1" s="1"/>
  <c r="N71" i="1"/>
  <c r="N72" i="1" s="1"/>
  <c r="N73" i="1" s="1"/>
  <c r="N69" i="1"/>
  <c r="N70" i="1" s="1"/>
  <c r="N67" i="1"/>
  <c r="N68" i="1" s="1"/>
  <c r="N65" i="1"/>
  <c r="N66" i="1" s="1"/>
  <c r="N63" i="1"/>
  <c r="N64" i="1" s="1"/>
  <c r="N61" i="1"/>
  <c r="N62" i="1" s="1"/>
  <c r="N59" i="1"/>
  <c r="N60" i="1" s="1"/>
  <c r="N57" i="1"/>
  <c r="N58" i="1" s="1"/>
  <c r="N55" i="1"/>
  <c r="N56" i="1" s="1"/>
  <c r="N53" i="1"/>
  <c r="N54" i="1" s="1"/>
  <c r="N51" i="1"/>
  <c r="N52" i="1" s="1"/>
  <c r="N49" i="1"/>
  <c r="N50" i="1" s="1"/>
  <c r="N47" i="1"/>
  <c r="N48" i="1" s="1"/>
  <c r="N45" i="1"/>
  <c r="N46" i="1" s="1"/>
  <c r="N40" i="1"/>
  <c r="N41" i="1" s="1"/>
  <c r="N42" i="1" s="1"/>
  <c r="N43" i="1" s="1"/>
  <c r="N44" i="1" s="1"/>
  <c r="N38" i="1"/>
  <c r="N39" i="1" s="1"/>
  <c r="N36" i="1"/>
  <c r="N37" i="1" s="1"/>
  <c r="N34" i="1"/>
  <c r="N35" i="1" s="1"/>
  <c r="N30" i="1"/>
  <c r="N31" i="1" s="1"/>
  <c r="N32" i="1" s="1"/>
  <c r="N33" i="1" s="1"/>
  <c r="N27" i="1"/>
  <c r="N28" i="1" s="1"/>
  <c r="N29" i="1" s="1"/>
  <c r="N25" i="1"/>
  <c r="N26" i="1" s="1"/>
  <c r="N22" i="1"/>
  <c r="N23" i="1" s="1"/>
  <c r="N24" i="1" s="1"/>
  <c r="N19" i="1"/>
  <c r="N20" i="1" s="1"/>
  <c r="N16" i="1"/>
  <c r="N17" i="1" s="1"/>
  <c r="N18" i="1" s="1"/>
  <c r="N14" i="1"/>
  <c r="N15" i="1" s="1"/>
  <c r="N12" i="1"/>
  <c r="N13" i="1" s="1"/>
  <c r="N7" i="1"/>
  <c r="N8" i="1" s="1"/>
  <c r="N9" i="1" s="1"/>
  <c r="N10" i="1" s="1"/>
  <c r="N11" i="1" s="1"/>
  <c r="N4" i="1"/>
  <c r="N5" i="1" s="1"/>
  <c r="N6" i="1" s="1"/>
  <c r="N2" i="1"/>
  <c r="N3" i="1" s="1"/>
  <c r="O2" i="1"/>
  <c r="Q9" i="1"/>
  <c r="Q3" i="1"/>
  <c r="O91" i="1"/>
  <c r="O90" i="1"/>
  <c r="O89" i="1"/>
  <c r="O88" i="1"/>
  <c r="O87" i="1"/>
  <c r="O86" i="1"/>
  <c r="O85" i="1"/>
  <c r="O84" i="1"/>
  <c r="O83" i="1"/>
  <c r="O82" i="1"/>
  <c r="O81" i="1"/>
  <c r="O80" i="1"/>
  <c r="O79" i="1"/>
  <c r="O78" i="1"/>
  <c r="O77" i="1"/>
  <c r="O76" i="1"/>
  <c r="O75" i="1"/>
  <c r="O74" i="1"/>
  <c r="O73" i="1"/>
  <c r="O72" i="1"/>
  <c r="O71" i="1"/>
  <c r="O70" i="1"/>
  <c r="O69" i="1"/>
  <c r="O68" i="1"/>
  <c r="O67" i="1"/>
  <c r="O66" i="1"/>
  <c r="O65" i="1"/>
  <c r="O64" i="1"/>
  <c r="O63" i="1"/>
  <c r="O62" i="1"/>
  <c r="O61" i="1"/>
  <c r="O60" i="1"/>
  <c r="O59" i="1"/>
  <c r="O58" i="1"/>
  <c r="O57" i="1"/>
  <c r="O56" i="1"/>
  <c r="O55" i="1"/>
  <c r="O54" i="1"/>
  <c r="O53" i="1"/>
  <c r="O52" i="1"/>
  <c r="O51" i="1"/>
  <c r="O50" i="1"/>
  <c r="O49" i="1"/>
  <c r="O48" i="1"/>
  <c r="O47" i="1"/>
  <c r="O46" i="1"/>
  <c r="O45" i="1"/>
  <c r="O44" i="1"/>
  <c r="O43" i="1"/>
  <c r="O42" i="1"/>
  <c r="O41" i="1"/>
  <c r="O40" i="1"/>
  <c r="O39" i="1"/>
  <c r="O38" i="1"/>
  <c r="O37" i="1"/>
  <c r="O36" i="1"/>
  <c r="O35" i="1"/>
  <c r="O34" i="1"/>
  <c r="O33" i="1"/>
  <c r="O32" i="1"/>
  <c r="O31" i="1"/>
  <c r="O30" i="1"/>
  <c r="O29" i="1"/>
  <c r="O28" i="1"/>
  <c r="O27" i="1"/>
  <c r="O26" i="1"/>
  <c r="O25" i="1"/>
  <c r="O24" i="1"/>
  <c r="O23" i="1"/>
  <c r="O22" i="1"/>
  <c r="O21" i="1"/>
  <c r="O20" i="1"/>
  <c r="O19" i="1"/>
  <c r="O18" i="1"/>
  <c r="O17" i="1"/>
  <c r="O16" i="1"/>
  <c r="O15" i="1"/>
  <c r="O14" i="1"/>
  <c r="O13" i="1"/>
  <c r="O12" i="1"/>
  <c r="O11" i="1"/>
  <c r="O10" i="1"/>
  <c r="O9" i="1"/>
  <c r="O8" i="1"/>
  <c r="O7" i="1"/>
  <c r="O6" i="1"/>
  <c r="O5" i="1"/>
  <c r="O4" i="1"/>
  <c r="O3" i="1"/>
  <c r="P2" i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2" i="1"/>
  <c r="N21" i="1" l="1"/>
  <c r="B5" i="2"/>
  <c r="C5" i="2"/>
  <c r="C6" i="2"/>
  <c r="C25" i="2"/>
  <c r="B8" i="2"/>
  <c r="B14" i="2"/>
  <c r="B20" i="2"/>
  <c r="D20" i="2" s="1"/>
  <c r="B26" i="2"/>
  <c r="B32" i="2"/>
  <c r="D32" i="2" s="1"/>
  <c r="B11" i="2"/>
  <c r="C17" i="2"/>
  <c r="B12" i="2"/>
  <c r="C12" i="2"/>
  <c r="B13" i="2"/>
  <c r="C31" i="2"/>
  <c r="C8" i="2"/>
  <c r="C14" i="2"/>
  <c r="C20" i="2"/>
  <c r="C26" i="2"/>
  <c r="C32" i="2"/>
  <c r="B6" i="2"/>
  <c r="B7" i="2"/>
  <c r="B3" i="2"/>
  <c r="B9" i="2"/>
  <c r="B15" i="2"/>
  <c r="B21" i="2"/>
  <c r="B27" i="2"/>
  <c r="B33" i="2"/>
  <c r="B29" i="2"/>
  <c r="C29" i="2"/>
  <c r="B30" i="2"/>
  <c r="C24" i="2"/>
  <c r="B25" i="2"/>
  <c r="P9" i="1"/>
  <c r="C7" i="2"/>
  <c r="C3" i="2"/>
  <c r="C9" i="2"/>
  <c r="C15" i="2"/>
  <c r="C21" i="2"/>
  <c r="D21" i="2" s="1"/>
  <c r="C27" i="2"/>
  <c r="C33" i="2"/>
  <c r="B23" i="2"/>
  <c r="C11" i="2"/>
  <c r="B18" i="2"/>
  <c r="C30" i="2"/>
  <c r="B31" i="2"/>
  <c r="C19" i="2"/>
  <c r="B4" i="2"/>
  <c r="B10" i="2"/>
  <c r="B16" i="2"/>
  <c r="B22" i="2"/>
  <c r="B28" i="2"/>
  <c r="B34" i="2"/>
  <c r="B17" i="2"/>
  <c r="C23" i="2"/>
  <c r="B24" i="2"/>
  <c r="C18" i="2"/>
  <c r="B19" i="2"/>
  <c r="C13" i="2"/>
  <c r="C4" i="2"/>
  <c r="C10" i="2"/>
  <c r="C16" i="2"/>
  <c r="C22" i="2"/>
  <c r="C28" i="2"/>
  <c r="C34" i="2"/>
  <c r="B35" i="2"/>
  <c r="C35" i="2"/>
  <c r="B36" i="2"/>
  <c r="C36" i="2"/>
  <c r="B37" i="2"/>
  <c r="C37" i="2"/>
  <c r="D34" i="2" l="1"/>
  <c r="D28" i="2"/>
  <c r="D8" i="2"/>
  <c r="D14" i="2"/>
  <c r="D26" i="2"/>
  <c r="D4" i="2"/>
  <c r="D3" i="2"/>
  <c r="D5" i="2"/>
  <c r="D25" i="2"/>
  <c r="D23" i="2"/>
  <c r="D13" i="2"/>
  <c r="D11" i="2"/>
  <c r="D7" i="2"/>
  <c r="D18" i="2"/>
  <c r="D37" i="2"/>
  <c r="D6" i="2"/>
  <c r="D16" i="2"/>
  <c r="D10" i="2"/>
  <c r="D12" i="2"/>
  <c r="D22" i="2"/>
  <c r="D19" i="2"/>
  <c r="D35" i="2"/>
  <c r="D15" i="2"/>
  <c r="D29" i="2"/>
  <c r="D27" i="2"/>
  <c r="D30" i="2"/>
  <c r="D36" i="2"/>
  <c r="D24" i="2"/>
  <c r="D33" i="2"/>
  <c r="D17" i="2"/>
  <c r="D9" i="2"/>
  <c r="D31" i="2"/>
</calcChain>
</file>

<file path=xl/sharedStrings.xml><?xml version="1.0" encoding="utf-8"?>
<sst xmlns="http://schemas.openxmlformats.org/spreadsheetml/2006/main" count="684" uniqueCount="170">
  <si>
    <t>Debtor</t>
  </si>
  <si>
    <t>Creditor</t>
  </si>
  <si>
    <t>Reference</t>
  </si>
  <si>
    <t>Initial Amount</t>
  </si>
  <si>
    <t>Currency</t>
  </si>
  <si>
    <t>Bank</t>
  </si>
  <si>
    <t>Charges</t>
  </si>
  <si>
    <t>Date</t>
  </si>
  <si>
    <t>Time (local)</t>
  </si>
  <si>
    <t>Status</t>
  </si>
  <si>
    <t>Alpha Inc</t>
  </si>
  <si>
    <t>ACME INVEST.</t>
  </si>
  <si>
    <t xml:space="preserve">ACME ONE CORP. </t>
  </si>
  <si>
    <t>ACME PRIVATE.</t>
  </si>
  <si>
    <t>ACME TRADE.</t>
  </si>
  <si>
    <t>ACME TRUST.</t>
  </si>
  <si>
    <t>ACME TWO SCRL</t>
  </si>
  <si>
    <t xml:space="preserve">ALT INC </t>
  </si>
  <si>
    <t xml:space="preserve">ALT-2 INC </t>
  </si>
  <si>
    <t>Beta Corp</t>
  </si>
  <si>
    <t xml:space="preserve">CARGO INC </t>
  </si>
  <si>
    <t>BETA NV.</t>
  </si>
  <si>
    <t>Beta NV.</t>
  </si>
  <si>
    <t>BRITA SUPPORT</t>
  </si>
  <si>
    <t xml:space="preserve">CANONIC </t>
  </si>
  <si>
    <t>CRETA SUPPORT</t>
  </si>
  <si>
    <t>CROCTUS NY</t>
  </si>
  <si>
    <t>CROSSSUPPORT SA</t>
  </si>
  <si>
    <t xml:space="preserve">DELTA INC </t>
  </si>
  <si>
    <t>HAMILTON LTD.</t>
  </si>
  <si>
    <t>ICRETA NV.</t>
  </si>
  <si>
    <t>IntellectEU NV.</t>
  </si>
  <si>
    <t>ISUPPLIER1 US.</t>
  </si>
  <si>
    <t>ISUPPLIER2 PL.</t>
  </si>
  <si>
    <t xml:space="preserve">QUATRO INC </t>
  </si>
  <si>
    <t xml:space="preserve">SIGMA INC </t>
  </si>
  <si>
    <t>SOCIETE GEN SA</t>
  </si>
  <si>
    <t xml:space="preserve">TRADE INC </t>
  </si>
  <si>
    <t>ZERO LTD.</t>
  </si>
  <si>
    <t>REF211</t>
  </si>
  <si>
    <t>REFTEST01</t>
  </si>
  <si>
    <t>REF21</t>
  </si>
  <si>
    <t>REF111</t>
  </si>
  <si>
    <t>REFD202102</t>
  </si>
  <si>
    <t>REFD202103</t>
  </si>
  <si>
    <t>REF001</t>
  </si>
  <si>
    <t>REF001DEMO</t>
  </si>
  <si>
    <t>REFD543105</t>
  </si>
  <si>
    <t>REFDEMO01</t>
  </si>
  <si>
    <t>REFDEM012</t>
  </si>
  <si>
    <t>REFDEM9992</t>
  </si>
  <si>
    <t>REFDEM0091</t>
  </si>
  <si>
    <t>REFDEM5591</t>
  </si>
  <si>
    <t>REFD10092</t>
  </si>
  <si>
    <t>REF201</t>
  </si>
  <si>
    <t>REFDEMO02</t>
  </si>
  <si>
    <t>REFDEMO901</t>
  </si>
  <si>
    <t>REFD543104</t>
  </si>
  <si>
    <t>REFD543103</t>
  </si>
  <si>
    <t>REFDEM1591</t>
  </si>
  <si>
    <t>REFD10192</t>
  </si>
  <si>
    <t>REFZ999</t>
  </si>
  <si>
    <t>USD</t>
  </si>
  <si>
    <t>EUR</t>
  </si>
  <si>
    <t>CHASUS3AXXX</t>
  </si>
  <si>
    <t>BINAADADXXX</t>
  </si>
  <si>
    <t>BSJUARBJXXX</t>
  </si>
  <si>
    <t>AGRIFRPPXXX</t>
  </si>
  <si>
    <t>REDJBY22XXX</t>
  </si>
  <si>
    <t>FNROCNBQXXX</t>
  </si>
  <si>
    <t>FINVALTRXXX</t>
  </si>
  <si>
    <t>TSIBAU44XXX</t>
  </si>
  <si>
    <t>08:15:00</t>
  </si>
  <si>
    <t>15:45:00</t>
  </si>
  <si>
    <t>00:00:00</t>
  </si>
  <si>
    <t>12:45:00</t>
  </si>
  <si>
    <t>14:15:00</t>
  </si>
  <si>
    <t>08:34:00</t>
  </si>
  <si>
    <t>12:40:00</t>
  </si>
  <si>
    <t>17:34:00</t>
  </si>
  <si>
    <t>09:16:00</t>
  </si>
  <si>
    <t>12:32:00</t>
  </si>
  <si>
    <t>10:11:00</t>
  </si>
  <si>
    <t>13:14:00</t>
  </si>
  <si>
    <t>12:34:00</t>
  </si>
  <si>
    <t>10:23:00</t>
  </si>
  <si>
    <t>11:43:00</t>
  </si>
  <si>
    <t>17:02:00</t>
  </si>
  <si>
    <t>12:43:00</t>
  </si>
  <si>
    <t>15:41:00</t>
  </si>
  <si>
    <t>18:10:00</t>
  </si>
  <si>
    <t>14:32:00</t>
  </si>
  <si>
    <t>18:21:00</t>
  </si>
  <si>
    <t>15:43:00</t>
  </si>
  <si>
    <t>17:21:00</t>
  </si>
  <si>
    <t>12:12:00</t>
  </si>
  <si>
    <t>13:43:00</t>
  </si>
  <si>
    <t>11:12:00</t>
  </si>
  <si>
    <t>14:44:00</t>
  </si>
  <si>
    <t>11:32:00</t>
  </si>
  <si>
    <t>12:19:00</t>
  </si>
  <si>
    <t>17:20:00</t>
  </si>
  <si>
    <t>13:23:00</t>
  </si>
  <si>
    <t>19:10:00</t>
  </si>
  <si>
    <t>11:23:00</t>
  </si>
  <si>
    <t>14:12:00</t>
  </si>
  <si>
    <t>17:10:00</t>
  </si>
  <si>
    <t>09:12:00</t>
  </si>
  <si>
    <t>11:19:00</t>
  </si>
  <si>
    <t>21:10:00</t>
  </si>
  <si>
    <t>09:45:00</t>
  </si>
  <si>
    <t>18:20:00</t>
  </si>
  <si>
    <t>14:23:00</t>
  </si>
  <si>
    <t>19:12:00</t>
  </si>
  <si>
    <t>12:39:00</t>
  </si>
  <si>
    <t>09:54:00</t>
  </si>
  <si>
    <t>17:32:00</t>
  </si>
  <si>
    <t>15:34:00</t>
  </si>
  <si>
    <t>08:12:00</t>
  </si>
  <si>
    <t>12:48:00</t>
  </si>
  <si>
    <t>10:12:00</t>
  </si>
  <si>
    <t>13:29:00</t>
  </si>
  <si>
    <t>17:12:00</t>
  </si>
  <si>
    <t>NEW</t>
  </si>
  <si>
    <t>COMPLETED</t>
  </si>
  <si>
    <t>PENDING</t>
  </si>
  <si>
    <t>DELIVERED</t>
  </si>
  <si>
    <t>PROCESSING</t>
  </si>
  <si>
    <t>CANCELLED</t>
  </si>
  <si>
    <t>Country</t>
  </si>
  <si>
    <t>BankName</t>
  </si>
  <si>
    <t>Index</t>
  </si>
  <si>
    <t>TransactionID</t>
  </si>
  <si>
    <t>DateTime</t>
  </si>
  <si>
    <t>REFTEST0145373</t>
  </si>
  <si>
    <t>REF21110000006</t>
  </si>
  <si>
    <t>REF212390011</t>
  </si>
  <si>
    <t>REF111564313</t>
  </si>
  <si>
    <t>REFD202102456915</t>
  </si>
  <si>
    <t>REFD20210345618</t>
  </si>
  <si>
    <t>REF001332621</t>
  </si>
  <si>
    <t>REF001DEMO110024</t>
  </si>
  <si>
    <t>REFD543105110026</t>
  </si>
  <si>
    <t>REFDEMO0190029</t>
  </si>
  <si>
    <t>REFDEM01223833</t>
  </si>
  <si>
    <t>REFDEM9992670935</t>
  </si>
  <si>
    <t>REFDEM0091518837</t>
  </si>
  <si>
    <t>REFDEM559112039</t>
  </si>
  <si>
    <t>REFD100926756944</t>
  </si>
  <si>
    <t>REF201210046</t>
  </si>
  <si>
    <t>REFDEMO0180048</t>
  </si>
  <si>
    <t>REFDEMO02102550</t>
  </si>
  <si>
    <t>REFDEMO018760052</t>
  </si>
  <si>
    <t>REFDEMO901160054</t>
  </si>
  <si>
    <t>REFD543104310056</t>
  </si>
  <si>
    <t>REFD54310345658</t>
  </si>
  <si>
    <t>REFDEM159134860</t>
  </si>
  <si>
    <t>REFD101926756962</t>
  </si>
  <si>
    <t>REFD543105110064</t>
  </si>
  <si>
    <t>REFZ9991210066</t>
  </si>
  <si>
    <t>REF2111000068</t>
  </si>
  <si>
    <t>REFTEST01234570</t>
  </si>
  <si>
    <t>REF211789073</t>
  </si>
  <si>
    <t>REF211200078</t>
  </si>
  <si>
    <t>REF1113000080</t>
  </si>
  <si>
    <t>REFD2021021240082</t>
  </si>
  <si>
    <t>REFD2021031743085</t>
  </si>
  <si>
    <t>REF0011200088</t>
  </si>
  <si>
    <t>Max</t>
  </si>
  <si>
    <t>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</si>
</sst>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-mm\-yyyy"/>
    <numFmt numFmtId="166" formatCode="d/m/yy\ h:mm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164" fontId="0" fillId="0" borderId="0" xfId="0" applyNumberFormat="1"/>
    <xf numFmtId="14" fontId="0" fillId="0" borderId="0" xfId="0" applyNumberFormat="1"/>
    <xf numFmtId="166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Q91"/>
  <sheetViews>
    <sheetView topLeftCell="B1" workbookViewId="0">
      <selection activeCell="J13" sqref="J13"/>
    </sheetView>
  </sheetViews>
  <sheetFormatPr baseColWidth="10" defaultColWidth="8.7265625" defaultRowHeight="14.5" x14ac:dyDescent="0.35"/>
  <cols>
    <col min="3" max="3" width="13.81640625" customWidth="1"/>
    <col min="4" max="4" width="11.26953125" bestFit="1" customWidth="1"/>
    <col min="6" max="6" width="13.26953125" bestFit="1" customWidth="1"/>
    <col min="8" max="8" width="21.90625" customWidth="1"/>
    <col min="10" max="10" width="12.1796875" customWidth="1"/>
    <col min="11" max="11" width="10" customWidth="1"/>
    <col min="14" max="14" width="11.81640625" customWidth="1"/>
    <col min="15" max="15" width="24" customWidth="1"/>
    <col min="16" max="16" width="10.54296875" bestFit="1" customWidth="1"/>
  </cols>
  <sheetData>
    <row r="1" spans="1:1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3" t="s">
        <v>130</v>
      </c>
      <c r="L1" s="2" t="s">
        <v>129</v>
      </c>
      <c r="M1" s="2" t="s">
        <v>131</v>
      </c>
      <c r="N1" s="2" t="s">
        <v>132</v>
      </c>
      <c r="O1" s="2" t="s">
        <v>133</v>
      </c>
    </row>
    <row r="2" spans="1:17" hidden="1" x14ac:dyDescent="0.35">
      <c r="A2" t="s">
        <v>10</v>
      </c>
      <c r="B2" t="s">
        <v>11</v>
      </c>
      <c r="C2" t="s">
        <v>39</v>
      </c>
      <c r="D2">
        <v>10000</v>
      </c>
      <c r="E2" t="s">
        <v>62</v>
      </c>
      <c r="F2" t="s">
        <v>64</v>
      </c>
      <c r="G2">
        <v>0.02</v>
      </c>
      <c r="H2" s="5">
        <v>44271</v>
      </c>
      <c r="I2" t="s">
        <v>72</v>
      </c>
      <c r="J2" t="s">
        <v>123</v>
      </c>
      <c r="K2" t="str">
        <f>MID(F2&amp;" ",1,4)</f>
        <v>CHAS</v>
      </c>
      <c r="L2" t="str">
        <f>MID(F2&amp;" ",5,2)</f>
        <v>US</v>
      </c>
      <c r="M2">
        <v>1</v>
      </c>
      <c r="N2" t="str">
        <f>C2</f>
        <v>REF211</v>
      </c>
      <c r="O2" s="6">
        <f>H2+I2</f>
        <v>44271.34375</v>
      </c>
      <c r="P2" s="5">
        <f ca="1">TODAY()</f>
        <v>44582</v>
      </c>
    </row>
    <row r="3" spans="1:17" hidden="1" x14ac:dyDescent="0.35">
      <c r="A3" t="s">
        <v>10</v>
      </c>
      <c r="B3" t="s">
        <v>11</v>
      </c>
      <c r="C3" t="s">
        <v>39</v>
      </c>
      <c r="D3">
        <v>10000</v>
      </c>
      <c r="E3" t="s">
        <v>62</v>
      </c>
      <c r="F3" t="s">
        <v>65</v>
      </c>
      <c r="G3">
        <v>1.4999999999999999E-2</v>
      </c>
      <c r="H3" s="4">
        <v>44272</v>
      </c>
      <c r="I3" t="s">
        <v>73</v>
      </c>
      <c r="J3" t="s">
        <v>124</v>
      </c>
      <c r="K3" t="str">
        <f t="shared" ref="K3:K66" si="0">MID(F3&amp;" ",1,4)</f>
        <v>BINA</v>
      </c>
      <c r="L3" t="str">
        <f t="shared" ref="L3:L66" si="1">MID(F3&amp;" ",5,2)</f>
        <v>AD</v>
      </c>
      <c r="M3">
        <v>2</v>
      </c>
      <c r="N3" t="str">
        <f>IF(C3=C2,N2,C3&amp;D3&amp;M3)</f>
        <v>REF211</v>
      </c>
      <c r="O3" s="6">
        <f>H3+I3</f>
        <v>44272.65625</v>
      </c>
      <c r="Q3">
        <f>(I3-I2)*24</f>
        <v>7.5</v>
      </c>
    </row>
    <row r="4" spans="1:17" hidden="1" x14ac:dyDescent="0.35">
      <c r="A4" t="s">
        <v>10</v>
      </c>
      <c r="B4" t="s">
        <v>12</v>
      </c>
      <c r="C4" t="s">
        <v>40</v>
      </c>
      <c r="D4">
        <v>4537</v>
      </c>
      <c r="E4" t="s">
        <v>62</v>
      </c>
      <c r="F4" t="s">
        <v>64</v>
      </c>
      <c r="G4">
        <v>0.02</v>
      </c>
      <c r="H4" s="4">
        <v>44271</v>
      </c>
      <c r="I4" t="s">
        <v>74</v>
      </c>
      <c r="J4" t="s">
        <v>123</v>
      </c>
      <c r="K4" t="str">
        <f t="shared" si="0"/>
        <v>CHAS</v>
      </c>
      <c r="L4" t="str">
        <f t="shared" si="1"/>
        <v>US</v>
      </c>
      <c r="M4">
        <v>3</v>
      </c>
      <c r="N4" t="str">
        <f t="shared" ref="N4:N67" si="2">IF(C4=C3,N3,C4&amp;D4&amp;M4)</f>
        <v>REFTEST0145373</v>
      </c>
      <c r="O4" s="6">
        <f t="shared" ref="O4:O67" si="3">H4+I4</f>
        <v>44271</v>
      </c>
    </row>
    <row r="5" spans="1:17" hidden="1" x14ac:dyDescent="0.35">
      <c r="A5" t="s">
        <v>10</v>
      </c>
      <c r="B5" t="s">
        <v>12</v>
      </c>
      <c r="C5" t="s">
        <v>40</v>
      </c>
      <c r="D5">
        <v>4537</v>
      </c>
      <c r="E5" t="s">
        <v>62</v>
      </c>
      <c r="F5" t="s">
        <v>65</v>
      </c>
      <c r="G5">
        <v>0.01</v>
      </c>
      <c r="H5" s="4">
        <v>44271</v>
      </c>
      <c r="I5" t="s">
        <v>75</v>
      </c>
      <c r="J5" t="s">
        <v>125</v>
      </c>
      <c r="K5" t="str">
        <f t="shared" si="0"/>
        <v>BINA</v>
      </c>
      <c r="L5" t="str">
        <f t="shared" si="1"/>
        <v>AD</v>
      </c>
      <c r="M5">
        <v>4</v>
      </c>
      <c r="N5" t="str">
        <f t="shared" si="2"/>
        <v>REFTEST0145373</v>
      </c>
      <c r="O5" s="6">
        <f t="shared" si="3"/>
        <v>44271.53125</v>
      </c>
    </row>
    <row r="6" spans="1:17" hidden="1" x14ac:dyDescent="0.35">
      <c r="A6" t="s">
        <v>10</v>
      </c>
      <c r="B6" t="s">
        <v>12</v>
      </c>
      <c r="C6" t="s">
        <v>40</v>
      </c>
      <c r="D6">
        <v>4537</v>
      </c>
      <c r="E6" t="s">
        <v>62</v>
      </c>
      <c r="F6" t="s">
        <v>66</v>
      </c>
      <c r="G6">
        <v>0.02</v>
      </c>
      <c r="H6" s="4">
        <v>44273</v>
      </c>
      <c r="I6" t="s">
        <v>76</v>
      </c>
      <c r="J6" t="s">
        <v>124</v>
      </c>
      <c r="K6" t="str">
        <f t="shared" si="0"/>
        <v>BSJU</v>
      </c>
      <c r="L6" t="str">
        <f t="shared" si="1"/>
        <v>AR</v>
      </c>
      <c r="M6">
        <v>5</v>
      </c>
      <c r="N6" t="str">
        <f t="shared" si="2"/>
        <v>REFTEST0145373</v>
      </c>
      <c r="O6" s="6">
        <f t="shared" si="3"/>
        <v>44273.59375</v>
      </c>
    </row>
    <row r="7" spans="1:17" hidden="1" x14ac:dyDescent="0.35">
      <c r="A7" t="s">
        <v>10</v>
      </c>
      <c r="B7" t="s">
        <v>13</v>
      </c>
      <c r="C7" t="s">
        <v>39</v>
      </c>
      <c r="D7" s="7">
        <v>1000000</v>
      </c>
      <c r="E7" t="s">
        <v>62</v>
      </c>
      <c r="F7" t="s">
        <v>64</v>
      </c>
      <c r="G7">
        <v>0.01</v>
      </c>
      <c r="H7" s="4">
        <v>44502</v>
      </c>
      <c r="I7" t="s">
        <v>77</v>
      </c>
      <c r="J7" t="s">
        <v>123</v>
      </c>
      <c r="K7" t="str">
        <f t="shared" si="0"/>
        <v>CHAS</v>
      </c>
      <c r="L7" t="str">
        <f t="shared" si="1"/>
        <v>US</v>
      </c>
      <c r="M7">
        <v>6</v>
      </c>
      <c r="N7" t="str">
        <f t="shared" si="2"/>
        <v>REF21110000006</v>
      </c>
      <c r="O7" s="6">
        <f t="shared" si="3"/>
        <v>44502.356944444444</v>
      </c>
    </row>
    <row r="8" spans="1:17" hidden="1" x14ac:dyDescent="0.35">
      <c r="A8" t="s">
        <v>10</v>
      </c>
      <c r="B8" t="s">
        <v>13</v>
      </c>
      <c r="C8" t="s">
        <v>39</v>
      </c>
      <c r="D8" s="7">
        <v>1000000</v>
      </c>
      <c r="E8" t="s">
        <v>63</v>
      </c>
      <c r="F8" t="s">
        <v>67</v>
      </c>
      <c r="G8">
        <v>1.4999999999999999E-2</v>
      </c>
      <c r="H8" s="4">
        <v>44503</v>
      </c>
      <c r="I8" t="s">
        <v>78</v>
      </c>
      <c r="J8" t="s">
        <v>125</v>
      </c>
      <c r="K8" t="str">
        <f t="shared" si="0"/>
        <v>AGRI</v>
      </c>
      <c r="L8" t="str">
        <f t="shared" si="1"/>
        <v>FR</v>
      </c>
      <c r="M8">
        <v>7</v>
      </c>
      <c r="N8" t="str">
        <f t="shared" si="2"/>
        <v>REF21110000006</v>
      </c>
      <c r="O8" s="6">
        <f t="shared" si="3"/>
        <v>44503.527777777781</v>
      </c>
    </row>
    <row r="9" spans="1:17" hidden="1" x14ac:dyDescent="0.35">
      <c r="A9" t="s">
        <v>10</v>
      </c>
      <c r="B9" t="s">
        <v>13</v>
      </c>
      <c r="C9" t="s">
        <v>39</v>
      </c>
      <c r="D9" s="7">
        <v>1000000</v>
      </c>
      <c r="E9" t="s">
        <v>63</v>
      </c>
      <c r="F9" t="s">
        <v>68</v>
      </c>
      <c r="G9">
        <v>1.4999999999999999E-2</v>
      </c>
      <c r="H9" s="4">
        <v>44503</v>
      </c>
      <c r="I9" t="s">
        <v>79</v>
      </c>
      <c r="J9" t="s">
        <v>124</v>
      </c>
      <c r="K9" t="str">
        <f t="shared" si="0"/>
        <v>REDJ</v>
      </c>
      <c r="L9" t="str">
        <f t="shared" si="1"/>
        <v>BY</v>
      </c>
      <c r="M9">
        <v>8</v>
      </c>
      <c r="N9" t="str">
        <f t="shared" si="2"/>
        <v>REF21110000006</v>
      </c>
      <c r="O9" s="6">
        <f t="shared" si="3"/>
        <v>44503.731944444444</v>
      </c>
      <c r="P9" s="7">
        <f>(O9-O8)*24</f>
        <v>4.8999999999068677</v>
      </c>
      <c r="Q9">
        <f>(I9-I8)*24</f>
        <v>4.8999999999999986</v>
      </c>
    </row>
    <row r="10" spans="1:17" hidden="1" x14ac:dyDescent="0.35">
      <c r="A10" t="s">
        <v>10</v>
      </c>
      <c r="B10" t="s">
        <v>14</v>
      </c>
      <c r="C10" t="s">
        <v>39</v>
      </c>
      <c r="D10" s="7">
        <v>11000</v>
      </c>
      <c r="E10" t="s">
        <v>62</v>
      </c>
      <c r="F10" t="s">
        <v>64</v>
      </c>
      <c r="G10">
        <v>0.02</v>
      </c>
      <c r="H10" s="4">
        <v>44271</v>
      </c>
      <c r="I10" t="s">
        <v>80</v>
      </c>
      <c r="J10" t="s">
        <v>123</v>
      </c>
      <c r="K10" t="str">
        <f t="shared" si="0"/>
        <v>CHAS</v>
      </c>
      <c r="L10" t="str">
        <f t="shared" si="1"/>
        <v>US</v>
      </c>
      <c r="M10">
        <v>9</v>
      </c>
      <c r="N10" t="str">
        <f t="shared" si="2"/>
        <v>REF21110000006</v>
      </c>
      <c r="O10" s="6">
        <f t="shared" si="3"/>
        <v>44271.386111111111</v>
      </c>
    </row>
    <row r="11" spans="1:17" hidden="1" x14ac:dyDescent="0.35">
      <c r="A11" t="s">
        <v>10</v>
      </c>
      <c r="B11" t="s">
        <v>14</v>
      </c>
      <c r="C11" t="s">
        <v>39</v>
      </c>
      <c r="D11" s="7">
        <v>11000</v>
      </c>
      <c r="E11" t="s">
        <v>62</v>
      </c>
      <c r="F11" t="s">
        <v>67</v>
      </c>
      <c r="G11">
        <v>0.01</v>
      </c>
      <c r="H11" s="4">
        <v>44271</v>
      </c>
      <c r="I11" t="s">
        <v>81</v>
      </c>
      <c r="J11" t="s">
        <v>124</v>
      </c>
      <c r="K11" t="str">
        <f t="shared" si="0"/>
        <v>AGRI</v>
      </c>
      <c r="L11" t="str">
        <f t="shared" si="1"/>
        <v>FR</v>
      </c>
      <c r="M11">
        <v>10</v>
      </c>
      <c r="N11" t="str">
        <f t="shared" si="2"/>
        <v>REF21110000006</v>
      </c>
      <c r="O11" s="6">
        <f t="shared" si="3"/>
        <v>44271.522222222222</v>
      </c>
    </row>
    <row r="12" spans="1:17" x14ac:dyDescent="0.35">
      <c r="A12" t="s">
        <v>10</v>
      </c>
      <c r="B12" t="s">
        <v>15</v>
      </c>
      <c r="C12" t="s">
        <v>41</v>
      </c>
      <c r="D12">
        <v>23900</v>
      </c>
      <c r="E12" t="s">
        <v>62</v>
      </c>
      <c r="F12" t="s">
        <v>64</v>
      </c>
      <c r="G12">
        <v>0.02</v>
      </c>
      <c r="H12" s="4">
        <v>44271</v>
      </c>
      <c r="I12" t="s">
        <v>82</v>
      </c>
      <c r="J12" t="s">
        <v>123</v>
      </c>
      <c r="K12" t="str">
        <f t="shared" si="0"/>
        <v>CHAS</v>
      </c>
      <c r="L12" t="str">
        <f t="shared" si="1"/>
        <v>US</v>
      </c>
      <c r="M12">
        <v>11</v>
      </c>
      <c r="N12" t="str">
        <f t="shared" si="2"/>
        <v>REF212390011</v>
      </c>
      <c r="O12" s="6">
        <f t="shared" si="3"/>
        <v>44271.424305555556</v>
      </c>
    </row>
    <row r="13" spans="1:17" x14ac:dyDescent="0.35">
      <c r="A13" t="s">
        <v>10</v>
      </c>
      <c r="B13" t="s">
        <v>15</v>
      </c>
      <c r="C13" t="s">
        <v>41</v>
      </c>
      <c r="D13">
        <v>23900</v>
      </c>
      <c r="E13" t="s">
        <v>63</v>
      </c>
      <c r="F13" t="s">
        <v>67</v>
      </c>
      <c r="G13">
        <v>0.03</v>
      </c>
      <c r="H13" s="4">
        <v>44271</v>
      </c>
      <c r="I13" t="s">
        <v>79</v>
      </c>
      <c r="J13" t="s">
        <v>126</v>
      </c>
      <c r="K13" t="str">
        <f t="shared" si="0"/>
        <v>AGRI</v>
      </c>
      <c r="L13" t="str">
        <f t="shared" si="1"/>
        <v>FR</v>
      </c>
      <c r="M13">
        <v>12</v>
      </c>
      <c r="N13" t="str">
        <f t="shared" si="2"/>
        <v>REF212390011</v>
      </c>
      <c r="O13" s="6">
        <f t="shared" si="3"/>
        <v>44271.731944444444</v>
      </c>
    </row>
    <row r="14" spans="1:17" hidden="1" x14ac:dyDescent="0.35">
      <c r="A14" t="s">
        <v>10</v>
      </c>
      <c r="B14" t="s">
        <v>16</v>
      </c>
      <c r="C14" t="s">
        <v>42</v>
      </c>
      <c r="D14">
        <v>5643</v>
      </c>
      <c r="E14" t="s">
        <v>62</v>
      </c>
      <c r="F14" t="s">
        <v>64</v>
      </c>
      <c r="G14">
        <v>0.02</v>
      </c>
      <c r="H14" s="4">
        <v>44275</v>
      </c>
      <c r="I14" t="s">
        <v>83</v>
      </c>
      <c r="J14" t="s">
        <v>123</v>
      </c>
      <c r="K14" t="str">
        <f t="shared" si="0"/>
        <v>CHAS</v>
      </c>
      <c r="L14" t="str">
        <f t="shared" si="1"/>
        <v>US</v>
      </c>
      <c r="M14">
        <v>13</v>
      </c>
      <c r="N14" t="str">
        <f t="shared" si="2"/>
        <v>REF111564313</v>
      </c>
      <c r="O14" s="6">
        <f t="shared" si="3"/>
        <v>44275.551388888889</v>
      </c>
    </row>
    <row r="15" spans="1:17" hidden="1" x14ac:dyDescent="0.35">
      <c r="A15" t="s">
        <v>10</v>
      </c>
      <c r="B15" t="s">
        <v>16</v>
      </c>
      <c r="C15" t="s">
        <v>42</v>
      </c>
      <c r="D15">
        <v>5643</v>
      </c>
      <c r="E15" t="s">
        <v>62</v>
      </c>
      <c r="F15" t="s">
        <v>65</v>
      </c>
      <c r="G15">
        <v>0.01</v>
      </c>
      <c r="H15" s="4">
        <v>44276</v>
      </c>
      <c r="I15" t="s">
        <v>84</v>
      </c>
      <c r="J15" t="s">
        <v>124</v>
      </c>
      <c r="K15" t="str">
        <f t="shared" si="0"/>
        <v>BINA</v>
      </c>
      <c r="L15" t="str">
        <f t="shared" si="1"/>
        <v>AD</v>
      </c>
      <c r="M15">
        <v>14</v>
      </c>
      <c r="N15" t="str">
        <f t="shared" si="2"/>
        <v>REF111564313</v>
      </c>
      <c r="O15" s="6">
        <f t="shared" si="3"/>
        <v>44276.523611111108</v>
      </c>
    </row>
    <row r="16" spans="1:17" hidden="1" x14ac:dyDescent="0.35">
      <c r="A16" t="s">
        <v>10</v>
      </c>
      <c r="B16" t="s">
        <v>17</v>
      </c>
      <c r="C16" t="s">
        <v>43</v>
      </c>
      <c r="D16">
        <v>4569</v>
      </c>
      <c r="E16" t="s">
        <v>62</v>
      </c>
      <c r="F16" t="s">
        <v>64</v>
      </c>
      <c r="G16">
        <v>0.02</v>
      </c>
      <c r="H16" s="4">
        <v>44248</v>
      </c>
      <c r="I16" t="s">
        <v>85</v>
      </c>
      <c r="J16" t="s">
        <v>123</v>
      </c>
      <c r="K16" t="str">
        <f t="shared" si="0"/>
        <v>CHAS</v>
      </c>
      <c r="L16" t="str">
        <f t="shared" si="1"/>
        <v>US</v>
      </c>
      <c r="M16">
        <v>15</v>
      </c>
      <c r="N16" t="str">
        <f t="shared" si="2"/>
        <v>REFD202102456915</v>
      </c>
      <c r="O16" s="6">
        <f t="shared" si="3"/>
        <v>44248.432638888888</v>
      </c>
    </row>
    <row r="17" spans="1:15" hidden="1" x14ac:dyDescent="0.35">
      <c r="A17" t="s">
        <v>10</v>
      </c>
      <c r="B17" t="s">
        <v>17</v>
      </c>
      <c r="C17" t="s">
        <v>43</v>
      </c>
      <c r="D17">
        <v>4569</v>
      </c>
      <c r="E17" t="s">
        <v>62</v>
      </c>
      <c r="F17" t="s">
        <v>67</v>
      </c>
      <c r="G17">
        <v>0.01</v>
      </c>
      <c r="H17" s="4">
        <v>44248</v>
      </c>
      <c r="I17" t="s">
        <v>86</v>
      </c>
      <c r="J17" t="s">
        <v>127</v>
      </c>
      <c r="K17" t="str">
        <f t="shared" si="0"/>
        <v>AGRI</v>
      </c>
      <c r="L17" t="str">
        <f t="shared" si="1"/>
        <v>FR</v>
      </c>
      <c r="M17">
        <v>16</v>
      </c>
      <c r="N17" t="str">
        <f t="shared" si="2"/>
        <v>REFD202102456915</v>
      </c>
      <c r="O17" s="6">
        <f t="shared" si="3"/>
        <v>44248.488194444442</v>
      </c>
    </row>
    <row r="18" spans="1:15" hidden="1" x14ac:dyDescent="0.35">
      <c r="A18" t="s">
        <v>10</v>
      </c>
      <c r="B18" t="s">
        <v>17</v>
      </c>
      <c r="C18" t="s">
        <v>43</v>
      </c>
      <c r="D18">
        <v>4569</v>
      </c>
      <c r="E18" t="s">
        <v>62</v>
      </c>
      <c r="F18" t="s">
        <v>68</v>
      </c>
      <c r="G18">
        <v>0.08</v>
      </c>
      <c r="H18" s="4">
        <v>44248</v>
      </c>
      <c r="I18" t="s">
        <v>87</v>
      </c>
      <c r="J18" t="s">
        <v>127</v>
      </c>
      <c r="K18" t="str">
        <f t="shared" si="0"/>
        <v>REDJ</v>
      </c>
      <c r="L18" t="str">
        <f t="shared" si="1"/>
        <v>BY</v>
      </c>
      <c r="M18">
        <v>17</v>
      </c>
      <c r="N18" t="str">
        <f t="shared" si="2"/>
        <v>REFD202102456915</v>
      </c>
      <c r="O18" s="6">
        <f t="shared" si="3"/>
        <v>44248.709722222222</v>
      </c>
    </row>
    <row r="19" spans="1:15" hidden="1" x14ac:dyDescent="0.35">
      <c r="A19" t="s">
        <v>10</v>
      </c>
      <c r="B19" t="s">
        <v>18</v>
      </c>
      <c r="C19" t="s">
        <v>44</v>
      </c>
      <c r="D19">
        <v>456</v>
      </c>
      <c r="E19" t="s">
        <v>62</v>
      </c>
      <c r="F19" t="s">
        <v>64</v>
      </c>
      <c r="G19">
        <v>0.01</v>
      </c>
      <c r="H19" s="4">
        <v>44253</v>
      </c>
      <c r="I19" t="s">
        <v>88</v>
      </c>
      <c r="J19" t="s">
        <v>123</v>
      </c>
      <c r="K19" t="str">
        <f t="shared" si="0"/>
        <v>CHAS</v>
      </c>
      <c r="L19" t="str">
        <f t="shared" si="1"/>
        <v>US</v>
      </c>
      <c r="M19">
        <v>18</v>
      </c>
      <c r="N19" t="str">
        <f t="shared" si="2"/>
        <v>REFD20210345618</v>
      </c>
      <c r="O19" s="6">
        <f t="shared" si="3"/>
        <v>44253.529861111114</v>
      </c>
    </row>
    <row r="20" spans="1:15" hidden="1" x14ac:dyDescent="0.35">
      <c r="A20" t="s">
        <v>10</v>
      </c>
      <c r="B20" t="s">
        <v>18</v>
      </c>
      <c r="C20" t="s">
        <v>44</v>
      </c>
      <c r="D20">
        <v>456</v>
      </c>
      <c r="E20" t="s">
        <v>62</v>
      </c>
      <c r="F20" t="s">
        <v>64</v>
      </c>
      <c r="G20">
        <v>0.02</v>
      </c>
      <c r="H20" s="4">
        <v>44253</v>
      </c>
      <c r="I20" t="s">
        <v>89</v>
      </c>
      <c r="J20" t="s">
        <v>125</v>
      </c>
      <c r="K20" t="str">
        <f t="shared" si="0"/>
        <v>CHAS</v>
      </c>
      <c r="L20" t="str">
        <f t="shared" si="1"/>
        <v>US</v>
      </c>
      <c r="M20">
        <v>19</v>
      </c>
      <c r="N20" t="str">
        <f t="shared" si="2"/>
        <v>REFD20210345618</v>
      </c>
      <c r="O20" s="6">
        <f t="shared" si="3"/>
        <v>44253.65347222222</v>
      </c>
    </row>
    <row r="21" spans="1:15" hidden="1" x14ac:dyDescent="0.35">
      <c r="A21" t="s">
        <v>10</v>
      </c>
      <c r="B21" t="s">
        <v>18</v>
      </c>
      <c r="C21" t="s">
        <v>44</v>
      </c>
      <c r="D21">
        <v>456</v>
      </c>
      <c r="E21" t="s">
        <v>62</v>
      </c>
      <c r="F21" t="s">
        <v>64</v>
      </c>
      <c r="G21">
        <v>0.01</v>
      </c>
      <c r="H21" s="4">
        <v>44253</v>
      </c>
      <c r="I21" t="s">
        <v>90</v>
      </c>
      <c r="J21" t="s">
        <v>126</v>
      </c>
      <c r="K21" t="str">
        <f t="shared" si="0"/>
        <v>CHAS</v>
      </c>
      <c r="L21" t="str">
        <f t="shared" si="1"/>
        <v>US</v>
      </c>
      <c r="M21">
        <v>20</v>
      </c>
      <c r="N21" t="str">
        <f t="shared" si="2"/>
        <v>REFD20210345618</v>
      </c>
      <c r="O21" s="6">
        <f t="shared" si="3"/>
        <v>44253.756944444445</v>
      </c>
    </row>
    <row r="22" spans="1:15" hidden="1" x14ac:dyDescent="0.35">
      <c r="A22" t="s">
        <v>10</v>
      </c>
      <c r="B22" t="s">
        <v>19</v>
      </c>
      <c r="C22" t="s">
        <v>45</v>
      </c>
      <c r="D22">
        <v>3326</v>
      </c>
      <c r="E22" t="s">
        <v>62</v>
      </c>
      <c r="F22" t="s">
        <v>64</v>
      </c>
      <c r="G22">
        <v>0.01</v>
      </c>
      <c r="H22" s="4">
        <v>44571</v>
      </c>
      <c r="I22" t="s">
        <v>88</v>
      </c>
      <c r="J22" t="s">
        <v>123</v>
      </c>
      <c r="K22" t="str">
        <f t="shared" si="0"/>
        <v>CHAS</v>
      </c>
      <c r="L22" t="str">
        <f t="shared" si="1"/>
        <v>US</v>
      </c>
      <c r="M22">
        <v>21</v>
      </c>
      <c r="N22" t="str">
        <f t="shared" si="2"/>
        <v>REF001332621</v>
      </c>
      <c r="O22" s="6">
        <f t="shared" si="3"/>
        <v>44571.529861111114</v>
      </c>
    </row>
    <row r="23" spans="1:15" hidden="1" x14ac:dyDescent="0.35">
      <c r="A23" t="s">
        <v>10</v>
      </c>
      <c r="B23" t="s">
        <v>19</v>
      </c>
      <c r="C23" t="s">
        <v>45</v>
      </c>
      <c r="D23">
        <v>3326</v>
      </c>
      <c r="E23" t="s">
        <v>62</v>
      </c>
      <c r="F23" t="s">
        <v>64</v>
      </c>
      <c r="G23">
        <v>0.02</v>
      </c>
      <c r="H23" s="4">
        <v>44572</v>
      </c>
      <c r="I23" t="s">
        <v>91</v>
      </c>
      <c r="J23" t="s">
        <v>125</v>
      </c>
      <c r="K23" t="str">
        <f t="shared" si="0"/>
        <v>CHAS</v>
      </c>
      <c r="L23" t="str">
        <f t="shared" si="1"/>
        <v>US</v>
      </c>
      <c r="M23">
        <v>22</v>
      </c>
      <c r="N23" t="str">
        <f t="shared" si="2"/>
        <v>REF001332621</v>
      </c>
      <c r="O23" s="6">
        <f t="shared" si="3"/>
        <v>44572.605555555558</v>
      </c>
    </row>
    <row r="24" spans="1:15" hidden="1" x14ac:dyDescent="0.35">
      <c r="A24" t="s">
        <v>10</v>
      </c>
      <c r="B24" t="s">
        <v>19</v>
      </c>
      <c r="C24" t="s">
        <v>45</v>
      </c>
      <c r="D24">
        <v>3326</v>
      </c>
      <c r="E24" t="s">
        <v>63</v>
      </c>
      <c r="F24" t="s">
        <v>65</v>
      </c>
      <c r="G24">
        <v>0.01</v>
      </c>
      <c r="H24" s="4">
        <v>44572</v>
      </c>
      <c r="I24" t="s">
        <v>92</v>
      </c>
      <c r="J24" t="s">
        <v>125</v>
      </c>
      <c r="K24" t="str">
        <f t="shared" si="0"/>
        <v>BINA</v>
      </c>
      <c r="L24" t="str">
        <f t="shared" si="1"/>
        <v>AD</v>
      </c>
      <c r="M24">
        <v>23</v>
      </c>
      <c r="N24" t="str">
        <f t="shared" si="2"/>
        <v>REF001332621</v>
      </c>
      <c r="O24" s="6">
        <f t="shared" si="3"/>
        <v>44572.76458333333</v>
      </c>
    </row>
    <row r="25" spans="1:15" hidden="1" x14ac:dyDescent="0.35">
      <c r="A25" t="s">
        <v>10</v>
      </c>
      <c r="B25" t="s">
        <v>19</v>
      </c>
      <c r="C25" t="s">
        <v>46</v>
      </c>
      <c r="D25">
        <v>1100</v>
      </c>
      <c r="E25" t="s">
        <v>62</v>
      </c>
      <c r="F25" t="s">
        <v>64</v>
      </c>
      <c r="G25">
        <v>0.02</v>
      </c>
      <c r="H25" s="4">
        <v>44234</v>
      </c>
      <c r="I25" t="s">
        <v>93</v>
      </c>
      <c r="J25" t="s">
        <v>123</v>
      </c>
      <c r="K25" t="str">
        <f t="shared" si="0"/>
        <v>CHAS</v>
      </c>
      <c r="L25" t="str">
        <f t="shared" si="1"/>
        <v>US</v>
      </c>
      <c r="M25">
        <v>24</v>
      </c>
      <c r="N25" t="str">
        <f t="shared" si="2"/>
        <v>REF001DEMO110024</v>
      </c>
      <c r="O25" s="6">
        <f t="shared" si="3"/>
        <v>44234.654861111114</v>
      </c>
    </row>
    <row r="26" spans="1:15" hidden="1" x14ac:dyDescent="0.35">
      <c r="A26" t="s">
        <v>10</v>
      </c>
      <c r="B26" t="s">
        <v>19</v>
      </c>
      <c r="C26" t="s">
        <v>46</v>
      </c>
      <c r="D26">
        <v>1100</v>
      </c>
      <c r="E26" t="s">
        <v>62</v>
      </c>
      <c r="F26" t="s">
        <v>69</v>
      </c>
      <c r="G26">
        <v>0.01</v>
      </c>
      <c r="H26" s="4">
        <v>44235</v>
      </c>
      <c r="I26" t="s">
        <v>94</v>
      </c>
      <c r="J26" t="s">
        <v>124</v>
      </c>
      <c r="K26" t="str">
        <f t="shared" si="0"/>
        <v>FNRO</v>
      </c>
      <c r="L26" t="str">
        <f t="shared" si="1"/>
        <v>CN</v>
      </c>
      <c r="M26">
        <v>25</v>
      </c>
      <c r="N26" t="str">
        <f t="shared" si="2"/>
        <v>REF001DEMO110024</v>
      </c>
      <c r="O26" s="6">
        <f t="shared" si="3"/>
        <v>44235.722916666666</v>
      </c>
    </row>
    <row r="27" spans="1:15" hidden="1" x14ac:dyDescent="0.35">
      <c r="A27" t="s">
        <v>10</v>
      </c>
      <c r="B27" t="s">
        <v>20</v>
      </c>
      <c r="C27" t="s">
        <v>47</v>
      </c>
      <c r="D27">
        <v>1100</v>
      </c>
      <c r="E27" t="s">
        <v>62</v>
      </c>
      <c r="F27" t="s">
        <v>64</v>
      </c>
      <c r="G27">
        <v>0.08</v>
      </c>
      <c r="H27" s="4">
        <v>44257</v>
      </c>
      <c r="I27" t="s">
        <v>95</v>
      </c>
      <c r="J27" t="s">
        <v>123</v>
      </c>
      <c r="K27" t="str">
        <f t="shared" si="0"/>
        <v>CHAS</v>
      </c>
      <c r="L27" t="str">
        <f t="shared" si="1"/>
        <v>US</v>
      </c>
      <c r="M27">
        <v>26</v>
      </c>
      <c r="N27" t="str">
        <f t="shared" si="2"/>
        <v>REFD543105110026</v>
      </c>
      <c r="O27" s="6">
        <f t="shared" si="3"/>
        <v>44257.508333333331</v>
      </c>
    </row>
    <row r="28" spans="1:15" hidden="1" x14ac:dyDescent="0.35">
      <c r="A28" t="s">
        <v>10</v>
      </c>
      <c r="B28" t="s">
        <v>20</v>
      </c>
      <c r="C28" t="s">
        <v>47</v>
      </c>
      <c r="D28">
        <v>1100</v>
      </c>
      <c r="E28" t="s">
        <v>62</v>
      </c>
      <c r="F28" t="s">
        <v>69</v>
      </c>
      <c r="G28">
        <v>0.01</v>
      </c>
      <c r="H28" s="4">
        <v>44257</v>
      </c>
      <c r="I28" t="s">
        <v>96</v>
      </c>
      <c r="J28" t="s">
        <v>125</v>
      </c>
      <c r="K28" t="str">
        <f t="shared" si="0"/>
        <v>FNRO</v>
      </c>
      <c r="L28" t="str">
        <f t="shared" si="1"/>
        <v>CN</v>
      </c>
      <c r="M28">
        <v>27</v>
      </c>
      <c r="N28" t="str">
        <f t="shared" si="2"/>
        <v>REFD543105110026</v>
      </c>
      <c r="O28" s="6">
        <f t="shared" si="3"/>
        <v>44257.571527777778</v>
      </c>
    </row>
    <row r="29" spans="1:15" hidden="1" x14ac:dyDescent="0.35">
      <c r="A29" t="s">
        <v>10</v>
      </c>
      <c r="B29" t="s">
        <v>20</v>
      </c>
      <c r="C29" t="s">
        <v>47</v>
      </c>
      <c r="D29">
        <v>1100</v>
      </c>
      <c r="E29" t="s">
        <v>62</v>
      </c>
      <c r="F29" t="s">
        <v>69</v>
      </c>
      <c r="G29">
        <v>0.02</v>
      </c>
      <c r="H29" s="4">
        <v>44258</v>
      </c>
      <c r="I29" t="s">
        <v>90</v>
      </c>
      <c r="J29" t="s">
        <v>124</v>
      </c>
      <c r="K29" t="str">
        <f t="shared" si="0"/>
        <v>FNRO</v>
      </c>
      <c r="L29" t="str">
        <f t="shared" si="1"/>
        <v>CN</v>
      </c>
      <c r="M29">
        <v>28</v>
      </c>
      <c r="N29" t="str">
        <f t="shared" si="2"/>
        <v>REFD543105110026</v>
      </c>
      <c r="O29" s="6">
        <f t="shared" si="3"/>
        <v>44258.756944444445</v>
      </c>
    </row>
    <row r="30" spans="1:15" hidden="1" x14ac:dyDescent="0.35">
      <c r="A30" t="s">
        <v>10</v>
      </c>
      <c r="B30" t="s">
        <v>21</v>
      </c>
      <c r="C30" t="s">
        <v>48</v>
      </c>
      <c r="D30">
        <v>900</v>
      </c>
      <c r="E30" t="s">
        <v>62</v>
      </c>
      <c r="F30" t="s">
        <v>64</v>
      </c>
      <c r="G30">
        <v>0.01</v>
      </c>
      <c r="H30" s="4">
        <v>44522</v>
      </c>
      <c r="I30" t="s">
        <v>97</v>
      </c>
      <c r="J30" t="s">
        <v>123</v>
      </c>
      <c r="K30" t="str">
        <f t="shared" si="0"/>
        <v>CHAS</v>
      </c>
      <c r="L30" t="str">
        <f t="shared" si="1"/>
        <v>US</v>
      </c>
      <c r="M30">
        <v>29</v>
      </c>
      <c r="N30" t="str">
        <f t="shared" si="2"/>
        <v>REFDEMO0190029</v>
      </c>
      <c r="O30" s="6">
        <f t="shared" si="3"/>
        <v>44522.466666666667</v>
      </c>
    </row>
    <row r="31" spans="1:15" hidden="1" x14ac:dyDescent="0.35">
      <c r="A31" t="s">
        <v>10</v>
      </c>
      <c r="B31" t="s">
        <v>21</v>
      </c>
      <c r="C31" t="s">
        <v>48</v>
      </c>
      <c r="D31">
        <v>900</v>
      </c>
      <c r="E31" t="s">
        <v>62</v>
      </c>
      <c r="F31" t="s">
        <v>68</v>
      </c>
      <c r="G31">
        <v>0.01</v>
      </c>
      <c r="H31" s="4">
        <v>44524</v>
      </c>
      <c r="I31" t="s">
        <v>98</v>
      </c>
      <c r="J31" t="s">
        <v>124</v>
      </c>
      <c r="K31" t="str">
        <f t="shared" si="0"/>
        <v>REDJ</v>
      </c>
      <c r="L31" t="str">
        <f t="shared" si="1"/>
        <v>BY</v>
      </c>
      <c r="M31">
        <v>30</v>
      </c>
      <c r="N31" t="str">
        <f t="shared" si="2"/>
        <v>REFDEMO0190029</v>
      </c>
      <c r="O31" s="6">
        <f t="shared" si="3"/>
        <v>44524.613888888889</v>
      </c>
    </row>
    <row r="32" spans="1:15" hidden="1" x14ac:dyDescent="0.35">
      <c r="A32" t="s">
        <v>10</v>
      </c>
      <c r="B32" t="s">
        <v>22</v>
      </c>
      <c r="C32" t="s">
        <v>48</v>
      </c>
      <c r="D32">
        <v>1025</v>
      </c>
      <c r="E32" t="s">
        <v>62</v>
      </c>
      <c r="F32" t="s">
        <v>64</v>
      </c>
      <c r="G32">
        <v>0.02</v>
      </c>
      <c r="H32" s="4">
        <v>44520</v>
      </c>
      <c r="I32" t="s">
        <v>85</v>
      </c>
      <c r="J32" t="s">
        <v>123</v>
      </c>
      <c r="K32" t="str">
        <f t="shared" si="0"/>
        <v>CHAS</v>
      </c>
      <c r="L32" t="str">
        <f t="shared" si="1"/>
        <v>US</v>
      </c>
      <c r="M32">
        <v>31</v>
      </c>
      <c r="N32" t="str">
        <f t="shared" si="2"/>
        <v>REFDEMO0190029</v>
      </c>
      <c r="O32" s="6">
        <f t="shared" si="3"/>
        <v>44520.432638888888</v>
      </c>
    </row>
    <row r="33" spans="1:15" hidden="1" x14ac:dyDescent="0.35">
      <c r="A33" t="s">
        <v>10</v>
      </c>
      <c r="B33" t="s">
        <v>22</v>
      </c>
      <c r="C33" t="s">
        <v>48</v>
      </c>
      <c r="D33">
        <v>1025</v>
      </c>
      <c r="E33" t="s">
        <v>62</v>
      </c>
      <c r="F33" t="s">
        <v>68</v>
      </c>
      <c r="G33">
        <v>0.01</v>
      </c>
      <c r="H33" s="4">
        <v>44521</v>
      </c>
      <c r="I33" t="s">
        <v>99</v>
      </c>
      <c r="J33" t="s">
        <v>124</v>
      </c>
      <c r="K33" t="str">
        <f t="shared" si="0"/>
        <v>REDJ</v>
      </c>
      <c r="L33" t="str">
        <f t="shared" si="1"/>
        <v>BY</v>
      </c>
      <c r="M33">
        <v>32</v>
      </c>
      <c r="N33" t="str">
        <f t="shared" si="2"/>
        <v>REFDEMO0190029</v>
      </c>
      <c r="O33" s="6">
        <f t="shared" si="3"/>
        <v>44521.480555555558</v>
      </c>
    </row>
    <row r="34" spans="1:15" hidden="1" x14ac:dyDescent="0.35">
      <c r="A34" t="s">
        <v>10</v>
      </c>
      <c r="B34" t="s">
        <v>23</v>
      </c>
      <c r="C34" t="s">
        <v>49</v>
      </c>
      <c r="D34">
        <v>238</v>
      </c>
      <c r="E34" t="s">
        <v>62</v>
      </c>
      <c r="F34" t="s">
        <v>64</v>
      </c>
      <c r="G34">
        <v>0.08</v>
      </c>
      <c r="H34" s="4">
        <v>44211</v>
      </c>
      <c r="I34" t="s">
        <v>90</v>
      </c>
      <c r="J34" t="s">
        <v>123</v>
      </c>
      <c r="K34" t="str">
        <f t="shared" si="0"/>
        <v>CHAS</v>
      </c>
      <c r="L34" t="str">
        <f t="shared" si="1"/>
        <v>US</v>
      </c>
      <c r="M34">
        <v>33</v>
      </c>
      <c r="N34" t="str">
        <f t="shared" si="2"/>
        <v>REFDEM01223833</v>
      </c>
      <c r="O34" s="6">
        <f t="shared" si="3"/>
        <v>44211.756944444445</v>
      </c>
    </row>
    <row r="35" spans="1:15" hidden="1" x14ac:dyDescent="0.35">
      <c r="A35" t="s">
        <v>10</v>
      </c>
      <c r="B35" t="s">
        <v>23</v>
      </c>
      <c r="C35" t="s">
        <v>49</v>
      </c>
      <c r="D35">
        <v>238</v>
      </c>
      <c r="E35" t="s">
        <v>62</v>
      </c>
      <c r="F35" t="s">
        <v>64</v>
      </c>
      <c r="G35">
        <v>0.08</v>
      </c>
      <c r="H35" s="4">
        <v>44211</v>
      </c>
      <c r="I35" t="s">
        <v>88</v>
      </c>
      <c r="J35" t="s">
        <v>128</v>
      </c>
      <c r="K35" t="str">
        <f t="shared" si="0"/>
        <v>CHAS</v>
      </c>
      <c r="L35" t="str">
        <f t="shared" si="1"/>
        <v>US</v>
      </c>
      <c r="M35">
        <v>34</v>
      </c>
      <c r="N35" t="str">
        <f t="shared" si="2"/>
        <v>REFDEM01223833</v>
      </c>
      <c r="O35" s="6">
        <f t="shared" si="3"/>
        <v>44211.529861111114</v>
      </c>
    </row>
    <row r="36" spans="1:15" hidden="1" x14ac:dyDescent="0.35">
      <c r="A36" t="s">
        <v>10</v>
      </c>
      <c r="B36" t="s">
        <v>24</v>
      </c>
      <c r="C36" t="s">
        <v>50</v>
      </c>
      <c r="D36">
        <v>6709</v>
      </c>
      <c r="E36" t="s">
        <v>62</v>
      </c>
      <c r="F36" t="s">
        <v>64</v>
      </c>
      <c r="G36">
        <v>0.01</v>
      </c>
      <c r="H36" s="4">
        <v>44209</v>
      </c>
      <c r="I36" t="s">
        <v>91</v>
      </c>
      <c r="J36" t="s">
        <v>123</v>
      </c>
      <c r="K36" t="str">
        <f t="shared" si="0"/>
        <v>CHAS</v>
      </c>
      <c r="L36" t="str">
        <f t="shared" si="1"/>
        <v>US</v>
      </c>
      <c r="M36">
        <v>35</v>
      </c>
      <c r="N36" t="str">
        <f t="shared" si="2"/>
        <v>REFDEM9992670935</v>
      </c>
      <c r="O36" s="6">
        <f t="shared" si="3"/>
        <v>44209.605555555558</v>
      </c>
    </row>
    <row r="37" spans="1:15" hidden="1" x14ac:dyDescent="0.35">
      <c r="A37" t="s">
        <v>10</v>
      </c>
      <c r="B37" t="s">
        <v>24</v>
      </c>
      <c r="C37" t="s">
        <v>50</v>
      </c>
      <c r="D37">
        <v>6709</v>
      </c>
      <c r="E37" t="s">
        <v>63</v>
      </c>
      <c r="F37" t="s">
        <v>70</v>
      </c>
      <c r="G37">
        <v>0.03</v>
      </c>
      <c r="H37" s="4">
        <v>44209</v>
      </c>
      <c r="I37" t="s">
        <v>91</v>
      </c>
      <c r="J37" t="s">
        <v>124</v>
      </c>
      <c r="K37" t="str">
        <f t="shared" si="0"/>
        <v>FINV</v>
      </c>
      <c r="L37" t="str">
        <f t="shared" si="1"/>
        <v>AL</v>
      </c>
      <c r="M37">
        <v>36</v>
      </c>
      <c r="N37" t="str">
        <f t="shared" si="2"/>
        <v>REFDEM9992670935</v>
      </c>
      <c r="O37" s="6">
        <f t="shared" si="3"/>
        <v>44209.605555555558</v>
      </c>
    </row>
    <row r="38" spans="1:15" hidden="1" x14ac:dyDescent="0.35">
      <c r="A38" t="s">
        <v>10</v>
      </c>
      <c r="B38" t="s">
        <v>25</v>
      </c>
      <c r="C38" t="s">
        <v>51</v>
      </c>
      <c r="D38">
        <v>5188</v>
      </c>
      <c r="E38" t="s">
        <v>63</v>
      </c>
      <c r="F38" t="s">
        <v>64</v>
      </c>
      <c r="G38">
        <v>0.01</v>
      </c>
      <c r="H38" s="4">
        <v>44210</v>
      </c>
      <c r="I38" t="s">
        <v>93</v>
      </c>
      <c r="J38" t="s">
        <v>123</v>
      </c>
      <c r="K38" t="str">
        <f t="shared" si="0"/>
        <v>CHAS</v>
      </c>
      <c r="L38" t="str">
        <f t="shared" si="1"/>
        <v>US</v>
      </c>
      <c r="M38">
        <v>37</v>
      </c>
      <c r="N38" t="str">
        <f t="shared" si="2"/>
        <v>REFDEM0091518837</v>
      </c>
      <c r="O38" s="6">
        <f t="shared" si="3"/>
        <v>44210.654861111114</v>
      </c>
    </row>
    <row r="39" spans="1:15" hidden="1" x14ac:dyDescent="0.35">
      <c r="A39" t="s">
        <v>10</v>
      </c>
      <c r="B39" t="s">
        <v>25</v>
      </c>
      <c r="C39" t="s">
        <v>51</v>
      </c>
      <c r="D39">
        <v>5188</v>
      </c>
      <c r="E39" t="s">
        <v>63</v>
      </c>
      <c r="F39" t="s">
        <v>71</v>
      </c>
      <c r="G39">
        <v>0.01</v>
      </c>
      <c r="H39" s="4">
        <v>44210</v>
      </c>
      <c r="I39" t="s">
        <v>93</v>
      </c>
      <c r="J39" t="s">
        <v>124</v>
      </c>
      <c r="K39" t="str">
        <f t="shared" si="0"/>
        <v>TSIB</v>
      </c>
      <c r="L39" t="str">
        <f t="shared" si="1"/>
        <v>AU</v>
      </c>
      <c r="M39">
        <v>38</v>
      </c>
      <c r="N39" t="str">
        <f t="shared" si="2"/>
        <v>REFDEM0091518837</v>
      </c>
      <c r="O39" s="6">
        <f t="shared" si="3"/>
        <v>44210.654861111114</v>
      </c>
    </row>
    <row r="40" spans="1:15" hidden="1" x14ac:dyDescent="0.35">
      <c r="A40" t="s">
        <v>10</v>
      </c>
      <c r="B40" t="s">
        <v>26</v>
      </c>
      <c r="C40" t="s">
        <v>52</v>
      </c>
      <c r="D40">
        <v>120</v>
      </c>
      <c r="E40" t="s">
        <v>62</v>
      </c>
      <c r="F40" t="s">
        <v>64</v>
      </c>
      <c r="G40">
        <v>0.01</v>
      </c>
      <c r="H40" s="4">
        <v>44201</v>
      </c>
      <c r="I40" t="s">
        <v>95</v>
      </c>
      <c r="J40" t="s">
        <v>123</v>
      </c>
      <c r="K40" t="str">
        <f t="shared" si="0"/>
        <v>CHAS</v>
      </c>
      <c r="L40" t="str">
        <f t="shared" si="1"/>
        <v>US</v>
      </c>
      <c r="M40">
        <v>39</v>
      </c>
      <c r="N40" t="str">
        <f t="shared" si="2"/>
        <v>REFDEM559112039</v>
      </c>
      <c r="O40" s="6">
        <f t="shared" si="3"/>
        <v>44201.508333333331</v>
      </c>
    </row>
    <row r="41" spans="1:15" hidden="1" x14ac:dyDescent="0.35">
      <c r="A41" t="s">
        <v>10</v>
      </c>
      <c r="B41" t="s">
        <v>26</v>
      </c>
      <c r="C41" t="s">
        <v>52</v>
      </c>
      <c r="D41">
        <v>120</v>
      </c>
      <c r="E41" t="s">
        <v>62</v>
      </c>
      <c r="F41" t="s">
        <v>70</v>
      </c>
      <c r="G41">
        <v>0.01</v>
      </c>
      <c r="H41" s="4">
        <v>44201</v>
      </c>
      <c r="I41" t="s">
        <v>100</v>
      </c>
      <c r="J41" t="s">
        <v>125</v>
      </c>
      <c r="K41" t="str">
        <f t="shared" si="0"/>
        <v>FINV</v>
      </c>
      <c r="L41" t="str">
        <f t="shared" si="1"/>
        <v>AL</v>
      </c>
      <c r="M41">
        <v>40</v>
      </c>
      <c r="N41" t="str">
        <f t="shared" si="2"/>
        <v>REFDEM559112039</v>
      </c>
      <c r="O41" s="6">
        <f t="shared" si="3"/>
        <v>44201.513194444444</v>
      </c>
    </row>
    <row r="42" spans="1:15" hidden="1" x14ac:dyDescent="0.35">
      <c r="A42" t="s">
        <v>10</v>
      </c>
      <c r="B42" t="s">
        <v>26</v>
      </c>
      <c r="C42" t="s">
        <v>52</v>
      </c>
      <c r="D42">
        <v>120</v>
      </c>
      <c r="E42" t="s">
        <v>62</v>
      </c>
      <c r="F42" t="s">
        <v>71</v>
      </c>
      <c r="G42">
        <v>0.01</v>
      </c>
      <c r="H42" s="4">
        <v>44201</v>
      </c>
      <c r="I42" t="s">
        <v>101</v>
      </c>
      <c r="J42" t="s">
        <v>126</v>
      </c>
      <c r="K42" t="str">
        <f t="shared" si="0"/>
        <v>TSIB</v>
      </c>
      <c r="L42" t="str">
        <f t="shared" si="1"/>
        <v>AU</v>
      </c>
      <c r="M42">
        <v>41</v>
      </c>
      <c r="N42" t="str">
        <f t="shared" si="2"/>
        <v>REFDEM559112039</v>
      </c>
      <c r="O42" s="6">
        <f t="shared" si="3"/>
        <v>44201.722222222219</v>
      </c>
    </row>
    <row r="43" spans="1:15" hidden="1" x14ac:dyDescent="0.35">
      <c r="A43" t="s">
        <v>10</v>
      </c>
      <c r="B43" t="s">
        <v>27</v>
      </c>
      <c r="C43" t="s">
        <v>52</v>
      </c>
      <c r="D43">
        <v>6720</v>
      </c>
      <c r="E43" t="s">
        <v>63</v>
      </c>
      <c r="F43" t="s">
        <v>64</v>
      </c>
      <c r="G43">
        <v>0.02</v>
      </c>
      <c r="H43" s="4">
        <v>44224</v>
      </c>
      <c r="I43" t="s">
        <v>102</v>
      </c>
      <c r="J43" t="s">
        <v>123</v>
      </c>
      <c r="K43" t="str">
        <f t="shared" si="0"/>
        <v>CHAS</v>
      </c>
      <c r="L43" t="str">
        <f t="shared" si="1"/>
        <v>US</v>
      </c>
      <c r="M43">
        <v>42</v>
      </c>
      <c r="N43" t="str">
        <f t="shared" si="2"/>
        <v>REFDEM559112039</v>
      </c>
      <c r="O43" s="6">
        <f t="shared" si="3"/>
        <v>44224.557638888888</v>
      </c>
    </row>
    <row r="44" spans="1:15" hidden="1" x14ac:dyDescent="0.35">
      <c r="A44" t="s">
        <v>10</v>
      </c>
      <c r="B44" t="s">
        <v>27</v>
      </c>
      <c r="C44" t="s">
        <v>52</v>
      </c>
      <c r="D44">
        <v>6720</v>
      </c>
      <c r="E44" t="s">
        <v>63</v>
      </c>
      <c r="F44" t="s">
        <v>69</v>
      </c>
      <c r="G44">
        <v>0.02</v>
      </c>
      <c r="H44" s="4">
        <v>44224</v>
      </c>
      <c r="I44" t="s">
        <v>103</v>
      </c>
      <c r="J44" t="s">
        <v>124</v>
      </c>
      <c r="K44" t="str">
        <f t="shared" si="0"/>
        <v>FNRO</v>
      </c>
      <c r="L44" t="str">
        <f t="shared" si="1"/>
        <v>CN</v>
      </c>
      <c r="M44">
        <v>43</v>
      </c>
      <c r="N44" t="str">
        <f t="shared" si="2"/>
        <v>REFDEM559112039</v>
      </c>
      <c r="O44" s="6">
        <f t="shared" si="3"/>
        <v>44224.798611111109</v>
      </c>
    </row>
    <row r="45" spans="1:15" hidden="1" x14ac:dyDescent="0.35">
      <c r="A45" t="s">
        <v>10</v>
      </c>
      <c r="B45" t="s">
        <v>28</v>
      </c>
      <c r="C45" t="s">
        <v>53</v>
      </c>
      <c r="D45">
        <v>67569</v>
      </c>
      <c r="E45" t="s">
        <v>63</v>
      </c>
      <c r="F45" t="s">
        <v>64</v>
      </c>
      <c r="G45">
        <v>0.01</v>
      </c>
      <c r="H45" s="4">
        <v>44209</v>
      </c>
      <c r="I45" t="s">
        <v>104</v>
      </c>
      <c r="J45" t="s">
        <v>123</v>
      </c>
      <c r="K45" t="str">
        <f t="shared" si="0"/>
        <v>CHAS</v>
      </c>
      <c r="L45" t="str">
        <f t="shared" si="1"/>
        <v>US</v>
      </c>
      <c r="M45">
        <v>44</v>
      </c>
      <c r="N45" t="str">
        <f t="shared" si="2"/>
        <v>REFD100926756944</v>
      </c>
      <c r="O45" s="6">
        <f t="shared" si="3"/>
        <v>44209.474305555559</v>
      </c>
    </row>
    <row r="46" spans="1:15" hidden="1" x14ac:dyDescent="0.35">
      <c r="A46" t="s">
        <v>10</v>
      </c>
      <c r="B46" t="s">
        <v>28</v>
      </c>
      <c r="C46" t="s">
        <v>53</v>
      </c>
      <c r="D46">
        <v>67569</v>
      </c>
      <c r="E46" t="s">
        <v>63</v>
      </c>
      <c r="F46" t="s">
        <v>68</v>
      </c>
      <c r="G46">
        <v>0.01</v>
      </c>
      <c r="H46" s="4">
        <v>44209</v>
      </c>
      <c r="I46" t="s">
        <v>75</v>
      </c>
      <c r="J46" t="s">
        <v>124</v>
      </c>
      <c r="K46" t="str">
        <f t="shared" si="0"/>
        <v>REDJ</v>
      </c>
      <c r="L46" t="str">
        <f t="shared" si="1"/>
        <v>BY</v>
      </c>
      <c r="M46">
        <v>45</v>
      </c>
      <c r="N46" t="str">
        <f t="shared" si="2"/>
        <v>REFD100926756944</v>
      </c>
      <c r="O46" s="6">
        <f t="shared" si="3"/>
        <v>44209.53125</v>
      </c>
    </row>
    <row r="47" spans="1:15" hidden="1" x14ac:dyDescent="0.35">
      <c r="A47" t="s">
        <v>10</v>
      </c>
      <c r="B47" t="s">
        <v>29</v>
      </c>
      <c r="C47" t="s">
        <v>54</v>
      </c>
      <c r="D47">
        <v>2100</v>
      </c>
      <c r="E47" t="s">
        <v>62</v>
      </c>
      <c r="F47" t="s">
        <v>64</v>
      </c>
      <c r="G47">
        <v>0.02</v>
      </c>
      <c r="H47" s="4">
        <v>44277</v>
      </c>
      <c r="I47" t="s">
        <v>105</v>
      </c>
      <c r="J47" t="s">
        <v>123</v>
      </c>
      <c r="K47" t="str">
        <f t="shared" si="0"/>
        <v>CHAS</v>
      </c>
      <c r="L47" t="str">
        <f t="shared" si="1"/>
        <v>US</v>
      </c>
      <c r="M47">
        <v>46</v>
      </c>
      <c r="N47" t="str">
        <f t="shared" si="2"/>
        <v>REF201210046</v>
      </c>
      <c r="O47" s="6">
        <f t="shared" si="3"/>
        <v>44277.591666666667</v>
      </c>
    </row>
    <row r="48" spans="1:15" hidden="1" x14ac:dyDescent="0.35">
      <c r="A48" t="s">
        <v>10</v>
      </c>
      <c r="B48" t="s">
        <v>29</v>
      </c>
      <c r="C48" t="s">
        <v>54</v>
      </c>
      <c r="D48">
        <v>2100</v>
      </c>
      <c r="E48" t="s">
        <v>62</v>
      </c>
      <c r="F48" t="s">
        <v>69</v>
      </c>
      <c r="G48">
        <v>0.02</v>
      </c>
      <c r="H48" s="4">
        <v>44277</v>
      </c>
      <c r="I48" t="s">
        <v>106</v>
      </c>
      <c r="J48" t="s">
        <v>124</v>
      </c>
      <c r="K48" t="str">
        <f t="shared" si="0"/>
        <v>FNRO</v>
      </c>
      <c r="L48" t="str">
        <f t="shared" si="1"/>
        <v>CN</v>
      </c>
      <c r="M48">
        <v>47</v>
      </c>
      <c r="N48" t="str">
        <f t="shared" si="2"/>
        <v>REF201210046</v>
      </c>
      <c r="O48" s="6">
        <f t="shared" si="3"/>
        <v>44277.715277777781</v>
      </c>
    </row>
    <row r="49" spans="1:15" hidden="1" x14ac:dyDescent="0.35">
      <c r="A49" t="s">
        <v>10</v>
      </c>
      <c r="B49" t="s">
        <v>30</v>
      </c>
      <c r="C49" t="s">
        <v>48</v>
      </c>
      <c r="D49">
        <v>800</v>
      </c>
      <c r="E49" t="s">
        <v>62</v>
      </c>
      <c r="F49" t="s">
        <v>64</v>
      </c>
      <c r="G49">
        <v>0.01</v>
      </c>
      <c r="H49" s="4">
        <v>44155</v>
      </c>
      <c r="I49" t="s">
        <v>107</v>
      </c>
      <c r="J49" t="s">
        <v>123</v>
      </c>
      <c r="K49" t="str">
        <f t="shared" si="0"/>
        <v>CHAS</v>
      </c>
      <c r="L49" t="str">
        <f t="shared" si="1"/>
        <v>US</v>
      </c>
      <c r="M49">
        <v>48</v>
      </c>
      <c r="N49" t="str">
        <f t="shared" si="2"/>
        <v>REFDEMO0180048</v>
      </c>
      <c r="O49" s="6">
        <f t="shared" si="3"/>
        <v>44155.383333333331</v>
      </c>
    </row>
    <row r="50" spans="1:15" hidden="1" x14ac:dyDescent="0.35">
      <c r="A50" t="s">
        <v>10</v>
      </c>
      <c r="B50" t="s">
        <v>30</v>
      </c>
      <c r="C50" t="s">
        <v>48</v>
      </c>
      <c r="D50">
        <v>800</v>
      </c>
      <c r="E50" t="s">
        <v>62</v>
      </c>
      <c r="F50" t="s">
        <v>71</v>
      </c>
      <c r="G50">
        <v>0.01</v>
      </c>
      <c r="H50" s="4">
        <v>44157</v>
      </c>
      <c r="I50" t="s">
        <v>106</v>
      </c>
      <c r="J50" t="s">
        <v>124</v>
      </c>
      <c r="K50" t="str">
        <f t="shared" si="0"/>
        <v>TSIB</v>
      </c>
      <c r="L50" t="str">
        <f t="shared" si="1"/>
        <v>AU</v>
      </c>
      <c r="M50">
        <v>49</v>
      </c>
      <c r="N50" t="str">
        <f t="shared" si="2"/>
        <v>REFDEMO0180048</v>
      </c>
      <c r="O50" s="6">
        <f t="shared" si="3"/>
        <v>44157.715277777781</v>
      </c>
    </row>
    <row r="51" spans="1:15" hidden="1" x14ac:dyDescent="0.35">
      <c r="A51" t="s">
        <v>10</v>
      </c>
      <c r="B51" t="s">
        <v>31</v>
      </c>
      <c r="C51" t="s">
        <v>55</v>
      </c>
      <c r="D51">
        <v>1025</v>
      </c>
      <c r="E51" t="s">
        <v>62</v>
      </c>
      <c r="F51" t="s">
        <v>64</v>
      </c>
      <c r="G51">
        <v>0.08</v>
      </c>
      <c r="H51" s="4">
        <v>44155</v>
      </c>
      <c r="I51" t="s">
        <v>108</v>
      </c>
      <c r="J51" t="s">
        <v>123</v>
      </c>
      <c r="K51" t="str">
        <f t="shared" si="0"/>
        <v>CHAS</v>
      </c>
      <c r="L51" t="str">
        <f t="shared" si="1"/>
        <v>US</v>
      </c>
      <c r="M51">
        <v>50</v>
      </c>
      <c r="N51" t="str">
        <f t="shared" si="2"/>
        <v>REFDEMO02102550</v>
      </c>
      <c r="O51" s="6">
        <f t="shared" si="3"/>
        <v>44155.47152777778</v>
      </c>
    </row>
    <row r="52" spans="1:15" hidden="1" x14ac:dyDescent="0.35">
      <c r="A52" t="s">
        <v>10</v>
      </c>
      <c r="B52" t="s">
        <v>31</v>
      </c>
      <c r="C52" t="s">
        <v>55</v>
      </c>
      <c r="D52">
        <v>1025</v>
      </c>
      <c r="E52" t="s">
        <v>62</v>
      </c>
      <c r="F52" t="s">
        <v>68</v>
      </c>
      <c r="G52">
        <v>0.08</v>
      </c>
      <c r="H52" s="4">
        <v>44155</v>
      </c>
      <c r="I52" t="s">
        <v>109</v>
      </c>
      <c r="J52" t="s">
        <v>124</v>
      </c>
      <c r="K52" t="str">
        <f t="shared" si="0"/>
        <v>REDJ</v>
      </c>
      <c r="L52" t="str">
        <f t="shared" si="1"/>
        <v>BY</v>
      </c>
      <c r="M52">
        <v>51</v>
      </c>
      <c r="N52" t="str">
        <f t="shared" si="2"/>
        <v>REFDEMO02102550</v>
      </c>
      <c r="O52" s="6">
        <f t="shared" si="3"/>
        <v>44155.881944444445</v>
      </c>
    </row>
    <row r="53" spans="1:15" hidden="1" x14ac:dyDescent="0.35">
      <c r="A53" t="s">
        <v>10</v>
      </c>
      <c r="B53" t="s">
        <v>32</v>
      </c>
      <c r="C53" t="s">
        <v>48</v>
      </c>
      <c r="D53">
        <v>87600</v>
      </c>
      <c r="E53" t="s">
        <v>62</v>
      </c>
      <c r="F53" t="s">
        <v>64</v>
      </c>
      <c r="G53">
        <v>0.01</v>
      </c>
      <c r="H53" s="4">
        <v>44156</v>
      </c>
      <c r="I53" t="s">
        <v>104</v>
      </c>
      <c r="J53" t="s">
        <v>123</v>
      </c>
      <c r="K53" t="str">
        <f t="shared" si="0"/>
        <v>CHAS</v>
      </c>
      <c r="L53" t="str">
        <f t="shared" si="1"/>
        <v>US</v>
      </c>
      <c r="M53">
        <v>52</v>
      </c>
      <c r="N53" t="str">
        <f t="shared" si="2"/>
        <v>REFDEMO018760052</v>
      </c>
      <c r="O53" s="6">
        <f t="shared" si="3"/>
        <v>44156.474305555559</v>
      </c>
    </row>
    <row r="54" spans="1:15" hidden="1" x14ac:dyDescent="0.35">
      <c r="A54" t="s">
        <v>10</v>
      </c>
      <c r="B54" t="s">
        <v>32</v>
      </c>
      <c r="C54" t="s">
        <v>48</v>
      </c>
      <c r="D54">
        <v>87600</v>
      </c>
      <c r="E54" t="s">
        <v>62</v>
      </c>
      <c r="F54" t="s">
        <v>69</v>
      </c>
      <c r="G54">
        <v>0.01</v>
      </c>
      <c r="H54" s="4">
        <v>44156</v>
      </c>
      <c r="I54" t="s">
        <v>105</v>
      </c>
      <c r="J54" t="s">
        <v>124</v>
      </c>
      <c r="K54" t="str">
        <f t="shared" si="0"/>
        <v>FNRO</v>
      </c>
      <c r="L54" t="str">
        <f t="shared" si="1"/>
        <v>CN</v>
      </c>
      <c r="M54">
        <v>53</v>
      </c>
      <c r="N54" t="str">
        <f t="shared" si="2"/>
        <v>REFDEMO018760052</v>
      </c>
      <c r="O54" s="6">
        <f t="shared" si="3"/>
        <v>44156.591666666667</v>
      </c>
    </row>
    <row r="55" spans="1:15" hidden="1" x14ac:dyDescent="0.35">
      <c r="A55" t="s">
        <v>10</v>
      </c>
      <c r="B55" t="s">
        <v>33</v>
      </c>
      <c r="C55" t="s">
        <v>56</v>
      </c>
      <c r="D55">
        <v>1600</v>
      </c>
      <c r="E55" t="s">
        <v>62</v>
      </c>
      <c r="F55" t="s">
        <v>64</v>
      </c>
      <c r="G55">
        <v>0.04</v>
      </c>
      <c r="H55" s="4">
        <v>44162</v>
      </c>
      <c r="I55" t="s">
        <v>110</v>
      </c>
      <c r="J55" t="s">
        <v>123</v>
      </c>
      <c r="K55" t="str">
        <f t="shared" si="0"/>
        <v>CHAS</v>
      </c>
      <c r="L55" t="str">
        <f t="shared" si="1"/>
        <v>US</v>
      </c>
      <c r="M55">
        <v>54</v>
      </c>
      <c r="N55" t="str">
        <f t="shared" si="2"/>
        <v>REFDEMO901160054</v>
      </c>
      <c r="O55" s="6">
        <f t="shared" si="3"/>
        <v>44162.40625</v>
      </c>
    </row>
    <row r="56" spans="1:15" hidden="1" x14ac:dyDescent="0.35">
      <c r="A56" t="s">
        <v>10</v>
      </c>
      <c r="B56" t="s">
        <v>33</v>
      </c>
      <c r="C56" t="s">
        <v>56</v>
      </c>
      <c r="D56">
        <v>1600</v>
      </c>
      <c r="E56" t="s">
        <v>62</v>
      </c>
      <c r="F56" t="s">
        <v>71</v>
      </c>
      <c r="G56">
        <v>0.01</v>
      </c>
      <c r="H56" s="4">
        <v>44162</v>
      </c>
      <c r="I56" t="s">
        <v>111</v>
      </c>
      <c r="J56" t="s">
        <v>124</v>
      </c>
      <c r="K56" t="str">
        <f t="shared" si="0"/>
        <v>TSIB</v>
      </c>
      <c r="L56" t="str">
        <f t="shared" si="1"/>
        <v>AU</v>
      </c>
      <c r="M56">
        <v>55</v>
      </c>
      <c r="N56" t="str">
        <f t="shared" si="2"/>
        <v>REFDEMO901160054</v>
      </c>
      <c r="O56" s="6">
        <f t="shared" si="3"/>
        <v>44162.763888888891</v>
      </c>
    </row>
    <row r="57" spans="1:15" hidden="1" x14ac:dyDescent="0.35">
      <c r="A57" t="s">
        <v>10</v>
      </c>
      <c r="B57" t="s">
        <v>34</v>
      </c>
      <c r="C57" t="s">
        <v>57</v>
      </c>
      <c r="D57">
        <v>3100</v>
      </c>
      <c r="E57" t="s">
        <v>62</v>
      </c>
      <c r="F57" t="s">
        <v>64</v>
      </c>
      <c r="G57">
        <v>0.01</v>
      </c>
      <c r="H57" s="4">
        <v>44256</v>
      </c>
      <c r="I57" t="s">
        <v>104</v>
      </c>
      <c r="J57" t="s">
        <v>123</v>
      </c>
      <c r="K57" t="str">
        <f t="shared" si="0"/>
        <v>CHAS</v>
      </c>
      <c r="L57" t="str">
        <f t="shared" si="1"/>
        <v>US</v>
      </c>
      <c r="M57">
        <v>56</v>
      </c>
      <c r="N57" t="str">
        <f t="shared" si="2"/>
        <v>REFD543104310056</v>
      </c>
      <c r="O57" s="6">
        <f t="shared" si="3"/>
        <v>44256.474305555559</v>
      </c>
    </row>
    <row r="58" spans="1:15" hidden="1" x14ac:dyDescent="0.35">
      <c r="A58" t="s">
        <v>10</v>
      </c>
      <c r="B58" t="s">
        <v>34</v>
      </c>
      <c r="C58" t="s">
        <v>57</v>
      </c>
      <c r="D58">
        <v>3100</v>
      </c>
      <c r="E58" t="s">
        <v>62</v>
      </c>
      <c r="F58" t="s">
        <v>71</v>
      </c>
      <c r="G58">
        <v>0.08</v>
      </c>
      <c r="H58" s="4">
        <v>44256</v>
      </c>
      <c r="I58" t="s">
        <v>90</v>
      </c>
      <c r="J58" t="s">
        <v>126</v>
      </c>
      <c r="K58" t="str">
        <f t="shared" si="0"/>
        <v>TSIB</v>
      </c>
      <c r="L58" t="str">
        <f t="shared" si="1"/>
        <v>AU</v>
      </c>
      <c r="M58">
        <v>57</v>
      </c>
      <c r="N58" t="str">
        <f t="shared" si="2"/>
        <v>REFD543104310056</v>
      </c>
      <c r="O58" s="6">
        <f t="shared" si="3"/>
        <v>44256.756944444445</v>
      </c>
    </row>
    <row r="59" spans="1:15" hidden="1" x14ac:dyDescent="0.35">
      <c r="A59" t="s">
        <v>10</v>
      </c>
      <c r="B59" t="s">
        <v>35</v>
      </c>
      <c r="C59" t="s">
        <v>58</v>
      </c>
      <c r="D59">
        <v>456</v>
      </c>
      <c r="E59" t="s">
        <v>62</v>
      </c>
      <c r="F59" t="s">
        <v>64</v>
      </c>
      <c r="G59">
        <v>0.02</v>
      </c>
      <c r="H59" s="4">
        <v>44256</v>
      </c>
      <c r="I59" t="s">
        <v>112</v>
      </c>
      <c r="J59" t="s">
        <v>123</v>
      </c>
      <c r="K59" t="str">
        <f t="shared" si="0"/>
        <v>CHAS</v>
      </c>
      <c r="L59" t="str">
        <f t="shared" si="1"/>
        <v>US</v>
      </c>
      <c r="M59">
        <v>58</v>
      </c>
      <c r="N59" t="str">
        <f t="shared" si="2"/>
        <v>REFD54310345658</v>
      </c>
      <c r="O59" s="6">
        <f t="shared" si="3"/>
        <v>44256.599305555559</v>
      </c>
    </row>
    <row r="60" spans="1:15" hidden="1" x14ac:dyDescent="0.35">
      <c r="A60" t="s">
        <v>10</v>
      </c>
      <c r="B60" t="s">
        <v>35</v>
      </c>
      <c r="C60" t="s">
        <v>58</v>
      </c>
      <c r="D60">
        <v>456</v>
      </c>
      <c r="E60" t="s">
        <v>62</v>
      </c>
      <c r="F60" t="s">
        <v>68</v>
      </c>
      <c r="G60">
        <v>0.01</v>
      </c>
      <c r="H60" s="4">
        <v>44256</v>
      </c>
      <c r="I60" t="s">
        <v>113</v>
      </c>
      <c r="J60" t="s">
        <v>124</v>
      </c>
      <c r="K60" t="str">
        <f t="shared" si="0"/>
        <v>REDJ</v>
      </c>
      <c r="L60" t="str">
        <f t="shared" si="1"/>
        <v>BY</v>
      </c>
      <c r="M60">
        <v>59</v>
      </c>
      <c r="N60" t="str">
        <f t="shared" si="2"/>
        <v>REFD54310345658</v>
      </c>
      <c r="O60" s="6">
        <f t="shared" si="3"/>
        <v>44256.800000000003</v>
      </c>
    </row>
    <row r="61" spans="1:15" hidden="1" x14ac:dyDescent="0.35">
      <c r="A61" t="s">
        <v>10</v>
      </c>
      <c r="B61" t="s">
        <v>36</v>
      </c>
      <c r="C61" t="s">
        <v>59</v>
      </c>
      <c r="D61">
        <v>348</v>
      </c>
      <c r="E61" t="s">
        <v>63</v>
      </c>
      <c r="F61" t="s">
        <v>64</v>
      </c>
      <c r="G61">
        <v>7.0000000000000007E-2</v>
      </c>
      <c r="H61" s="4">
        <v>44211</v>
      </c>
      <c r="I61" t="s">
        <v>77</v>
      </c>
      <c r="J61" t="s">
        <v>123</v>
      </c>
      <c r="K61" t="str">
        <f t="shared" si="0"/>
        <v>CHAS</v>
      </c>
      <c r="L61" t="str">
        <f t="shared" si="1"/>
        <v>US</v>
      </c>
      <c r="M61">
        <v>60</v>
      </c>
      <c r="N61" t="str">
        <f t="shared" si="2"/>
        <v>REFDEM159134860</v>
      </c>
      <c r="O61" s="6">
        <f t="shared" si="3"/>
        <v>44211.356944444444</v>
      </c>
    </row>
    <row r="62" spans="1:15" hidden="1" x14ac:dyDescent="0.35">
      <c r="A62" t="s">
        <v>10</v>
      </c>
      <c r="B62" t="s">
        <v>36</v>
      </c>
      <c r="C62" t="s">
        <v>59</v>
      </c>
      <c r="D62">
        <v>348</v>
      </c>
      <c r="E62" t="s">
        <v>63</v>
      </c>
      <c r="F62" t="s">
        <v>71</v>
      </c>
      <c r="G62">
        <v>0.01</v>
      </c>
      <c r="H62" s="4">
        <v>44211</v>
      </c>
      <c r="I62" t="s">
        <v>114</v>
      </c>
      <c r="J62" t="s">
        <v>124</v>
      </c>
      <c r="K62" t="str">
        <f t="shared" si="0"/>
        <v>TSIB</v>
      </c>
      <c r="L62" t="str">
        <f t="shared" si="1"/>
        <v>AU</v>
      </c>
      <c r="M62">
        <v>61</v>
      </c>
      <c r="N62" t="str">
        <f t="shared" si="2"/>
        <v>REFDEM159134860</v>
      </c>
      <c r="O62" s="6">
        <f t="shared" si="3"/>
        <v>44211.527083333334</v>
      </c>
    </row>
    <row r="63" spans="1:15" hidden="1" x14ac:dyDescent="0.35">
      <c r="A63" t="s">
        <v>10</v>
      </c>
      <c r="B63" t="s">
        <v>37</v>
      </c>
      <c r="C63" t="s">
        <v>60</v>
      </c>
      <c r="D63">
        <v>67569</v>
      </c>
      <c r="E63" t="s">
        <v>63</v>
      </c>
      <c r="F63" t="s">
        <v>64</v>
      </c>
      <c r="G63">
        <v>0.01</v>
      </c>
      <c r="H63" s="4">
        <v>44217</v>
      </c>
      <c r="I63" t="s">
        <v>115</v>
      </c>
      <c r="J63" t="s">
        <v>123</v>
      </c>
      <c r="K63" t="str">
        <f t="shared" si="0"/>
        <v>CHAS</v>
      </c>
      <c r="L63" t="str">
        <f t="shared" si="1"/>
        <v>US</v>
      </c>
      <c r="M63">
        <v>62</v>
      </c>
      <c r="N63" t="str">
        <f t="shared" si="2"/>
        <v>REFD101926756962</v>
      </c>
      <c r="O63" s="6">
        <f t="shared" si="3"/>
        <v>44217.412499999999</v>
      </c>
    </row>
    <row r="64" spans="1:15" hidden="1" x14ac:dyDescent="0.35">
      <c r="A64" t="s">
        <v>10</v>
      </c>
      <c r="B64" t="s">
        <v>37</v>
      </c>
      <c r="C64" t="s">
        <v>60</v>
      </c>
      <c r="D64">
        <v>67569</v>
      </c>
      <c r="E64" t="s">
        <v>63</v>
      </c>
      <c r="F64" t="s">
        <v>65</v>
      </c>
      <c r="G64">
        <v>0.08</v>
      </c>
      <c r="H64" s="4">
        <v>44218</v>
      </c>
      <c r="I64" t="s">
        <v>116</v>
      </c>
      <c r="J64" t="s">
        <v>124</v>
      </c>
      <c r="K64" t="str">
        <f t="shared" si="0"/>
        <v>BINA</v>
      </c>
      <c r="L64" t="str">
        <f t="shared" si="1"/>
        <v>AD</v>
      </c>
      <c r="M64">
        <v>63</v>
      </c>
      <c r="N64" t="str">
        <f t="shared" si="2"/>
        <v>REFD101926756962</v>
      </c>
      <c r="O64" s="6">
        <f t="shared" si="3"/>
        <v>44218.730555555558</v>
      </c>
    </row>
    <row r="65" spans="1:15" hidden="1" x14ac:dyDescent="0.35">
      <c r="A65" t="s">
        <v>10</v>
      </c>
      <c r="B65" t="s">
        <v>37</v>
      </c>
      <c r="C65" t="s">
        <v>47</v>
      </c>
      <c r="D65">
        <v>1100</v>
      </c>
      <c r="E65" t="s">
        <v>62</v>
      </c>
      <c r="F65" t="s">
        <v>64</v>
      </c>
      <c r="G65">
        <v>0.01</v>
      </c>
      <c r="H65" s="4">
        <v>44257</v>
      </c>
      <c r="I65" t="s">
        <v>91</v>
      </c>
      <c r="J65" t="s">
        <v>123</v>
      </c>
      <c r="K65" t="str">
        <f t="shared" si="0"/>
        <v>CHAS</v>
      </c>
      <c r="L65" t="str">
        <f t="shared" si="1"/>
        <v>US</v>
      </c>
      <c r="M65">
        <v>64</v>
      </c>
      <c r="N65" t="str">
        <f t="shared" si="2"/>
        <v>REFD543105110064</v>
      </c>
      <c r="O65" s="6">
        <f t="shared" si="3"/>
        <v>44257.605555555558</v>
      </c>
    </row>
    <row r="66" spans="1:15" hidden="1" x14ac:dyDescent="0.35">
      <c r="A66" t="s">
        <v>10</v>
      </c>
      <c r="B66" t="s">
        <v>37</v>
      </c>
      <c r="C66" t="s">
        <v>47</v>
      </c>
      <c r="D66">
        <v>1100</v>
      </c>
      <c r="E66" t="s">
        <v>62</v>
      </c>
      <c r="F66" t="s">
        <v>68</v>
      </c>
      <c r="G66">
        <v>0.01</v>
      </c>
      <c r="H66" s="4">
        <v>44258</v>
      </c>
      <c r="I66" t="s">
        <v>117</v>
      </c>
      <c r="J66" t="s">
        <v>125</v>
      </c>
      <c r="K66" t="str">
        <f t="shared" si="0"/>
        <v>REDJ</v>
      </c>
      <c r="L66" t="str">
        <f t="shared" si="1"/>
        <v>BY</v>
      </c>
      <c r="M66">
        <v>65</v>
      </c>
      <c r="N66" t="str">
        <f t="shared" si="2"/>
        <v>REFD543105110064</v>
      </c>
      <c r="O66" s="6">
        <f t="shared" si="3"/>
        <v>44258.648611111108</v>
      </c>
    </row>
    <row r="67" spans="1:15" hidden="1" x14ac:dyDescent="0.35">
      <c r="A67" t="s">
        <v>10</v>
      </c>
      <c r="B67" t="s">
        <v>38</v>
      </c>
      <c r="C67" t="s">
        <v>61</v>
      </c>
      <c r="D67">
        <v>12100</v>
      </c>
      <c r="E67" t="s">
        <v>62</v>
      </c>
      <c r="F67" t="s">
        <v>64</v>
      </c>
      <c r="G67">
        <v>0.08</v>
      </c>
      <c r="H67" s="4">
        <v>44278</v>
      </c>
      <c r="I67" t="s">
        <v>118</v>
      </c>
      <c r="J67" t="s">
        <v>123</v>
      </c>
      <c r="K67" t="str">
        <f t="shared" ref="K67:K91" si="4">MID(F67&amp;" ",1,4)</f>
        <v>CHAS</v>
      </c>
      <c r="L67" t="str">
        <f t="shared" ref="L67:L91" si="5">MID(F67&amp;" ",5,2)</f>
        <v>US</v>
      </c>
      <c r="M67">
        <v>66</v>
      </c>
      <c r="N67" t="str">
        <f t="shared" si="2"/>
        <v>REFZ9991210066</v>
      </c>
      <c r="O67" s="6">
        <f t="shared" si="3"/>
        <v>44278.341666666667</v>
      </c>
    </row>
    <row r="68" spans="1:15" hidden="1" x14ac:dyDescent="0.35">
      <c r="A68" t="s">
        <v>10</v>
      </c>
      <c r="B68" t="s">
        <v>38</v>
      </c>
      <c r="C68" t="s">
        <v>61</v>
      </c>
      <c r="D68">
        <v>12100</v>
      </c>
      <c r="E68" t="s">
        <v>62</v>
      </c>
      <c r="F68" t="s">
        <v>68</v>
      </c>
      <c r="G68">
        <v>0.08</v>
      </c>
      <c r="H68" s="4">
        <v>44278</v>
      </c>
      <c r="I68" t="s">
        <v>84</v>
      </c>
      <c r="J68" t="s">
        <v>124</v>
      </c>
      <c r="K68" t="str">
        <f t="shared" si="4"/>
        <v>REDJ</v>
      </c>
      <c r="L68" t="str">
        <f t="shared" si="5"/>
        <v>BY</v>
      </c>
      <c r="M68">
        <v>67</v>
      </c>
      <c r="N68" t="str">
        <f t="shared" ref="N68:N91" si="6">IF(C68=C67,N67,C68&amp;D68&amp;M68)</f>
        <v>REFZ9991210066</v>
      </c>
      <c r="O68" s="6">
        <f t="shared" ref="O68:O91" si="7">H68+I68</f>
        <v>44278.523611111108</v>
      </c>
    </row>
    <row r="69" spans="1:15" hidden="1" x14ac:dyDescent="0.35">
      <c r="A69" t="s">
        <v>10</v>
      </c>
      <c r="B69" t="s">
        <v>11</v>
      </c>
      <c r="C69" t="s">
        <v>39</v>
      </c>
      <c r="D69">
        <v>10000</v>
      </c>
      <c r="E69" t="s">
        <v>62</v>
      </c>
      <c r="F69" t="s">
        <v>64</v>
      </c>
      <c r="G69">
        <v>0.02</v>
      </c>
      <c r="H69" s="4">
        <v>44217</v>
      </c>
      <c r="I69" t="s">
        <v>110</v>
      </c>
      <c r="J69" t="s">
        <v>123</v>
      </c>
      <c r="K69" t="str">
        <f t="shared" si="4"/>
        <v>CHAS</v>
      </c>
      <c r="L69" t="str">
        <f t="shared" si="5"/>
        <v>US</v>
      </c>
      <c r="M69">
        <v>68</v>
      </c>
      <c r="N69" t="str">
        <f t="shared" si="6"/>
        <v>REF2111000068</v>
      </c>
      <c r="O69" s="6">
        <f t="shared" si="7"/>
        <v>44217.40625</v>
      </c>
    </row>
    <row r="70" spans="1:15" hidden="1" x14ac:dyDescent="0.35">
      <c r="A70" t="s">
        <v>10</v>
      </c>
      <c r="B70" t="s">
        <v>11</v>
      </c>
      <c r="C70" t="s">
        <v>39</v>
      </c>
      <c r="D70">
        <v>10000</v>
      </c>
      <c r="E70" t="s">
        <v>62</v>
      </c>
      <c r="F70" t="s">
        <v>65</v>
      </c>
      <c r="G70">
        <v>1.4999999999999999E-2</v>
      </c>
      <c r="H70" s="4">
        <v>44223</v>
      </c>
      <c r="I70" t="s">
        <v>119</v>
      </c>
      <c r="J70" t="s">
        <v>124</v>
      </c>
      <c r="K70" t="str">
        <f t="shared" si="4"/>
        <v>BINA</v>
      </c>
      <c r="L70" t="str">
        <f t="shared" si="5"/>
        <v>AD</v>
      </c>
      <c r="M70">
        <v>69</v>
      </c>
      <c r="N70" t="str">
        <f t="shared" si="6"/>
        <v>REF2111000068</v>
      </c>
      <c r="O70" s="6">
        <f t="shared" si="7"/>
        <v>44223.533333333333</v>
      </c>
    </row>
    <row r="71" spans="1:15" hidden="1" x14ac:dyDescent="0.35">
      <c r="A71" t="s">
        <v>10</v>
      </c>
      <c r="B71" t="s">
        <v>12</v>
      </c>
      <c r="C71" t="s">
        <v>40</v>
      </c>
      <c r="D71">
        <v>2345</v>
      </c>
      <c r="E71" t="s">
        <v>62</v>
      </c>
      <c r="F71" t="s">
        <v>64</v>
      </c>
      <c r="G71">
        <v>0.02</v>
      </c>
      <c r="H71" s="4">
        <v>44549</v>
      </c>
      <c r="I71" t="s">
        <v>120</v>
      </c>
      <c r="J71" t="s">
        <v>123</v>
      </c>
      <c r="K71" t="str">
        <f t="shared" si="4"/>
        <v>CHAS</v>
      </c>
      <c r="L71" t="str">
        <f t="shared" si="5"/>
        <v>US</v>
      </c>
      <c r="M71">
        <v>70</v>
      </c>
      <c r="N71" t="str">
        <f t="shared" si="6"/>
        <v>REFTEST01234570</v>
      </c>
      <c r="O71" s="6">
        <f t="shared" si="7"/>
        <v>44549.425000000003</v>
      </c>
    </row>
    <row r="72" spans="1:15" hidden="1" x14ac:dyDescent="0.35">
      <c r="A72" t="s">
        <v>10</v>
      </c>
      <c r="B72" t="s">
        <v>12</v>
      </c>
      <c r="C72" t="s">
        <v>40</v>
      </c>
      <c r="D72">
        <v>2345</v>
      </c>
      <c r="E72" t="s">
        <v>62</v>
      </c>
      <c r="F72" t="s">
        <v>65</v>
      </c>
      <c r="G72">
        <v>0.01</v>
      </c>
      <c r="H72" s="4">
        <v>44550</v>
      </c>
      <c r="I72" t="s">
        <v>121</v>
      </c>
      <c r="J72" t="s">
        <v>125</v>
      </c>
      <c r="K72" t="str">
        <f t="shared" si="4"/>
        <v>BINA</v>
      </c>
      <c r="L72" t="str">
        <f t="shared" si="5"/>
        <v>AD</v>
      </c>
      <c r="M72">
        <v>71</v>
      </c>
      <c r="N72" t="str">
        <f t="shared" si="6"/>
        <v>REFTEST01234570</v>
      </c>
      <c r="O72" s="6">
        <f t="shared" si="7"/>
        <v>44550.561805555553</v>
      </c>
    </row>
    <row r="73" spans="1:15" hidden="1" x14ac:dyDescent="0.35">
      <c r="A73" t="s">
        <v>10</v>
      </c>
      <c r="B73" t="s">
        <v>12</v>
      </c>
      <c r="C73" t="s">
        <v>40</v>
      </c>
      <c r="D73">
        <v>2345</v>
      </c>
      <c r="E73" t="s">
        <v>62</v>
      </c>
      <c r="F73" t="s">
        <v>66</v>
      </c>
      <c r="G73">
        <v>0.02</v>
      </c>
      <c r="H73" s="4">
        <v>44550</v>
      </c>
      <c r="I73" t="s">
        <v>74</v>
      </c>
      <c r="J73" t="s">
        <v>124</v>
      </c>
      <c r="K73" t="str">
        <f t="shared" si="4"/>
        <v>BSJU</v>
      </c>
      <c r="L73" t="str">
        <f t="shared" si="5"/>
        <v>AR</v>
      </c>
      <c r="M73">
        <v>72</v>
      </c>
      <c r="N73" t="str">
        <f t="shared" si="6"/>
        <v>REFTEST01234570</v>
      </c>
      <c r="O73" s="6">
        <f t="shared" si="7"/>
        <v>44550</v>
      </c>
    </row>
    <row r="74" spans="1:15" hidden="1" x14ac:dyDescent="0.35">
      <c r="A74" t="s">
        <v>10</v>
      </c>
      <c r="B74" t="s">
        <v>13</v>
      </c>
      <c r="C74" t="s">
        <v>39</v>
      </c>
      <c r="D74">
        <v>7890</v>
      </c>
      <c r="E74" t="s">
        <v>62</v>
      </c>
      <c r="F74" t="s">
        <v>64</v>
      </c>
      <c r="G74">
        <v>0.01</v>
      </c>
      <c r="H74" s="4">
        <v>44297</v>
      </c>
      <c r="I74" t="s">
        <v>84</v>
      </c>
      <c r="J74" t="s">
        <v>123</v>
      </c>
      <c r="K74" t="str">
        <f t="shared" si="4"/>
        <v>CHAS</v>
      </c>
      <c r="L74" t="str">
        <f t="shared" si="5"/>
        <v>US</v>
      </c>
      <c r="M74">
        <v>73</v>
      </c>
      <c r="N74" t="str">
        <f t="shared" si="6"/>
        <v>REF211789073</v>
      </c>
      <c r="O74" s="6">
        <f t="shared" si="7"/>
        <v>44297.523611111108</v>
      </c>
    </row>
    <row r="75" spans="1:15" hidden="1" x14ac:dyDescent="0.35">
      <c r="A75" t="s">
        <v>10</v>
      </c>
      <c r="B75" t="s">
        <v>13</v>
      </c>
      <c r="C75" t="s">
        <v>39</v>
      </c>
      <c r="D75">
        <v>7890</v>
      </c>
      <c r="E75" t="s">
        <v>63</v>
      </c>
      <c r="F75" t="s">
        <v>67</v>
      </c>
      <c r="G75">
        <v>1.4999999999999999E-2</v>
      </c>
      <c r="H75" s="4">
        <v>44297</v>
      </c>
      <c r="I75" t="s">
        <v>122</v>
      </c>
      <c r="J75" t="s">
        <v>125</v>
      </c>
      <c r="K75" t="str">
        <f t="shared" si="4"/>
        <v>AGRI</v>
      </c>
      <c r="L75" t="str">
        <f t="shared" si="5"/>
        <v>FR</v>
      </c>
      <c r="M75">
        <v>74</v>
      </c>
      <c r="N75" t="str">
        <f t="shared" si="6"/>
        <v>REF211789073</v>
      </c>
      <c r="O75" s="6">
        <f t="shared" si="7"/>
        <v>44297.716666666667</v>
      </c>
    </row>
    <row r="76" spans="1:15" hidden="1" x14ac:dyDescent="0.35">
      <c r="A76" t="s">
        <v>10</v>
      </c>
      <c r="B76" t="s">
        <v>13</v>
      </c>
      <c r="C76" t="s">
        <v>39</v>
      </c>
      <c r="D76">
        <v>7890</v>
      </c>
      <c r="E76" t="s">
        <v>63</v>
      </c>
      <c r="F76" t="s">
        <v>68</v>
      </c>
      <c r="G76">
        <v>1.4999999999999999E-2</v>
      </c>
      <c r="H76" s="4">
        <v>44299</v>
      </c>
      <c r="I76" t="s">
        <v>90</v>
      </c>
      <c r="J76" t="s">
        <v>124</v>
      </c>
      <c r="K76" t="str">
        <f t="shared" si="4"/>
        <v>REDJ</v>
      </c>
      <c r="L76" t="str">
        <f t="shared" si="5"/>
        <v>BY</v>
      </c>
      <c r="M76">
        <v>75</v>
      </c>
      <c r="N76" t="str">
        <f t="shared" si="6"/>
        <v>REF211789073</v>
      </c>
      <c r="O76" s="6">
        <f t="shared" si="7"/>
        <v>44299.756944444445</v>
      </c>
    </row>
    <row r="77" spans="1:15" hidden="1" x14ac:dyDescent="0.35">
      <c r="A77" t="s">
        <v>10</v>
      </c>
      <c r="B77" t="s">
        <v>14</v>
      </c>
      <c r="C77" t="s">
        <v>39</v>
      </c>
      <c r="D77">
        <v>12000</v>
      </c>
      <c r="E77" t="s">
        <v>62</v>
      </c>
      <c r="F77" t="s">
        <v>64</v>
      </c>
      <c r="G77">
        <v>0.02</v>
      </c>
      <c r="H77" s="4">
        <v>44240</v>
      </c>
      <c r="I77" t="s">
        <v>80</v>
      </c>
      <c r="J77" t="s">
        <v>123</v>
      </c>
      <c r="K77" t="str">
        <f t="shared" si="4"/>
        <v>CHAS</v>
      </c>
      <c r="L77" t="str">
        <f t="shared" si="5"/>
        <v>US</v>
      </c>
      <c r="M77">
        <v>76</v>
      </c>
      <c r="N77" t="str">
        <f t="shared" si="6"/>
        <v>REF211789073</v>
      </c>
      <c r="O77" s="6">
        <f t="shared" si="7"/>
        <v>44240.386111111111</v>
      </c>
    </row>
    <row r="78" spans="1:15" hidden="1" x14ac:dyDescent="0.35">
      <c r="A78" t="s">
        <v>10</v>
      </c>
      <c r="B78" t="s">
        <v>14</v>
      </c>
      <c r="C78" t="s">
        <v>39</v>
      </c>
      <c r="D78">
        <v>12000</v>
      </c>
      <c r="E78" t="s">
        <v>62</v>
      </c>
      <c r="F78" t="s">
        <v>67</v>
      </c>
      <c r="G78">
        <v>0.01</v>
      </c>
      <c r="H78" s="4">
        <v>44241</v>
      </c>
      <c r="I78" t="s">
        <v>81</v>
      </c>
      <c r="J78" t="s">
        <v>124</v>
      </c>
      <c r="K78" t="str">
        <f t="shared" si="4"/>
        <v>AGRI</v>
      </c>
      <c r="L78" t="str">
        <f t="shared" si="5"/>
        <v>FR</v>
      </c>
      <c r="M78">
        <v>77</v>
      </c>
      <c r="N78" t="str">
        <f t="shared" si="6"/>
        <v>REF211789073</v>
      </c>
      <c r="O78" s="6">
        <f t="shared" si="7"/>
        <v>44241.522222222222</v>
      </c>
    </row>
    <row r="79" spans="1:15" hidden="1" x14ac:dyDescent="0.35">
      <c r="A79" t="s">
        <v>10</v>
      </c>
      <c r="B79" t="s">
        <v>15</v>
      </c>
      <c r="C79" t="s">
        <v>41</v>
      </c>
      <c r="D79">
        <v>12000</v>
      </c>
      <c r="E79" t="s">
        <v>62</v>
      </c>
      <c r="F79" t="s">
        <v>64</v>
      </c>
      <c r="G79">
        <v>0.02</v>
      </c>
      <c r="H79" s="4">
        <v>44388</v>
      </c>
      <c r="I79" t="s">
        <v>82</v>
      </c>
      <c r="J79" t="s">
        <v>123</v>
      </c>
      <c r="K79" t="str">
        <f t="shared" si="4"/>
        <v>CHAS</v>
      </c>
      <c r="L79" t="str">
        <f t="shared" si="5"/>
        <v>US</v>
      </c>
      <c r="M79">
        <v>78</v>
      </c>
      <c r="N79" t="str">
        <f t="shared" si="6"/>
        <v>REF211200078</v>
      </c>
      <c r="O79" s="6">
        <f t="shared" si="7"/>
        <v>44388.424305555556</v>
      </c>
    </row>
    <row r="80" spans="1:15" hidden="1" x14ac:dyDescent="0.35">
      <c r="A80" t="s">
        <v>10</v>
      </c>
      <c r="B80" t="s">
        <v>15</v>
      </c>
      <c r="C80" t="s">
        <v>41</v>
      </c>
      <c r="D80">
        <v>12000</v>
      </c>
      <c r="E80" t="s">
        <v>63</v>
      </c>
      <c r="F80" t="s">
        <v>67</v>
      </c>
      <c r="G80">
        <v>0.03</v>
      </c>
      <c r="H80" s="4">
        <v>44388</v>
      </c>
      <c r="I80" t="s">
        <v>79</v>
      </c>
      <c r="J80" t="s">
        <v>126</v>
      </c>
      <c r="K80" t="str">
        <f t="shared" si="4"/>
        <v>AGRI</v>
      </c>
      <c r="L80" t="str">
        <f t="shared" si="5"/>
        <v>FR</v>
      </c>
      <c r="M80">
        <v>79</v>
      </c>
      <c r="N80" t="str">
        <f t="shared" si="6"/>
        <v>REF211200078</v>
      </c>
      <c r="O80" s="6">
        <f t="shared" si="7"/>
        <v>44388.731944444444</v>
      </c>
    </row>
    <row r="81" spans="1:15" hidden="1" x14ac:dyDescent="0.35">
      <c r="A81" t="s">
        <v>10</v>
      </c>
      <c r="B81" t="s">
        <v>16</v>
      </c>
      <c r="C81" t="s">
        <v>42</v>
      </c>
      <c r="D81">
        <v>30000</v>
      </c>
      <c r="E81" t="s">
        <v>62</v>
      </c>
      <c r="F81" t="s">
        <v>64</v>
      </c>
      <c r="G81">
        <v>0.02</v>
      </c>
      <c r="H81" s="4">
        <v>44305</v>
      </c>
      <c r="I81" t="s">
        <v>83</v>
      </c>
      <c r="J81" t="s">
        <v>123</v>
      </c>
      <c r="K81" t="str">
        <f t="shared" si="4"/>
        <v>CHAS</v>
      </c>
      <c r="L81" t="str">
        <f t="shared" si="5"/>
        <v>US</v>
      </c>
      <c r="M81">
        <v>80</v>
      </c>
      <c r="N81" t="str">
        <f t="shared" si="6"/>
        <v>REF1113000080</v>
      </c>
      <c r="O81" s="6">
        <f t="shared" si="7"/>
        <v>44305.551388888889</v>
      </c>
    </row>
    <row r="82" spans="1:15" hidden="1" x14ac:dyDescent="0.35">
      <c r="A82" t="s">
        <v>10</v>
      </c>
      <c r="B82" t="s">
        <v>16</v>
      </c>
      <c r="C82" t="s">
        <v>42</v>
      </c>
      <c r="D82">
        <v>3000</v>
      </c>
      <c r="E82" t="s">
        <v>62</v>
      </c>
      <c r="F82" t="s">
        <v>65</v>
      </c>
      <c r="G82">
        <v>0.01</v>
      </c>
      <c r="H82" s="4">
        <v>44306</v>
      </c>
      <c r="I82" t="s">
        <v>84</v>
      </c>
      <c r="J82" t="s">
        <v>124</v>
      </c>
      <c r="K82" t="str">
        <f t="shared" si="4"/>
        <v>BINA</v>
      </c>
      <c r="L82" t="str">
        <f t="shared" si="5"/>
        <v>AD</v>
      </c>
      <c r="M82">
        <v>81</v>
      </c>
      <c r="N82" t="str">
        <f t="shared" si="6"/>
        <v>REF1113000080</v>
      </c>
      <c r="O82" s="6">
        <f t="shared" si="7"/>
        <v>44306.523611111108</v>
      </c>
    </row>
    <row r="83" spans="1:15" hidden="1" x14ac:dyDescent="0.35">
      <c r="A83" t="s">
        <v>10</v>
      </c>
      <c r="B83" t="s">
        <v>17</v>
      </c>
      <c r="C83" t="s">
        <v>43</v>
      </c>
      <c r="D83">
        <v>12400</v>
      </c>
      <c r="E83" t="s">
        <v>62</v>
      </c>
      <c r="F83" t="s">
        <v>64</v>
      </c>
      <c r="G83">
        <v>0.02</v>
      </c>
      <c r="H83" s="4">
        <v>44454</v>
      </c>
      <c r="I83" t="s">
        <v>85</v>
      </c>
      <c r="J83" t="s">
        <v>123</v>
      </c>
      <c r="K83" t="str">
        <f t="shared" si="4"/>
        <v>CHAS</v>
      </c>
      <c r="L83" t="str">
        <f t="shared" si="5"/>
        <v>US</v>
      </c>
      <c r="M83">
        <v>82</v>
      </c>
      <c r="N83" t="str">
        <f t="shared" si="6"/>
        <v>REFD2021021240082</v>
      </c>
      <c r="O83" s="6">
        <f t="shared" si="7"/>
        <v>44454.432638888888</v>
      </c>
    </row>
    <row r="84" spans="1:15" hidden="1" x14ac:dyDescent="0.35">
      <c r="A84" t="s">
        <v>10</v>
      </c>
      <c r="B84" t="s">
        <v>17</v>
      </c>
      <c r="C84" t="s">
        <v>43</v>
      </c>
      <c r="D84">
        <v>12400</v>
      </c>
      <c r="E84" t="s">
        <v>62</v>
      </c>
      <c r="F84" t="s">
        <v>67</v>
      </c>
      <c r="G84">
        <v>0.01</v>
      </c>
      <c r="H84" s="4">
        <v>44455</v>
      </c>
      <c r="I84" t="s">
        <v>86</v>
      </c>
      <c r="J84" t="s">
        <v>127</v>
      </c>
      <c r="K84" t="str">
        <f t="shared" si="4"/>
        <v>AGRI</v>
      </c>
      <c r="L84" t="str">
        <f t="shared" si="5"/>
        <v>FR</v>
      </c>
      <c r="M84">
        <v>83</v>
      </c>
      <c r="N84" t="str">
        <f t="shared" si="6"/>
        <v>REFD2021021240082</v>
      </c>
      <c r="O84" s="6">
        <f t="shared" si="7"/>
        <v>44455.488194444442</v>
      </c>
    </row>
    <row r="85" spans="1:15" hidden="1" x14ac:dyDescent="0.35">
      <c r="A85" t="s">
        <v>10</v>
      </c>
      <c r="B85" t="s">
        <v>17</v>
      </c>
      <c r="C85" t="s">
        <v>43</v>
      </c>
      <c r="D85">
        <v>12400</v>
      </c>
      <c r="E85" t="s">
        <v>62</v>
      </c>
      <c r="F85" t="s">
        <v>68</v>
      </c>
      <c r="G85">
        <v>0.08</v>
      </c>
      <c r="H85" s="4">
        <v>44455</v>
      </c>
      <c r="I85" t="s">
        <v>87</v>
      </c>
      <c r="J85" t="s">
        <v>127</v>
      </c>
      <c r="K85" t="str">
        <f t="shared" si="4"/>
        <v>REDJ</v>
      </c>
      <c r="L85" t="str">
        <f t="shared" si="5"/>
        <v>BY</v>
      </c>
      <c r="M85">
        <v>84</v>
      </c>
      <c r="N85" t="str">
        <f t="shared" si="6"/>
        <v>REFD2021021240082</v>
      </c>
      <c r="O85" s="6">
        <f t="shared" si="7"/>
        <v>44455.709722222222</v>
      </c>
    </row>
    <row r="86" spans="1:15" hidden="1" x14ac:dyDescent="0.35">
      <c r="A86" t="s">
        <v>10</v>
      </c>
      <c r="B86" t="s">
        <v>18</v>
      </c>
      <c r="C86" t="s">
        <v>44</v>
      </c>
      <c r="D86">
        <v>17430</v>
      </c>
      <c r="E86" t="s">
        <v>62</v>
      </c>
      <c r="F86" t="s">
        <v>64</v>
      </c>
      <c r="G86">
        <v>0.01</v>
      </c>
      <c r="H86" s="4">
        <v>44388</v>
      </c>
      <c r="I86" t="s">
        <v>88</v>
      </c>
      <c r="J86" t="s">
        <v>123</v>
      </c>
      <c r="K86" t="str">
        <f t="shared" si="4"/>
        <v>CHAS</v>
      </c>
      <c r="L86" t="str">
        <f t="shared" si="5"/>
        <v>US</v>
      </c>
      <c r="M86">
        <v>85</v>
      </c>
      <c r="N86" t="str">
        <f t="shared" si="6"/>
        <v>REFD2021031743085</v>
      </c>
      <c r="O86" s="6">
        <f t="shared" si="7"/>
        <v>44388.529861111114</v>
      </c>
    </row>
    <row r="87" spans="1:15" hidden="1" x14ac:dyDescent="0.35">
      <c r="A87" t="s">
        <v>10</v>
      </c>
      <c r="B87" t="s">
        <v>18</v>
      </c>
      <c r="C87" t="s">
        <v>44</v>
      </c>
      <c r="D87">
        <v>17430</v>
      </c>
      <c r="E87" t="s">
        <v>62</v>
      </c>
      <c r="F87" t="s">
        <v>64</v>
      </c>
      <c r="G87">
        <v>0.02</v>
      </c>
      <c r="H87" s="4">
        <v>44389</v>
      </c>
      <c r="I87" t="s">
        <v>89</v>
      </c>
      <c r="J87" t="s">
        <v>125</v>
      </c>
      <c r="K87" t="str">
        <f t="shared" si="4"/>
        <v>CHAS</v>
      </c>
      <c r="L87" t="str">
        <f t="shared" si="5"/>
        <v>US</v>
      </c>
      <c r="M87">
        <v>86</v>
      </c>
      <c r="N87" t="str">
        <f t="shared" si="6"/>
        <v>REFD2021031743085</v>
      </c>
      <c r="O87" s="6">
        <f t="shared" si="7"/>
        <v>44389.65347222222</v>
      </c>
    </row>
    <row r="88" spans="1:15" hidden="1" x14ac:dyDescent="0.35">
      <c r="A88" t="s">
        <v>10</v>
      </c>
      <c r="B88" t="s">
        <v>18</v>
      </c>
      <c r="C88" t="s">
        <v>44</v>
      </c>
      <c r="D88">
        <v>17430</v>
      </c>
      <c r="E88" t="s">
        <v>62</v>
      </c>
      <c r="F88" t="s">
        <v>64</v>
      </c>
      <c r="G88">
        <v>0.01</v>
      </c>
      <c r="H88" s="4">
        <v>44390</v>
      </c>
      <c r="I88" t="s">
        <v>90</v>
      </c>
      <c r="J88" t="s">
        <v>126</v>
      </c>
      <c r="K88" t="str">
        <f t="shared" si="4"/>
        <v>CHAS</v>
      </c>
      <c r="L88" t="str">
        <f t="shared" si="5"/>
        <v>US</v>
      </c>
      <c r="M88">
        <v>87</v>
      </c>
      <c r="N88" t="str">
        <f t="shared" si="6"/>
        <v>REFD2021031743085</v>
      </c>
      <c r="O88" s="6">
        <f t="shared" si="7"/>
        <v>44390.756944444445</v>
      </c>
    </row>
    <row r="89" spans="1:15" hidden="1" x14ac:dyDescent="0.35">
      <c r="A89" t="s">
        <v>10</v>
      </c>
      <c r="B89" t="s">
        <v>19</v>
      </c>
      <c r="C89" t="s">
        <v>45</v>
      </c>
      <c r="D89">
        <v>12000</v>
      </c>
      <c r="E89" t="s">
        <v>62</v>
      </c>
      <c r="F89" t="s">
        <v>64</v>
      </c>
      <c r="G89">
        <v>0.01</v>
      </c>
      <c r="H89" s="4">
        <v>44474</v>
      </c>
      <c r="I89" t="s">
        <v>88</v>
      </c>
      <c r="J89" t="s">
        <v>123</v>
      </c>
      <c r="K89" t="str">
        <f t="shared" si="4"/>
        <v>CHAS</v>
      </c>
      <c r="L89" t="str">
        <f t="shared" si="5"/>
        <v>US</v>
      </c>
      <c r="M89">
        <v>88</v>
      </c>
      <c r="N89" t="str">
        <f t="shared" si="6"/>
        <v>REF0011200088</v>
      </c>
      <c r="O89" s="6">
        <f t="shared" si="7"/>
        <v>44474.529861111114</v>
      </c>
    </row>
    <row r="90" spans="1:15" hidden="1" x14ac:dyDescent="0.35">
      <c r="A90" t="s">
        <v>10</v>
      </c>
      <c r="B90" t="s">
        <v>19</v>
      </c>
      <c r="C90" t="s">
        <v>45</v>
      </c>
      <c r="D90">
        <v>12000</v>
      </c>
      <c r="E90" t="s">
        <v>62</v>
      </c>
      <c r="F90" t="s">
        <v>64</v>
      </c>
      <c r="G90">
        <v>0.02</v>
      </c>
      <c r="H90" s="4">
        <v>44474</v>
      </c>
      <c r="I90" t="s">
        <v>91</v>
      </c>
      <c r="J90" t="s">
        <v>125</v>
      </c>
      <c r="K90" t="str">
        <f t="shared" si="4"/>
        <v>CHAS</v>
      </c>
      <c r="L90" t="str">
        <f t="shared" si="5"/>
        <v>US</v>
      </c>
      <c r="M90">
        <v>89</v>
      </c>
      <c r="N90" t="str">
        <f t="shared" si="6"/>
        <v>REF0011200088</v>
      </c>
      <c r="O90" s="6">
        <f t="shared" si="7"/>
        <v>44474.605555555558</v>
      </c>
    </row>
    <row r="91" spans="1:15" hidden="1" x14ac:dyDescent="0.35">
      <c r="A91" t="s">
        <v>10</v>
      </c>
      <c r="B91" t="s">
        <v>19</v>
      </c>
      <c r="C91" t="s">
        <v>45</v>
      </c>
      <c r="D91">
        <v>12000</v>
      </c>
      <c r="E91" t="s">
        <v>63</v>
      </c>
      <c r="F91" t="s">
        <v>65</v>
      </c>
      <c r="G91">
        <v>0.01</v>
      </c>
      <c r="H91" s="4">
        <v>44476</v>
      </c>
      <c r="I91" t="s">
        <v>92</v>
      </c>
      <c r="J91" t="s">
        <v>125</v>
      </c>
      <c r="K91" t="str">
        <f t="shared" si="4"/>
        <v>BINA</v>
      </c>
      <c r="L91" t="str">
        <f t="shared" si="5"/>
        <v>AD</v>
      </c>
      <c r="M91">
        <v>90</v>
      </c>
      <c r="N91" t="str">
        <f t="shared" si="6"/>
        <v>REF0011200088</v>
      </c>
      <c r="O91" s="6">
        <f t="shared" si="7"/>
        <v>44476.76458333333</v>
      </c>
    </row>
  </sheetData>
  <autoFilter ref="A1:Q91" xr:uid="{00000000-0001-0000-0000-000000000000}">
    <filterColumn colId="13">
      <filters>
        <filter val="REF212390011"/>
      </filters>
    </filterColumn>
  </autoFilter>
  <pageMargins left="0.7" right="0.7" top="0.75" bottom="0.75" header="0.3" footer="0.3"/>
  <pageSetup paperSize="9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96A89E-917A-4B42-88D2-26C248F71D6E}">
  <dimension ref="A1:D37"/>
  <sheetViews>
    <sheetView tabSelected="1" workbookViewId="0">
      <selection activeCell="B1" sqref="B1"/>
    </sheetView>
  </sheetViews>
  <sheetFormatPr baseColWidth="10" defaultRowHeight="14.5" x14ac:dyDescent="0.35"/>
  <cols>
    <col min="1" max="1" width="18.26953125" bestFit="1" customWidth="1"/>
    <col min="2" max="4" width="11.90625" bestFit="1" customWidth="1"/>
  </cols>
  <sheetData>
    <row r="1" spans="1:4" x14ac:dyDescent="0.35">
      <c r="B1" t="s">
        <v>168</v>
      </c>
      <c r="C1" t="s">
        <v>169</v>
      </c>
    </row>
    <row r="2" spans="1:4" x14ac:dyDescent="0.35">
      <c r="B2" t="s">
        <v>124</v>
      </c>
      <c r="C2" t="s">
        <v>123</v>
      </c>
    </row>
    <row r="3" spans="1:4" x14ac:dyDescent="0.35">
      <c r="A3" t="s">
        <v>39</v>
      </c>
      <c r="B3" s="6">
        <f>_xlfn.MAXIFS(Sheet1!$O$2:$O$91,Sheet1!$N$2:$N$91,Feuil1!$A3,Sheet1!$J$2:$J$91,Feuil1!B$2)</f>
        <v>44272.65625</v>
      </c>
      <c r="C3" s="6">
        <f>_xlfn.MAXIFS(Sheet1!$O$2:$O$91,Sheet1!$N$2:$N$91,Feuil1!$A3,Sheet1!$J$2:$J$91,Feuil1!C$2)</f>
        <v>44271.34375</v>
      </c>
      <c r="D3" s="7">
        <f>(B3-C3)*24</f>
        <v>31.5</v>
      </c>
    </row>
    <row r="4" spans="1:4" x14ac:dyDescent="0.35">
      <c r="A4" t="s">
        <v>134</v>
      </c>
      <c r="B4" s="6">
        <f>_xlfn.MAXIFS(Sheet1!$O$2:$O$91,Sheet1!$N$2:$N$91,Feuil1!$A4,Sheet1!$J$2:$J$91,Feuil1!B$2)</f>
        <v>44273.59375</v>
      </c>
      <c r="C4" s="6">
        <f>_xlfn.MAXIFS(Sheet1!$O$2:$O$91,Sheet1!$N$2:$N$91,Feuil1!$A4,Sheet1!$J$2:$J$91,Feuil1!C$2)</f>
        <v>44271</v>
      </c>
      <c r="D4" s="7">
        <f>(B4-C4)*24</f>
        <v>62.25</v>
      </c>
    </row>
    <row r="5" spans="1:4" x14ac:dyDescent="0.35">
      <c r="A5" t="s">
        <v>135</v>
      </c>
      <c r="B5" s="6">
        <f>_xlfn.MAXIFS(Sheet1!$O$2:$O$91,Sheet1!$N$2:$N$91,Feuil1!$A5,Sheet1!$J$2:$J$91,Feuil1!B$2)</f>
        <v>44503.731944444444</v>
      </c>
      <c r="C5" s="6">
        <f>_xlfn.MAXIFS(Sheet1!$O$2:$O$91,Sheet1!$N$2:$N$91,Feuil1!$A5,Sheet1!$J$2:$J$91,Feuil1!C$2)</f>
        <v>44502.356944444444</v>
      </c>
      <c r="D5" s="7">
        <f>(B5-C5)*24</f>
        <v>33</v>
      </c>
    </row>
    <row r="6" spans="1:4" x14ac:dyDescent="0.35">
      <c r="A6" t="s">
        <v>136</v>
      </c>
      <c r="B6" s="6">
        <f>_xlfn.MAXIFS(Sheet1!$O$2:$O$91,Sheet1!$N$2:$N$91,Feuil1!$A6,Sheet1!$J$2:$J$91,Feuil1!B$2)</f>
        <v>0</v>
      </c>
      <c r="C6" s="6">
        <f>_xlfn.MAXIFS(Sheet1!$O$2:$O$91,Sheet1!$N$2:$N$91,Feuil1!$A6,Sheet1!$J$2:$J$91,Feuil1!C$2)</f>
        <v>44271.424305555556</v>
      </c>
      <c r="D6" s="7">
        <f t="shared" ref="D6:D37" si="0">(B6-C6)*24</f>
        <v>-1062514.1833333333</v>
      </c>
    </row>
    <row r="7" spans="1:4" x14ac:dyDescent="0.35">
      <c r="A7" t="s">
        <v>137</v>
      </c>
      <c r="B7" s="6">
        <f>_xlfn.MAXIFS(Sheet1!$O$2:$O$91,Sheet1!$N$2:$N$91,Feuil1!$A7,Sheet1!$J$2:$J$91,Feuil1!B$2)</f>
        <v>44276.523611111108</v>
      </c>
      <c r="C7" s="6">
        <f>_xlfn.MAXIFS(Sheet1!$O$2:$O$91,Sheet1!$N$2:$N$91,Feuil1!$A7,Sheet1!$J$2:$J$91,Feuil1!C$2)</f>
        <v>44275.551388888889</v>
      </c>
      <c r="D7" s="7">
        <f t="shared" si="0"/>
        <v>23.333333333255723</v>
      </c>
    </row>
    <row r="8" spans="1:4" x14ac:dyDescent="0.35">
      <c r="A8" t="s">
        <v>138</v>
      </c>
      <c r="B8" s="6">
        <f>_xlfn.MAXIFS(Sheet1!$O$2:$O$91,Sheet1!$N$2:$N$91,Feuil1!$A8,Sheet1!$J$2:$J$91,Feuil1!B$2)</f>
        <v>0</v>
      </c>
      <c r="C8" s="6">
        <f>_xlfn.MAXIFS(Sheet1!$O$2:$O$91,Sheet1!$N$2:$N$91,Feuil1!$A8,Sheet1!$J$2:$J$91,Feuil1!C$2)</f>
        <v>44248.432638888888</v>
      </c>
      <c r="D8" s="7">
        <f t="shared" si="0"/>
        <v>-1061962.3833333333</v>
      </c>
    </row>
    <row r="9" spans="1:4" x14ac:dyDescent="0.35">
      <c r="A9" t="s">
        <v>139</v>
      </c>
      <c r="B9" s="6">
        <f>_xlfn.MAXIFS(Sheet1!$O$2:$O$91,Sheet1!$N$2:$N$91,Feuil1!$A9,Sheet1!$J$2:$J$91,Feuil1!B$2)</f>
        <v>0</v>
      </c>
      <c r="C9" s="6">
        <f>_xlfn.MAXIFS(Sheet1!$O$2:$O$91,Sheet1!$N$2:$N$91,Feuil1!$A9,Sheet1!$J$2:$J$91,Feuil1!C$2)</f>
        <v>44253.529861111114</v>
      </c>
      <c r="D9" s="7">
        <f t="shared" si="0"/>
        <v>-1062084.7166666668</v>
      </c>
    </row>
    <row r="10" spans="1:4" x14ac:dyDescent="0.35">
      <c r="A10" t="s">
        <v>140</v>
      </c>
      <c r="B10" s="6">
        <f>_xlfn.MAXIFS(Sheet1!$O$2:$O$91,Sheet1!$N$2:$N$91,Feuil1!$A10,Sheet1!$J$2:$J$91,Feuil1!B$2)</f>
        <v>0</v>
      </c>
      <c r="C10" s="6">
        <f>_xlfn.MAXIFS(Sheet1!$O$2:$O$91,Sheet1!$N$2:$N$91,Feuil1!$A10,Sheet1!$J$2:$J$91,Feuil1!C$2)</f>
        <v>44571.529861111114</v>
      </c>
      <c r="D10" s="7">
        <f t="shared" si="0"/>
        <v>-1069716.7166666668</v>
      </c>
    </row>
    <row r="11" spans="1:4" x14ac:dyDescent="0.35">
      <c r="A11" t="s">
        <v>141</v>
      </c>
      <c r="B11" s="6">
        <f>_xlfn.MAXIFS(Sheet1!$O$2:$O$91,Sheet1!$N$2:$N$91,Feuil1!$A11,Sheet1!$J$2:$J$91,Feuil1!B$2)</f>
        <v>44235.722916666666</v>
      </c>
      <c r="C11" s="6">
        <f>_xlfn.MAXIFS(Sheet1!$O$2:$O$91,Sheet1!$N$2:$N$91,Feuil1!$A11,Sheet1!$J$2:$J$91,Feuil1!C$2)</f>
        <v>44234.654861111114</v>
      </c>
      <c r="D11" s="7">
        <f t="shared" si="0"/>
        <v>25.633333333244082</v>
      </c>
    </row>
    <row r="12" spans="1:4" x14ac:dyDescent="0.35">
      <c r="A12" t="s">
        <v>142</v>
      </c>
      <c r="B12" s="6">
        <f>_xlfn.MAXIFS(Sheet1!$O$2:$O$91,Sheet1!$N$2:$N$91,Feuil1!$A12,Sheet1!$J$2:$J$91,Feuil1!B$2)</f>
        <v>44258.756944444445</v>
      </c>
      <c r="C12" s="6">
        <f>_xlfn.MAXIFS(Sheet1!$O$2:$O$91,Sheet1!$N$2:$N$91,Feuil1!$A12,Sheet1!$J$2:$J$91,Feuil1!C$2)</f>
        <v>44257.508333333331</v>
      </c>
      <c r="D12" s="7">
        <f t="shared" si="0"/>
        <v>29.966666666732635</v>
      </c>
    </row>
    <row r="13" spans="1:4" x14ac:dyDescent="0.35">
      <c r="A13" t="s">
        <v>143</v>
      </c>
      <c r="B13" s="6">
        <f>_xlfn.MAXIFS(Sheet1!$O$2:$O$91,Sheet1!$N$2:$N$91,Feuil1!$A13,Sheet1!$J$2:$J$91,Feuil1!B$2)</f>
        <v>44524.613888888889</v>
      </c>
      <c r="C13" s="6">
        <f>_xlfn.MAXIFS(Sheet1!$O$2:$O$91,Sheet1!$N$2:$N$91,Feuil1!$A13,Sheet1!$J$2:$J$91,Feuil1!C$2)</f>
        <v>44522.466666666667</v>
      </c>
      <c r="D13" s="7">
        <f t="shared" si="0"/>
        <v>51.533333333325572</v>
      </c>
    </row>
    <row r="14" spans="1:4" x14ac:dyDescent="0.35">
      <c r="A14" t="s">
        <v>144</v>
      </c>
      <c r="B14" s="6">
        <f>_xlfn.MAXIFS(Sheet1!$O$2:$O$91,Sheet1!$N$2:$N$91,Feuil1!$A14,Sheet1!$J$2:$J$91,Feuil1!B$2)</f>
        <v>0</v>
      </c>
      <c r="C14" s="6">
        <f>_xlfn.MAXIFS(Sheet1!$O$2:$O$91,Sheet1!$N$2:$N$91,Feuil1!$A14,Sheet1!$J$2:$J$91,Feuil1!C$2)</f>
        <v>44211.756944444445</v>
      </c>
      <c r="D14" s="7">
        <f t="shared" si="0"/>
        <v>-1061082.1666666667</v>
      </c>
    </row>
    <row r="15" spans="1:4" x14ac:dyDescent="0.35">
      <c r="A15" t="s">
        <v>145</v>
      </c>
      <c r="B15" s="6">
        <f>_xlfn.MAXIFS(Sheet1!$O$2:$O$91,Sheet1!$N$2:$N$91,Feuil1!$A15,Sheet1!$J$2:$J$91,Feuil1!B$2)</f>
        <v>44209.605555555558</v>
      </c>
      <c r="C15" s="6">
        <f>_xlfn.MAXIFS(Sheet1!$O$2:$O$91,Sheet1!$N$2:$N$91,Feuil1!$A15,Sheet1!$J$2:$J$91,Feuil1!C$2)</f>
        <v>44209.605555555558</v>
      </c>
      <c r="D15" s="7">
        <f t="shared" si="0"/>
        <v>0</v>
      </c>
    </row>
    <row r="16" spans="1:4" x14ac:dyDescent="0.35">
      <c r="A16" t="s">
        <v>146</v>
      </c>
      <c r="B16" s="6">
        <f>_xlfn.MAXIFS(Sheet1!$O$2:$O$91,Sheet1!$N$2:$N$91,Feuil1!$A16,Sheet1!$J$2:$J$91,Feuil1!B$2)</f>
        <v>44210.654861111114</v>
      </c>
      <c r="C16" s="6">
        <f>_xlfn.MAXIFS(Sheet1!$O$2:$O$91,Sheet1!$N$2:$N$91,Feuil1!$A16,Sheet1!$J$2:$J$91,Feuil1!C$2)</f>
        <v>44210.654861111114</v>
      </c>
      <c r="D16" s="7">
        <f t="shared" si="0"/>
        <v>0</v>
      </c>
    </row>
    <row r="17" spans="1:4" x14ac:dyDescent="0.35">
      <c r="A17" t="s">
        <v>147</v>
      </c>
      <c r="B17" s="6">
        <f>_xlfn.MAXIFS(Sheet1!$O$2:$O$91,Sheet1!$N$2:$N$91,Feuil1!$A17,Sheet1!$J$2:$J$91,Feuil1!B$2)</f>
        <v>44224.798611111109</v>
      </c>
      <c r="C17" s="6">
        <f>_xlfn.MAXIFS(Sheet1!$O$2:$O$91,Sheet1!$N$2:$N$91,Feuil1!$A17,Sheet1!$J$2:$J$91,Feuil1!C$2)</f>
        <v>44224.557638888888</v>
      </c>
      <c r="D17" s="7">
        <f t="shared" si="0"/>
        <v>5.7833333333255723</v>
      </c>
    </row>
    <row r="18" spans="1:4" x14ac:dyDescent="0.35">
      <c r="A18" t="s">
        <v>148</v>
      </c>
      <c r="B18" s="6">
        <f>_xlfn.MAXIFS(Sheet1!$O$2:$O$91,Sheet1!$N$2:$N$91,Feuil1!$A18,Sheet1!$J$2:$J$91,Feuil1!B$2)</f>
        <v>44209.53125</v>
      </c>
      <c r="C18" s="6">
        <f>_xlfn.MAXIFS(Sheet1!$O$2:$O$91,Sheet1!$N$2:$N$91,Feuil1!$A18,Sheet1!$J$2:$J$91,Feuil1!C$2)</f>
        <v>44209.474305555559</v>
      </c>
      <c r="D18" s="7">
        <f t="shared" si="0"/>
        <v>1.3666666665812954</v>
      </c>
    </row>
    <row r="19" spans="1:4" x14ac:dyDescent="0.35">
      <c r="A19" t="s">
        <v>149</v>
      </c>
      <c r="B19" s="6">
        <f>_xlfn.MAXIFS(Sheet1!$O$2:$O$91,Sheet1!$N$2:$N$91,Feuil1!$A19,Sheet1!$J$2:$J$91,Feuil1!B$2)</f>
        <v>44277.715277777781</v>
      </c>
      <c r="C19" s="6">
        <f>_xlfn.MAXIFS(Sheet1!$O$2:$O$91,Sheet1!$N$2:$N$91,Feuil1!$A19,Sheet1!$J$2:$J$91,Feuil1!C$2)</f>
        <v>44277.591666666667</v>
      </c>
      <c r="D19" s="7">
        <f t="shared" si="0"/>
        <v>2.9666666667326353</v>
      </c>
    </row>
    <row r="20" spans="1:4" x14ac:dyDescent="0.35">
      <c r="A20" t="s">
        <v>150</v>
      </c>
      <c r="B20" s="6">
        <f>_xlfn.MAXIFS(Sheet1!$O$2:$O$91,Sheet1!$N$2:$N$91,Feuil1!$A20,Sheet1!$J$2:$J$91,Feuil1!B$2)</f>
        <v>44157.715277777781</v>
      </c>
      <c r="C20" s="6">
        <f>_xlfn.MAXIFS(Sheet1!$O$2:$O$91,Sheet1!$N$2:$N$91,Feuil1!$A20,Sheet1!$J$2:$J$91,Feuil1!C$2)</f>
        <v>44155.383333333331</v>
      </c>
      <c r="D20" s="7">
        <f t="shared" si="0"/>
        <v>55.966666666790843</v>
      </c>
    </row>
    <row r="21" spans="1:4" x14ac:dyDescent="0.35">
      <c r="A21" t="s">
        <v>151</v>
      </c>
      <c r="B21" s="6">
        <f>_xlfn.MAXIFS(Sheet1!$O$2:$O$91,Sheet1!$N$2:$N$91,Feuil1!$A21,Sheet1!$J$2:$J$91,Feuil1!B$2)</f>
        <v>44155.881944444445</v>
      </c>
      <c r="C21" s="6">
        <f>_xlfn.MAXIFS(Sheet1!$O$2:$O$91,Sheet1!$N$2:$N$91,Feuil1!$A21,Sheet1!$J$2:$J$91,Feuil1!C$2)</f>
        <v>44155.47152777778</v>
      </c>
      <c r="D21" s="7">
        <f t="shared" si="0"/>
        <v>9.8499999999767169</v>
      </c>
    </row>
    <row r="22" spans="1:4" x14ac:dyDescent="0.35">
      <c r="A22" t="s">
        <v>152</v>
      </c>
      <c r="B22" s="6">
        <f>_xlfn.MAXIFS(Sheet1!$O$2:$O$91,Sheet1!$N$2:$N$91,Feuil1!$A22,Sheet1!$J$2:$J$91,Feuil1!B$2)</f>
        <v>44156.591666666667</v>
      </c>
      <c r="C22" s="6">
        <f>_xlfn.MAXIFS(Sheet1!$O$2:$O$91,Sheet1!$N$2:$N$91,Feuil1!$A22,Sheet1!$J$2:$J$91,Feuil1!C$2)</f>
        <v>44156.474305555559</v>
      </c>
      <c r="D22" s="7">
        <f t="shared" si="0"/>
        <v>2.816666666592937</v>
      </c>
    </row>
    <row r="23" spans="1:4" x14ac:dyDescent="0.35">
      <c r="A23" t="s">
        <v>153</v>
      </c>
      <c r="B23" s="6">
        <f>_xlfn.MAXIFS(Sheet1!$O$2:$O$91,Sheet1!$N$2:$N$91,Feuil1!$A23,Sheet1!$J$2:$J$91,Feuil1!B$2)</f>
        <v>44162.763888888891</v>
      </c>
      <c r="C23" s="6">
        <f>_xlfn.MAXIFS(Sheet1!$O$2:$O$91,Sheet1!$N$2:$N$91,Feuil1!$A23,Sheet1!$J$2:$J$91,Feuil1!C$2)</f>
        <v>44162.40625</v>
      </c>
      <c r="D23" s="7">
        <f t="shared" si="0"/>
        <v>8.5833333333721384</v>
      </c>
    </row>
    <row r="24" spans="1:4" x14ac:dyDescent="0.35">
      <c r="A24" t="s">
        <v>154</v>
      </c>
      <c r="B24" s="6">
        <f>_xlfn.MAXIFS(Sheet1!$O$2:$O$91,Sheet1!$N$2:$N$91,Feuil1!$A24,Sheet1!$J$2:$J$91,Feuil1!B$2)</f>
        <v>0</v>
      </c>
      <c r="C24" s="6">
        <f>_xlfn.MAXIFS(Sheet1!$O$2:$O$91,Sheet1!$N$2:$N$91,Feuil1!$A24,Sheet1!$J$2:$J$91,Feuil1!C$2)</f>
        <v>44256.474305555559</v>
      </c>
      <c r="D24" s="7">
        <f t="shared" si="0"/>
        <v>-1062155.3833333333</v>
      </c>
    </row>
    <row r="25" spans="1:4" x14ac:dyDescent="0.35">
      <c r="A25" t="s">
        <v>155</v>
      </c>
      <c r="B25" s="6">
        <f>_xlfn.MAXIFS(Sheet1!$O$2:$O$91,Sheet1!$N$2:$N$91,Feuil1!$A25,Sheet1!$J$2:$J$91,Feuil1!B$2)</f>
        <v>44256.800000000003</v>
      </c>
      <c r="C25" s="6">
        <f>_xlfn.MAXIFS(Sheet1!$O$2:$O$91,Sheet1!$N$2:$N$91,Feuil1!$A25,Sheet1!$J$2:$J$91,Feuil1!C$2)</f>
        <v>44256.599305555559</v>
      </c>
      <c r="D25" s="7">
        <f t="shared" si="0"/>
        <v>4.8166666666511446</v>
      </c>
    </row>
    <row r="26" spans="1:4" x14ac:dyDescent="0.35">
      <c r="A26" t="s">
        <v>156</v>
      </c>
      <c r="B26" s="6">
        <f>_xlfn.MAXIFS(Sheet1!$O$2:$O$91,Sheet1!$N$2:$N$91,Feuil1!$A26,Sheet1!$J$2:$J$91,Feuil1!B$2)</f>
        <v>44211.527083333334</v>
      </c>
      <c r="C26" s="6">
        <f>_xlfn.MAXIFS(Sheet1!$O$2:$O$91,Sheet1!$N$2:$N$91,Feuil1!$A26,Sheet1!$J$2:$J$91,Feuil1!C$2)</f>
        <v>44211.356944444444</v>
      </c>
      <c r="D26" s="7">
        <f t="shared" si="0"/>
        <v>4.0833333333721384</v>
      </c>
    </row>
    <row r="27" spans="1:4" x14ac:dyDescent="0.35">
      <c r="A27" t="s">
        <v>157</v>
      </c>
      <c r="B27" s="6">
        <f>_xlfn.MAXIFS(Sheet1!$O$2:$O$91,Sheet1!$N$2:$N$91,Feuil1!$A27,Sheet1!$J$2:$J$91,Feuil1!B$2)</f>
        <v>44218.730555555558</v>
      </c>
      <c r="C27" s="6">
        <f>_xlfn.MAXIFS(Sheet1!$O$2:$O$91,Sheet1!$N$2:$N$91,Feuil1!$A27,Sheet1!$J$2:$J$91,Feuil1!C$2)</f>
        <v>44217.412499999999</v>
      </c>
      <c r="D27" s="7">
        <f t="shared" si="0"/>
        <v>31.633333333418705</v>
      </c>
    </row>
    <row r="28" spans="1:4" x14ac:dyDescent="0.35">
      <c r="A28" t="s">
        <v>158</v>
      </c>
      <c r="B28" s="6">
        <f>_xlfn.MAXIFS(Sheet1!$O$2:$O$91,Sheet1!$N$2:$N$91,Feuil1!$A28,Sheet1!$J$2:$J$91,Feuil1!B$2)</f>
        <v>0</v>
      </c>
      <c r="C28" s="6">
        <f>_xlfn.MAXIFS(Sheet1!$O$2:$O$91,Sheet1!$N$2:$N$91,Feuil1!$A28,Sheet1!$J$2:$J$91,Feuil1!C$2)</f>
        <v>44257.605555555558</v>
      </c>
      <c r="D28" s="7">
        <f t="shared" si="0"/>
        <v>-1062182.5333333334</v>
      </c>
    </row>
    <row r="29" spans="1:4" x14ac:dyDescent="0.35">
      <c r="A29" t="s">
        <v>159</v>
      </c>
      <c r="B29" s="6">
        <f>_xlfn.MAXIFS(Sheet1!$O$2:$O$91,Sheet1!$N$2:$N$91,Feuil1!$A29,Sheet1!$J$2:$J$91,Feuil1!B$2)</f>
        <v>44278.523611111108</v>
      </c>
      <c r="C29" s="6">
        <f>_xlfn.MAXIFS(Sheet1!$O$2:$O$91,Sheet1!$N$2:$N$91,Feuil1!$A29,Sheet1!$J$2:$J$91,Feuil1!C$2)</f>
        <v>44278.341666666667</v>
      </c>
      <c r="D29" s="7">
        <f t="shared" si="0"/>
        <v>4.3666666665812954</v>
      </c>
    </row>
    <row r="30" spans="1:4" x14ac:dyDescent="0.35">
      <c r="A30" t="s">
        <v>160</v>
      </c>
      <c r="B30" s="6">
        <f>_xlfn.MAXIFS(Sheet1!$O$2:$O$91,Sheet1!$N$2:$N$91,Feuil1!$A30,Sheet1!$J$2:$J$91,Feuil1!B$2)</f>
        <v>44223.533333333333</v>
      </c>
      <c r="C30" s="6">
        <f>_xlfn.MAXIFS(Sheet1!$O$2:$O$91,Sheet1!$N$2:$N$91,Feuil1!$A30,Sheet1!$J$2:$J$91,Feuil1!C$2)</f>
        <v>44217.40625</v>
      </c>
      <c r="D30" s="7">
        <f t="shared" si="0"/>
        <v>147.04999999998836</v>
      </c>
    </row>
    <row r="31" spans="1:4" x14ac:dyDescent="0.35">
      <c r="A31" t="s">
        <v>161</v>
      </c>
      <c r="B31" s="6">
        <f>_xlfn.MAXIFS(Sheet1!$O$2:$O$91,Sheet1!$N$2:$N$91,Feuil1!$A31,Sheet1!$J$2:$J$91,Feuil1!B$2)</f>
        <v>44550</v>
      </c>
      <c r="C31" s="6">
        <f>_xlfn.MAXIFS(Sheet1!$O$2:$O$91,Sheet1!$N$2:$N$91,Feuil1!$A31,Sheet1!$J$2:$J$91,Feuil1!C$2)</f>
        <v>44549.425000000003</v>
      </c>
      <c r="D31" s="7">
        <f t="shared" si="0"/>
        <v>13.799999999930151</v>
      </c>
    </row>
    <row r="32" spans="1:4" x14ac:dyDescent="0.35">
      <c r="A32" t="s">
        <v>162</v>
      </c>
      <c r="B32" s="6">
        <f>_xlfn.MAXIFS(Sheet1!$O$2:$O$91,Sheet1!$N$2:$N$91,Feuil1!$A32,Sheet1!$J$2:$J$91,Feuil1!B$2)</f>
        <v>44299.756944444445</v>
      </c>
      <c r="C32" s="6">
        <f>_xlfn.MAXIFS(Sheet1!$O$2:$O$91,Sheet1!$N$2:$N$91,Feuil1!$A32,Sheet1!$J$2:$J$91,Feuil1!C$2)</f>
        <v>44297.523611111108</v>
      </c>
      <c r="D32" s="7">
        <f t="shared" si="0"/>
        <v>53.600000000093132</v>
      </c>
    </row>
    <row r="33" spans="1:4" x14ac:dyDescent="0.35">
      <c r="A33" t="s">
        <v>163</v>
      </c>
      <c r="B33" s="6">
        <f>_xlfn.MAXIFS(Sheet1!$O$2:$O$91,Sheet1!$N$2:$N$91,Feuil1!$A33,Sheet1!$J$2:$J$91,Feuil1!B$2)</f>
        <v>0</v>
      </c>
      <c r="C33" s="6">
        <f>_xlfn.MAXIFS(Sheet1!$O$2:$O$91,Sheet1!$N$2:$N$91,Feuil1!$A33,Sheet1!$J$2:$J$91,Feuil1!C$2)</f>
        <v>44388.424305555556</v>
      </c>
      <c r="D33" s="7">
        <f t="shared" si="0"/>
        <v>-1065322.1833333333</v>
      </c>
    </row>
    <row r="34" spans="1:4" x14ac:dyDescent="0.35">
      <c r="A34" t="s">
        <v>164</v>
      </c>
      <c r="B34" s="6">
        <f>_xlfn.MAXIFS(Sheet1!$O$2:$O$91,Sheet1!$N$2:$N$91,Feuil1!$A34,Sheet1!$J$2:$J$91,Feuil1!B$2)</f>
        <v>44306.523611111108</v>
      </c>
      <c r="C34" s="6">
        <f>_xlfn.MAXIFS(Sheet1!$O$2:$O$91,Sheet1!$N$2:$N$91,Feuil1!$A34,Sheet1!$J$2:$J$91,Feuil1!C$2)</f>
        <v>44305.551388888889</v>
      </c>
      <c r="D34" s="7">
        <f t="shared" si="0"/>
        <v>23.333333333255723</v>
      </c>
    </row>
    <row r="35" spans="1:4" x14ac:dyDescent="0.35">
      <c r="A35" t="s">
        <v>165</v>
      </c>
      <c r="B35" s="6">
        <f>_xlfn.MAXIFS(Sheet1!$O$2:$O$91,Sheet1!$N$2:$N$91,Feuil1!$A35,Sheet1!$J$2:$J$91,Feuil1!B$2)</f>
        <v>0</v>
      </c>
      <c r="C35" s="6">
        <f>_xlfn.MAXIFS(Sheet1!$O$2:$O$91,Sheet1!$N$2:$N$91,Feuil1!$A35,Sheet1!$J$2:$J$91,Feuil1!C$2)</f>
        <v>44454.432638888888</v>
      </c>
      <c r="D35" s="7">
        <f t="shared" si="0"/>
        <v>-1066906.3833333333</v>
      </c>
    </row>
    <row r="36" spans="1:4" x14ac:dyDescent="0.35">
      <c r="A36" t="s">
        <v>166</v>
      </c>
      <c r="B36" s="6">
        <f>_xlfn.MAXIFS(Sheet1!$O$2:$O$91,Sheet1!$N$2:$N$91,Feuil1!$A36,Sheet1!$J$2:$J$91,Feuil1!B$2)</f>
        <v>0</v>
      </c>
      <c r="C36" s="6">
        <f>_xlfn.MAXIFS(Sheet1!$O$2:$O$91,Sheet1!$N$2:$N$91,Feuil1!$A36,Sheet1!$J$2:$J$91,Feuil1!C$2)</f>
        <v>44388.529861111114</v>
      </c>
      <c r="D36" s="7">
        <f t="shared" si="0"/>
        <v>-1065324.7166666668</v>
      </c>
    </row>
    <row r="37" spans="1:4" x14ac:dyDescent="0.35">
      <c r="A37" t="s">
        <v>167</v>
      </c>
      <c r="B37" s="6">
        <f>_xlfn.MAXIFS(Sheet1!$O$2:$O$91,Sheet1!$N$2:$N$91,Feuil1!$A37,Sheet1!$J$2:$J$91,Feuil1!B$2)</f>
        <v>0</v>
      </c>
      <c r="C37" s="6">
        <f>_xlfn.MAXIFS(Sheet1!$O$2:$O$91,Sheet1!$N$2:$N$91,Feuil1!$A37,Sheet1!$J$2:$J$91,Feuil1!C$2)</f>
        <v>44474.529861111114</v>
      </c>
      <c r="D37" s="7">
        <f t="shared" si="0"/>
        <v>-1067388.7166666668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Sheet1</vt:lpstr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Olga Shavrina</cp:lastModifiedBy>
  <dcterms:created xsi:type="dcterms:W3CDTF">2022-01-21T11:32:23Z</dcterms:created>
  <dcterms:modified xsi:type="dcterms:W3CDTF">2022-01-21T14:21:05Z</dcterms:modified>
</cp:coreProperties>
</file>