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\git2\Ironhack-DAFT-Project6-Descriptive_predictive_analysis_visualization_in_Tableau\"/>
    </mc:Choice>
  </mc:AlternateContent>
  <xr:revisionPtr revIDLastSave="0" documentId="13_ncr:1_{2F25572D-8E4D-4DD5-B740-09F7245380F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Michel" sheetId="1" r:id="rId1"/>
  </sheets>
  <definedNames>
    <definedName name="_xlnm._FilterDatabase" localSheetId="0" hidden="1">SheetMichel!$A$1:$O$91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N7" i="1"/>
  <c r="N8" i="1" s="1"/>
  <c r="N9" i="1" s="1"/>
  <c r="N10" i="1"/>
  <c r="N11" i="1" s="1"/>
  <c r="N12" i="1"/>
  <c r="N13" i="1" s="1"/>
  <c r="N14" i="1"/>
  <c r="N15" i="1" s="1"/>
  <c r="N16" i="1"/>
  <c r="N17" i="1" s="1"/>
  <c r="N18" i="1" s="1"/>
  <c r="N19" i="1"/>
  <c r="N20" i="1" s="1"/>
  <c r="N21" i="1" s="1"/>
  <c r="N22" i="1"/>
  <c r="N23" i="1" s="1"/>
  <c r="N24" i="1" s="1"/>
  <c r="N25" i="1"/>
  <c r="N26" i="1" s="1"/>
  <c r="N27" i="1"/>
  <c r="N28" i="1" s="1"/>
  <c r="N29" i="1" s="1"/>
  <c r="N30" i="1"/>
  <c r="N31" i="1" s="1"/>
  <c r="N32" i="1"/>
  <c r="N33" i="1" s="1"/>
  <c r="N34" i="1"/>
  <c r="N35" i="1" s="1"/>
  <c r="N36" i="1"/>
  <c r="N37" i="1" s="1"/>
  <c r="N38" i="1"/>
  <c r="N39" i="1" s="1"/>
  <c r="N40" i="1"/>
  <c r="N41" i="1" s="1"/>
  <c r="N42" i="1" s="1"/>
  <c r="N43" i="1"/>
  <c r="N44" i="1" s="1"/>
  <c r="N45" i="1"/>
  <c r="N46" i="1" s="1"/>
  <c r="N47" i="1"/>
  <c r="N48" i="1" s="1"/>
  <c r="N49" i="1"/>
  <c r="N50" i="1" s="1"/>
  <c r="N51" i="1"/>
  <c r="N52" i="1" s="1"/>
  <c r="N53" i="1"/>
  <c r="N54" i="1" s="1"/>
  <c r="N55" i="1"/>
  <c r="N56" i="1" s="1"/>
  <c r="N57" i="1"/>
  <c r="N58" i="1" s="1"/>
  <c r="N59" i="1"/>
  <c r="N60" i="1" s="1"/>
  <c r="N61" i="1"/>
  <c r="N62" i="1" s="1"/>
  <c r="P62" i="1" s="1" a="1"/>
  <c r="P62" i="1" s="1"/>
  <c r="N63" i="1"/>
  <c r="N64" i="1" s="1"/>
  <c r="N65" i="1"/>
  <c r="N66" i="1" s="1"/>
  <c r="N67" i="1"/>
  <c r="N68" i="1" s="1"/>
  <c r="N69" i="1"/>
  <c r="N70" i="1" s="1"/>
  <c r="N71" i="1"/>
  <c r="N72" i="1" s="1"/>
  <c r="N73" i="1" s="1"/>
  <c r="N74" i="1"/>
  <c r="N75" i="1" s="1"/>
  <c r="N76" i="1" s="1"/>
  <c r="N77" i="1"/>
  <c r="N78" i="1" s="1"/>
  <c r="N79" i="1"/>
  <c r="N80" i="1" s="1"/>
  <c r="N81" i="1"/>
  <c r="N82" i="1"/>
  <c r="N83" i="1"/>
  <c r="N84" i="1" s="1"/>
  <c r="N85" i="1" s="1"/>
  <c r="N86" i="1"/>
  <c r="N87" i="1" s="1"/>
  <c r="N88" i="1" s="1"/>
  <c r="N89" i="1"/>
  <c r="N90" i="1" s="1"/>
  <c r="N91" i="1" s="1"/>
  <c r="P91" i="1" s="1" a="1"/>
  <c r="P91" i="1" s="1"/>
  <c r="N4" i="1"/>
  <c r="N5" i="1" s="1"/>
  <c r="N6" i="1" s="1"/>
  <c r="N2" i="1"/>
  <c r="N3" i="1" s="1"/>
  <c r="O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P21" i="1" l="1" a="1"/>
  <c r="P21" i="1" s="1"/>
  <c r="P17" i="1" a="1"/>
  <c r="P17" i="1" s="1"/>
  <c r="P85" i="1" a="1"/>
  <c r="P85" i="1" s="1"/>
  <c r="P54" i="1" a="1"/>
  <c r="P54" i="1" s="1"/>
  <c r="P37" i="1" a="1"/>
  <c r="P37" i="1" s="1"/>
  <c r="P18" i="1" a="1"/>
  <c r="P18" i="1" s="1"/>
  <c r="P39" i="1" a="1"/>
  <c r="P39" i="1" s="1"/>
  <c r="P82" i="1" a="1"/>
  <c r="P82" i="1" s="1"/>
  <c r="P66" i="1" a="1"/>
  <c r="P66" i="1" s="1"/>
  <c r="P52" i="1" a="1"/>
  <c r="P52" i="1" s="1"/>
  <c r="P35" i="1" a="1"/>
  <c r="P35" i="1" s="1"/>
  <c r="P15" i="1" a="1"/>
  <c r="P15" i="1" s="1"/>
  <c r="P73" i="1" a="1"/>
  <c r="P73" i="1" s="1"/>
  <c r="P36" i="1" a="1"/>
  <c r="P36" i="1" s="1"/>
  <c r="P55" i="1" a="1"/>
  <c r="P55" i="1" s="1"/>
  <c r="P68" i="1" a="1"/>
  <c r="P68" i="1" s="1"/>
  <c r="P87" i="1" a="1"/>
  <c r="P87" i="1" s="1"/>
  <c r="P81" i="1" a="1"/>
  <c r="P81" i="1" s="1"/>
  <c r="P64" i="1" a="1"/>
  <c r="P64" i="1" s="1"/>
  <c r="P50" i="1" a="1"/>
  <c r="P50" i="1" s="1"/>
  <c r="P33" i="1" a="1"/>
  <c r="P33" i="1" s="1"/>
  <c r="P13" i="1" a="1"/>
  <c r="P13" i="1" s="1"/>
  <c r="P58" i="1" a="1"/>
  <c r="P58" i="1" s="1"/>
  <c r="P88" i="1" a="1"/>
  <c r="P88" i="1" s="1"/>
  <c r="P23" i="1" a="1"/>
  <c r="P23" i="1" s="1"/>
  <c r="P80" i="1" a="1"/>
  <c r="P80" i="1" s="1"/>
  <c r="P48" i="1" a="1"/>
  <c r="P48" i="1" s="1"/>
  <c r="P31" i="1" a="1"/>
  <c r="P31" i="1" s="1"/>
  <c r="P11" i="1" a="1"/>
  <c r="P11" i="1" s="1"/>
  <c r="P24" i="1" a="1"/>
  <c r="P24" i="1" s="1"/>
  <c r="P70" i="1" a="1"/>
  <c r="P70" i="1" s="1"/>
  <c r="P78" i="1" a="1"/>
  <c r="P78" i="1" s="1"/>
  <c r="P61" i="1" a="1"/>
  <c r="P61" i="1" s="1"/>
  <c r="P46" i="1" a="1"/>
  <c r="P46" i="1" s="1"/>
  <c r="P29" i="1" a="1"/>
  <c r="P29" i="1" s="1"/>
  <c r="P9" i="1" a="1"/>
  <c r="P9" i="1" s="1"/>
  <c r="P56" i="1" a="1"/>
  <c r="P56" i="1" s="1"/>
  <c r="P6" i="1" a="1"/>
  <c r="P6" i="1" s="1"/>
  <c r="P76" i="1" a="1"/>
  <c r="P76" i="1" s="1"/>
  <c r="P60" i="1" a="1"/>
  <c r="P60" i="1" s="1"/>
  <c r="P44" i="1" a="1"/>
  <c r="P44" i="1" s="1"/>
  <c r="P26" i="1" a="1"/>
  <c r="P26" i="1" s="1"/>
  <c r="P3" i="1" a="1"/>
  <c r="P3" i="1" s="1"/>
  <c r="P74" i="1" a="1"/>
  <c r="P74" i="1" s="1"/>
  <c r="P42" i="1" a="1"/>
  <c r="P42" i="1" s="1"/>
  <c r="P4" i="1" a="1"/>
  <c r="P4" i="1" s="1"/>
  <c r="P86" i="1" a="1"/>
  <c r="P86" i="1" s="1"/>
  <c r="P67" i="1" a="1"/>
  <c r="P67" i="1" s="1"/>
  <c r="P22" i="1" a="1"/>
  <c r="P22" i="1" s="1"/>
  <c r="P16" i="1" a="1"/>
  <c r="P16" i="1" s="1"/>
  <c r="P79" i="1" a="1"/>
  <c r="P79" i="1" s="1"/>
  <c r="P47" i="1" a="1"/>
  <c r="P47" i="1" s="1"/>
  <c r="P41" i="1" a="1"/>
  <c r="P41" i="1" s="1"/>
  <c r="P34" i="1" a="1"/>
  <c r="P34" i="1" s="1"/>
  <c r="P28" i="1" a="1"/>
  <c r="P28" i="1" s="1"/>
  <c r="P72" i="1" a="1"/>
  <c r="P72" i="1" s="1"/>
  <c r="P59" i="1" a="1"/>
  <c r="P59" i="1" s="1"/>
  <c r="P53" i="1" a="1"/>
  <c r="P53" i="1" s="1"/>
  <c r="P40" i="1" a="1"/>
  <c r="P40" i="1" s="1"/>
  <c r="P27" i="1" a="1"/>
  <c r="P27" i="1" s="1"/>
  <c r="P14" i="1" a="1"/>
  <c r="P14" i="1" s="1"/>
  <c r="P5" i="1" a="1"/>
  <c r="P5" i="1" s="1"/>
  <c r="P49" i="1" a="1"/>
  <c r="P49" i="1" s="1"/>
  <c r="P90" i="1" a="1"/>
  <c r="P90" i="1" s="1"/>
  <c r="P84" i="1" a="1"/>
  <c r="P84" i="1" s="1"/>
  <c r="P71" i="1" a="1"/>
  <c r="P71" i="1" s="1"/>
  <c r="P65" i="1" a="1"/>
  <c r="P65" i="1" s="1"/>
  <c r="P20" i="1" a="1"/>
  <c r="P20" i="1" s="1"/>
  <c r="P8" i="1" a="1"/>
  <c r="P8" i="1" s="1"/>
  <c r="P83" i="1" a="1"/>
  <c r="P83" i="1" s="1"/>
  <c r="P77" i="1" a="1"/>
  <c r="P77" i="1" s="1"/>
  <c r="P51" i="1" a="1"/>
  <c r="P51" i="1" s="1"/>
  <c r="P45" i="1" a="1"/>
  <c r="P45" i="1" s="1"/>
  <c r="P38" i="1" a="1"/>
  <c r="P38" i="1" s="1"/>
  <c r="P32" i="1" a="1"/>
  <c r="P32" i="1" s="1"/>
  <c r="P19" i="1" a="1"/>
  <c r="P19" i="1" s="1"/>
  <c r="P12" i="1" a="1"/>
  <c r="P12" i="1" s="1"/>
  <c r="P7" i="1" a="1"/>
  <c r="P7" i="1" s="1"/>
  <c r="P89" i="1" a="1"/>
  <c r="P89" i="1" s="1"/>
  <c r="P63" i="1" a="1"/>
  <c r="P63" i="1" s="1"/>
  <c r="P57" i="1" a="1"/>
  <c r="P57" i="1" s="1"/>
  <c r="P25" i="1" a="1"/>
  <c r="P25" i="1" s="1"/>
  <c r="P75" i="1" a="1"/>
  <c r="P75" i="1" s="1"/>
  <c r="P69" i="1" a="1"/>
  <c r="P69" i="1" s="1"/>
  <c r="P43" i="1" a="1"/>
  <c r="P43" i="1" s="1"/>
  <c r="P30" i="1" a="1"/>
  <c r="P30" i="1" s="1"/>
  <c r="P10" i="1" a="1"/>
  <c r="P10" i="1" s="1"/>
</calcChain>
</file>

<file path=xl/sharedStrings.xml><?xml version="1.0" encoding="utf-8"?>
<sst xmlns="http://schemas.openxmlformats.org/spreadsheetml/2006/main" count="652" uniqueCount="138">
  <si>
    <t>Debtor</t>
  </si>
  <si>
    <t>Creditor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</si>
  <si>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</si>
  <si>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</si>
  <si>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</si>
  <si>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</si>
  <si>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</si>
  <si>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</si>
  <si>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</si>
  <si>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</si>
  <si>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</si>
  <si>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</si>
  <si>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 xml:space="preserve">ACME ONE CORP. </t>
  </si>
  <si>
    <t>ACME PRIVATE.</t>
  </si>
  <si>
    <t>ACME TRADE.</t>
  </si>
  <si>
    <t>ACME TRUST.</t>
  </si>
  <si>
    <t>ACME TWO SCRL</t>
  </si>
  <si>
    <t xml:space="preserve">ALT INC </t>
  </si>
  <si>
    <t xml:space="preserve">ALT-2 INC </t>
  </si>
  <si>
    <t>Beta Corp</t>
  </si>
  <si>
    <t xml:space="preserve">CARGO INC </t>
  </si>
  <si>
    <t>BETA NV.</t>
  </si>
  <si>
    <t>Beta NV.</t>
  </si>
  <si>
    <t>BRITA SUPPORT</t>
  </si>
  <si>
    <t xml:space="preserve">CANONIC </t>
  </si>
  <si>
    <t>CRETA SUPPORT</t>
  </si>
  <si>
    <t>CROCTUS NY</t>
  </si>
  <si>
    <t>CROSSSUPPORT SA</t>
  </si>
  <si>
    <t xml:space="preserve">DELTA INC </t>
  </si>
  <si>
    <t>HAMILTON LTD.</t>
  </si>
  <si>
    <t>ICRETA NV.</t>
  </si>
  <si>
    <t>IntellectEU NV.</t>
  </si>
  <si>
    <t>ISUPPLIER1 US.</t>
  </si>
  <si>
    <t>ISUPPLIER2 PL.</t>
  </si>
  <si>
    <t xml:space="preserve">QUATRO INC </t>
  </si>
  <si>
    <t xml:space="preserve">SIGMA INC </t>
  </si>
  <si>
    <t>SOCIETE GEN SA</t>
  </si>
  <si>
    <t xml:space="preserve">TRADE INC </t>
  </si>
  <si>
    <t>ZERO LTD.</t>
  </si>
  <si>
    <t>REF211</t>
  </si>
  <si>
    <t>REFTEST01</t>
  </si>
  <si>
    <t>REF21</t>
  </si>
  <si>
    <t>REF111</t>
  </si>
  <si>
    <t>REFD202102</t>
  </si>
  <si>
    <t>REFD202103</t>
  </si>
  <si>
    <t>REF001</t>
  </si>
  <si>
    <t>REF001DEMO</t>
  </si>
  <si>
    <t>REFD543105</t>
  </si>
  <si>
    <t>REFDEMO01</t>
  </si>
  <si>
    <t>REFDEM012</t>
  </si>
  <si>
    <t>REFDEM9992</t>
  </si>
  <si>
    <t>REFDEM0091</t>
  </si>
  <si>
    <t>REFDEM5591</t>
  </si>
  <si>
    <t>REFD10092</t>
  </si>
  <si>
    <t>REF201</t>
  </si>
  <si>
    <t>REFDEMO02</t>
  </si>
  <si>
    <t>REFDEMO901</t>
  </si>
  <si>
    <t>REFD543104</t>
  </si>
  <si>
    <t>REFD543103</t>
  </si>
  <si>
    <t>REFDEM1591</t>
  </si>
  <si>
    <t>REFD10192</t>
  </si>
  <si>
    <t>REFZ999</t>
  </si>
  <si>
    <t>USD</t>
  </si>
  <si>
    <t>EUR</t>
  </si>
  <si>
    <t>CHASUS3AXXX</t>
  </si>
  <si>
    <t>BINAADADXXX</t>
  </si>
  <si>
    <t>BSJUARBJXXX</t>
  </si>
  <si>
    <t>AGRIFRPPXXX</t>
  </si>
  <si>
    <t>REDJBY22XXX</t>
  </si>
  <si>
    <t>FNROCNBQXXX</t>
  </si>
  <si>
    <t>FINVALTRXXX</t>
  </si>
  <si>
    <t>TSIBAU44XXX</t>
  </si>
  <si>
    <t>08:15:00</t>
  </si>
  <si>
    <t>15:45:00</t>
  </si>
  <si>
    <t>00:00:00</t>
  </si>
  <si>
    <t>12:45:00</t>
  </si>
  <si>
    <t>14:15:00</t>
  </si>
  <si>
    <t>08:34:00</t>
  </si>
  <si>
    <t>12:40:00</t>
  </si>
  <si>
    <t>17:34:00</t>
  </si>
  <si>
    <t>09:16:00</t>
  </si>
  <si>
    <t>12:32:00</t>
  </si>
  <si>
    <t>10:11:00</t>
  </si>
  <si>
    <t>13:14:00</t>
  </si>
  <si>
    <t>12:34:00</t>
  </si>
  <si>
    <t>10:23:00</t>
  </si>
  <si>
    <t>11:43:00</t>
  </si>
  <si>
    <t>17:02:00</t>
  </si>
  <si>
    <t>12:43:00</t>
  </si>
  <si>
    <t>15:41:00</t>
  </si>
  <si>
    <t>18:10:00</t>
  </si>
  <si>
    <t>14:32:00</t>
  </si>
  <si>
    <t>18:21:00</t>
  </si>
  <si>
    <t>15:43:00</t>
  </si>
  <si>
    <t>17:21:00</t>
  </si>
  <si>
    <t>12:12:00</t>
  </si>
  <si>
    <t>13:43:00</t>
  </si>
  <si>
    <t>11:12:00</t>
  </si>
  <si>
    <t>14:44:00</t>
  </si>
  <si>
    <t>11:32:00</t>
  </si>
  <si>
    <t>12:19:00</t>
  </si>
  <si>
    <t>17:20:00</t>
  </si>
  <si>
    <t>13:23:00</t>
  </si>
  <si>
    <t>19:10:00</t>
  </si>
  <si>
    <t>11:23:00</t>
  </si>
  <si>
    <t>14:12:00</t>
  </si>
  <si>
    <t>17:10:00</t>
  </si>
  <si>
    <t>09:12:00</t>
  </si>
  <si>
    <t>11:19:00</t>
  </si>
  <si>
    <t>21:10:00</t>
  </si>
  <si>
    <t>09:45:00</t>
  </si>
  <si>
    <t>18:20:00</t>
  </si>
  <si>
    <t>14:23:00</t>
  </si>
  <si>
    <t>19:12:00</t>
  </si>
  <si>
    <t>12:39:00</t>
  </si>
  <si>
    <t>09:54:00</t>
  </si>
  <si>
    <t>17:32:00</t>
  </si>
  <si>
    <t>15:34:00</t>
  </si>
  <si>
    <t>08:12:00</t>
  </si>
  <si>
    <t>12:48:00</t>
  </si>
  <si>
    <t>10:12:00</t>
  </si>
  <si>
    <t>13:29:00</t>
  </si>
  <si>
    <t>17:12:00</t>
  </si>
  <si>
    <t>NEW</t>
  </si>
  <si>
    <t>COMPLETED</t>
  </si>
  <si>
    <t>PENDING</t>
  </si>
  <si>
    <t>DELIVERED</t>
  </si>
  <si>
    <t>PROCESSING</t>
  </si>
  <si>
    <t>CANCELLED</t>
  </si>
  <si>
    <t>Country</t>
  </si>
  <si>
    <t>BankName</t>
  </si>
  <si>
    <t>Index</t>
  </si>
  <si>
    <t>TransactionID</t>
  </si>
  <si>
    <t>DateTime</t>
  </si>
  <si>
    <t>LastStatus</t>
  </si>
  <si>
    <t>AD</t>
  </si>
  <si>
    <t>BINA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</si>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</sst>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G1" workbookViewId="0">
      <selection activeCell="O2" sqref="O2"/>
    </sheetView>
  </sheetViews>
  <sheetFormatPr defaultColWidth="8.77734375" defaultRowHeight="14.4" x14ac:dyDescent="0.3"/>
  <cols>
    <col min="3" max="3" width="13.77734375" customWidth="1"/>
    <col min="4" max="4" width="11.21875" bestFit="1" customWidth="1"/>
    <col min="6" max="6" width="13.21875" bestFit="1" customWidth="1"/>
    <col min="8" max="8" width="21.88671875" customWidth="1"/>
    <col min="10" max="10" width="12.21875" customWidth="1"/>
    <col min="11" max="11" width="10" customWidth="1"/>
    <col min="13" max="13" width="8" customWidth="1"/>
    <col min="14" max="14" width="19.77734375" customWidth="1"/>
    <col min="15" max="15" width="24" customWidth="1"/>
    <col min="16" max="16" width="16.88671875" customWidth="1"/>
    <col min="17" max="17" width="16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130</v>
      </c>
      <c r="L1" s="2" t="s">
        <v>129</v>
      </c>
      <c r="M1" s="2" t="s">
        <v>131</v>
      </c>
      <c r="N1" s="2" t="s">
        <v>132</v>
      </c>
      <c r="O1" s="2" t="s">
        <v>133</v>
      </c>
      <c r="P1" s="2" t="s">
        <v>134</v>
      </c>
    </row>
    <row r="2" spans="1:17" x14ac:dyDescent="0.3">
      <c r="A2" t="s">
        <v>10</v>
      </c>
      <c r="B2" t="s">
        <v>11</v>
      </c>
      <c r="C2" t="s">
        <v>39</v>
      </c>
      <c r="D2">
        <v>10000</v>
      </c>
      <c r="E2" t="s">
        <v>62</v>
      </c>
      <c r="F2" t="s">
        <v>64</v>
      </c>
      <c r="G2">
        <v>0.02</v>
      </c>
      <c r="H2" s="5">
        <v>44271</v>
      </c>
      <c r="I2" t="s">
        <v>72</v>
      </c>
      <c r="J2" t="s">
        <v>123</v>
      </c>
      <c r="K2" t="str">
        <f>MID(F2&amp;" ",1,4)</f>
        <v>CHAS</v>
      </c>
      <c r="L2" t="str">
        <f>MID(F2&amp;" ",5,2)</f>
        <v>US</v>
      </c>
      <c r="M2">
        <v>1</v>
      </c>
      <c r="N2" t="str">
        <f>C2</f>
        <v>REF211</v>
      </c>
      <c r="O2" s="6">
        <f>H2+I2</f>
        <v>44271.34375</v>
      </c>
      <c r="P2" s="6">
        <v>44272.65625</v>
      </c>
      <c r="Q2" t="e">
        <f>VLOOKUP(P2,J2:P169,1)</f>
        <v>#N/A</v>
      </c>
    </row>
    <row r="3" spans="1:17" x14ac:dyDescent="0.3">
      <c r="A3" t="s">
        <v>10</v>
      </c>
      <c r="B3" t="s">
        <v>11</v>
      </c>
      <c r="C3" t="s">
        <v>39</v>
      </c>
      <c r="D3">
        <v>10000</v>
      </c>
      <c r="E3" t="s">
        <v>62</v>
      </c>
      <c r="F3" t="s">
        <v>65</v>
      </c>
      <c r="G3">
        <v>1.4999999999999999E-2</v>
      </c>
      <c r="H3" s="4">
        <v>44272</v>
      </c>
      <c r="I3" t="s">
        <v>73</v>
      </c>
      <c r="J3" t="s">
        <v>124</v>
      </c>
      <c r="K3" t="str">
        <f t="shared" ref="K3:K66" si="0">MID(F3&amp;" ",1,4)</f>
        <v>BINA</v>
      </c>
      <c r="L3" t="str">
        <f t="shared" ref="L3:L66" si="1">MID(F3&amp;" ",5,2)</f>
        <v>AD</v>
      </c>
      <c r="M3">
        <v>2</v>
      </c>
      <c r="N3" t="str">
        <f>IF(C3=C2,N2,C3&amp;D3&amp;M3)</f>
        <v>REF211</v>
      </c>
      <c r="O3" s="6">
        <f>H3+I3</f>
        <v>44272.65625</v>
      </c>
      <c r="P3" s="6">
        <f t="array" ref="P3">MAX((N3:N101=N3)*O3:O101)</f>
        <v>44272.65625</v>
      </c>
      <c r="Q3" t="e">
        <f t="shared" ref="Q2:Q10" si="2">VLOOKUP(P3,J3:P170,1,TRUE)</f>
        <v>#N/A</v>
      </c>
    </row>
    <row r="4" spans="1:17" x14ac:dyDescent="0.3">
      <c r="A4" t="s">
        <v>10</v>
      </c>
      <c r="B4" t="s">
        <v>12</v>
      </c>
      <c r="C4" t="s">
        <v>40</v>
      </c>
      <c r="D4">
        <v>4537</v>
      </c>
      <c r="E4" t="s">
        <v>62</v>
      </c>
      <c r="F4" t="s">
        <v>64</v>
      </c>
      <c r="G4">
        <v>0.02</v>
      </c>
      <c r="H4" s="4">
        <v>44271</v>
      </c>
      <c r="I4" t="s">
        <v>74</v>
      </c>
      <c r="J4" t="s">
        <v>123</v>
      </c>
      <c r="K4" t="str">
        <f t="shared" si="0"/>
        <v>CHAS</v>
      </c>
      <c r="L4" t="str">
        <f t="shared" si="1"/>
        <v>US</v>
      </c>
      <c r="M4">
        <v>3</v>
      </c>
      <c r="N4" t="str">
        <f>IF(AND(C4=C3,D4=D3),N3,C4&amp;D4&amp;M4)</f>
        <v>REFTEST0145373</v>
      </c>
      <c r="O4" s="6">
        <f t="shared" ref="O4:O67" si="3">H4+I4</f>
        <v>44271</v>
      </c>
      <c r="P4" s="6">
        <f t="array" ref="P4">MAX((N4:N102=N4)*O4:O102)</f>
        <v>44273.59375</v>
      </c>
      <c r="Q4" t="e">
        <f t="shared" si="2"/>
        <v>#N/A</v>
      </c>
    </row>
    <row r="5" spans="1:17" x14ac:dyDescent="0.3">
      <c r="A5" t="s">
        <v>10</v>
      </c>
      <c r="B5" t="s">
        <v>12</v>
      </c>
      <c r="C5" t="s">
        <v>40</v>
      </c>
      <c r="D5">
        <v>4537</v>
      </c>
      <c r="E5" t="s">
        <v>62</v>
      </c>
      <c r="F5" t="s">
        <v>65</v>
      </c>
      <c r="G5">
        <v>0.01</v>
      </c>
      <c r="H5" s="4">
        <v>44271</v>
      </c>
      <c r="I5" t="s">
        <v>75</v>
      </c>
      <c r="J5" t="s">
        <v>125</v>
      </c>
      <c r="K5" t="str">
        <f t="shared" si="0"/>
        <v>BINA</v>
      </c>
      <c r="L5" t="str">
        <f t="shared" si="1"/>
        <v>AD</v>
      </c>
      <c r="M5">
        <v>4</v>
      </c>
      <c r="N5" t="str">
        <f>IF(AND(C5=C4,D5=D4),N4,C5&amp;D5&amp;M5)</f>
        <v>REFTEST0145373</v>
      </c>
      <c r="O5" s="6">
        <f t="shared" si="3"/>
        <v>44271.53125</v>
      </c>
      <c r="P5" s="6">
        <f t="array" ref="P5">MAX((N5:N103=N5)*O5:O103)</f>
        <v>44273.59375</v>
      </c>
      <c r="Q5" t="e">
        <f t="shared" si="2"/>
        <v>#N/A</v>
      </c>
    </row>
    <row r="6" spans="1:17" x14ac:dyDescent="0.3">
      <c r="A6" t="s">
        <v>10</v>
      </c>
      <c r="B6" t="s">
        <v>12</v>
      </c>
      <c r="C6" t="s">
        <v>40</v>
      </c>
      <c r="D6">
        <v>4537</v>
      </c>
      <c r="E6" t="s">
        <v>62</v>
      </c>
      <c r="F6" t="s">
        <v>66</v>
      </c>
      <c r="G6">
        <v>0.02</v>
      </c>
      <c r="H6" s="4">
        <v>44273</v>
      </c>
      <c r="I6" t="s">
        <v>76</v>
      </c>
      <c r="J6" t="s">
        <v>124</v>
      </c>
      <c r="K6" t="str">
        <f t="shared" si="0"/>
        <v>BSJU</v>
      </c>
      <c r="L6" t="str">
        <f t="shared" si="1"/>
        <v>AR</v>
      </c>
      <c r="M6">
        <v>5</v>
      </c>
      <c r="N6" t="str">
        <f>IF(AND(C6=C5,D6=D5),N5,C6&amp;D6&amp;M6)</f>
        <v>REFTEST0145373</v>
      </c>
      <c r="O6" s="6">
        <f t="shared" si="3"/>
        <v>44273.59375</v>
      </c>
      <c r="P6" s="6">
        <f t="array" ref="P6">MAX((N6:N104=N6)*O6:O104)</f>
        <v>44273.59375</v>
      </c>
      <c r="Q6" t="e">
        <f t="shared" si="2"/>
        <v>#N/A</v>
      </c>
    </row>
    <row r="7" spans="1:17" x14ac:dyDescent="0.3">
      <c r="A7" t="s">
        <v>10</v>
      </c>
      <c r="B7" t="s">
        <v>13</v>
      </c>
      <c r="C7" t="s">
        <v>39</v>
      </c>
      <c r="D7" s="7">
        <v>1000000</v>
      </c>
      <c r="E7" t="s">
        <v>62</v>
      </c>
      <c r="F7" t="s">
        <v>64</v>
      </c>
      <c r="G7">
        <v>0.01</v>
      </c>
      <c r="H7" s="4">
        <v>44502</v>
      </c>
      <c r="I7" t="s">
        <v>77</v>
      </c>
      <c r="J7" t="s">
        <v>123</v>
      </c>
      <c r="K7" t="str">
        <f t="shared" si="0"/>
        <v>CHAS</v>
      </c>
      <c r="L7" t="str">
        <f t="shared" si="1"/>
        <v>US</v>
      </c>
      <c r="M7">
        <v>6</v>
      </c>
      <c r="N7" t="str">
        <f>IF(AND(C7=C6,D7=D6),N6,C7&amp;D7&amp;M7)</f>
        <v>REF21110000006</v>
      </c>
      <c r="O7" s="6">
        <f t="shared" si="3"/>
        <v>44502.356944444444</v>
      </c>
      <c r="P7" s="6">
        <f t="array" ref="P7">MAX((N7:N105=N7)*O7:O105)</f>
        <v>44503.731944444444</v>
      </c>
      <c r="Q7" t="e">
        <f t="shared" si="2"/>
        <v>#N/A</v>
      </c>
    </row>
    <row r="8" spans="1:17" x14ac:dyDescent="0.3">
      <c r="A8" t="s">
        <v>10</v>
      </c>
      <c r="B8" t="s">
        <v>13</v>
      </c>
      <c r="C8" t="s">
        <v>39</v>
      </c>
      <c r="D8" s="7">
        <v>1000000</v>
      </c>
      <c r="E8" t="s">
        <v>63</v>
      </c>
      <c r="F8" t="s">
        <v>67</v>
      </c>
      <c r="G8">
        <v>1.4999999999999999E-2</v>
      </c>
      <c r="H8" s="4">
        <v>44503</v>
      </c>
      <c r="I8" t="s">
        <v>78</v>
      </c>
      <c r="J8" t="s">
        <v>125</v>
      </c>
      <c r="K8" t="str">
        <f t="shared" si="0"/>
        <v>AGRI</v>
      </c>
      <c r="L8" t="str">
        <f t="shared" si="1"/>
        <v>FR</v>
      </c>
      <c r="M8">
        <v>7</v>
      </c>
      <c r="N8" t="str">
        <f>IF(AND(C8=C7,D8=D7),N7,C8&amp;D8&amp;M8)</f>
        <v>REF21110000006</v>
      </c>
      <c r="O8" s="6">
        <f t="shared" si="3"/>
        <v>44503.527777777781</v>
      </c>
      <c r="P8" s="6">
        <f t="array" ref="P8">MAX((N8:N106=N8)*O8:O106)</f>
        <v>44503.731944444444</v>
      </c>
      <c r="Q8" t="e">
        <f t="shared" si="2"/>
        <v>#N/A</v>
      </c>
    </row>
    <row r="9" spans="1:17" x14ac:dyDescent="0.3">
      <c r="A9" t="s">
        <v>10</v>
      </c>
      <c r="B9" t="s">
        <v>13</v>
      </c>
      <c r="C9" t="s">
        <v>39</v>
      </c>
      <c r="D9" s="7">
        <v>1000000</v>
      </c>
      <c r="E9" t="s">
        <v>63</v>
      </c>
      <c r="F9" t="s">
        <v>68</v>
      </c>
      <c r="G9">
        <v>1.4999999999999999E-2</v>
      </c>
      <c r="H9" s="4">
        <v>44503</v>
      </c>
      <c r="I9" t="s">
        <v>79</v>
      </c>
      <c r="J9" t="s">
        <v>124</v>
      </c>
      <c r="K9" t="str">
        <f t="shared" si="0"/>
        <v>REDJ</v>
      </c>
      <c r="L9" t="str">
        <f t="shared" si="1"/>
        <v>BY</v>
      </c>
      <c r="M9">
        <v>8</v>
      </c>
      <c r="N9" t="str">
        <f>IF(AND(C9=C8,D9=D8),N8,C9&amp;D9&amp;M9)</f>
        <v>REF21110000006</v>
      </c>
      <c r="O9" s="6">
        <f t="shared" si="3"/>
        <v>44503.731944444444</v>
      </c>
      <c r="P9" s="6">
        <f t="array" ref="P9">MAX((N9:N107=N9)*O9:O107)</f>
        <v>44503.731944444444</v>
      </c>
      <c r="Q9" t="e">
        <f t="shared" si="2"/>
        <v>#N/A</v>
      </c>
    </row>
    <row r="10" spans="1:17" x14ac:dyDescent="0.3">
      <c r="A10" t="s">
        <v>10</v>
      </c>
      <c r="B10" t="s">
        <v>14</v>
      </c>
      <c r="C10" t="s">
        <v>39</v>
      </c>
      <c r="D10" s="7">
        <v>11000</v>
      </c>
      <c r="E10" t="s">
        <v>62</v>
      </c>
      <c r="F10" t="s">
        <v>64</v>
      </c>
      <c r="G10">
        <v>0.02</v>
      </c>
      <c r="H10" s="4">
        <v>44271</v>
      </c>
      <c r="I10" t="s">
        <v>80</v>
      </c>
      <c r="J10" t="s">
        <v>123</v>
      </c>
      <c r="K10" t="str">
        <f t="shared" si="0"/>
        <v>CHAS</v>
      </c>
      <c r="L10" t="str">
        <f t="shared" si="1"/>
        <v>US</v>
      </c>
      <c r="M10">
        <v>9</v>
      </c>
      <c r="N10" t="str">
        <f>IF(AND(C10=C9,D10=D9),N9,C10&amp;D10&amp;M10)</f>
        <v>REF211110009</v>
      </c>
      <c r="O10" s="6">
        <f t="shared" si="3"/>
        <v>44271.386111111111</v>
      </c>
      <c r="P10" s="6">
        <f t="array" ref="P10">MAX((N10:N108=N10)*O10:O108)</f>
        <v>44271.522222222222</v>
      </c>
      <c r="Q10" t="e">
        <f t="shared" si="2"/>
        <v>#N/A</v>
      </c>
    </row>
    <row r="11" spans="1:17" x14ac:dyDescent="0.3">
      <c r="A11" t="s">
        <v>10</v>
      </c>
      <c r="B11" t="s">
        <v>14</v>
      </c>
      <c r="C11" t="s">
        <v>39</v>
      </c>
      <c r="D11" s="7">
        <v>11000</v>
      </c>
      <c r="E11" t="s">
        <v>62</v>
      </c>
      <c r="F11" t="s">
        <v>67</v>
      </c>
      <c r="G11">
        <v>0.01</v>
      </c>
      <c r="H11" s="4">
        <v>44271</v>
      </c>
      <c r="I11" t="s">
        <v>81</v>
      </c>
      <c r="J11" t="s">
        <v>124</v>
      </c>
      <c r="K11" t="str">
        <f t="shared" si="0"/>
        <v>AGRI</v>
      </c>
      <c r="L11" t="str">
        <f t="shared" si="1"/>
        <v>FR</v>
      </c>
      <c r="M11">
        <v>10</v>
      </c>
      <c r="N11" t="str">
        <f>IF(AND(C11=C10,D11=D10),N10,C11&amp;D11&amp;M11)</f>
        <v>REF211110009</v>
      </c>
      <c r="O11" s="6">
        <f t="shared" si="3"/>
        <v>44271.522222222222</v>
      </c>
      <c r="P11" s="6">
        <f t="array" ref="P11">MAX((N11:N109=N11)*O11:O109)</f>
        <v>44271.522222222222</v>
      </c>
    </row>
    <row r="12" spans="1:17" x14ac:dyDescent="0.3">
      <c r="A12" t="s">
        <v>10</v>
      </c>
      <c r="B12" t="s">
        <v>15</v>
      </c>
      <c r="C12" t="s">
        <v>41</v>
      </c>
      <c r="D12">
        <v>23900</v>
      </c>
      <c r="E12" t="s">
        <v>62</v>
      </c>
      <c r="F12" t="s">
        <v>64</v>
      </c>
      <c r="G12">
        <v>0.02</v>
      </c>
      <c r="H12" s="4">
        <v>44271</v>
      </c>
      <c r="I12" t="s">
        <v>82</v>
      </c>
      <c r="J12" t="s">
        <v>123</v>
      </c>
      <c r="K12" t="str">
        <f t="shared" si="0"/>
        <v>CHAS</v>
      </c>
      <c r="L12" t="str">
        <f t="shared" si="1"/>
        <v>US</v>
      </c>
      <c r="M12">
        <v>11</v>
      </c>
      <c r="N12" t="str">
        <f>IF(AND(C12=C11,D12=D11),N11,C12&amp;D12&amp;M12)</f>
        <v>REF212390011</v>
      </c>
      <c r="O12" s="6">
        <f t="shared" si="3"/>
        <v>44271.424305555556</v>
      </c>
      <c r="P12" s="6">
        <f t="array" ref="P12">MAX((N12:N110=N12)*O12:O110)</f>
        <v>44271.731944444444</v>
      </c>
    </row>
    <row r="13" spans="1:17" x14ac:dyDescent="0.3">
      <c r="A13" t="s">
        <v>10</v>
      </c>
      <c r="B13" t="s">
        <v>15</v>
      </c>
      <c r="C13" t="s">
        <v>41</v>
      </c>
      <c r="D13">
        <v>23900</v>
      </c>
      <c r="E13" t="s">
        <v>63</v>
      </c>
      <c r="F13" t="s">
        <v>67</v>
      </c>
      <c r="G13">
        <v>0.03</v>
      </c>
      <c r="H13" s="4">
        <v>44271</v>
      </c>
      <c r="I13" t="s">
        <v>79</v>
      </c>
      <c r="J13" t="s">
        <v>126</v>
      </c>
      <c r="K13" t="str">
        <f t="shared" si="0"/>
        <v>AGRI</v>
      </c>
      <c r="L13" t="str">
        <f t="shared" si="1"/>
        <v>FR</v>
      </c>
      <c r="M13">
        <v>12</v>
      </c>
      <c r="N13" t="str">
        <f>IF(AND(C13=C12,D13=D12),N12,C13&amp;D13&amp;M13)</f>
        <v>REF212390011</v>
      </c>
      <c r="O13" s="6">
        <f t="shared" si="3"/>
        <v>44271.731944444444</v>
      </c>
      <c r="P13" s="6">
        <f t="array" ref="P13">MAX((N13:N111=N13)*O13:O111)</f>
        <v>44271.731944444444</v>
      </c>
    </row>
    <row r="14" spans="1:17" x14ac:dyDescent="0.3">
      <c r="A14" t="s">
        <v>10</v>
      </c>
      <c r="B14" t="s">
        <v>16</v>
      </c>
      <c r="C14" t="s">
        <v>42</v>
      </c>
      <c r="D14">
        <v>5643</v>
      </c>
      <c r="E14" t="s">
        <v>62</v>
      </c>
      <c r="F14" t="s">
        <v>64</v>
      </c>
      <c r="G14">
        <v>0.02</v>
      </c>
      <c r="H14" s="4">
        <v>44275</v>
      </c>
      <c r="I14" t="s">
        <v>83</v>
      </c>
      <c r="J14" t="s">
        <v>123</v>
      </c>
      <c r="K14" t="str">
        <f t="shared" si="0"/>
        <v>CHAS</v>
      </c>
      <c r="L14" t="str">
        <f t="shared" si="1"/>
        <v>US</v>
      </c>
      <c r="M14">
        <v>13</v>
      </c>
      <c r="N14" t="str">
        <f>IF(AND(C14=C13,D14=D13),N13,C14&amp;D14&amp;M14)</f>
        <v>REF111564313</v>
      </c>
      <c r="O14" s="6">
        <f t="shared" si="3"/>
        <v>44275.551388888889</v>
      </c>
      <c r="P14" s="6">
        <f t="array" ref="P14">MAX((N14:N112=N14)*O14:O112)</f>
        <v>44276.523611111108</v>
      </c>
    </row>
    <row r="15" spans="1:17" x14ac:dyDescent="0.3">
      <c r="A15" t="s">
        <v>10</v>
      </c>
      <c r="B15" t="s">
        <v>16</v>
      </c>
      <c r="C15" t="s">
        <v>42</v>
      </c>
      <c r="D15">
        <v>5643</v>
      </c>
      <c r="E15" t="s">
        <v>62</v>
      </c>
      <c r="F15" t="s">
        <v>65</v>
      </c>
      <c r="G15">
        <v>0.01</v>
      </c>
      <c r="H15" s="4">
        <v>44276</v>
      </c>
      <c r="I15" t="s">
        <v>84</v>
      </c>
      <c r="J15" t="s">
        <v>124</v>
      </c>
      <c r="K15" t="str">
        <f t="shared" si="0"/>
        <v>BINA</v>
      </c>
      <c r="L15" t="str">
        <f t="shared" si="1"/>
        <v>AD</v>
      </c>
      <c r="M15">
        <v>14</v>
      </c>
      <c r="N15" t="str">
        <f>IF(AND(C15=C14,D15=D14),N14,C15&amp;D15&amp;M15)</f>
        <v>REF111564313</v>
      </c>
      <c r="O15" s="6">
        <f t="shared" si="3"/>
        <v>44276.523611111108</v>
      </c>
      <c r="P15" s="6">
        <f t="array" ref="P15">MAX((N15:N113=N15)*O15:O113)</f>
        <v>44276.523611111108</v>
      </c>
    </row>
    <row r="16" spans="1:17" x14ac:dyDescent="0.3">
      <c r="A16" t="s">
        <v>10</v>
      </c>
      <c r="B16" t="s">
        <v>17</v>
      </c>
      <c r="C16" t="s">
        <v>43</v>
      </c>
      <c r="D16">
        <v>4569</v>
      </c>
      <c r="E16" t="s">
        <v>62</v>
      </c>
      <c r="F16" t="s">
        <v>64</v>
      </c>
      <c r="G16">
        <v>0.02</v>
      </c>
      <c r="H16" s="4">
        <v>44248</v>
      </c>
      <c r="I16" t="s">
        <v>85</v>
      </c>
      <c r="J16" t="s">
        <v>123</v>
      </c>
      <c r="K16" t="str">
        <f t="shared" si="0"/>
        <v>CHAS</v>
      </c>
      <c r="L16" t="str">
        <f t="shared" si="1"/>
        <v>US</v>
      </c>
      <c r="M16">
        <v>15</v>
      </c>
      <c r="N16" t="str">
        <f>IF(AND(C16=C15,D16=D15),N15,C16&amp;D16&amp;M16)</f>
        <v>REFD202102456915</v>
      </c>
      <c r="O16" s="6">
        <f t="shared" si="3"/>
        <v>44248.432638888888</v>
      </c>
      <c r="P16" s="6">
        <f t="array" ref="P16">MAX((N16:N114=N16)*O16:O114)</f>
        <v>44248.709722222222</v>
      </c>
    </row>
    <row r="17" spans="1:16" x14ac:dyDescent="0.3">
      <c r="A17" t="s">
        <v>10</v>
      </c>
      <c r="B17" t="s">
        <v>17</v>
      </c>
      <c r="C17" t="s">
        <v>43</v>
      </c>
      <c r="D17">
        <v>4569</v>
      </c>
      <c r="E17" t="s">
        <v>62</v>
      </c>
      <c r="F17" t="s">
        <v>67</v>
      </c>
      <c r="G17">
        <v>0.01</v>
      </c>
      <c r="H17" s="4">
        <v>44248</v>
      </c>
      <c r="I17" t="s">
        <v>86</v>
      </c>
      <c r="J17" t="s">
        <v>127</v>
      </c>
      <c r="K17" t="str">
        <f t="shared" si="0"/>
        <v>AGRI</v>
      </c>
      <c r="L17" t="str">
        <f t="shared" si="1"/>
        <v>FR</v>
      </c>
      <c r="M17">
        <v>16</v>
      </c>
      <c r="N17" t="str">
        <f>IF(AND(C17=C16,D17=D16),N16,C17&amp;D17&amp;M17)</f>
        <v>REFD202102456915</v>
      </c>
      <c r="O17" s="6">
        <f t="shared" si="3"/>
        <v>44248.488194444442</v>
      </c>
      <c r="P17" s="6">
        <f t="array" ref="P17">MAX((N17:N115=N17)*O17:O115)</f>
        <v>44248.709722222222</v>
      </c>
    </row>
    <row r="18" spans="1:16" x14ac:dyDescent="0.3">
      <c r="A18" t="s">
        <v>10</v>
      </c>
      <c r="B18" t="s">
        <v>17</v>
      </c>
      <c r="C18" t="s">
        <v>43</v>
      </c>
      <c r="D18">
        <v>4569</v>
      </c>
      <c r="E18" t="s">
        <v>62</v>
      </c>
      <c r="F18" t="s">
        <v>68</v>
      </c>
      <c r="G18">
        <v>0.08</v>
      </c>
      <c r="H18" s="4">
        <v>44248</v>
      </c>
      <c r="I18" t="s">
        <v>87</v>
      </c>
      <c r="J18" t="s">
        <v>127</v>
      </c>
      <c r="K18" t="str">
        <f t="shared" si="0"/>
        <v>REDJ</v>
      </c>
      <c r="L18" t="str">
        <f t="shared" si="1"/>
        <v>BY</v>
      </c>
      <c r="M18">
        <v>17</v>
      </c>
      <c r="N18" t="str">
        <f>IF(AND(C18=C17,D18=D17),N17,C18&amp;D18&amp;M18)</f>
        <v>REFD202102456915</v>
      </c>
      <c r="O18" s="6">
        <f t="shared" si="3"/>
        <v>44248.709722222222</v>
      </c>
      <c r="P18" s="6">
        <f t="array" ref="P18">MAX((N18:N116=N18)*O18:O116)</f>
        <v>44248.709722222222</v>
      </c>
    </row>
    <row r="19" spans="1:16" x14ac:dyDescent="0.3">
      <c r="A19" t="s">
        <v>10</v>
      </c>
      <c r="B19" t="s">
        <v>18</v>
      </c>
      <c r="C19" t="s">
        <v>44</v>
      </c>
      <c r="D19">
        <v>456</v>
      </c>
      <c r="E19" t="s">
        <v>62</v>
      </c>
      <c r="F19" t="s">
        <v>64</v>
      </c>
      <c r="G19">
        <v>0.01</v>
      </c>
      <c r="H19" s="4">
        <v>44253</v>
      </c>
      <c r="I19" t="s">
        <v>88</v>
      </c>
      <c r="J19" t="s">
        <v>123</v>
      </c>
      <c r="K19" t="str">
        <f t="shared" si="0"/>
        <v>CHAS</v>
      </c>
      <c r="L19" t="str">
        <f t="shared" si="1"/>
        <v>US</v>
      </c>
      <c r="M19">
        <v>18</v>
      </c>
      <c r="N19" t="str">
        <f>IF(AND(C19=C18,D19=D18),N18,C19&amp;D19&amp;M19)</f>
        <v>REFD20210345618</v>
      </c>
      <c r="O19" s="6">
        <f t="shared" si="3"/>
        <v>44253.529861111114</v>
      </c>
      <c r="P19" s="6">
        <f t="array" ref="P19">MAX((N19:N117=N19)*O19:O117)</f>
        <v>44253.756944444445</v>
      </c>
    </row>
    <row r="20" spans="1:16" x14ac:dyDescent="0.3">
      <c r="A20" t="s">
        <v>10</v>
      </c>
      <c r="B20" t="s">
        <v>18</v>
      </c>
      <c r="C20" t="s">
        <v>44</v>
      </c>
      <c r="D20">
        <v>456</v>
      </c>
      <c r="E20" t="s">
        <v>62</v>
      </c>
      <c r="F20" t="s">
        <v>64</v>
      </c>
      <c r="G20">
        <v>0.02</v>
      </c>
      <c r="H20" s="4">
        <v>44253</v>
      </c>
      <c r="I20" t="s">
        <v>89</v>
      </c>
      <c r="J20" t="s">
        <v>125</v>
      </c>
      <c r="K20" t="str">
        <f t="shared" si="0"/>
        <v>CHAS</v>
      </c>
      <c r="L20" t="str">
        <f t="shared" si="1"/>
        <v>US</v>
      </c>
      <c r="M20">
        <v>19</v>
      </c>
      <c r="N20" t="str">
        <f>IF(AND(C20=C19,D20=D19),N19,C20&amp;D20&amp;M20)</f>
        <v>REFD20210345618</v>
      </c>
      <c r="O20" s="6">
        <f t="shared" si="3"/>
        <v>44253.65347222222</v>
      </c>
      <c r="P20" s="6">
        <f t="array" ref="P20">MAX((N20:N118=N20)*O20:O118)</f>
        <v>44253.756944444445</v>
      </c>
    </row>
    <row r="21" spans="1:16" x14ac:dyDescent="0.3">
      <c r="A21" t="s">
        <v>10</v>
      </c>
      <c r="B21" t="s">
        <v>18</v>
      </c>
      <c r="C21" t="s">
        <v>44</v>
      </c>
      <c r="D21">
        <v>456</v>
      </c>
      <c r="E21" t="s">
        <v>62</v>
      </c>
      <c r="F21" t="s">
        <v>64</v>
      </c>
      <c r="G21">
        <v>0.01</v>
      </c>
      <c r="H21" s="4">
        <v>44253</v>
      </c>
      <c r="I21" t="s">
        <v>90</v>
      </c>
      <c r="J21" t="s">
        <v>126</v>
      </c>
      <c r="K21" t="str">
        <f t="shared" si="0"/>
        <v>CHAS</v>
      </c>
      <c r="L21" t="str">
        <f t="shared" si="1"/>
        <v>US</v>
      </c>
      <c r="M21">
        <v>20</v>
      </c>
      <c r="N21" t="str">
        <f>IF(AND(C21=C20,D21=D20),N20,C21&amp;D21&amp;M21)</f>
        <v>REFD20210345618</v>
      </c>
      <c r="O21" s="6">
        <f t="shared" si="3"/>
        <v>44253.756944444445</v>
      </c>
      <c r="P21" s="6">
        <f t="array" ref="P21">MAX((N21:N119=N21)*O21:O119)</f>
        <v>44253.756944444445</v>
      </c>
    </row>
    <row r="22" spans="1:16" x14ac:dyDescent="0.3">
      <c r="A22" t="s">
        <v>10</v>
      </c>
      <c r="B22" t="s">
        <v>19</v>
      </c>
      <c r="C22" t="s">
        <v>45</v>
      </c>
      <c r="D22">
        <v>3326</v>
      </c>
      <c r="E22" t="s">
        <v>62</v>
      </c>
      <c r="F22" t="s">
        <v>64</v>
      </c>
      <c r="G22">
        <v>0.01</v>
      </c>
      <c r="H22" s="4">
        <v>44571</v>
      </c>
      <c r="I22" t="s">
        <v>88</v>
      </c>
      <c r="J22" t="s">
        <v>123</v>
      </c>
      <c r="K22" t="str">
        <f t="shared" si="0"/>
        <v>CHAS</v>
      </c>
      <c r="L22" t="str">
        <f t="shared" si="1"/>
        <v>US</v>
      </c>
      <c r="M22">
        <v>21</v>
      </c>
      <c r="N22" t="str">
        <f>IF(AND(C22=C21,D22=D21),N21,C22&amp;D22&amp;M22)</f>
        <v>REF001332621</v>
      </c>
      <c r="O22" s="6">
        <f t="shared" si="3"/>
        <v>44571.529861111114</v>
      </c>
      <c r="P22" s="6">
        <f t="array" ref="P22">MAX((N22:N120=N22)*O22:O120)</f>
        <v>44572.76458333333</v>
      </c>
    </row>
    <row r="23" spans="1:16" x14ac:dyDescent="0.3">
      <c r="A23" t="s">
        <v>10</v>
      </c>
      <c r="B23" t="s">
        <v>19</v>
      </c>
      <c r="C23" t="s">
        <v>45</v>
      </c>
      <c r="D23">
        <v>3326</v>
      </c>
      <c r="E23" t="s">
        <v>62</v>
      </c>
      <c r="F23" t="s">
        <v>64</v>
      </c>
      <c r="G23">
        <v>0.02</v>
      </c>
      <c r="H23" s="4">
        <v>44572</v>
      </c>
      <c r="I23" t="s">
        <v>91</v>
      </c>
      <c r="J23" t="s">
        <v>125</v>
      </c>
      <c r="K23" t="str">
        <f t="shared" si="0"/>
        <v>CHAS</v>
      </c>
      <c r="L23" t="str">
        <f t="shared" si="1"/>
        <v>US</v>
      </c>
      <c r="M23">
        <v>22</v>
      </c>
      <c r="N23" t="str">
        <f>IF(AND(C23=C22,D23=D22),N22,C23&amp;D23&amp;M23)</f>
        <v>REF001332621</v>
      </c>
      <c r="O23" s="6">
        <f t="shared" si="3"/>
        <v>44572.605555555558</v>
      </c>
      <c r="P23" s="6">
        <f t="array" ref="P23">MAX((N23:N121=N23)*O23:O121)</f>
        <v>44572.76458333333</v>
      </c>
    </row>
    <row r="24" spans="1:16" x14ac:dyDescent="0.3">
      <c r="A24" t="s">
        <v>10</v>
      </c>
      <c r="B24" t="s">
        <v>19</v>
      </c>
      <c r="C24" t="s">
        <v>45</v>
      </c>
      <c r="D24">
        <v>3326</v>
      </c>
      <c r="E24" t="s">
        <v>63</v>
      </c>
      <c r="F24" t="s">
        <v>65</v>
      </c>
      <c r="G24">
        <v>0.01</v>
      </c>
      <c r="H24" s="4">
        <v>44572</v>
      </c>
      <c r="I24" t="s">
        <v>92</v>
      </c>
      <c r="J24" t="s">
        <v>125</v>
      </c>
      <c r="K24" t="str">
        <f t="shared" si="0"/>
        <v>BINA</v>
      </c>
      <c r="L24" t="str">
        <f t="shared" si="1"/>
        <v>AD</v>
      </c>
      <c r="M24">
        <v>23</v>
      </c>
      <c r="N24" t="str">
        <f>IF(AND(C24=C23,D24=D23),N23,C24&amp;D24&amp;M24)</f>
        <v>REF001332621</v>
      </c>
      <c r="O24" s="6">
        <f t="shared" si="3"/>
        <v>44572.76458333333</v>
      </c>
      <c r="P24" s="6">
        <f t="array" ref="P24">MAX((N24:N122=N24)*O24:O122)</f>
        <v>44572.76458333333</v>
      </c>
    </row>
    <row r="25" spans="1:16" x14ac:dyDescent="0.3">
      <c r="A25" t="s">
        <v>10</v>
      </c>
      <c r="B25" t="s">
        <v>19</v>
      </c>
      <c r="C25" t="s">
        <v>46</v>
      </c>
      <c r="D25">
        <v>1100</v>
      </c>
      <c r="E25" t="s">
        <v>62</v>
      </c>
      <c r="F25" t="s">
        <v>64</v>
      </c>
      <c r="G25">
        <v>0.02</v>
      </c>
      <c r="H25" s="4">
        <v>44234</v>
      </c>
      <c r="I25" t="s">
        <v>93</v>
      </c>
      <c r="J25" t="s">
        <v>123</v>
      </c>
      <c r="K25" t="str">
        <f t="shared" si="0"/>
        <v>CHAS</v>
      </c>
      <c r="L25" t="str">
        <f t="shared" si="1"/>
        <v>US</v>
      </c>
      <c r="M25">
        <v>24</v>
      </c>
      <c r="N25" t="str">
        <f>IF(AND(C25=C24,D25=D24),N24,C25&amp;D25&amp;M25)</f>
        <v>REF001DEMO110024</v>
      </c>
      <c r="O25" s="6">
        <f t="shared" si="3"/>
        <v>44234.654861111114</v>
      </c>
      <c r="P25" s="6">
        <f t="array" ref="P25">MAX((N25:N123=N25)*O25:O123)</f>
        <v>44235.722916666666</v>
      </c>
    </row>
    <row r="26" spans="1:16" x14ac:dyDescent="0.3">
      <c r="A26" t="s">
        <v>10</v>
      </c>
      <c r="B26" t="s">
        <v>19</v>
      </c>
      <c r="C26" t="s">
        <v>46</v>
      </c>
      <c r="D26">
        <v>1100</v>
      </c>
      <c r="E26" t="s">
        <v>62</v>
      </c>
      <c r="F26" t="s">
        <v>69</v>
      </c>
      <c r="G26">
        <v>0.01</v>
      </c>
      <c r="H26" s="4">
        <v>44235</v>
      </c>
      <c r="I26" t="s">
        <v>94</v>
      </c>
      <c r="J26" t="s">
        <v>124</v>
      </c>
      <c r="K26" t="str">
        <f t="shared" si="0"/>
        <v>FNRO</v>
      </c>
      <c r="L26" t="str">
        <f t="shared" si="1"/>
        <v>CN</v>
      </c>
      <c r="M26">
        <v>25</v>
      </c>
      <c r="N26" t="str">
        <f>IF(AND(C26=C25,D26=D25),N25,C26&amp;D26&amp;M26)</f>
        <v>REF001DEMO110024</v>
      </c>
      <c r="O26" s="6">
        <f t="shared" si="3"/>
        <v>44235.722916666666</v>
      </c>
      <c r="P26" s="6">
        <f t="array" ref="P26">MAX((N26:N124=N26)*O26:O124)</f>
        <v>44235.722916666666</v>
      </c>
    </row>
    <row r="27" spans="1:16" x14ac:dyDescent="0.3">
      <c r="A27" t="s">
        <v>10</v>
      </c>
      <c r="B27" t="s">
        <v>20</v>
      </c>
      <c r="C27" t="s">
        <v>47</v>
      </c>
      <c r="D27">
        <v>1100</v>
      </c>
      <c r="E27" t="s">
        <v>62</v>
      </c>
      <c r="F27" t="s">
        <v>64</v>
      </c>
      <c r="G27">
        <v>0.08</v>
      </c>
      <c r="H27" s="4">
        <v>44257</v>
      </c>
      <c r="I27" t="s">
        <v>95</v>
      </c>
      <c r="J27" t="s">
        <v>123</v>
      </c>
      <c r="K27" t="str">
        <f t="shared" si="0"/>
        <v>CHAS</v>
      </c>
      <c r="L27" t="str">
        <f t="shared" si="1"/>
        <v>US</v>
      </c>
      <c r="M27">
        <v>26</v>
      </c>
      <c r="N27" t="str">
        <f>IF(AND(C27=C26,D27=D26),N26,C27&amp;D27&amp;M27)</f>
        <v>REFD543105110026</v>
      </c>
      <c r="O27" s="6">
        <f t="shared" si="3"/>
        <v>44257.508333333331</v>
      </c>
      <c r="P27" s="6">
        <f t="array" ref="P27">MAX((N27:N125=N27)*O27:O125)</f>
        <v>44258.756944444445</v>
      </c>
    </row>
    <row r="28" spans="1:16" x14ac:dyDescent="0.3">
      <c r="A28" t="s">
        <v>10</v>
      </c>
      <c r="B28" t="s">
        <v>20</v>
      </c>
      <c r="C28" t="s">
        <v>47</v>
      </c>
      <c r="D28">
        <v>1100</v>
      </c>
      <c r="E28" t="s">
        <v>62</v>
      </c>
      <c r="F28" t="s">
        <v>69</v>
      </c>
      <c r="G28">
        <v>0.01</v>
      </c>
      <c r="H28" s="4">
        <v>44257</v>
      </c>
      <c r="I28" t="s">
        <v>96</v>
      </c>
      <c r="J28" t="s">
        <v>125</v>
      </c>
      <c r="K28" t="str">
        <f t="shared" si="0"/>
        <v>FNRO</v>
      </c>
      <c r="L28" t="str">
        <f t="shared" si="1"/>
        <v>CN</v>
      </c>
      <c r="M28">
        <v>27</v>
      </c>
      <c r="N28" t="str">
        <f>IF(AND(C28=C27,D28=D27),N27,C28&amp;D28&amp;M28)</f>
        <v>REFD543105110026</v>
      </c>
      <c r="O28" s="6">
        <f t="shared" si="3"/>
        <v>44257.571527777778</v>
      </c>
      <c r="P28" s="6">
        <f t="array" ref="P28">MAX((N28:N126=N28)*O28:O126)</f>
        <v>44258.756944444445</v>
      </c>
    </row>
    <row r="29" spans="1:16" x14ac:dyDescent="0.3">
      <c r="A29" t="s">
        <v>10</v>
      </c>
      <c r="B29" t="s">
        <v>20</v>
      </c>
      <c r="C29" t="s">
        <v>47</v>
      </c>
      <c r="D29">
        <v>1100</v>
      </c>
      <c r="E29" t="s">
        <v>62</v>
      </c>
      <c r="F29" t="s">
        <v>69</v>
      </c>
      <c r="G29">
        <v>0.02</v>
      </c>
      <c r="H29" s="4">
        <v>44258</v>
      </c>
      <c r="I29" t="s">
        <v>90</v>
      </c>
      <c r="J29" t="s">
        <v>124</v>
      </c>
      <c r="K29" t="str">
        <f t="shared" si="0"/>
        <v>FNRO</v>
      </c>
      <c r="L29" t="str">
        <f t="shared" si="1"/>
        <v>CN</v>
      </c>
      <c r="M29">
        <v>28</v>
      </c>
      <c r="N29" t="str">
        <f>IF(AND(C29=C28,D29=D28),N28,C29&amp;D29&amp;M29)</f>
        <v>REFD543105110026</v>
      </c>
      <c r="O29" s="6">
        <f t="shared" si="3"/>
        <v>44258.756944444445</v>
      </c>
      <c r="P29" s="6">
        <f t="array" ref="P29">MAX((N29:N127=N29)*O29:O127)</f>
        <v>44258.756944444445</v>
      </c>
    </row>
    <row r="30" spans="1:16" x14ac:dyDescent="0.3">
      <c r="A30" t="s">
        <v>10</v>
      </c>
      <c r="B30" t="s">
        <v>21</v>
      </c>
      <c r="C30" t="s">
        <v>48</v>
      </c>
      <c r="D30">
        <v>900</v>
      </c>
      <c r="E30" t="s">
        <v>62</v>
      </c>
      <c r="F30" t="s">
        <v>64</v>
      </c>
      <c r="G30">
        <v>0.01</v>
      </c>
      <c r="H30" s="4">
        <v>44522</v>
      </c>
      <c r="I30" t="s">
        <v>97</v>
      </c>
      <c r="J30" t="s">
        <v>123</v>
      </c>
      <c r="K30" t="str">
        <f t="shared" si="0"/>
        <v>CHAS</v>
      </c>
      <c r="L30" t="str">
        <f t="shared" si="1"/>
        <v>US</v>
      </c>
      <c r="M30">
        <v>29</v>
      </c>
      <c r="N30" t="str">
        <f>IF(AND(C30=C29,D30=D29),N29,C30&amp;D30&amp;M30)</f>
        <v>REFDEMO0190029</v>
      </c>
      <c r="O30" s="6">
        <f t="shared" si="3"/>
        <v>44522.466666666667</v>
      </c>
      <c r="P30" s="6">
        <f t="array" ref="P30">MAX((N30:N128=N30)*O30:O128)</f>
        <v>44524.613888888889</v>
      </c>
    </row>
    <row r="31" spans="1:16" x14ac:dyDescent="0.3">
      <c r="A31" t="s">
        <v>10</v>
      </c>
      <c r="B31" t="s">
        <v>21</v>
      </c>
      <c r="C31" t="s">
        <v>48</v>
      </c>
      <c r="D31">
        <v>900</v>
      </c>
      <c r="E31" t="s">
        <v>62</v>
      </c>
      <c r="F31" t="s">
        <v>68</v>
      </c>
      <c r="G31">
        <v>0.01</v>
      </c>
      <c r="H31" s="4">
        <v>44524</v>
      </c>
      <c r="I31" t="s">
        <v>98</v>
      </c>
      <c r="J31" t="s">
        <v>124</v>
      </c>
      <c r="K31" t="str">
        <f t="shared" si="0"/>
        <v>REDJ</v>
      </c>
      <c r="L31" t="str">
        <f t="shared" si="1"/>
        <v>BY</v>
      </c>
      <c r="M31">
        <v>30</v>
      </c>
      <c r="N31" t="str">
        <f>IF(AND(C31=C30,D31=D30),N30,C31&amp;D31&amp;M31)</f>
        <v>REFDEMO0190029</v>
      </c>
      <c r="O31" s="6">
        <f t="shared" si="3"/>
        <v>44524.613888888889</v>
      </c>
      <c r="P31" s="6">
        <f t="array" ref="P31">MAX((N31:N129=N31)*O31:O129)</f>
        <v>44524.613888888889</v>
      </c>
    </row>
    <row r="32" spans="1:16" x14ac:dyDescent="0.3">
      <c r="A32" t="s">
        <v>10</v>
      </c>
      <c r="B32" t="s">
        <v>22</v>
      </c>
      <c r="C32" t="s">
        <v>48</v>
      </c>
      <c r="D32">
        <v>1025</v>
      </c>
      <c r="E32" t="s">
        <v>62</v>
      </c>
      <c r="F32" t="s">
        <v>64</v>
      </c>
      <c r="G32">
        <v>0.02</v>
      </c>
      <c r="H32" s="4">
        <v>44520</v>
      </c>
      <c r="I32" t="s">
        <v>85</v>
      </c>
      <c r="J32" t="s">
        <v>123</v>
      </c>
      <c r="K32" t="str">
        <f t="shared" si="0"/>
        <v>CHAS</v>
      </c>
      <c r="L32" t="str">
        <f t="shared" si="1"/>
        <v>US</v>
      </c>
      <c r="M32">
        <v>31</v>
      </c>
      <c r="N32" t="str">
        <f>IF(AND(C32=C31,D32=D31),N31,C32&amp;D32&amp;M32)</f>
        <v>REFDEMO01102531</v>
      </c>
      <c r="O32" s="6">
        <f t="shared" si="3"/>
        <v>44520.432638888888</v>
      </c>
      <c r="P32" s="6">
        <f t="array" ref="P32">MAX((N32:N130=N32)*O32:O130)</f>
        <v>44521.480555555558</v>
      </c>
    </row>
    <row r="33" spans="1:16" x14ac:dyDescent="0.3">
      <c r="A33" t="s">
        <v>10</v>
      </c>
      <c r="B33" t="s">
        <v>22</v>
      </c>
      <c r="C33" t="s">
        <v>48</v>
      </c>
      <c r="D33">
        <v>1025</v>
      </c>
      <c r="E33" t="s">
        <v>62</v>
      </c>
      <c r="F33" t="s">
        <v>68</v>
      </c>
      <c r="G33">
        <v>0.01</v>
      </c>
      <c r="H33" s="4">
        <v>44521</v>
      </c>
      <c r="I33" t="s">
        <v>99</v>
      </c>
      <c r="J33" t="s">
        <v>124</v>
      </c>
      <c r="K33" t="str">
        <f t="shared" si="0"/>
        <v>REDJ</v>
      </c>
      <c r="L33" t="str">
        <f t="shared" si="1"/>
        <v>BY</v>
      </c>
      <c r="M33">
        <v>32</v>
      </c>
      <c r="N33" t="str">
        <f>IF(AND(C33=C32,D33=D32),N32,C33&amp;D33&amp;M33)</f>
        <v>REFDEMO01102531</v>
      </c>
      <c r="O33" s="6">
        <f t="shared" si="3"/>
        <v>44521.480555555558</v>
      </c>
      <c r="P33" s="6">
        <f t="array" ref="P33">MAX((N33:N131=N33)*O33:O131)</f>
        <v>44521.480555555558</v>
      </c>
    </row>
    <row r="34" spans="1:16" x14ac:dyDescent="0.3">
      <c r="A34" t="s">
        <v>10</v>
      </c>
      <c r="B34" t="s">
        <v>23</v>
      </c>
      <c r="C34" t="s">
        <v>49</v>
      </c>
      <c r="D34">
        <v>238</v>
      </c>
      <c r="E34" t="s">
        <v>62</v>
      </c>
      <c r="F34" t="s">
        <v>64</v>
      </c>
      <c r="G34">
        <v>0.08</v>
      </c>
      <c r="H34" s="4">
        <v>44211</v>
      </c>
      <c r="I34" t="s">
        <v>90</v>
      </c>
      <c r="J34" t="s">
        <v>123</v>
      </c>
      <c r="K34" t="str">
        <f t="shared" si="0"/>
        <v>CHAS</v>
      </c>
      <c r="L34" t="str">
        <f t="shared" si="1"/>
        <v>US</v>
      </c>
      <c r="M34">
        <v>33</v>
      </c>
      <c r="N34" t="str">
        <f>IF(AND(C34=C33,D34=D33),N33,C34&amp;D34&amp;M34)</f>
        <v>REFDEM01223833</v>
      </c>
      <c r="O34" s="6">
        <f t="shared" si="3"/>
        <v>44211.756944444445</v>
      </c>
      <c r="P34" s="6">
        <f t="array" ref="P34">MAX((N34:N132=N34)*O34:O132)</f>
        <v>44211.756944444445</v>
      </c>
    </row>
    <row r="35" spans="1:16" x14ac:dyDescent="0.3">
      <c r="A35" t="s">
        <v>10</v>
      </c>
      <c r="B35" t="s">
        <v>23</v>
      </c>
      <c r="C35" t="s">
        <v>49</v>
      </c>
      <c r="D35">
        <v>238</v>
      </c>
      <c r="E35" t="s">
        <v>62</v>
      </c>
      <c r="F35" t="s">
        <v>64</v>
      </c>
      <c r="G35">
        <v>0.08</v>
      </c>
      <c r="H35" s="4">
        <v>44211</v>
      </c>
      <c r="I35" t="s">
        <v>88</v>
      </c>
      <c r="J35" t="s">
        <v>128</v>
      </c>
      <c r="K35" t="str">
        <f t="shared" si="0"/>
        <v>CHAS</v>
      </c>
      <c r="L35" t="str">
        <f t="shared" si="1"/>
        <v>US</v>
      </c>
      <c r="M35">
        <v>34</v>
      </c>
      <c r="N35" t="str">
        <f>IF(AND(C35=C34,D35=D34),N34,C35&amp;D35&amp;M35)</f>
        <v>REFDEM01223833</v>
      </c>
      <c r="O35" s="6">
        <f t="shared" si="3"/>
        <v>44211.529861111114</v>
      </c>
      <c r="P35" s="6">
        <f t="array" ref="P35">MAX((N35:N133=N35)*O35:O133)</f>
        <v>44211.529861111114</v>
      </c>
    </row>
    <row r="36" spans="1:16" x14ac:dyDescent="0.3">
      <c r="A36" t="s">
        <v>10</v>
      </c>
      <c r="B36" t="s">
        <v>24</v>
      </c>
      <c r="C36" t="s">
        <v>50</v>
      </c>
      <c r="D36">
        <v>6709</v>
      </c>
      <c r="E36" t="s">
        <v>62</v>
      </c>
      <c r="F36" t="s">
        <v>64</v>
      </c>
      <c r="G36">
        <v>0.01</v>
      </c>
      <c r="H36" s="4">
        <v>44209</v>
      </c>
      <c r="I36" t="s">
        <v>91</v>
      </c>
      <c r="J36" t="s">
        <v>123</v>
      </c>
      <c r="K36" t="str">
        <f t="shared" si="0"/>
        <v>CHAS</v>
      </c>
      <c r="L36" t="str">
        <f t="shared" si="1"/>
        <v>US</v>
      </c>
      <c r="M36">
        <v>35</v>
      </c>
      <c r="N36" t="str">
        <f>IF(AND(C36=C35,D36=D35),N35,C36&amp;D36&amp;M36)</f>
        <v>REFDEM9992670935</v>
      </c>
      <c r="O36" s="6">
        <f t="shared" si="3"/>
        <v>44209.605555555558</v>
      </c>
      <c r="P36" s="6">
        <f t="array" ref="P36">MAX((N36:N134=N36)*O36:O134)</f>
        <v>44209.605555555558</v>
      </c>
    </row>
    <row r="37" spans="1:16" x14ac:dyDescent="0.3">
      <c r="A37" t="s">
        <v>10</v>
      </c>
      <c r="B37" t="s">
        <v>24</v>
      </c>
      <c r="C37" t="s">
        <v>50</v>
      </c>
      <c r="D37">
        <v>6709</v>
      </c>
      <c r="E37" t="s">
        <v>63</v>
      </c>
      <c r="F37" t="s">
        <v>70</v>
      </c>
      <c r="G37">
        <v>0.03</v>
      </c>
      <c r="H37" s="4">
        <v>44209</v>
      </c>
      <c r="I37" t="s">
        <v>91</v>
      </c>
      <c r="J37" t="s">
        <v>124</v>
      </c>
      <c r="K37" t="str">
        <f t="shared" si="0"/>
        <v>FINV</v>
      </c>
      <c r="L37" t="str">
        <f t="shared" si="1"/>
        <v>AL</v>
      </c>
      <c r="M37">
        <v>36</v>
      </c>
      <c r="N37" t="str">
        <f>IF(AND(C37=C36,D37=D36),N36,C37&amp;D37&amp;M37)</f>
        <v>REFDEM9992670935</v>
      </c>
      <c r="O37" s="6">
        <f t="shared" si="3"/>
        <v>44209.605555555558</v>
      </c>
      <c r="P37" s="6">
        <f t="array" ref="P37">MAX((N37:N135=N37)*O37:O135)</f>
        <v>44209.605555555558</v>
      </c>
    </row>
    <row r="38" spans="1:16" x14ac:dyDescent="0.3">
      <c r="A38" t="s">
        <v>10</v>
      </c>
      <c r="B38" t="s">
        <v>25</v>
      </c>
      <c r="C38" t="s">
        <v>51</v>
      </c>
      <c r="D38">
        <v>5188</v>
      </c>
      <c r="E38" t="s">
        <v>63</v>
      </c>
      <c r="F38" t="s">
        <v>64</v>
      </c>
      <c r="G38">
        <v>0.01</v>
      </c>
      <c r="H38" s="4">
        <v>44210</v>
      </c>
      <c r="I38" t="s">
        <v>93</v>
      </c>
      <c r="J38" t="s">
        <v>123</v>
      </c>
      <c r="K38" t="str">
        <f t="shared" si="0"/>
        <v>CHAS</v>
      </c>
      <c r="L38" t="str">
        <f t="shared" si="1"/>
        <v>US</v>
      </c>
      <c r="M38">
        <v>37</v>
      </c>
      <c r="N38" t="str">
        <f>IF(AND(C38=C37,D38=D37),N37,C38&amp;D38&amp;M38)</f>
        <v>REFDEM0091518837</v>
      </c>
      <c r="O38" s="6">
        <f t="shared" si="3"/>
        <v>44210.654861111114</v>
      </c>
      <c r="P38" s="6">
        <f t="array" ref="P38">MAX((N38:N136=N38)*O38:O136)</f>
        <v>44210.654861111114</v>
      </c>
    </row>
    <row r="39" spans="1:16" x14ac:dyDescent="0.3">
      <c r="A39" t="s">
        <v>10</v>
      </c>
      <c r="B39" t="s">
        <v>25</v>
      </c>
      <c r="C39" t="s">
        <v>51</v>
      </c>
      <c r="D39">
        <v>5188</v>
      </c>
      <c r="E39" t="s">
        <v>63</v>
      </c>
      <c r="F39" t="s">
        <v>71</v>
      </c>
      <c r="G39">
        <v>0.01</v>
      </c>
      <c r="H39" s="4">
        <v>44210</v>
      </c>
      <c r="I39" t="s">
        <v>93</v>
      </c>
      <c r="J39" t="s">
        <v>124</v>
      </c>
      <c r="K39" t="str">
        <f t="shared" si="0"/>
        <v>TSIB</v>
      </c>
      <c r="L39" t="str">
        <f t="shared" si="1"/>
        <v>AU</v>
      </c>
      <c r="M39">
        <v>38</v>
      </c>
      <c r="N39" t="str">
        <f>IF(AND(C39=C38,D39=D38),N38,C39&amp;D39&amp;M39)</f>
        <v>REFDEM0091518837</v>
      </c>
      <c r="O39" s="6">
        <f t="shared" si="3"/>
        <v>44210.654861111114</v>
      </c>
      <c r="P39" s="6">
        <f t="array" ref="P39">MAX((N39:N137=N39)*O39:O137)</f>
        <v>44210.654861111114</v>
      </c>
    </row>
    <row r="40" spans="1:16" x14ac:dyDescent="0.3">
      <c r="A40" t="s">
        <v>10</v>
      </c>
      <c r="B40" t="s">
        <v>26</v>
      </c>
      <c r="C40" t="s">
        <v>52</v>
      </c>
      <c r="D40">
        <v>120</v>
      </c>
      <c r="E40" t="s">
        <v>62</v>
      </c>
      <c r="F40" t="s">
        <v>64</v>
      </c>
      <c r="G40">
        <v>0.01</v>
      </c>
      <c r="H40" s="4">
        <v>44201</v>
      </c>
      <c r="I40" t="s">
        <v>95</v>
      </c>
      <c r="J40" t="s">
        <v>123</v>
      </c>
      <c r="K40" t="str">
        <f t="shared" si="0"/>
        <v>CHAS</v>
      </c>
      <c r="L40" t="str">
        <f t="shared" si="1"/>
        <v>US</v>
      </c>
      <c r="M40">
        <v>39</v>
      </c>
      <c r="N40" t="str">
        <f>IF(AND(C40=C39,D40=D39),N39,C40&amp;D40&amp;M40)</f>
        <v>REFDEM559112039</v>
      </c>
      <c r="O40" s="6">
        <f t="shared" si="3"/>
        <v>44201.508333333331</v>
      </c>
      <c r="P40" s="6">
        <f t="array" ref="P40">MAX((N40:N138=N40)*O40:O138)</f>
        <v>44201.722222222219</v>
      </c>
    </row>
    <row r="41" spans="1:16" x14ac:dyDescent="0.3">
      <c r="A41" t="s">
        <v>10</v>
      </c>
      <c r="B41" t="s">
        <v>26</v>
      </c>
      <c r="C41" t="s">
        <v>52</v>
      </c>
      <c r="D41">
        <v>120</v>
      </c>
      <c r="E41" t="s">
        <v>62</v>
      </c>
      <c r="F41" t="s">
        <v>70</v>
      </c>
      <c r="G41">
        <v>0.01</v>
      </c>
      <c r="H41" s="4">
        <v>44201</v>
      </c>
      <c r="I41" t="s">
        <v>100</v>
      </c>
      <c r="J41" t="s">
        <v>125</v>
      </c>
      <c r="K41" t="str">
        <f t="shared" si="0"/>
        <v>FINV</v>
      </c>
      <c r="L41" t="str">
        <f t="shared" si="1"/>
        <v>AL</v>
      </c>
      <c r="M41">
        <v>40</v>
      </c>
      <c r="N41" t="str">
        <f>IF(AND(C41=C40,D41=D40),N40,C41&amp;D41&amp;M41)</f>
        <v>REFDEM559112039</v>
      </c>
      <c r="O41" s="6">
        <f t="shared" si="3"/>
        <v>44201.513194444444</v>
      </c>
      <c r="P41" s="6">
        <f t="array" ref="P41">MAX((N41:N139=N41)*O41:O139)</f>
        <v>44201.722222222219</v>
      </c>
    </row>
    <row r="42" spans="1:16" x14ac:dyDescent="0.3">
      <c r="A42" t="s">
        <v>10</v>
      </c>
      <c r="B42" t="s">
        <v>26</v>
      </c>
      <c r="C42" t="s">
        <v>52</v>
      </c>
      <c r="D42">
        <v>120</v>
      </c>
      <c r="E42" t="s">
        <v>62</v>
      </c>
      <c r="F42" t="s">
        <v>71</v>
      </c>
      <c r="G42">
        <v>0.01</v>
      </c>
      <c r="H42" s="4">
        <v>44201</v>
      </c>
      <c r="I42" t="s">
        <v>101</v>
      </c>
      <c r="J42" t="s">
        <v>126</v>
      </c>
      <c r="K42" t="str">
        <f t="shared" si="0"/>
        <v>TSIB</v>
      </c>
      <c r="L42" t="str">
        <f t="shared" si="1"/>
        <v>AU</v>
      </c>
      <c r="M42">
        <v>41</v>
      </c>
      <c r="N42" t="str">
        <f>IF(AND(C42=C41,D42=D41),N41,C42&amp;D42&amp;M42)</f>
        <v>REFDEM559112039</v>
      </c>
      <c r="O42" s="6">
        <f t="shared" si="3"/>
        <v>44201.722222222219</v>
      </c>
      <c r="P42" s="6">
        <f t="array" ref="P42">MAX((N42:N140=N42)*O42:O140)</f>
        <v>44201.722222222219</v>
      </c>
    </row>
    <row r="43" spans="1:16" x14ac:dyDescent="0.3">
      <c r="A43" t="s">
        <v>10</v>
      </c>
      <c r="B43" t="s">
        <v>27</v>
      </c>
      <c r="C43" t="s">
        <v>52</v>
      </c>
      <c r="D43">
        <v>6720</v>
      </c>
      <c r="E43" t="s">
        <v>63</v>
      </c>
      <c r="F43" t="s">
        <v>64</v>
      </c>
      <c r="G43">
        <v>0.02</v>
      </c>
      <c r="H43" s="4">
        <v>44224</v>
      </c>
      <c r="I43" t="s">
        <v>102</v>
      </c>
      <c r="J43" t="s">
        <v>123</v>
      </c>
      <c r="K43" t="str">
        <f t="shared" si="0"/>
        <v>CHAS</v>
      </c>
      <c r="L43" t="str">
        <f t="shared" si="1"/>
        <v>US</v>
      </c>
      <c r="M43">
        <v>42</v>
      </c>
      <c r="N43" t="str">
        <f>IF(AND(C43=C42,D43=D42),N42,C43&amp;D43&amp;M43)</f>
        <v>REFDEM5591672042</v>
      </c>
      <c r="O43" s="6">
        <f t="shared" si="3"/>
        <v>44224.557638888888</v>
      </c>
      <c r="P43" s="6">
        <f t="array" ref="P43">MAX((N43:N141=N43)*O43:O141)</f>
        <v>44224.798611111109</v>
      </c>
    </row>
    <row r="44" spans="1:16" x14ac:dyDescent="0.3">
      <c r="A44" t="s">
        <v>10</v>
      </c>
      <c r="B44" t="s">
        <v>27</v>
      </c>
      <c r="C44" t="s">
        <v>52</v>
      </c>
      <c r="D44">
        <v>6720</v>
      </c>
      <c r="E44" t="s">
        <v>63</v>
      </c>
      <c r="F44" t="s">
        <v>69</v>
      </c>
      <c r="G44">
        <v>0.02</v>
      </c>
      <c r="H44" s="4">
        <v>44224</v>
      </c>
      <c r="I44" t="s">
        <v>103</v>
      </c>
      <c r="J44" t="s">
        <v>124</v>
      </c>
      <c r="K44" t="str">
        <f t="shared" si="0"/>
        <v>FNRO</v>
      </c>
      <c r="L44" t="str">
        <f t="shared" si="1"/>
        <v>CN</v>
      </c>
      <c r="M44">
        <v>43</v>
      </c>
      <c r="N44" t="str">
        <f>IF(AND(C44=C43,D44=D43),N43,C44&amp;D44&amp;M44)</f>
        <v>REFDEM5591672042</v>
      </c>
      <c r="O44" s="6">
        <f t="shared" si="3"/>
        <v>44224.798611111109</v>
      </c>
      <c r="P44" s="6">
        <f t="array" ref="P44">MAX((N44:N142=N44)*O44:O142)</f>
        <v>44224.798611111109</v>
      </c>
    </row>
    <row r="45" spans="1:16" x14ac:dyDescent="0.3">
      <c r="A45" t="s">
        <v>10</v>
      </c>
      <c r="B45" t="s">
        <v>28</v>
      </c>
      <c r="C45" t="s">
        <v>53</v>
      </c>
      <c r="D45">
        <v>67569</v>
      </c>
      <c r="E45" t="s">
        <v>63</v>
      </c>
      <c r="F45" t="s">
        <v>64</v>
      </c>
      <c r="G45">
        <v>0.01</v>
      </c>
      <c r="H45" s="4">
        <v>44209</v>
      </c>
      <c r="I45" t="s">
        <v>104</v>
      </c>
      <c r="J45" t="s">
        <v>123</v>
      </c>
      <c r="K45" t="str">
        <f t="shared" si="0"/>
        <v>CHAS</v>
      </c>
      <c r="L45" t="str">
        <f t="shared" si="1"/>
        <v>US</v>
      </c>
      <c r="M45">
        <v>44</v>
      </c>
      <c r="N45" t="str">
        <f>IF(AND(C45=C44,D45=D44),N44,C45&amp;D45&amp;M45)</f>
        <v>REFD100926756944</v>
      </c>
      <c r="O45" s="6">
        <f t="shared" si="3"/>
        <v>44209.474305555559</v>
      </c>
      <c r="P45" s="6">
        <f t="array" ref="P45">MAX((N45:N143=N45)*O45:O143)</f>
        <v>44209.53125</v>
      </c>
    </row>
    <row r="46" spans="1:16" x14ac:dyDescent="0.3">
      <c r="A46" t="s">
        <v>10</v>
      </c>
      <c r="B46" t="s">
        <v>28</v>
      </c>
      <c r="C46" t="s">
        <v>53</v>
      </c>
      <c r="D46">
        <v>67569</v>
      </c>
      <c r="E46" t="s">
        <v>63</v>
      </c>
      <c r="F46" t="s">
        <v>68</v>
      </c>
      <c r="G46">
        <v>0.01</v>
      </c>
      <c r="H46" s="4">
        <v>44209</v>
      </c>
      <c r="I46" t="s">
        <v>75</v>
      </c>
      <c r="J46" t="s">
        <v>124</v>
      </c>
      <c r="K46" t="str">
        <f t="shared" si="0"/>
        <v>REDJ</v>
      </c>
      <c r="L46" t="str">
        <f t="shared" si="1"/>
        <v>BY</v>
      </c>
      <c r="M46">
        <v>45</v>
      </c>
      <c r="N46" t="str">
        <f>IF(AND(C46=C45,D46=D45),N45,C46&amp;D46&amp;M46)</f>
        <v>REFD100926756944</v>
      </c>
      <c r="O46" s="6">
        <f t="shared" si="3"/>
        <v>44209.53125</v>
      </c>
      <c r="P46" s="6">
        <f t="array" ref="P46">MAX((N46:N144=N46)*O46:O144)</f>
        <v>44209.53125</v>
      </c>
    </row>
    <row r="47" spans="1:16" x14ac:dyDescent="0.3">
      <c r="A47" t="s">
        <v>10</v>
      </c>
      <c r="B47" t="s">
        <v>29</v>
      </c>
      <c r="C47" t="s">
        <v>54</v>
      </c>
      <c r="D47">
        <v>2100</v>
      </c>
      <c r="E47" t="s">
        <v>62</v>
      </c>
      <c r="F47" t="s">
        <v>64</v>
      </c>
      <c r="G47">
        <v>0.02</v>
      </c>
      <c r="H47" s="4">
        <v>44277</v>
      </c>
      <c r="I47" t="s">
        <v>105</v>
      </c>
      <c r="J47" t="s">
        <v>123</v>
      </c>
      <c r="K47" t="str">
        <f t="shared" si="0"/>
        <v>CHAS</v>
      </c>
      <c r="L47" t="str">
        <f t="shared" si="1"/>
        <v>US</v>
      </c>
      <c r="M47">
        <v>46</v>
      </c>
      <c r="N47" t="str">
        <f>IF(AND(C47=C46,D47=D46),N46,C47&amp;D47&amp;M47)</f>
        <v>REF201210046</v>
      </c>
      <c r="O47" s="6">
        <f t="shared" si="3"/>
        <v>44277.591666666667</v>
      </c>
      <c r="P47" s="6">
        <f t="array" ref="P47">MAX((N47:N145=N47)*O47:O145)</f>
        <v>44277.715277777781</v>
      </c>
    </row>
    <row r="48" spans="1:16" x14ac:dyDescent="0.3">
      <c r="A48" t="s">
        <v>10</v>
      </c>
      <c r="B48" t="s">
        <v>29</v>
      </c>
      <c r="C48" t="s">
        <v>54</v>
      </c>
      <c r="D48">
        <v>2100</v>
      </c>
      <c r="E48" t="s">
        <v>62</v>
      </c>
      <c r="F48" t="s">
        <v>69</v>
      </c>
      <c r="G48">
        <v>0.02</v>
      </c>
      <c r="H48" s="4">
        <v>44277</v>
      </c>
      <c r="I48" t="s">
        <v>106</v>
      </c>
      <c r="J48" t="s">
        <v>124</v>
      </c>
      <c r="K48" t="str">
        <f t="shared" si="0"/>
        <v>FNRO</v>
      </c>
      <c r="L48" t="str">
        <f t="shared" si="1"/>
        <v>CN</v>
      </c>
      <c r="M48">
        <v>47</v>
      </c>
      <c r="N48" t="str">
        <f>IF(AND(C48=C47,D48=D47),N47,C48&amp;D48&amp;M48)</f>
        <v>REF201210046</v>
      </c>
      <c r="O48" s="6">
        <f t="shared" si="3"/>
        <v>44277.715277777781</v>
      </c>
      <c r="P48" s="6">
        <f t="array" ref="P48">MAX((N48:N146=N48)*O48:O146)</f>
        <v>44277.715277777781</v>
      </c>
    </row>
    <row r="49" spans="1:16" x14ac:dyDescent="0.3">
      <c r="A49" t="s">
        <v>10</v>
      </c>
      <c r="B49" t="s">
        <v>30</v>
      </c>
      <c r="C49" t="s">
        <v>48</v>
      </c>
      <c r="D49">
        <v>800</v>
      </c>
      <c r="E49" t="s">
        <v>62</v>
      </c>
      <c r="F49" t="s">
        <v>64</v>
      </c>
      <c r="G49">
        <v>0.01</v>
      </c>
      <c r="H49" s="4">
        <v>44155</v>
      </c>
      <c r="I49" t="s">
        <v>107</v>
      </c>
      <c r="J49" t="s">
        <v>123</v>
      </c>
      <c r="K49" t="str">
        <f t="shared" si="0"/>
        <v>CHAS</v>
      </c>
      <c r="L49" t="str">
        <f t="shared" si="1"/>
        <v>US</v>
      </c>
      <c r="M49">
        <v>48</v>
      </c>
      <c r="N49" t="str">
        <f>IF(AND(C49=C48,D49=D48),N48,C49&amp;D49&amp;M49)</f>
        <v>REFDEMO0180048</v>
      </c>
      <c r="O49" s="6">
        <f t="shared" si="3"/>
        <v>44155.383333333331</v>
      </c>
      <c r="P49" s="6">
        <f t="array" ref="P49">MAX((N49:N147=N49)*O49:O147)</f>
        <v>44157.715277777781</v>
      </c>
    </row>
    <row r="50" spans="1:16" x14ac:dyDescent="0.3">
      <c r="A50" t="s">
        <v>10</v>
      </c>
      <c r="B50" t="s">
        <v>30</v>
      </c>
      <c r="C50" t="s">
        <v>48</v>
      </c>
      <c r="D50">
        <v>800</v>
      </c>
      <c r="E50" t="s">
        <v>62</v>
      </c>
      <c r="F50" t="s">
        <v>71</v>
      </c>
      <c r="G50">
        <v>0.01</v>
      </c>
      <c r="H50" s="4">
        <v>44157</v>
      </c>
      <c r="I50" t="s">
        <v>106</v>
      </c>
      <c r="J50" t="s">
        <v>124</v>
      </c>
      <c r="K50" t="str">
        <f t="shared" si="0"/>
        <v>TSIB</v>
      </c>
      <c r="L50" t="str">
        <f t="shared" si="1"/>
        <v>AU</v>
      </c>
      <c r="M50">
        <v>49</v>
      </c>
      <c r="N50" t="str">
        <f>IF(AND(C50=C49,D50=D49),N49,C50&amp;D50&amp;M50)</f>
        <v>REFDEMO0180048</v>
      </c>
      <c r="O50" s="6">
        <f t="shared" si="3"/>
        <v>44157.715277777781</v>
      </c>
      <c r="P50" s="6">
        <f t="array" ref="P50">MAX((N50:N148=N50)*O50:O148)</f>
        <v>44157.715277777781</v>
      </c>
    </row>
    <row r="51" spans="1:16" x14ac:dyDescent="0.3">
      <c r="A51" t="s">
        <v>10</v>
      </c>
      <c r="B51" t="s">
        <v>31</v>
      </c>
      <c r="C51" t="s">
        <v>55</v>
      </c>
      <c r="D51">
        <v>1025</v>
      </c>
      <c r="E51" t="s">
        <v>62</v>
      </c>
      <c r="F51" t="s">
        <v>64</v>
      </c>
      <c r="G51">
        <v>0.08</v>
      </c>
      <c r="H51" s="4">
        <v>44155</v>
      </c>
      <c r="I51" t="s">
        <v>108</v>
      </c>
      <c r="J51" t="s">
        <v>123</v>
      </c>
      <c r="K51" t="str">
        <f t="shared" si="0"/>
        <v>CHAS</v>
      </c>
      <c r="L51" t="str">
        <f t="shared" si="1"/>
        <v>US</v>
      </c>
      <c r="M51">
        <v>50</v>
      </c>
      <c r="N51" t="str">
        <f>IF(AND(C51=C50,D51=D50),N50,C51&amp;D51&amp;M51)</f>
        <v>REFDEMO02102550</v>
      </c>
      <c r="O51" s="6">
        <f t="shared" si="3"/>
        <v>44155.47152777778</v>
      </c>
      <c r="P51" s="6">
        <f t="array" ref="P51">MAX((N51:N149=N51)*O51:O149)</f>
        <v>44155.881944444445</v>
      </c>
    </row>
    <row r="52" spans="1:16" x14ac:dyDescent="0.3">
      <c r="A52" t="s">
        <v>10</v>
      </c>
      <c r="B52" t="s">
        <v>31</v>
      </c>
      <c r="C52" t="s">
        <v>55</v>
      </c>
      <c r="D52">
        <v>1025</v>
      </c>
      <c r="E52" t="s">
        <v>62</v>
      </c>
      <c r="F52" t="s">
        <v>68</v>
      </c>
      <c r="G52">
        <v>0.08</v>
      </c>
      <c r="H52" s="4">
        <v>44155</v>
      </c>
      <c r="I52" t="s">
        <v>109</v>
      </c>
      <c r="J52" t="s">
        <v>124</v>
      </c>
      <c r="K52" t="str">
        <f t="shared" si="0"/>
        <v>REDJ</v>
      </c>
      <c r="L52" t="str">
        <f t="shared" si="1"/>
        <v>BY</v>
      </c>
      <c r="M52">
        <v>51</v>
      </c>
      <c r="N52" t="str">
        <f>IF(AND(C52=C51,D52=D51),N51,C52&amp;D52&amp;M52)</f>
        <v>REFDEMO02102550</v>
      </c>
      <c r="O52" s="6">
        <f t="shared" si="3"/>
        <v>44155.881944444445</v>
      </c>
      <c r="P52" s="6">
        <f t="array" ref="P52">MAX((N52:N150=N52)*O52:O150)</f>
        <v>44155.881944444445</v>
      </c>
    </row>
    <row r="53" spans="1:16" x14ac:dyDescent="0.3">
      <c r="A53" t="s">
        <v>10</v>
      </c>
      <c r="B53" t="s">
        <v>32</v>
      </c>
      <c r="C53" t="s">
        <v>48</v>
      </c>
      <c r="D53">
        <v>87600</v>
      </c>
      <c r="E53" t="s">
        <v>62</v>
      </c>
      <c r="F53" t="s">
        <v>64</v>
      </c>
      <c r="G53">
        <v>0.01</v>
      </c>
      <c r="H53" s="4">
        <v>44156</v>
      </c>
      <c r="I53" t="s">
        <v>104</v>
      </c>
      <c r="J53" t="s">
        <v>123</v>
      </c>
      <c r="K53" t="str">
        <f t="shared" si="0"/>
        <v>CHAS</v>
      </c>
      <c r="L53" t="str">
        <f t="shared" si="1"/>
        <v>US</v>
      </c>
      <c r="M53">
        <v>52</v>
      </c>
      <c r="N53" t="str">
        <f>IF(AND(C53=C52,D53=D52),N52,C53&amp;D53&amp;M53)</f>
        <v>REFDEMO018760052</v>
      </c>
      <c r="O53" s="6">
        <f t="shared" si="3"/>
        <v>44156.474305555559</v>
      </c>
      <c r="P53" s="6">
        <f t="array" ref="P53">MAX((N53:N151=N53)*O53:O151)</f>
        <v>44156.591666666667</v>
      </c>
    </row>
    <row r="54" spans="1:16" x14ac:dyDescent="0.3">
      <c r="A54" t="s">
        <v>10</v>
      </c>
      <c r="B54" t="s">
        <v>32</v>
      </c>
      <c r="C54" t="s">
        <v>48</v>
      </c>
      <c r="D54">
        <v>87600</v>
      </c>
      <c r="E54" t="s">
        <v>62</v>
      </c>
      <c r="F54" t="s">
        <v>69</v>
      </c>
      <c r="G54">
        <v>0.01</v>
      </c>
      <c r="H54" s="4">
        <v>44156</v>
      </c>
      <c r="I54" t="s">
        <v>105</v>
      </c>
      <c r="J54" t="s">
        <v>124</v>
      </c>
      <c r="K54" t="str">
        <f t="shared" si="0"/>
        <v>FNRO</v>
      </c>
      <c r="L54" t="str">
        <f t="shared" si="1"/>
        <v>CN</v>
      </c>
      <c r="M54">
        <v>53</v>
      </c>
      <c r="N54" t="str">
        <f>IF(AND(C54=C53,D54=D53),N53,C54&amp;D54&amp;M54)</f>
        <v>REFDEMO018760052</v>
      </c>
      <c r="O54" s="6">
        <f t="shared" si="3"/>
        <v>44156.591666666667</v>
      </c>
      <c r="P54" s="6">
        <f t="array" ref="P54">MAX((N54:N152=N54)*O54:O152)</f>
        <v>44156.591666666667</v>
      </c>
    </row>
    <row r="55" spans="1:16" x14ac:dyDescent="0.3">
      <c r="A55" t="s">
        <v>10</v>
      </c>
      <c r="B55" t="s">
        <v>33</v>
      </c>
      <c r="C55" t="s">
        <v>56</v>
      </c>
      <c r="D55">
        <v>1600</v>
      </c>
      <c r="E55" t="s">
        <v>62</v>
      </c>
      <c r="F55" t="s">
        <v>64</v>
      </c>
      <c r="G55">
        <v>0.04</v>
      </c>
      <c r="H55" s="4">
        <v>44162</v>
      </c>
      <c r="I55" t="s">
        <v>110</v>
      </c>
      <c r="J55" t="s">
        <v>123</v>
      </c>
      <c r="K55" t="str">
        <f t="shared" si="0"/>
        <v>CHAS</v>
      </c>
      <c r="L55" t="str">
        <f t="shared" si="1"/>
        <v>US</v>
      </c>
      <c r="M55">
        <v>54</v>
      </c>
      <c r="N55" t="str">
        <f>IF(AND(C55=C54,D55=D54),N54,C55&amp;D55&amp;M55)</f>
        <v>REFDEMO901160054</v>
      </c>
      <c r="O55" s="6">
        <f t="shared" si="3"/>
        <v>44162.40625</v>
      </c>
      <c r="P55" s="6">
        <f t="array" ref="P55">MAX((N55:N153=N55)*O55:O153)</f>
        <v>44162.763888888891</v>
      </c>
    </row>
    <row r="56" spans="1:16" x14ac:dyDescent="0.3">
      <c r="A56" t="s">
        <v>10</v>
      </c>
      <c r="B56" t="s">
        <v>33</v>
      </c>
      <c r="C56" t="s">
        <v>56</v>
      </c>
      <c r="D56">
        <v>1600</v>
      </c>
      <c r="E56" t="s">
        <v>62</v>
      </c>
      <c r="F56" t="s">
        <v>71</v>
      </c>
      <c r="G56">
        <v>0.01</v>
      </c>
      <c r="H56" s="4">
        <v>44162</v>
      </c>
      <c r="I56" t="s">
        <v>111</v>
      </c>
      <c r="J56" t="s">
        <v>124</v>
      </c>
      <c r="K56" t="str">
        <f t="shared" si="0"/>
        <v>TSIB</v>
      </c>
      <c r="L56" t="str">
        <f t="shared" si="1"/>
        <v>AU</v>
      </c>
      <c r="M56">
        <v>55</v>
      </c>
      <c r="N56" t="str">
        <f>IF(AND(C56=C55,D56=D55),N55,C56&amp;D56&amp;M56)</f>
        <v>REFDEMO901160054</v>
      </c>
      <c r="O56" s="6">
        <f t="shared" si="3"/>
        <v>44162.763888888891</v>
      </c>
      <c r="P56" s="6">
        <f t="array" ref="P56">MAX((N56:N154=N56)*O56:O154)</f>
        <v>44162.763888888891</v>
      </c>
    </row>
    <row r="57" spans="1:16" x14ac:dyDescent="0.3">
      <c r="A57" t="s">
        <v>10</v>
      </c>
      <c r="B57" t="s">
        <v>34</v>
      </c>
      <c r="C57" t="s">
        <v>57</v>
      </c>
      <c r="D57">
        <v>3100</v>
      </c>
      <c r="E57" t="s">
        <v>62</v>
      </c>
      <c r="F57" t="s">
        <v>64</v>
      </c>
      <c r="G57">
        <v>0.01</v>
      </c>
      <c r="H57" s="4">
        <v>44256</v>
      </c>
      <c r="I57" t="s">
        <v>104</v>
      </c>
      <c r="J57" t="s">
        <v>123</v>
      </c>
      <c r="K57" t="str">
        <f t="shared" si="0"/>
        <v>CHAS</v>
      </c>
      <c r="L57" t="str">
        <f t="shared" si="1"/>
        <v>US</v>
      </c>
      <c r="M57">
        <v>56</v>
      </c>
      <c r="N57" t="str">
        <f>IF(AND(C57=C56,D57=D56),N56,C57&amp;D57&amp;M57)</f>
        <v>REFD543104310056</v>
      </c>
      <c r="O57" s="6">
        <f t="shared" si="3"/>
        <v>44256.474305555559</v>
      </c>
      <c r="P57" s="6">
        <f t="array" ref="P57">MAX((N57:N155=N57)*O57:O155)</f>
        <v>44256.756944444445</v>
      </c>
    </row>
    <row r="58" spans="1:16" x14ac:dyDescent="0.3">
      <c r="A58" t="s">
        <v>10</v>
      </c>
      <c r="B58" t="s">
        <v>34</v>
      </c>
      <c r="C58" t="s">
        <v>57</v>
      </c>
      <c r="D58">
        <v>3100</v>
      </c>
      <c r="E58" t="s">
        <v>62</v>
      </c>
      <c r="F58" t="s">
        <v>71</v>
      </c>
      <c r="G58">
        <v>0.08</v>
      </c>
      <c r="H58" s="4">
        <v>44256</v>
      </c>
      <c r="I58" t="s">
        <v>90</v>
      </c>
      <c r="J58" t="s">
        <v>126</v>
      </c>
      <c r="K58" t="str">
        <f t="shared" si="0"/>
        <v>TSIB</v>
      </c>
      <c r="L58" t="str">
        <f t="shared" si="1"/>
        <v>AU</v>
      </c>
      <c r="M58">
        <v>57</v>
      </c>
      <c r="N58" t="str">
        <f>IF(AND(C58=C57,D58=D57),N57,C58&amp;D58&amp;M58)</f>
        <v>REFD543104310056</v>
      </c>
      <c r="O58" s="6">
        <f t="shared" si="3"/>
        <v>44256.756944444445</v>
      </c>
      <c r="P58" s="6">
        <f t="array" ref="P58">MAX((N58:N156=N58)*O58:O156)</f>
        <v>44256.756944444445</v>
      </c>
    </row>
    <row r="59" spans="1:16" x14ac:dyDescent="0.3">
      <c r="A59" t="s">
        <v>10</v>
      </c>
      <c r="B59" t="s">
        <v>35</v>
      </c>
      <c r="C59" t="s">
        <v>58</v>
      </c>
      <c r="D59">
        <v>456</v>
      </c>
      <c r="E59" t="s">
        <v>62</v>
      </c>
      <c r="F59" t="s">
        <v>64</v>
      </c>
      <c r="G59">
        <v>0.02</v>
      </c>
      <c r="H59" s="4">
        <v>44256</v>
      </c>
      <c r="I59" t="s">
        <v>112</v>
      </c>
      <c r="J59" t="s">
        <v>123</v>
      </c>
      <c r="K59" t="str">
        <f t="shared" si="0"/>
        <v>CHAS</v>
      </c>
      <c r="L59" t="str">
        <f t="shared" si="1"/>
        <v>US</v>
      </c>
      <c r="M59">
        <v>58</v>
      </c>
      <c r="N59" t="str">
        <f>IF(AND(C59=C58,D59=D58),N58,C59&amp;D59&amp;M59)</f>
        <v>REFD54310345658</v>
      </c>
      <c r="O59" s="6">
        <f t="shared" si="3"/>
        <v>44256.599305555559</v>
      </c>
      <c r="P59" s="6">
        <f t="array" ref="P59">MAX((N59:N157=N59)*O59:O157)</f>
        <v>44256.800000000003</v>
      </c>
    </row>
    <row r="60" spans="1:16" x14ac:dyDescent="0.3">
      <c r="A60" t="s">
        <v>10</v>
      </c>
      <c r="B60" t="s">
        <v>35</v>
      </c>
      <c r="C60" t="s">
        <v>58</v>
      </c>
      <c r="D60">
        <v>456</v>
      </c>
      <c r="E60" t="s">
        <v>62</v>
      </c>
      <c r="F60" t="s">
        <v>68</v>
      </c>
      <c r="G60">
        <v>0.01</v>
      </c>
      <c r="H60" s="4">
        <v>44256</v>
      </c>
      <c r="I60" t="s">
        <v>113</v>
      </c>
      <c r="J60" t="s">
        <v>124</v>
      </c>
      <c r="K60" t="str">
        <f t="shared" si="0"/>
        <v>REDJ</v>
      </c>
      <c r="L60" t="str">
        <f t="shared" si="1"/>
        <v>BY</v>
      </c>
      <c r="M60">
        <v>59</v>
      </c>
      <c r="N60" t="str">
        <f>IF(AND(C60=C59,D60=D59),N59,C60&amp;D60&amp;M60)</f>
        <v>REFD54310345658</v>
      </c>
      <c r="O60" s="6">
        <f t="shared" si="3"/>
        <v>44256.800000000003</v>
      </c>
      <c r="P60" s="6">
        <f t="array" ref="P60">MAX((N60:N158=N60)*O60:O158)</f>
        <v>44256.800000000003</v>
      </c>
    </row>
    <row r="61" spans="1:16" x14ac:dyDescent="0.3">
      <c r="A61" t="s">
        <v>10</v>
      </c>
      <c r="B61" t="s">
        <v>36</v>
      </c>
      <c r="C61" t="s">
        <v>59</v>
      </c>
      <c r="D61">
        <v>348</v>
      </c>
      <c r="E61" t="s">
        <v>63</v>
      </c>
      <c r="F61" t="s">
        <v>64</v>
      </c>
      <c r="G61">
        <v>7.0000000000000007E-2</v>
      </c>
      <c r="H61" s="4">
        <v>44211</v>
      </c>
      <c r="I61" t="s">
        <v>77</v>
      </c>
      <c r="J61" t="s">
        <v>123</v>
      </c>
      <c r="K61" t="str">
        <f t="shared" si="0"/>
        <v>CHAS</v>
      </c>
      <c r="L61" t="str">
        <f t="shared" si="1"/>
        <v>US</v>
      </c>
      <c r="M61">
        <v>60</v>
      </c>
      <c r="N61" t="str">
        <f>IF(AND(C61=C60,D61=D60),N60,C61&amp;D61&amp;M61)</f>
        <v>REFDEM159134860</v>
      </c>
      <c r="O61" s="6">
        <f t="shared" si="3"/>
        <v>44211.356944444444</v>
      </c>
      <c r="P61" s="6">
        <f t="array" ref="P61">MAX((N61:N159=N61)*O61:O159)</f>
        <v>44211.527083333334</v>
      </c>
    </row>
    <row r="62" spans="1:16" x14ac:dyDescent="0.3">
      <c r="A62" t="s">
        <v>10</v>
      </c>
      <c r="B62" t="s">
        <v>36</v>
      </c>
      <c r="C62" t="s">
        <v>59</v>
      </c>
      <c r="D62">
        <v>348</v>
      </c>
      <c r="E62" t="s">
        <v>63</v>
      </c>
      <c r="F62" t="s">
        <v>71</v>
      </c>
      <c r="G62">
        <v>0.01</v>
      </c>
      <c r="H62" s="4">
        <v>44211</v>
      </c>
      <c r="I62" t="s">
        <v>114</v>
      </c>
      <c r="J62" t="s">
        <v>124</v>
      </c>
      <c r="K62" t="str">
        <f t="shared" si="0"/>
        <v>TSIB</v>
      </c>
      <c r="L62" t="str">
        <f t="shared" si="1"/>
        <v>AU</v>
      </c>
      <c r="M62">
        <v>61</v>
      </c>
      <c r="N62" t="str">
        <f>IF(AND(C62=C61,D62=D61),N61,C62&amp;D62&amp;M62)</f>
        <v>REFDEM159134860</v>
      </c>
      <c r="O62" s="6">
        <f t="shared" si="3"/>
        <v>44211.527083333334</v>
      </c>
      <c r="P62" s="6">
        <f t="array" ref="P62">MAX((N62:N160=N62)*O62:O160)</f>
        <v>44211.527083333334</v>
      </c>
    </row>
    <row r="63" spans="1:16" x14ac:dyDescent="0.3">
      <c r="A63" t="s">
        <v>10</v>
      </c>
      <c r="B63" t="s">
        <v>37</v>
      </c>
      <c r="C63" t="s">
        <v>60</v>
      </c>
      <c r="D63">
        <v>67569</v>
      </c>
      <c r="E63" t="s">
        <v>63</v>
      </c>
      <c r="F63" t="s">
        <v>64</v>
      </c>
      <c r="G63">
        <v>0.01</v>
      </c>
      <c r="H63" s="4">
        <v>44217</v>
      </c>
      <c r="I63" t="s">
        <v>115</v>
      </c>
      <c r="J63" t="s">
        <v>123</v>
      </c>
      <c r="K63" t="str">
        <f t="shared" si="0"/>
        <v>CHAS</v>
      </c>
      <c r="L63" t="str">
        <f t="shared" si="1"/>
        <v>US</v>
      </c>
      <c r="M63">
        <v>62</v>
      </c>
      <c r="N63" t="str">
        <f>IF(AND(C63=C62,D63=D62),N62,C63&amp;D63&amp;M63)</f>
        <v>REFD101926756962</v>
      </c>
      <c r="O63" s="6">
        <f t="shared" si="3"/>
        <v>44217.412499999999</v>
      </c>
      <c r="P63" s="6">
        <f t="array" ref="P63">MAX((N63:N161=N63)*O63:O161)</f>
        <v>44218.730555555558</v>
      </c>
    </row>
    <row r="64" spans="1:16" x14ac:dyDescent="0.3">
      <c r="A64" t="s">
        <v>10</v>
      </c>
      <c r="B64" t="s">
        <v>37</v>
      </c>
      <c r="C64" t="s">
        <v>60</v>
      </c>
      <c r="D64">
        <v>67569</v>
      </c>
      <c r="E64" t="s">
        <v>63</v>
      </c>
      <c r="F64" t="s">
        <v>65</v>
      </c>
      <c r="G64">
        <v>0.08</v>
      </c>
      <c r="H64" s="4">
        <v>44218</v>
      </c>
      <c r="I64" t="s">
        <v>116</v>
      </c>
      <c r="J64" t="s">
        <v>124</v>
      </c>
      <c r="K64" t="str">
        <f t="shared" si="0"/>
        <v>BINA</v>
      </c>
      <c r="L64" t="str">
        <f t="shared" si="1"/>
        <v>AD</v>
      </c>
      <c r="M64">
        <v>63</v>
      </c>
      <c r="N64" t="str">
        <f>IF(AND(C64=C63,D64=D63),N63,C64&amp;D64&amp;M64)</f>
        <v>REFD101926756962</v>
      </c>
      <c r="O64" s="6">
        <f t="shared" si="3"/>
        <v>44218.730555555558</v>
      </c>
      <c r="P64" s="6">
        <f t="array" ref="P64">MAX((N64:N162=N64)*O64:O162)</f>
        <v>44218.730555555558</v>
      </c>
    </row>
    <row r="65" spans="1:16" x14ac:dyDescent="0.3">
      <c r="A65" t="s">
        <v>10</v>
      </c>
      <c r="B65" t="s">
        <v>37</v>
      </c>
      <c r="C65" t="s">
        <v>47</v>
      </c>
      <c r="D65">
        <v>1100</v>
      </c>
      <c r="E65" t="s">
        <v>62</v>
      </c>
      <c r="F65" t="s">
        <v>64</v>
      </c>
      <c r="G65">
        <v>0.01</v>
      </c>
      <c r="H65" s="4">
        <v>44257</v>
      </c>
      <c r="I65" t="s">
        <v>91</v>
      </c>
      <c r="J65" t="s">
        <v>123</v>
      </c>
      <c r="K65" t="str">
        <f t="shared" si="0"/>
        <v>CHAS</v>
      </c>
      <c r="L65" t="str">
        <f t="shared" si="1"/>
        <v>US</v>
      </c>
      <c r="M65">
        <v>64</v>
      </c>
      <c r="N65" t="str">
        <f>IF(AND(C65=C64,D65=D64),N64,C65&amp;D65&amp;M65)</f>
        <v>REFD543105110064</v>
      </c>
      <c r="O65" s="6">
        <f t="shared" si="3"/>
        <v>44257.605555555558</v>
      </c>
      <c r="P65" s="6">
        <f t="array" ref="P65">MAX((N65:N163=N65)*O65:O163)</f>
        <v>44258.648611111108</v>
      </c>
    </row>
    <row r="66" spans="1:16" x14ac:dyDescent="0.3">
      <c r="A66" t="s">
        <v>10</v>
      </c>
      <c r="B66" t="s">
        <v>37</v>
      </c>
      <c r="C66" t="s">
        <v>47</v>
      </c>
      <c r="D66">
        <v>1100</v>
      </c>
      <c r="E66" t="s">
        <v>62</v>
      </c>
      <c r="F66" t="s">
        <v>68</v>
      </c>
      <c r="G66">
        <v>0.01</v>
      </c>
      <c r="H66" s="4">
        <v>44258</v>
      </c>
      <c r="I66" t="s">
        <v>117</v>
      </c>
      <c r="J66" t="s">
        <v>125</v>
      </c>
      <c r="K66" t="str">
        <f t="shared" si="0"/>
        <v>REDJ</v>
      </c>
      <c r="L66" t="str">
        <f t="shared" si="1"/>
        <v>BY</v>
      </c>
      <c r="M66">
        <v>65</v>
      </c>
      <c r="N66" t="str">
        <f>IF(AND(C66=C65,D66=D65),N65,C66&amp;D66&amp;M66)</f>
        <v>REFD543105110064</v>
      </c>
      <c r="O66" s="6">
        <f t="shared" si="3"/>
        <v>44258.648611111108</v>
      </c>
      <c r="P66" s="6">
        <f t="array" ref="P66">MAX((N66:N164=N66)*O66:O164)</f>
        <v>44258.648611111108</v>
      </c>
    </row>
    <row r="67" spans="1:16" x14ac:dyDescent="0.3">
      <c r="A67" t="s">
        <v>10</v>
      </c>
      <c r="B67" t="s">
        <v>38</v>
      </c>
      <c r="C67" t="s">
        <v>61</v>
      </c>
      <c r="D67">
        <v>12100</v>
      </c>
      <c r="E67" t="s">
        <v>62</v>
      </c>
      <c r="F67" t="s">
        <v>64</v>
      </c>
      <c r="G67">
        <v>0.08</v>
      </c>
      <c r="H67" s="4">
        <v>44278</v>
      </c>
      <c r="I67" t="s">
        <v>118</v>
      </c>
      <c r="J67" t="s">
        <v>123</v>
      </c>
      <c r="K67" t="str">
        <f t="shared" ref="K67:K91" si="4">MID(F67&amp;" ",1,4)</f>
        <v>CHAS</v>
      </c>
      <c r="L67" t="str">
        <f t="shared" ref="L67:L91" si="5">MID(F67&amp;" ",5,2)</f>
        <v>US</v>
      </c>
      <c r="M67">
        <v>66</v>
      </c>
      <c r="N67" t="str">
        <f>IF(AND(C67=C66,D67=D66),N66,C67&amp;D67&amp;M67)</f>
        <v>REFZ9991210066</v>
      </c>
      <c r="O67" s="6">
        <f t="shared" si="3"/>
        <v>44278.341666666667</v>
      </c>
      <c r="P67" s="6">
        <f t="array" ref="P67">MAX((N67:N165=N67)*O67:O165)</f>
        <v>44278.523611111108</v>
      </c>
    </row>
    <row r="68" spans="1:16" x14ac:dyDescent="0.3">
      <c r="A68" t="s">
        <v>10</v>
      </c>
      <c r="B68" t="s">
        <v>38</v>
      </c>
      <c r="C68" t="s">
        <v>61</v>
      </c>
      <c r="D68">
        <v>12100</v>
      </c>
      <c r="E68" t="s">
        <v>62</v>
      </c>
      <c r="F68" t="s">
        <v>68</v>
      </c>
      <c r="G68">
        <v>0.08</v>
      </c>
      <c r="H68" s="4">
        <v>44278</v>
      </c>
      <c r="I68" t="s">
        <v>84</v>
      </c>
      <c r="J68" t="s">
        <v>124</v>
      </c>
      <c r="K68" t="str">
        <f t="shared" si="4"/>
        <v>REDJ</v>
      </c>
      <c r="L68" t="str">
        <f t="shared" si="5"/>
        <v>BY</v>
      </c>
      <c r="M68">
        <v>67</v>
      </c>
      <c r="N68" t="str">
        <f>IF(AND(C68=C67,D68=D67),N67,C68&amp;D68&amp;M68)</f>
        <v>REFZ9991210066</v>
      </c>
      <c r="O68" s="6">
        <f t="shared" ref="O68:O91" si="6">H68+I68</f>
        <v>44278.523611111108</v>
      </c>
      <c r="P68" s="6">
        <f t="array" ref="P68">MAX((N68:N166=N68)*O68:O166)</f>
        <v>44278.523611111108</v>
      </c>
    </row>
    <row r="69" spans="1:16" x14ac:dyDescent="0.3">
      <c r="A69" t="s">
        <v>10</v>
      </c>
      <c r="B69" t="s">
        <v>11</v>
      </c>
      <c r="C69" t="s">
        <v>39</v>
      </c>
      <c r="D69">
        <v>10000</v>
      </c>
      <c r="E69" t="s">
        <v>62</v>
      </c>
      <c r="F69" t="s">
        <v>64</v>
      </c>
      <c r="G69">
        <v>0.02</v>
      </c>
      <c r="H69" s="4">
        <v>44217</v>
      </c>
      <c r="I69" t="s">
        <v>110</v>
      </c>
      <c r="J69" t="s">
        <v>123</v>
      </c>
      <c r="K69" t="str">
        <f t="shared" si="4"/>
        <v>CHAS</v>
      </c>
      <c r="L69" t="str">
        <f t="shared" si="5"/>
        <v>US</v>
      </c>
      <c r="M69">
        <v>68</v>
      </c>
      <c r="N69" t="str">
        <f>IF(AND(C69=C68,D69=D68),N68,C69&amp;D69&amp;M69)</f>
        <v>REF2111000068</v>
      </c>
      <c r="O69" s="6">
        <f t="shared" si="6"/>
        <v>44217.40625</v>
      </c>
      <c r="P69" s="6">
        <f t="array" ref="P69">MAX((N69:N167=N69)*O69:O167)</f>
        <v>44223.533333333333</v>
      </c>
    </row>
    <row r="70" spans="1:16" x14ac:dyDescent="0.3">
      <c r="A70" t="s">
        <v>10</v>
      </c>
      <c r="B70" t="s">
        <v>11</v>
      </c>
      <c r="C70" t="s">
        <v>39</v>
      </c>
      <c r="D70">
        <v>10000</v>
      </c>
      <c r="E70" t="s">
        <v>62</v>
      </c>
      <c r="F70" t="s">
        <v>65</v>
      </c>
      <c r="G70">
        <v>1.4999999999999999E-2</v>
      </c>
      <c r="H70" s="4">
        <v>44223</v>
      </c>
      <c r="I70" t="s">
        <v>119</v>
      </c>
      <c r="J70" t="s">
        <v>124</v>
      </c>
      <c r="K70" t="str">
        <f t="shared" si="4"/>
        <v>BINA</v>
      </c>
      <c r="L70" t="str">
        <f t="shared" si="5"/>
        <v>AD</v>
      </c>
      <c r="M70">
        <v>69</v>
      </c>
      <c r="N70" t="str">
        <f>IF(AND(C70=C69,D70=D69),N69,C70&amp;D70&amp;M70)</f>
        <v>REF2111000068</v>
      </c>
      <c r="O70" s="6">
        <f t="shared" si="6"/>
        <v>44223.533333333333</v>
      </c>
      <c r="P70" s="6">
        <f t="array" ref="P70">MAX((N70:N168=N70)*O70:O168)</f>
        <v>44223.533333333333</v>
      </c>
    </row>
    <row r="71" spans="1:16" x14ac:dyDescent="0.3">
      <c r="A71" t="s">
        <v>10</v>
      </c>
      <c r="B71" t="s">
        <v>12</v>
      </c>
      <c r="C71" t="s">
        <v>40</v>
      </c>
      <c r="D71">
        <v>2345</v>
      </c>
      <c r="E71" t="s">
        <v>62</v>
      </c>
      <c r="F71" t="s">
        <v>64</v>
      </c>
      <c r="G71">
        <v>0.02</v>
      </c>
      <c r="H71" s="4">
        <v>44549</v>
      </c>
      <c r="I71" t="s">
        <v>120</v>
      </c>
      <c r="J71" t="s">
        <v>123</v>
      </c>
      <c r="K71" t="str">
        <f t="shared" si="4"/>
        <v>CHAS</v>
      </c>
      <c r="L71" t="str">
        <f t="shared" si="5"/>
        <v>US</v>
      </c>
      <c r="M71">
        <v>70</v>
      </c>
      <c r="N71" t="str">
        <f>IF(AND(C71=C70,D71=D70),N70,C71&amp;D71&amp;M71)</f>
        <v>REFTEST01234570</v>
      </c>
      <c r="O71" s="6">
        <f t="shared" si="6"/>
        <v>44549.425000000003</v>
      </c>
      <c r="P71" s="6">
        <f t="array" ref="P71">MAX((N71:N169=N71)*O71:O169)</f>
        <v>44550.561805555553</v>
      </c>
    </row>
    <row r="72" spans="1:16" x14ac:dyDescent="0.3">
      <c r="A72" t="s">
        <v>10</v>
      </c>
      <c r="B72" t="s">
        <v>12</v>
      </c>
      <c r="C72" t="s">
        <v>40</v>
      </c>
      <c r="D72">
        <v>2345</v>
      </c>
      <c r="E72" t="s">
        <v>62</v>
      </c>
      <c r="F72" t="s">
        <v>65</v>
      </c>
      <c r="G72">
        <v>0.01</v>
      </c>
      <c r="H72" s="4">
        <v>44550</v>
      </c>
      <c r="I72" t="s">
        <v>121</v>
      </c>
      <c r="J72" t="s">
        <v>125</v>
      </c>
      <c r="K72" t="str">
        <f t="shared" si="4"/>
        <v>BINA</v>
      </c>
      <c r="L72" t="str">
        <f t="shared" si="5"/>
        <v>AD</v>
      </c>
      <c r="M72">
        <v>71</v>
      </c>
      <c r="N72" t="str">
        <f>IF(AND(C72=C71,D72=D71),N71,C72&amp;D72&amp;M72)</f>
        <v>REFTEST01234570</v>
      </c>
      <c r="O72" s="6">
        <f t="shared" si="6"/>
        <v>44550.561805555553</v>
      </c>
      <c r="P72" s="6">
        <f t="array" ref="P72">MAX((N72:N170=N72)*O72:O170)</f>
        <v>44550.561805555553</v>
      </c>
    </row>
    <row r="73" spans="1:16" x14ac:dyDescent="0.3">
      <c r="A73" t="s">
        <v>10</v>
      </c>
      <c r="B73" t="s">
        <v>12</v>
      </c>
      <c r="C73" t="s">
        <v>40</v>
      </c>
      <c r="D73">
        <v>2345</v>
      </c>
      <c r="E73" t="s">
        <v>62</v>
      </c>
      <c r="F73" t="s">
        <v>66</v>
      </c>
      <c r="G73">
        <v>0.02</v>
      </c>
      <c r="H73" s="4">
        <v>44550</v>
      </c>
      <c r="I73" t="s">
        <v>74</v>
      </c>
      <c r="J73" t="s">
        <v>124</v>
      </c>
      <c r="K73" t="str">
        <f t="shared" si="4"/>
        <v>BSJU</v>
      </c>
      <c r="L73" t="str">
        <f t="shared" si="5"/>
        <v>AR</v>
      </c>
      <c r="M73">
        <v>72</v>
      </c>
      <c r="N73" t="str">
        <f>IF(AND(C73=C72,D73=D72),N72,C73&amp;D73&amp;M73)</f>
        <v>REFTEST01234570</v>
      </c>
      <c r="O73" s="6">
        <f t="shared" si="6"/>
        <v>44550</v>
      </c>
      <c r="P73" s="6">
        <f t="array" ref="P73">MAX((N73:N171=N73)*O73:O171)</f>
        <v>44550</v>
      </c>
    </row>
    <row r="74" spans="1:16" x14ac:dyDescent="0.3">
      <c r="A74" t="s">
        <v>10</v>
      </c>
      <c r="B74" t="s">
        <v>13</v>
      </c>
      <c r="C74" t="s">
        <v>39</v>
      </c>
      <c r="D74">
        <v>7890</v>
      </c>
      <c r="E74" t="s">
        <v>62</v>
      </c>
      <c r="F74" t="s">
        <v>64</v>
      </c>
      <c r="G74">
        <v>0.01</v>
      </c>
      <c r="H74" s="4">
        <v>44297</v>
      </c>
      <c r="I74" t="s">
        <v>84</v>
      </c>
      <c r="J74" t="s">
        <v>123</v>
      </c>
      <c r="K74" t="str">
        <f t="shared" si="4"/>
        <v>CHAS</v>
      </c>
      <c r="L74" t="str">
        <f t="shared" si="5"/>
        <v>US</v>
      </c>
      <c r="M74">
        <v>73</v>
      </c>
      <c r="N74" t="str">
        <f>IF(AND(C74=C73,D74=D73),N73,C74&amp;D74&amp;M74)</f>
        <v>REF211789073</v>
      </c>
      <c r="O74" s="6">
        <f t="shared" si="6"/>
        <v>44297.523611111108</v>
      </c>
      <c r="P74" s="6">
        <f t="array" ref="P74">MAX((N74:N172=N74)*O74:O172)</f>
        <v>44299.756944444445</v>
      </c>
    </row>
    <row r="75" spans="1:16" x14ac:dyDescent="0.3">
      <c r="A75" t="s">
        <v>10</v>
      </c>
      <c r="B75" t="s">
        <v>13</v>
      </c>
      <c r="C75" t="s">
        <v>39</v>
      </c>
      <c r="D75">
        <v>7890</v>
      </c>
      <c r="E75" t="s">
        <v>63</v>
      </c>
      <c r="F75" t="s">
        <v>67</v>
      </c>
      <c r="G75">
        <v>1.4999999999999999E-2</v>
      </c>
      <c r="H75" s="4">
        <v>44297</v>
      </c>
      <c r="I75" t="s">
        <v>122</v>
      </c>
      <c r="J75" t="s">
        <v>125</v>
      </c>
      <c r="K75" t="str">
        <f t="shared" si="4"/>
        <v>AGRI</v>
      </c>
      <c r="L75" t="str">
        <f t="shared" si="5"/>
        <v>FR</v>
      </c>
      <c r="M75">
        <v>74</v>
      </c>
      <c r="N75" t="str">
        <f>IF(AND(C75=C74,D75=D74),N74,C75&amp;D75&amp;M75)</f>
        <v>REF211789073</v>
      </c>
      <c r="O75" s="6">
        <f t="shared" si="6"/>
        <v>44297.716666666667</v>
      </c>
      <c r="P75" s="6">
        <f t="array" ref="P75">MAX((N75:N173=N75)*O75:O173)</f>
        <v>44299.756944444445</v>
      </c>
    </row>
    <row r="76" spans="1:16" x14ac:dyDescent="0.3">
      <c r="A76" t="s">
        <v>10</v>
      </c>
      <c r="B76" t="s">
        <v>13</v>
      </c>
      <c r="C76" t="s">
        <v>39</v>
      </c>
      <c r="D76">
        <v>7890</v>
      </c>
      <c r="E76" t="s">
        <v>63</v>
      </c>
      <c r="F76" t="s">
        <v>68</v>
      </c>
      <c r="G76">
        <v>1.4999999999999999E-2</v>
      </c>
      <c r="H76" s="4">
        <v>44299</v>
      </c>
      <c r="I76" t="s">
        <v>90</v>
      </c>
      <c r="J76" t="s">
        <v>124</v>
      </c>
      <c r="K76" t="str">
        <f t="shared" si="4"/>
        <v>REDJ</v>
      </c>
      <c r="L76" t="str">
        <f t="shared" si="5"/>
        <v>BY</v>
      </c>
      <c r="M76">
        <v>75</v>
      </c>
      <c r="N76" t="str">
        <f>IF(AND(C76=C75,D76=D75),N75,C76&amp;D76&amp;M76)</f>
        <v>REF211789073</v>
      </c>
      <c r="O76" s="6">
        <f t="shared" si="6"/>
        <v>44299.756944444445</v>
      </c>
      <c r="P76" s="6">
        <f t="array" ref="P76">MAX((N76:N174=N76)*O76:O174)</f>
        <v>44299.756944444445</v>
      </c>
    </row>
    <row r="77" spans="1:16" x14ac:dyDescent="0.3">
      <c r="A77" t="s">
        <v>10</v>
      </c>
      <c r="B77" t="s">
        <v>14</v>
      </c>
      <c r="C77" t="s">
        <v>39</v>
      </c>
      <c r="D77">
        <v>12000</v>
      </c>
      <c r="E77" t="s">
        <v>62</v>
      </c>
      <c r="F77" t="s">
        <v>64</v>
      </c>
      <c r="G77">
        <v>0.02</v>
      </c>
      <c r="H77" s="4">
        <v>44240</v>
      </c>
      <c r="I77" t="s">
        <v>80</v>
      </c>
      <c r="J77" t="s">
        <v>123</v>
      </c>
      <c r="K77" t="str">
        <f t="shared" si="4"/>
        <v>CHAS</v>
      </c>
      <c r="L77" t="str">
        <f t="shared" si="5"/>
        <v>US</v>
      </c>
      <c r="M77">
        <v>76</v>
      </c>
      <c r="N77" t="str">
        <f>IF(AND(C77=C76,D77=D76),N76,C77&amp;D77&amp;M77)</f>
        <v>REF2111200076</v>
      </c>
      <c r="O77" s="6">
        <f t="shared" si="6"/>
        <v>44240.386111111111</v>
      </c>
      <c r="P77" s="6">
        <f t="array" ref="P77">MAX((N77:N175=N77)*O77:O175)</f>
        <v>44241.522222222222</v>
      </c>
    </row>
    <row r="78" spans="1:16" x14ac:dyDescent="0.3">
      <c r="A78" t="s">
        <v>10</v>
      </c>
      <c r="B78" t="s">
        <v>14</v>
      </c>
      <c r="C78" t="s">
        <v>39</v>
      </c>
      <c r="D78">
        <v>12000</v>
      </c>
      <c r="E78" t="s">
        <v>62</v>
      </c>
      <c r="F78" t="s">
        <v>67</v>
      </c>
      <c r="G78">
        <v>0.01</v>
      </c>
      <c r="H78" s="4">
        <v>44241</v>
      </c>
      <c r="I78" t="s">
        <v>81</v>
      </c>
      <c r="J78" t="s">
        <v>124</v>
      </c>
      <c r="K78" t="str">
        <f t="shared" si="4"/>
        <v>AGRI</v>
      </c>
      <c r="L78" t="str">
        <f t="shared" si="5"/>
        <v>FR</v>
      </c>
      <c r="M78">
        <v>77</v>
      </c>
      <c r="N78" t="str">
        <f>IF(AND(C78=C77,D78=D77),N77,C78&amp;D78&amp;M78)</f>
        <v>REF2111200076</v>
      </c>
      <c r="O78" s="6">
        <f t="shared" si="6"/>
        <v>44241.522222222222</v>
      </c>
      <c r="P78" s="6">
        <f t="array" ref="P78">MAX((N78:N176=N78)*O78:O176)</f>
        <v>44241.522222222222</v>
      </c>
    </row>
    <row r="79" spans="1:16" x14ac:dyDescent="0.3">
      <c r="A79" t="s">
        <v>10</v>
      </c>
      <c r="B79" t="s">
        <v>15</v>
      </c>
      <c r="C79" t="s">
        <v>41</v>
      </c>
      <c r="D79">
        <v>12000</v>
      </c>
      <c r="E79" t="s">
        <v>62</v>
      </c>
      <c r="F79" t="s">
        <v>64</v>
      </c>
      <c r="G79">
        <v>0.02</v>
      </c>
      <c r="H79" s="4">
        <v>44388</v>
      </c>
      <c r="I79" t="s">
        <v>82</v>
      </c>
      <c r="J79" t="s">
        <v>123</v>
      </c>
      <c r="K79" t="str">
        <f t="shared" si="4"/>
        <v>CHAS</v>
      </c>
      <c r="L79" t="str">
        <f t="shared" si="5"/>
        <v>US</v>
      </c>
      <c r="M79">
        <v>78</v>
      </c>
      <c r="N79" t="str">
        <f>IF(AND(C79=C78,D79=D78),N78,C79&amp;D79&amp;M79)</f>
        <v>REF211200078</v>
      </c>
      <c r="O79" s="6">
        <f t="shared" si="6"/>
        <v>44388.424305555556</v>
      </c>
      <c r="P79" s="6">
        <f t="array" ref="P79">MAX((N79:N177=N79)*O79:O177)</f>
        <v>44388.731944444444</v>
      </c>
    </row>
    <row r="80" spans="1:16" x14ac:dyDescent="0.3">
      <c r="A80" t="s">
        <v>10</v>
      </c>
      <c r="B80" t="s">
        <v>15</v>
      </c>
      <c r="C80" t="s">
        <v>41</v>
      </c>
      <c r="D80">
        <v>12000</v>
      </c>
      <c r="E80" t="s">
        <v>63</v>
      </c>
      <c r="F80" t="s">
        <v>67</v>
      </c>
      <c r="G80">
        <v>0.03</v>
      </c>
      <c r="H80" s="4">
        <v>44388</v>
      </c>
      <c r="I80" t="s">
        <v>79</v>
      </c>
      <c r="J80" t="s">
        <v>126</v>
      </c>
      <c r="K80" t="str">
        <f t="shared" si="4"/>
        <v>AGRI</v>
      </c>
      <c r="L80" t="str">
        <f t="shared" si="5"/>
        <v>FR</v>
      </c>
      <c r="M80">
        <v>79</v>
      </c>
      <c r="N80" t="str">
        <f>IF(AND(C80=C79,D80=D79),N79,C80&amp;D80&amp;M80)</f>
        <v>REF211200078</v>
      </c>
      <c r="O80" s="6">
        <f t="shared" si="6"/>
        <v>44388.731944444444</v>
      </c>
      <c r="P80" s="6">
        <f t="array" ref="P80">MAX((N80:N178=N80)*O80:O178)</f>
        <v>44388.731944444444</v>
      </c>
    </row>
    <row r="81" spans="1:16" x14ac:dyDescent="0.3">
      <c r="A81" t="s">
        <v>10</v>
      </c>
      <c r="B81" t="s">
        <v>16</v>
      </c>
      <c r="C81" t="s">
        <v>42</v>
      </c>
      <c r="D81">
        <v>30000</v>
      </c>
      <c r="E81" t="s">
        <v>62</v>
      </c>
      <c r="F81" t="s">
        <v>64</v>
      </c>
      <c r="G81">
        <v>0.02</v>
      </c>
      <c r="H81" s="4">
        <v>44305</v>
      </c>
      <c r="I81" t="s">
        <v>83</v>
      </c>
      <c r="J81" t="s">
        <v>123</v>
      </c>
      <c r="K81" t="str">
        <f t="shared" si="4"/>
        <v>CHAS</v>
      </c>
      <c r="L81" t="str">
        <f t="shared" si="5"/>
        <v>US</v>
      </c>
      <c r="M81">
        <v>80</v>
      </c>
      <c r="N81" t="str">
        <f>IF(AND(C81=C80,D81=D80),N80,C81&amp;D81&amp;M81)</f>
        <v>REF1113000080</v>
      </c>
      <c r="O81" s="6">
        <f t="shared" si="6"/>
        <v>44305.551388888889</v>
      </c>
      <c r="P81" s="6">
        <f t="array" ref="P81">MAX((N81:N179=N81)*O81:O179)</f>
        <v>44305.551388888889</v>
      </c>
    </row>
    <row r="82" spans="1:16" x14ac:dyDescent="0.3">
      <c r="A82" t="s">
        <v>10</v>
      </c>
      <c r="B82" t="s">
        <v>16</v>
      </c>
      <c r="C82" t="s">
        <v>42</v>
      </c>
      <c r="D82">
        <v>3000</v>
      </c>
      <c r="E82" t="s">
        <v>62</v>
      </c>
      <c r="F82" t="s">
        <v>65</v>
      </c>
      <c r="G82">
        <v>0.01</v>
      </c>
      <c r="H82" s="4">
        <v>44306</v>
      </c>
      <c r="I82" t="s">
        <v>84</v>
      </c>
      <c r="J82" t="s">
        <v>124</v>
      </c>
      <c r="K82" t="str">
        <f t="shared" si="4"/>
        <v>BINA</v>
      </c>
      <c r="L82" t="str">
        <f t="shared" si="5"/>
        <v>AD</v>
      </c>
      <c r="M82">
        <v>81</v>
      </c>
      <c r="N82" t="str">
        <f>IF(AND(C82=C81,D82=D81),N81,C82&amp;D82&amp;M82)</f>
        <v>REF111300081</v>
      </c>
      <c r="O82" s="6">
        <f t="shared" si="6"/>
        <v>44306.523611111108</v>
      </c>
      <c r="P82" s="6">
        <f t="array" ref="P82">MAX((N82:N180=N82)*O82:O180)</f>
        <v>44306.523611111108</v>
      </c>
    </row>
    <row r="83" spans="1:16" x14ac:dyDescent="0.3">
      <c r="A83" t="s">
        <v>10</v>
      </c>
      <c r="B83" t="s">
        <v>17</v>
      </c>
      <c r="C83" t="s">
        <v>43</v>
      </c>
      <c r="D83">
        <v>12400</v>
      </c>
      <c r="E83" t="s">
        <v>62</v>
      </c>
      <c r="F83" t="s">
        <v>64</v>
      </c>
      <c r="G83">
        <v>0.02</v>
      </c>
      <c r="H83" s="4">
        <v>44454</v>
      </c>
      <c r="I83" t="s">
        <v>85</v>
      </c>
      <c r="J83" t="s">
        <v>123</v>
      </c>
      <c r="K83" t="str">
        <f t="shared" si="4"/>
        <v>CHAS</v>
      </c>
      <c r="L83" t="str">
        <f t="shared" si="5"/>
        <v>US</v>
      </c>
      <c r="M83">
        <v>82</v>
      </c>
      <c r="N83" t="str">
        <f>IF(AND(C83=C82,D83=D82),N82,C83&amp;D83&amp;M83)</f>
        <v>REFD2021021240082</v>
      </c>
      <c r="O83" s="6">
        <f t="shared" si="6"/>
        <v>44454.432638888888</v>
      </c>
      <c r="P83" s="6">
        <f t="array" ref="P83">MAX((N83:N181=N83)*O83:O181)</f>
        <v>44455.709722222222</v>
      </c>
    </row>
    <row r="84" spans="1:16" x14ac:dyDescent="0.3">
      <c r="A84" t="s">
        <v>10</v>
      </c>
      <c r="B84" t="s">
        <v>17</v>
      </c>
      <c r="C84" t="s">
        <v>43</v>
      </c>
      <c r="D84">
        <v>12400</v>
      </c>
      <c r="E84" t="s">
        <v>62</v>
      </c>
      <c r="F84" t="s">
        <v>67</v>
      </c>
      <c r="G84">
        <v>0.01</v>
      </c>
      <c r="H84" s="4">
        <v>44455</v>
      </c>
      <c r="I84" t="s">
        <v>86</v>
      </c>
      <c r="J84" t="s">
        <v>127</v>
      </c>
      <c r="K84" t="str">
        <f t="shared" si="4"/>
        <v>AGRI</v>
      </c>
      <c r="L84" t="str">
        <f t="shared" si="5"/>
        <v>FR</v>
      </c>
      <c r="M84">
        <v>83</v>
      </c>
      <c r="N84" t="str">
        <f>IF(AND(C84=C83,D84=D83),N83,C84&amp;D84&amp;M84)</f>
        <v>REFD2021021240082</v>
      </c>
      <c r="O84" s="6">
        <f t="shared" si="6"/>
        <v>44455.488194444442</v>
      </c>
      <c r="P84" s="6">
        <f t="array" ref="P84">MAX((N84:N182=N84)*O84:O182)</f>
        <v>44455.709722222222</v>
      </c>
    </row>
    <row r="85" spans="1:16" x14ac:dyDescent="0.3">
      <c r="A85" t="s">
        <v>10</v>
      </c>
      <c r="B85" t="s">
        <v>17</v>
      </c>
      <c r="C85" t="s">
        <v>43</v>
      </c>
      <c r="D85">
        <v>12400</v>
      </c>
      <c r="E85" t="s">
        <v>62</v>
      </c>
      <c r="F85" t="s">
        <v>68</v>
      </c>
      <c r="G85">
        <v>0.08</v>
      </c>
      <c r="H85" s="4">
        <v>44455</v>
      </c>
      <c r="I85" t="s">
        <v>87</v>
      </c>
      <c r="J85" t="s">
        <v>127</v>
      </c>
      <c r="K85" t="str">
        <f t="shared" si="4"/>
        <v>REDJ</v>
      </c>
      <c r="L85" t="str">
        <f t="shared" si="5"/>
        <v>BY</v>
      </c>
      <c r="M85">
        <v>84</v>
      </c>
      <c r="N85" t="str">
        <f>IF(AND(C85=C84,D85=D84),N84,C85&amp;D85&amp;M85)</f>
        <v>REFD2021021240082</v>
      </c>
      <c r="O85" s="6">
        <f t="shared" si="6"/>
        <v>44455.709722222222</v>
      </c>
      <c r="P85" s="6">
        <f t="array" ref="P85">MAX((N85:N183=N85)*O85:O183)</f>
        <v>44455.709722222222</v>
      </c>
    </row>
    <row r="86" spans="1:16" x14ac:dyDescent="0.3">
      <c r="A86" t="s">
        <v>10</v>
      </c>
      <c r="B86" t="s">
        <v>18</v>
      </c>
      <c r="C86" t="s">
        <v>44</v>
      </c>
      <c r="D86">
        <v>17430</v>
      </c>
      <c r="E86" t="s">
        <v>62</v>
      </c>
      <c r="F86" t="s">
        <v>64</v>
      </c>
      <c r="G86">
        <v>0.01</v>
      </c>
      <c r="H86" s="4">
        <v>44388</v>
      </c>
      <c r="I86" t="s">
        <v>88</v>
      </c>
      <c r="J86" t="s">
        <v>123</v>
      </c>
      <c r="K86" t="str">
        <f t="shared" si="4"/>
        <v>CHAS</v>
      </c>
      <c r="L86" t="str">
        <f t="shared" si="5"/>
        <v>US</v>
      </c>
      <c r="M86">
        <v>85</v>
      </c>
      <c r="N86" t="str">
        <f>IF(AND(C86=C85,D86=D85),N85,C86&amp;D86&amp;M86)</f>
        <v>REFD2021031743085</v>
      </c>
      <c r="O86" s="6">
        <f t="shared" si="6"/>
        <v>44388.529861111114</v>
      </c>
      <c r="P86" s="6">
        <f t="array" ref="P86">MAX((N86:N184=N86)*O86:O184)</f>
        <v>44390.756944444445</v>
      </c>
    </row>
    <row r="87" spans="1:16" x14ac:dyDescent="0.3">
      <c r="A87" t="s">
        <v>10</v>
      </c>
      <c r="B87" t="s">
        <v>18</v>
      </c>
      <c r="C87" t="s">
        <v>44</v>
      </c>
      <c r="D87">
        <v>17430</v>
      </c>
      <c r="E87" t="s">
        <v>62</v>
      </c>
      <c r="F87" t="s">
        <v>64</v>
      </c>
      <c r="G87">
        <v>0.02</v>
      </c>
      <c r="H87" s="4">
        <v>44389</v>
      </c>
      <c r="I87" t="s">
        <v>89</v>
      </c>
      <c r="J87" t="s">
        <v>125</v>
      </c>
      <c r="K87" t="str">
        <f t="shared" si="4"/>
        <v>CHAS</v>
      </c>
      <c r="L87" t="str">
        <f t="shared" si="5"/>
        <v>US</v>
      </c>
      <c r="M87">
        <v>86</v>
      </c>
      <c r="N87" t="str">
        <f>IF(AND(C87=C86,D87=D86),N86,C87&amp;D87&amp;M87)</f>
        <v>REFD2021031743085</v>
      </c>
      <c r="O87" s="6">
        <f t="shared" si="6"/>
        <v>44389.65347222222</v>
      </c>
      <c r="P87" s="6">
        <f t="array" ref="P87">MAX((N87:N185=N87)*O87:O185)</f>
        <v>44390.756944444445</v>
      </c>
    </row>
    <row r="88" spans="1:16" x14ac:dyDescent="0.3">
      <c r="A88" t="s">
        <v>10</v>
      </c>
      <c r="B88" t="s">
        <v>18</v>
      </c>
      <c r="C88" t="s">
        <v>44</v>
      </c>
      <c r="D88">
        <v>17430</v>
      </c>
      <c r="E88" t="s">
        <v>62</v>
      </c>
      <c r="F88" t="s">
        <v>64</v>
      </c>
      <c r="G88">
        <v>0.01</v>
      </c>
      <c r="H88" s="4">
        <v>44390</v>
      </c>
      <c r="I88" t="s">
        <v>90</v>
      </c>
      <c r="J88" t="s">
        <v>126</v>
      </c>
      <c r="K88" t="str">
        <f t="shared" si="4"/>
        <v>CHAS</v>
      </c>
      <c r="L88" t="str">
        <f t="shared" si="5"/>
        <v>US</v>
      </c>
      <c r="M88">
        <v>87</v>
      </c>
      <c r="N88" t="str">
        <f>IF(AND(C88=C87,D88=D87),N87,C88&amp;D88&amp;M88)</f>
        <v>REFD2021031743085</v>
      </c>
      <c r="O88" s="6">
        <f t="shared" si="6"/>
        <v>44390.756944444445</v>
      </c>
      <c r="P88" s="6">
        <f t="array" ref="P88">MAX((N88:N186=N88)*O88:O186)</f>
        <v>44390.756944444445</v>
      </c>
    </row>
    <row r="89" spans="1:16" x14ac:dyDescent="0.3">
      <c r="A89" t="s">
        <v>10</v>
      </c>
      <c r="B89" t="s">
        <v>19</v>
      </c>
      <c r="C89" t="s">
        <v>45</v>
      </c>
      <c r="D89">
        <v>12000</v>
      </c>
      <c r="E89" t="s">
        <v>62</v>
      </c>
      <c r="F89" t="s">
        <v>64</v>
      </c>
      <c r="G89">
        <v>0.01</v>
      </c>
      <c r="H89" s="4">
        <v>44474</v>
      </c>
      <c r="I89" t="s">
        <v>88</v>
      </c>
      <c r="J89" t="s">
        <v>123</v>
      </c>
      <c r="K89" t="str">
        <f t="shared" si="4"/>
        <v>CHAS</v>
      </c>
      <c r="L89" t="str">
        <f t="shared" si="5"/>
        <v>US</v>
      </c>
      <c r="M89">
        <v>88</v>
      </c>
      <c r="N89" t="str">
        <f>IF(AND(C89=C88,D89=D88),N88,C89&amp;D89&amp;M89)</f>
        <v>REF0011200088</v>
      </c>
      <c r="O89" s="6">
        <f t="shared" si="6"/>
        <v>44474.529861111114</v>
      </c>
      <c r="P89" s="6">
        <f t="array" ref="P89">MAX((N89:N187=N89)*O89:O187)</f>
        <v>44476.76458333333</v>
      </c>
    </row>
    <row r="90" spans="1:16" x14ac:dyDescent="0.3">
      <c r="A90" t="s">
        <v>10</v>
      </c>
      <c r="B90" t="s">
        <v>19</v>
      </c>
      <c r="C90" t="s">
        <v>45</v>
      </c>
      <c r="D90">
        <v>12000</v>
      </c>
      <c r="E90" t="s">
        <v>62</v>
      </c>
      <c r="F90" t="s">
        <v>64</v>
      </c>
      <c r="G90">
        <v>0.02</v>
      </c>
      <c r="H90" s="4">
        <v>44474</v>
      </c>
      <c r="I90" t="s">
        <v>91</v>
      </c>
      <c r="J90" t="s">
        <v>125</v>
      </c>
      <c r="K90" t="str">
        <f t="shared" si="4"/>
        <v>CHAS</v>
      </c>
      <c r="L90" t="str">
        <f t="shared" si="5"/>
        <v>US</v>
      </c>
      <c r="M90">
        <v>89</v>
      </c>
      <c r="N90" t="str">
        <f>IF(AND(C90=C89,D90=D89),N89,C90&amp;D90&amp;M90)</f>
        <v>REF0011200088</v>
      </c>
      <c r="O90" s="6">
        <f t="shared" si="6"/>
        <v>44474.605555555558</v>
      </c>
      <c r="P90" s="6">
        <f t="array" ref="P90">MAX((N90:N188=N90)*O90:O188)</f>
        <v>44476.76458333333</v>
      </c>
    </row>
    <row r="91" spans="1:16" x14ac:dyDescent="0.3">
      <c r="A91" t="s">
        <v>10</v>
      </c>
      <c r="B91" t="s">
        <v>19</v>
      </c>
      <c r="C91" t="s">
        <v>45</v>
      </c>
      <c r="D91">
        <v>12000</v>
      </c>
      <c r="E91" t="s">
        <v>63</v>
      </c>
      <c r="F91" t="s">
        <v>65</v>
      </c>
      <c r="G91">
        <v>0.01</v>
      </c>
      <c r="H91" s="4">
        <v>44476</v>
      </c>
      <c r="I91" t="s">
        <v>92</v>
      </c>
      <c r="J91" t="s">
        <v>125</v>
      </c>
      <c r="K91" t="str">
        <f t="shared" si="4"/>
        <v>BINA</v>
      </c>
      <c r="L91" t="str">
        <f t="shared" si="5"/>
        <v>AD</v>
      </c>
      <c r="M91">
        <v>90</v>
      </c>
      <c r="N91" t="str">
        <f>IF(AND(C91=C90,D91=D90),N90,C91&amp;D91&amp;M91)</f>
        <v>REF0011200088</v>
      </c>
      <c r="O91" s="6">
        <f t="shared" si="6"/>
        <v>44476.76458333333</v>
      </c>
      <c r="P91" s="6">
        <f t="array" ref="P91">MAX((N91:N189=N91)*O91:O189)</f>
        <v>44476.76458333333</v>
      </c>
    </row>
  </sheetData>
  <autoFilter ref="A1:O91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SheetMichel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</cp:lastModifiedBy>
  <dcterms:created xsi:type="dcterms:W3CDTF">2022-01-21T11:32:23Z</dcterms:created>
  <dcterms:modified xsi:type="dcterms:W3CDTF">2022-01-21T15:59:44Z</dcterms:modified>
</cp:coreProperties>
</file>