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dia/image7.jpg" ContentType="image/png"/>
  <Override PartName="/xl/media/image8.jpg" ContentType="image/png"/>
  <Override PartName="/xl/media/image9.jpg" ContentType="image/png"/>
  <Override PartName="/xl/media/image10.jpg" ContentType="image/png"/>
  <Override PartName="/xl/media/image11.jpg" ContentType="image/png"/>
  <Override PartName="/xl/media/image12.jpg" ContentType="image/png"/>
  <Override PartName="/xl/media/image13.jpg" ContentType="image/png"/>
  <Override PartName="/xl/media/image14.jpg" ContentType="image/png"/>
  <Override PartName="/xl/media/image16.jpg" ContentType="image/png"/>
  <Override PartName="/xl/media/image17.jpg" ContentType="image/p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Saves\Michel\Mes documents\Métallerie\"/>
    </mc:Choice>
  </mc:AlternateContent>
  <xr:revisionPtr revIDLastSave="0" documentId="13_ncr:1_{5CF00F42-0D1E-4C2C-AB7A-CE6B8AA8AE25}" xr6:coauthVersionLast="47" xr6:coauthVersionMax="47" xr10:uidLastSave="{00000000-0000-0000-0000-000000000000}"/>
  <bookViews>
    <workbookView xWindow="28680" yWindow="-120" windowWidth="24240" windowHeight="13290" tabRatio="916" xr2:uid="{00000000-000D-0000-FFFF-FFFF00000000}"/>
  </bookViews>
  <sheets>
    <sheet name="Sommaire" sheetId="14" r:id="rId1"/>
    <sheet name="Plan" sheetId="16" r:id="rId2"/>
    <sheet name="Vitesse rotation de perçage" sheetId="1" r:id="rId3"/>
    <sheet name="Vitesse de coupe" sheetId="5" r:id="rId4"/>
    <sheet name="Diamètre perçage" sheetId="2" r:id="rId5"/>
    <sheet name="Calcul soudage" sheetId="8" r:id="rId6"/>
    <sheet name="Procédés soudage" sheetId="3" r:id="rId7"/>
    <sheet name="Soudure normalisation" sheetId="11" r:id="rId8"/>
    <sheet name="Gueule loup" sheetId="15" r:id="rId9"/>
    <sheet name="calcul barreaudage" sheetId="6" r:id="rId10"/>
    <sheet name="Pliage-coudage" sheetId="10" r:id="rId11"/>
    <sheet name="Developpé cintrage" sheetId="7" r:id="rId12"/>
    <sheet name="Poutrelles" sheetId="9" r:id="rId13"/>
    <sheet name="Escalier" sheetId="12" r:id="rId14"/>
    <sheet name="Tolérance géométrique" sheetId="13" r:id="rId15"/>
    <sheet name="Classification formes têtes vis" sheetId="4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/>
  <c r="E5" i="7"/>
  <c r="F5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E4" i="7"/>
  <c r="F4" i="7" s="1"/>
  <c r="B1" i="7"/>
  <c r="C45" i="6"/>
  <c r="B36" i="6"/>
  <c r="B1" i="6"/>
  <c r="E13" i="1"/>
  <c r="E14" i="1"/>
  <c r="E15" i="1"/>
  <c r="E16" i="1"/>
  <c r="E17" i="1"/>
  <c r="G4" i="7" l="1"/>
  <c r="C46" i="6"/>
  <c r="B59" i="6"/>
  <c r="B58" i="6"/>
  <c r="C53" i="6" l="1"/>
  <c r="C47" i="6"/>
  <c r="C55" i="6" l="1"/>
  <c r="C54" i="6"/>
  <c r="B61" i="6"/>
</calcChain>
</file>

<file path=xl/sharedStrings.xml><?xml version="1.0" encoding="utf-8"?>
<sst xmlns="http://schemas.openxmlformats.org/spreadsheetml/2006/main" count="424" uniqueCount="378">
  <si>
    <t>Vitesse rotation de perçage</t>
  </si>
  <si>
    <t>VC / Vitesse de coupe (m/min)</t>
  </si>
  <si>
    <t>R / Vitesse de rotation (tr/min)</t>
  </si>
  <si>
    <t>Métal</t>
  </si>
  <si>
    <t>Acier inoxydable</t>
  </si>
  <si>
    <t>Acier Dur</t>
  </si>
  <si>
    <t>Acier Doux</t>
  </si>
  <si>
    <t>Fonte</t>
  </si>
  <si>
    <t>Bronze</t>
  </si>
  <si>
    <t>Laiton</t>
  </si>
  <si>
    <t>Cuivre</t>
  </si>
  <si>
    <t>Aluminium</t>
  </si>
  <si>
    <t>Diametre perçage</t>
  </si>
  <si>
    <t>M</t>
  </si>
  <si>
    <t>M  1</t>
  </si>
  <si>
    <t>M  1,1</t>
  </si>
  <si>
    <t>M  1,2</t>
  </si>
  <si>
    <t>M  1,4</t>
  </si>
  <si>
    <t>M  1,6</t>
  </si>
  <si>
    <t>M (1,7)</t>
  </si>
  <si>
    <t>M  1,8</t>
  </si>
  <si>
    <t>M  2</t>
  </si>
  <si>
    <t>M  2,2</t>
  </si>
  <si>
    <t>M (2,3)</t>
  </si>
  <si>
    <t>M  2,5</t>
  </si>
  <si>
    <t>M (2,6)</t>
  </si>
  <si>
    <t>M  3</t>
  </si>
  <si>
    <t>M  3,5</t>
  </si>
  <si>
    <t>M  4</t>
  </si>
  <si>
    <t>M  4,5</t>
  </si>
  <si>
    <t>M  5</t>
  </si>
  <si>
    <t>M  6</t>
  </si>
  <si>
    <t>M  7</t>
  </si>
  <si>
    <t>M  8</t>
  </si>
  <si>
    <t>M  9</t>
  </si>
  <si>
    <t>7,8 </t>
  </si>
  <si>
    <t>M 10</t>
  </si>
  <si>
    <t>M 11</t>
  </si>
  <si>
    <t>M 12</t>
  </si>
  <si>
    <t>M 14</t>
  </si>
  <si>
    <t>M 16</t>
  </si>
  <si>
    <t>M 18</t>
  </si>
  <si>
    <t>M 20</t>
  </si>
  <si>
    <t>M 22</t>
  </si>
  <si>
    <t>M 24</t>
  </si>
  <si>
    <t>M 27</t>
  </si>
  <si>
    <t>M 30</t>
  </si>
  <si>
    <t>M 33</t>
  </si>
  <si>
    <t>M 36</t>
  </si>
  <si>
    <t>M 39</t>
  </si>
  <si>
    <t>M 42</t>
  </si>
  <si>
    <t>M 45</t>
  </si>
  <si>
    <t>M 48</t>
  </si>
  <si>
    <t>M 52</t>
  </si>
  <si>
    <t>Pas Nominal</t>
  </si>
  <si>
    <t>Ø Perçage- mm</t>
  </si>
  <si>
    <t>http://www.coquedenoix.fr/Boite%20a%20outils/Percage%20Taraudage.html</t>
  </si>
  <si>
    <t>http://www.technocalcul.com/FR/dimensions_vis.html</t>
  </si>
  <si>
    <t>Numéro</t>
  </si>
  <si>
    <t>Sigle</t>
  </si>
  <si>
    <t>Désignation</t>
  </si>
  <si>
    <t>ARC E.E. / SMAW / MMA</t>
  </si>
  <si>
    <t>Soudage à l'arc avec électrodes enrobées</t>
  </si>
  <si>
    <t>FIL FOURRE SANS GAZ / INNERSHIELD</t>
  </si>
  <si>
    <t>Soudage à l'arc avec fil électrode fourré sans gaz</t>
  </si>
  <si>
    <t>MIG / GMAW</t>
  </si>
  <si>
    <t>Soudage à l'arc en atmosphère inerte avec fil électrode fusible</t>
  </si>
  <si>
    <t>MAG / GMAW</t>
  </si>
  <si>
    <t>Soudage à l'arc en atmosphère active avec fil électrode fusible</t>
  </si>
  <si>
    <t>FIL FOURRE AVEC GAZ / FCAW</t>
  </si>
  <si>
    <t>Soudage à l'arc en atmosphère active avec fil électrode fourré</t>
  </si>
  <si>
    <t>TIG / GTAW</t>
  </si>
  <si>
    <t>Soudage à l'arc en atmosphère inerte avec électrode de tungstène</t>
  </si>
  <si>
    <t>PLASMA / PAW</t>
  </si>
  <si>
    <t>Soudage à l'arc électrique au plasma</t>
  </si>
  <si>
    <t>POINT / RSW</t>
  </si>
  <si>
    <t>Soudage par résistance par point</t>
  </si>
  <si>
    <t>MOLETTE / RSEW</t>
  </si>
  <si>
    <t>Soudage par résistance à la molette</t>
  </si>
  <si>
    <t>BOSSAGE / RPW</t>
  </si>
  <si>
    <t>Soudage par résistance par bossage</t>
  </si>
  <si>
    <t>ETINCELAGE / FW</t>
  </si>
  <si>
    <t>Soudage en bout par étincelage</t>
  </si>
  <si>
    <t>OXYA / OAW</t>
  </si>
  <si>
    <t>Soudage au chalumeau avec flamme oxyacétylénique</t>
  </si>
  <si>
    <t>LASER / LBW</t>
  </si>
  <si>
    <t>Soudage par faisceau laser</t>
  </si>
  <si>
    <t>GOUJON / SW</t>
  </si>
  <si>
    <t>Soudage à l'arc de goujons</t>
  </si>
  <si>
    <t>http://www.sdservice.fr/recapitulatif-procedes-soudure.html</t>
  </si>
  <si>
    <t>RÉCAPITULATIF DES PROCÉDÉS DE SOUDAGE</t>
  </si>
  <si>
    <t>Ø Perçage(mm) = M - Pas nominal</t>
  </si>
  <si>
    <t>Entraînement externe :</t>
  </si>
  <si>
    <t>Six lobes externes (vis de bandages)</t>
  </si>
  <si>
    <t>Empreinte :</t>
  </si>
  <si>
    <t>Cinq lobes creux (visserie aéronautique) dite empreinte Aster1</t>
  </si>
  <si>
    <t>Fente (tournevis : grand public)</t>
  </si>
  <si>
    <t>Encoche (usage particulier)</t>
  </si>
  <si>
    <t>Triangulaire</t>
  </si>
  <si>
    <t>Vis Pentalobe (Utilisée exclusivement par Apple)</t>
  </si>
  <si>
    <t>Vis indévissable, diverses formes utilisant un système de crans à sens unique ont été développées par les fabricants. (Menuiserie extérieure)</t>
  </si>
  <si>
    <t>Vis "antivol" utilisant des formes d'encoche brevetées par chaque fabricant qui fournit avec un tournevis spécifique. (Mobilier urbain)</t>
  </si>
  <si>
    <t>Multi-entrainement :</t>
  </si>
  <si>
    <t>Indépendamment du système d’entraînement, il existe plusieurs formes de tête de vis, entre autres : vis à tête fraisée et plate; vis à tête fraisée bombée; vis à tête bombée, vis à tête cylindrique; vis à tête plate, vis trompette...</t>
  </si>
  <si>
    <t>Hexagonal (construction mécanique) :</t>
  </si>
  <si>
    <t xml:space="preserve"> H</t>
  </si>
  <si>
    <t>Cylindrique (construction mécanique) :</t>
  </si>
  <si>
    <t>C</t>
  </si>
  <si>
    <t>S</t>
  </si>
  <si>
    <t>Six pans creux (construction mécanique) dite BTR ou Allen :</t>
  </si>
  <si>
    <t xml:space="preserve"> HC</t>
  </si>
  <si>
    <t xml:space="preserve">Six lobes internes (vissage automatique) dite Torx : </t>
  </si>
  <si>
    <t>X</t>
  </si>
  <si>
    <t>Cruciforme (vissage automatique) dite Pozidriv :</t>
  </si>
  <si>
    <t xml:space="preserve"> Z</t>
  </si>
  <si>
    <t>Cruciforme dite Phillips :</t>
  </si>
  <si>
    <t xml:space="preserve">Fente (pièce de monnaie : grand public) : </t>
  </si>
  <si>
    <t>Q</t>
  </si>
  <si>
    <t xml:space="preserve">Carré dite Robertson : </t>
  </si>
  <si>
    <t>TooSpeed :  (accepte cinq tournevis : fendu, cruciforme, Pozidriv, carré et TooSpeed)</t>
  </si>
  <si>
    <t>TS</t>
  </si>
  <si>
    <t xml:space="preserve">Hexagonal fendu : </t>
  </si>
  <si>
    <t>HS</t>
  </si>
  <si>
    <t xml:space="preserve">Six pans creux fendu : </t>
  </si>
  <si>
    <t>HCS</t>
  </si>
  <si>
    <t xml:space="preserve">Cruciforme fendu : </t>
  </si>
  <si>
    <t>ZS</t>
  </si>
  <si>
    <t xml:space="preserve">Six lobes fendu : </t>
  </si>
  <si>
    <t>XS</t>
  </si>
  <si>
    <t>VIS : Classification par forme de tête</t>
  </si>
  <si>
    <t>V max</t>
  </si>
  <si>
    <t>tr/mn</t>
  </si>
  <si>
    <t>Ø</t>
  </si>
  <si>
    <t>Vc m mn</t>
  </si>
  <si>
    <t>nb dents</t>
  </si>
  <si>
    <t>mm/s  max</t>
  </si>
  <si>
    <t>mm/s</t>
  </si>
  <si>
    <t>a</t>
  </si>
  <si>
    <t>Vc m/mn</t>
  </si>
  <si>
    <t>a par dent</t>
  </si>
  <si>
    <t>nb dent</t>
  </si>
  <si>
    <t>D / Ø du forêt (mm)</t>
  </si>
  <si>
    <t>POTEAUX</t>
  </si>
  <si>
    <t>BARREAUX</t>
  </si>
  <si>
    <t>DÉBIT</t>
  </si>
  <si>
    <t>Longueur hors-tout</t>
  </si>
  <si>
    <t>Épaisseur</t>
  </si>
  <si>
    <t>Hauteur hors-tout</t>
  </si>
  <si>
    <t>Espacement maximum</t>
  </si>
  <si>
    <t>Épaisseur de la lisse haute</t>
  </si>
  <si>
    <t>Nombre</t>
  </si>
  <si>
    <t>Épaisseur de la lisse basse</t>
  </si>
  <si>
    <t>Espacement réel</t>
  </si>
  <si>
    <t>Entre-axe</t>
  </si>
  <si>
    <t>Entre-axe barreau/barreau</t>
  </si>
  <si>
    <t>Entre-axe barreau/poteau</t>
  </si>
  <si>
    <t>Épaisseur du profilé</t>
  </si>
  <si>
    <t>Longueur des partie(s) droite(s)</t>
  </si>
  <si>
    <t>Rayon(s) intérieur(s)</t>
  </si>
  <si>
    <t>Angle(s) de cintrage</t>
  </si>
  <si>
    <t>Rayon à la fibre neutre</t>
  </si>
  <si>
    <t>LD parties cintrées</t>
  </si>
  <si>
    <t>LD totale</t>
  </si>
  <si>
    <t>Calculer le barreaudage d’un ouvrage.</t>
  </si>
  <si>
    <t> Je détermine la côte maximale entre barreaux admissible par le DTU.</t>
  </si>
  <si>
    <t> 110 mm</t>
  </si>
  <si>
    <t> Je calcul le nombre d’intervalles</t>
  </si>
  <si>
    <t> Cote entre tableaux ou poteaux / 110 + 1 ép. de barreaux</t>
  </si>
  <si>
    <t> Je détermine le nombre de barreaux</t>
  </si>
  <si>
    <t> Nombre d’intervalles - 1</t>
  </si>
  <si>
    <t> Je calcul la cote cumulé des barreaux</t>
  </si>
  <si>
    <t> Nombres de barreaux X épaisseur de barreaux</t>
  </si>
  <si>
    <t> Je calcul la cote cumulé des intervalles</t>
  </si>
  <si>
    <t> Cote entre tableaux ou poteaux – cote cumulé des barreaux</t>
  </si>
  <si>
    <t> Je calcul la cote entre barreaux</t>
  </si>
  <si>
    <t> Cote cumulé des intervalles / le nombre d’intervalles</t>
  </si>
  <si>
    <r>
      <t>Exemple: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Times New Roman"/>
        <family val="1"/>
      </rPr>
      <t>La côte entre poteaux est de 1150 mm.</t>
    </r>
    <r>
      <rPr>
        <sz val="9"/>
        <color theme="1"/>
        <rFont val="Calibri"/>
        <family val="2"/>
        <scheme val="minor"/>
      </rPr>
      <t>, l</t>
    </r>
    <r>
      <rPr>
        <sz val="9"/>
        <color theme="1"/>
        <rFont val="Times New Roman"/>
        <family val="1"/>
      </rPr>
      <t>es barreaux sont constitués en fer carré de 12 X 12</t>
    </r>
    <r>
      <rPr>
        <sz val="9"/>
        <color theme="1"/>
        <rFont val="Calibri"/>
        <family val="2"/>
        <scheme val="minor"/>
      </rPr>
      <t>, d</t>
    </r>
    <r>
      <rPr>
        <sz val="9"/>
        <color theme="1"/>
        <rFont val="Times New Roman"/>
        <family val="1"/>
      </rPr>
      <t>émontrer vos calculs pour chaque étapes.</t>
    </r>
  </si>
  <si>
    <r>
      <t>1: DTU 110 mm</t>
    </r>
    <r>
      <rPr>
        <sz val="9"/>
        <color theme="1"/>
        <rFont val="Calibri"/>
        <family val="2"/>
        <scheme val="minor"/>
      </rPr>
      <t xml:space="preserve"> </t>
    </r>
  </si>
  <si>
    <t>2: 1150 / 122 = 9.42 = 10 intervalles</t>
  </si>
  <si>
    <t>3: 10 – 1 = 9 barreaux</t>
  </si>
  <si>
    <t>4: 9 x 12 = 108 mm</t>
  </si>
  <si>
    <t>5: 1150 – 108 = 1042 mm</t>
  </si>
  <si>
    <t>6: 1042 / 10 = 104.2 mm</t>
  </si>
  <si>
    <t>7:  résultat = la cote entre barreaux est de 104.2 mm</t>
  </si>
  <si>
    <t>R= (1000x VC) / (3,14159 x D) ou N (RPM) = (VC x 1000)/(Ø x Pi) // VC (mm/min) = ØxPixN/1000</t>
  </si>
  <si>
    <t>Choix des tensions (à titre indicatif):</t>
  </si>
  <si>
    <t>Intensité = (Tension - 14) x 20</t>
  </si>
  <si>
    <t>Tension = 14 + (0,05 x Intensité)</t>
  </si>
  <si>
    <r>
      <t xml:space="preserve">MAG : </t>
    </r>
    <r>
      <rPr>
        <sz val="11"/>
        <color theme="1"/>
        <rFont val="Calibri"/>
        <family val="2"/>
        <scheme val="minor"/>
      </rPr>
      <t>Ar-O2 /Ar-CO2 / Ar-CO2-O2 / CO2</t>
    </r>
  </si>
  <si>
    <r>
      <t xml:space="preserve">MIG : </t>
    </r>
    <r>
      <rPr>
        <sz val="11"/>
        <color theme="1"/>
        <rFont val="Calibri"/>
        <family val="2"/>
        <scheme val="minor"/>
      </rPr>
      <t>Argon / Ar-Hé / Hé-Ar / Hélium</t>
    </r>
  </si>
  <si>
    <t xml:space="preserve">Rappel : </t>
  </si>
  <si>
    <t>Réglage débit MIG-MAG : Ø Fil x 10 ou Ø Interne de la buse</t>
  </si>
  <si>
    <t>Intensité :</t>
  </si>
  <si>
    <t>Tension :</t>
  </si>
  <si>
    <t>Courant continu :</t>
  </si>
  <si>
    <t>dans le même sens U sa tension et son intensité</t>
  </si>
  <si>
    <t>Courant alternatif :</t>
  </si>
  <si>
    <t>dans le même sens puis dans l'autre, en Hertz H</t>
  </si>
  <si>
    <t>La longueur de l'arc = Ø électrode</t>
  </si>
  <si>
    <t xml:space="preserve">Polarité directe : </t>
  </si>
  <si>
    <t>branchement de la masse sur  "+" et de la pince électro sur "-"</t>
  </si>
  <si>
    <t xml:space="preserve">Polarité indirecte : </t>
  </si>
  <si>
    <t>branchement de la masse sur "-" et de la pince sur "+"</t>
  </si>
  <si>
    <t>MIG-MAG</t>
  </si>
  <si>
    <t>débit du courant, en ampère A</t>
  </si>
  <si>
    <t>force circulatoire courant, en volt V</t>
  </si>
  <si>
    <t xml:space="preserve">Type d'enrobage (COBRA) : </t>
  </si>
  <si>
    <t>Cellulosique, Oxydant, Basique, Rutile, Acide &amp; Spéciaux</t>
  </si>
  <si>
    <t xml:space="preserve">RAPPEL : </t>
  </si>
  <si>
    <t>Affurtage forêts :</t>
  </si>
  <si>
    <t>60° centrage</t>
  </si>
  <si>
    <t>120° général</t>
  </si>
  <si>
    <t>90° fraisage</t>
  </si>
  <si>
    <t>https://www.vis-express.fr/fr/content/46-forme-de-tetes</t>
  </si>
  <si>
    <t>http://s487950126207157b.jimcontent.com/download/version/1452599107/module/10218080998/name/les%20vis%20pdf.pdf</t>
  </si>
  <si>
    <t>IPN Poutrelles normales européennes : Profilé IPN se distingue du profilé IPE par ses ailes inclinées.</t>
  </si>
  <si>
    <t>IPE Poutrelles I européennes : Profilé IPE. Profilé à ailes parallèles d'épaisseur constante. Caractéristiques mécaniques équivalentes, mais plus légers que les profilés IPN et permettent des raccord plus faciles.</t>
  </si>
  <si>
    <t>IPE-IPN</t>
  </si>
  <si>
    <t>HE-HL-HD-HP</t>
  </si>
  <si>
    <t>Profilé HE ou profilé à larges ailes. Profilés à larges ailes parallèles.</t>
  </si>
  <si>
    <t>Le profilé HL est également un profilé à larges ailes et comporte des ailes plus larges. Disponible à partir d'une certaine hauteur minimum. </t>
  </si>
  <si>
    <t>Profilé HD, profilé spécial pour colonnes.</t>
  </si>
  <si>
    <t>Profilés en H utilisés pour les applications en fondation. Voir également palplanches.</t>
  </si>
  <si>
    <t>Profilés en H</t>
  </si>
  <si>
    <t>Profilés en I</t>
  </si>
  <si>
    <t>Profilés laminés à chaud - I, H, U, L</t>
  </si>
  <si>
    <t>Profilés en U</t>
  </si>
  <si>
    <t>Profilé UPE : Profilé en U à ailes parallèles d'épaisseur constante.</t>
  </si>
  <si>
    <t>Le profilé UPN se distingue du profilé UPE par ses ailes inclinées.</t>
  </si>
  <si>
    <t>Profilés en U : disponibles pour faibles hauteurs.</t>
  </si>
  <si>
    <t>Profilés en L (ou cornière)</t>
  </si>
  <si>
    <t>A ailes égales ou inégales</t>
  </si>
  <si>
    <t>Poutrelles IFB et SFB</t>
  </si>
  <si>
    <t>Ces poutrelles présentent des ailes extra-larges soudées sur la partie inférieure.</t>
  </si>
  <si>
    <t>Cela permet de placer facilement des éléments de plancher.</t>
  </si>
  <si>
    <t>Integrated Floor Beams (IFB)</t>
  </si>
  <si>
    <t>Ces poutrelles spéciales, type A, sont fabriquées au départ de demi-poutrelles IPE ou HE. </t>
  </si>
  <si>
    <t>Les poutrelles de type B sont réalisées à l'aide de demi-poutrelles HP.</t>
  </si>
  <si>
    <t>Slim Floor Beam (SFB)</t>
  </si>
  <si>
    <t>Ces poutrelles sont réalisées en soudant une tôle rapportée en plus sous la semelle d'une poutrelle HEB ou HEM.Disponible de HEB 140 à HEB 320.</t>
  </si>
  <si>
    <t>Poutrelles</t>
  </si>
  <si>
    <t>Calcul :</t>
  </si>
  <si>
    <t>Ø - 1/2 épaisseur</t>
  </si>
  <si>
    <t>exemple :</t>
  </si>
  <si>
    <t>r=600</t>
  </si>
  <si>
    <t>ép. = 6</t>
  </si>
  <si>
    <t>Rfn = 600 - 3 = 597</t>
  </si>
  <si>
    <t xml:space="preserve">Longueur développée : </t>
  </si>
  <si>
    <t>Pi x Ø x 180 (si demi-cercle, sinon les °) / 360</t>
  </si>
  <si>
    <t>Pi x r = Dev = 597 x 3,14 = 1874,58</t>
  </si>
  <si>
    <t>PLIAGE</t>
  </si>
  <si>
    <t>Calcul longueur développée :</t>
  </si>
  <si>
    <t>Coudage</t>
  </si>
  <si>
    <t>chiffre des ° /360 x 2 x Pi x r</t>
  </si>
  <si>
    <t>= longueur développée cintrage</t>
  </si>
  <si>
    <t>côte machine = longueur développée (/2 si cintrage au millieu)</t>
  </si>
  <si>
    <t>côte ext - épaisseur = côte interne, + addition de toutes les côtes intérieures</t>
  </si>
  <si>
    <t>On ne tiend pas compte de la fn si inférieur 4 mm épaisseur.</t>
  </si>
  <si>
    <t>Fibre neutre (fn) :</t>
  </si>
  <si>
    <t>Ri = rayon intérieu, ép = épaisseur tôle</t>
  </si>
  <si>
    <t>Ri/ép = 1</t>
  </si>
  <si>
    <t xml:space="preserve"> =&gt; fn 1/3 ép coté intérieur</t>
  </si>
  <si>
    <t>Ri/ép=2</t>
  </si>
  <si>
    <t xml:space="preserve"> =&gt; fn 2/5 ép coté intérieur</t>
  </si>
  <si>
    <t>Ri/ép=3 ou +</t>
  </si>
  <si>
    <t xml:space="preserve"> =&gt; fn 1/2 ép coté intérieur = fn au millieu</t>
  </si>
  <si>
    <t>Synthèse :</t>
  </si>
  <si>
    <t xml:space="preserve">fn = </t>
  </si>
  <si>
    <t>3.14 x R (Ri+ fibre neutre)x angle de pliage le tout divisé par 180</t>
  </si>
  <si>
    <t>R = Ri + ½ × e si Ri &gt; 4 × e</t>
  </si>
  <si>
    <t>R = Ri + ⅓ × e si Ri ≤ 4 × e</t>
  </si>
  <si>
    <t>= au milieu de e</t>
  </si>
  <si>
    <t xml:space="preserve">Tôles minces jusqu'à 4 mm d'épaisseur : </t>
  </si>
  <si>
    <t>On ne tient pas compte de la fibre neutre.</t>
  </si>
  <si>
    <t>Pour un cercle :</t>
  </si>
  <si>
    <t>Ø fn x Pi =</t>
  </si>
  <si>
    <t>longueur developpée cercle</t>
  </si>
  <si>
    <t xml:space="preserve">Ø - 1/2 épaisseur = </t>
  </si>
  <si>
    <t>Ø fn</t>
  </si>
  <si>
    <t>Soudure périphérique:</t>
  </si>
  <si>
    <t>Soudure effectuée au chantier:</t>
  </si>
  <si>
    <t>Indication du procédé de soudage ou de renseignements supplémentaires:</t>
  </si>
  <si>
    <t>Position des symboles élémentaires:</t>
  </si>
  <si>
    <t>Cotation des cordons de soudures:</t>
  </si>
  <si>
    <t>SOUDURE - NORMALISATION</t>
  </si>
  <si>
    <t>Eléments de cotation:</t>
  </si>
  <si>
    <t>Symboles élémentaires:</t>
  </si>
  <si>
    <t>Escalier</t>
  </si>
  <si>
    <t>Loi de Blondel :</t>
  </si>
  <si>
    <t>2H + G = 640</t>
  </si>
  <si>
    <t>G (Giron) 300 en moyenne</t>
  </si>
  <si>
    <t>ex :</t>
  </si>
  <si>
    <t>640 - 300 = 340, 340/2 = 170, 170 = 1H</t>
  </si>
  <si>
    <t xml:space="preserve">Puis côte machine : côte extérieure - 1/2 épaisseur </t>
  </si>
  <si>
    <t>ou côte interne + 1/2 épaisseur</t>
  </si>
  <si>
    <t xml:space="preserve">S = </t>
  </si>
  <si>
    <t>acier de construction courant</t>
  </si>
  <si>
    <t xml:space="preserve">235 = </t>
  </si>
  <si>
    <t>limite élasticité en Méga Pascal</t>
  </si>
  <si>
    <t xml:space="preserve">Tolérance géométrique = </t>
  </si>
  <si>
    <t>cote nominale (ex51)</t>
  </si>
  <si>
    <t>si +1 max = 52</t>
  </si>
  <si>
    <t>si -2 mini = 49</t>
  </si>
  <si>
    <t>intervalle = 3 (addition du max + mini)</t>
  </si>
  <si>
    <t>Quel que soit sa forme, un escalier confortable doit respecter une formule bien connue des architectes : 60 cm</t>
  </si>
  <si>
    <t>Explication : la somme de deux hauteurs de marche (2h) et du giron (g) doit être comprise entre 60 et 65 cm.</t>
  </si>
  <si>
    <t>Selon l’architecte François ­Blondel (1618-1686), 2h + g = 63 cm est le meilleur rapport pour monter un ­escalier en dépensant le moins d’énergie.</t>
  </si>
  <si>
    <t>Inclinaison escalier :</t>
  </si>
  <si>
    <t>Calculer le nombre de marche d'un escalier</t>
  </si>
  <si>
    <t>On considère qu’une hauteur de marche confortable doit être entre 17 et 18 cm, et que le giron doit avoisiner 25 cm.</t>
  </si>
  <si>
    <t>Grâce à la formule 2h + g, il est alors aisé de connaître le nombre de marches d’un escalier.</t>
  </si>
  <si>
    <t>Par exemple, une hauteur de 2,60 m et des marches de 18 cm de haut, avec un giron de 24 cm, donnent un escalier de 15 marches.</t>
  </si>
  <si>
    <t>Calcul du nombre de marches d'un escalier</t>
  </si>
  <si>
    <t>Hauteur</t>
  </si>
  <si>
    <t>Giron</t>
  </si>
  <si>
    <t>2h+g</t>
  </si>
  <si>
    <t>Nb de</t>
  </si>
  <si>
    <t>marches</t>
  </si>
  <si>
    <t>Longueur</t>
  </si>
  <si>
    <t>Totale</t>
  </si>
  <si>
    <t>Étages</t>
  </si>
  <si>
    <t>Marches </t>
  </si>
  <si>
    <t>260 cm</t>
  </si>
  <si>
    <t>18 cm</t>
  </si>
  <si>
    <t>24 cm</t>
  </si>
  <si>
    <t>60 cm</t>
  </si>
  <si>
    <t>336 cm</t>
  </si>
  <si>
    <t>270 cm</t>
  </si>
  <si>
    <t>20 cm</t>
  </si>
  <si>
    <t>64 cm</t>
  </si>
  <si>
    <t>312 cm</t>
  </si>
  <si>
    <t>280 cm</t>
  </si>
  <si>
    <t>19 cm</t>
  </si>
  <si>
    <t>62 cm</t>
  </si>
  <si>
    <t>290 cm</t>
  </si>
  <si>
    <t>360 cm</t>
  </si>
  <si>
    <t>300 cm</t>
  </si>
  <si>
    <t>384 cm</t>
  </si>
  <si>
    <t>Encombrement des escaliers selon leur type</t>
  </si>
  <si>
    <t>Escalier droit</t>
  </si>
  <si>
    <t>Escalier à quart tournant</t>
  </si>
  <si>
    <t>Escalier en L avec palier intermédiaire</t>
  </si>
  <si>
    <t>Escalier en L balancé</t>
  </si>
  <si>
    <t>Escalier à double quartier tournant</t>
  </si>
  <si>
    <t>Vitesse de coupe</t>
  </si>
  <si>
    <t>Diamètre perçage</t>
  </si>
  <si>
    <t>Calcul soudage</t>
  </si>
  <si>
    <t>Procédés soudage</t>
  </si>
  <si>
    <t>Soudure normalisation</t>
  </si>
  <si>
    <t>Classification formes têtes vis</t>
  </si>
  <si>
    <t>calcul barreaudage</t>
  </si>
  <si>
    <t>Pliage-coudage</t>
  </si>
  <si>
    <t>Developpé cintrage</t>
  </si>
  <si>
    <t>Tolérance géométrique</t>
  </si>
  <si>
    <t>Gueule de loup</t>
  </si>
  <si>
    <t>Soudage SAEE (MMA) : IA = 50 x (Ø Électrode - 1)</t>
  </si>
  <si>
    <t>diamètre</t>
  </si>
  <si>
    <t>épaisseur</t>
  </si>
  <si>
    <t>1,5 -&gt; 3</t>
  </si>
  <si>
    <t>2,5 -&gt; 6</t>
  </si>
  <si>
    <t>5 -&gt; 8</t>
  </si>
  <si>
    <t>8 et +</t>
  </si>
  <si>
    <t>Ampérage mini</t>
  </si>
  <si>
    <t xml:space="preserve">Rutile : </t>
  </si>
  <si>
    <t xml:space="preserve">Basique : </t>
  </si>
  <si>
    <t>- à l'élèctrode, alternatif ou continu</t>
  </si>
  <si>
    <t>+ à l'élèctrode pour passes remplissage, - pour passes pénétration, pour le continu</t>
  </si>
  <si>
    <t>Angles :</t>
  </si>
  <si>
    <t>soudure plate : 70°, angulaire 70° vertical, 45° horizontal sauf multipasses à partir de la 2eme passe…</t>
  </si>
  <si>
    <t>La convention européenne (ou projection européenne) : la vue de dessus est placée sous la vue de face, la vue de droite, à gauche de la vue de face... Ce qui revient, entre deux vues, à faire « rouler » la pièce au-dessus du plan sur lequel elle est censée être posée.</t>
  </si>
  <si>
    <t>vue de droite</t>
  </si>
  <si>
    <t>vue de face</t>
  </si>
  <si>
    <t>vue de dessus</t>
  </si>
  <si>
    <t>vue de gauche</t>
  </si>
  <si>
    <t>vue arriere</t>
  </si>
  <si>
    <t>vue de dessous</t>
  </si>
  <si>
    <t>La convention européenne correspond à la logique des projections : ce qui est vu « de droite » (depuis la droite) se projette à gauche, et donc se dessine à gauche, etc.</t>
  </si>
  <si>
    <t>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</si>
</sst>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color rgb="FFCE181E"/>
      <name val="Arial"/>
      <family val="2"/>
    </font>
    <font>
      <i/>
      <sz val="10"/>
      <color rgb="FF000000"/>
      <name val="Segoe UI"/>
      <family val="2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rebuchet MS"/>
      <family val="2"/>
    </font>
    <font>
      <sz val="11"/>
      <name val="Calibri"/>
      <family val="2"/>
      <scheme val="minor"/>
    </font>
    <font>
      <sz val="17"/>
      <color rgb="FF616161"/>
      <name val="OpenSansLight"/>
    </font>
    <font>
      <sz val="21"/>
      <color rgb="FF616161"/>
      <name val="OpenSansLight"/>
    </font>
    <font>
      <b/>
      <sz val="20"/>
      <color rgb="FF616161"/>
      <name val="OpenSansLight"/>
    </font>
    <font>
      <sz val="8"/>
      <name val="Calibri"/>
      <family val="2"/>
      <scheme val="minor"/>
    </font>
    <font>
      <sz val="11"/>
      <color rgb="FF000000"/>
      <name val="Courier New"/>
      <family val="3"/>
    </font>
    <font>
      <b/>
      <u/>
      <sz val="24"/>
      <color rgb="FF00000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C0000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49"/>
      <name val="Calibri"/>
      <family val="2"/>
    </font>
    <font>
      <b/>
      <sz val="11"/>
      <color indexed="57"/>
      <name val="Calibri"/>
      <family val="2"/>
    </font>
    <font>
      <b/>
      <sz val="11"/>
      <color indexed="50"/>
      <name val="Calibri"/>
      <family val="2"/>
    </font>
    <font>
      <b/>
      <sz val="11"/>
      <color indexed="10"/>
      <name val="Calibri"/>
      <family val="2"/>
    </font>
    <font>
      <b/>
      <sz val="11"/>
      <color indexed="36"/>
      <name val="Calibri"/>
      <family val="2"/>
    </font>
    <font>
      <b/>
      <u/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EAECF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4" fillId="0" borderId="0"/>
  </cellStyleXfs>
  <cellXfs count="296">
    <xf numFmtId="0" fontId="0" fillId="0" borderId="0" xfId="0"/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0" xfId="1"/>
    <xf numFmtId="0" fontId="0" fillId="0" borderId="9" xfId="0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4" fillId="0" borderId="0" xfId="0" applyFont="1"/>
    <xf numFmtId="0" fontId="1" fillId="4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 indent="3"/>
    </xf>
    <xf numFmtId="0" fontId="1" fillId="0" borderId="1" xfId="0" applyFont="1" applyBorder="1" applyAlignment="1">
      <alignment vertical="center" wrapText="1"/>
    </xf>
    <xf numFmtId="0" fontId="6" fillId="0" borderId="0" xfId="2"/>
    <xf numFmtId="0" fontId="6" fillId="0" borderId="0" xfId="2" applyAlignment="1">
      <alignment horizontal="center"/>
    </xf>
    <xf numFmtId="0" fontId="7" fillId="0" borderId="0" xfId="2" applyFont="1" applyAlignment="1">
      <alignment horizontal="center"/>
    </xf>
    <xf numFmtId="1" fontId="6" fillId="0" borderId="0" xfId="2" applyNumberFormat="1" applyAlignment="1">
      <alignment horizontal="center"/>
    </xf>
    <xf numFmtId="0" fontId="7" fillId="0" borderId="0" xfId="2" applyFont="1" applyAlignment="1"/>
    <xf numFmtId="0" fontId="7" fillId="0" borderId="1" xfId="2" applyFont="1" applyBorder="1" applyAlignment="1">
      <alignment horizontal="center"/>
    </xf>
    <xf numFmtId="1" fontId="6" fillId="0" borderId="1" xfId="2" applyNumberFormat="1" applyBorder="1" applyAlignment="1">
      <alignment horizontal="center"/>
    </xf>
    <xf numFmtId="0" fontId="7" fillId="10" borderId="1" xfId="2" applyFont="1" applyFill="1" applyBorder="1" applyAlignment="1">
      <alignment horizontal="center"/>
    </xf>
    <xf numFmtId="165" fontId="6" fillId="10" borderId="1" xfId="4" applyNumberFormat="1" applyFont="1" applyFill="1" applyBorder="1"/>
    <xf numFmtId="165" fontId="6" fillId="0" borderId="1" xfId="4" applyNumberFormat="1" applyFont="1" applyBorder="1"/>
    <xf numFmtId="1" fontId="6" fillId="10" borderId="1" xfId="2" applyNumberFormat="1" applyFill="1" applyBorder="1" applyAlignment="1">
      <alignment horizontal="center"/>
    </xf>
    <xf numFmtId="0" fontId="10" fillId="0" borderId="0" xfId="2" applyFont="1" applyAlignment="1">
      <alignment horizontal="center"/>
    </xf>
    <xf numFmtId="1" fontId="10" fillId="0" borderId="0" xfId="2" applyNumberFormat="1" applyFont="1" applyAlignment="1">
      <alignment horizontal="center"/>
    </xf>
    <xf numFmtId="0" fontId="6" fillId="0" borderId="1" xfId="2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8" fillId="11" borderId="2" xfId="2" applyFont="1" applyFill="1" applyBorder="1" applyAlignment="1" applyProtection="1">
      <alignment horizontal="center"/>
      <protection locked="0"/>
    </xf>
    <xf numFmtId="0" fontId="6" fillId="0" borderId="0" xfId="2" applyAlignment="1">
      <alignment horizontal="right"/>
    </xf>
    <xf numFmtId="0" fontId="7" fillId="0" borderId="0" xfId="2" applyFont="1"/>
    <xf numFmtId="0" fontId="6" fillId="0" borderId="4" xfId="2" applyBorder="1" applyAlignment="1">
      <alignment horizontal="center"/>
    </xf>
    <xf numFmtId="1" fontId="11" fillId="0" borderId="6" xfId="2" applyNumberFormat="1" applyFont="1" applyBorder="1" applyAlignment="1">
      <alignment horizontal="center"/>
    </xf>
    <xf numFmtId="0" fontId="6" fillId="11" borderId="1" xfId="2" applyFill="1" applyBorder="1" applyAlignment="1" applyProtection="1">
      <alignment horizontal="center"/>
      <protection locked="0"/>
    </xf>
    <xf numFmtId="0" fontId="6" fillId="0" borderId="0" xfId="2" applyProtection="1">
      <protection locked="0"/>
    </xf>
    <xf numFmtId="0" fontId="8" fillId="11" borderId="11" xfId="2" applyFont="1" applyFill="1" applyBorder="1" applyAlignment="1" applyProtection="1">
      <alignment horizontal="center"/>
      <protection locked="0"/>
    </xf>
    <xf numFmtId="0" fontId="1" fillId="3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3" borderId="16" xfId="0" applyFont="1" applyFill="1" applyBorder="1"/>
    <xf numFmtId="0" fontId="1" fillId="3" borderId="18" xfId="0" applyFont="1" applyFill="1" applyBorder="1"/>
    <xf numFmtId="0" fontId="1" fillId="2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2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" fontId="7" fillId="0" borderId="3" xfId="0" applyNumberFormat="1" applyFont="1" applyBorder="1"/>
    <xf numFmtId="0" fontId="13" fillId="0" borderId="0" xfId="0" applyFont="1" applyAlignment="1">
      <alignment horizontal="center" vertical="center"/>
    </xf>
    <xf numFmtId="0" fontId="16" fillId="0" borderId="0" xfId="0" applyFont="1"/>
    <xf numFmtId="0" fontId="14" fillId="0" borderId="1" xfId="0" applyFont="1" applyBorder="1" applyAlignment="1">
      <alignment vertical="center" shrinkToFit="1"/>
    </xf>
    <xf numFmtId="0" fontId="0" fillId="0" borderId="0" xfId="0" applyAlignment="1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0" xfId="0" applyFill="1"/>
    <xf numFmtId="0" fontId="0" fillId="0" borderId="0" xfId="0" applyFon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1" fillId="13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13" borderId="10" xfId="0" applyFont="1" applyFill="1" applyBorder="1"/>
    <xf numFmtId="0" fontId="1" fillId="13" borderId="22" xfId="0" applyFont="1" applyFill="1" applyBorder="1"/>
    <xf numFmtId="0" fontId="1" fillId="13" borderId="12" xfId="0" applyFont="1" applyFill="1" applyBorder="1"/>
    <xf numFmtId="0" fontId="1" fillId="13" borderId="27" xfId="0" applyFont="1" applyFill="1" applyBorder="1"/>
    <xf numFmtId="0" fontId="1" fillId="13" borderId="28" xfId="0" applyFont="1" applyFill="1" applyBorder="1"/>
    <xf numFmtId="0" fontId="1" fillId="13" borderId="24" xfId="0" applyFont="1" applyFill="1" applyBorder="1"/>
    <xf numFmtId="0" fontId="1" fillId="13" borderId="26" xfId="0" applyFont="1" applyFill="1" applyBorder="1"/>
    <xf numFmtId="0" fontId="1" fillId="13" borderId="25" xfId="0" applyFont="1" applyFill="1" applyBorder="1"/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/>
    <xf numFmtId="0" fontId="18" fillId="0" borderId="0" xfId="0" applyFont="1" applyAlignment="1"/>
    <xf numFmtId="0" fontId="22" fillId="0" borderId="0" xfId="0" applyFont="1" applyAlignment="1">
      <alignment vertical="center" wrapText="1"/>
    </xf>
    <xf numFmtId="49" fontId="0" fillId="0" borderId="0" xfId="0" applyNumberFormat="1"/>
    <xf numFmtId="0" fontId="2" fillId="0" borderId="0" xfId="0" applyFont="1" applyAlignment="1"/>
    <xf numFmtId="0" fontId="24" fillId="0" borderId="0" xfId="0" applyFont="1" applyBorder="1" applyAlignment="1">
      <alignment horizontal="left" vertical="center"/>
    </xf>
    <xf numFmtId="0" fontId="1" fillId="15" borderId="2" xfId="0" applyFont="1" applyFill="1" applyBorder="1"/>
    <xf numFmtId="0" fontId="25" fillId="0" borderId="0" xfId="0" applyFont="1" applyAlignment="1"/>
    <xf numFmtId="0" fontId="1" fillId="15" borderId="2" xfId="0" applyFont="1" applyFill="1" applyBorder="1" applyAlignment="1">
      <alignment horizontal="center" vertical="center"/>
    </xf>
    <xf numFmtId="0" fontId="26" fillId="16" borderId="1" xfId="0" applyFont="1" applyFill="1" applyBorder="1" applyAlignment="1">
      <alignment horizontal="center" vertical="top" wrapText="1"/>
    </xf>
    <xf numFmtId="0" fontId="2" fillId="16" borderId="0" xfId="0" applyFont="1" applyFill="1" applyBorder="1" applyAlignment="1">
      <alignment horizontal="left" vertical="center"/>
    </xf>
    <xf numFmtId="0" fontId="2" fillId="0" borderId="0" xfId="0" applyFont="1" applyBorder="1"/>
    <xf numFmtId="0" fontId="26" fillId="16" borderId="16" xfId="0" applyFont="1" applyFill="1" applyBorder="1" applyAlignment="1">
      <alignment horizontal="center" vertical="top" wrapText="1"/>
    </xf>
    <xf numFmtId="0" fontId="26" fillId="16" borderId="31" xfId="0" applyFont="1" applyFill="1" applyBorder="1" applyAlignment="1">
      <alignment horizontal="center" vertical="top" wrapText="1"/>
    </xf>
    <xf numFmtId="0" fontId="26" fillId="16" borderId="18" xfId="0" applyFont="1" applyFill="1" applyBorder="1" applyAlignment="1">
      <alignment horizontal="center" vertical="top" wrapText="1"/>
    </xf>
    <xf numFmtId="0" fontId="26" fillId="16" borderId="20" xfId="0" applyFont="1" applyFill="1" applyBorder="1" applyAlignment="1">
      <alignment horizontal="center" vertical="top" wrapText="1"/>
    </xf>
    <xf numFmtId="0" fontId="26" fillId="16" borderId="32" xfId="0" applyFont="1" applyFill="1" applyBorder="1" applyAlignment="1">
      <alignment horizontal="center" vertical="top" wrapText="1"/>
    </xf>
    <xf numFmtId="0" fontId="27" fillId="15" borderId="22" xfId="0" applyFont="1" applyFill="1" applyBorder="1" applyAlignment="1">
      <alignment horizontal="center" vertical="top" wrapText="1"/>
    </xf>
    <xf numFmtId="0" fontId="27" fillId="15" borderId="33" xfId="0" applyFont="1" applyFill="1" applyBorder="1" applyAlignment="1">
      <alignment horizontal="center" vertical="top" wrapText="1"/>
    </xf>
    <xf numFmtId="0" fontId="27" fillId="15" borderId="30" xfId="0" applyFont="1" applyFill="1" applyBorder="1" applyAlignment="1">
      <alignment horizontal="center" vertical="top" wrapText="1"/>
    </xf>
    <xf numFmtId="0" fontId="27" fillId="15" borderId="23" xfId="0" applyFont="1" applyFill="1" applyBorder="1" applyAlignment="1">
      <alignment horizontal="center" vertical="top" wrapText="1"/>
    </xf>
    <xf numFmtId="0" fontId="27" fillId="15" borderId="0" xfId="0" applyFont="1" applyFill="1" applyBorder="1" applyAlignment="1">
      <alignment horizontal="center" vertical="top" wrapText="1"/>
    </xf>
    <xf numFmtId="0" fontId="27" fillId="15" borderId="17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  <xf numFmtId="0" fontId="0" fillId="0" borderId="10" xfId="0" applyBorder="1"/>
    <xf numFmtId="0" fontId="0" fillId="0" borderId="22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1" fillId="17" borderId="27" xfId="0" applyFont="1" applyFill="1" applyBorder="1" applyAlignment="1">
      <alignment horizontal="center" vertical="center"/>
    </xf>
    <xf numFmtId="0" fontId="1" fillId="17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8" borderId="27" xfId="0" applyFont="1" applyFill="1" applyBorder="1" applyAlignment="1">
      <alignment horizontal="center" vertical="center"/>
    </xf>
    <xf numFmtId="0" fontId="1" fillId="18" borderId="28" xfId="0" applyFont="1" applyFill="1" applyBorder="1" applyAlignment="1">
      <alignment horizontal="center" vertical="center"/>
    </xf>
    <xf numFmtId="0" fontId="1" fillId="15" borderId="2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center" vertical="center" wrapText="1"/>
    </xf>
    <xf numFmtId="0" fontId="6" fillId="0" borderId="0" xfId="2" applyFont="1" applyBorder="1" applyAlignment="1">
      <alignment horizontal="left"/>
    </xf>
    <xf numFmtId="0" fontId="7" fillId="0" borderId="0" xfId="2" applyFont="1" applyBorder="1" applyAlignment="1">
      <alignment horizontal="left"/>
    </xf>
    <xf numFmtId="0" fontId="0" fillId="0" borderId="0" xfId="0" applyBorder="1"/>
    <xf numFmtId="0" fontId="6" fillId="0" borderId="0" xfId="2" applyBorder="1"/>
    <xf numFmtId="0" fontId="0" fillId="0" borderId="0" xfId="0" applyAlignment="1">
      <alignment vertical="center" wrapText="1" shrinkToFi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9" fillId="12" borderId="1" xfId="2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9" fillId="0" borderId="0" xfId="0" applyFont="1" applyAlignment="1"/>
    <xf numFmtId="0" fontId="1" fillId="22" borderId="4" xfId="1" applyFont="1" applyFill="1" applyBorder="1" applyAlignment="1">
      <alignment horizontal="center" vertical="center"/>
    </xf>
    <xf numFmtId="0" fontId="1" fillId="22" borderId="6" xfId="1" applyFont="1" applyFill="1" applyBorder="1" applyAlignment="1">
      <alignment horizontal="center" vertical="center"/>
    </xf>
    <xf numFmtId="0" fontId="1" fillId="19" borderId="4" xfId="1" applyFont="1" applyFill="1" applyBorder="1" applyAlignment="1">
      <alignment horizontal="center" vertical="center"/>
    </xf>
    <xf numFmtId="0" fontId="1" fillId="19" borderId="6" xfId="1" applyFont="1" applyFill="1" applyBorder="1" applyAlignment="1">
      <alignment horizontal="center" vertical="center"/>
    </xf>
    <xf numFmtId="0" fontId="1" fillId="23" borderId="4" xfId="1" applyFont="1" applyFill="1" applyBorder="1" applyAlignment="1">
      <alignment horizontal="center" vertical="center"/>
    </xf>
    <xf numFmtId="0" fontId="1" fillId="23" borderId="5" xfId="1" applyFont="1" applyFill="1" applyBorder="1" applyAlignment="1">
      <alignment horizontal="center" vertical="center"/>
    </xf>
    <xf numFmtId="0" fontId="1" fillId="23" borderId="6" xfId="1" applyFont="1" applyFill="1" applyBorder="1" applyAlignment="1">
      <alignment horizontal="center" vertical="center"/>
    </xf>
    <xf numFmtId="0" fontId="1" fillId="21" borderId="4" xfId="1" applyFont="1" applyFill="1" applyBorder="1" applyAlignment="1">
      <alignment horizontal="center" vertical="center"/>
    </xf>
    <xf numFmtId="0" fontId="1" fillId="21" borderId="5" xfId="1" applyFont="1" applyFill="1" applyBorder="1" applyAlignment="1">
      <alignment horizontal="center" vertical="center"/>
    </xf>
    <xf numFmtId="0" fontId="1" fillId="21" borderId="6" xfId="1" applyFont="1" applyFill="1" applyBorder="1" applyAlignment="1">
      <alignment horizontal="center" vertical="center"/>
    </xf>
    <xf numFmtId="0" fontId="1" fillId="17" borderId="10" xfId="1" applyFont="1" applyFill="1" applyBorder="1" applyAlignment="1">
      <alignment horizontal="center" vertical="center"/>
    </xf>
    <xf numFmtId="0" fontId="1" fillId="17" borderId="12" xfId="1" applyFont="1" applyFill="1" applyBorder="1" applyAlignment="1">
      <alignment horizontal="center" vertical="center"/>
    </xf>
    <xf numFmtId="0" fontId="1" fillId="17" borderId="27" xfId="1" applyFont="1" applyFill="1" applyBorder="1" applyAlignment="1">
      <alignment horizontal="center" vertical="center"/>
    </xf>
    <xf numFmtId="0" fontId="1" fillId="17" borderId="28" xfId="1" applyFont="1" applyFill="1" applyBorder="1" applyAlignment="1">
      <alignment horizontal="center" vertical="center"/>
    </xf>
    <xf numFmtId="0" fontId="1" fillId="17" borderId="24" xfId="1" applyFont="1" applyFill="1" applyBorder="1" applyAlignment="1">
      <alignment horizontal="center" vertical="center"/>
    </xf>
    <xf numFmtId="0" fontId="1" fillId="17" borderId="25" xfId="1" applyFont="1" applyFill="1" applyBorder="1" applyAlignment="1">
      <alignment horizontal="center" vertical="center"/>
    </xf>
    <xf numFmtId="0" fontId="1" fillId="18" borderId="10" xfId="1" applyFont="1" applyFill="1" applyBorder="1" applyAlignment="1">
      <alignment horizontal="center" vertical="center"/>
    </xf>
    <xf numFmtId="0" fontId="1" fillId="18" borderId="12" xfId="1" applyFont="1" applyFill="1" applyBorder="1" applyAlignment="1">
      <alignment horizontal="center" vertical="center"/>
    </xf>
    <xf numFmtId="0" fontId="1" fillId="18" borderId="24" xfId="1" applyFont="1" applyFill="1" applyBorder="1" applyAlignment="1">
      <alignment horizontal="center" vertical="center"/>
    </xf>
    <xf numFmtId="0" fontId="1" fillId="18" borderId="25" xfId="1" applyFont="1" applyFill="1" applyBorder="1" applyAlignment="1">
      <alignment horizontal="center" vertical="center"/>
    </xf>
    <xf numFmtId="0" fontId="1" fillId="15" borderId="10" xfId="1" applyFont="1" applyFill="1" applyBorder="1" applyAlignment="1">
      <alignment horizontal="center" vertical="center"/>
    </xf>
    <xf numFmtId="0" fontId="1" fillId="15" borderId="22" xfId="1" applyFont="1" applyFill="1" applyBorder="1" applyAlignment="1">
      <alignment horizontal="center" vertical="center"/>
    </xf>
    <xf numFmtId="0" fontId="1" fillId="15" borderId="12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15" borderId="27" xfId="1" applyFont="1" applyFill="1" applyBorder="1" applyAlignment="1">
      <alignment horizontal="center" vertical="center"/>
    </xf>
    <xf numFmtId="0" fontId="1" fillId="15" borderId="0" xfId="1" applyFont="1" applyFill="1" applyBorder="1" applyAlignment="1">
      <alignment horizontal="center" vertical="center"/>
    </xf>
    <xf numFmtId="0" fontId="1" fillId="15" borderId="28" xfId="1" applyFont="1" applyFill="1" applyBorder="1" applyAlignment="1">
      <alignment horizontal="center" vertical="center"/>
    </xf>
    <xf numFmtId="0" fontId="1" fillId="15" borderId="24" xfId="1" applyFont="1" applyFill="1" applyBorder="1" applyAlignment="1">
      <alignment horizontal="center" vertical="center"/>
    </xf>
    <xf numFmtId="0" fontId="1" fillId="15" borderId="26" xfId="1" applyFont="1" applyFill="1" applyBorder="1" applyAlignment="1">
      <alignment horizontal="center" vertical="center"/>
    </xf>
    <xf numFmtId="0" fontId="1" fillId="15" borderId="25" xfId="1" applyFont="1" applyFill="1" applyBorder="1" applyAlignment="1">
      <alignment horizontal="center" vertical="center"/>
    </xf>
    <xf numFmtId="0" fontId="1" fillId="20" borderId="4" xfId="1" applyFont="1" applyFill="1" applyBorder="1" applyAlignment="1">
      <alignment horizontal="center" vertical="center"/>
    </xf>
    <xf numFmtId="0" fontId="1" fillId="20" borderId="5" xfId="1" applyFont="1" applyFill="1" applyBorder="1" applyAlignment="1">
      <alignment horizontal="center" vertical="center"/>
    </xf>
    <xf numFmtId="0" fontId="1" fillId="20" borderId="6" xfId="1" applyFont="1" applyFill="1" applyBorder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1" fillId="6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12" borderId="1" xfId="2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9" fillId="12" borderId="3" xfId="2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 shrinkToFit="1"/>
    </xf>
    <xf numFmtId="0" fontId="1" fillId="0" borderId="22" xfId="0" applyFont="1" applyBorder="1" applyAlignment="1"/>
    <xf numFmtId="0" fontId="1" fillId="0" borderId="0" xfId="0" applyFont="1" applyAlignment="1">
      <alignment vertical="center"/>
    </xf>
    <xf numFmtId="0" fontId="1" fillId="5" borderId="4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 shrinkToFit="1"/>
    </xf>
    <xf numFmtId="0" fontId="1" fillId="5" borderId="6" xfId="0" applyFont="1" applyFill="1" applyBorder="1" applyAlignment="1">
      <alignment horizontal="center" vertical="center" shrinkToFit="1"/>
    </xf>
    <xf numFmtId="0" fontId="1" fillId="8" borderId="4" xfId="0" applyFont="1" applyFill="1" applyBorder="1" applyAlignment="1">
      <alignment horizontal="center" vertical="center" shrinkToFit="1"/>
    </xf>
    <xf numFmtId="0" fontId="1" fillId="8" borderId="5" xfId="0" applyFont="1" applyFill="1" applyBorder="1" applyAlignment="1">
      <alignment horizontal="center" vertical="center" shrinkToFit="1"/>
    </xf>
    <xf numFmtId="0" fontId="1" fillId="8" borderId="6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" fillId="0" borderId="0" xfId="0" applyFont="1" applyAlignment="1"/>
    <xf numFmtId="0" fontId="0" fillId="0" borderId="0" xfId="0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14" borderId="4" xfId="0" applyFont="1" applyFill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15" borderId="4" xfId="0" applyFont="1" applyFill="1" applyBorder="1" applyAlignment="1"/>
    <xf numFmtId="0" fontId="1" fillId="15" borderId="5" xfId="0" applyFont="1" applyFill="1" applyBorder="1" applyAlignment="1"/>
    <xf numFmtId="0" fontId="1" fillId="15" borderId="6" xfId="0" applyFont="1" applyFill="1" applyBorder="1" applyAlignment="1"/>
    <xf numFmtId="0" fontId="25" fillId="0" borderId="0" xfId="0" applyFont="1" applyAlignment="1"/>
    <xf numFmtId="0" fontId="17" fillId="0" borderId="4" xfId="0" applyFont="1" applyBorder="1" applyAlignment="1"/>
    <xf numFmtId="0" fontId="17" fillId="0" borderId="5" xfId="0" applyFont="1" applyBorder="1" applyAlignment="1"/>
    <xf numFmtId="0" fontId="17" fillId="0" borderId="6" xfId="0" applyFont="1" applyBorder="1" applyAlignment="1"/>
    <xf numFmtId="0" fontId="12" fillId="0" borderId="4" xfId="0" applyFont="1" applyBorder="1" applyAlignment="1">
      <alignment horizontal="center" vertical="center"/>
    </xf>
    <xf numFmtId="0" fontId="16" fillId="0" borderId="0" xfId="0" applyFont="1" applyAlignment="1"/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4" fillId="0" borderId="29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" fillId="0" borderId="0" xfId="0" applyFont="1" applyAlignment="1"/>
    <xf numFmtId="49" fontId="2" fillId="0" borderId="0" xfId="0" applyNumberFormat="1" applyFont="1" applyAlignment="1"/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8" fillId="0" borderId="0" xfId="0" applyFont="1" applyAlignment="1"/>
    <xf numFmtId="0" fontId="2" fillId="16" borderId="0" xfId="0" applyFont="1" applyFill="1" applyBorder="1" applyAlignment="1">
      <alignment horizontal="left" vertical="center"/>
    </xf>
    <xf numFmtId="0" fontId="2" fillId="0" borderId="0" xfId="0" applyFont="1" applyBorder="1"/>
    <xf numFmtId="0" fontId="27" fillId="15" borderId="13" xfId="0" applyFont="1" applyFill="1" applyBorder="1" applyAlignment="1">
      <alignment horizontal="center" vertical="top" wrapText="1"/>
    </xf>
    <xf numFmtId="0" fontId="27" fillId="15" borderId="15" xfId="0" applyFont="1" applyFill="1" applyBorder="1" applyAlignment="1">
      <alignment horizontal="center" vertical="top" wrapText="1"/>
    </xf>
    <xf numFmtId="0" fontId="27" fillId="15" borderId="23" xfId="0" applyFont="1" applyFill="1" applyBorder="1" applyAlignment="1">
      <alignment horizontal="center" vertical="top" wrapText="1"/>
    </xf>
    <xf numFmtId="0" fontId="27" fillId="15" borderId="1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1" applyAlignment="1"/>
    <xf numFmtId="0" fontId="1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7" fillId="0" borderId="1" xfId="5" applyFont="1" applyBorder="1" applyAlignment="1">
      <alignment horizontal="center" vertical="center"/>
    </xf>
    <xf numFmtId="0" fontId="38" fillId="0" borderId="1" xfId="5" applyFont="1" applyBorder="1" applyAlignment="1">
      <alignment horizontal="center" vertical="center"/>
    </xf>
    <xf numFmtId="0" fontId="39" fillId="0" borderId="1" xfId="5" applyFont="1" applyBorder="1" applyAlignment="1">
      <alignment horizontal="center" vertical="center"/>
    </xf>
    <xf numFmtId="0" fontId="40" fillId="0" borderId="1" xfId="5" applyFont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 shrinkToFit="1"/>
    </xf>
    <xf numFmtId="0" fontId="0" fillId="14" borderId="6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Fill="1" applyBorder="1" applyAlignment="1">
      <alignment horizontal="center" vertical="center" shrinkToFit="1"/>
    </xf>
    <xf numFmtId="0" fontId="41" fillId="4" borderId="1" xfId="1" applyFont="1" applyFill="1" applyBorder="1" applyAlignment="1">
      <alignment horizontal="center" vertical="center" wrapText="1"/>
    </xf>
    <xf numFmtId="0" fontId="41" fillId="2" borderId="1" xfId="1" applyFont="1" applyFill="1" applyBorder="1" applyAlignment="1">
      <alignment horizontal="center" vertical="center" wrapText="1"/>
    </xf>
    <xf numFmtId="0" fontId="41" fillId="5" borderId="1" xfId="1" applyFont="1" applyFill="1" applyBorder="1" applyAlignment="1">
      <alignment horizontal="center" vertical="center" wrapText="1"/>
    </xf>
    <xf numFmtId="0" fontId="42" fillId="4" borderId="1" xfId="1" applyFont="1" applyFill="1" applyBorder="1" applyAlignment="1">
      <alignment horizontal="center" vertical="center" wrapText="1"/>
    </xf>
    <xf numFmtId="0" fontId="42" fillId="2" borderId="1" xfId="1" applyFont="1" applyFill="1" applyBorder="1" applyAlignment="1">
      <alignment horizontal="center" vertical="center" wrapText="1"/>
    </xf>
    <xf numFmtId="0" fontId="42" fillId="5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 shrinkToFit="1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2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8" fillId="16" borderId="0" xfId="0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 vertical="center"/>
    </xf>
  </cellXfs>
  <cellStyles count="6">
    <cellStyle name="Euro" xfId="3" xr:uid="{00000000-0005-0000-0000-000000000000}"/>
    <cellStyle name="Lien hypertexte" xfId="1" builtinId="8"/>
    <cellStyle name="Milliers 2" xfId="4" xr:uid="{00000000-0005-0000-0000-000002000000}"/>
    <cellStyle name="Normal" xfId="0" builtinId="0"/>
    <cellStyle name="Normal 2" xfId="2" xr:uid="{00000000-0005-0000-0000-000004000000}"/>
    <cellStyle name="Normal_Calcul soudage" xfId="5" xr:uid="{A971611C-B831-45C7-99B7-BA2ABA9EF58C}"/>
  </cellStyles>
  <dxfs count="0"/>
  <tableStyles count="0" defaultTableStyle="TableStyleMedium2" defaultPivotStyle="PivotStyleLight16"/>
  <colors>
    <mruColors>
      <color rgb="FFCCCC00"/>
      <color rgb="FFCCFFCC"/>
      <color rgb="FFCCCCFF"/>
      <color rgb="FF66CCFF"/>
      <color rgb="FFFFCCFF"/>
      <color rgb="FFFFFFCC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9.jpg"/><Relationship Id="rId7" Type="http://schemas.openxmlformats.org/officeDocument/2006/relationships/image" Target="../media/image13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6" Type="http://schemas.openxmlformats.org/officeDocument/2006/relationships/image" Target="../media/image12.jpg"/><Relationship Id="rId11" Type="http://schemas.openxmlformats.org/officeDocument/2006/relationships/image" Target="../media/image17.jpg"/><Relationship Id="rId5" Type="http://schemas.openxmlformats.org/officeDocument/2006/relationships/image" Target="../media/image11.jpg"/><Relationship Id="rId10" Type="http://schemas.openxmlformats.org/officeDocument/2006/relationships/image" Target="../media/image16.jpg"/><Relationship Id="rId4" Type="http://schemas.openxmlformats.org/officeDocument/2006/relationships/image" Target="../media/image10.jpg"/><Relationship Id="rId9" Type="http://schemas.openxmlformats.org/officeDocument/2006/relationships/image" Target="../media/image1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g"/><Relationship Id="rId2" Type="http://schemas.openxmlformats.org/officeDocument/2006/relationships/image" Target="../media/image20.jpg"/><Relationship Id="rId1" Type="http://schemas.openxmlformats.org/officeDocument/2006/relationships/image" Target="../media/image19.jpg"/><Relationship Id="rId6" Type="http://schemas.openxmlformats.org/officeDocument/2006/relationships/image" Target="../media/image24.jpg"/><Relationship Id="rId5" Type="http://schemas.openxmlformats.org/officeDocument/2006/relationships/image" Target="../media/image23.jpg"/><Relationship Id="rId4" Type="http://schemas.openxmlformats.org/officeDocument/2006/relationships/image" Target="../media/image22.jp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jpg"/><Relationship Id="rId3" Type="http://schemas.openxmlformats.org/officeDocument/2006/relationships/image" Target="../media/image27.jpg"/><Relationship Id="rId7" Type="http://schemas.openxmlformats.org/officeDocument/2006/relationships/image" Target="../media/image31.jpg"/><Relationship Id="rId2" Type="http://schemas.openxmlformats.org/officeDocument/2006/relationships/image" Target="../media/image26.gif"/><Relationship Id="rId1" Type="http://schemas.openxmlformats.org/officeDocument/2006/relationships/image" Target="../media/image25.jpg"/><Relationship Id="rId6" Type="http://schemas.openxmlformats.org/officeDocument/2006/relationships/image" Target="../media/image30.jpg"/><Relationship Id="rId5" Type="http://schemas.openxmlformats.org/officeDocument/2006/relationships/image" Target="../media/image29.jpg"/><Relationship Id="rId4" Type="http://schemas.openxmlformats.org/officeDocument/2006/relationships/image" Target="../media/image28.jpg"/><Relationship Id="rId9" Type="http://schemas.openxmlformats.org/officeDocument/2006/relationships/image" Target="../media/image33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733425</xdr:colOff>
      <xdr:row>12</xdr:row>
      <xdr:rowOff>19050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83701F3-82F8-4C9E-96C3-5EB48AEDC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7286625" cy="2114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34</xdr:row>
      <xdr:rowOff>180974</xdr:rowOff>
    </xdr:from>
    <xdr:to>
      <xdr:col>3</xdr:col>
      <xdr:colOff>810479</xdr:colOff>
      <xdr:row>41</xdr:row>
      <xdr:rowOff>66675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03F40F8-A69B-48FD-AE25-52B9FCE96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7305674"/>
          <a:ext cx="4858605" cy="1219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41</xdr:row>
      <xdr:rowOff>44716</xdr:rowOff>
    </xdr:from>
    <xdr:to>
      <xdr:col>3</xdr:col>
      <xdr:colOff>742950</xdr:colOff>
      <xdr:row>62</xdr:row>
      <xdr:rowOff>127127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2900E1C-A5BE-47E1-ADA5-5AC94273A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502916"/>
          <a:ext cx="4724400" cy="408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63</xdr:row>
      <xdr:rowOff>98516</xdr:rowOff>
    </xdr:from>
    <xdr:to>
      <xdr:col>3</xdr:col>
      <xdr:colOff>676275</xdr:colOff>
      <xdr:row>76</xdr:row>
      <xdr:rowOff>18340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C422AA5-33D7-4812-9D15-B025F7F9A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747716"/>
          <a:ext cx="4714875" cy="2396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200024</xdr:colOff>
      <xdr:row>75</xdr:row>
      <xdr:rowOff>104775</xdr:rowOff>
    </xdr:from>
    <xdr:to>
      <xdr:col>3</xdr:col>
      <xdr:colOff>421716</xdr:colOff>
      <xdr:row>95</xdr:row>
      <xdr:rowOff>180975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C62C694-30B9-484F-A66C-202F2D9D4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15039975"/>
          <a:ext cx="4469842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99</xdr:row>
      <xdr:rowOff>161925</xdr:rowOff>
    </xdr:from>
    <xdr:to>
      <xdr:col>7</xdr:col>
      <xdr:colOff>513719</xdr:colOff>
      <xdr:row>112</xdr:row>
      <xdr:rowOff>57150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50AADABE-B077-45CD-AFD2-8BEC92CC6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19688175"/>
          <a:ext cx="7695568" cy="2371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1</xdr:row>
      <xdr:rowOff>123825</xdr:rowOff>
    </xdr:from>
    <xdr:to>
      <xdr:col>10</xdr:col>
      <xdr:colOff>331450</xdr:colOff>
      <xdr:row>10</xdr:row>
      <xdr:rowOff>58056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5057AFF-DA36-4319-B58B-21BCB390B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0" y="504825"/>
          <a:ext cx="3931900" cy="1658256"/>
        </a:xfrm>
        <a:prstGeom prst="rect">
          <a:avLst/>
        </a:prstGeom>
      </xdr:spPr>
    </xdr:pic>
    <xdr:clientData/>
  </xdr:twoCellAnchor>
  <xdr:twoCellAnchor editAs="oneCell">
    <xdr:from>
      <xdr:col>0</xdr:col>
      <xdr:colOff>695325</xdr:colOff>
      <xdr:row>4</xdr:row>
      <xdr:rowOff>9525</xdr:rowOff>
    </xdr:from>
    <xdr:to>
      <xdr:col>4</xdr:col>
      <xdr:colOff>304800</xdr:colOff>
      <xdr:row>10</xdr:row>
      <xdr:rowOff>90561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8566050-DD35-4479-8636-FBAC9065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162050"/>
          <a:ext cx="2466975" cy="1224036"/>
        </a:xfrm>
        <a:prstGeom prst="rect">
          <a:avLst/>
        </a:prstGeom>
      </xdr:spPr>
    </xdr:pic>
    <xdr:clientData/>
  </xdr:twoCellAnchor>
  <xdr:twoCellAnchor editAs="oneCell">
    <xdr:from>
      <xdr:col>0</xdr:col>
      <xdr:colOff>47626</xdr:colOff>
      <xdr:row>14</xdr:row>
      <xdr:rowOff>76200</xdr:rowOff>
    </xdr:from>
    <xdr:to>
      <xdr:col>3</xdr:col>
      <xdr:colOff>19051</xdr:colOff>
      <xdr:row>29</xdr:row>
      <xdr:rowOff>89753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285DDAA-148C-439A-AE47-C86C7A40E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962275"/>
          <a:ext cx="2114550" cy="287105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14</xdr:row>
      <xdr:rowOff>60328</xdr:rowOff>
    </xdr:from>
    <xdr:to>
      <xdr:col>6</xdr:col>
      <xdr:colOff>419100</xdr:colOff>
      <xdr:row>30</xdr:row>
      <xdr:rowOff>19049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20CCA10-E549-4ABA-B85C-694215D1B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" y="2946403"/>
          <a:ext cx="2276475" cy="3006721"/>
        </a:xfrm>
        <a:prstGeom prst="rect">
          <a:avLst/>
        </a:prstGeom>
      </xdr:spPr>
    </xdr:pic>
    <xdr:clientData/>
  </xdr:twoCellAnchor>
  <xdr:twoCellAnchor editAs="oneCell">
    <xdr:from>
      <xdr:col>7</xdr:col>
      <xdr:colOff>38101</xdr:colOff>
      <xdr:row>14</xdr:row>
      <xdr:rowOff>28575</xdr:rowOff>
    </xdr:from>
    <xdr:to>
      <xdr:col>11</xdr:col>
      <xdr:colOff>571501</xdr:colOff>
      <xdr:row>19</xdr:row>
      <xdr:rowOff>185567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FE51467B-02B1-4FD5-B8AC-A10F8E7DF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6" y="2914650"/>
          <a:ext cx="3390900" cy="1109492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34</xdr:row>
      <xdr:rowOff>152400</xdr:rowOff>
    </xdr:from>
    <xdr:to>
      <xdr:col>2</xdr:col>
      <xdr:colOff>581025</xdr:colOff>
      <xdr:row>38</xdr:row>
      <xdr:rowOff>79929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701F481C-568B-4776-855A-84960BBEC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867525"/>
          <a:ext cx="1676400" cy="689529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41</xdr:row>
      <xdr:rowOff>152400</xdr:rowOff>
    </xdr:from>
    <xdr:to>
      <xdr:col>2</xdr:col>
      <xdr:colOff>397888</xdr:colOff>
      <xdr:row>45</xdr:row>
      <xdr:rowOff>48825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2D007E51-99C9-4447-B335-18055DABE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0075"/>
          <a:ext cx="1378963" cy="658425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50</xdr:row>
      <xdr:rowOff>76200</xdr:rowOff>
    </xdr:from>
    <xdr:to>
      <xdr:col>2</xdr:col>
      <xdr:colOff>536200</xdr:colOff>
      <xdr:row>53</xdr:row>
      <xdr:rowOff>65581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B0DE7347-7F2F-4BC4-826E-427D5F583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9877425"/>
          <a:ext cx="1441075" cy="560881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342901</xdr:colOff>
      <xdr:row>49</xdr:row>
      <xdr:rowOff>142875</xdr:rowOff>
    </xdr:from>
    <xdr:to>
      <xdr:col>8</xdr:col>
      <xdr:colOff>681514</xdr:colOff>
      <xdr:row>64</xdr:row>
      <xdr:rowOff>142875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8708C7FA-CA41-4989-A135-496740B77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6" y="9753600"/>
          <a:ext cx="3910488" cy="2857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67</xdr:row>
      <xdr:rowOff>133350</xdr:rowOff>
    </xdr:from>
    <xdr:to>
      <xdr:col>8</xdr:col>
      <xdr:colOff>46851</xdr:colOff>
      <xdr:row>94</xdr:row>
      <xdr:rowOff>114299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77D2A81B-0EB2-4A55-BF6B-13BF6189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3192125"/>
          <a:ext cx="5018901" cy="51244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9525</xdr:rowOff>
    </xdr:from>
    <xdr:to>
      <xdr:col>8</xdr:col>
      <xdr:colOff>61428</xdr:colOff>
      <xdr:row>125</xdr:row>
      <xdr:rowOff>70887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93C963C0-B6D1-478F-A489-92B4AAA51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19564350"/>
          <a:ext cx="5062053" cy="4633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</xdr:row>
      <xdr:rowOff>19050</xdr:rowOff>
    </xdr:from>
    <xdr:to>
      <xdr:col>11</xdr:col>
      <xdr:colOff>340074</xdr:colOff>
      <xdr:row>25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C8CCD74-44DE-45AB-BC30-31813A89C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209550"/>
          <a:ext cx="8121998" cy="4676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1581150</xdr:colOff>
      <xdr:row>2</xdr:row>
      <xdr:rowOff>466726</xdr:rowOff>
    </xdr:from>
    <xdr:to>
      <xdr:col>1</xdr:col>
      <xdr:colOff>2814447</xdr:colOff>
      <xdr:row>7</xdr:row>
      <xdr:rowOff>57151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F1F29FA-D81B-4398-AA5C-266DBEA8E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990601"/>
          <a:ext cx="1233297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1666875</xdr:colOff>
      <xdr:row>10</xdr:row>
      <xdr:rowOff>161925</xdr:rowOff>
    </xdr:from>
    <xdr:to>
      <xdr:col>2</xdr:col>
      <xdr:colOff>536746</xdr:colOff>
      <xdr:row>15</xdr:row>
      <xdr:rowOff>161925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320F20DF-6798-40D2-8722-9DC30E628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3657600"/>
          <a:ext cx="2413171" cy="1038225"/>
        </a:xfrm>
        <a:prstGeom prst="rect">
          <a:avLst/>
        </a:prstGeom>
      </xdr:spPr>
    </xdr:pic>
    <xdr:clientData/>
  </xdr:twoCellAnchor>
  <xdr:twoCellAnchor editAs="oneCell">
    <xdr:from>
      <xdr:col>1</xdr:col>
      <xdr:colOff>1628775</xdr:colOff>
      <xdr:row>25</xdr:row>
      <xdr:rowOff>4430</xdr:rowOff>
    </xdr:from>
    <xdr:to>
      <xdr:col>2</xdr:col>
      <xdr:colOff>409875</xdr:colOff>
      <xdr:row>30</xdr:row>
      <xdr:rowOff>57150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6A909407-543F-417B-9459-11593E3B6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6252830"/>
          <a:ext cx="2324400" cy="109094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2733675</xdr:colOff>
      <xdr:row>35</xdr:row>
      <xdr:rowOff>38101</xdr:rowOff>
    </xdr:from>
    <xdr:to>
      <xdr:col>2</xdr:col>
      <xdr:colOff>647700</xdr:colOff>
      <xdr:row>39</xdr:row>
      <xdr:rowOff>176736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2611C38-4507-443E-9F4C-0A205286A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8305801"/>
          <a:ext cx="1457325" cy="986360"/>
        </a:xfrm>
        <a:prstGeom prst="rect">
          <a:avLst/>
        </a:prstGeom>
      </xdr:spPr>
    </xdr:pic>
    <xdr:clientData/>
  </xdr:twoCellAnchor>
  <xdr:twoCellAnchor editAs="oneCell">
    <xdr:from>
      <xdr:col>1</xdr:col>
      <xdr:colOff>2733676</xdr:colOff>
      <xdr:row>43</xdr:row>
      <xdr:rowOff>57151</xdr:rowOff>
    </xdr:from>
    <xdr:to>
      <xdr:col>4</xdr:col>
      <xdr:colOff>114059</xdr:colOff>
      <xdr:row>47</xdr:row>
      <xdr:rowOff>161926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A4055AC-3EEA-4C59-9FBA-0DA78D712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1" y="9934576"/>
          <a:ext cx="2352433" cy="10096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62</xdr:row>
      <xdr:rowOff>19050</xdr:rowOff>
    </xdr:from>
    <xdr:to>
      <xdr:col>1</xdr:col>
      <xdr:colOff>2705100</xdr:colOff>
      <xdr:row>70</xdr:row>
      <xdr:rowOff>171450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9EA652AC-CF29-4253-8A16-2E69EE904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193125"/>
          <a:ext cx="2686050" cy="1676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166</xdr:row>
      <xdr:rowOff>66675</xdr:rowOff>
    </xdr:from>
    <xdr:to>
      <xdr:col>4</xdr:col>
      <xdr:colOff>85726</xdr:colOff>
      <xdr:row>178</xdr:row>
      <xdr:rowOff>130738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7179C572-B0E2-415A-9AFB-6D652BC56B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000"/>
        <a:stretch/>
      </xdr:blipFill>
      <xdr:spPr>
        <a:xfrm>
          <a:off x="733426" y="32280225"/>
          <a:ext cx="2209800" cy="235006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</xdr:row>
      <xdr:rowOff>142875</xdr:rowOff>
    </xdr:from>
    <xdr:to>
      <xdr:col>7</xdr:col>
      <xdr:colOff>694002</xdr:colOff>
      <xdr:row>32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B385618-ABF6-4F8A-A1D4-9951A5A30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066925"/>
          <a:ext cx="5618427" cy="41338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34</xdr:row>
      <xdr:rowOff>85724</xdr:rowOff>
    </xdr:from>
    <xdr:to>
      <xdr:col>10</xdr:col>
      <xdr:colOff>685799</xdr:colOff>
      <xdr:row>65</xdr:row>
      <xdr:rowOff>45243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74C51D6-1D12-434D-95DA-67615B6D3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6581774"/>
          <a:ext cx="7820025" cy="5865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8</xdr:col>
      <xdr:colOff>609600</xdr:colOff>
      <xdr:row>98</xdr:row>
      <xdr:rowOff>85725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D7887805-6624-4D69-84C6-4B3BA379B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4116050"/>
          <a:ext cx="6076950" cy="5038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4</xdr:col>
      <xdr:colOff>76200</xdr:colOff>
      <xdr:row>118</xdr:row>
      <xdr:rowOff>76200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38EAE641-206D-411B-921F-489BCE727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0612100"/>
          <a:ext cx="2362200" cy="2362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95250</xdr:rowOff>
    </xdr:from>
    <xdr:to>
      <xdr:col>4</xdr:col>
      <xdr:colOff>508000</xdr:colOff>
      <xdr:row>154</xdr:row>
      <xdr:rowOff>95250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31F30A0E-DF7F-4B54-924E-9D8694AAD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6060400"/>
          <a:ext cx="2794000" cy="381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134</xdr:row>
      <xdr:rowOff>85724</xdr:rowOff>
    </xdr:from>
    <xdr:to>
      <xdr:col>9</xdr:col>
      <xdr:colOff>346075</xdr:colOff>
      <xdr:row>151</xdr:row>
      <xdr:rowOff>38099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2716DDBD-3155-40D1-B8F3-DFDA204E45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50"/>
        <a:stretch/>
      </xdr:blipFill>
      <xdr:spPr>
        <a:xfrm>
          <a:off x="4229100" y="25860374"/>
          <a:ext cx="2651125" cy="3190875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166</xdr:row>
      <xdr:rowOff>47625</xdr:rowOff>
    </xdr:from>
    <xdr:to>
      <xdr:col>8</xdr:col>
      <xdr:colOff>506144</xdr:colOff>
      <xdr:row>178</xdr:row>
      <xdr:rowOff>133350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A48B7D7C-FBF8-469C-9A55-A6FF0395C1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9" t="25750" r="359" b="250"/>
        <a:stretch/>
      </xdr:blipFill>
      <xdr:spPr>
        <a:xfrm>
          <a:off x="4095750" y="32261175"/>
          <a:ext cx="2230169" cy="2371725"/>
        </a:xfrm>
        <a:prstGeom prst="rect">
          <a:avLst/>
        </a:prstGeom>
      </xdr:spPr>
    </xdr:pic>
    <xdr:clientData/>
  </xdr:twoCellAnchor>
  <xdr:twoCellAnchor editAs="oneCell">
    <xdr:from>
      <xdr:col>0</xdr:col>
      <xdr:colOff>704850</xdr:colOff>
      <xdr:row>182</xdr:row>
      <xdr:rowOff>28575</xdr:rowOff>
    </xdr:from>
    <xdr:to>
      <xdr:col>4</xdr:col>
      <xdr:colOff>114300</xdr:colOff>
      <xdr:row>194</xdr:row>
      <xdr:rowOff>137126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710D9137-412D-4460-B85D-80D18E0A6B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500"/>
        <a:stretch/>
      </xdr:blipFill>
      <xdr:spPr>
        <a:xfrm>
          <a:off x="704850" y="35290125"/>
          <a:ext cx="2266950" cy="23945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33</xdr:row>
      <xdr:rowOff>152400</xdr:rowOff>
    </xdr:from>
    <xdr:to>
      <xdr:col>7</xdr:col>
      <xdr:colOff>456719</xdr:colOff>
      <xdr:row>86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E9458EA-B53D-48B2-9A5D-D5E266977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6438900"/>
          <a:ext cx="4752494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10</xdr:col>
      <xdr:colOff>383927</xdr:colOff>
      <xdr:row>28</xdr:row>
      <xdr:rowOff>20444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329F923-B35F-4ABC-A5DD-BBC69203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0"/>
          <a:ext cx="7241927" cy="3449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s487950126207157b.jimcontent.com/download/version/1452599107/module/10218080998/name/les%20vis%20pdf.pdf" TargetMode="External"/><Relationship Id="rId1" Type="http://schemas.openxmlformats.org/officeDocument/2006/relationships/hyperlink" Target="https://www.vis-express.fr/fr/content/46-forme-de-tet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echnocalcul.com/FR/dimensions_vis.html" TargetMode="External"/><Relationship Id="rId1" Type="http://schemas.openxmlformats.org/officeDocument/2006/relationships/hyperlink" Target="http://www.coquedenoix.fr/Boite%20a%20outils/Percage%20Taraudage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dservice.fr/information-soudage-arc-fil-fourre-avec-gaz.html" TargetMode="External"/><Relationship Id="rId18" Type="http://schemas.openxmlformats.org/officeDocument/2006/relationships/hyperlink" Target="http://www.sdservice.fr/information-soudage-tig.html" TargetMode="External"/><Relationship Id="rId26" Type="http://schemas.openxmlformats.org/officeDocument/2006/relationships/hyperlink" Target="http://www.sdservice.fr/information-soudage-electrique-par-resistance.html" TargetMode="External"/><Relationship Id="rId39" Type="http://schemas.openxmlformats.org/officeDocument/2006/relationships/hyperlink" Target="http://www.sdservice.fr/information-soudage-laser.html" TargetMode="External"/><Relationship Id="rId21" Type="http://schemas.openxmlformats.org/officeDocument/2006/relationships/hyperlink" Target="http://www.sdservice.fr/information-soudage-plasma.html" TargetMode="External"/><Relationship Id="rId34" Type="http://schemas.openxmlformats.org/officeDocument/2006/relationships/hyperlink" Target="http://www.sdservice.fr/information-soudage-oxyacetylenique.html" TargetMode="External"/><Relationship Id="rId42" Type="http://schemas.openxmlformats.org/officeDocument/2006/relationships/hyperlink" Target="http://www.sdservice.fr/information-soudage-goujon.html" TargetMode="External"/><Relationship Id="rId7" Type="http://schemas.openxmlformats.org/officeDocument/2006/relationships/hyperlink" Target="http://www.sdservice.fr/information-soudage-mig-mag-semi-automatique.html" TargetMode="External"/><Relationship Id="rId2" Type="http://schemas.openxmlformats.org/officeDocument/2006/relationships/hyperlink" Target="http://www.sdservice.fr/information-soudage-arc-electrode-enrobee.html" TargetMode="External"/><Relationship Id="rId16" Type="http://schemas.openxmlformats.org/officeDocument/2006/relationships/hyperlink" Target="http://www.sdservice.fr/information-soudage-tig.html" TargetMode="External"/><Relationship Id="rId20" Type="http://schemas.openxmlformats.org/officeDocument/2006/relationships/hyperlink" Target="http://www.sdservice.fr/information-soudage-plasma.html" TargetMode="External"/><Relationship Id="rId29" Type="http://schemas.openxmlformats.org/officeDocument/2006/relationships/hyperlink" Target="http://www.sdservice.fr/information-soudage-electrique-par-resistance.html" TargetMode="External"/><Relationship Id="rId41" Type="http://schemas.openxmlformats.org/officeDocument/2006/relationships/hyperlink" Target="http://www.sdservice.fr/information-soudage-goujon.html" TargetMode="External"/><Relationship Id="rId1" Type="http://schemas.openxmlformats.org/officeDocument/2006/relationships/hyperlink" Target="http://www.sdservice.fr/information-soudage-arc-electrode-enrobee.html" TargetMode="External"/><Relationship Id="rId6" Type="http://schemas.openxmlformats.org/officeDocument/2006/relationships/hyperlink" Target="http://www.sdservice.fr/information-soudage-arc-fil-fourre-sans-gaz.html" TargetMode="External"/><Relationship Id="rId11" Type="http://schemas.openxmlformats.org/officeDocument/2006/relationships/hyperlink" Target="http://www.sdservice.fr/information-soudage-mig-mag-semi-automatique.html" TargetMode="External"/><Relationship Id="rId24" Type="http://schemas.openxmlformats.org/officeDocument/2006/relationships/hyperlink" Target="http://www.sdservice.fr/information-soudage-electrique-par-resistance.html" TargetMode="External"/><Relationship Id="rId32" Type="http://schemas.openxmlformats.org/officeDocument/2006/relationships/hyperlink" Target="http://www.sdservice.fr/information-soudage-electrique-par-resistance.html" TargetMode="External"/><Relationship Id="rId37" Type="http://schemas.openxmlformats.org/officeDocument/2006/relationships/hyperlink" Target="http://www.sdservice.fr/information-soudage-laser.html" TargetMode="External"/><Relationship Id="rId40" Type="http://schemas.openxmlformats.org/officeDocument/2006/relationships/hyperlink" Target="http://www.sdservice.fr/information-soudage-goujon.html" TargetMode="External"/><Relationship Id="rId5" Type="http://schemas.openxmlformats.org/officeDocument/2006/relationships/hyperlink" Target="http://www.sdservice.fr/information-soudage-arc-fil-fourre-sans-gaz.html" TargetMode="External"/><Relationship Id="rId15" Type="http://schemas.openxmlformats.org/officeDocument/2006/relationships/hyperlink" Target="http://www.sdservice.fr/information-soudage-arc-fil-fourre-avec-gaz.html" TargetMode="External"/><Relationship Id="rId23" Type="http://schemas.openxmlformats.org/officeDocument/2006/relationships/hyperlink" Target="http://www.sdservice.fr/information-soudage-electrique-par-resistance.html" TargetMode="External"/><Relationship Id="rId28" Type="http://schemas.openxmlformats.org/officeDocument/2006/relationships/hyperlink" Target="http://www.sdservice.fr/information-soudage-electrique-par-resistance.html" TargetMode="External"/><Relationship Id="rId36" Type="http://schemas.openxmlformats.org/officeDocument/2006/relationships/hyperlink" Target="http://www.sdservice.fr/information-soudage-oxyacetylenique.html" TargetMode="External"/><Relationship Id="rId10" Type="http://schemas.openxmlformats.org/officeDocument/2006/relationships/hyperlink" Target="http://www.sdservice.fr/information-soudage-mig-mag-semi-automatique.html" TargetMode="External"/><Relationship Id="rId19" Type="http://schemas.openxmlformats.org/officeDocument/2006/relationships/hyperlink" Target="http://www.sdservice.fr/information-soudage-plasma.html" TargetMode="External"/><Relationship Id="rId31" Type="http://schemas.openxmlformats.org/officeDocument/2006/relationships/hyperlink" Target="http://www.sdservice.fr/information-soudage-electrique-par-resistance.html" TargetMode="External"/><Relationship Id="rId44" Type="http://schemas.openxmlformats.org/officeDocument/2006/relationships/printerSettings" Target="../printerSettings/printerSettings7.bin"/><Relationship Id="rId4" Type="http://schemas.openxmlformats.org/officeDocument/2006/relationships/hyperlink" Target="http://www.sdservice.fr/information-soudage-arc-fil-fourre-sans-gaz.html" TargetMode="External"/><Relationship Id="rId9" Type="http://schemas.openxmlformats.org/officeDocument/2006/relationships/hyperlink" Target="http://www.sdservice.fr/information-soudage-mig-mag-semi-automatique.html" TargetMode="External"/><Relationship Id="rId14" Type="http://schemas.openxmlformats.org/officeDocument/2006/relationships/hyperlink" Target="http://www.sdservice.fr/information-soudage-arc-fil-fourre-avec-gaz.html" TargetMode="External"/><Relationship Id="rId22" Type="http://schemas.openxmlformats.org/officeDocument/2006/relationships/hyperlink" Target="http://www.sdservice.fr/information-soudage-electrique-par-resistance.html" TargetMode="External"/><Relationship Id="rId27" Type="http://schemas.openxmlformats.org/officeDocument/2006/relationships/hyperlink" Target="http://www.sdservice.fr/information-soudage-electrique-par-resistance.html" TargetMode="External"/><Relationship Id="rId30" Type="http://schemas.openxmlformats.org/officeDocument/2006/relationships/hyperlink" Target="http://www.sdservice.fr/information-soudage-electrique-par-resistance.html" TargetMode="External"/><Relationship Id="rId35" Type="http://schemas.openxmlformats.org/officeDocument/2006/relationships/hyperlink" Target="http://www.sdservice.fr/information-soudage-oxyacetylenique.html" TargetMode="External"/><Relationship Id="rId43" Type="http://schemas.openxmlformats.org/officeDocument/2006/relationships/hyperlink" Target="http://www.sdservice.fr/recapitulatif-procedes-soudure.html" TargetMode="External"/><Relationship Id="rId8" Type="http://schemas.openxmlformats.org/officeDocument/2006/relationships/hyperlink" Target="http://www.sdservice.fr/information-soudage-mig-mag-semi-automatique.html" TargetMode="External"/><Relationship Id="rId3" Type="http://schemas.openxmlformats.org/officeDocument/2006/relationships/hyperlink" Target="http://www.sdservice.fr/information-soudage-arc-electrode-enrobee.html" TargetMode="External"/><Relationship Id="rId12" Type="http://schemas.openxmlformats.org/officeDocument/2006/relationships/hyperlink" Target="http://www.sdservice.fr/information-soudage-mig-mag-semi-automatique.html" TargetMode="External"/><Relationship Id="rId17" Type="http://schemas.openxmlformats.org/officeDocument/2006/relationships/hyperlink" Target="http://www.sdservice.fr/information-soudage-tig.html" TargetMode="External"/><Relationship Id="rId25" Type="http://schemas.openxmlformats.org/officeDocument/2006/relationships/hyperlink" Target="http://www.sdservice.fr/information-soudage-electrique-par-resistance.html" TargetMode="External"/><Relationship Id="rId33" Type="http://schemas.openxmlformats.org/officeDocument/2006/relationships/hyperlink" Target="http://www.sdservice.fr/information-soudage-electrique-par-resistance.html" TargetMode="External"/><Relationship Id="rId38" Type="http://schemas.openxmlformats.org/officeDocument/2006/relationships/hyperlink" Target="http://www.sdservice.fr/information-soudage-laser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BD4F-ECC2-43DF-B09E-86A6D2F48F3C}">
  <dimension ref="B3:I21"/>
  <sheetViews>
    <sheetView tabSelected="1" workbookViewId="0">
      <selection activeCell="K7" sqref="K7"/>
    </sheetView>
  </sheetViews>
  <sheetFormatPr baseColWidth="10" defaultColWidth="10.7109375" defaultRowHeight="15"/>
  <cols>
    <col min="1" max="2" width="2.7109375" customWidth="1"/>
    <col min="5" max="5" width="5.7109375" customWidth="1"/>
    <col min="9" max="9" width="2.7109375" customWidth="1"/>
  </cols>
  <sheetData>
    <row r="3" spans="2:9" ht="15.75" thickBot="1"/>
    <row r="4" spans="2:9" ht="15.75" thickBot="1">
      <c r="B4" s="120"/>
      <c r="C4" s="121"/>
      <c r="D4" s="121"/>
      <c r="E4" s="121"/>
      <c r="F4" s="121"/>
      <c r="G4" s="121"/>
      <c r="H4" s="121"/>
      <c r="I4" s="122"/>
    </row>
    <row r="5" spans="2:9">
      <c r="B5" s="123"/>
      <c r="C5" s="168" t="s">
        <v>346</v>
      </c>
      <c r="D5" s="169"/>
      <c r="E5" s="119"/>
      <c r="F5" s="178" t="s">
        <v>0</v>
      </c>
      <c r="G5" s="179"/>
      <c r="H5" s="180"/>
      <c r="I5" s="124"/>
    </row>
    <row r="6" spans="2:9">
      <c r="B6" s="123"/>
      <c r="C6" s="128"/>
      <c r="D6" s="129"/>
      <c r="E6" s="119"/>
      <c r="F6" s="130"/>
      <c r="G6" s="131"/>
      <c r="H6" s="134"/>
      <c r="I6" s="124"/>
    </row>
    <row r="7" spans="2:9">
      <c r="B7" s="123"/>
      <c r="C7" s="170" t="s">
        <v>347</v>
      </c>
      <c r="D7" s="171"/>
      <c r="E7" s="119"/>
      <c r="F7" s="184" t="s">
        <v>344</v>
      </c>
      <c r="G7" s="185"/>
      <c r="H7" s="186"/>
      <c r="I7" s="124"/>
    </row>
    <row r="8" spans="2:9">
      <c r="B8" s="123"/>
      <c r="C8" s="128"/>
      <c r="D8" s="129"/>
      <c r="E8" s="119"/>
      <c r="F8" s="130"/>
      <c r="G8" s="131"/>
      <c r="H8" s="134"/>
      <c r="I8" s="124"/>
    </row>
    <row r="9" spans="2:9" ht="15.75" thickBot="1">
      <c r="B9" s="123"/>
      <c r="C9" s="172" t="s">
        <v>348</v>
      </c>
      <c r="D9" s="173"/>
      <c r="E9" s="119"/>
      <c r="F9" s="187" t="s">
        <v>345</v>
      </c>
      <c r="G9" s="188"/>
      <c r="H9" s="189"/>
      <c r="I9" s="124"/>
    </row>
    <row r="10" spans="2:9">
      <c r="B10" s="123"/>
      <c r="C10" s="119"/>
      <c r="D10" s="119"/>
      <c r="E10" s="119"/>
      <c r="F10" s="119"/>
      <c r="G10" s="119"/>
      <c r="H10" s="119"/>
      <c r="I10" s="124"/>
    </row>
    <row r="11" spans="2:9" ht="15.75" thickBot="1">
      <c r="B11" s="123"/>
      <c r="C11" s="119"/>
      <c r="D11" s="119"/>
      <c r="E11" s="119"/>
      <c r="F11" s="119"/>
      <c r="G11" s="119"/>
      <c r="H11" s="119"/>
      <c r="I11" s="124"/>
    </row>
    <row r="12" spans="2:9" ht="15.75" thickBot="1">
      <c r="B12" s="123"/>
      <c r="C12" s="174" t="s">
        <v>351</v>
      </c>
      <c r="D12" s="175"/>
      <c r="E12" s="119"/>
      <c r="F12" s="181" t="s">
        <v>349</v>
      </c>
      <c r="G12" s="182"/>
      <c r="H12" s="183"/>
      <c r="I12" s="124"/>
    </row>
    <row r="13" spans="2:9" ht="15.75" thickBot="1">
      <c r="B13" s="123"/>
      <c r="C13" s="132"/>
      <c r="D13" s="133"/>
      <c r="E13" s="119"/>
      <c r="F13" s="119"/>
      <c r="G13" s="119"/>
      <c r="H13" s="119"/>
      <c r="I13" s="124"/>
    </row>
    <row r="14" spans="2:9" ht="15.75" thickBot="1">
      <c r="B14" s="123"/>
      <c r="C14" s="176" t="s">
        <v>352</v>
      </c>
      <c r="D14" s="177"/>
      <c r="E14" s="119"/>
      <c r="F14" s="190" t="s">
        <v>240</v>
      </c>
      <c r="G14" s="191"/>
      <c r="H14" s="192"/>
      <c r="I14" s="124"/>
    </row>
    <row r="15" spans="2:9">
      <c r="B15" s="123"/>
      <c r="C15" s="119"/>
      <c r="D15" s="119"/>
      <c r="E15" s="119"/>
      <c r="I15" s="124"/>
    </row>
    <row r="16" spans="2:9" ht="15.75" thickBot="1">
      <c r="B16" s="123"/>
      <c r="C16" s="119"/>
      <c r="D16" s="119"/>
      <c r="E16" s="119"/>
      <c r="F16" s="119"/>
      <c r="G16" s="119"/>
      <c r="H16" s="119"/>
      <c r="I16" s="124"/>
    </row>
    <row r="17" spans="2:9" ht="15.75" thickBot="1">
      <c r="B17" s="123"/>
      <c r="C17" s="160" t="s">
        <v>287</v>
      </c>
      <c r="D17" s="161"/>
      <c r="E17" s="119"/>
      <c r="F17" s="165" t="s">
        <v>353</v>
      </c>
      <c r="G17" s="166"/>
      <c r="H17" s="167"/>
      <c r="I17" s="124"/>
    </row>
    <row r="18" spans="2:9">
      <c r="B18" s="123"/>
      <c r="C18" s="119"/>
      <c r="D18" s="119"/>
      <c r="E18" s="119"/>
      <c r="I18" s="124"/>
    </row>
    <row r="19" spans="2:9" ht="15.75" thickBot="1">
      <c r="B19" s="123"/>
      <c r="C19" s="119"/>
      <c r="D19" s="119"/>
      <c r="E19" s="119"/>
      <c r="F19" s="119"/>
      <c r="G19" s="119"/>
      <c r="H19" s="119"/>
      <c r="I19" s="124"/>
    </row>
    <row r="20" spans="2:9" ht="15.75" thickBot="1">
      <c r="B20" s="123"/>
      <c r="C20" s="158" t="s">
        <v>350</v>
      </c>
      <c r="D20" s="159"/>
      <c r="E20" s="119"/>
      <c r="F20" s="162" t="s">
        <v>354</v>
      </c>
      <c r="G20" s="163"/>
      <c r="H20" s="164"/>
      <c r="I20" s="124"/>
    </row>
    <row r="21" spans="2:9" ht="15.75" thickBot="1">
      <c r="B21" s="125"/>
      <c r="C21" s="126"/>
      <c r="D21" s="126"/>
      <c r="E21" s="126"/>
      <c r="F21" s="126"/>
      <c r="G21" s="126"/>
      <c r="H21" s="126"/>
      <c r="I21" s="127"/>
    </row>
  </sheetData>
  <mergeCells count="14">
    <mergeCell ref="C20:D20"/>
    <mergeCell ref="C17:D17"/>
    <mergeCell ref="F20:H20"/>
    <mergeCell ref="F17:H17"/>
    <mergeCell ref="C5:D5"/>
    <mergeCell ref="C7:D7"/>
    <mergeCell ref="C9:D9"/>
    <mergeCell ref="C12:D12"/>
    <mergeCell ref="C14:D14"/>
    <mergeCell ref="F5:H5"/>
    <mergeCell ref="F12:H12"/>
    <mergeCell ref="F7:H7"/>
    <mergeCell ref="F9:H9"/>
    <mergeCell ref="F14:H14"/>
  </mergeCells>
  <hyperlinks>
    <hyperlink ref="C5:D5" location="'Calcul soudage'!A1" display="Calcul soudage" xr:uid="{849965C5-28F1-486E-9AA7-9D5EA75BA4F9}"/>
    <hyperlink ref="C7:D7" location="'Procédés soudage'!A1" display="Procédés soudage" xr:uid="{AC09A902-05BC-49B2-868C-465C3DC5FC33}"/>
    <hyperlink ref="C9:D9" location="'Soudure normalisation'!A1" display="Soudure normalisation" xr:uid="{372143D7-06BD-4A4C-AE99-BBFA15FD021F}"/>
    <hyperlink ref="C12:D12" location="'Pliage-coudage'!A1" display="Pliage-coudage" xr:uid="{739C36EF-6936-4886-9D69-5DC7B6C84518}"/>
    <hyperlink ref="C14:D14" location="'Developpé cintrage'!A1" display="Developpé cintrage" xr:uid="{979F4010-8743-4EC0-89D5-955C98437C0C}"/>
    <hyperlink ref="C17:D17" location="Escalier!A1" display="Escalier" xr:uid="{7DCDE7B1-09DE-4305-A607-84EDC1AC0F30}"/>
    <hyperlink ref="C20:D20" location="'calcul barreaudage'!A1" display="calcul barreaudage" xr:uid="{3EC829B7-2263-43BA-B3FF-894E9261CA4B}"/>
    <hyperlink ref="F5:H5" location="'Vitesse rotation de perçage'!A1" display="Vitesse rotation de perçage" xr:uid="{65D21CFD-76DF-4DC1-BFEA-989372B8F2C0}"/>
    <hyperlink ref="F7:H7" location="'Vitesse de coupe'!A1" display="Vitesse de coupe" xr:uid="{6271CC8E-E367-479A-B8BB-2A77B9CD4165}"/>
    <hyperlink ref="F9:H9" location="'Diamètre perçage'!A1" display="Diamètre perçage" xr:uid="{891AA0B7-B591-41B4-AA85-EB3E8D51691B}"/>
    <hyperlink ref="F12:H12" location="'Classification formes têtes vis'!A1" display="Classification formes têtes vis" xr:uid="{1E9D9FD2-A1C2-4B7C-9851-E617AF79D45E}"/>
    <hyperlink ref="F14:H14" location="Poutrelles!A1" display="Poutrelles" xr:uid="{E45A4D19-2353-4B48-8560-6E2A96B1DF8D}"/>
    <hyperlink ref="F17:H17" location="'Tolérance géométrique'!A1" display="Tolérance géométrique" xr:uid="{7FB8B372-D409-4F49-93E3-9475E4ADC332}"/>
    <hyperlink ref="F20:H20" location="'Gueule loup'!A1" display="Gueule de loup" xr:uid="{83CFBA4C-0B6F-4E58-81D8-8E36E00B754C}"/>
  </hyperlink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1"/>
  <sheetViews>
    <sheetView topLeftCell="A31" workbookViewId="0">
      <selection activeCell="D39" sqref="D39"/>
    </sheetView>
  </sheetViews>
  <sheetFormatPr baseColWidth="10" defaultColWidth="10.7109375" defaultRowHeight="15"/>
  <cols>
    <col min="1" max="1" width="2.85546875" customWidth="1"/>
    <col min="2" max="2" width="37" bestFit="1" customWidth="1"/>
    <col min="3" max="3" width="38.140625" customWidth="1"/>
    <col min="4" max="4" width="52.140625" customWidth="1"/>
  </cols>
  <sheetData>
    <row r="1" spans="1:4" ht="15.75" thickBot="1">
      <c r="A1" s="8" t="s">
        <v>108</v>
      </c>
      <c r="B1" s="237" t="str">
        <f>UPPER("Répartition régulière de poteaux et barreaux verticaux")</f>
        <v>RÉPARTITION RÉGULIÈRE DE POTEAUX ET BARREAUX VERTICAUX</v>
      </c>
      <c r="C1" s="199"/>
      <c r="D1" s="200"/>
    </row>
    <row r="2" spans="1:4" ht="15.75" thickBot="1"/>
    <row r="3" spans="1:4" ht="16.5" thickBot="1">
      <c r="B3" s="234" t="s">
        <v>163</v>
      </c>
      <c r="C3" s="235"/>
      <c r="D3" s="236"/>
    </row>
    <row r="5" spans="1:4" ht="28.5">
      <c r="B5" s="23">
        <v>1</v>
      </c>
      <c r="C5" s="284" t="s">
        <v>164</v>
      </c>
      <c r="D5" s="74" t="s">
        <v>165</v>
      </c>
    </row>
    <row r="6" spans="1:4">
      <c r="B6" s="23">
        <v>2</v>
      </c>
      <c r="C6" s="74" t="s">
        <v>166</v>
      </c>
      <c r="D6" s="74" t="s">
        <v>167</v>
      </c>
    </row>
    <row r="7" spans="1:4">
      <c r="B7" s="23">
        <v>3</v>
      </c>
      <c r="C7" s="74" t="s">
        <v>168</v>
      </c>
      <c r="D7" s="74" t="s">
        <v>169</v>
      </c>
    </row>
    <row r="8" spans="1:4">
      <c r="B8" s="23">
        <v>4</v>
      </c>
      <c r="C8" s="74" t="s">
        <v>170</v>
      </c>
      <c r="D8" s="74" t="s">
        <v>171</v>
      </c>
    </row>
    <row r="9" spans="1:4">
      <c r="B9" s="23">
        <v>5</v>
      </c>
      <c r="C9" s="74" t="s">
        <v>172</v>
      </c>
      <c r="D9" s="74" t="s">
        <v>173</v>
      </c>
    </row>
    <row r="10" spans="1:4">
      <c r="B10" s="23">
        <v>6</v>
      </c>
      <c r="C10" s="74" t="s">
        <v>174</v>
      </c>
      <c r="D10" s="74" t="s">
        <v>175</v>
      </c>
    </row>
    <row r="12" spans="1:4">
      <c r="B12" s="238" t="s">
        <v>176</v>
      </c>
      <c r="C12" s="223"/>
      <c r="D12" s="223"/>
    </row>
    <row r="13" spans="1:4">
      <c r="B13" s="73" t="s">
        <v>177</v>
      </c>
    </row>
    <row r="14" spans="1:4">
      <c r="B14" s="73" t="s">
        <v>178</v>
      </c>
    </row>
    <row r="15" spans="1:4">
      <c r="B15" s="73" t="s">
        <v>179</v>
      </c>
    </row>
    <row r="16" spans="1:4">
      <c r="B16" s="73" t="s">
        <v>180</v>
      </c>
    </row>
    <row r="17" spans="2:2">
      <c r="B17" s="73" t="s">
        <v>181</v>
      </c>
    </row>
    <row r="18" spans="2:2">
      <c r="B18" s="73" t="s">
        <v>182</v>
      </c>
    </row>
    <row r="19" spans="2:2">
      <c r="B19" s="73" t="s">
        <v>183</v>
      </c>
    </row>
    <row r="33" spans="2:4" ht="15.75" thickBot="1"/>
    <row r="34" spans="2:4" ht="15.75" thickBot="1">
      <c r="B34" s="285" t="s">
        <v>377</v>
      </c>
      <c r="C34" s="286"/>
    </row>
    <row r="35" spans="2:4" ht="15.75" thickBot="1"/>
    <row r="36" spans="2:4" ht="15.75" thickBot="1">
      <c r="B36" s="239" t="str">
        <f>UPPER("garde-corps")</f>
        <v>GARDE-CORPS</v>
      </c>
      <c r="C36" s="240"/>
    </row>
    <row r="37" spans="2:4">
      <c r="B37" s="68" t="s">
        <v>145</v>
      </c>
      <c r="C37" s="68"/>
    </row>
    <row r="38" spans="2:4">
      <c r="B38" s="59" t="s">
        <v>147</v>
      </c>
      <c r="C38" s="59"/>
    </row>
    <row r="39" spans="2:4">
      <c r="B39" s="59" t="s">
        <v>149</v>
      </c>
      <c r="C39" s="59"/>
    </row>
    <row r="40" spans="2:4">
      <c r="B40" s="59" t="s">
        <v>151</v>
      </c>
      <c r="C40" s="59"/>
    </row>
    <row r="41" spans="2:4" ht="15.75" thickBot="1"/>
    <row r="42" spans="2:4" ht="15.75" thickBot="1">
      <c r="B42" s="239" t="s">
        <v>142</v>
      </c>
      <c r="C42" s="240"/>
    </row>
    <row r="43" spans="2:4">
      <c r="B43" s="69" t="s">
        <v>146</v>
      </c>
      <c r="C43" s="70"/>
    </row>
    <row r="44" spans="2:4">
      <c r="B44" s="60" t="s">
        <v>148</v>
      </c>
      <c r="C44" s="61"/>
    </row>
    <row r="45" spans="2:4">
      <c r="B45" s="62" t="s">
        <v>150</v>
      </c>
      <c r="C45" s="63">
        <f>IF(C43&gt;0,INT((C37+C44)/(C43+C44))+1,0)</f>
        <v>0</v>
      </c>
    </row>
    <row r="46" spans="2:4">
      <c r="B46" s="62" t="s">
        <v>152</v>
      </c>
      <c r="C46" s="64">
        <f>(C37-C45*C43)/(C45-1)</f>
        <v>0</v>
      </c>
      <c r="D46" s="72"/>
    </row>
    <row r="47" spans="2:4">
      <c r="B47" s="62" t="s">
        <v>153</v>
      </c>
      <c r="C47" s="64">
        <f>C46+C43</f>
        <v>0</v>
      </c>
    </row>
    <row r="48" spans="2:4" ht="15.75" thickBot="1"/>
    <row r="49" spans="2:3" ht="15.75" thickBot="1">
      <c r="B49" s="239" t="s">
        <v>143</v>
      </c>
      <c r="C49" s="240"/>
    </row>
    <row r="50" spans="2:3">
      <c r="B50" s="69" t="s">
        <v>146</v>
      </c>
      <c r="C50" s="70"/>
    </row>
    <row r="51" spans="2:3">
      <c r="B51" s="60" t="s">
        <v>148</v>
      </c>
      <c r="C51" s="61">
        <v>110</v>
      </c>
    </row>
    <row r="52" spans="2:3">
      <c r="B52" s="62" t="s">
        <v>150</v>
      </c>
      <c r="C52" s="65"/>
    </row>
    <row r="53" spans="2:3">
      <c r="B53" s="62" t="s">
        <v>152</v>
      </c>
      <c r="C53" s="64">
        <f>(C46-C52*C50)/(C52+1)</f>
        <v>0</v>
      </c>
    </row>
    <row r="54" spans="2:3">
      <c r="B54" s="62" t="s">
        <v>154</v>
      </c>
      <c r="C54" s="64">
        <f>C53+C50</f>
        <v>0</v>
      </c>
    </row>
    <row r="55" spans="2:3">
      <c r="B55" s="62" t="s">
        <v>155</v>
      </c>
      <c r="C55" s="64">
        <f>C53+C50/2+C43/2</f>
        <v>0</v>
      </c>
    </row>
    <row r="56" spans="2:3" ht="15.75" thickBot="1"/>
    <row r="57" spans="2:3" ht="15.75" thickBot="1">
      <c r="B57" s="58" t="s">
        <v>144</v>
      </c>
    </row>
    <row r="58" spans="2:3">
      <c r="B58" s="71" t="str">
        <f>C45&amp;" poteaux de "&amp;C38-C39-C40&amp;" mm de hauteur"</f>
        <v>0 poteaux de 0 mm de hauteur</v>
      </c>
    </row>
    <row r="59" spans="2:3">
      <c r="B59" s="62" t="str">
        <f>C52*(C45-1)&amp;" barreaux de "&amp;C38-C39-C40&amp;" mm de hauteur"</f>
        <v>0 barreaux de 0 mm de hauteur</v>
      </c>
    </row>
    <row r="60" spans="2:3" ht="15.75" thickBot="1"/>
    <row r="61" spans="2:3" ht="15.75" thickBot="1">
      <c r="B61" s="155" t="str">
        <f>"vérification du cumul des cotes : L = "&amp;C45*C43+(C45-1)*(C52*C50+(C52+1)*C53)</f>
        <v>vérification du cumul des cotes : L = 0</v>
      </c>
      <c r="C61" s="147"/>
    </row>
  </sheetData>
  <mergeCells count="7">
    <mergeCell ref="B3:D3"/>
    <mergeCell ref="B1:D1"/>
    <mergeCell ref="B12:D12"/>
    <mergeCell ref="B36:C36"/>
    <mergeCell ref="B42:C42"/>
    <mergeCell ref="B49:C49"/>
    <mergeCell ref="B34:C34"/>
  </mergeCells>
  <hyperlinks>
    <hyperlink ref="A1" location="Sommaire!A1" tooltip="Sommaire" display="S" xr:uid="{91449015-F082-48FE-B9D3-CF4CDC6F6DEA}"/>
  </hyperlink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54F0-FDDB-401F-A17E-ECB17993721C}">
  <dimension ref="A1:J30"/>
  <sheetViews>
    <sheetView topLeftCell="A16" workbookViewId="0"/>
  </sheetViews>
  <sheetFormatPr baseColWidth="10" defaultColWidth="10.7109375" defaultRowHeight="15"/>
  <cols>
    <col min="2" max="2" width="12.7109375" customWidth="1"/>
    <col min="6" max="6" width="15.42578125" customWidth="1"/>
  </cols>
  <sheetData>
    <row r="1" spans="1:8" ht="15.75" thickBot="1">
      <c r="A1" s="8" t="s">
        <v>108</v>
      </c>
    </row>
    <row r="2" spans="1:8" ht="15.75" thickBot="1">
      <c r="B2" s="102" t="s">
        <v>250</v>
      </c>
    </row>
    <row r="4" spans="1:8">
      <c r="B4" s="223" t="s">
        <v>251</v>
      </c>
      <c r="C4" s="223"/>
      <c r="D4" s="223"/>
    </row>
    <row r="6" spans="1:8">
      <c r="B6" s="243" t="s">
        <v>256</v>
      </c>
      <c r="C6" s="243"/>
      <c r="D6" s="243"/>
      <c r="E6" s="243"/>
      <c r="F6" s="243"/>
      <c r="G6" s="243"/>
      <c r="H6" s="243"/>
    </row>
    <row r="7" spans="1:8">
      <c r="B7" s="100"/>
      <c r="C7" s="100"/>
      <c r="D7" s="100"/>
      <c r="E7" s="100"/>
      <c r="F7" s="100"/>
      <c r="G7" s="100"/>
      <c r="H7" s="100"/>
    </row>
    <row r="8" spans="1:8">
      <c r="B8" s="223" t="s">
        <v>257</v>
      </c>
      <c r="C8" s="223"/>
      <c r="D8" s="223"/>
      <c r="E8" s="223"/>
      <c r="F8" s="223"/>
    </row>
    <row r="10" spans="1:8">
      <c r="B10" s="243" t="s">
        <v>293</v>
      </c>
      <c r="C10" s="243"/>
      <c r="D10" s="243"/>
      <c r="E10" s="243"/>
      <c r="F10" s="223" t="s">
        <v>294</v>
      </c>
      <c r="G10" s="223"/>
      <c r="H10" s="223"/>
    </row>
    <row r="12" spans="1:8">
      <c r="B12" s="223" t="s">
        <v>258</v>
      </c>
      <c r="C12" s="223"/>
      <c r="D12" s="223" t="s">
        <v>259</v>
      </c>
      <c r="E12" s="223"/>
      <c r="F12" s="223"/>
    </row>
    <row r="13" spans="1:8">
      <c r="B13" t="s">
        <v>260</v>
      </c>
      <c r="C13" s="223" t="s">
        <v>261</v>
      </c>
      <c r="D13" s="223"/>
    </row>
    <row r="14" spans="1:8">
      <c r="B14" t="s">
        <v>262</v>
      </c>
      <c r="C14" s="223" t="s">
        <v>263</v>
      </c>
      <c r="D14" s="223"/>
      <c r="E14" s="223"/>
    </row>
    <row r="15" spans="1:8">
      <c r="B15" t="s">
        <v>264</v>
      </c>
      <c r="C15" s="223" t="s">
        <v>265</v>
      </c>
      <c r="D15" s="223"/>
      <c r="E15" s="223"/>
      <c r="F15" s="223"/>
    </row>
    <row r="17" spans="2:10">
      <c r="B17" t="s">
        <v>266</v>
      </c>
      <c r="C17" t="s">
        <v>267</v>
      </c>
      <c r="D17" s="223" t="s">
        <v>270</v>
      </c>
      <c r="E17" s="223"/>
    </row>
    <row r="18" spans="2:10">
      <c r="D18" s="223" t="s">
        <v>269</v>
      </c>
      <c r="E18" s="223"/>
      <c r="F18" s="99" t="s">
        <v>271</v>
      </c>
    </row>
    <row r="19" spans="2:10">
      <c r="B19" s="241" t="s">
        <v>268</v>
      </c>
      <c r="C19" s="223"/>
      <c r="D19" s="223"/>
      <c r="E19" s="223"/>
      <c r="F19" s="223"/>
      <c r="G19" s="223"/>
      <c r="H19" s="223"/>
      <c r="I19" s="223"/>
    </row>
    <row r="20" spans="2:10">
      <c r="B20" s="101"/>
      <c r="C20" s="75"/>
      <c r="D20" s="75"/>
      <c r="E20" s="75"/>
      <c r="F20" s="75"/>
      <c r="G20" s="75"/>
      <c r="H20" s="75"/>
      <c r="I20" s="75"/>
    </row>
    <row r="21" spans="2:10">
      <c r="B21" s="242" t="s">
        <v>272</v>
      </c>
      <c r="C21" s="223"/>
      <c r="D21" s="223"/>
      <c r="E21" s="223"/>
      <c r="F21" s="223"/>
      <c r="G21" s="223" t="s">
        <v>273</v>
      </c>
      <c r="H21" s="223"/>
      <c r="I21" s="223"/>
      <c r="J21" s="223"/>
    </row>
    <row r="22" spans="2:10" ht="15.75" thickBot="1">
      <c r="B22" s="101"/>
      <c r="C22" s="75"/>
      <c r="D22" s="75"/>
      <c r="E22" s="75"/>
      <c r="F22" s="75"/>
      <c r="G22" s="75"/>
      <c r="H22" s="75"/>
      <c r="I22" s="75"/>
      <c r="J22" s="75"/>
    </row>
    <row r="23" spans="2:10" ht="15.75" thickBot="1">
      <c r="B23" s="102" t="s">
        <v>252</v>
      </c>
    </row>
    <row r="25" spans="2:10">
      <c r="B25" s="243" t="s">
        <v>253</v>
      </c>
      <c r="C25" s="243"/>
      <c r="D25" s="243"/>
      <c r="E25" s="244" t="s">
        <v>254</v>
      </c>
      <c r="F25" s="243"/>
      <c r="G25" s="243"/>
    </row>
    <row r="27" spans="2:10">
      <c r="B27" s="223" t="s">
        <v>255</v>
      </c>
      <c r="C27" s="223"/>
      <c r="D27" s="223"/>
      <c r="E27" s="223"/>
      <c r="F27" s="223"/>
    </row>
    <row r="29" spans="2:10">
      <c r="B29" t="s">
        <v>274</v>
      </c>
      <c r="D29" s="223" t="s">
        <v>277</v>
      </c>
      <c r="E29" s="223"/>
      <c r="F29" t="s">
        <v>278</v>
      </c>
    </row>
    <row r="30" spans="2:10">
      <c r="D30" t="s">
        <v>275</v>
      </c>
      <c r="F30" s="223" t="s">
        <v>276</v>
      </c>
      <c r="G30" s="223"/>
    </row>
  </sheetData>
  <mergeCells count="20">
    <mergeCell ref="B6:H6"/>
    <mergeCell ref="B4:D4"/>
    <mergeCell ref="B10:E10"/>
    <mergeCell ref="B25:D25"/>
    <mergeCell ref="E25:G25"/>
    <mergeCell ref="B8:F8"/>
    <mergeCell ref="B12:C12"/>
    <mergeCell ref="D12:F12"/>
    <mergeCell ref="C13:D13"/>
    <mergeCell ref="C14:E14"/>
    <mergeCell ref="D29:E29"/>
    <mergeCell ref="F30:G30"/>
    <mergeCell ref="B27:F27"/>
    <mergeCell ref="F10:H10"/>
    <mergeCell ref="C15:F15"/>
    <mergeCell ref="D17:E17"/>
    <mergeCell ref="D18:E18"/>
    <mergeCell ref="B19:I19"/>
    <mergeCell ref="B21:F21"/>
    <mergeCell ref="G21:J21"/>
  </mergeCells>
  <phoneticPr fontId="23" type="noConversion"/>
  <hyperlinks>
    <hyperlink ref="A1" location="Sommaire!A1" tooltip="Sommaire" display="S" xr:uid="{49C3BCE6-95FA-41BD-8DB4-D84D0C59D937}"/>
  </hyperlink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I3" sqref="I3:I24"/>
    </sheetView>
  </sheetViews>
  <sheetFormatPr baseColWidth="10" defaultColWidth="10.7109375" defaultRowHeight="15"/>
  <cols>
    <col min="1" max="1" width="18.42578125" customWidth="1"/>
    <col min="2" max="2" width="17.140625" customWidth="1"/>
    <col min="3" max="3" width="17.28515625" customWidth="1"/>
    <col min="4" max="4" width="15.7109375" customWidth="1"/>
    <col min="5" max="5" width="21.140625" customWidth="1"/>
    <col min="6" max="6" width="22.140625" bestFit="1" customWidth="1"/>
    <col min="7" max="7" width="13.28515625" customWidth="1"/>
    <col min="8" max="8" width="9.140625" bestFit="1" customWidth="1"/>
  </cols>
  <sheetData>
    <row r="1" spans="1:9" ht="15.75" thickBot="1">
      <c r="A1" s="8" t="s">
        <v>108</v>
      </c>
      <c r="B1" s="239" t="str">
        <f>UPPER("Cintrage : Longueur développée ")</f>
        <v xml:space="preserve">CINTRAGE : LONGUEUR DÉVELOPPÉE </v>
      </c>
      <c r="C1" s="245"/>
      <c r="D1" s="245"/>
      <c r="E1" s="245"/>
      <c r="F1" s="245"/>
      <c r="G1" s="240"/>
      <c r="H1" s="295"/>
    </row>
    <row r="2" spans="1:9">
      <c r="B2" s="246"/>
      <c r="C2" s="246"/>
      <c r="D2" s="246"/>
      <c r="E2" s="246"/>
      <c r="F2" s="246"/>
      <c r="G2" s="246"/>
      <c r="H2" s="246"/>
      <c r="I2" s="246"/>
    </row>
    <row r="3" spans="1:9" ht="26.25">
      <c r="A3" s="287" t="s">
        <v>156</v>
      </c>
      <c r="B3" s="287" t="s">
        <v>157</v>
      </c>
      <c r="C3" s="287" t="s">
        <v>158</v>
      </c>
      <c r="D3" s="287" t="s">
        <v>159</v>
      </c>
      <c r="E3" s="287" t="s">
        <v>160</v>
      </c>
      <c r="F3" s="287" t="s">
        <v>161</v>
      </c>
      <c r="G3" s="65" t="s">
        <v>162</v>
      </c>
      <c r="I3" s="247"/>
    </row>
    <row r="4" spans="1:9">
      <c r="A4" s="156">
        <v>0</v>
      </c>
      <c r="B4" s="66"/>
      <c r="C4" s="66"/>
      <c r="D4" s="66"/>
      <c r="E4" s="67" t="str">
        <f t="shared" ref="E4:E24" si="0">IF(C4="","R",IF(C4=0,0,IF(C4&lt;3*A4,C4+1/3*A4,C4+1/2*A4)))</f>
        <v>R</v>
      </c>
      <c r="F4" s="64">
        <f t="shared" ref="F4:F24" si="1">IF(E4="R",0,IF(E4=0,1/2*A4,2*PI()*E4*D4/360))</f>
        <v>0</v>
      </c>
      <c r="G4" s="249">
        <f>SUM(B4:B24)+SUM(F4:F24)</f>
        <v>0</v>
      </c>
      <c r="I4" s="247"/>
    </row>
    <row r="5" spans="1:9">
      <c r="A5" s="156">
        <f t="shared" ref="A5:A24" si="2">A4</f>
        <v>0</v>
      </c>
      <c r="B5" s="66"/>
      <c r="C5" s="66"/>
      <c r="D5" s="66"/>
      <c r="E5" s="67" t="str">
        <f t="shared" si="0"/>
        <v>R</v>
      </c>
      <c r="F5" s="64">
        <f t="shared" si="1"/>
        <v>0</v>
      </c>
      <c r="G5" s="249"/>
      <c r="I5" s="248"/>
    </row>
    <row r="6" spans="1:9">
      <c r="A6" s="156">
        <f t="shared" si="2"/>
        <v>0</v>
      </c>
      <c r="B6" s="66"/>
      <c r="C6" s="66"/>
      <c r="D6" s="66"/>
      <c r="E6" s="67" t="str">
        <f t="shared" si="0"/>
        <v>R</v>
      </c>
      <c r="F6" s="64">
        <f t="shared" si="1"/>
        <v>0</v>
      </c>
      <c r="G6" s="249"/>
      <c r="I6" s="248"/>
    </row>
    <row r="7" spans="1:9">
      <c r="A7" s="156">
        <f t="shared" si="2"/>
        <v>0</v>
      </c>
      <c r="B7" s="66"/>
      <c r="C7" s="66"/>
      <c r="D7" s="66"/>
      <c r="E7" s="67" t="str">
        <f t="shared" si="0"/>
        <v>R</v>
      </c>
      <c r="F7" s="64">
        <f t="shared" si="1"/>
        <v>0</v>
      </c>
      <c r="G7" s="249"/>
      <c r="I7" s="248"/>
    </row>
    <row r="8" spans="1:9">
      <c r="A8" s="156">
        <f t="shared" si="2"/>
        <v>0</v>
      </c>
      <c r="B8" s="66"/>
      <c r="C8" s="66"/>
      <c r="D8" s="66"/>
      <c r="E8" s="67" t="str">
        <f t="shared" si="0"/>
        <v>R</v>
      </c>
      <c r="F8" s="64">
        <f t="shared" si="1"/>
        <v>0</v>
      </c>
      <c r="G8" s="249"/>
      <c r="I8" s="248"/>
    </row>
    <row r="9" spans="1:9">
      <c r="A9" s="156">
        <f t="shared" si="2"/>
        <v>0</v>
      </c>
      <c r="B9" s="66"/>
      <c r="C9" s="66"/>
      <c r="D9" s="66"/>
      <c r="E9" s="67" t="str">
        <f t="shared" si="0"/>
        <v>R</v>
      </c>
      <c r="F9" s="64">
        <f t="shared" si="1"/>
        <v>0</v>
      </c>
      <c r="G9" s="249"/>
      <c r="I9" s="248"/>
    </row>
    <row r="10" spans="1:9">
      <c r="A10" s="156">
        <f t="shared" si="2"/>
        <v>0</v>
      </c>
      <c r="B10" s="66"/>
      <c r="C10" s="66"/>
      <c r="D10" s="66"/>
      <c r="E10" s="67" t="str">
        <f t="shared" si="0"/>
        <v>R</v>
      </c>
      <c r="F10" s="64">
        <f t="shared" si="1"/>
        <v>0</v>
      </c>
      <c r="G10" s="249"/>
      <c r="I10" s="248"/>
    </row>
    <row r="11" spans="1:9">
      <c r="A11" s="156">
        <f t="shared" si="2"/>
        <v>0</v>
      </c>
      <c r="B11" s="66"/>
      <c r="C11" s="66"/>
      <c r="D11" s="66"/>
      <c r="E11" s="67" t="str">
        <f t="shared" si="0"/>
        <v>R</v>
      </c>
      <c r="F11" s="64">
        <f t="shared" si="1"/>
        <v>0</v>
      </c>
      <c r="G11" s="249"/>
      <c r="I11" s="248"/>
    </row>
    <row r="12" spans="1:9">
      <c r="A12" s="156">
        <f t="shared" si="2"/>
        <v>0</v>
      </c>
      <c r="B12" s="66"/>
      <c r="C12" s="66"/>
      <c r="D12" s="66"/>
      <c r="E12" s="67" t="str">
        <f t="shared" si="0"/>
        <v>R</v>
      </c>
      <c r="F12" s="64">
        <f t="shared" si="1"/>
        <v>0</v>
      </c>
      <c r="G12" s="249"/>
      <c r="I12" s="248"/>
    </row>
    <row r="13" spans="1:9">
      <c r="A13" s="156">
        <f t="shared" si="2"/>
        <v>0</v>
      </c>
      <c r="B13" s="66"/>
      <c r="C13" s="66"/>
      <c r="D13" s="66"/>
      <c r="E13" s="67" t="str">
        <f t="shared" si="0"/>
        <v>R</v>
      </c>
      <c r="F13" s="64">
        <f t="shared" si="1"/>
        <v>0</v>
      </c>
      <c r="G13" s="249"/>
      <c r="I13" s="248"/>
    </row>
    <row r="14" spans="1:9">
      <c r="A14" s="156">
        <f t="shared" si="2"/>
        <v>0</v>
      </c>
      <c r="B14" s="66"/>
      <c r="C14" s="66"/>
      <c r="D14" s="66"/>
      <c r="E14" s="67" t="str">
        <f t="shared" si="0"/>
        <v>R</v>
      </c>
      <c r="F14" s="64">
        <f t="shared" si="1"/>
        <v>0</v>
      </c>
      <c r="G14" s="249"/>
      <c r="I14" s="248"/>
    </row>
    <row r="15" spans="1:9">
      <c r="A15" s="156">
        <f t="shared" si="2"/>
        <v>0</v>
      </c>
      <c r="B15" s="66"/>
      <c r="C15" s="66"/>
      <c r="D15" s="66"/>
      <c r="E15" s="67" t="str">
        <f t="shared" si="0"/>
        <v>R</v>
      </c>
      <c r="F15" s="64">
        <f t="shared" si="1"/>
        <v>0</v>
      </c>
      <c r="G15" s="249"/>
      <c r="I15" s="248"/>
    </row>
    <row r="16" spans="1:9">
      <c r="A16" s="156">
        <f t="shared" si="2"/>
        <v>0</v>
      </c>
      <c r="B16" s="66"/>
      <c r="C16" s="66"/>
      <c r="D16" s="66"/>
      <c r="E16" s="67" t="str">
        <f t="shared" si="0"/>
        <v>R</v>
      </c>
      <c r="F16" s="64">
        <f t="shared" si="1"/>
        <v>0</v>
      </c>
      <c r="G16" s="249"/>
      <c r="I16" s="248"/>
    </row>
    <row r="17" spans="1:9">
      <c r="A17" s="156">
        <f t="shared" si="2"/>
        <v>0</v>
      </c>
      <c r="B17" s="66"/>
      <c r="C17" s="66"/>
      <c r="D17" s="66"/>
      <c r="E17" s="67" t="str">
        <f t="shared" si="0"/>
        <v>R</v>
      </c>
      <c r="F17" s="64">
        <f t="shared" si="1"/>
        <v>0</v>
      </c>
      <c r="G17" s="249"/>
      <c r="I17" s="248"/>
    </row>
    <row r="18" spans="1:9">
      <c r="A18" s="156">
        <f t="shared" si="2"/>
        <v>0</v>
      </c>
      <c r="B18" s="66"/>
      <c r="C18" s="66"/>
      <c r="D18" s="66"/>
      <c r="E18" s="67" t="str">
        <f t="shared" si="0"/>
        <v>R</v>
      </c>
      <c r="F18" s="64">
        <f t="shared" si="1"/>
        <v>0</v>
      </c>
      <c r="G18" s="249"/>
      <c r="I18" s="248"/>
    </row>
    <row r="19" spans="1:9">
      <c r="A19" s="156">
        <f t="shared" si="2"/>
        <v>0</v>
      </c>
      <c r="B19" s="66"/>
      <c r="C19" s="66"/>
      <c r="D19" s="66"/>
      <c r="E19" s="67" t="str">
        <f t="shared" si="0"/>
        <v>R</v>
      </c>
      <c r="F19" s="64">
        <f t="shared" si="1"/>
        <v>0</v>
      </c>
      <c r="G19" s="249"/>
      <c r="I19" s="248"/>
    </row>
    <row r="20" spans="1:9">
      <c r="A20" s="156">
        <f t="shared" si="2"/>
        <v>0</v>
      </c>
      <c r="B20" s="66"/>
      <c r="C20" s="66"/>
      <c r="D20" s="66"/>
      <c r="E20" s="67" t="str">
        <f t="shared" si="0"/>
        <v>R</v>
      </c>
      <c r="F20" s="64">
        <f t="shared" si="1"/>
        <v>0</v>
      </c>
      <c r="G20" s="249"/>
      <c r="I20" s="248"/>
    </row>
    <row r="21" spans="1:9">
      <c r="A21" s="156">
        <f t="shared" si="2"/>
        <v>0</v>
      </c>
      <c r="B21" s="66"/>
      <c r="C21" s="66"/>
      <c r="D21" s="66"/>
      <c r="E21" s="67" t="str">
        <f t="shared" si="0"/>
        <v>R</v>
      </c>
      <c r="F21" s="64">
        <f t="shared" si="1"/>
        <v>0</v>
      </c>
      <c r="G21" s="249"/>
      <c r="I21" s="248"/>
    </row>
    <row r="22" spans="1:9">
      <c r="A22" s="156">
        <f t="shared" si="2"/>
        <v>0</v>
      </c>
      <c r="B22" s="66"/>
      <c r="C22" s="66"/>
      <c r="D22" s="66"/>
      <c r="E22" s="67" t="str">
        <f t="shared" si="0"/>
        <v>R</v>
      </c>
      <c r="F22" s="64">
        <f t="shared" si="1"/>
        <v>0</v>
      </c>
      <c r="G22" s="249"/>
      <c r="I22" s="248"/>
    </row>
    <row r="23" spans="1:9">
      <c r="A23" s="156">
        <f t="shared" si="2"/>
        <v>0</v>
      </c>
      <c r="B23" s="66"/>
      <c r="C23" s="66"/>
      <c r="D23" s="66"/>
      <c r="E23" s="67" t="str">
        <f t="shared" si="0"/>
        <v>R</v>
      </c>
      <c r="F23" s="64">
        <f t="shared" si="1"/>
        <v>0</v>
      </c>
      <c r="G23" s="249"/>
      <c r="I23" s="248"/>
    </row>
    <row r="24" spans="1:9">
      <c r="A24" s="156">
        <f t="shared" si="2"/>
        <v>0</v>
      </c>
      <c r="B24" s="66"/>
      <c r="C24" s="66"/>
      <c r="D24" s="66"/>
      <c r="E24" s="67" t="str">
        <f t="shared" si="0"/>
        <v>R</v>
      </c>
      <c r="F24" s="64">
        <f t="shared" si="1"/>
        <v>0</v>
      </c>
      <c r="G24" s="249"/>
      <c r="I24" s="248"/>
    </row>
    <row r="26" spans="1:9">
      <c r="B26" t="s">
        <v>241</v>
      </c>
      <c r="C26" t="s">
        <v>242</v>
      </c>
      <c r="D26" t="s">
        <v>243</v>
      </c>
      <c r="E26" t="s">
        <v>244</v>
      </c>
      <c r="F26" t="s">
        <v>245</v>
      </c>
    </row>
    <row r="28" spans="1:9">
      <c r="C28" t="s">
        <v>246</v>
      </c>
    </row>
    <row r="30" spans="1:9">
      <c r="C30" t="s">
        <v>247</v>
      </c>
      <c r="D30" s="223" t="s">
        <v>248</v>
      </c>
      <c r="E30" s="223"/>
      <c r="F30" s="223"/>
    </row>
    <row r="32" spans="1:9">
      <c r="C32" t="s">
        <v>249</v>
      </c>
    </row>
  </sheetData>
  <mergeCells count="5">
    <mergeCell ref="D30:F30"/>
    <mergeCell ref="B2:I2"/>
    <mergeCell ref="I3:I24"/>
    <mergeCell ref="G4:G24"/>
    <mergeCell ref="B1:G1"/>
  </mergeCells>
  <hyperlinks>
    <hyperlink ref="A1" location="Sommaire!A1" tooltip="Sommaire" display="S" xr:uid="{754BDFC9-63C4-4870-92C1-379E6B899870}"/>
  </hyperlink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4A52-BF9D-44A9-B4E7-6716DC982222}">
  <dimension ref="A1:Q61"/>
  <sheetViews>
    <sheetView workbookViewId="0">
      <selection activeCell="D69" sqref="D69"/>
    </sheetView>
  </sheetViews>
  <sheetFormatPr baseColWidth="10" defaultColWidth="10.7109375" defaultRowHeight="15"/>
  <cols>
    <col min="2" max="2" width="53.140625" customWidth="1"/>
  </cols>
  <sheetData>
    <row r="1" spans="1:17" ht="26.25">
      <c r="A1" s="8" t="s">
        <v>108</v>
      </c>
      <c r="B1" s="98" t="s">
        <v>240</v>
      </c>
    </row>
    <row r="3" spans="1:17" ht="43.5">
      <c r="B3" s="94" t="s">
        <v>225</v>
      </c>
    </row>
    <row r="5" spans="1:17" ht="21.75">
      <c r="B5" s="94" t="s">
        <v>224</v>
      </c>
    </row>
    <row r="6" spans="1:17">
      <c r="B6" t="s">
        <v>217</v>
      </c>
    </row>
    <row r="8" spans="1:17" ht="12" customHeight="1"/>
    <row r="9" spans="1:17" ht="60" customHeight="1">
      <c r="B9" s="288" t="s">
        <v>216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ht="33.75" customHeight="1">
      <c r="B10" s="288" t="s">
        <v>215</v>
      </c>
      <c r="C10" s="289"/>
      <c r="D10" s="289"/>
      <c r="E10" s="289"/>
      <c r="F10" s="289"/>
      <c r="G10" s="289"/>
      <c r="H10" s="289"/>
      <c r="I10" s="289"/>
    </row>
    <row r="13" spans="1:17" ht="21.75">
      <c r="B13" s="94" t="s">
        <v>223</v>
      </c>
    </row>
    <row r="14" spans="1:17">
      <c r="B14" t="s">
        <v>218</v>
      </c>
    </row>
    <row r="17" spans="2:9" ht="15.75">
      <c r="B17" s="250" t="s">
        <v>219</v>
      </c>
      <c r="C17" s="223"/>
    </row>
    <row r="18" spans="2:9" ht="15.75">
      <c r="B18" s="250" t="s">
        <v>220</v>
      </c>
      <c r="C18" s="223"/>
      <c r="D18" s="223"/>
      <c r="E18" s="223"/>
      <c r="F18" s="223"/>
      <c r="G18" s="223"/>
      <c r="H18" s="223"/>
      <c r="I18" s="223"/>
    </row>
    <row r="19" spans="2:9" ht="15.75">
      <c r="B19" s="96" t="s">
        <v>221</v>
      </c>
    </row>
    <row r="20" spans="2:9" ht="15.75">
      <c r="B20" s="250" t="s">
        <v>222</v>
      </c>
      <c r="C20" s="223"/>
      <c r="D20" s="223"/>
      <c r="E20" s="223"/>
    </row>
    <row r="27" spans="2:9" ht="21.75">
      <c r="B27" s="94" t="s">
        <v>226</v>
      </c>
    </row>
    <row r="32" spans="2:9" ht="15.75">
      <c r="B32" s="250" t="s">
        <v>227</v>
      </c>
      <c r="C32" s="223"/>
    </row>
    <row r="33" spans="2:3" ht="15.75">
      <c r="B33" s="250" t="s">
        <v>228</v>
      </c>
      <c r="C33" s="223"/>
    </row>
    <row r="34" spans="2:3" ht="15.75">
      <c r="B34" s="97" t="s">
        <v>229</v>
      </c>
    </row>
    <row r="37" spans="2:3" ht="21.75">
      <c r="B37" s="94" t="s">
        <v>230</v>
      </c>
    </row>
    <row r="42" spans="2:3">
      <c r="B42" t="s">
        <v>231</v>
      </c>
    </row>
    <row r="45" spans="2:3" ht="26.25">
      <c r="B45" s="95" t="s">
        <v>232</v>
      </c>
    </row>
    <row r="50" spans="2:9" ht="15.75">
      <c r="B50" s="250" t="s">
        <v>233</v>
      </c>
      <c r="C50" s="223"/>
      <c r="D50" s="223"/>
    </row>
    <row r="51" spans="2:9" ht="15.75">
      <c r="B51" s="250" t="s">
        <v>234</v>
      </c>
      <c r="C51" s="223"/>
    </row>
    <row r="53" spans="2:9" ht="15.75">
      <c r="B53" s="96" t="s">
        <v>235</v>
      </c>
    </row>
    <row r="55" spans="2:9" ht="15.75">
      <c r="B55" s="250" t="s">
        <v>236</v>
      </c>
      <c r="C55" s="223"/>
      <c r="D55" s="223"/>
      <c r="E55" s="223"/>
    </row>
    <row r="56" spans="2:9" ht="15.75">
      <c r="B56" s="250" t="s">
        <v>237</v>
      </c>
      <c r="C56" s="223"/>
      <c r="D56" s="223"/>
    </row>
    <row r="59" spans="2:9" ht="21.75">
      <c r="B59" s="94" t="s">
        <v>238</v>
      </c>
    </row>
    <row r="61" spans="2:9" ht="54.75" customHeight="1">
      <c r="B61" s="288" t="s">
        <v>239</v>
      </c>
      <c r="C61" s="18"/>
      <c r="D61" s="18"/>
      <c r="E61" s="18"/>
      <c r="F61" s="18"/>
      <c r="G61" s="18"/>
      <c r="H61" s="18"/>
      <c r="I61" s="18"/>
    </row>
  </sheetData>
  <mergeCells count="9">
    <mergeCell ref="B17:C17"/>
    <mergeCell ref="B18:I18"/>
    <mergeCell ref="B20:E20"/>
    <mergeCell ref="B32:C32"/>
    <mergeCell ref="B33:C33"/>
    <mergeCell ref="B50:D50"/>
    <mergeCell ref="B51:C51"/>
    <mergeCell ref="B55:E55"/>
    <mergeCell ref="B56:D56"/>
  </mergeCells>
  <hyperlinks>
    <hyperlink ref="A1" location="Sommaire!A1" tooltip="Sommaire" display="S" xr:uid="{30F6D358-A5C2-4FF6-893A-3BC50CF93790}"/>
  </hyperlink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01A4-6B12-4F98-892B-A505800F2A23}">
  <dimension ref="A1:L181"/>
  <sheetViews>
    <sheetView topLeftCell="A28" workbookViewId="0">
      <selection activeCell="F200" sqref="F200"/>
    </sheetView>
  </sheetViews>
  <sheetFormatPr baseColWidth="10" defaultColWidth="10.7109375" defaultRowHeight="15"/>
  <cols>
    <col min="8" max="8" width="12.28515625" customWidth="1"/>
  </cols>
  <sheetData>
    <row r="1" spans="1:12" ht="15.75" thickBot="1">
      <c r="A1" s="8" t="s">
        <v>108</v>
      </c>
    </row>
    <row r="2" spans="1:12" ht="15.75" thickBot="1">
      <c r="B2" s="104" t="s">
        <v>287</v>
      </c>
    </row>
    <row r="4" spans="1:12">
      <c r="B4" t="s">
        <v>288</v>
      </c>
      <c r="D4" s="76" t="s">
        <v>289</v>
      </c>
      <c r="F4" t="s">
        <v>290</v>
      </c>
    </row>
    <row r="6" spans="1:12">
      <c r="B6" t="s">
        <v>291</v>
      </c>
      <c r="C6" s="223" t="s">
        <v>292</v>
      </c>
      <c r="D6" s="223"/>
      <c r="E6" s="223"/>
    </row>
    <row r="7" spans="1:12">
      <c r="C7" s="75"/>
      <c r="D7" s="75"/>
      <c r="E7" s="75"/>
    </row>
    <row r="8" spans="1:12">
      <c r="A8" s="151" t="s">
        <v>304</v>
      </c>
      <c r="B8" s="151"/>
      <c r="C8" s="151"/>
      <c r="D8" s="151"/>
      <c r="E8" s="151"/>
      <c r="F8" s="151"/>
      <c r="G8" s="151"/>
      <c r="H8" s="151"/>
      <c r="I8" s="151"/>
    </row>
    <row r="9" spans="1:12">
      <c r="A9" s="151" t="s">
        <v>305</v>
      </c>
      <c r="B9" s="151"/>
      <c r="C9" s="151"/>
      <c r="D9" s="151"/>
      <c r="E9" s="151"/>
      <c r="F9" s="151"/>
      <c r="G9" s="151"/>
      <c r="H9" s="151"/>
      <c r="I9" s="151"/>
    </row>
    <row r="10" spans="1:12">
      <c r="A10" s="151" t="s">
        <v>306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</row>
    <row r="71" spans="2:2">
      <c r="B71" t="s">
        <v>307</v>
      </c>
    </row>
    <row r="100" spans="2:12" ht="15.75" thickBot="1"/>
    <row r="101" spans="2:12" ht="15.75" thickBot="1">
      <c r="B101" s="257" t="s">
        <v>308</v>
      </c>
      <c r="C101" s="258"/>
      <c r="D101" s="258"/>
      <c r="E101" s="259"/>
    </row>
    <row r="103" spans="2:12">
      <c r="B103" s="223" t="s">
        <v>309</v>
      </c>
      <c r="C103" s="223"/>
      <c r="D103" s="223"/>
      <c r="E103" s="223"/>
      <c r="F103" s="223"/>
      <c r="G103" s="223"/>
      <c r="H103" s="223"/>
      <c r="I103" s="223"/>
      <c r="J103" s="223"/>
    </row>
    <row r="104" spans="2:12">
      <c r="B104" s="223" t="s">
        <v>310</v>
      </c>
      <c r="C104" s="223"/>
      <c r="D104" s="223"/>
      <c r="E104" s="223"/>
      <c r="F104" s="223"/>
      <c r="G104" s="223"/>
      <c r="H104" s="223"/>
    </row>
    <row r="105" spans="2:12">
      <c r="B105" s="291" t="s">
        <v>311</v>
      </c>
      <c r="C105" s="290"/>
      <c r="D105" s="290"/>
      <c r="E105" s="290"/>
      <c r="F105" s="290"/>
      <c r="G105" s="290"/>
      <c r="H105" s="290"/>
      <c r="I105" s="290"/>
      <c r="J105" s="290"/>
      <c r="K105" s="290"/>
      <c r="L105" s="290"/>
    </row>
    <row r="121" spans="2:7">
      <c r="B121" s="251" t="s">
        <v>312</v>
      </c>
      <c r="C121" s="252"/>
      <c r="D121" s="252"/>
      <c r="E121" s="252"/>
      <c r="F121" s="252"/>
      <c r="G121" s="252"/>
    </row>
    <row r="122" spans="2:7" ht="15.75" thickBot="1">
      <c r="B122" s="106"/>
      <c r="C122" s="107"/>
      <c r="D122" s="107"/>
      <c r="E122" s="107"/>
      <c r="F122" s="107"/>
      <c r="G122" s="107"/>
    </row>
    <row r="123" spans="2:7" ht="30">
      <c r="B123" s="253" t="s">
        <v>313</v>
      </c>
      <c r="C123" s="254"/>
      <c r="D123" s="254" t="s">
        <v>314</v>
      </c>
      <c r="E123" s="254" t="s">
        <v>315</v>
      </c>
      <c r="F123" s="113" t="s">
        <v>316</v>
      </c>
      <c r="G123" s="114" t="s">
        <v>318</v>
      </c>
    </row>
    <row r="124" spans="2:7">
      <c r="B124" s="115" t="s">
        <v>320</v>
      </c>
      <c r="C124" s="116" t="s">
        <v>321</v>
      </c>
      <c r="D124" s="255"/>
      <c r="E124" s="256"/>
      <c r="F124" s="117" t="s">
        <v>317</v>
      </c>
      <c r="G124" s="118" t="s">
        <v>319</v>
      </c>
    </row>
    <row r="125" spans="2:7">
      <c r="B125" s="108" t="s">
        <v>322</v>
      </c>
      <c r="C125" s="105" t="s">
        <v>323</v>
      </c>
      <c r="D125" s="105" t="s">
        <v>324</v>
      </c>
      <c r="E125" s="105" t="s">
        <v>325</v>
      </c>
      <c r="F125" s="105">
        <v>15</v>
      </c>
      <c r="G125" s="109" t="s">
        <v>326</v>
      </c>
    </row>
    <row r="126" spans="2:7">
      <c r="B126" s="108" t="s">
        <v>327</v>
      </c>
      <c r="C126" s="105" t="s">
        <v>328</v>
      </c>
      <c r="D126" s="105" t="s">
        <v>324</v>
      </c>
      <c r="E126" s="105" t="s">
        <v>329</v>
      </c>
      <c r="F126" s="105">
        <v>14</v>
      </c>
      <c r="G126" s="109" t="s">
        <v>330</v>
      </c>
    </row>
    <row r="127" spans="2:7">
      <c r="B127" s="108" t="s">
        <v>331</v>
      </c>
      <c r="C127" s="105" t="s">
        <v>332</v>
      </c>
      <c r="D127" s="105" t="s">
        <v>324</v>
      </c>
      <c r="E127" s="105" t="s">
        <v>333</v>
      </c>
      <c r="F127" s="105">
        <v>15</v>
      </c>
      <c r="G127" s="109" t="s">
        <v>326</v>
      </c>
    </row>
    <row r="128" spans="2:7">
      <c r="B128" s="108" t="s">
        <v>334</v>
      </c>
      <c r="C128" s="105" t="s">
        <v>332</v>
      </c>
      <c r="D128" s="105" t="s">
        <v>324</v>
      </c>
      <c r="E128" s="105" t="s">
        <v>333</v>
      </c>
      <c r="F128" s="105">
        <v>16</v>
      </c>
      <c r="G128" s="109" t="s">
        <v>335</v>
      </c>
    </row>
    <row r="129" spans="2:8" ht="15.75" thickBot="1">
      <c r="B129" s="110" t="s">
        <v>336</v>
      </c>
      <c r="C129" s="111" t="s">
        <v>323</v>
      </c>
      <c r="D129" s="111" t="s">
        <v>324</v>
      </c>
      <c r="E129" s="111" t="s">
        <v>325</v>
      </c>
      <c r="F129" s="111">
        <v>17</v>
      </c>
      <c r="G129" s="112" t="s">
        <v>337</v>
      </c>
    </row>
    <row r="132" spans="2:8" ht="30" customHeight="1">
      <c r="B132" s="293" t="s">
        <v>338</v>
      </c>
      <c r="C132" s="294"/>
      <c r="D132" s="294"/>
      <c r="E132" s="294"/>
    </row>
    <row r="133" spans="2:8">
      <c r="B133" s="75"/>
    </row>
    <row r="134" spans="2:8">
      <c r="B134" s="221" t="s">
        <v>339</v>
      </c>
      <c r="C134" s="221"/>
      <c r="G134" s="221" t="s">
        <v>340</v>
      </c>
      <c r="H134" s="221"/>
    </row>
    <row r="135" spans="2:8">
      <c r="B135" s="75"/>
    </row>
    <row r="166" spans="2:8" ht="27" customHeight="1">
      <c r="B166" s="292" t="s">
        <v>341</v>
      </c>
      <c r="C166" s="292"/>
      <c r="D166" s="292"/>
      <c r="G166" s="221" t="s">
        <v>342</v>
      </c>
      <c r="H166" s="221"/>
    </row>
    <row r="181" spans="2:4">
      <c r="B181" s="221" t="s">
        <v>343</v>
      </c>
      <c r="C181" s="221"/>
      <c r="D181" s="221"/>
    </row>
  </sheetData>
  <mergeCells count="15">
    <mergeCell ref="B103:J103"/>
    <mergeCell ref="C6:E6"/>
    <mergeCell ref="B101:E101"/>
    <mergeCell ref="B181:D181"/>
    <mergeCell ref="B104:H104"/>
    <mergeCell ref="B105:L105"/>
    <mergeCell ref="B121:G121"/>
    <mergeCell ref="B123:C123"/>
    <mergeCell ref="D123:D124"/>
    <mergeCell ref="E123:E124"/>
    <mergeCell ref="B132:E132"/>
    <mergeCell ref="B134:C134"/>
    <mergeCell ref="G134:H134"/>
    <mergeCell ref="B166:D166"/>
    <mergeCell ref="G166:H166"/>
  </mergeCells>
  <hyperlinks>
    <hyperlink ref="A1" location="Sommaire!A1" tooltip="Sommaire" display="S" xr:uid="{A7E3A14F-7FF1-4868-8DF2-90F86D5EDF54}"/>
  </hyperlinks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9C4E-9B34-470B-A367-E0604B72A563}">
  <dimension ref="A1:I9"/>
  <sheetViews>
    <sheetView topLeftCell="A73" workbookViewId="0">
      <selection activeCell="J84" sqref="J84"/>
    </sheetView>
  </sheetViews>
  <sheetFormatPr baseColWidth="10" defaultColWidth="10.7109375" defaultRowHeight="15"/>
  <sheetData>
    <row r="1" spans="1:9">
      <c r="A1" s="8" t="s">
        <v>108</v>
      </c>
    </row>
    <row r="2" spans="1:9">
      <c r="B2" t="s">
        <v>295</v>
      </c>
      <c r="C2" t="s">
        <v>296</v>
      </c>
    </row>
    <row r="3" spans="1:9">
      <c r="B3" t="s">
        <v>297</v>
      </c>
      <c r="C3" t="s">
        <v>298</v>
      </c>
    </row>
    <row r="6" spans="1:9">
      <c r="G6" t="s">
        <v>301</v>
      </c>
    </row>
    <row r="7" spans="1:9">
      <c r="B7" t="s">
        <v>299</v>
      </c>
      <c r="E7" t="s">
        <v>300</v>
      </c>
    </row>
    <row r="8" spans="1:9">
      <c r="I8" t="s">
        <v>303</v>
      </c>
    </row>
    <row r="9" spans="1:9">
      <c r="G9" t="s">
        <v>302</v>
      </c>
    </row>
  </sheetData>
  <hyperlinks>
    <hyperlink ref="A1" location="Sommaire!A1" tooltip="Sommaire" display="S" xr:uid="{2410BFCA-D9A6-404A-A998-CF153142CE0D}"/>
  </hyperlinks>
  <pageMargins left="0.7" right="0.7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topLeftCell="A16" workbookViewId="0">
      <selection activeCell="A2" sqref="A2:XFD2"/>
    </sheetView>
  </sheetViews>
  <sheetFormatPr baseColWidth="10" defaultColWidth="10.7109375" defaultRowHeight="15"/>
  <cols>
    <col min="2" max="2" width="78.5703125" customWidth="1"/>
    <col min="3" max="3" width="11.42578125" style="19"/>
  </cols>
  <sheetData>
    <row r="1" spans="1:3">
      <c r="A1" s="8" t="s">
        <v>108</v>
      </c>
      <c r="B1" s="21" t="s">
        <v>129</v>
      </c>
    </row>
    <row r="2" spans="1:3">
      <c r="B2" s="23" t="s">
        <v>92</v>
      </c>
      <c r="C2" s="20"/>
    </row>
    <row r="3" spans="1:3">
      <c r="B3" s="22" t="s">
        <v>104</v>
      </c>
      <c r="C3" s="20" t="s">
        <v>105</v>
      </c>
    </row>
    <row r="4" spans="1:3">
      <c r="B4" s="22" t="s">
        <v>106</v>
      </c>
      <c r="C4" s="20" t="s">
        <v>107</v>
      </c>
    </row>
    <row r="5" spans="1:3">
      <c r="B5" s="22" t="s">
        <v>93</v>
      </c>
      <c r="C5" s="20"/>
    </row>
    <row r="6" spans="1:3">
      <c r="B6" s="23" t="s">
        <v>94</v>
      </c>
      <c r="C6" s="20"/>
    </row>
    <row r="7" spans="1:3">
      <c r="B7" s="22" t="s">
        <v>95</v>
      </c>
      <c r="C7" s="20"/>
    </row>
    <row r="8" spans="1:3">
      <c r="B8" s="22" t="s">
        <v>109</v>
      </c>
      <c r="C8" s="20" t="s">
        <v>110</v>
      </c>
    </row>
    <row r="9" spans="1:3">
      <c r="B9" s="22" t="s">
        <v>111</v>
      </c>
      <c r="C9" s="20" t="s">
        <v>112</v>
      </c>
    </row>
    <row r="10" spans="1:3">
      <c r="B10" s="22" t="s">
        <v>113</v>
      </c>
      <c r="C10" s="20" t="s">
        <v>114</v>
      </c>
    </row>
    <row r="11" spans="1:3">
      <c r="B11" s="22" t="s">
        <v>115</v>
      </c>
      <c r="C11" s="20" t="s">
        <v>105</v>
      </c>
    </row>
    <row r="12" spans="1:3">
      <c r="B12" s="22" t="s">
        <v>96</v>
      </c>
      <c r="C12" s="20"/>
    </row>
    <row r="13" spans="1:3">
      <c r="B13" s="22" t="s">
        <v>116</v>
      </c>
      <c r="C13" s="20" t="s">
        <v>108</v>
      </c>
    </row>
    <row r="14" spans="1:3">
      <c r="B14" s="22" t="s">
        <v>97</v>
      </c>
      <c r="C14" s="20"/>
    </row>
    <row r="15" spans="1:3">
      <c r="B15" s="22" t="s">
        <v>118</v>
      </c>
      <c r="C15" s="20" t="s">
        <v>117</v>
      </c>
    </row>
    <row r="16" spans="1:3">
      <c r="B16" s="22" t="s">
        <v>98</v>
      </c>
      <c r="C16" s="20"/>
    </row>
    <row r="17" spans="2:5" ht="30">
      <c r="B17" s="22" t="s">
        <v>119</v>
      </c>
      <c r="C17" s="20" t="s">
        <v>120</v>
      </c>
    </row>
    <row r="18" spans="2:5">
      <c r="B18" s="22" t="s">
        <v>99</v>
      </c>
      <c r="C18" s="20"/>
    </row>
    <row r="19" spans="2:5" ht="30">
      <c r="B19" s="22" t="s">
        <v>100</v>
      </c>
      <c r="C19" s="20"/>
    </row>
    <row r="20" spans="2:5" ht="30">
      <c r="B20" s="22" t="s">
        <v>101</v>
      </c>
      <c r="C20" s="20"/>
    </row>
    <row r="21" spans="2:5">
      <c r="B21" s="23" t="s">
        <v>102</v>
      </c>
      <c r="C21" s="20"/>
    </row>
    <row r="22" spans="2:5">
      <c r="B22" s="22" t="s">
        <v>121</v>
      </c>
      <c r="C22" s="20" t="s">
        <v>122</v>
      </c>
    </row>
    <row r="23" spans="2:5">
      <c r="B23" s="22" t="s">
        <v>123</v>
      </c>
      <c r="C23" s="20" t="s">
        <v>124</v>
      </c>
    </row>
    <row r="24" spans="2:5">
      <c r="B24" s="22" t="s">
        <v>125</v>
      </c>
      <c r="C24" s="20" t="s">
        <v>126</v>
      </c>
    </row>
    <row r="25" spans="2:5">
      <c r="B25" s="22" t="s">
        <v>127</v>
      </c>
      <c r="C25" s="20" t="s">
        <v>128</v>
      </c>
    </row>
    <row r="26" spans="2:5" ht="45">
      <c r="B26" s="18" t="s">
        <v>103</v>
      </c>
    </row>
    <row r="27" spans="2:5">
      <c r="B27" s="8" t="s">
        <v>213</v>
      </c>
    </row>
    <row r="28" spans="2:5">
      <c r="B28" s="260" t="s">
        <v>214</v>
      </c>
      <c r="C28" s="223"/>
      <c r="D28" s="223"/>
      <c r="E28" s="223"/>
    </row>
  </sheetData>
  <mergeCells count="1">
    <mergeCell ref="B28:E28"/>
  </mergeCells>
  <hyperlinks>
    <hyperlink ref="B27" r:id="rId1" xr:uid="{EE570050-D878-4E8A-BEC3-DE0045E516F7}"/>
    <hyperlink ref="B28" r:id="rId2" xr:uid="{88671446-551C-4BB3-820C-396DB253AD4F}"/>
    <hyperlink ref="A1" location="Sommaire!A1" tooltip="Sommaire" display="S" xr:uid="{0D7EFBBB-4BC5-4DFA-8DDC-0A96679B6627}"/>
  </hyperlinks>
  <pageMargins left="0.7" right="0.7" top="0.75" bottom="0.75" header="0.3" footer="0.3"/>
  <pageSetup paperSize="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20BA-D389-40E0-BC27-C251FA28C320}">
  <dimension ref="B14:K21"/>
  <sheetViews>
    <sheetView workbookViewId="0">
      <selection activeCell="E31" sqref="E31"/>
    </sheetView>
  </sheetViews>
  <sheetFormatPr baseColWidth="10" defaultColWidth="10.7109375" defaultRowHeight="15"/>
  <cols>
    <col min="2" max="2" width="12.85546875" bestFit="1" customWidth="1"/>
    <col min="3" max="3" width="14.5703125" bestFit="1" customWidth="1"/>
    <col min="4" max="4" width="13.7109375" bestFit="1" customWidth="1"/>
  </cols>
  <sheetData>
    <row r="14" spans="2:11" ht="46.5" customHeight="1">
      <c r="B14" s="193" t="s">
        <v>369</v>
      </c>
      <c r="C14" s="194"/>
      <c r="D14" s="194"/>
      <c r="E14" s="194"/>
      <c r="F14" s="194"/>
      <c r="G14" s="194"/>
      <c r="H14" s="194"/>
      <c r="I14" s="194"/>
      <c r="J14" s="194"/>
      <c r="K14" s="194"/>
    </row>
    <row r="15" spans="2:11" ht="15" customHeight="1">
      <c r="B15" s="144"/>
      <c r="C15" s="1"/>
      <c r="D15" s="1"/>
      <c r="E15" s="1"/>
      <c r="F15" s="1"/>
      <c r="G15" s="1"/>
      <c r="H15" s="1"/>
      <c r="I15" s="1"/>
      <c r="J15" s="1"/>
      <c r="K15" s="1"/>
    </row>
    <row r="16" spans="2:11">
      <c r="C16" s="145" t="s">
        <v>375</v>
      </c>
    </row>
    <row r="17" spans="2:11">
      <c r="B17" s="145" t="s">
        <v>370</v>
      </c>
      <c r="C17" s="145" t="s">
        <v>371</v>
      </c>
      <c r="D17" s="145" t="s">
        <v>373</v>
      </c>
      <c r="E17" s="145" t="s">
        <v>374</v>
      </c>
    </row>
    <row r="18" spans="2:11">
      <c r="C18" s="145" t="s">
        <v>372</v>
      </c>
    </row>
    <row r="21" spans="2:11" ht="45" customHeight="1">
      <c r="B21" s="194" t="s">
        <v>376</v>
      </c>
      <c r="C21" s="194"/>
      <c r="D21" s="194"/>
      <c r="E21" s="194"/>
      <c r="F21" s="194"/>
      <c r="G21" s="194"/>
      <c r="H21" s="194"/>
      <c r="I21" s="194"/>
      <c r="J21" s="194"/>
      <c r="K21" s="194"/>
    </row>
  </sheetData>
  <mergeCells count="2">
    <mergeCell ref="B14:K14"/>
    <mergeCell ref="B21:K21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workbookViewId="0">
      <selection activeCell="D9" sqref="D9"/>
    </sheetView>
  </sheetViews>
  <sheetFormatPr baseColWidth="10" defaultColWidth="10.7109375" defaultRowHeight="15"/>
  <cols>
    <col min="1" max="1" width="1.7109375" customWidth="1"/>
    <col min="2" max="2" width="26" bestFit="1" customWidth="1"/>
    <col min="3" max="3" width="30.42578125" bestFit="1" customWidth="1"/>
    <col min="4" max="4" width="31.140625" bestFit="1" customWidth="1"/>
    <col min="5" max="5" width="15.7109375" customWidth="1"/>
    <col min="10" max="10" width="26" bestFit="1" customWidth="1"/>
    <col min="11" max="11" width="30.42578125" bestFit="1" customWidth="1"/>
    <col min="12" max="12" width="31.140625" bestFit="1" customWidth="1"/>
  </cols>
  <sheetData>
    <row r="1" spans="1:5" ht="16.5" thickBot="1">
      <c r="A1" s="8" t="s">
        <v>108</v>
      </c>
      <c r="B1" s="195" t="s">
        <v>0</v>
      </c>
      <c r="C1" s="196"/>
      <c r="D1" s="196"/>
      <c r="E1" s="197"/>
    </row>
    <row r="2" spans="1:5" ht="5.0999999999999996" customHeight="1" thickBot="1"/>
    <row r="3" spans="1:5" ht="15" customHeight="1">
      <c r="B3" s="86" t="s">
        <v>208</v>
      </c>
      <c r="C3" s="87" t="s">
        <v>209</v>
      </c>
      <c r="D3" s="88" t="s">
        <v>211</v>
      </c>
    </row>
    <row r="4" spans="1:5" ht="15" customHeight="1">
      <c r="B4" s="89"/>
      <c r="C4" s="81"/>
      <c r="D4" s="90" t="s">
        <v>212</v>
      </c>
    </row>
    <row r="5" spans="1:5" ht="15" customHeight="1" thickBot="1">
      <c r="B5" s="91"/>
      <c r="C5" s="92"/>
      <c r="D5" s="93" t="s">
        <v>210</v>
      </c>
    </row>
    <row r="6" spans="1:5" ht="15" customHeight="1" thickBot="1"/>
    <row r="7" spans="1:5" ht="15.75" thickBot="1">
      <c r="B7" s="198" t="s">
        <v>184</v>
      </c>
      <c r="C7" s="199"/>
      <c r="D7" s="199"/>
      <c r="E7" s="200"/>
    </row>
    <row r="8" spans="1:5" ht="5.0999999999999996" customHeight="1" thickBot="1"/>
    <row r="9" spans="1:5" s="1" customFormat="1" ht="79.5" customHeight="1" thickBot="1">
      <c r="B9" s="55" t="s">
        <v>3</v>
      </c>
      <c r="C9" s="4" t="s">
        <v>1</v>
      </c>
      <c r="D9" s="6" t="s">
        <v>141</v>
      </c>
      <c r="E9" s="5" t="s">
        <v>2</v>
      </c>
    </row>
    <row r="10" spans="1:5">
      <c r="B10" s="48" t="s">
        <v>4</v>
      </c>
      <c r="C10" s="49">
        <v>10</v>
      </c>
      <c r="D10" s="50"/>
      <c r="E10" s="56" t="e">
        <f t="shared" ref="E10:E17" si="0">(C10*1000)/(3.14159*D10)</f>
        <v>#DIV/0!</v>
      </c>
    </row>
    <row r="11" spans="1:5">
      <c r="B11" s="51" t="s">
        <v>5</v>
      </c>
      <c r="C11" s="3">
        <v>15</v>
      </c>
      <c r="D11" s="2"/>
      <c r="E11" s="56" t="e">
        <f t="shared" si="0"/>
        <v>#DIV/0!</v>
      </c>
    </row>
    <row r="12" spans="1:5">
      <c r="B12" s="51" t="s">
        <v>6</v>
      </c>
      <c r="C12" s="3">
        <v>25</v>
      </c>
      <c r="D12" s="2"/>
      <c r="E12" s="56" t="e">
        <f t="shared" si="0"/>
        <v>#DIV/0!</v>
      </c>
    </row>
    <row r="13" spans="1:5">
      <c r="B13" s="51" t="s">
        <v>7</v>
      </c>
      <c r="C13" s="3">
        <v>25</v>
      </c>
      <c r="D13" s="2"/>
      <c r="E13" s="56" t="e">
        <f t="shared" si="0"/>
        <v>#DIV/0!</v>
      </c>
    </row>
    <row r="14" spans="1:5">
      <c r="B14" s="51" t="s">
        <v>8</v>
      </c>
      <c r="C14" s="3">
        <v>30</v>
      </c>
      <c r="D14" s="2"/>
      <c r="E14" s="56" t="e">
        <f t="shared" si="0"/>
        <v>#DIV/0!</v>
      </c>
    </row>
    <row r="15" spans="1:5">
      <c r="B15" s="51" t="s">
        <v>9</v>
      </c>
      <c r="C15" s="3">
        <v>45</v>
      </c>
      <c r="D15" s="2"/>
      <c r="E15" s="56" t="e">
        <f t="shared" si="0"/>
        <v>#DIV/0!</v>
      </c>
    </row>
    <row r="16" spans="1:5">
      <c r="B16" s="51" t="s">
        <v>10</v>
      </c>
      <c r="C16" s="3">
        <v>50</v>
      </c>
      <c r="D16" s="2"/>
      <c r="E16" s="56" t="e">
        <f t="shared" si="0"/>
        <v>#DIV/0!</v>
      </c>
    </row>
    <row r="17" spans="2:5" ht="15.75" thickBot="1">
      <c r="B17" s="52" t="s">
        <v>11</v>
      </c>
      <c r="C17" s="53">
        <v>80</v>
      </c>
      <c r="D17" s="54"/>
      <c r="E17" s="57" t="e">
        <f t="shared" si="0"/>
        <v>#DIV/0!</v>
      </c>
    </row>
    <row r="20" spans="2:5">
      <c r="B20" s="140"/>
      <c r="C20" s="141"/>
      <c r="D20" s="141"/>
      <c r="E20" s="142"/>
    </row>
    <row r="21" spans="2:5">
      <c r="B21" s="141"/>
      <c r="C21" s="140"/>
      <c r="D21" s="140"/>
      <c r="E21" s="142"/>
    </row>
    <row r="22" spans="2:5">
      <c r="B22" s="141"/>
      <c r="C22" s="140"/>
      <c r="D22" s="140"/>
      <c r="E22" s="142"/>
    </row>
    <row r="23" spans="2:5">
      <c r="B23" s="141"/>
      <c r="C23" s="140"/>
      <c r="D23" s="140"/>
      <c r="E23" s="142"/>
    </row>
    <row r="24" spans="2:5">
      <c r="B24" s="141"/>
      <c r="C24" s="140"/>
      <c r="D24" s="140"/>
      <c r="E24" s="142"/>
    </row>
    <row r="25" spans="2:5">
      <c r="B25" s="141"/>
      <c r="C25" s="140"/>
      <c r="D25" s="140"/>
      <c r="E25" s="142"/>
    </row>
    <row r="26" spans="2:5">
      <c r="B26" s="141"/>
      <c r="C26" s="140"/>
      <c r="D26" s="140"/>
      <c r="E26" s="142"/>
    </row>
    <row r="27" spans="2:5">
      <c r="B27" s="141"/>
      <c r="C27" s="140"/>
      <c r="D27" s="140"/>
      <c r="E27" s="142"/>
    </row>
    <row r="28" spans="2:5">
      <c r="B28" s="141"/>
      <c r="C28" s="140"/>
      <c r="D28" s="140"/>
      <c r="E28" s="142"/>
    </row>
    <row r="29" spans="2:5">
      <c r="B29" s="141"/>
      <c r="C29" s="140"/>
      <c r="D29" s="140"/>
      <c r="E29" s="142"/>
    </row>
    <row r="30" spans="2:5">
      <c r="B30" s="141"/>
      <c r="C30" s="140"/>
      <c r="D30" s="140"/>
      <c r="E30" s="142"/>
    </row>
    <row r="31" spans="2:5">
      <c r="B31" s="140"/>
      <c r="C31" s="140"/>
      <c r="D31" s="140"/>
      <c r="E31" s="142"/>
    </row>
    <row r="32" spans="2:5">
      <c r="B32" s="143"/>
      <c r="C32" s="141"/>
      <c r="D32" s="141"/>
      <c r="E32" s="142"/>
    </row>
    <row r="33" spans="2:5">
      <c r="B33" s="141"/>
      <c r="C33" s="140"/>
      <c r="D33" s="140"/>
      <c r="E33" s="142"/>
    </row>
    <row r="34" spans="2:5">
      <c r="B34" s="141"/>
      <c r="C34" s="140"/>
      <c r="D34" s="140"/>
      <c r="E34" s="142"/>
    </row>
    <row r="35" spans="2:5">
      <c r="B35" s="141"/>
      <c r="C35" s="140"/>
      <c r="D35" s="140"/>
      <c r="E35" s="142"/>
    </row>
    <row r="36" spans="2:5">
      <c r="B36" s="141"/>
      <c r="C36" s="140"/>
      <c r="D36" s="140"/>
      <c r="E36" s="142"/>
    </row>
    <row r="37" spans="2:5">
      <c r="B37" s="141"/>
      <c r="C37" s="140"/>
      <c r="D37" s="140"/>
      <c r="E37" s="142"/>
    </row>
    <row r="38" spans="2:5">
      <c r="B38" s="141"/>
      <c r="C38" s="140"/>
      <c r="D38" s="140"/>
      <c r="E38" s="142"/>
    </row>
    <row r="39" spans="2:5">
      <c r="B39" s="141"/>
      <c r="C39" s="140"/>
      <c r="D39" s="140"/>
      <c r="E39" s="142"/>
    </row>
    <row r="40" spans="2:5">
      <c r="B40" s="141"/>
      <c r="C40" s="140"/>
      <c r="D40" s="140"/>
      <c r="E40" s="142"/>
    </row>
    <row r="41" spans="2:5">
      <c r="B41" s="141"/>
      <c r="C41" s="140"/>
      <c r="D41" s="140"/>
      <c r="E41" s="142"/>
    </row>
    <row r="42" spans="2:5">
      <c r="B42" s="141"/>
      <c r="C42" s="140"/>
      <c r="D42" s="140"/>
      <c r="E42" s="142"/>
    </row>
    <row r="43" spans="2:5">
      <c r="B43" s="142"/>
      <c r="C43" s="142"/>
      <c r="D43" s="142"/>
      <c r="E43" s="142"/>
    </row>
    <row r="44" spans="2:5">
      <c r="B44" s="140"/>
      <c r="C44" s="141"/>
      <c r="D44" s="141"/>
      <c r="E44" s="142"/>
    </row>
    <row r="45" spans="2:5">
      <c r="B45" s="141"/>
      <c r="C45" s="140"/>
      <c r="D45" s="140"/>
      <c r="E45" s="142"/>
    </row>
    <row r="46" spans="2:5">
      <c r="B46" s="141"/>
      <c r="C46" s="140"/>
      <c r="D46" s="140"/>
      <c r="E46" s="142"/>
    </row>
    <row r="47" spans="2:5">
      <c r="B47" s="141"/>
      <c r="C47" s="140"/>
      <c r="D47" s="140"/>
      <c r="E47" s="142"/>
    </row>
    <row r="48" spans="2:5">
      <c r="B48" s="141"/>
      <c r="C48" s="140"/>
      <c r="D48" s="140"/>
      <c r="E48" s="142"/>
    </row>
    <row r="49" spans="2:5">
      <c r="B49" s="141"/>
      <c r="C49" s="140"/>
      <c r="D49" s="140"/>
      <c r="E49" s="142"/>
    </row>
    <row r="50" spans="2:5">
      <c r="B50" s="141"/>
      <c r="C50" s="140"/>
      <c r="D50" s="140"/>
      <c r="E50" s="142"/>
    </row>
    <row r="51" spans="2:5">
      <c r="B51" s="141"/>
      <c r="C51" s="140"/>
      <c r="D51" s="140"/>
      <c r="E51" s="142"/>
    </row>
    <row r="52" spans="2:5">
      <c r="B52" s="141"/>
      <c r="C52" s="140"/>
      <c r="D52" s="140"/>
      <c r="E52" s="142"/>
    </row>
    <row r="53" spans="2:5">
      <c r="B53" s="141"/>
      <c r="C53" s="140"/>
      <c r="D53" s="140"/>
      <c r="E53" s="142"/>
    </row>
    <row r="54" spans="2:5">
      <c r="B54" s="141"/>
      <c r="C54" s="140"/>
      <c r="D54" s="140"/>
      <c r="E54" s="142"/>
    </row>
  </sheetData>
  <mergeCells count="2">
    <mergeCell ref="B1:E1"/>
    <mergeCell ref="B7:E7"/>
  </mergeCells>
  <hyperlinks>
    <hyperlink ref="A1" location="Sommaire!A1" tooltip="Sommaire" display="S" xr:uid="{FA2B046D-6993-407A-BAA0-80EE3E527D56}"/>
  </hyperlink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opLeftCell="A49" workbookViewId="0">
      <selection activeCell="C66" sqref="C66"/>
    </sheetView>
  </sheetViews>
  <sheetFormatPr baseColWidth="10" defaultColWidth="10.7109375" defaultRowHeight="15"/>
  <sheetData>
    <row r="1" spans="1:11">
      <c r="A1" s="8" t="s">
        <v>108</v>
      </c>
    </row>
    <row r="3" spans="1:11">
      <c r="B3" s="41" t="s">
        <v>130</v>
      </c>
      <c r="C3" s="24">
        <v>6000</v>
      </c>
      <c r="D3" s="24"/>
      <c r="E3" s="24"/>
      <c r="F3" s="24"/>
      <c r="G3" s="24"/>
      <c r="H3" s="24"/>
      <c r="I3" s="24"/>
      <c r="J3" s="24"/>
      <c r="K3" s="24"/>
    </row>
    <row r="4" spans="1:11">
      <c r="B4" s="35" t="s">
        <v>131</v>
      </c>
      <c r="C4" s="202" t="s">
        <v>132</v>
      </c>
      <c r="D4" s="202"/>
      <c r="E4" s="202"/>
      <c r="F4" s="202"/>
      <c r="G4" s="202"/>
      <c r="H4" s="202"/>
      <c r="I4" s="202"/>
      <c r="J4" s="202"/>
      <c r="K4" s="202"/>
    </row>
    <row r="5" spans="1:11">
      <c r="B5" s="39" t="s">
        <v>133</v>
      </c>
      <c r="C5" s="38">
        <v>3</v>
      </c>
      <c r="D5" s="38">
        <v>4</v>
      </c>
      <c r="E5" s="38">
        <v>5</v>
      </c>
      <c r="F5" s="38">
        <v>6</v>
      </c>
      <c r="G5" s="38">
        <v>8</v>
      </c>
      <c r="H5" s="38">
        <v>10</v>
      </c>
      <c r="I5" s="38">
        <v>12</v>
      </c>
      <c r="J5" s="38">
        <v>16</v>
      </c>
      <c r="K5" s="38">
        <v>20</v>
      </c>
    </row>
    <row r="6" spans="1:11">
      <c r="B6" s="31">
        <v>10</v>
      </c>
      <c r="C6" s="32">
        <v>1061.5711252653928</v>
      </c>
      <c r="D6" s="32">
        <v>796.17834394904457</v>
      </c>
      <c r="E6" s="32">
        <v>636.9426751592357</v>
      </c>
      <c r="F6" s="32">
        <v>530.78556263269638</v>
      </c>
      <c r="G6" s="32">
        <v>398.08917197452229</v>
      </c>
      <c r="H6" s="32">
        <v>318.47133757961785</v>
      </c>
      <c r="I6" s="32">
        <v>265.39278131634819</v>
      </c>
      <c r="J6" s="32">
        <v>199.04458598726114</v>
      </c>
      <c r="K6" s="32">
        <v>159.23566878980893</v>
      </c>
    </row>
    <row r="7" spans="1:11">
      <c r="B7" s="29">
        <v>20</v>
      </c>
      <c r="C7" s="33">
        <v>2123.1422505307855</v>
      </c>
      <c r="D7" s="33">
        <v>1592.3566878980891</v>
      </c>
      <c r="E7" s="33">
        <v>1273.8853503184714</v>
      </c>
      <c r="F7" s="33">
        <v>1061.5711252653928</v>
      </c>
      <c r="G7" s="33">
        <v>796.17834394904457</v>
      </c>
      <c r="H7" s="33">
        <v>636.9426751592357</v>
      </c>
      <c r="I7" s="33">
        <v>530.78556263269638</v>
      </c>
      <c r="J7" s="33">
        <v>398.08917197452229</v>
      </c>
      <c r="K7" s="33">
        <v>318.47133757961785</v>
      </c>
    </row>
    <row r="8" spans="1:11">
      <c r="B8" s="31">
        <v>30</v>
      </c>
      <c r="C8" s="32">
        <v>3184.7133757961783</v>
      </c>
      <c r="D8" s="32">
        <v>2388.5350318471337</v>
      </c>
      <c r="E8" s="32">
        <v>1910.8280254777069</v>
      </c>
      <c r="F8" s="32">
        <v>1592.3566878980891</v>
      </c>
      <c r="G8" s="32">
        <v>1194.2675159235669</v>
      </c>
      <c r="H8" s="32">
        <v>955.41401273885344</v>
      </c>
      <c r="I8" s="32">
        <v>796.17834394904457</v>
      </c>
      <c r="J8" s="32">
        <v>597.13375796178343</v>
      </c>
      <c r="K8" s="32">
        <v>477.70700636942672</v>
      </c>
    </row>
    <row r="9" spans="1:11">
      <c r="B9" s="29">
        <v>40</v>
      </c>
      <c r="C9" s="33">
        <v>4246.2845010615711</v>
      </c>
      <c r="D9" s="33">
        <v>3184.7133757961783</v>
      </c>
      <c r="E9" s="33">
        <v>2547.7707006369428</v>
      </c>
      <c r="F9" s="33">
        <v>2123.1422505307855</v>
      </c>
      <c r="G9" s="33">
        <v>1592.3566878980891</v>
      </c>
      <c r="H9" s="33">
        <v>1273.8853503184714</v>
      </c>
      <c r="I9" s="33">
        <v>1061.5711252653928</v>
      </c>
      <c r="J9" s="33">
        <v>796.17834394904457</v>
      </c>
      <c r="K9" s="33">
        <v>636.9426751592357</v>
      </c>
    </row>
    <row r="10" spans="1:11">
      <c r="B10" s="31">
        <v>50</v>
      </c>
      <c r="C10" s="32">
        <v>5307.8556263269638</v>
      </c>
      <c r="D10" s="32">
        <v>3980.8917197452229</v>
      </c>
      <c r="E10" s="32">
        <v>3184.7133757961783</v>
      </c>
      <c r="F10" s="32">
        <v>2653.9278131634819</v>
      </c>
      <c r="G10" s="32">
        <v>1990.4458598726114</v>
      </c>
      <c r="H10" s="32">
        <v>1592.3566878980891</v>
      </c>
      <c r="I10" s="32">
        <v>1326.963906581741</v>
      </c>
      <c r="J10" s="32">
        <v>995.22292993630572</v>
      </c>
      <c r="K10" s="32">
        <v>796.17834394904457</v>
      </c>
    </row>
    <row r="11" spans="1:11">
      <c r="B11" s="29">
        <v>60</v>
      </c>
      <c r="C11" s="33">
        <v>6369.4267515923566</v>
      </c>
      <c r="D11" s="33">
        <v>4777.0700636942674</v>
      </c>
      <c r="E11" s="33">
        <v>3821.6560509554138</v>
      </c>
      <c r="F11" s="33">
        <v>3184.7133757961783</v>
      </c>
      <c r="G11" s="33">
        <v>2388.5350318471337</v>
      </c>
      <c r="H11" s="33">
        <v>1910.8280254777069</v>
      </c>
      <c r="I11" s="33">
        <v>1592.3566878980891</v>
      </c>
      <c r="J11" s="33">
        <v>1194.2675159235669</v>
      </c>
      <c r="K11" s="33">
        <v>955.41401273885344</v>
      </c>
    </row>
    <row r="12" spans="1:11">
      <c r="B12" s="31">
        <v>70</v>
      </c>
      <c r="C12" s="32">
        <v>7430.9978768577494</v>
      </c>
      <c r="D12" s="32">
        <v>5573.248407643312</v>
      </c>
      <c r="E12" s="32">
        <v>4458.5987261146493</v>
      </c>
      <c r="F12" s="32">
        <v>3715.4989384288747</v>
      </c>
      <c r="G12" s="32">
        <v>2786.624203821656</v>
      </c>
      <c r="H12" s="32">
        <v>2229.2993630573246</v>
      </c>
      <c r="I12" s="32">
        <v>1857.7494692144373</v>
      </c>
      <c r="J12" s="32">
        <v>1393.312101910828</v>
      </c>
      <c r="K12" s="32">
        <v>1114.6496815286623</v>
      </c>
    </row>
    <row r="13" spans="1:11">
      <c r="B13" s="29">
        <v>80</v>
      </c>
      <c r="C13" s="33">
        <v>8492.5690021231421</v>
      </c>
      <c r="D13" s="33">
        <v>6369.4267515923566</v>
      </c>
      <c r="E13" s="33">
        <v>5095.5414012738856</v>
      </c>
      <c r="F13" s="33">
        <v>4246.2845010615711</v>
      </c>
      <c r="G13" s="33">
        <v>3184.7133757961783</v>
      </c>
      <c r="H13" s="33">
        <v>2547.7707006369428</v>
      </c>
      <c r="I13" s="33">
        <v>2123.1422505307855</v>
      </c>
      <c r="J13" s="33">
        <v>1592.3566878980891</v>
      </c>
      <c r="K13" s="33">
        <v>1273.8853503184714</v>
      </c>
    </row>
    <row r="14" spans="1:11">
      <c r="B14" s="31">
        <v>90</v>
      </c>
      <c r="C14" s="32">
        <v>9554.1401273885349</v>
      </c>
      <c r="D14" s="32">
        <v>7165.6050955414012</v>
      </c>
      <c r="E14" s="32">
        <v>5732.4840764331211</v>
      </c>
      <c r="F14" s="32">
        <v>4777.0700636942674</v>
      </c>
      <c r="G14" s="32">
        <v>3582.8025477707006</v>
      </c>
      <c r="H14" s="32">
        <v>2866.2420382165606</v>
      </c>
      <c r="I14" s="32">
        <v>2388.5350318471337</v>
      </c>
      <c r="J14" s="32">
        <v>1791.4012738853503</v>
      </c>
      <c r="K14" s="32">
        <v>1433.1210191082803</v>
      </c>
    </row>
    <row r="15" spans="1:11">
      <c r="B15" s="29">
        <v>100</v>
      </c>
      <c r="C15" s="33">
        <v>10615.711252653928</v>
      </c>
      <c r="D15" s="33">
        <v>7961.7834394904457</v>
      </c>
      <c r="E15" s="33">
        <v>6369.4267515923566</v>
      </c>
      <c r="F15" s="33">
        <v>5307.8556263269638</v>
      </c>
      <c r="G15" s="33">
        <v>3980.8917197452229</v>
      </c>
      <c r="H15" s="33">
        <v>3184.7133757961783</v>
      </c>
      <c r="I15" s="33">
        <v>2653.9278131634819</v>
      </c>
      <c r="J15" s="33">
        <v>1990.4458598726114</v>
      </c>
      <c r="K15" s="33">
        <v>1592.3566878980891</v>
      </c>
    </row>
    <row r="16" spans="1:11">
      <c r="B16" s="31">
        <v>110</v>
      </c>
      <c r="C16" s="32">
        <v>11677.28237791932</v>
      </c>
      <c r="D16" s="32">
        <v>8757.9617834394903</v>
      </c>
      <c r="E16" s="32">
        <v>7006.3694267515921</v>
      </c>
      <c r="F16" s="32">
        <v>5838.6411889596602</v>
      </c>
      <c r="G16" s="32">
        <v>4378.9808917197452</v>
      </c>
      <c r="H16" s="32">
        <v>3503.184713375796</v>
      </c>
      <c r="I16" s="32">
        <v>2919.3205944798301</v>
      </c>
      <c r="J16" s="32">
        <v>2189.4904458598726</v>
      </c>
      <c r="K16" s="32">
        <v>1751.592356687898</v>
      </c>
    </row>
    <row r="17" spans="2:11">
      <c r="B17" s="29">
        <v>120</v>
      </c>
      <c r="C17" s="33">
        <v>12738.853503184713</v>
      </c>
      <c r="D17" s="33">
        <v>9554.1401273885349</v>
      </c>
      <c r="E17" s="33">
        <v>7643.3121019108276</v>
      </c>
      <c r="F17" s="33">
        <v>6369.4267515923566</v>
      </c>
      <c r="G17" s="33">
        <v>4777.0700636942674</v>
      </c>
      <c r="H17" s="33">
        <v>3821.6560509554138</v>
      </c>
      <c r="I17" s="33">
        <v>3184.7133757961783</v>
      </c>
      <c r="J17" s="33">
        <v>2388.5350318471337</v>
      </c>
      <c r="K17" s="33">
        <v>1910.8280254777069</v>
      </c>
    </row>
    <row r="18" spans="2:11">
      <c r="B18" s="31">
        <v>130</v>
      </c>
      <c r="C18" s="32">
        <v>13800.424628450106</v>
      </c>
      <c r="D18" s="32">
        <v>10350.318471337579</v>
      </c>
      <c r="E18" s="32">
        <v>8280.2547770700639</v>
      </c>
      <c r="F18" s="32">
        <v>6900.212314225053</v>
      </c>
      <c r="G18" s="32">
        <v>5175.1592356687897</v>
      </c>
      <c r="H18" s="32">
        <v>4140.127388535032</v>
      </c>
      <c r="I18" s="32">
        <v>3450.1061571125265</v>
      </c>
      <c r="J18" s="32">
        <v>2587.5796178343949</v>
      </c>
      <c r="K18" s="32">
        <v>2070.063694267516</v>
      </c>
    </row>
    <row r="19" spans="2:11">
      <c r="B19" s="29">
        <v>140</v>
      </c>
      <c r="C19" s="33">
        <v>14861.995753715499</v>
      </c>
      <c r="D19" s="33">
        <v>11146.496815286624</v>
      </c>
      <c r="E19" s="33">
        <v>8917.1974522292985</v>
      </c>
      <c r="F19" s="33">
        <v>7430.9978768577494</v>
      </c>
      <c r="G19" s="33">
        <v>5573.248407643312</v>
      </c>
      <c r="H19" s="33">
        <v>4458.5987261146493</v>
      </c>
      <c r="I19" s="33">
        <v>3715.4989384288747</v>
      </c>
      <c r="J19" s="33">
        <v>2786.624203821656</v>
      </c>
      <c r="K19" s="33">
        <v>2229.2993630573246</v>
      </c>
    </row>
    <row r="20" spans="2:11">
      <c r="B20" s="31">
        <v>150</v>
      </c>
      <c r="C20" s="32">
        <v>15923.566878980891</v>
      </c>
      <c r="D20" s="32">
        <v>11942.675159235669</v>
      </c>
      <c r="E20" s="32">
        <v>9554.1401273885349</v>
      </c>
      <c r="F20" s="32">
        <v>7961.7834394904457</v>
      </c>
      <c r="G20" s="32">
        <v>5971.3375796178343</v>
      </c>
      <c r="H20" s="32">
        <v>4777.0700636942674</v>
      </c>
      <c r="I20" s="32">
        <v>3980.8917197452229</v>
      </c>
      <c r="J20" s="32">
        <v>2985.6687898089172</v>
      </c>
      <c r="K20" s="32">
        <v>2388.5350318471337</v>
      </c>
    </row>
    <row r="21" spans="2:11">
      <c r="B21" s="24"/>
      <c r="C21" s="24"/>
      <c r="D21" s="24"/>
      <c r="E21" s="24"/>
      <c r="F21" s="25"/>
      <c r="G21" s="24"/>
      <c r="H21" s="24"/>
      <c r="I21" s="24"/>
      <c r="J21" s="24"/>
      <c r="K21" s="24"/>
    </row>
    <row r="22" spans="2:11">
      <c r="K22" s="24"/>
    </row>
    <row r="23" spans="2:11">
      <c r="K23" s="24"/>
    </row>
    <row r="24" spans="2:11">
      <c r="K24" s="24"/>
    </row>
    <row r="25" spans="2:11">
      <c r="K25" s="24"/>
    </row>
    <row r="26" spans="2:11">
      <c r="K26" s="24"/>
    </row>
    <row r="27" spans="2:11">
      <c r="K27" s="24"/>
    </row>
    <row r="28" spans="2:11">
      <c r="K28" s="24"/>
    </row>
    <row r="29" spans="2:11">
      <c r="K29" s="24"/>
    </row>
    <row r="30" spans="2:11">
      <c r="K30" s="27"/>
    </row>
    <row r="31" spans="2:11">
      <c r="K31" s="27"/>
    </row>
    <row r="32" spans="2:11">
      <c r="K32" s="27"/>
    </row>
    <row r="33" spans="2:11" ht="15.75" thickBot="1">
      <c r="K33" s="24"/>
    </row>
    <row r="34" spans="2:11" ht="18.75" thickBot="1">
      <c r="B34" s="26" t="s">
        <v>134</v>
      </c>
      <c r="C34" s="40">
        <v>1</v>
      </c>
      <c r="D34" s="42"/>
      <c r="E34" s="26">
        <v>50</v>
      </c>
      <c r="F34" s="42" t="s">
        <v>135</v>
      </c>
      <c r="G34" s="24"/>
      <c r="H34" s="24"/>
      <c r="I34" s="24"/>
      <c r="J34" s="24"/>
      <c r="K34" s="24"/>
    </row>
    <row r="35" spans="2:11" ht="20.25">
      <c r="B35" s="36" t="s">
        <v>136</v>
      </c>
      <c r="C35" s="203" t="s">
        <v>137</v>
      </c>
      <c r="D35" s="201"/>
      <c r="E35" s="201"/>
      <c r="F35" s="201"/>
      <c r="G35" s="203"/>
      <c r="H35" s="28"/>
      <c r="I35" s="24"/>
      <c r="J35" s="24"/>
      <c r="K35" s="24"/>
    </row>
    <row r="36" spans="2:11">
      <c r="B36" s="39" t="s">
        <v>131</v>
      </c>
      <c r="C36" s="38">
        <v>0.05</v>
      </c>
      <c r="D36" s="38">
        <v>0.1</v>
      </c>
      <c r="E36" s="38">
        <v>0.15</v>
      </c>
      <c r="F36" s="38">
        <v>0.2</v>
      </c>
      <c r="G36" s="38">
        <v>0.3</v>
      </c>
      <c r="H36" s="26"/>
      <c r="I36" s="24"/>
      <c r="J36" s="24"/>
      <c r="K36" s="24"/>
    </row>
    <row r="37" spans="2:11">
      <c r="B37" s="29">
        <v>1000</v>
      </c>
      <c r="C37" s="30">
        <v>0.83333333333333337</v>
      </c>
      <c r="D37" s="30">
        <v>1.6666666666666667</v>
      </c>
      <c r="E37" s="30">
        <v>2.5</v>
      </c>
      <c r="F37" s="30">
        <v>3.3333333333333335</v>
      </c>
      <c r="G37" s="30">
        <v>5</v>
      </c>
      <c r="H37" s="24"/>
      <c r="I37" s="24"/>
      <c r="J37" s="25"/>
      <c r="K37" s="24"/>
    </row>
    <row r="38" spans="2:11">
      <c r="B38" s="31">
        <v>1500</v>
      </c>
      <c r="C38" s="34">
        <v>1.25</v>
      </c>
      <c r="D38" s="34">
        <v>2.5</v>
      </c>
      <c r="E38" s="34">
        <v>3.75</v>
      </c>
      <c r="F38" s="34">
        <v>5</v>
      </c>
      <c r="G38" s="34">
        <v>7.5</v>
      </c>
      <c r="H38" s="27"/>
      <c r="I38" s="37" t="s">
        <v>138</v>
      </c>
      <c r="J38" s="45">
        <v>100</v>
      </c>
      <c r="K38" s="24"/>
    </row>
    <row r="39" spans="2:11">
      <c r="B39" s="29">
        <v>2000</v>
      </c>
      <c r="C39" s="30">
        <v>1.6666666666666667</v>
      </c>
      <c r="D39" s="30">
        <v>3.3333333333333335</v>
      </c>
      <c r="E39" s="30">
        <v>5</v>
      </c>
      <c r="F39" s="30">
        <v>6.666666666666667</v>
      </c>
      <c r="G39" s="30">
        <v>10</v>
      </c>
      <c r="H39" s="27"/>
      <c r="I39" s="37" t="s">
        <v>132</v>
      </c>
      <c r="J39" s="45">
        <v>10</v>
      </c>
      <c r="K39" s="24"/>
    </row>
    <row r="40" spans="2:11">
      <c r="B40" s="31">
        <v>2500</v>
      </c>
      <c r="C40" s="34">
        <v>2.0833333333333335</v>
      </c>
      <c r="D40" s="34">
        <v>4.166666666666667</v>
      </c>
      <c r="E40" s="34">
        <v>6.25</v>
      </c>
      <c r="F40" s="34">
        <v>8.3333333333333339</v>
      </c>
      <c r="G40" s="34">
        <v>12.5</v>
      </c>
      <c r="H40" s="27"/>
      <c r="I40" s="37" t="s">
        <v>139</v>
      </c>
      <c r="J40" s="45">
        <v>0.1</v>
      </c>
      <c r="K40" s="24"/>
    </row>
    <row r="41" spans="2:11">
      <c r="B41" s="29">
        <v>3000</v>
      </c>
      <c r="C41" s="30">
        <v>2.5</v>
      </c>
      <c r="D41" s="30">
        <v>5</v>
      </c>
      <c r="E41" s="30">
        <v>7.5</v>
      </c>
      <c r="F41" s="30">
        <v>10</v>
      </c>
      <c r="G41" s="30">
        <v>15</v>
      </c>
      <c r="H41" s="27"/>
      <c r="I41" s="37" t="s">
        <v>140</v>
      </c>
      <c r="J41" s="45">
        <v>4</v>
      </c>
      <c r="K41" s="25"/>
    </row>
    <row r="42" spans="2:11" ht="15.75" thickBot="1">
      <c r="B42" s="31">
        <v>3500</v>
      </c>
      <c r="C42" s="34">
        <v>2.9166666666666665</v>
      </c>
      <c r="D42" s="34">
        <v>5.833333333333333</v>
      </c>
      <c r="E42" s="34">
        <v>8.75</v>
      </c>
      <c r="F42" s="34">
        <v>11.666666666666666</v>
      </c>
      <c r="G42" s="34">
        <v>17.5</v>
      </c>
      <c r="H42" s="27"/>
      <c r="I42" s="27"/>
      <c r="J42" s="27"/>
      <c r="K42" s="25"/>
    </row>
    <row r="43" spans="2:11" ht="16.5" thickBot="1">
      <c r="B43" s="29">
        <v>4000</v>
      </c>
      <c r="C43" s="30">
        <v>3.3333333333333335</v>
      </c>
      <c r="D43" s="30">
        <v>6.666666666666667</v>
      </c>
      <c r="E43" s="30">
        <v>10</v>
      </c>
      <c r="F43" s="30">
        <v>13.333333333333334</v>
      </c>
      <c r="G43" s="30">
        <v>20</v>
      </c>
      <c r="H43" s="27"/>
      <c r="I43" s="43" t="s">
        <v>131</v>
      </c>
      <c r="J43" s="44">
        <v>3184.7133757961783</v>
      </c>
      <c r="K43" s="25"/>
    </row>
    <row r="44" spans="2:11" ht="15.75" thickBot="1">
      <c r="B44" s="31">
        <v>4500</v>
      </c>
      <c r="C44" s="34">
        <v>3.75</v>
      </c>
      <c r="D44" s="34">
        <v>7.5</v>
      </c>
      <c r="E44" s="34">
        <v>11.25</v>
      </c>
      <c r="F44" s="34">
        <v>15</v>
      </c>
      <c r="G44" s="34">
        <v>22.5</v>
      </c>
      <c r="H44" s="24"/>
      <c r="I44" s="24"/>
      <c r="J44" s="42"/>
      <c r="K44" s="25"/>
    </row>
    <row r="45" spans="2:11" ht="16.5" thickBot="1">
      <c r="B45" s="29">
        <v>5000</v>
      </c>
      <c r="C45" s="30">
        <v>4.166666666666667</v>
      </c>
      <c r="D45" s="30">
        <v>8.3333333333333339</v>
      </c>
      <c r="E45" s="30">
        <v>12.5</v>
      </c>
      <c r="F45" s="30">
        <v>16.666666666666668</v>
      </c>
      <c r="G45" s="30">
        <v>25</v>
      </c>
      <c r="H45" s="24"/>
      <c r="I45" s="43" t="s">
        <v>136</v>
      </c>
      <c r="J45" s="44">
        <v>21.231422505307858</v>
      </c>
      <c r="K45" s="25"/>
    </row>
    <row r="46" spans="2:11">
      <c r="B46" s="31">
        <v>5500</v>
      </c>
      <c r="C46" s="34">
        <v>4.583333333333333</v>
      </c>
      <c r="D46" s="34">
        <v>9.1666666666666661</v>
      </c>
      <c r="E46" s="34">
        <v>13.75</v>
      </c>
      <c r="F46" s="34">
        <v>18.333333333333332</v>
      </c>
      <c r="G46" s="34">
        <v>27.5</v>
      </c>
      <c r="H46" s="24"/>
      <c r="I46" s="24"/>
      <c r="J46" s="24"/>
      <c r="K46" s="25"/>
    </row>
    <row r="47" spans="2:11">
      <c r="B47" s="29">
        <v>6000</v>
      </c>
      <c r="C47" s="30">
        <v>5</v>
      </c>
      <c r="D47" s="30">
        <v>10</v>
      </c>
      <c r="E47" s="30">
        <v>15</v>
      </c>
      <c r="F47" s="30">
        <v>20</v>
      </c>
      <c r="G47" s="30">
        <v>30</v>
      </c>
      <c r="H47" s="24"/>
      <c r="I47" s="24"/>
      <c r="J47" s="24"/>
      <c r="K47" s="25"/>
    </row>
    <row r="48" spans="2:11" ht="15.75" thickBot="1">
      <c r="B48" s="24"/>
      <c r="C48" s="24"/>
      <c r="D48" s="24"/>
      <c r="E48" s="24"/>
      <c r="F48" s="24"/>
      <c r="G48" s="24"/>
      <c r="H48" s="24"/>
      <c r="I48" s="24"/>
      <c r="J48" s="24"/>
      <c r="K48" s="25"/>
    </row>
    <row r="49" spans="2:11" ht="18">
      <c r="B49" s="26" t="s">
        <v>134</v>
      </c>
      <c r="C49" s="47">
        <v>2</v>
      </c>
      <c r="D49" s="24"/>
      <c r="E49" s="25"/>
      <c r="F49" s="24"/>
      <c r="G49" s="46"/>
      <c r="H49" s="24"/>
      <c r="I49" s="24"/>
      <c r="J49" s="24"/>
      <c r="K49" s="25"/>
    </row>
    <row r="50" spans="2:11" ht="20.25">
      <c r="B50" s="36" t="s">
        <v>136</v>
      </c>
      <c r="C50" s="148" t="s">
        <v>137</v>
      </c>
      <c r="D50" s="148"/>
      <c r="E50" s="148"/>
      <c r="F50" s="148"/>
      <c r="G50" s="148"/>
      <c r="H50" s="24"/>
      <c r="I50" s="24"/>
      <c r="J50" s="24"/>
      <c r="K50" s="25"/>
    </row>
    <row r="51" spans="2:11">
      <c r="B51" s="39" t="s">
        <v>131</v>
      </c>
      <c r="C51" s="149">
        <v>0.05</v>
      </c>
      <c r="D51" s="149">
        <v>0.1</v>
      </c>
      <c r="E51" s="149">
        <v>0.15</v>
      </c>
      <c r="F51" s="149">
        <v>0.2</v>
      </c>
      <c r="G51" s="149">
        <v>0.3</v>
      </c>
      <c r="H51" s="24"/>
      <c r="I51" s="24"/>
      <c r="J51" s="24"/>
      <c r="K51" s="25"/>
    </row>
    <row r="52" spans="2:11">
      <c r="B52" s="29">
        <v>1000</v>
      </c>
      <c r="C52" s="30">
        <v>1.6666666666666667</v>
      </c>
      <c r="D52" s="30">
        <v>3.3333333333333335</v>
      </c>
      <c r="E52" s="30">
        <v>5</v>
      </c>
      <c r="F52" s="30">
        <v>6.666666666666667</v>
      </c>
      <c r="G52" s="30">
        <v>10</v>
      </c>
      <c r="H52" s="24"/>
      <c r="I52" s="42"/>
      <c r="J52" s="25"/>
      <c r="K52" s="25"/>
    </row>
    <row r="53" spans="2:11">
      <c r="B53" s="31">
        <v>1500</v>
      </c>
      <c r="C53" s="34">
        <v>2.5</v>
      </c>
      <c r="D53" s="34">
        <v>5</v>
      </c>
      <c r="E53" s="34">
        <v>7.5</v>
      </c>
      <c r="F53" s="34">
        <v>10</v>
      </c>
      <c r="G53" s="34">
        <v>15</v>
      </c>
      <c r="H53" s="24"/>
      <c r="I53" s="24"/>
      <c r="J53" s="25"/>
      <c r="K53" s="25"/>
    </row>
    <row r="54" spans="2:11">
      <c r="B54" s="29">
        <v>2000</v>
      </c>
      <c r="C54" s="30">
        <v>3.3333333333333335</v>
      </c>
      <c r="D54" s="30">
        <v>6.666666666666667</v>
      </c>
      <c r="E54" s="30">
        <v>10</v>
      </c>
      <c r="F54" s="30">
        <v>13.333333333333334</v>
      </c>
      <c r="G54" s="30">
        <v>20</v>
      </c>
      <c r="H54" s="24"/>
      <c r="I54" s="24"/>
      <c r="J54" s="25"/>
      <c r="K54" s="24"/>
    </row>
    <row r="55" spans="2:11">
      <c r="B55" s="31">
        <v>2500</v>
      </c>
      <c r="C55" s="34">
        <v>4.166666666666667</v>
      </c>
      <c r="D55" s="34">
        <v>8.3333333333333339</v>
      </c>
      <c r="E55" s="34">
        <v>12.5</v>
      </c>
      <c r="F55" s="34">
        <v>16.666666666666668</v>
      </c>
      <c r="G55" s="34">
        <v>25</v>
      </c>
      <c r="H55" s="24"/>
      <c r="I55" s="24"/>
      <c r="J55" s="25"/>
      <c r="K55" s="24"/>
    </row>
    <row r="56" spans="2:11">
      <c r="B56" s="29">
        <v>3000</v>
      </c>
      <c r="C56" s="30">
        <v>5</v>
      </c>
      <c r="D56" s="30">
        <v>10</v>
      </c>
      <c r="E56" s="30">
        <v>15</v>
      </c>
      <c r="F56" s="30">
        <v>20</v>
      </c>
      <c r="G56" s="30">
        <v>30</v>
      </c>
      <c r="H56" s="24"/>
      <c r="I56" s="42"/>
      <c r="J56" s="25"/>
      <c r="K56" s="24"/>
    </row>
    <row r="57" spans="2:11">
      <c r="B57" s="31">
        <v>3500</v>
      </c>
      <c r="C57" s="34">
        <v>5.833333333333333</v>
      </c>
      <c r="D57" s="34">
        <v>11.666666666666666</v>
      </c>
      <c r="E57" s="34">
        <v>17.5</v>
      </c>
      <c r="F57" s="34">
        <v>23.333333333333332</v>
      </c>
      <c r="G57" s="34">
        <v>35</v>
      </c>
      <c r="H57" s="24"/>
      <c r="I57" s="24"/>
      <c r="J57" s="25"/>
      <c r="K57" s="24"/>
    </row>
    <row r="58" spans="2:11">
      <c r="B58" s="29">
        <v>4000</v>
      </c>
      <c r="C58" s="30">
        <v>6.666666666666667</v>
      </c>
      <c r="D58" s="30">
        <v>13.333333333333334</v>
      </c>
      <c r="E58" s="30">
        <v>20</v>
      </c>
      <c r="F58" s="30">
        <v>26.666666666666668</v>
      </c>
      <c r="G58" s="30">
        <v>40</v>
      </c>
      <c r="H58" s="24"/>
      <c r="I58" s="24"/>
      <c r="J58" s="25"/>
      <c r="K58" s="24"/>
    </row>
    <row r="59" spans="2:11">
      <c r="B59" s="31">
        <v>4500</v>
      </c>
      <c r="C59" s="34">
        <v>7.5</v>
      </c>
      <c r="D59" s="34">
        <v>15</v>
      </c>
      <c r="E59" s="34">
        <v>22.5</v>
      </c>
      <c r="F59" s="34">
        <v>30</v>
      </c>
      <c r="G59" s="34">
        <v>45</v>
      </c>
      <c r="H59" s="24"/>
      <c r="I59" s="24"/>
      <c r="J59" s="25"/>
      <c r="K59" s="24"/>
    </row>
    <row r="60" spans="2:11">
      <c r="B60" s="29">
        <v>5000</v>
      </c>
      <c r="C60" s="30">
        <v>8.3333333333333339</v>
      </c>
      <c r="D60" s="30">
        <v>16.666666666666668</v>
      </c>
      <c r="E60" s="30">
        <v>25</v>
      </c>
      <c r="F60" s="30">
        <v>33.333333333333336</v>
      </c>
      <c r="G60" s="30">
        <v>50</v>
      </c>
      <c r="H60" s="24"/>
      <c r="I60" s="24"/>
      <c r="J60" s="25"/>
      <c r="K60" s="24"/>
    </row>
    <row r="61" spans="2:11">
      <c r="B61" s="31">
        <v>5500</v>
      </c>
      <c r="C61" s="34">
        <v>9.1666666666666661</v>
      </c>
      <c r="D61" s="34">
        <v>18.333333333333332</v>
      </c>
      <c r="E61" s="34">
        <v>27.5</v>
      </c>
      <c r="F61" s="34">
        <v>36.666666666666664</v>
      </c>
      <c r="G61" s="34">
        <v>55</v>
      </c>
      <c r="H61" s="24"/>
      <c r="I61" s="42"/>
      <c r="J61" s="25"/>
      <c r="K61" s="24"/>
    </row>
    <row r="62" spans="2:11">
      <c r="B62" s="29">
        <v>6000</v>
      </c>
      <c r="C62" s="30">
        <v>10</v>
      </c>
      <c r="D62" s="30">
        <v>20</v>
      </c>
      <c r="E62" s="30">
        <v>30</v>
      </c>
      <c r="F62" s="30">
        <v>40</v>
      </c>
      <c r="G62" s="30">
        <v>60</v>
      </c>
      <c r="H62" s="24"/>
      <c r="I62" s="24"/>
      <c r="J62" s="25"/>
      <c r="K62" s="24"/>
    </row>
    <row r="63" spans="2:11">
      <c r="B63" s="24"/>
      <c r="C63" s="24"/>
      <c r="D63" s="24"/>
      <c r="E63" s="24"/>
      <c r="F63" s="24"/>
      <c r="G63" s="24"/>
      <c r="H63" s="24"/>
      <c r="I63" s="24"/>
      <c r="J63" s="25"/>
      <c r="K63" s="24"/>
    </row>
    <row r="64" spans="2:11">
      <c r="H64" s="24"/>
      <c r="I64" s="24"/>
      <c r="J64" s="25"/>
      <c r="K64" s="24"/>
    </row>
    <row r="65" spans="2:11" ht="15.75" thickBot="1">
      <c r="H65" s="24"/>
      <c r="I65" s="24"/>
      <c r="J65" s="24"/>
      <c r="K65" s="24"/>
    </row>
    <row r="66" spans="2:11" ht="18">
      <c r="B66" s="26" t="s">
        <v>134</v>
      </c>
      <c r="C66" s="47">
        <v>3</v>
      </c>
      <c r="D66" s="24"/>
      <c r="E66" s="25"/>
      <c r="F66" s="24"/>
      <c r="G66" s="46"/>
      <c r="H66" s="24"/>
      <c r="I66" s="24"/>
      <c r="J66" s="24"/>
    </row>
    <row r="67" spans="2:11" ht="20.25">
      <c r="B67" s="36" t="s">
        <v>136</v>
      </c>
      <c r="C67" s="148" t="s">
        <v>137</v>
      </c>
      <c r="D67" s="148"/>
      <c r="E67" s="148"/>
      <c r="F67" s="148"/>
      <c r="G67" s="148"/>
      <c r="H67" s="24"/>
      <c r="I67" s="24"/>
      <c r="J67" s="24"/>
    </row>
    <row r="68" spans="2:11">
      <c r="B68" s="39" t="s">
        <v>131</v>
      </c>
      <c r="C68" s="149">
        <v>0.05</v>
      </c>
      <c r="D68" s="149">
        <v>0.1</v>
      </c>
      <c r="E68" s="149">
        <v>0.15</v>
      </c>
      <c r="F68" s="149">
        <v>0.2</v>
      </c>
      <c r="G68" s="149">
        <v>0.3</v>
      </c>
      <c r="H68" s="24"/>
      <c r="I68" s="24"/>
      <c r="J68" s="24"/>
    </row>
    <row r="69" spans="2:11">
      <c r="B69" s="29">
        <v>1000</v>
      </c>
      <c r="C69" s="30">
        <v>3.3333333333333335</v>
      </c>
      <c r="D69" s="30">
        <v>6.666666666666667</v>
      </c>
      <c r="E69" s="30">
        <v>10</v>
      </c>
      <c r="F69" s="30">
        <v>13.333333333333334</v>
      </c>
      <c r="G69" s="30">
        <v>20</v>
      </c>
      <c r="H69" s="24"/>
      <c r="I69" s="24"/>
      <c r="J69" s="24"/>
    </row>
    <row r="70" spans="2:11">
      <c r="B70" s="31">
        <v>1500</v>
      </c>
      <c r="C70" s="34">
        <v>5</v>
      </c>
      <c r="D70" s="34">
        <v>10</v>
      </c>
      <c r="E70" s="34">
        <v>15</v>
      </c>
      <c r="F70" s="34">
        <v>20</v>
      </c>
      <c r="G70" s="34">
        <v>30</v>
      </c>
      <c r="H70" s="24"/>
      <c r="I70" s="24"/>
      <c r="J70" s="24"/>
    </row>
    <row r="71" spans="2:11">
      <c r="B71" s="29">
        <v>2000</v>
      </c>
      <c r="C71" s="30">
        <v>6.666666666666667</v>
      </c>
      <c r="D71" s="30">
        <v>13.333333333333334</v>
      </c>
      <c r="E71" s="30">
        <v>20</v>
      </c>
      <c r="F71" s="30">
        <v>26.666666666666668</v>
      </c>
      <c r="G71" s="30">
        <v>40</v>
      </c>
      <c r="H71" s="24"/>
      <c r="I71" s="24"/>
      <c r="J71" s="24"/>
    </row>
    <row r="72" spans="2:11">
      <c r="B72" s="31">
        <v>2500</v>
      </c>
      <c r="C72" s="34">
        <v>8.3333333333333339</v>
      </c>
      <c r="D72" s="34">
        <v>16.666666666666668</v>
      </c>
      <c r="E72" s="34">
        <v>25</v>
      </c>
      <c r="F72" s="34">
        <v>33.333333333333336</v>
      </c>
      <c r="G72" s="34">
        <v>50</v>
      </c>
      <c r="H72" s="24"/>
      <c r="I72" s="24"/>
      <c r="J72" s="24"/>
    </row>
    <row r="73" spans="2:11">
      <c r="B73" s="29">
        <v>3000</v>
      </c>
      <c r="C73" s="30">
        <v>10</v>
      </c>
      <c r="D73" s="30">
        <v>20</v>
      </c>
      <c r="E73" s="30">
        <v>30</v>
      </c>
      <c r="F73" s="30">
        <v>40</v>
      </c>
      <c r="G73" s="30">
        <v>60</v>
      </c>
      <c r="H73" s="24"/>
      <c r="I73" s="24"/>
      <c r="J73" s="24"/>
    </row>
    <row r="74" spans="2:11">
      <c r="B74" s="31">
        <v>3500</v>
      </c>
      <c r="C74" s="34">
        <v>11.666666666666666</v>
      </c>
      <c r="D74" s="34">
        <v>23.333333333333332</v>
      </c>
      <c r="E74" s="34">
        <v>35</v>
      </c>
      <c r="F74" s="34">
        <v>46.666666666666664</v>
      </c>
      <c r="G74" s="34">
        <v>70</v>
      </c>
      <c r="H74" s="24"/>
      <c r="I74" s="24"/>
      <c r="J74" s="24"/>
    </row>
    <row r="75" spans="2:11">
      <c r="B75" s="29">
        <v>4000</v>
      </c>
      <c r="C75" s="30">
        <v>13.333333333333334</v>
      </c>
      <c r="D75" s="30">
        <v>26.666666666666668</v>
      </c>
      <c r="E75" s="30">
        <v>40</v>
      </c>
      <c r="F75" s="30">
        <v>53.333333333333336</v>
      </c>
      <c r="G75" s="30">
        <v>80</v>
      </c>
      <c r="H75" s="24"/>
      <c r="I75" s="24"/>
      <c r="J75" s="24"/>
    </row>
    <row r="76" spans="2:11">
      <c r="B76" s="31">
        <v>4500</v>
      </c>
      <c r="C76" s="34">
        <v>15</v>
      </c>
      <c r="D76" s="34">
        <v>30</v>
      </c>
      <c r="E76" s="34">
        <v>45</v>
      </c>
      <c r="F76" s="34">
        <v>60</v>
      </c>
      <c r="G76" s="34">
        <v>90</v>
      </c>
      <c r="H76" s="24"/>
      <c r="I76" s="24"/>
      <c r="J76" s="24"/>
    </row>
    <row r="77" spans="2:11">
      <c r="B77" s="29">
        <v>5000</v>
      </c>
      <c r="C77" s="30">
        <v>16.666666666666668</v>
      </c>
      <c r="D77" s="30">
        <v>33.333333333333336</v>
      </c>
      <c r="E77" s="30">
        <v>50</v>
      </c>
      <c r="F77" s="30">
        <v>66.666666666666671</v>
      </c>
      <c r="G77" s="30">
        <v>100</v>
      </c>
    </row>
    <row r="78" spans="2:11">
      <c r="B78" s="31">
        <v>5500</v>
      </c>
      <c r="C78" s="34">
        <v>18.333333333333332</v>
      </c>
      <c r="D78" s="34">
        <v>36.666666666666664</v>
      </c>
      <c r="E78" s="34">
        <v>55</v>
      </c>
      <c r="F78" s="34">
        <v>73.333333333333329</v>
      </c>
      <c r="G78" s="34">
        <v>110</v>
      </c>
    </row>
    <row r="79" spans="2:11">
      <c r="B79" s="29">
        <v>6000</v>
      </c>
      <c r="C79" s="30">
        <v>20</v>
      </c>
      <c r="D79" s="30">
        <v>40</v>
      </c>
      <c r="E79" s="30">
        <v>60</v>
      </c>
      <c r="F79" s="30">
        <v>80</v>
      </c>
      <c r="G79" s="30">
        <v>120</v>
      </c>
    </row>
  </sheetData>
  <mergeCells count="2">
    <mergeCell ref="C4:K4"/>
    <mergeCell ref="C35:G35"/>
  </mergeCells>
  <hyperlinks>
    <hyperlink ref="A1" location="Sommaire!A1" tooltip="Sommaire" display="S" xr:uid="{8C302681-1292-4D51-BFC4-F07AF0F72145}"/>
  </hyperlink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N20" sqref="N20"/>
    </sheetView>
  </sheetViews>
  <sheetFormatPr baseColWidth="10" defaultColWidth="10.7109375" defaultRowHeight="15"/>
  <sheetData>
    <row r="1" spans="1:10" ht="15.75" thickBot="1">
      <c r="A1" s="8" t="s">
        <v>108</v>
      </c>
      <c r="B1" s="204" t="s">
        <v>12</v>
      </c>
      <c r="C1" s="205"/>
      <c r="D1" s="206"/>
      <c r="F1" s="8" t="s">
        <v>56</v>
      </c>
    </row>
    <row r="2" spans="1:10" ht="15.75" thickBot="1">
      <c r="F2" s="8" t="s">
        <v>57</v>
      </c>
    </row>
    <row r="3" spans="1:10" ht="30.75" thickBot="1">
      <c r="B3" s="10" t="s">
        <v>13</v>
      </c>
      <c r="C3" s="12" t="s">
        <v>54</v>
      </c>
      <c r="D3" s="11" t="s">
        <v>55</v>
      </c>
      <c r="E3" t="s">
        <v>91</v>
      </c>
    </row>
    <row r="4" spans="1:10">
      <c r="B4" s="9" t="s">
        <v>14</v>
      </c>
      <c r="C4" s="9">
        <v>0.25</v>
      </c>
      <c r="D4" s="9">
        <v>0.75</v>
      </c>
      <c r="H4" s="7" t="s">
        <v>43</v>
      </c>
      <c r="I4" s="7">
        <v>2.5</v>
      </c>
      <c r="J4" s="7">
        <v>19.5</v>
      </c>
    </row>
    <row r="5" spans="1:10">
      <c r="B5" s="7" t="s">
        <v>15</v>
      </c>
      <c r="C5" s="7">
        <v>0.25</v>
      </c>
      <c r="D5" s="7">
        <v>0.85</v>
      </c>
      <c r="H5" s="7" t="s">
        <v>44</v>
      </c>
      <c r="I5" s="7">
        <v>3</v>
      </c>
      <c r="J5" s="7">
        <v>21</v>
      </c>
    </row>
    <row r="6" spans="1:10">
      <c r="B6" s="7" t="s">
        <v>16</v>
      </c>
      <c r="C6" s="7">
        <v>0.25</v>
      </c>
      <c r="D6" s="7">
        <v>0.95</v>
      </c>
      <c r="H6" s="7" t="s">
        <v>45</v>
      </c>
      <c r="I6" s="7">
        <v>3</v>
      </c>
      <c r="J6" s="7">
        <v>24</v>
      </c>
    </row>
    <row r="7" spans="1:10">
      <c r="B7" s="7" t="s">
        <v>17</v>
      </c>
      <c r="C7" s="7">
        <v>0.3</v>
      </c>
      <c r="D7" s="7">
        <v>1.1000000000000001</v>
      </c>
      <c r="H7" s="7" t="s">
        <v>46</v>
      </c>
      <c r="I7" s="7">
        <v>3.5</v>
      </c>
      <c r="J7" s="7">
        <v>26.5</v>
      </c>
    </row>
    <row r="8" spans="1:10">
      <c r="B8" s="7" t="s">
        <v>18</v>
      </c>
      <c r="C8" s="7">
        <v>0.35</v>
      </c>
      <c r="D8" s="7">
        <v>1.25</v>
      </c>
      <c r="H8" s="7" t="s">
        <v>47</v>
      </c>
      <c r="I8" s="7">
        <v>3.5</v>
      </c>
      <c r="J8" s="7">
        <v>29.5</v>
      </c>
    </row>
    <row r="9" spans="1:10">
      <c r="B9" s="7" t="s">
        <v>19</v>
      </c>
      <c r="C9" s="7">
        <v>0.35</v>
      </c>
      <c r="D9" s="7">
        <v>1.3</v>
      </c>
      <c r="H9" s="7" t="s">
        <v>48</v>
      </c>
      <c r="I9" s="7">
        <v>4</v>
      </c>
      <c r="J9" s="7">
        <v>32</v>
      </c>
    </row>
    <row r="10" spans="1:10">
      <c r="B10" s="7" t="s">
        <v>20</v>
      </c>
      <c r="C10" s="7">
        <v>0.35</v>
      </c>
      <c r="D10" s="7">
        <v>1.45</v>
      </c>
      <c r="H10" s="7" t="s">
        <v>49</v>
      </c>
      <c r="I10" s="7">
        <v>4</v>
      </c>
      <c r="J10" s="7">
        <v>35</v>
      </c>
    </row>
    <row r="11" spans="1:10">
      <c r="B11" s="17" t="s">
        <v>21</v>
      </c>
      <c r="C11" s="17">
        <v>0.4</v>
      </c>
      <c r="D11" s="17">
        <v>1.6</v>
      </c>
      <c r="H11" s="7" t="s">
        <v>50</v>
      </c>
      <c r="I11" s="7">
        <v>4.5</v>
      </c>
      <c r="J11" s="7">
        <v>37.5</v>
      </c>
    </row>
    <row r="12" spans="1:10">
      <c r="B12" s="7" t="s">
        <v>22</v>
      </c>
      <c r="C12" s="7">
        <v>0.45</v>
      </c>
      <c r="D12" s="7">
        <v>1.75</v>
      </c>
      <c r="H12" s="7" t="s">
        <v>51</v>
      </c>
      <c r="I12" s="7">
        <v>4.5</v>
      </c>
      <c r="J12" s="7">
        <v>40.5</v>
      </c>
    </row>
    <row r="13" spans="1:10">
      <c r="B13" s="7" t="s">
        <v>23</v>
      </c>
      <c r="C13" s="7">
        <v>0.4</v>
      </c>
      <c r="D13" s="7">
        <v>1.9</v>
      </c>
      <c r="H13" s="7" t="s">
        <v>52</v>
      </c>
      <c r="I13" s="7">
        <v>5</v>
      </c>
      <c r="J13" s="7">
        <v>43</v>
      </c>
    </row>
    <row r="14" spans="1:10">
      <c r="B14" s="17" t="s">
        <v>24</v>
      </c>
      <c r="C14" s="17">
        <v>0.45</v>
      </c>
      <c r="D14" s="17">
        <v>2.0499999999999998</v>
      </c>
      <c r="H14" s="7" t="s">
        <v>53</v>
      </c>
      <c r="I14" s="7">
        <v>5</v>
      </c>
      <c r="J14" s="7">
        <v>47</v>
      </c>
    </row>
    <row r="15" spans="1:10">
      <c r="B15" s="7" t="s">
        <v>25</v>
      </c>
      <c r="C15" s="7">
        <v>0.45</v>
      </c>
      <c r="D15" s="7">
        <v>2.1</v>
      </c>
      <c r="H15" s="7" t="s">
        <v>26</v>
      </c>
      <c r="I15" s="7">
        <v>0.6</v>
      </c>
      <c r="J15" s="7">
        <v>2.4</v>
      </c>
    </row>
    <row r="16" spans="1:10">
      <c r="B16" s="17" t="s">
        <v>26</v>
      </c>
      <c r="C16" s="17">
        <v>0.5</v>
      </c>
      <c r="D16" s="17">
        <v>2.5</v>
      </c>
      <c r="H16" s="7" t="s">
        <v>27</v>
      </c>
      <c r="I16" s="7">
        <v>0.75</v>
      </c>
      <c r="J16" s="7">
        <v>2.75</v>
      </c>
    </row>
    <row r="17" spans="2:10">
      <c r="B17" s="7" t="s">
        <v>27</v>
      </c>
      <c r="C17" s="7">
        <v>0.6</v>
      </c>
      <c r="D17" s="7">
        <v>2.9</v>
      </c>
      <c r="H17" s="7" t="s">
        <v>28</v>
      </c>
      <c r="I17" s="7">
        <v>0.75</v>
      </c>
      <c r="J17" s="7">
        <v>3.25</v>
      </c>
    </row>
    <row r="18" spans="2:10">
      <c r="B18" s="17" t="s">
        <v>28</v>
      </c>
      <c r="C18" s="17">
        <v>0.7</v>
      </c>
      <c r="D18" s="17">
        <v>3.3</v>
      </c>
      <c r="H18" s="7" t="s">
        <v>30</v>
      </c>
      <c r="I18" s="7">
        <v>0.9</v>
      </c>
      <c r="J18" s="7">
        <v>4.0999999999999996</v>
      </c>
    </row>
    <row r="19" spans="2:10">
      <c r="B19" s="7" t="s">
        <v>29</v>
      </c>
      <c r="C19" s="7">
        <v>0.75</v>
      </c>
      <c r="D19" s="7">
        <v>3.7</v>
      </c>
    </row>
    <row r="20" spans="2:10">
      <c r="B20" s="17" t="s">
        <v>30</v>
      </c>
      <c r="C20" s="17">
        <v>0.8</v>
      </c>
      <c r="D20" s="17">
        <v>4.2</v>
      </c>
    </row>
    <row r="21" spans="2:10">
      <c r="B21" s="17" t="s">
        <v>31</v>
      </c>
      <c r="C21" s="17">
        <v>1</v>
      </c>
      <c r="D21" s="17">
        <v>5</v>
      </c>
    </row>
    <row r="22" spans="2:10">
      <c r="B22" s="7" t="s">
        <v>32</v>
      </c>
      <c r="C22" s="7">
        <v>1</v>
      </c>
      <c r="D22" s="7">
        <v>6</v>
      </c>
    </row>
    <row r="23" spans="2:10">
      <c r="B23" s="17" t="s">
        <v>33</v>
      </c>
      <c r="C23" s="17">
        <v>1.25</v>
      </c>
      <c r="D23" s="17">
        <v>6.8</v>
      </c>
    </row>
    <row r="24" spans="2:10">
      <c r="B24" s="7" t="s">
        <v>34</v>
      </c>
      <c r="C24" s="7">
        <v>1.25</v>
      </c>
      <c r="D24" s="7" t="s">
        <v>35</v>
      </c>
    </row>
    <row r="25" spans="2:10">
      <c r="B25" s="17" t="s">
        <v>36</v>
      </c>
      <c r="C25" s="17">
        <v>1.5</v>
      </c>
      <c r="D25" s="17">
        <v>8.5</v>
      </c>
    </row>
    <row r="26" spans="2:10">
      <c r="B26" s="7" t="s">
        <v>37</v>
      </c>
      <c r="C26" s="7">
        <v>1.5</v>
      </c>
      <c r="D26" s="7">
        <v>9.5</v>
      </c>
    </row>
    <row r="27" spans="2:10">
      <c r="B27" s="17" t="s">
        <v>38</v>
      </c>
      <c r="C27" s="17">
        <v>1.75</v>
      </c>
      <c r="D27" s="17">
        <v>10.199999999999999</v>
      </c>
    </row>
    <row r="28" spans="2:10">
      <c r="B28" s="7" t="s">
        <v>39</v>
      </c>
      <c r="C28" s="7">
        <v>2</v>
      </c>
      <c r="D28" s="7">
        <v>12</v>
      </c>
    </row>
    <row r="29" spans="2:10">
      <c r="B29" s="7" t="s">
        <v>40</v>
      </c>
      <c r="C29" s="7">
        <v>2</v>
      </c>
      <c r="D29" s="7">
        <v>14</v>
      </c>
    </row>
    <row r="30" spans="2:10">
      <c r="B30" s="7" t="s">
        <v>41</v>
      </c>
      <c r="C30" s="7">
        <v>2.5</v>
      </c>
      <c r="D30" s="7">
        <v>15.5</v>
      </c>
    </row>
    <row r="31" spans="2:10">
      <c r="B31" s="7" t="s">
        <v>42</v>
      </c>
      <c r="C31" s="7">
        <v>2.5</v>
      </c>
      <c r="D31" s="7">
        <v>17.5</v>
      </c>
    </row>
  </sheetData>
  <mergeCells count="1">
    <mergeCell ref="B1:D1"/>
  </mergeCells>
  <hyperlinks>
    <hyperlink ref="F1" r:id="rId1" xr:uid="{00000000-0004-0000-0200-000000000000}"/>
    <hyperlink ref="F2" r:id="rId2" xr:uid="{00000000-0004-0000-0200-000001000000}"/>
    <hyperlink ref="A1" location="Sommaire!A1" tooltip="Sommaire" display="S" xr:uid="{004EFB6D-1785-4D0B-9591-E7F036CF220B}"/>
  </hyperlinks>
  <pageMargins left="0.7" right="0.7" top="0.75" bottom="0.75" header="0.3" footer="0.3"/>
  <pageSetup paperSize="9"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94FB-12D0-4781-BF68-B0060ED22EF7}">
  <dimension ref="A1:R98"/>
  <sheetViews>
    <sheetView workbookViewId="0">
      <selection activeCell="H98" sqref="H98"/>
    </sheetView>
  </sheetViews>
  <sheetFormatPr baseColWidth="10" defaultColWidth="10.7109375" defaultRowHeight="15"/>
  <cols>
    <col min="1" max="1" width="3.85546875" customWidth="1"/>
    <col min="2" max="2" width="10" bestFit="1" customWidth="1"/>
    <col min="3" max="3" width="49.85546875" customWidth="1"/>
    <col min="4" max="4" width="14.5703125" bestFit="1" customWidth="1"/>
    <col min="12" max="12" width="14.5703125" bestFit="1" customWidth="1"/>
    <col min="14" max="14" width="14.5703125" bestFit="1" customWidth="1"/>
    <col min="18" max="18" width="49.85546875" customWidth="1"/>
  </cols>
  <sheetData>
    <row r="1" spans="1:18" ht="15.75" thickBot="1">
      <c r="A1" s="8" t="s">
        <v>108</v>
      </c>
    </row>
    <row r="2" spans="1:18" ht="15.75" thickBot="1">
      <c r="B2" s="217" t="s">
        <v>355</v>
      </c>
      <c r="C2" s="218"/>
      <c r="D2" s="218"/>
      <c r="E2" s="219"/>
    </row>
    <row r="3" spans="1:18" ht="15.75" thickBot="1">
      <c r="B3" s="85"/>
      <c r="C3" s="85"/>
      <c r="D3" s="85"/>
      <c r="E3" s="85"/>
      <c r="G3" s="85"/>
      <c r="H3" s="85"/>
      <c r="I3" s="85"/>
    </row>
    <row r="4" spans="1:18" ht="15.75" thickBot="1">
      <c r="B4" s="217" t="s">
        <v>198</v>
      </c>
      <c r="C4" s="218"/>
      <c r="D4" s="219"/>
      <c r="E4" s="85"/>
      <c r="G4" s="85"/>
      <c r="H4" s="85"/>
      <c r="I4" s="85"/>
    </row>
    <row r="5" spans="1:18">
      <c r="B5" s="85"/>
      <c r="C5" s="85"/>
      <c r="D5" s="85"/>
      <c r="E5" s="85"/>
      <c r="G5" s="85"/>
      <c r="H5" s="85"/>
      <c r="I5" s="85"/>
    </row>
    <row r="6" spans="1:18" s="78" customFormat="1">
      <c r="B6" s="82" t="s">
        <v>190</v>
      </c>
      <c r="C6" s="85"/>
      <c r="D6" s="85"/>
      <c r="E6" s="85"/>
      <c r="G6" s="85"/>
      <c r="H6" s="85"/>
      <c r="I6" s="85"/>
      <c r="Q6" s="137"/>
      <c r="R6" s="136"/>
    </row>
    <row r="7" spans="1:18">
      <c r="B7" s="225" t="s">
        <v>199</v>
      </c>
      <c r="C7" s="225"/>
      <c r="D7" s="222" t="s">
        <v>200</v>
      </c>
      <c r="E7" s="223"/>
      <c r="F7" s="223"/>
      <c r="G7" s="223"/>
      <c r="H7" s="223"/>
      <c r="I7" s="84"/>
      <c r="J7" s="261"/>
      <c r="K7" s="261"/>
      <c r="L7" s="261"/>
      <c r="Q7" s="138"/>
      <c r="R7" s="139"/>
    </row>
    <row r="8" spans="1:18" ht="28.5" customHeight="1">
      <c r="B8" s="225" t="s">
        <v>201</v>
      </c>
      <c r="C8" s="225"/>
      <c r="D8" s="222" t="s">
        <v>202</v>
      </c>
      <c r="E8" s="224"/>
      <c r="F8" s="224"/>
      <c r="G8" s="224"/>
      <c r="H8" s="224"/>
      <c r="J8" s="262"/>
      <c r="K8" s="262"/>
      <c r="L8" s="262"/>
      <c r="Q8" s="135"/>
      <c r="R8" s="1"/>
    </row>
    <row r="9" spans="1:18">
      <c r="B9" s="83" t="s">
        <v>192</v>
      </c>
      <c r="D9" s="207" t="s">
        <v>204</v>
      </c>
      <c r="E9" s="220"/>
      <c r="F9" s="220"/>
      <c r="I9" s="84"/>
      <c r="J9" s="263"/>
      <c r="K9" s="263"/>
      <c r="L9" s="263"/>
    </row>
    <row r="10" spans="1:18">
      <c r="B10" s="83" t="s">
        <v>193</v>
      </c>
      <c r="D10" s="207" t="s">
        <v>205</v>
      </c>
      <c r="E10" s="220"/>
      <c r="F10" s="220"/>
      <c r="I10" s="84"/>
      <c r="J10" s="264"/>
      <c r="K10" s="264"/>
      <c r="L10" s="264"/>
    </row>
    <row r="11" spans="1:18">
      <c r="B11" s="208" t="s">
        <v>194</v>
      </c>
      <c r="C11" s="208"/>
      <c r="D11" s="207" t="s">
        <v>195</v>
      </c>
      <c r="E11" s="207"/>
      <c r="F11" s="207"/>
      <c r="G11" s="207"/>
      <c r="H11" s="84"/>
      <c r="I11" s="84"/>
      <c r="J11" s="265"/>
      <c r="K11" s="265"/>
      <c r="L11" s="265"/>
    </row>
    <row r="12" spans="1:18">
      <c r="B12" s="208" t="s">
        <v>196</v>
      </c>
      <c r="C12" s="208"/>
      <c r="D12" s="207" t="s">
        <v>197</v>
      </c>
      <c r="E12" s="207"/>
      <c r="F12" s="207"/>
      <c r="G12" s="207"/>
      <c r="H12" s="84"/>
      <c r="I12" s="84"/>
      <c r="J12" s="266"/>
      <c r="K12" s="266"/>
      <c r="L12" s="266"/>
    </row>
    <row r="13" spans="1:18">
      <c r="B13" s="79"/>
      <c r="C13" s="79"/>
      <c r="D13" s="80"/>
      <c r="E13" s="80"/>
      <c r="F13" s="80"/>
      <c r="G13" s="80"/>
      <c r="H13" s="77"/>
      <c r="I13" s="77"/>
    </row>
    <row r="14" spans="1:18">
      <c r="B14" s="225" t="s">
        <v>206</v>
      </c>
      <c r="C14" s="225"/>
      <c r="D14" s="222" t="s">
        <v>207</v>
      </c>
      <c r="E14" s="222"/>
      <c r="F14" s="222"/>
      <c r="G14" s="222"/>
      <c r="H14" s="222"/>
      <c r="I14" s="222"/>
    </row>
    <row r="15" spans="1:18">
      <c r="B15" s="153"/>
      <c r="C15" s="152"/>
      <c r="D15" s="152"/>
      <c r="E15" s="150"/>
      <c r="F15" s="152"/>
      <c r="G15" s="152"/>
      <c r="H15" s="152"/>
      <c r="I15" s="152"/>
    </row>
    <row r="16" spans="1:18">
      <c r="B16" s="137" t="s">
        <v>363</v>
      </c>
      <c r="C16" s="136" t="s">
        <v>365</v>
      </c>
      <c r="D16" s="152"/>
      <c r="E16" s="150"/>
      <c r="F16" s="152"/>
      <c r="G16" s="152"/>
      <c r="H16" s="152"/>
      <c r="I16" s="152"/>
    </row>
    <row r="17" spans="2:16" ht="30">
      <c r="B17" s="138" t="s">
        <v>364</v>
      </c>
      <c r="C17" s="139" t="s">
        <v>366</v>
      </c>
      <c r="D17" s="152"/>
      <c r="E17" s="150"/>
      <c r="F17" s="152"/>
      <c r="G17" s="152"/>
      <c r="H17" s="152"/>
      <c r="I17" s="152"/>
    </row>
    <row r="18" spans="2:16" ht="30">
      <c r="B18" s="154" t="s">
        <v>367</v>
      </c>
      <c r="C18" s="146" t="s">
        <v>368</v>
      </c>
      <c r="D18" s="152"/>
      <c r="E18" s="150"/>
      <c r="F18" s="152"/>
      <c r="G18" s="152"/>
      <c r="H18" s="152"/>
      <c r="I18" s="152"/>
    </row>
    <row r="19" spans="2:16">
      <c r="B19" s="154"/>
      <c r="C19" s="146"/>
      <c r="D19" s="152"/>
      <c r="E19" s="150"/>
      <c r="F19" s="152"/>
      <c r="G19" s="152"/>
      <c r="H19" s="152"/>
      <c r="I19" s="152"/>
    </row>
    <row r="20" spans="2:16">
      <c r="B20" s="267" t="s">
        <v>356</v>
      </c>
      <c r="C20" s="267" t="s">
        <v>357</v>
      </c>
      <c r="D20" s="267" t="s">
        <v>362</v>
      </c>
      <c r="E20" s="264"/>
      <c r="F20" s="265"/>
      <c r="G20" s="266"/>
      <c r="H20" s="152"/>
      <c r="I20" s="152"/>
    </row>
    <row r="21" spans="2:16">
      <c r="B21" s="268">
        <v>1.6</v>
      </c>
      <c r="C21" s="268">
        <v>1.5</v>
      </c>
      <c r="D21" s="268">
        <v>40</v>
      </c>
      <c r="E21" s="264"/>
      <c r="F21" s="265"/>
      <c r="G21" s="266"/>
      <c r="H21" s="152"/>
      <c r="I21" s="152"/>
    </row>
    <row r="22" spans="2:16">
      <c r="B22" s="269">
        <v>2</v>
      </c>
      <c r="C22" s="269" t="s">
        <v>358</v>
      </c>
      <c r="D22" s="269">
        <v>55</v>
      </c>
      <c r="E22" s="264"/>
      <c r="F22" s="265"/>
      <c r="G22" s="266"/>
      <c r="H22" s="152"/>
      <c r="I22" s="152"/>
    </row>
    <row r="23" spans="2:16">
      <c r="B23" s="270">
        <v>2.5</v>
      </c>
      <c r="C23" s="270" t="s">
        <v>359</v>
      </c>
      <c r="D23" s="270">
        <v>80</v>
      </c>
      <c r="E23" s="150"/>
      <c r="F23" s="152"/>
      <c r="G23" s="152"/>
      <c r="H23" s="152"/>
      <c r="I23" s="152"/>
    </row>
    <row r="24" spans="2:16">
      <c r="B24" s="271">
        <v>3.2</v>
      </c>
      <c r="C24" s="271" t="s">
        <v>360</v>
      </c>
      <c r="D24" s="271">
        <v>110</v>
      </c>
      <c r="E24" s="150"/>
      <c r="F24" s="152"/>
      <c r="G24" s="152"/>
      <c r="H24" s="152"/>
      <c r="I24" s="152"/>
    </row>
    <row r="25" spans="2:16">
      <c r="B25" s="272">
        <v>4</v>
      </c>
      <c r="C25" s="272" t="s">
        <v>361</v>
      </c>
      <c r="D25" s="272">
        <v>150</v>
      </c>
      <c r="E25" s="150"/>
      <c r="F25" s="152"/>
      <c r="G25" s="152"/>
      <c r="H25" s="152"/>
      <c r="I25" s="152"/>
    </row>
    <row r="26" spans="2:16" ht="15.75" thickBot="1">
      <c r="B26" s="79"/>
      <c r="C26" s="79"/>
      <c r="D26" s="80"/>
      <c r="E26" s="80"/>
      <c r="F26" s="80"/>
      <c r="G26" s="80"/>
      <c r="H26" s="77"/>
      <c r="I26" s="77"/>
    </row>
    <row r="27" spans="2:16" ht="15.75" thickBot="1">
      <c r="B27" s="226" t="s">
        <v>203</v>
      </c>
      <c r="C27" s="273"/>
      <c r="D27" s="274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</row>
    <row r="28" spans="2:16" ht="15.75" thickBot="1"/>
    <row r="29" spans="2:16" ht="15.75" thickBot="1">
      <c r="B29" s="214" t="s">
        <v>191</v>
      </c>
      <c r="C29" s="215"/>
      <c r="D29" s="216"/>
      <c r="E29" s="85"/>
      <c r="F29" s="85"/>
      <c r="G29" s="85"/>
      <c r="L29" s="78"/>
    </row>
    <row r="30" spans="2:16" ht="15.75" thickBot="1"/>
    <row r="31" spans="2:16" ht="15.75" thickBot="1">
      <c r="B31" s="214" t="s">
        <v>188</v>
      </c>
      <c r="C31" s="215"/>
      <c r="D31" s="216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</row>
    <row r="32" spans="2:16">
      <c r="C32" s="209" t="s">
        <v>186</v>
      </c>
      <c r="D32" s="209"/>
      <c r="E32" s="276"/>
    </row>
    <row r="33" spans="3:5">
      <c r="C33" s="210" t="s">
        <v>187</v>
      </c>
      <c r="D33" s="210"/>
      <c r="E33" s="210"/>
    </row>
    <row r="35" spans="3:5">
      <c r="C35" s="221" t="s">
        <v>185</v>
      </c>
      <c r="D35" s="221"/>
      <c r="E35" s="221"/>
    </row>
    <row r="79" spans="5:16"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</row>
    <row r="97" spans="2:4" ht="15.75" thickBot="1"/>
    <row r="98" spans="2:4" ht="15.75" thickBot="1">
      <c r="B98" s="211" t="s">
        <v>189</v>
      </c>
      <c r="C98" s="212"/>
      <c r="D98" s="213"/>
    </row>
  </sheetData>
  <mergeCells count="21">
    <mergeCell ref="B98:D98"/>
    <mergeCell ref="B2:E2"/>
    <mergeCell ref="B4:D4"/>
    <mergeCell ref="D10:F10"/>
    <mergeCell ref="C35:E35"/>
    <mergeCell ref="D9:F9"/>
    <mergeCell ref="D7:H7"/>
    <mergeCell ref="D8:H8"/>
    <mergeCell ref="B7:C7"/>
    <mergeCell ref="B8:C8"/>
    <mergeCell ref="D11:G11"/>
    <mergeCell ref="D12:G12"/>
    <mergeCell ref="B11:C11"/>
    <mergeCell ref="B12:C12"/>
    <mergeCell ref="C32:E32"/>
    <mergeCell ref="C33:E33"/>
    <mergeCell ref="B14:C14"/>
    <mergeCell ref="D14:I14"/>
    <mergeCell ref="B27:D27"/>
    <mergeCell ref="B29:D29"/>
    <mergeCell ref="B31:D31"/>
  </mergeCells>
  <hyperlinks>
    <hyperlink ref="A1" location="Sommaire!A1" tooltip="Sommaire" display="S" xr:uid="{205F4FAE-64EF-4A15-BDC6-3FF6BA5EE1D0}"/>
  </hyperlink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H11" sqref="H11"/>
    </sheetView>
  </sheetViews>
  <sheetFormatPr baseColWidth="10" defaultColWidth="10.7109375" defaultRowHeight="15"/>
  <cols>
    <col min="3" max="3" width="12.85546875" customWidth="1"/>
    <col min="4" max="4" width="23" customWidth="1"/>
    <col min="5" max="5" width="3" customWidth="1"/>
  </cols>
  <sheetData>
    <row r="1" spans="1:6" ht="15.75" thickBot="1">
      <c r="A1" s="8" t="s">
        <v>108</v>
      </c>
    </row>
    <row r="2" spans="1:6" ht="15.75" thickBot="1">
      <c r="B2" s="227" t="s">
        <v>90</v>
      </c>
      <c r="C2" s="228"/>
      <c r="D2" s="229"/>
      <c r="F2" s="8" t="s">
        <v>89</v>
      </c>
    </row>
    <row r="3" spans="1:6">
      <c r="B3" s="14" t="s">
        <v>58</v>
      </c>
      <c r="C3" s="15" t="s">
        <v>59</v>
      </c>
      <c r="D3" s="16" t="s">
        <v>60</v>
      </c>
    </row>
    <row r="4" spans="1:6" ht="25.5">
      <c r="B4" s="278">
        <v>111</v>
      </c>
      <c r="C4" s="279" t="s">
        <v>61</v>
      </c>
      <c r="D4" s="280" t="s">
        <v>62</v>
      </c>
    </row>
    <row r="5" spans="1:6" ht="38.25">
      <c r="B5" s="281">
        <v>114</v>
      </c>
      <c r="C5" s="282" t="s">
        <v>63</v>
      </c>
      <c r="D5" s="283" t="s">
        <v>64</v>
      </c>
    </row>
    <row r="6" spans="1:6" ht="38.25">
      <c r="B6" s="278">
        <v>131</v>
      </c>
      <c r="C6" s="279" t="s">
        <v>65</v>
      </c>
      <c r="D6" s="280" t="s">
        <v>66</v>
      </c>
    </row>
    <row r="7" spans="1:6" ht="38.25">
      <c r="B7" s="278">
        <v>135</v>
      </c>
      <c r="C7" s="279" t="s">
        <v>67</v>
      </c>
      <c r="D7" s="280" t="s">
        <v>68</v>
      </c>
    </row>
    <row r="8" spans="1:6" ht="38.25">
      <c r="B8" s="281">
        <v>136</v>
      </c>
      <c r="C8" s="282" t="s">
        <v>69</v>
      </c>
      <c r="D8" s="283" t="s">
        <v>70</v>
      </c>
    </row>
    <row r="9" spans="1:6" ht="38.25">
      <c r="B9" s="278">
        <v>141</v>
      </c>
      <c r="C9" s="279" t="s">
        <v>71</v>
      </c>
      <c r="D9" s="280" t="s">
        <v>72</v>
      </c>
    </row>
    <row r="10" spans="1:6" ht="25.5">
      <c r="B10" s="281">
        <v>15</v>
      </c>
      <c r="C10" s="282" t="s">
        <v>73</v>
      </c>
      <c r="D10" s="283" t="s">
        <v>74</v>
      </c>
    </row>
    <row r="11" spans="1:6" ht="25.5">
      <c r="B11" s="278">
        <v>21</v>
      </c>
      <c r="C11" s="282" t="s">
        <v>75</v>
      </c>
      <c r="D11" s="283" t="s">
        <v>76</v>
      </c>
    </row>
    <row r="12" spans="1:6" ht="25.5">
      <c r="B12" s="281">
        <v>22</v>
      </c>
      <c r="C12" s="282" t="s">
        <v>77</v>
      </c>
      <c r="D12" s="283" t="s">
        <v>78</v>
      </c>
    </row>
    <row r="13" spans="1:6" ht="25.5">
      <c r="B13" s="281">
        <v>23</v>
      </c>
      <c r="C13" s="282" t="s">
        <v>79</v>
      </c>
      <c r="D13" s="283" t="s">
        <v>80</v>
      </c>
    </row>
    <row r="14" spans="1:6" ht="25.5">
      <c r="B14" s="281">
        <v>24</v>
      </c>
      <c r="C14" s="282" t="s">
        <v>81</v>
      </c>
      <c r="D14" s="283" t="s">
        <v>82</v>
      </c>
    </row>
    <row r="15" spans="1:6" ht="38.25">
      <c r="B15" s="281">
        <v>311</v>
      </c>
      <c r="C15" s="282" t="s">
        <v>83</v>
      </c>
      <c r="D15" s="283" t="s">
        <v>84</v>
      </c>
    </row>
    <row r="16" spans="1:6">
      <c r="B16" s="281">
        <v>52</v>
      </c>
      <c r="C16" s="282" t="s">
        <v>85</v>
      </c>
      <c r="D16" s="283" t="s">
        <v>86</v>
      </c>
    </row>
    <row r="17" spans="2:4">
      <c r="B17" s="281">
        <v>781</v>
      </c>
      <c r="C17" s="282" t="s">
        <v>87</v>
      </c>
      <c r="D17" s="283" t="s">
        <v>88</v>
      </c>
    </row>
    <row r="18" spans="2:4">
      <c r="B18" s="13"/>
      <c r="C18" s="13"/>
      <c r="D18" s="13"/>
    </row>
  </sheetData>
  <mergeCells count="1">
    <mergeCell ref="B2:D2"/>
  </mergeCells>
  <hyperlinks>
    <hyperlink ref="B4" r:id="rId1" display="http://www.sdservice.fr/information-soudage-arc-electrode-enrobee.html" xr:uid="{00000000-0004-0000-0300-000000000000}"/>
    <hyperlink ref="C4" r:id="rId2" display="http://www.sdservice.fr/information-soudage-arc-electrode-enrobee.html" xr:uid="{00000000-0004-0000-0300-000001000000}"/>
    <hyperlink ref="D4" r:id="rId3" display="http://www.sdservice.fr/information-soudage-arc-electrode-enrobee.html" xr:uid="{00000000-0004-0000-0300-000002000000}"/>
    <hyperlink ref="B5" r:id="rId4" display="http://www.sdservice.fr/information-soudage-arc-fil-fourre-sans-gaz.html" xr:uid="{00000000-0004-0000-0300-000003000000}"/>
    <hyperlink ref="C5" r:id="rId5" display="http://www.sdservice.fr/information-soudage-arc-fil-fourre-sans-gaz.html" xr:uid="{00000000-0004-0000-0300-000004000000}"/>
    <hyperlink ref="D5" r:id="rId6" display="http://www.sdservice.fr/information-soudage-arc-fil-fourre-sans-gaz.html" xr:uid="{00000000-0004-0000-0300-000005000000}"/>
    <hyperlink ref="B6" r:id="rId7" display="http://www.sdservice.fr/information-soudage-mig-mag-semi-automatique.html" xr:uid="{00000000-0004-0000-0300-000006000000}"/>
    <hyperlink ref="C6" r:id="rId8" display="http://www.sdservice.fr/information-soudage-mig-mag-semi-automatique.html" xr:uid="{00000000-0004-0000-0300-000007000000}"/>
    <hyperlink ref="D6" r:id="rId9" display="http://www.sdservice.fr/information-soudage-mig-mag-semi-automatique.html" xr:uid="{00000000-0004-0000-0300-000008000000}"/>
    <hyperlink ref="B7" r:id="rId10" display="http://www.sdservice.fr/information-soudage-mig-mag-semi-automatique.html" xr:uid="{00000000-0004-0000-0300-000009000000}"/>
    <hyperlink ref="C7" r:id="rId11" display="http://www.sdservice.fr/information-soudage-mig-mag-semi-automatique.html" xr:uid="{00000000-0004-0000-0300-00000A000000}"/>
    <hyperlink ref="D7" r:id="rId12" display="http://www.sdservice.fr/information-soudage-mig-mag-semi-automatique.html" xr:uid="{00000000-0004-0000-0300-00000B000000}"/>
    <hyperlink ref="B8" r:id="rId13" display="http://www.sdservice.fr/information-soudage-arc-fil-fourre-avec-gaz.html" xr:uid="{00000000-0004-0000-0300-00000C000000}"/>
    <hyperlink ref="C8" r:id="rId14" display="http://www.sdservice.fr/information-soudage-arc-fil-fourre-avec-gaz.html" xr:uid="{00000000-0004-0000-0300-00000D000000}"/>
    <hyperlink ref="D8" r:id="rId15" display="http://www.sdservice.fr/information-soudage-arc-fil-fourre-avec-gaz.html" xr:uid="{00000000-0004-0000-0300-00000E000000}"/>
    <hyperlink ref="B9" r:id="rId16" display="http://www.sdservice.fr/information-soudage-tig.html" xr:uid="{00000000-0004-0000-0300-00000F000000}"/>
    <hyperlink ref="C9" r:id="rId17" display="http://www.sdservice.fr/information-soudage-tig.html" xr:uid="{00000000-0004-0000-0300-000010000000}"/>
    <hyperlink ref="D9" r:id="rId18" display="http://www.sdservice.fr/information-soudage-tig.html" xr:uid="{00000000-0004-0000-0300-000011000000}"/>
    <hyperlink ref="B10" r:id="rId19" display="http://www.sdservice.fr/information-soudage-plasma.html" xr:uid="{00000000-0004-0000-0300-000012000000}"/>
    <hyperlink ref="C10" r:id="rId20" display="http://www.sdservice.fr/information-soudage-plasma.html" xr:uid="{00000000-0004-0000-0300-000013000000}"/>
    <hyperlink ref="D10" r:id="rId21" display="http://www.sdservice.fr/information-soudage-plasma.html" xr:uid="{00000000-0004-0000-0300-000014000000}"/>
    <hyperlink ref="B11" r:id="rId22" display="http://www.sdservice.fr/information-soudage-electrique-par-resistance.html" xr:uid="{00000000-0004-0000-0300-000015000000}"/>
    <hyperlink ref="C11" r:id="rId23" display="http://www.sdservice.fr/information-soudage-electrique-par-resistance.html" xr:uid="{00000000-0004-0000-0300-000016000000}"/>
    <hyperlink ref="D11" r:id="rId24" display="http://www.sdservice.fr/information-soudage-electrique-par-resistance.html" xr:uid="{00000000-0004-0000-0300-000017000000}"/>
    <hyperlink ref="B12" r:id="rId25" display="http://www.sdservice.fr/information-soudage-electrique-par-resistance.html" xr:uid="{00000000-0004-0000-0300-000018000000}"/>
    <hyperlink ref="C12" r:id="rId26" display="http://www.sdservice.fr/information-soudage-electrique-par-resistance.html" xr:uid="{00000000-0004-0000-0300-000019000000}"/>
    <hyperlink ref="D12" r:id="rId27" display="http://www.sdservice.fr/information-soudage-electrique-par-resistance.html" xr:uid="{00000000-0004-0000-0300-00001A000000}"/>
    <hyperlink ref="B13" r:id="rId28" display="http://www.sdservice.fr/information-soudage-electrique-par-resistance.html" xr:uid="{00000000-0004-0000-0300-00001B000000}"/>
    <hyperlink ref="C13" r:id="rId29" display="http://www.sdservice.fr/information-soudage-electrique-par-resistance.html" xr:uid="{00000000-0004-0000-0300-00001C000000}"/>
    <hyperlink ref="D13" r:id="rId30" display="http://www.sdservice.fr/information-soudage-electrique-par-resistance.html" xr:uid="{00000000-0004-0000-0300-00001D000000}"/>
    <hyperlink ref="B14" r:id="rId31" display="http://www.sdservice.fr/information-soudage-electrique-par-resistance.html" xr:uid="{00000000-0004-0000-0300-00001E000000}"/>
    <hyperlink ref="C14" r:id="rId32" display="http://www.sdservice.fr/information-soudage-electrique-par-resistance.html" xr:uid="{00000000-0004-0000-0300-00001F000000}"/>
    <hyperlink ref="D14" r:id="rId33" display="http://www.sdservice.fr/information-soudage-electrique-par-resistance.html" xr:uid="{00000000-0004-0000-0300-000020000000}"/>
    <hyperlink ref="B15" r:id="rId34" display="http://www.sdservice.fr/information-soudage-oxyacetylenique.html" xr:uid="{00000000-0004-0000-0300-000021000000}"/>
    <hyperlink ref="C15" r:id="rId35" display="http://www.sdservice.fr/information-soudage-oxyacetylenique.html" xr:uid="{00000000-0004-0000-0300-000022000000}"/>
    <hyperlink ref="D15" r:id="rId36" display="http://www.sdservice.fr/information-soudage-oxyacetylenique.html" xr:uid="{00000000-0004-0000-0300-000023000000}"/>
    <hyperlink ref="B16" r:id="rId37" display="http://www.sdservice.fr/information-soudage-laser.html" xr:uid="{00000000-0004-0000-0300-000024000000}"/>
    <hyperlink ref="C16" r:id="rId38" display="http://www.sdservice.fr/information-soudage-laser.html" xr:uid="{00000000-0004-0000-0300-000025000000}"/>
    <hyperlink ref="D16" r:id="rId39" display="http://www.sdservice.fr/information-soudage-laser.html" xr:uid="{00000000-0004-0000-0300-000026000000}"/>
    <hyperlink ref="B17" r:id="rId40" display="http://www.sdservice.fr/information-soudage-goujon.html" xr:uid="{00000000-0004-0000-0300-000027000000}"/>
    <hyperlink ref="C17" r:id="rId41" display="http://www.sdservice.fr/information-soudage-goujon.html" xr:uid="{00000000-0004-0000-0300-000028000000}"/>
    <hyperlink ref="D17" r:id="rId42" display="http://www.sdservice.fr/information-soudage-goujon.html" xr:uid="{00000000-0004-0000-0300-000029000000}"/>
    <hyperlink ref="F2" r:id="rId43" xr:uid="{00000000-0004-0000-0300-00002A000000}"/>
    <hyperlink ref="A1" location="Sommaire!A1" tooltip="Sommaire" display="S" xr:uid="{8723269D-4187-42B0-8225-0C413E1CCBD7}"/>
  </hyperlinks>
  <pageMargins left="0.7" right="0.7" top="0.75" bottom="0.75" header="0.3" footer="0.3"/>
  <pageSetup paperSize="9" orientation="landscape" r:id="rId4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DA67-0C60-4A54-96DB-C7043EF16BDE}">
  <dimension ref="A1:G100"/>
  <sheetViews>
    <sheetView workbookViewId="0">
      <selection activeCell="F106" sqref="F106"/>
    </sheetView>
  </sheetViews>
  <sheetFormatPr baseColWidth="10" defaultColWidth="10.7109375" defaultRowHeight="15"/>
  <sheetData>
    <row r="1" spans="1:7" ht="30">
      <c r="A1" s="8" t="s">
        <v>108</v>
      </c>
      <c r="B1" s="233" t="s">
        <v>284</v>
      </c>
      <c r="C1" s="223"/>
      <c r="D1" s="223"/>
      <c r="E1" s="223"/>
      <c r="F1" s="223"/>
      <c r="G1" s="223"/>
    </row>
    <row r="2" spans="1:7" ht="15" customHeight="1" thickBot="1">
      <c r="B2" s="103"/>
      <c r="C2" s="75"/>
      <c r="D2" s="75"/>
      <c r="E2" s="75"/>
      <c r="F2" s="75"/>
      <c r="G2" s="75"/>
    </row>
    <row r="3" spans="1:7" ht="15.75" thickBot="1">
      <c r="B3" s="230" t="s">
        <v>285</v>
      </c>
      <c r="C3" s="232"/>
    </row>
    <row r="13" spans="1:7" ht="15.75" thickBot="1"/>
    <row r="14" spans="1:7" ht="15.75" thickBot="1">
      <c r="B14" s="230" t="s">
        <v>286</v>
      </c>
      <c r="C14" s="232"/>
    </row>
    <row r="33" spans="2:4" ht="15.75" thickBot="1"/>
    <row r="34" spans="2:4" ht="15.75" thickBot="1">
      <c r="B34" s="230" t="s">
        <v>279</v>
      </c>
      <c r="C34" s="232"/>
    </row>
    <row r="40" spans="2:4" ht="15.75" thickBot="1"/>
    <row r="41" spans="2:4" ht="15.75" thickBot="1">
      <c r="B41" s="230" t="s">
        <v>280</v>
      </c>
      <c r="C41" s="231"/>
      <c r="D41" s="232"/>
    </row>
    <row r="48" spans="2:4" ht="15.75" thickBot="1"/>
    <row r="49" spans="2:7" ht="15.75" thickBot="1">
      <c r="B49" s="230" t="s">
        <v>281</v>
      </c>
      <c r="C49" s="231"/>
      <c r="D49" s="231"/>
      <c r="E49" s="231"/>
      <c r="F49" s="231"/>
      <c r="G49" s="232"/>
    </row>
    <row r="66" spans="2:4" ht="15.75" thickBot="1"/>
    <row r="67" spans="2:4" ht="15.75" thickBot="1">
      <c r="B67" s="230" t="s">
        <v>282</v>
      </c>
      <c r="C67" s="231"/>
      <c r="D67" s="232"/>
    </row>
    <row r="99" spans="2:4" ht="15.75" thickBot="1"/>
    <row r="100" spans="2:4" ht="15.75" thickBot="1">
      <c r="B100" s="230" t="s">
        <v>283</v>
      </c>
      <c r="C100" s="231"/>
      <c r="D100" s="232"/>
    </row>
  </sheetData>
  <mergeCells count="8">
    <mergeCell ref="B67:D67"/>
    <mergeCell ref="B100:D100"/>
    <mergeCell ref="B1:G1"/>
    <mergeCell ref="B3:C3"/>
    <mergeCell ref="B14:C14"/>
    <mergeCell ref="B34:C34"/>
    <mergeCell ref="B41:D41"/>
    <mergeCell ref="B49:G49"/>
  </mergeCells>
  <hyperlinks>
    <hyperlink ref="A1" location="Sommaire!A1" tooltip="Sommaire" display="S" xr:uid="{B203AC82-4669-4BF9-A103-4565097CC4B9}"/>
  </hyperlinks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2D4A-DA7E-42A6-84D5-C5F1D3DA734C}">
  <dimension ref="A1"/>
  <sheetViews>
    <sheetView workbookViewId="0">
      <selection activeCell="O30" sqref="O30"/>
    </sheetView>
  </sheetViews>
  <sheetFormatPr baseColWidth="10" defaultColWidth="10.7109375" defaultRowHeight="1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Sommaire</vt:lpstr>
      <vt:lpstr>Plan</vt:lpstr>
      <vt:lpstr>Vitesse rotation de perçage</vt:lpstr>
      <vt:lpstr>Vitesse de coupe</vt:lpstr>
      <vt:lpstr>Diamètre perçage</vt:lpstr>
      <vt:lpstr>Calcul soudage</vt:lpstr>
      <vt:lpstr>Procédés soudage</vt:lpstr>
      <vt:lpstr>Soudure normalisation</vt:lpstr>
      <vt:lpstr>Gueule loup</vt:lpstr>
      <vt:lpstr>calcul barreaudage</vt:lpstr>
      <vt:lpstr>Pliage-coudage</vt:lpstr>
      <vt:lpstr>Developpé cintrage</vt:lpstr>
      <vt:lpstr>Poutrelles</vt:lpstr>
      <vt:lpstr>Escalier</vt:lpstr>
      <vt:lpstr>Tolérance géométrique</vt:lpstr>
      <vt:lpstr>Classification formes têtes 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grillon</dc:creator>
  <cp:lastModifiedBy>michel grillon</cp:lastModifiedBy>
  <cp:lastPrinted>2025-08-03T09:12:21Z</cp:lastPrinted>
  <dcterms:created xsi:type="dcterms:W3CDTF">2018-10-21T15:35:48Z</dcterms:created>
  <dcterms:modified xsi:type="dcterms:W3CDTF">2025-08-03T09:14:07Z</dcterms:modified>
</cp:coreProperties>
</file>