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638" documentId="13_ncr:1_{859FA09D-647C-4CEA-AAB0-B7A1E36D2B84}" xr6:coauthVersionLast="47" xr6:coauthVersionMax="47" xr10:uidLastSave="{49819E2A-7C0E-4E55-B64F-182336CA4837}"/>
  <bookViews>
    <workbookView xWindow="-120" yWindow="-120" windowWidth="29040" windowHeight="15840" xr2:uid="{8C132C58-5346-2F42-AFCA-538F75AF5F44}"/>
  </bookViews>
  <sheets>
    <sheet name="Cost Trabzon" sheetId="4" r:id="rId1"/>
    <sheet name="Cost Rize" sheetId="3" r:id="rId2"/>
    <sheet name="Cost Giresun" sheetId="5" r:id="rId3"/>
    <sheet name="Cost Ordu" sheetId="6" r:id="rId4"/>
    <sheet name="Locations &amp; Index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M12" i="4"/>
  <c r="N12" i="4"/>
  <c r="K12" i="4"/>
  <c r="N10" i="4"/>
  <c r="N4" i="4"/>
  <c r="N2" i="4"/>
  <c r="N1" i="4"/>
  <c r="N6" i="4"/>
  <c r="N5" i="4"/>
  <c r="N9" i="4"/>
  <c r="N8" i="4"/>
  <c r="N7" i="4"/>
  <c r="N3" i="4"/>
  <c r="M10" i="4"/>
  <c r="M4" i="4"/>
  <c r="M2" i="4"/>
  <c r="M1" i="4"/>
  <c r="M6" i="4"/>
  <c r="M5" i="4"/>
  <c r="M9" i="4"/>
  <c r="M8" i="4"/>
  <c r="M7" i="4"/>
  <c r="M3" i="4"/>
  <c r="L10" i="4"/>
  <c r="L4" i="4"/>
  <c r="L2" i="4"/>
  <c r="L1" i="4"/>
  <c r="L6" i="4"/>
  <c r="L5" i="4"/>
  <c r="L9" i="4"/>
  <c r="L8" i="4"/>
  <c r="L7" i="4"/>
  <c r="L3" i="4"/>
  <c r="R12" i="3"/>
  <c r="S12" i="3"/>
  <c r="Q12" i="3"/>
  <c r="S2" i="3"/>
  <c r="S4" i="3"/>
  <c r="S6" i="3"/>
  <c r="S7" i="3"/>
  <c r="S3" i="3"/>
  <c r="S5" i="3"/>
  <c r="S8" i="3"/>
  <c r="S9" i="3"/>
  <c r="S1" i="3"/>
  <c r="K13" i="3"/>
  <c r="R2" i="3"/>
  <c r="R4" i="3"/>
  <c r="R6" i="3"/>
  <c r="R7" i="3"/>
  <c r="R3" i="3"/>
  <c r="R5" i="3"/>
  <c r="R8" i="3"/>
  <c r="R9" i="3"/>
  <c r="R1" i="3"/>
  <c r="Q2" i="3"/>
  <c r="Q4" i="3"/>
  <c r="Q6" i="3"/>
  <c r="Q7" i="3"/>
  <c r="Q3" i="3"/>
  <c r="Q5" i="3"/>
  <c r="Q8" i="3"/>
  <c r="Q9" i="3"/>
  <c r="Q1" i="3"/>
  <c r="K12" i="3"/>
  <c r="K11" i="3"/>
  <c r="G2" i="4"/>
  <c r="G3" i="4"/>
  <c r="G4" i="4"/>
  <c r="G5" i="4"/>
  <c r="G6" i="4"/>
  <c r="G7" i="4"/>
  <c r="G8" i="4"/>
  <c r="G9" i="4"/>
  <c r="G10" i="4"/>
  <c r="G11" i="4"/>
  <c r="E3" i="3"/>
  <c r="E4" i="3"/>
  <c r="E5" i="3"/>
  <c r="E6" i="3"/>
  <c r="E7" i="3"/>
  <c r="E8" i="3"/>
  <c r="E9" i="3"/>
  <c r="E2" i="3"/>
  <c r="F2" i="7"/>
  <c r="F3" i="7"/>
  <c r="F5" i="7"/>
  <c r="F6" i="7"/>
  <c r="F7" i="7"/>
  <c r="F9" i="7"/>
  <c r="F10" i="7"/>
  <c r="F11" i="7"/>
  <c r="F13" i="7"/>
  <c r="F14" i="7"/>
  <c r="F15" i="7"/>
  <c r="F16" i="7"/>
  <c r="F17" i="7"/>
  <c r="F1" i="7"/>
</calcChain>
</file>

<file path=xl/sharedStrings.xml><?xml version="1.0" encoding="utf-8"?>
<sst xmlns="http://schemas.openxmlformats.org/spreadsheetml/2006/main" count="164" uniqueCount="66">
  <si>
    <t>A</t>
  </si>
  <si>
    <t>B</t>
  </si>
  <si>
    <t>C</t>
  </si>
  <si>
    <t>D</t>
  </si>
  <si>
    <t>E</t>
  </si>
  <si>
    <t>F</t>
  </si>
  <si>
    <t>G</t>
  </si>
  <si>
    <t>H</t>
  </si>
  <si>
    <t>Rize</t>
  </si>
  <si>
    <t>Cluster 1</t>
  </si>
  <si>
    <t>Cluster 2</t>
  </si>
  <si>
    <t>Ordu</t>
  </si>
  <si>
    <t>Cluster 3</t>
  </si>
  <si>
    <t>Giresun</t>
  </si>
  <si>
    <t>Trabzon</t>
  </si>
  <si>
    <t>RC1</t>
  </si>
  <si>
    <t>Av(max,min)</t>
  </si>
  <si>
    <t>OC1</t>
  </si>
  <si>
    <t>GC1</t>
  </si>
  <si>
    <t>TC1</t>
  </si>
  <si>
    <t>TC2</t>
  </si>
  <si>
    <t>TC3</t>
  </si>
  <si>
    <t>Cluster 0</t>
  </si>
  <si>
    <t>Total</t>
  </si>
  <si>
    <t>RC0</t>
  </si>
  <si>
    <t>OC0</t>
  </si>
  <si>
    <t>GC0</t>
  </si>
  <si>
    <t>Rmax</t>
  </si>
  <si>
    <t>Rmin</t>
  </si>
  <si>
    <t>RMedian</t>
  </si>
  <si>
    <t>TC0</t>
  </si>
  <si>
    <t>Tmax</t>
  </si>
  <si>
    <t>Tmin</t>
  </si>
  <si>
    <t>TMedian</t>
  </si>
  <si>
    <t>Omax</t>
  </si>
  <si>
    <t>Omin</t>
  </si>
  <si>
    <t>OMedian</t>
  </si>
  <si>
    <t>Gmax</t>
  </si>
  <si>
    <t>Gmin</t>
  </si>
  <si>
    <t>Gmedian</t>
  </si>
  <si>
    <t>Rmean</t>
  </si>
  <si>
    <t>Tmean</t>
  </si>
  <si>
    <t>Omean</t>
  </si>
  <si>
    <t>Gmean</t>
  </si>
  <si>
    <t>OG-MW</t>
  </si>
  <si>
    <t>TR-MW</t>
  </si>
  <si>
    <t>RizeCep</t>
  </si>
  <si>
    <t>TrabzonCep</t>
  </si>
  <si>
    <t>OrduCep</t>
  </si>
  <si>
    <t>GiresunCep</t>
  </si>
  <si>
    <t>I</t>
  </si>
  <si>
    <t>J</t>
  </si>
  <si>
    <t>K</t>
  </si>
  <si>
    <t>L</t>
  </si>
  <si>
    <t>OC2</t>
  </si>
  <si>
    <t>OC3</t>
  </si>
  <si>
    <t>p=2</t>
  </si>
  <si>
    <t>p=3</t>
  </si>
  <si>
    <t>p=4</t>
  </si>
  <si>
    <t>[12786,12217,11042,11910,10687,11763,11547,9976,11296,9499]</t>
  </si>
  <si>
    <t>[9493,9071,8198,8843,7935,8734,8574,7407,8387,7053]</t>
  </si>
  <si>
    <t>[8883,8488,7671,8275,7425,8173,8023,6931,7848,6600]</t>
  </si>
  <si>
    <t>[60471,61212,65100,62543,52800,56455,48500,48900,52500,63400,57345,63900]</t>
  </si>
  <si>
    <t>[40584,41081,43691,41975,35436,37889,32550,32818,35234,42550,38486,42885]</t>
  </si>
  <si>
    <t>[24988,25294,26900,25844,21818,23328,20041,20206,21694,26198,23696,26404]</t>
  </si>
  <si>
    <t>[20638,20891,22218,21345,18020,19267,16552,16689,17918,21638,19571,21808]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</si>
</sst>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sz val="11"/>
      <color rgb="FF008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688-D63F-4770-86D6-64C26AC3E471}">
  <sheetPr codeName="Sheet2"/>
  <dimension ref="A1:CX17"/>
  <sheetViews>
    <sheetView tabSelected="1" workbookViewId="0">
      <selection activeCell="E32" sqref="E31:E32"/>
    </sheetView>
  </sheetViews>
  <sheetFormatPr defaultColWidth="10.875" defaultRowHeight="15.75" x14ac:dyDescent="0.25"/>
  <cols>
    <col min="1" max="1" width="10.875" style="1"/>
    <col min="2" max="2" width="8.625" style="1" customWidth="1"/>
    <col min="3" max="16384" width="10.875" style="1"/>
  </cols>
  <sheetData>
    <row r="1" spans="1:102" x14ac:dyDescent="0.25">
      <c r="B1" s="2" t="s">
        <v>30</v>
      </c>
      <c r="C1" s="2" t="s">
        <v>19</v>
      </c>
      <c r="D1" s="6" t="s">
        <v>20</v>
      </c>
      <c r="E1" s="2" t="s">
        <v>21</v>
      </c>
      <c r="F1" s="2"/>
      <c r="G1" s="2"/>
      <c r="H1" s="2"/>
      <c r="I1" s="2" t="s">
        <v>0</v>
      </c>
      <c r="J1" s="1">
        <v>39.6</v>
      </c>
      <c r="K1" s="1">
        <v>60471</v>
      </c>
      <c r="L1" s="2">
        <f t="shared" ref="L1:L10" si="0">INT(K1/1.49)</f>
        <v>40584</v>
      </c>
      <c r="M1" s="2">
        <f t="shared" ref="M1:M10" si="1">INT(K1/2.42)</f>
        <v>24988</v>
      </c>
      <c r="N1" s="2">
        <f t="shared" ref="N1:N10" si="2">INT(K1/2.93)</f>
        <v>20638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02" x14ac:dyDescent="0.25">
      <c r="A2" s="2" t="s">
        <v>0</v>
      </c>
      <c r="B2" s="3">
        <v>0.44999999999999996</v>
      </c>
      <c r="C2" s="3">
        <v>15</v>
      </c>
      <c r="D2" s="3">
        <v>19.5</v>
      </c>
      <c r="E2" s="3">
        <v>4.6499999999999995</v>
      </c>
      <c r="G2" s="1">
        <f>SUM(B2:E2)</f>
        <v>39.6</v>
      </c>
      <c r="I2" s="2" t="s">
        <v>1</v>
      </c>
      <c r="J2" s="1">
        <v>39</v>
      </c>
      <c r="K2" s="1">
        <v>61212</v>
      </c>
      <c r="L2" s="2">
        <f t="shared" si="0"/>
        <v>41081</v>
      </c>
      <c r="M2" s="2">
        <f t="shared" si="1"/>
        <v>25294</v>
      </c>
      <c r="N2" s="2">
        <f t="shared" si="2"/>
        <v>20891</v>
      </c>
    </row>
    <row r="3" spans="1:102" x14ac:dyDescent="0.25">
      <c r="A3" s="2" t="s">
        <v>1</v>
      </c>
      <c r="B3" s="3">
        <v>15.149999999999999</v>
      </c>
      <c r="C3" s="3">
        <v>0.15</v>
      </c>
      <c r="D3" s="3">
        <v>12.299999999999999</v>
      </c>
      <c r="E3" s="3">
        <v>11.4</v>
      </c>
      <c r="G3" s="1">
        <f t="shared" ref="G3:G11" si="3">SUM(B3:E3)</f>
        <v>39</v>
      </c>
      <c r="I3" s="2" t="s">
        <v>2</v>
      </c>
      <c r="J3" s="1">
        <v>22.2</v>
      </c>
      <c r="K3" s="1">
        <v>65100</v>
      </c>
      <c r="L3" s="2">
        <f t="shared" si="0"/>
        <v>43691</v>
      </c>
      <c r="M3" s="2">
        <f t="shared" si="1"/>
        <v>26900</v>
      </c>
      <c r="N3" s="2">
        <f t="shared" si="2"/>
        <v>22218</v>
      </c>
    </row>
    <row r="4" spans="1:102" x14ac:dyDescent="0.25">
      <c r="A4" s="2" t="s">
        <v>2</v>
      </c>
      <c r="B4" s="3">
        <v>9.6</v>
      </c>
      <c r="C4" s="3">
        <v>6.3</v>
      </c>
      <c r="D4" s="3">
        <v>0.3</v>
      </c>
      <c r="E4" s="3">
        <v>6</v>
      </c>
      <c r="G4" s="1">
        <f t="shared" si="3"/>
        <v>22.2</v>
      </c>
      <c r="I4" s="2" t="s">
        <v>3</v>
      </c>
      <c r="J4" s="1">
        <v>29.25</v>
      </c>
      <c r="K4" s="1">
        <v>62543</v>
      </c>
      <c r="L4" s="2">
        <f t="shared" si="0"/>
        <v>41975</v>
      </c>
      <c r="M4" s="2">
        <f t="shared" si="1"/>
        <v>25844</v>
      </c>
      <c r="N4" s="2">
        <f t="shared" si="2"/>
        <v>21345</v>
      </c>
    </row>
    <row r="5" spans="1:102" x14ac:dyDescent="0.25">
      <c r="A5" s="2" t="s">
        <v>3</v>
      </c>
      <c r="B5" s="3">
        <v>4.5</v>
      </c>
      <c r="C5" s="3">
        <v>11.7</v>
      </c>
      <c r="D5" s="3">
        <v>12.9</v>
      </c>
      <c r="E5" s="3">
        <v>0.15</v>
      </c>
      <c r="G5" s="1">
        <f t="shared" si="3"/>
        <v>29.25</v>
      </c>
      <c r="I5" s="2" t="s">
        <v>4</v>
      </c>
      <c r="J5" s="1">
        <v>72.150000000000006</v>
      </c>
      <c r="K5" s="1">
        <v>52800</v>
      </c>
      <c r="L5" s="2">
        <f t="shared" si="0"/>
        <v>35436</v>
      </c>
      <c r="M5" s="2">
        <f t="shared" si="1"/>
        <v>21818</v>
      </c>
      <c r="N5" s="2">
        <f t="shared" si="2"/>
        <v>18020</v>
      </c>
    </row>
    <row r="6" spans="1:102" x14ac:dyDescent="0.25">
      <c r="A6" s="2" t="s">
        <v>4</v>
      </c>
      <c r="B6" s="3">
        <v>7.8</v>
      </c>
      <c r="C6" s="3">
        <v>21.3</v>
      </c>
      <c r="D6" s="3">
        <v>32.1</v>
      </c>
      <c r="E6" s="3">
        <v>10.95</v>
      </c>
      <c r="G6" s="1">
        <f t="shared" si="3"/>
        <v>72.150000000000006</v>
      </c>
      <c r="I6" s="2" t="s">
        <v>5</v>
      </c>
      <c r="J6" s="1">
        <v>59.25</v>
      </c>
      <c r="K6" s="1">
        <v>56455</v>
      </c>
      <c r="L6" s="2">
        <f t="shared" si="0"/>
        <v>37889</v>
      </c>
      <c r="M6" s="2">
        <f t="shared" si="1"/>
        <v>23328</v>
      </c>
      <c r="N6" s="2">
        <f t="shared" si="2"/>
        <v>19267</v>
      </c>
    </row>
    <row r="7" spans="1:102" x14ac:dyDescent="0.25">
      <c r="A7" s="2" t="s">
        <v>5</v>
      </c>
      <c r="B7" s="3">
        <v>5.0999999999999996</v>
      </c>
      <c r="C7" s="3">
        <v>18.75</v>
      </c>
      <c r="D7" s="3">
        <v>27</v>
      </c>
      <c r="E7" s="3">
        <v>8.4</v>
      </c>
      <c r="G7" s="1">
        <f t="shared" si="3"/>
        <v>59.25</v>
      </c>
      <c r="I7" s="2" t="s">
        <v>6</v>
      </c>
      <c r="J7" s="1">
        <v>92.85</v>
      </c>
      <c r="K7" s="1">
        <v>48500</v>
      </c>
      <c r="L7" s="2">
        <f t="shared" si="0"/>
        <v>32550</v>
      </c>
      <c r="M7" s="2">
        <f t="shared" si="1"/>
        <v>20041</v>
      </c>
      <c r="N7" s="2">
        <f t="shared" si="2"/>
        <v>16552</v>
      </c>
    </row>
    <row r="8" spans="1:102" x14ac:dyDescent="0.25">
      <c r="A8" s="2" t="s">
        <v>6</v>
      </c>
      <c r="B8" s="3">
        <v>11.85</v>
      </c>
      <c r="C8" s="3">
        <v>25.349999999999998</v>
      </c>
      <c r="D8" s="3">
        <v>40.5</v>
      </c>
      <c r="E8" s="3">
        <v>15.149999999999999</v>
      </c>
      <c r="G8" s="1">
        <f t="shared" si="3"/>
        <v>92.85</v>
      </c>
      <c r="I8" s="2" t="s">
        <v>7</v>
      </c>
      <c r="J8" s="1">
        <v>92.25</v>
      </c>
      <c r="K8" s="1">
        <v>48900</v>
      </c>
      <c r="L8" s="2">
        <f t="shared" si="0"/>
        <v>32818</v>
      </c>
      <c r="M8" s="2">
        <f t="shared" si="1"/>
        <v>20206</v>
      </c>
      <c r="N8" s="2">
        <f t="shared" si="2"/>
        <v>16689</v>
      </c>
    </row>
    <row r="9" spans="1:102" x14ac:dyDescent="0.25">
      <c r="A9" s="2" t="s">
        <v>7</v>
      </c>
      <c r="B9" s="3">
        <v>11.7</v>
      </c>
      <c r="C9" s="3">
        <v>25.349999999999998</v>
      </c>
      <c r="D9" s="3">
        <v>40.199999999999996</v>
      </c>
      <c r="E9" s="3">
        <v>15</v>
      </c>
      <c r="G9" s="1">
        <f t="shared" si="3"/>
        <v>92.25</v>
      </c>
      <c r="I9" s="2" t="s">
        <v>50</v>
      </c>
      <c r="J9" s="1">
        <v>72.899999999999991</v>
      </c>
      <c r="K9" s="1">
        <v>52500</v>
      </c>
      <c r="L9" s="2">
        <f t="shared" si="0"/>
        <v>35234</v>
      </c>
      <c r="M9" s="2">
        <f t="shared" si="1"/>
        <v>21694</v>
      </c>
      <c r="N9" s="2">
        <f t="shared" si="2"/>
        <v>17918</v>
      </c>
    </row>
    <row r="10" spans="1:102" x14ac:dyDescent="0.25">
      <c r="A10" s="2" t="s">
        <v>50</v>
      </c>
      <c r="B10" s="3">
        <v>7.9499999999999993</v>
      </c>
      <c r="C10" s="3">
        <v>21.45</v>
      </c>
      <c r="D10" s="3">
        <v>32.4</v>
      </c>
      <c r="E10" s="3">
        <v>11.1</v>
      </c>
      <c r="G10" s="1">
        <f t="shared" si="3"/>
        <v>72.899999999999991</v>
      </c>
      <c r="I10" s="2" t="s">
        <v>51</v>
      </c>
      <c r="J10" s="1">
        <v>24.15</v>
      </c>
      <c r="K10" s="1">
        <v>63400</v>
      </c>
      <c r="L10" s="2">
        <f t="shared" si="0"/>
        <v>42550</v>
      </c>
      <c r="M10" s="2">
        <f t="shared" si="1"/>
        <v>26198</v>
      </c>
      <c r="N10" s="2">
        <f t="shared" si="2"/>
        <v>21638</v>
      </c>
    </row>
    <row r="11" spans="1:102" x14ac:dyDescent="0.25">
      <c r="A11" s="2" t="s">
        <v>51</v>
      </c>
      <c r="B11" s="3">
        <v>9</v>
      </c>
      <c r="C11" s="3">
        <v>6.6</v>
      </c>
      <c r="D11" s="3">
        <v>3</v>
      </c>
      <c r="E11" s="3">
        <v>5.3999999999999995</v>
      </c>
      <c r="G11" s="1">
        <f t="shared" si="3"/>
        <v>24</v>
      </c>
    </row>
    <row r="12" spans="1:102" x14ac:dyDescent="0.25">
      <c r="K12" s="1" t="e">
        <f>_xlfn.CONCAT("[",K1,",",K2,",",K3,",",K4,",",K5,",",K6,",",K7,",",K8,",",K9,",",K10,",",#REF!,",",#REF!,"]")</f>
        <v>#REF!</v>
      </c>
      <c r="L12" s="1" t="e">
        <f>_xlfn.CONCAT("[",L1,",",L2,",",L3,",",L4,",",L5,",",L6,",",L7,",",L8,",",L9,",",L10,",",#REF!,",",#REF!,"]")</f>
        <v>#REF!</v>
      </c>
      <c r="M12" s="1" t="e">
        <f>_xlfn.CONCAT("[",M1,",",M2,",",M3,",",M4,",",M5,",",M6,",",M7,",",M8,",",M9,",",M10,",",#REF!,",",#REF!,"]")</f>
        <v>#REF!</v>
      </c>
      <c r="N12" s="1" t="e">
        <f>_xlfn.CONCAT("[",N1,",",N2,",",N3,",",N4,",",N5,",",N6,",",N7,",",N8,",",N9,",",N10,",",#REF!,",",#REF!,"]")</f>
        <v>#REF!</v>
      </c>
    </row>
    <row r="14" spans="1:102" x14ac:dyDescent="0.25">
      <c r="K14" s="1" t="s">
        <v>62</v>
      </c>
      <c r="L14" s="1" t="s">
        <v>63</v>
      </c>
      <c r="M14" s="1" t="s">
        <v>64</v>
      </c>
      <c r="N14" s="1" t="s">
        <v>65</v>
      </c>
    </row>
    <row r="16" spans="1:102" x14ac:dyDescent="0.25">
      <c r="B16" s="3"/>
      <c r="C16" s="3"/>
      <c r="D16" s="3"/>
      <c r="E16" s="3"/>
    </row>
    <row r="17" spans="8:8" x14ac:dyDescent="0.25">
      <c r="H17" s="7"/>
    </row>
  </sheetData>
  <sortState xmlns:xlrd2="http://schemas.microsoft.com/office/spreadsheetml/2017/richdata2" ref="I1:N17">
    <sortCondition ref="I1:I1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4699-499C-42F8-8F7D-4A33711CCC14}">
  <sheetPr codeName="Sheet1"/>
  <dimension ref="A1:S21"/>
  <sheetViews>
    <sheetView workbookViewId="0">
      <selection activeCell="A10" sqref="A10"/>
    </sheetView>
  </sheetViews>
  <sheetFormatPr defaultColWidth="10.875" defaultRowHeight="15.75" x14ac:dyDescent="0.25"/>
  <cols>
    <col min="1" max="1" width="10.875" style="1"/>
    <col min="2" max="2" width="8.625" style="1" customWidth="1"/>
    <col min="3" max="16384" width="10.875" style="1"/>
  </cols>
  <sheetData>
    <row r="1" spans="1:19" x14ac:dyDescent="0.25">
      <c r="B1" s="2" t="s">
        <v>24</v>
      </c>
      <c r="C1" s="2" t="s">
        <v>15</v>
      </c>
      <c r="H1" s="2" t="s">
        <v>0</v>
      </c>
      <c r="I1" s="1">
        <v>6.6000000000000005</v>
      </c>
      <c r="J1" s="1">
        <v>22120</v>
      </c>
      <c r="N1" s="2" t="s">
        <v>0</v>
      </c>
      <c r="O1" s="1">
        <v>6.6000000000000005</v>
      </c>
      <c r="P1" s="1">
        <v>22120</v>
      </c>
      <c r="Q1" s="1">
        <f t="shared" ref="Q1:Q9" si="0">INT(P1/1.73)</f>
        <v>12786</v>
      </c>
      <c r="R1" s="1">
        <f t="shared" ref="R1:R9" si="1">INT(P1/2.33)</f>
        <v>9493</v>
      </c>
      <c r="S1" s="1">
        <f t="shared" ref="S1:S9" si="2">INT(P1/2.49)</f>
        <v>8883</v>
      </c>
    </row>
    <row r="2" spans="1:19" x14ac:dyDescent="0.25">
      <c r="A2" s="2" t="s">
        <v>0</v>
      </c>
      <c r="B2" s="3">
        <v>0.15</v>
      </c>
      <c r="C2" s="3">
        <v>6.45</v>
      </c>
      <c r="E2" s="1">
        <f>SUM(B2:C2)</f>
        <v>6.6000000000000005</v>
      </c>
      <c r="H2" s="2" t="s">
        <v>1</v>
      </c>
      <c r="I2" s="1">
        <v>6.6000000000000005</v>
      </c>
      <c r="J2" s="1">
        <v>21136</v>
      </c>
      <c r="N2" s="2" t="s">
        <v>1</v>
      </c>
      <c r="O2" s="1">
        <v>6.6000000000000005</v>
      </c>
      <c r="P2" s="1">
        <v>21136</v>
      </c>
      <c r="Q2" s="1">
        <f t="shared" si="0"/>
        <v>12217</v>
      </c>
      <c r="R2" s="1">
        <f t="shared" si="1"/>
        <v>9071</v>
      </c>
      <c r="S2" s="1">
        <f t="shared" si="2"/>
        <v>8488</v>
      </c>
    </row>
    <row r="3" spans="1:19" x14ac:dyDescent="0.25">
      <c r="A3" s="2" t="s">
        <v>1</v>
      </c>
      <c r="B3" s="3">
        <v>6.45</v>
      </c>
      <c r="C3" s="3">
        <v>0.15</v>
      </c>
      <c r="E3" s="1">
        <f t="shared" ref="E3:E9" si="3">SUM(B3:C3)</f>
        <v>6.6000000000000005</v>
      </c>
      <c r="H3" s="2" t="s">
        <v>3</v>
      </c>
      <c r="I3" s="1">
        <v>6.9</v>
      </c>
      <c r="J3" s="1">
        <v>20606</v>
      </c>
      <c r="N3" s="2" t="s">
        <v>2</v>
      </c>
      <c r="O3" s="1">
        <v>10.649999999999999</v>
      </c>
      <c r="P3" s="1">
        <v>19103</v>
      </c>
      <c r="Q3" s="1">
        <f t="shared" si="0"/>
        <v>11042</v>
      </c>
      <c r="R3" s="1">
        <f t="shared" si="1"/>
        <v>8198</v>
      </c>
      <c r="S3" s="1">
        <f t="shared" si="2"/>
        <v>7671</v>
      </c>
    </row>
    <row r="4" spans="1:19" x14ac:dyDescent="0.25">
      <c r="A4" s="2" t="s">
        <v>2</v>
      </c>
      <c r="B4" s="3">
        <v>8.5499999999999989</v>
      </c>
      <c r="C4" s="3">
        <v>2.1</v>
      </c>
      <c r="E4" s="1">
        <f t="shared" si="3"/>
        <v>10.649999999999999</v>
      </c>
      <c r="H4" s="2" t="s">
        <v>5</v>
      </c>
      <c r="I4" s="1">
        <v>7.05</v>
      </c>
      <c r="J4" s="1">
        <v>20351</v>
      </c>
      <c r="N4" s="2" t="s">
        <v>3</v>
      </c>
      <c r="O4" s="1">
        <v>6.9</v>
      </c>
      <c r="P4" s="1">
        <v>20606</v>
      </c>
      <c r="Q4" s="1">
        <f t="shared" si="0"/>
        <v>11910</v>
      </c>
      <c r="R4" s="1">
        <f t="shared" si="1"/>
        <v>8843</v>
      </c>
      <c r="S4" s="1">
        <f t="shared" si="2"/>
        <v>8275</v>
      </c>
    </row>
    <row r="5" spans="1:19" x14ac:dyDescent="0.25">
      <c r="A5" s="2" t="s">
        <v>3</v>
      </c>
      <c r="B5" s="3">
        <v>5.25</v>
      </c>
      <c r="C5" s="3">
        <v>1.65</v>
      </c>
      <c r="E5" s="1">
        <f t="shared" si="3"/>
        <v>6.9</v>
      </c>
      <c r="H5" s="2" t="s">
        <v>6</v>
      </c>
      <c r="I5" s="1">
        <v>7.7999999999999989</v>
      </c>
      <c r="J5" s="1">
        <v>19978</v>
      </c>
      <c r="N5" s="2" t="s">
        <v>4</v>
      </c>
      <c r="O5" s="1">
        <v>16.95</v>
      </c>
      <c r="P5" s="1">
        <v>18490</v>
      </c>
      <c r="Q5" s="1">
        <f t="shared" si="0"/>
        <v>10687</v>
      </c>
      <c r="R5" s="1">
        <f t="shared" si="1"/>
        <v>7935</v>
      </c>
      <c r="S5" s="1">
        <f t="shared" si="2"/>
        <v>7425</v>
      </c>
    </row>
    <row r="6" spans="1:19" x14ac:dyDescent="0.25">
      <c r="A6" s="2" t="s">
        <v>4</v>
      </c>
      <c r="B6" s="3">
        <v>11.7</v>
      </c>
      <c r="C6" s="3">
        <v>5.25</v>
      </c>
      <c r="E6" s="1">
        <f t="shared" si="3"/>
        <v>16.95</v>
      </c>
      <c r="H6" s="2" t="s">
        <v>50</v>
      </c>
      <c r="I6" s="1">
        <v>8.5499999999999989</v>
      </c>
      <c r="J6" s="1">
        <v>19543</v>
      </c>
      <c r="N6" s="2" t="s">
        <v>5</v>
      </c>
      <c r="O6" s="1">
        <v>7.05</v>
      </c>
      <c r="P6" s="1">
        <v>20351</v>
      </c>
      <c r="Q6" s="1">
        <f t="shared" si="0"/>
        <v>11763</v>
      </c>
      <c r="R6" s="1">
        <f t="shared" si="1"/>
        <v>8734</v>
      </c>
      <c r="S6" s="1">
        <f t="shared" si="2"/>
        <v>8173</v>
      </c>
    </row>
    <row r="7" spans="1:19" x14ac:dyDescent="0.25">
      <c r="A7" s="2" t="s">
        <v>5</v>
      </c>
      <c r="B7" s="3">
        <v>6.3</v>
      </c>
      <c r="C7" s="3">
        <v>0.75</v>
      </c>
      <c r="E7" s="1">
        <f t="shared" si="3"/>
        <v>7.05</v>
      </c>
      <c r="H7" s="2" t="s">
        <v>2</v>
      </c>
      <c r="I7" s="1">
        <v>10.649999999999999</v>
      </c>
      <c r="J7" s="1">
        <v>19103</v>
      </c>
      <c r="N7" s="2" t="s">
        <v>6</v>
      </c>
      <c r="O7" s="1">
        <v>7.7999999999999989</v>
      </c>
      <c r="P7" s="1">
        <v>19978</v>
      </c>
      <c r="Q7" s="1">
        <f t="shared" si="0"/>
        <v>11547</v>
      </c>
      <c r="R7" s="1">
        <f t="shared" si="1"/>
        <v>8574</v>
      </c>
      <c r="S7" s="1">
        <f t="shared" si="2"/>
        <v>8023</v>
      </c>
    </row>
    <row r="8" spans="1:19" x14ac:dyDescent="0.25">
      <c r="A8" s="2" t="s">
        <v>6</v>
      </c>
      <c r="B8" s="3">
        <v>7.1999999999999993</v>
      </c>
      <c r="C8" s="3">
        <v>0.6</v>
      </c>
      <c r="E8" s="1">
        <f t="shared" si="3"/>
        <v>7.7999999999999989</v>
      </c>
      <c r="H8" s="2" t="s">
        <v>4</v>
      </c>
      <c r="I8" s="1">
        <v>16.95</v>
      </c>
      <c r="J8" s="1">
        <v>18490</v>
      </c>
      <c r="N8" s="2" t="s">
        <v>7</v>
      </c>
      <c r="O8" s="1">
        <v>32.85</v>
      </c>
      <c r="P8" s="1">
        <v>17259</v>
      </c>
      <c r="Q8" s="1">
        <f t="shared" si="0"/>
        <v>9976</v>
      </c>
      <c r="R8" s="1">
        <f t="shared" si="1"/>
        <v>7407</v>
      </c>
      <c r="S8" s="1">
        <f t="shared" si="2"/>
        <v>6931</v>
      </c>
    </row>
    <row r="9" spans="1:19" x14ac:dyDescent="0.25">
      <c r="A9" s="2" t="s">
        <v>7</v>
      </c>
      <c r="B9" s="1">
        <v>1.2</v>
      </c>
      <c r="C9" s="1">
        <v>7.35</v>
      </c>
      <c r="E9" s="1">
        <f t="shared" si="3"/>
        <v>8.5499999999999989</v>
      </c>
      <c r="H9" s="2" t="s">
        <v>51</v>
      </c>
      <c r="I9" s="1">
        <v>32.85</v>
      </c>
      <c r="J9" s="1">
        <v>16434</v>
      </c>
      <c r="N9" s="2" t="s">
        <v>51</v>
      </c>
      <c r="O9" s="1">
        <v>32.85</v>
      </c>
      <c r="P9" s="1">
        <v>16434</v>
      </c>
      <c r="Q9" s="1">
        <f t="shared" si="0"/>
        <v>9499</v>
      </c>
      <c r="R9" s="1">
        <f t="shared" si="1"/>
        <v>7053</v>
      </c>
      <c r="S9" s="1">
        <f t="shared" si="2"/>
        <v>6600</v>
      </c>
    </row>
    <row r="10" spans="1:19" x14ac:dyDescent="0.25">
      <c r="B10" s="3"/>
      <c r="C10" s="3"/>
    </row>
    <row r="11" spans="1:19" x14ac:dyDescent="0.25">
      <c r="A11" s="4"/>
      <c r="B11" s="3"/>
      <c r="C11" s="3"/>
      <c r="J11" s="1">
        <v>22120</v>
      </c>
      <c r="K11" s="1">
        <f>J11/J12</f>
        <v>1.7317779691536836</v>
      </c>
      <c r="L11" s="1" t="s">
        <v>56</v>
      </c>
    </row>
    <row r="12" spans="1:19" x14ac:dyDescent="0.25">
      <c r="A12" s="4"/>
      <c r="B12" s="3"/>
      <c r="C12" s="3"/>
      <c r="J12" s="1">
        <v>12773</v>
      </c>
      <c r="K12" s="1">
        <f>J11/J13</f>
        <v>2.3303834808259589</v>
      </c>
      <c r="L12" s="1" t="s">
        <v>57</v>
      </c>
      <c r="Q12" s="1" t="e">
        <f>_xlfn.CONCAT("[",Q1,",",Q2,",",Q3,",",Q4,",",Q5,",",Q6,",",Q7,",",Q8,",",#REF!,",",Q9,"]")</f>
        <v>#REF!</v>
      </c>
      <c r="R12" s="1" t="e">
        <f>_xlfn.CONCAT("[",R1,",",R2,",",R3,",",R4,",",R5,",",R6,",",R7,",",R8,",",#REF!,",",R9,"]")</f>
        <v>#REF!</v>
      </c>
      <c r="S12" s="1" t="e">
        <f>_xlfn.CONCAT("[",S1,",",S2,",",S3,",",S4,",",S5,",",S6,",",S7,",",S8,",",#REF!,",",S9,"]")</f>
        <v>#REF!</v>
      </c>
    </row>
    <row r="13" spans="1:19" x14ac:dyDescent="0.25">
      <c r="A13" s="4"/>
      <c r="B13" s="3"/>
      <c r="C13" s="3"/>
      <c r="J13" s="1">
        <v>9492</v>
      </c>
      <c r="K13" s="1">
        <f>J11/J14</f>
        <v>2.4946430585316341</v>
      </c>
      <c r="L13" s="1" t="s">
        <v>58</v>
      </c>
    </row>
    <row r="14" spans="1:19" x14ac:dyDescent="0.25">
      <c r="A14" s="4"/>
      <c r="B14" s="3"/>
      <c r="C14" s="3"/>
      <c r="J14" s="1">
        <v>8867</v>
      </c>
      <c r="Q14" s="1" t="s">
        <v>59</v>
      </c>
      <c r="R14" s="1" t="s">
        <v>60</v>
      </c>
      <c r="S14" s="1" t="s">
        <v>61</v>
      </c>
    </row>
    <row r="15" spans="1:19" x14ac:dyDescent="0.25">
      <c r="A15" s="4"/>
      <c r="B15" s="3"/>
      <c r="C15" s="3"/>
    </row>
    <row r="16" spans="1:19" x14ac:dyDescent="0.25">
      <c r="A16" s="4"/>
      <c r="B16" s="3"/>
      <c r="C16" s="3"/>
    </row>
    <row r="17" spans="1:3" x14ac:dyDescent="0.25">
      <c r="A17" s="4"/>
      <c r="B17" s="3"/>
      <c r="C17" s="3"/>
    </row>
    <row r="18" spans="1:3" x14ac:dyDescent="0.25">
      <c r="B18" s="3"/>
      <c r="C18" s="3"/>
    </row>
    <row r="19" spans="1:3" x14ac:dyDescent="0.25">
      <c r="B19" s="3"/>
      <c r="C19" s="3"/>
    </row>
    <row r="20" spans="1:3" x14ac:dyDescent="0.25">
      <c r="B20" s="3"/>
      <c r="C20" s="3"/>
    </row>
    <row r="21" spans="1:3" x14ac:dyDescent="0.25">
      <c r="B21" s="3"/>
    </row>
  </sheetData>
  <sortState xmlns:xlrd2="http://schemas.microsoft.com/office/spreadsheetml/2017/richdata2" ref="N1:S9">
    <sortCondition ref="N1:N9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DCE1-8DDD-40F8-B358-298B5A88CF66}">
  <sheetPr codeName="Sheet3"/>
  <dimension ref="A1:C20"/>
  <sheetViews>
    <sheetView workbookViewId="0">
      <selection activeCell="E16" sqref="E16"/>
    </sheetView>
  </sheetViews>
  <sheetFormatPr defaultColWidth="10.875" defaultRowHeight="15.75" x14ac:dyDescent="0.25"/>
  <cols>
    <col min="1" max="1" width="10.875" style="3"/>
    <col min="2" max="2" width="8.625" style="1" customWidth="1"/>
    <col min="3" max="3" width="10.875" style="1"/>
    <col min="4" max="16384" width="10.875" style="3"/>
  </cols>
  <sheetData>
    <row r="1" spans="1:3" x14ac:dyDescent="0.25">
      <c r="B1" s="2" t="s">
        <v>26</v>
      </c>
      <c r="C1" s="6" t="s">
        <v>18</v>
      </c>
    </row>
    <row r="2" spans="1:3" x14ac:dyDescent="0.25">
      <c r="A2" s="2" t="s">
        <v>0</v>
      </c>
      <c r="B2" s="1">
        <v>0.3</v>
      </c>
      <c r="C2" s="1">
        <v>14.1</v>
      </c>
    </row>
    <row r="3" spans="1:3" x14ac:dyDescent="0.25">
      <c r="A3" s="2" t="s">
        <v>1</v>
      </c>
      <c r="B3" s="1">
        <v>6.45</v>
      </c>
      <c r="C3" s="1">
        <v>0.3</v>
      </c>
    </row>
    <row r="4" spans="1:3" x14ac:dyDescent="0.25">
      <c r="A4" s="2" t="s">
        <v>2</v>
      </c>
      <c r="B4" s="1">
        <v>4.3499999999999996</v>
      </c>
      <c r="C4" s="1">
        <v>6</v>
      </c>
    </row>
    <row r="5" spans="1:3" x14ac:dyDescent="0.25">
      <c r="A5" s="2" t="s">
        <v>3</v>
      </c>
      <c r="B5" s="1">
        <v>5.7</v>
      </c>
      <c r="C5" s="1">
        <v>4.2</v>
      </c>
    </row>
    <row r="6" spans="1:3" x14ac:dyDescent="0.25">
      <c r="A6" s="2" t="s">
        <v>4</v>
      </c>
      <c r="B6" s="1">
        <v>3.4499999999999997</v>
      </c>
      <c r="C6" s="1">
        <v>20.399999999999999</v>
      </c>
    </row>
    <row r="7" spans="1:3" x14ac:dyDescent="0.25">
      <c r="A7" s="2" t="s">
        <v>5</v>
      </c>
      <c r="B7" s="1">
        <v>5.3999999999999995</v>
      </c>
      <c r="C7" s="1">
        <v>3.3</v>
      </c>
    </row>
    <row r="8" spans="1:3" x14ac:dyDescent="0.25">
      <c r="A8" s="2" t="s">
        <v>6</v>
      </c>
      <c r="B8" s="1">
        <v>6.1499999999999995</v>
      </c>
      <c r="C8" s="1">
        <v>6</v>
      </c>
    </row>
    <row r="9" spans="1:3" x14ac:dyDescent="0.25">
      <c r="A9" s="2" t="s">
        <v>7</v>
      </c>
      <c r="B9" s="1">
        <v>5.85</v>
      </c>
      <c r="C9" s="1">
        <v>1.5</v>
      </c>
    </row>
    <row r="11" spans="1:3" x14ac:dyDescent="0.25">
      <c r="B11" s="3"/>
      <c r="C11" s="3"/>
    </row>
    <row r="12" spans="1:3" x14ac:dyDescent="0.25">
      <c r="B12" s="3"/>
      <c r="C12" s="3"/>
    </row>
    <row r="13" spans="1:3" x14ac:dyDescent="0.25">
      <c r="B13" s="3"/>
      <c r="C13" s="3"/>
    </row>
    <row r="14" spans="1:3" x14ac:dyDescent="0.25">
      <c r="B14" s="3"/>
      <c r="C14" s="3"/>
    </row>
    <row r="15" spans="1:3" x14ac:dyDescent="0.25">
      <c r="B15" s="3"/>
      <c r="C15" s="3"/>
    </row>
    <row r="16" spans="1:3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3CF1-F8FE-4F49-9B47-6FCC303F3C29}">
  <sheetPr codeName="Sheet4"/>
  <dimension ref="A1:E24"/>
  <sheetViews>
    <sheetView workbookViewId="0">
      <selection activeCell="F37" sqref="F37"/>
    </sheetView>
  </sheetViews>
  <sheetFormatPr defaultColWidth="10.875" defaultRowHeight="15.75" x14ac:dyDescent="0.25"/>
  <cols>
    <col min="1" max="5" width="10.875" style="1"/>
    <col min="6" max="16384" width="10.875" style="3"/>
  </cols>
  <sheetData>
    <row r="1" spans="1:5" x14ac:dyDescent="0.25">
      <c r="B1" s="6" t="s">
        <v>25</v>
      </c>
      <c r="C1" s="2" t="s">
        <v>17</v>
      </c>
      <c r="D1" s="2" t="s">
        <v>54</v>
      </c>
      <c r="E1" s="2" t="s">
        <v>55</v>
      </c>
    </row>
    <row r="2" spans="1:5" x14ac:dyDescent="0.25">
      <c r="A2" s="2" t="s">
        <v>0</v>
      </c>
      <c r="B2" s="1">
        <v>0.44999999999999996</v>
      </c>
      <c r="C2" s="1">
        <v>0.3</v>
      </c>
      <c r="D2" s="1">
        <v>9.15</v>
      </c>
      <c r="E2" s="1">
        <v>13.35</v>
      </c>
    </row>
    <row r="3" spans="1:5" x14ac:dyDescent="0.25">
      <c r="A3" s="2" t="s">
        <v>1</v>
      </c>
      <c r="B3" s="1">
        <v>1.3499999999999999</v>
      </c>
      <c r="C3" s="1">
        <v>0</v>
      </c>
      <c r="D3" s="1">
        <v>9.2999999999999989</v>
      </c>
      <c r="E3" s="1">
        <v>13.35</v>
      </c>
    </row>
    <row r="4" spans="1:5" x14ac:dyDescent="0.25">
      <c r="A4" s="2" t="s">
        <v>2</v>
      </c>
      <c r="B4" s="1">
        <v>27.9</v>
      </c>
      <c r="C4" s="1">
        <v>9.2999999999999989</v>
      </c>
      <c r="D4" s="1">
        <v>0.15</v>
      </c>
      <c r="E4" s="1">
        <v>5.3999999999999995</v>
      </c>
    </row>
    <row r="5" spans="1:5" x14ac:dyDescent="0.25">
      <c r="A5" s="2" t="s">
        <v>3</v>
      </c>
      <c r="B5" s="1">
        <v>40.5</v>
      </c>
      <c r="C5" s="1">
        <v>13.35</v>
      </c>
      <c r="D5" s="1">
        <v>5.3999999999999995</v>
      </c>
      <c r="E5" s="1">
        <v>0</v>
      </c>
    </row>
    <row r="6" spans="1:5" x14ac:dyDescent="0.25">
      <c r="A6" s="2" t="s">
        <v>4</v>
      </c>
      <c r="B6" s="1">
        <v>0.89999999999999991</v>
      </c>
      <c r="C6" s="1">
        <v>0.15</v>
      </c>
      <c r="D6" s="1">
        <v>9.15</v>
      </c>
      <c r="E6" s="1">
        <v>13.5</v>
      </c>
    </row>
    <row r="7" spans="1:5" x14ac:dyDescent="0.25">
      <c r="A7" s="2" t="s">
        <v>5</v>
      </c>
      <c r="B7" s="1">
        <v>1.7999999999999998</v>
      </c>
      <c r="C7" s="1">
        <v>0.6</v>
      </c>
      <c r="D7" s="1">
        <v>8.85</v>
      </c>
      <c r="E7" s="1">
        <v>13.65</v>
      </c>
    </row>
    <row r="8" spans="1:5" x14ac:dyDescent="0.25">
      <c r="A8" s="2" t="s">
        <v>6</v>
      </c>
      <c r="B8" s="1">
        <v>3.5999999999999996</v>
      </c>
      <c r="C8" s="1">
        <v>1.5</v>
      </c>
      <c r="D8" s="1">
        <v>10.199999999999999</v>
      </c>
      <c r="E8" s="1">
        <v>14.399999999999999</v>
      </c>
    </row>
    <row r="9" spans="1:5" x14ac:dyDescent="0.25">
      <c r="A9" s="2" t="s">
        <v>7</v>
      </c>
      <c r="B9" s="1">
        <v>0.89999999999999991</v>
      </c>
      <c r="C9" s="1">
        <v>0.15</v>
      </c>
      <c r="D9" s="1">
        <v>9.15</v>
      </c>
      <c r="E9" s="1">
        <v>13.35</v>
      </c>
    </row>
    <row r="10" spans="1:5" x14ac:dyDescent="0.25">
      <c r="A10" s="2" t="s">
        <v>50</v>
      </c>
      <c r="B10" s="1">
        <v>2.6999999999999997</v>
      </c>
      <c r="C10" s="1">
        <v>0.89999999999999991</v>
      </c>
      <c r="D10" s="1">
        <v>8.6999999999999993</v>
      </c>
      <c r="E10" s="1">
        <v>13.95</v>
      </c>
    </row>
    <row r="11" spans="1:5" x14ac:dyDescent="0.25">
      <c r="A11" s="2" t="s">
        <v>51</v>
      </c>
      <c r="B11" s="1">
        <v>0.89999999999999991</v>
      </c>
      <c r="C11" s="1">
        <v>0.15</v>
      </c>
      <c r="D11" s="1">
        <v>9.2999999999999989</v>
      </c>
      <c r="E11" s="1">
        <v>13.2</v>
      </c>
    </row>
    <row r="12" spans="1:5" x14ac:dyDescent="0.25">
      <c r="A12" s="2"/>
      <c r="B12" s="3"/>
      <c r="C12" s="3"/>
    </row>
    <row r="13" spans="1:5" x14ac:dyDescent="0.25">
      <c r="A13" s="2"/>
      <c r="B13" s="3"/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15" spans="1:5" x14ac:dyDescent="0.25">
      <c r="A15" s="2"/>
      <c r="B15" s="3"/>
      <c r="C15" s="3"/>
      <c r="D15" s="3"/>
      <c r="E15" s="3"/>
    </row>
    <row r="16" spans="1:5" x14ac:dyDescent="0.25">
      <c r="A16" s="2"/>
      <c r="B16" s="3"/>
      <c r="C16" s="3"/>
      <c r="D16" s="3"/>
      <c r="E16" s="3"/>
    </row>
    <row r="17" spans="1:5" x14ac:dyDescent="0.25">
      <c r="A17" s="2"/>
      <c r="B17" s="3"/>
      <c r="C17" s="3"/>
      <c r="D17" s="3"/>
      <c r="E17" s="3"/>
    </row>
    <row r="18" spans="1:5" x14ac:dyDescent="0.25">
      <c r="A18" s="2"/>
      <c r="B18" s="3"/>
      <c r="C18" s="3"/>
      <c r="D18" s="3"/>
      <c r="E18" s="3"/>
    </row>
    <row r="19" spans="1:5" x14ac:dyDescent="0.25">
      <c r="A19" s="2"/>
      <c r="B19" s="3"/>
      <c r="C19" s="3"/>
      <c r="D19" s="3"/>
      <c r="E19" s="3"/>
    </row>
    <row r="20" spans="1:5" x14ac:dyDescent="0.25">
      <c r="B20" s="3"/>
      <c r="C20" s="3"/>
      <c r="D20" s="3"/>
      <c r="E20" s="3"/>
    </row>
    <row r="21" spans="1:5" x14ac:dyDescent="0.25">
      <c r="B21" s="3"/>
      <c r="C21" s="3"/>
      <c r="D21" s="3"/>
      <c r="E21" s="3"/>
    </row>
    <row r="22" spans="1:5" x14ac:dyDescent="0.25">
      <c r="B22" s="3"/>
      <c r="C22" s="3"/>
      <c r="D22" s="3"/>
      <c r="E22" s="3"/>
    </row>
    <row r="23" spans="1:5" x14ac:dyDescent="0.25">
      <c r="B23" s="3"/>
      <c r="C23" s="3"/>
      <c r="D23" s="3"/>
      <c r="E23" s="3"/>
    </row>
    <row r="24" spans="1:5" x14ac:dyDescent="0.25">
      <c r="B24" s="3"/>
      <c r="C24" s="3"/>
      <c r="D24" s="3"/>
      <c r="E24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7EA2-C558-4CF3-8E43-1A83DEA3BBDB}">
  <sheetPr codeName="Sheet5"/>
  <dimension ref="A1:N17"/>
  <sheetViews>
    <sheetView workbookViewId="0">
      <selection activeCell="H31" sqref="H31"/>
    </sheetView>
  </sheetViews>
  <sheetFormatPr defaultRowHeight="15.75" x14ac:dyDescent="0.25"/>
  <cols>
    <col min="1" max="5" width="9" style="1"/>
    <col min="6" max="6" width="24.75" style="1" bestFit="1" customWidth="1"/>
    <col min="7" max="10" width="9" style="1"/>
    <col min="11" max="13" width="9.25" style="1" bestFit="1" customWidth="1"/>
    <col min="14" max="16384" width="9" style="1"/>
  </cols>
  <sheetData>
    <row r="1" spans="1:14" x14ac:dyDescent="0.25">
      <c r="A1" s="1" t="s">
        <v>8</v>
      </c>
      <c r="B1" s="1" t="s">
        <v>22</v>
      </c>
      <c r="C1" s="1">
        <v>41.035290822</v>
      </c>
      <c r="D1" s="1">
        <v>40.581489787000002</v>
      </c>
      <c r="F1" s="1" t="str">
        <f>_xlfn.CONCAT(C1,",",D1)</f>
        <v>41.035290822,40.581489787</v>
      </c>
    </row>
    <row r="2" spans="1:14" x14ac:dyDescent="0.25">
      <c r="B2" s="1" t="s">
        <v>9</v>
      </c>
      <c r="C2" s="1">
        <v>41.208061747000002</v>
      </c>
      <c r="D2" s="1">
        <v>40.998787243999999</v>
      </c>
      <c r="F2" s="1" t="str">
        <f t="shared" ref="F2:F17" si="0">_xlfn.CONCAT(C2,",",D2)</f>
        <v>41.208061747,40.998787244</v>
      </c>
    </row>
    <row r="3" spans="1:14" x14ac:dyDescent="0.25">
      <c r="B3" s="1" t="s">
        <v>23</v>
      </c>
      <c r="C3" s="1">
        <v>41.104399190000002</v>
      </c>
      <c r="D3" s="1">
        <v>40.748408769999998</v>
      </c>
      <c r="F3" s="1" t="str">
        <f t="shared" si="0"/>
        <v>41.10439919,40.74840877</v>
      </c>
      <c r="K3" s="1" t="s">
        <v>8</v>
      </c>
      <c r="L3" s="1" t="s">
        <v>14</v>
      </c>
      <c r="M3" s="1" t="s">
        <v>11</v>
      </c>
      <c r="N3" s="1" t="s">
        <v>13</v>
      </c>
    </row>
    <row r="4" spans="1:14" x14ac:dyDescent="0.25">
      <c r="J4" s="2" t="s">
        <v>0</v>
      </c>
      <c r="K4" s="5" t="s">
        <v>24</v>
      </c>
      <c r="L4" s="5" t="s">
        <v>30</v>
      </c>
      <c r="M4" s="5" t="s">
        <v>25</v>
      </c>
      <c r="N4" s="5" t="s">
        <v>26</v>
      </c>
    </row>
    <row r="5" spans="1:14" x14ac:dyDescent="0.25">
      <c r="A5" s="1" t="s">
        <v>11</v>
      </c>
      <c r="B5" s="1" t="s">
        <v>22</v>
      </c>
      <c r="C5" s="1">
        <v>40.976874506000001</v>
      </c>
      <c r="D5" s="1">
        <v>37.906324505000001</v>
      </c>
      <c r="F5" s="1" t="str">
        <f t="shared" si="0"/>
        <v>40.976874506,37.906324505</v>
      </c>
      <c r="J5" s="2" t="s">
        <v>1</v>
      </c>
      <c r="K5" s="5" t="s">
        <v>15</v>
      </c>
      <c r="L5" s="5" t="s">
        <v>19</v>
      </c>
      <c r="M5" s="5" t="s">
        <v>17</v>
      </c>
      <c r="N5" s="5" t="s">
        <v>18</v>
      </c>
    </row>
    <row r="6" spans="1:14" x14ac:dyDescent="0.25">
      <c r="B6" s="1" t="s">
        <v>9</v>
      </c>
      <c r="C6" s="1">
        <v>40.979180499999998</v>
      </c>
      <c r="D6" s="1">
        <v>37.883561999999998</v>
      </c>
      <c r="F6" s="1" t="str">
        <f t="shared" si="0"/>
        <v>40.9791805,37.883562</v>
      </c>
      <c r="J6" s="2" t="s">
        <v>2</v>
      </c>
      <c r="K6" s="5" t="s">
        <v>40</v>
      </c>
      <c r="L6" s="5" t="s">
        <v>20</v>
      </c>
      <c r="M6" s="1" t="s">
        <v>54</v>
      </c>
      <c r="N6" s="5" t="s">
        <v>43</v>
      </c>
    </row>
    <row r="7" spans="1:14" x14ac:dyDescent="0.25">
      <c r="B7" s="1" t="s">
        <v>23</v>
      </c>
      <c r="C7" s="1">
        <v>40.978603999999997</v>
      </c>
      <c r="D7" s="1">
        <v>37.889252599999999</v>
      </c>
      <c r="F7" s="1" t="str">
        <f t="shared" si="0"/>
        <v>40.978604,37.8892526</v>
      </c>
      <c r="J7" s="2" t="s">
        <v>3</v>
      </c>
      <c r="K7" s="5" t="s">
        <v>28</v>
      </c>
      <c r="L7" s="5" t="s">
        <v>21</v>
      </c>
      <c r="M7" s="1" t="s">
        <v>55</v>
      </c>
      <c r="N7" s="5" t="s">
        <v>38</v>
      </c>
    </row>
    <row r="8" spans="1:14" x14ac:dyDescent="0.25">
      <c r="J8" s="2" t="s">
        <v>4</v>
      </c>
      <c r="K8" s="5" t="s">
        <v>27</v>
      </c>
      <c r="L8" s="5" t="s">
        <v>41</v>
      </c>
      <c r="M8" s="5" t="s">
        <v>42</v>
      </c>
      <c r="N8" s="5" t="s">
        <v>37</v>
      </c>
    </row>
    <row r="9" spans="1:14" x14ac:dyDescent="0.25">
      <c r="A9" s="1" t="s">
        <v>13</v>
      </c>
      <c r="B9" s="1" t="s">
        <v>22</v>
      </c>
      <c r="C9" s="1">
        <v>40.961941690000003</v>
      </c>
      <c r="D9" s="1">
        <v>38.796191690000001</v>
      </c>
      <c r="F9" s="1" t="str">
        <f t="shared" si="0"/>
        <v>40.96194169,38.79619169</v>
      </c>
      <c r="J9" s="2" t="s">
        <v>5</v>
      </c>
      <c r="K9" s="5" t="s">
        <v>29</v>
      </c>
      <c r="L9" s="5" t="s">
        <v>32</v>
      </c>
      <c r="M9" s="5" t="s">
        <v>35</v>
      </c>
      <c r="N9" s="5" t="s">
        <v>39</v>
      </c>
    </row>
    <row r="10" spans="1:14" x14ac:dyDescent="0.25">
      <c r="B10" s="1" t="s">
        <v>9</v>
      </c>
      <c r="C10" s="1">
        <v>40.877218900000003</v>
      </c>
      <c r="D10" s="1">
        <v>38.360334260000002</v>
      </c>
      <c r="F10" s="1" t="str">
        <f t="shared" si="0"/>
        <v>40.8772189,38.36033426</v>
      </c>
      <c r="J10" s="2" t="s">
        <v>6</v>
      </c>
      <c r="K10" s="5" t="s">
        <v>16</v>
      </c>
      <c r="L10" s="5" t="s">
        <v>31</v>
      </c>
      <c r="M10" s="5" t="s">
        <v>34</v>
      </c>
      <c r="N10" s="5" t="s">
        <v>16</v>
      </c>
    </row>
    <row r="11" spans="1:14" x14ac:dyDescent="0.25">
      <c r="B11" s="1" t="s">
        <v>23</v>
      </c>
      <c r="C11" s="1">
        <v>40.905459829999998</v>
      </c>
      <c r="D11" s="1">
        <v>38.505620069999999</v>
      </c>
      <c r="F11" s="1" t="str">
        <f t="shared" si="0"/>
        <v>40.90545983,38.50562007</v>
      </c>
      <c r="J11" s="2" t="s">
        <v>7</v>
      </c>
      <c r="K11" s="5" t="s">
        <v>45</v>
      </c>
      <c r="L11" s="5" t="s">
        <v>33</v>
      </c>
      <c r="M11" s="5" t="s">
        <v>36</v>
      </c>
      <c r="N11" s="5" t="s">
        <v>44</v>
      </c>
    </row>
    <row r="12" spans="1:14" x14ac:dyDescent="0.25">
      <c r="J12" s="2" t="s">
        <v>50</v>
      </c>
      <c r="K12" s="5" t="s">
        <v>46</v>
      </c>
      <c r="L12" s="5" t="s">
        <v>16</v>
      </c>
      <c r="M12" s="5" t="s">
        <v>16</v>
      </c>
      <c r="N12" s="5" t="s">
        <v>48</v>
      </c>
    </row>
    <row r="13" spans="1:14" x14ac:dyDescent="0.25">
      <c r="A13" s="1" t="s">
        <v>14</v>
      </c>
      <c r="B13" s="1" t="s">
        <v>22</v>
      </c>
      <c r="C13" s="1">
        <v>40.917321039999997</v>
      </c>
      <c r="D13" s="1">
        <v>40.265141229999998</v>
      </c>
      <c r="F13" s="1" t="str">
        <f t="shared" si="0"/>
        <v>40.91732104,40.26514123</v>
      </c>
      <c r="J13" s="2" t="s">
        <v>51</v>
      </c>
      <c r="K13" s="5" t="s">
        <v>47</v>
      </c>
      <c r="L13" s="5" t="s">
        <v>45</v>
      </c>
      <c r="M13" s="5" t="s">
        <v>44</v>
      </c>
      <c r="N13" s="5" t="s">
        <v>49</v>
      </c>
    </row>
    <row r="14" spans="1:14" x14ac:dyDescent="0.25">
      <c r="B14" s="1" t="s">
        <v>9</v>
      </c>
      <c r="C14" s="1">
        <v>41.061047279999997</v>
      </c>
      <c r="D14" s="1">
        <v>39.274816739999999</v>
      </c>
      <c r="F14" s="1" t="str">
        <f t="shared" si="0"/>
        <v>41.06104728,39.27481674</v>
      </c>
      <c r="J14" s="2" t="s">
        <v>52</v>
      </c>
      <c r="L14" s="5" t="s">
        <v>46</v>
      </c>
      <c r="M14" s="5" t="s">
        <v>48</v>
      </c>
    </row>
    <row r="15" spans="1:14" x14ac:dyDescent="0.25">
      <c r="B15" s="1" t="s">
        <v>10</v>
      </c>
      <c r="C15" s="1">
        <v>40.995482410000001</v>
      </c>
      <c r="D15" s="1">
        <v>39.632225599999998</v>
      </c>
      <c r="F15" s="1" t="str">
        <f t="shared" si="0"/>
        <v>40.99548241,39.6322256</v>
      </c>
      <c r="J15" s="2" t="s">
        <v>53</v>
      </c>
      <c r="L15" s="5" t="s">
        <v>47</v>
      </c>
      <c r="M15" s="5" t="s">
        <v>49</v>
      </c>
    </row>
    <row r="16" spans="1:14" x14ac:dyDescent="0.25">
      <c r="B16" s="1" t="s">
        <v>12</v>
      </c>
      <c r="C16" s="1">
        <v>40.939637650000002</v>
      </c>
      <c r="D16" s="1">
        <v>40.020849660000003</v>
      </c>
      <c r="F16" s="1" t="str">
        <f t="shared" si="0"/>
        <v>40.93963765,40.02084966</v>
      </c>
    </row>
    <row r="17" spans="2:6" x14ac:dyDescent="0.25">
      <c r="B17" s="1" t="s">
        <v>23</v>
      </c>
      <c r="C17" s="1">
        <v>40.981187200000001</v>
      </c>
      <c r="D17" s="1">
        <v>39.753829199999998</v>
      </c>
      <c r="F17" s="1" t="str">
        <f t="shared" si="0"/>
        <v>40.9811872,39.7538292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Trabzon</vt:lpstr>
      <vt:lpstr>Cost Rize</vt:lpstr>
      <vt:lpstr>Cost Giresun</vt:lpstr>
      <vt:lpstr>Cost Ordu</vt:lpstr>
      <vt:lpstr>Locations &amp; 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2023-07-22T11:01:22Z</dcterms:created>
  <dcterms:modified xsi:type="dcterms:W3CDTF">2023-10-18T11:09:31Z</dcterms:modified>
</cp:coreProperties>
</file>