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xC97MtLJpTi6thTwUTmvkuTPQ0A=="/>
    </ext>
  </extLst>
</workbook>
</file>

<file path=xl/sharedStrings.xml><?xml version="1.0" encoding="utf-8"?>
<sst xmlns="http://schemas.openxmlformats.org/spreadsheetml/2006/main" count="70" uniqueCount="53">
  <si>
    <t>Financial Analysis for Comun-ity</t>
  </si>
  <si>
    <t>Created by: Elio Testa e Michele Iannucci</t>
  </si>
  <si>
    <t>Date:25/10/2022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</si>
  <si>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</si>
  <si>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</si>
  <si>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</si>
  <si>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</si>
  <si>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</si>
  <si>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</si>
  <si>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</si>
  <si>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</si>
  <si>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</si>
  <si>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</si>
  <si>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</si>
  <si>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</si>
  <si>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</si>
  <si>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0</t>
  </si>
  <si>
    <t>Assumptions</t>
  </si>
  <si>
    <t>Number of</t>
  </si>
  <si>
    <t>Cost/Hours</t>
  </si>
  <si>
    <t>Hours</t>
  </si>
  <si>
    <t>Project Manager</t>
  </si>
  <si>
    <t>Team Member</t>
  </si>
  <si>
    <t>Total of Costs (year 0)</t>
  </si>
  <si>
    <t>Maintenance + Release</t>
  </si>
  <si>
    <t>Cost/Hour</t>
  </si>
  <si>
    <t>Hosting</t>
  </si>
  <si>
    <t>Total Maintenace cost each year</t>
  </si>
  <si>
    <t>Commissions</t>
  </si>
  <si>
    <t>Year 0</t>
  </si>
  <si>
    <t>Year 1</t>
  </si>
  <si>
    <t>Year 2</t>
  </si>
  <si>
    <t>Year 3</t>
  </si>
  <si>
    <t>Wallet transfer commision estimate</t>
  </si>
  <si>
    <t>Commission rate</t>
  </si>
  <si>
    <t>Transaction estimate</t>
  </si>
  <si>
    <t>Total Commissions for each year</t>
  </si>
  <si>
    <t>Reserves</t>
  </si>
  <si>
    <t>Cost</t>
  </si>
  <si>
    <t>Percentage</t>
  </si>
  <si>
    <t>Contingency Reserve</t>
  </si>
  <si>
    <t>Cost Baseline</t>
  </si>
  <si>
    <t>Management Reserve</t>
  </si>
  <si>
    <t>Total Budget</t>
  </si>
  <si>
    <t>Subscriptions</t>
  </si>
  <si>
    <t>Subscription price</t>
  </si>
  <si>
    <t>Subscription estimate</t>
  </si>
  <si>
    <t>Total Subrsciptions for each year</t>
  </si>
  <si>
    <t>European Investment PNRR (90%)</t>
  </si>
  <si>
    <t>Commissions on payments</t>
  </si>
  <si>
    <t>Subscription</t>
  </si>
  <si>
    <t>Private Investitors</t>
  </si>
  <si>
    <t>Total of Benefits for each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</si>
</sst>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[$€-2]\ #,##0.00"/>
  </numFmts>
  <fonts count="9">
    <font>
      <sz val="10.0"/>
      <color rgb="FF000000"/>
      <name val="Calibri"/>
      <scheme val="minor"/>
    </font>
    <font>
      <b/>
      <sz val="18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B050"/>
      <name val="Arial"/>
    </font>
    <font>
      <color theme="1"/>
      <name val="Calibri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10" xfId="0" applyFont="1" applyNumberFormat="1"/>
    <xf borderId="0" fillId="0" fontId="4" numFmtId="9" xfId="0" applyFont="1" applyNumberFormat="1"/>
    <xf borderId="0" fillId="0" fontId="6" numFmtId="0" xfId="0" applyFont="1"/>
    <xf borderId="0" fillId="0" fontId="5" numFmtId="0" xfId="0" applyFont="1"/>
    <xf borderId="0" fillId="0" fontId="5" numFmtId="3" xfId="0" applyFont="1" applyNumberFormat="1"/>
    <xf borderId="0" fillId="0" fontId="3" numFmtId="3" xfId="0" applyFont="1" applyNumberFormat="1"/>
    <xf borderId="0" fillId="0" fontId="3" numFmtId="2" xfId="0" applyFont="1" applyNumberFormat="1"/>
    <xf borderId="0" fillId="0" fontId="4" numFmtId="164" xfId="0" applyFont="1" applyNumberFormat="1"/>
    <xf borderId="0" fillId="0" fontId="5" numFmtId="37" xfId="0" applyFont="1" applyNumberFormat="1"/>
    <xf borderId="0" fillId="0" fontId="3" numFmtId="164" xfId="0" applyFont="1" applyNumberForma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 readingOrder="0"/>
    </xf>
    <xf borderId="0" fillId="0" fontId="3" numFmtId="165" xfId="0" applyFont="1" applyNumberFormat="1"/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9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7" numFmtId="0" xfId="0" applyFont="1"/>
    <xf borderId="0" fillId="0" fontId="8" numFmtId="165" xfId="0" applyFont="1" applyNumberFormat="1"/>
    <xf borderId="0" fillId="0" fontId="7" numFmtId="10" xfId="0" applyFont="1" applyNumberFormat="1"/>
    <xf borderId="0" fillId="0" fontId="7" numFmtId="165" xfId="0" applyFont="1" applyNumberForma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11.57"/>
    <col customWidth="1" min="3" max="3" width="10.29"/>
    <col customWidth="1" min="4" max="4" width="10.57"/>
    <col customWidth="1" min="5" max="5" width="10.86"/>
    <col customWidth="1" min="6" max="6" width="9.29"/>
    <col customWidth="1" min="7" max="26" width="8.71"/>
  </cols>
  <sheetData>
    <row r="1" ht="20.25" customHeight="1">
      <c r="A1" s="1" t="s">
        <v>0</v>
      </c>
    </row>
    <row r="2" ht="12.75" customHeight="1">
      <c r="A2" s="2" t="s">
        <v>1</v>
      </c>
      <c r="B2" s="2"/>
      <c r="C2" s="2"/>
      <c r="D2" s="2" t="s">
        <v>2</v>
      </c>
    </row>
    <row r="3" ht="12.75" customHeight="1">
      <c r="A3" s="3"/>
      <c r="B3" s="3"/>
      <c r="C3" s="3"/>
      <c r="D3" s="3"/>
      <c r="E3" s="3"/>
      <c r="F3" s="3"/>
      <c r="G3" s="3"/>
    </row>
    <row r="4" ht="12.75" customHeight="1">
      <c r="A4" s="4" t="s">
        <v>3</v>
      </c>
      <c r="B4" s="5">
        <v>0.07</v>
      </c>
    </row>
    <row r="5" ht="12.75" customHeight="1">
      <c r="A5" s="4"/>
      <c r="B5" s="6"/>
    </row>
    <row r="6" ht="12.75" customHeight="1">
      <c r="A6" s="7" t="s">
        <v>4</v>
      </c>
      <c r="D6" s="4" t="s">
        <v>5</v>
      </c>
      <c r="F6" s="4"/>
    </row>
    <row r="7" ht="12.75" customHeight="1">
      <c r="B7" s="8">
        <v>0.0</v>
      </c>
      <c r="C7" s="8">
        <v>1.0</v>
      </c>
      <c r="D7" s="8">
        <v>2.0</v>
      </c>
      <c r="E7" s="8">
        <v>3.0</v>
      </c>
      <c r="F7" s="4" t="s">
        <v>6</v>
      </c>
    </row>
    <row r="8" ht="12.75" customHeight="1">
      <c r="A8" s="7" t="s">
        <v>7</v>
      </c>
      <c r="B8" s="9">
        <f>E26</f>
        <v>2950</v>
      </c>
      <c r="C8" s="9">
        <f>E32</f>
        <v>2300</v>
      </c>
      <c r="D8" s="9">
        <f>C8</f>
        <v>2300</v>
      </c>
      <c r="E8" s="9">
        <f>C8</f>
        <v>2300</v>
      </c>
      <c r="F8" s="10"/>
    </row>
    <row r="9" ht="12.75" customHeight="1">
      <c r="A9" s="7" t="s">
        <v>8</v>
      </c>
      <c r="B9" s="11">
        <f t="shared" ref="B9:E9" si="1">ROUND(1/(1+$B$4)^B$7,2)</f>
        <v>1</v>
      </c>
      <c r="C9" s="11">
        <f t="shared" si="1"/>
        <v>0.93</v>
      </c>
      <c r="D9" s="11">
        <f t="shared" si="1"/>
        <v>0.87</v>
      </c>
      <c r="E9" s="11">
        <f t="shared" si="1"/>
        <v>0.82</v>
      </c>
    </row>
    <row r="10" ht="12.75" customHeight="1">
      <c r="A10" s="4" t="s">
        <v>9</v>
      </c>
      <c r="B10" s="12">
        <f t="shared" ref="B10:E10" si="2">B8*B9</f>
        <v>2950</v>
      </c>
      <c r="C10" s="12">
        <f t="shared" si="2"/>
        <v>2139</v>
      </c>
      <c r="D10" s="12">
        <f t="shared" si="2"/>
        <v>2001</v>
      </c>
      <c r="E10" s="12">
        <f t="shared" si="2"/>
        <v>1886</v>
      </c>
      <c r="F10" s="12">
        <f>SUM(B10:E10)</f>
        <v>8976</v>
      </c>
    </row>
    <row r="11" ht="12.75" customHeight="1"/>
    <row r="12" ht="12.75" customHeight="1">
      <c r="A12" s="7" t="s">
        <v>10</v>
      </c>
      <c r="B12" s="13">
        <f t="shared" ref="B12:E12" si="3">B56</f>
        <v>2955</v>
      </c>
      <c r="C12" s="13">
        <f t="shared" si="3"/>
        <v>4072</v>
      </c>
      <c r="D12" s="13">
        <f t="shared" si="3"/>
        <v>4310</v>
      </c>
      <c r="E12" s="13">
        <f t="shared" si="3"/>
        <v>4748</v>
      </c>
    </row>
    <row r="13" ht="12.75" customHeight="1">
      <c r="A13" s="7" t="s">
        <v>8</v>
      </c>
      <c r="B13" s="11">
        <f t="shared" ref="B13:E13" si="4">ROUND(1/(1+$B$4)^B$7,2)</f>
        <v>1</v>
      </c>
      <c r="C13" s="11">
        <f t="shared" si="4"/>
        <v>0.93</v>
      </c>
      <c r="D13" s="11">
        <f t="shared" si="4"/>
        <v>0.87</v>
      </c>
      <c r="E13" s="11">
        <f t="shared" si="4"/>
        <v>0.82</v>
      </c>
    </row>
    <row r="14" ht="12.75" customHeight="1">
      <c r="A14" s="4" t="s">
        <v>11</v>
      </c>
      <c r="B14" s="4">
        <f t="shared" ref="B14:E14" si="5">B12*B13</f>
        <v>2955</v>
      </c>
      <c r="C14" s="12">
        <f t="shared" si="5"/>
        <v>3786.96</v>
      </c>
      <c r="D14" s="12">
        <f t="shared" si="5"/>
        <v>3749.7</v>
      </c>
      <c r="E14" s="12">
        <f t="shared" si="5"/>
        <v>3893.36</v>
      </c>
      <c r="F14" s="12">
        <f>SUM(B14:E14)</f>
        <v>14385.02</v>
      </c>
    </row>
    <row r="15" ht="12.75" customHeight="1"/>
    <row r="16" ht="12.75" customHeight="1">
      <c r="A16" s="7" t="s">
        <v>12</v>
      </c>
      <c r="B16" s="14">
        <f t="shared" ref="B16:F16" si="6">B14-B10</f>
        <v>5</v>
      </c>
      <c r="C16" s="14">
        <f t="shared" si="6"/>
        <v>1647.96</v>
      </c>
      <c r="D16" s="14">
        <f t="shared" si="6"/>
        <v>1748.7</v>
      </c>
      <c r="E16" s="14">
        <f t="shared" si="6"/>
        <v>2007.36</v>
      </c>
      <c r="F16" s="12">
        <f t="shared" si="6"/>
        <v>5409.02</v>
      </c>
      <c r="G16" s="15" t="s">
        <v>13</v>
      </c>
    </row>
    <row r="17" ht="12.75" customHeight="1">
      <c r="A17" s="7" t="s">
        <v>14</v>
      </c>
      <c r="B17" s="14">
        <f>B16</f>
        <v>5</v>
      </c>
      <c r="C17" s="14">
        <f t="shared" ref="C17:E17" si="7">B17+C16</f>
        <v>1652.96</v>
      </c>
      <c r="D17" s="14">
        <f t="shared" si="7"/>
        <v>3401.66</v>
      </c>
      <c r="E17" s="14">
        <f t="shared" si="7"/>
        <v>5409.02</v>
      </c>
    </row>
    <row r="18" ht="12.75" customHeight="1"/>
    <row r="19" ht="12.75" customHeight="1">
      <c r="A19" s="4" t="s">
        <v>15</v>
      </c>
      <c r="B19" s="6">
        <f>(F14-F10)/F10</f>
        <v>0.60260918</v>
      </c>
    </row>
    <row r="20" ht="12.75" customHeight="1">
      <c r="B20" s="16" t="s">
        <v>16</v>
      </c>
    </row>
    <row r="21" ht="12.75" customHeight="1">
      <c r="A21" s="4" t="s">
        <v>17</v>
      </c>
    </row>
    <row r="22" ht="12.75" customHeight="1"/>
    <row r="23" ht="12.75" customHeight="1">
      <c r="A23" s="7" t="s">
        <v>7</v>
      </c>
      <c r="B23" s="7" t="s">
        <v>18</v>
      </c>
      <c r="C23" s="7" t="s">
        <v>19</v>
      </c>
      <c r="D23" s="7" t="s">
        <v>20</v>
      </c>
      <c r="E23" s="7" t="s">
        <v>6</v>
      </c>
    </row>
    <row r="24" ht="12.75" customHeight="1">
      <c r="A24" s="7" t="s">
        <v>21</v>
      </c>
      <c r="B24" s="14">
        <v>2.0</v>
      </c>
      <c r="C24" s="17">
        <v>14.0</v>
      </c>
      <c r="D24" s="14">
        <v>25.0</v>
      </c>
      <c r="E24" s="17">
        <f t="shared" ref="E24:E25" si="8">D24*C24*B24</f>
        <v>700</v>
      </c>
    </row>
    <row r="25" ht="12.75" customHeight="1">
      <c r="A25" s="7" t="s">
        <v>22</v>
      </c>
      <c r="B25" s="14">
        <v>5.0</v>
      </c>
      <c r="C25" s="17">
        <v>9.0</v>
      </c>
      <c r="D25" s="14">
        <v>50.0</v>
      </c>
      <c r="E25" s="17">
        <f t="shared" si="8"/>
        <v>2250</v>
      </c>
    </row>
    <row r="26" ht="12.75" customHeight="1">
      <c r="A26" s="7" t="s">
        <v>23</v>
      </c>
      <c r="B26" s="14"/>
      <c r="C26" s="14"/>
      <c r="D26" s="14"/>
      <c r="E26" s="17">
        <f>SUM(E24:E25)</f>
        <v>2950</v>
      </c>
    </row>
    <row r="27" ht="12.75" customHeight="1"/>
    <row r="28" ht="12.75" customHeight="1">
      <c r="A28" s="18" t="s">
        <v>24</v>
      </c>
      <c r="B28" s="7" t="s">
        <v>18</v>
      </c>
      <c r="C28" s="7" t="s">
        <v>25</v>
      </c>
      <c r="D28" s="7" t="s">
        <v>20</v>
      </c>
      <c r="E28" s="7" t="s">
        <v>6</v>
      </c>
    </row>
    <row r="29" ht="12.75" customHeight="1">
      <c r="A29" s="7" t="s">
        <v>21</v>
      </c>
      <c r="B29" s="14">
        <v>1.0</v>
      </c>
      <c r="C29" s="17">
        <v>14.0</v>
      </c>
      <c r="D29" s="14">
        <v>25.0</v>
      </c>
      <c r="E29" s="17">
        <f t="shared" ref="E29:E30" si="9">D29*C29*B29</f>
        <v>350</v>
      </c>
    </row>
    <row r="30" ht="12.75" customHeight="1">
      <c r="A30" s="7" t="s">
        <v>22</v>
      </c>
      <c r="B30" s="14">
        <v>3.0</v>
      </c>
      <c r="C30" s="17">
        <v>9.0</v>
      </c>
      <c r="D30" s="14">
        <v>50.0</v>
      </c>
      <c r="E30" s="17">
        <f t="shared" si="9"/>
        <v>1350</v>
      </c>
    </row>
    <row r="31" ht="12.75" customHeight="1">
      <c r="A31" s="7" t="s">
        <v>26</v>
      </c>
      <c r="B31" s="14"/>
      <c r="C31" s="14"/>
      <c r="D31" s="14"/>
      <c r="E31" s="17">
        <v>600.0</v>
      </c>
    </row>
    <row r="32" ht="12.75" customHeight="1">
      <c r="A32" s="7" t="s">
        <v>27</v>
      </c>
      <c r="B32" s="14"/>
      <c r="C32" s="14"/>
      <c r="D32" s="14"/>
      <c r="E32" s="17">
        <f>SUM(E29:E31)</f>
        <v>2300</v>
      </c>
    </row>
    <row r="33" ht="12.75" customHeight="1"/>
    <row r="34" ht="12.75" customHeight="1">
      <c r="A34" s="7" t="s">
        <v>28</v>
      </c>
      <c r="B34" s="19" t="s">
        <v>29</v>
      </c>
      <c r="C34" s="19" t="s">
        <v>30</v>
      </c>
      <c r="D34" s="19" t="s">
        <v>31</v>
      </c>
      <c r="E34" s="19" t="s">
        <v>32</v>
      </c>
    </row>
    <row r="35" ht="12.75" customHeight="1">
      <c r="A35" s="19" t="s">
        <v>33</v>
      </c>
      <c r="B35" s="17">
        <v>20.0</v>
      </c>
      <c r="C35" s="17">
        <v>20.0</v>
      </c>
      <c r="D35" s="17">
        <v>20.0</v>
      </c>
      <c r="E35" s="17">
        <v>20.0</v>
      </c>
    </row>
    <row r="36" ht="12.75" customHeight="1">
      <c r="A36" s="20" t="s">
        <v>34</v>
      </c>
      <c r="B36" s="21">
        <v>0.012</v>
      </c>
      <c r="C36" s="21">
        <v>0.012</v>
      </c>
      <c r="D36" s="21">
        <v>0.012</v>
      </c>
      <c r="E36" s="21">
        <v>0.012</v>
      </c>
    </row>
    <row r="37" ht="12.75" customHeight="1">
      <c r="A37" s="20" t="s">
        <v>35</v>
      </c>
      <c r="B37" s="22">
        <v>0.0</v>
      </c>
      <c r="C37" s="22">
        <v>400.0</v>
      </c>
      <c r="D37" s="22">
        <v>500.0</v>
      </c>
      <c r="E37" s="22">
        <v>600.0</v>
      </c>
    </row>
    <row r="38" ht="12.75" customHeight="1">
      <c r="A38" s="20" t="s">
        <v>36</v>
      </c>
      <c r="B38" s="23">
        <f t="shared" ref="B38:E38" si="10">B35*B36*B37*12</f>
        <v>0</v>
      </c>
      <c r="C38" s="23">
        <f t="shared" si="10"/>
        <v>1152</v>
      </c>
      <c r="D38" s="23">
        <f t="shared" si="10"/>
        <v>1440</v>
      </c>
      <c r="E38" s="23">
        <f t="shared" si="10"/>
        <v>1728</v>
      </c>
    </row>
    <row r="39" ht="12.75" customHeight="1">
      <c r="A39" s="20"/>
      <c r="B39" s="19"/>
      <c r="C39" s="19"/>
      <c r="D39" s="19"/>
      <c r="E39" s="19"/>
    </row>
    <row r="40" ht="12.75" customHeight="1">
      <c r="A40" s="24" t="s">
        <v>37</v>
      </c>
      <c r="B40" s="24"/>
      <c r="C40" s="24" t="s">
        <v>38</v>
      </c>
      <c r="D40" s="24" t="s">
        <v>39</v>
      </c>
      <c r="E40" s="24"/>
    </row>
    <row r="41" ht="12.75" customHeight="1">
      <c r="A41" s="24" t="s">
        <v>40</v>
      </c>
      <c r="B41" s="24"/>
      <c r="C41" s="25">
        <f>F10</f>
        <v>8976</v>
      </c>
      <c r="D41" s="26">
        <v>0.1</v>
      </c>
      <c r="E41" s="27">
        <f>C41*D41</f>
        <v>897.6</v>
      </c>
    </row>
    <row r="42" ht="12.75" customHeight="1">
      <c r="A42" s="24" t="s">
        <v>41</v>
      </c>
      <c r="B42" s="24"/>
      <c r="C42" s="24"/>
      <c r="D42" s="24"/>
      <c r="E42" s="27">
        <f>C41+E41</f>
        <v>9873.6</v>
      </c>
    </row>
    <row r="43" ht="12.75" customHeight="1">
      <c r="A43" s="24" t="s">
        <v>42</v>
      </c>
      <c r="B43" s="24"/>
      <c r="C43" s="27">
        <f>C41</f>
        <v>8976</v>
      </c>
      <c r="D43" s="26">
        <v>0.1</v>
      </c>
      <c r="E43" s="27">
        <f>C43*D43</f>
        <v>897.6</v>
      </c>
    </row>
    <row r="44" ht="12.75" customHeight="1">
      <c r="A44" s="24" t="s">
        <v>43</v>
      </c>
      <c r="B44" s="24"/>
      <c r="C44" s="24"/>
      <c r="D44" s="24"/>
      <c r="E44" s="27">
        <f>E42+E43</f>
        <v>10771.2</v>
      </c>
    </row>
    <row r="45" ht="12.75" customHeight="1">
      <c r="A45" s="20"/>
      <c r="B45" s="19"/>
      <c r="C45" s="19"/>
      <c r="D45" s="19"/>
      <c r="E45" s="19"/>
    </row>
    <row r="46" ht="12.75" customHeight="1">
      <c r="A46" s="20" t="s">
        <v>44</v>
      </c>
      <c r="B46" s="19" t="s">
        <v>29</v>
      </c>
      <c r="C46" s="19" t="s">
        <v>30</v>
      </c>
      <c r="D46" s="19" t="s">
        <v>31</v>
      </c>
      <c r="E46" s="19" t="s">
        <v>32</v>
      </c>
    </row>
    <row r="47" ht="12.75" customHeight="1">
      <c r="A47" s="20" t="s">
        <v>45</v>
      </c>
      <c r="B47" s="17">
        <v>10.0</v>
      </c>
      <c r="C47" s="17">
        <v>10.0</v>
      </c>
      <c r="D47" s="17">
        <v>10.0</v>
      </c>
      <c r="E47" s="17">
        <v>10.0</v>
      </c>
    </row>
    <row r="48" ht="12.75" customHeight="1">
      <c r="A48" s="20" t="s">
        <v>46</v>
      </c>
      <c r="B48" s="22">
        <v>0.0</v>
      </c>
      <c r="C48" s="22">
        <v>75.0</v>
      </c>
      <c r="D48" s="22">
        <v>80.0</v>
      </c>
      <c r="E48" s="22">
        <v>95.0</v>
      </c>
    </row>
    <row r="49" ht="12.75" customHeight="1">
      <c r="A49" s="20" t="s">
        <v>47</v>
      </c>
      <c r="B49" s="17">
        <f t="shared" ref="B49:E49" si="11">B47*B48</f>
        <v>0</v>
      </c>
      <c r="C49" s="17">
        <f t="shared" si="11"/>
        <v>750</v>
      </c>
      <c r="D49" s="17">
        <f t="shared" si="11"/>
        <v>800</v>
      </c>
      <c r="E49" s="17">
        <f t="shared" si="11"/>
        <v>950</v>
      </c>
    </row>
    <row r="50" ht="12.75" customHeight="1">
      <c r="B50" s="14"/>
      <c r="C50" s="14"/>
      <c r="D50" s="14"/>
      <c r="E50" s="14"/>
    </row>
    <row r="51" ht="12.75" customHeight="1">
      <c r="A51" s="7" t="s">
        <v>10</v>
      </c>
      <c r="B51" s="14" t="s">
        <v>29</v>
      </c>
      <c r="C51" s="14" t="s">
        <v>30</v>
      </c>
      <c r="D51" s="14" t="s">
        <v>31</v>
      </c>
      <c r="E51" s="14" t="s">
        <v>32</v>
      </c>
    </row>
    <row r="52" ht="12.75" customHeight="1">
      <c r="A52" s="18" t="s">
        <v>48</v>
      </c>
      <c r="B52" s="17">
        <f t="shared" ref="B52:E52" si="12">B8*90/100</f>
        <v>2655</v>
      </c>
      <c r="C52" s="17">
        <f t="shared" si="12"/>
        <v>2070</v>
      </c>
      <c r="D52" s="17">
        <f t="shared" si="12"/>
        <v>2070</v>
      </c>
      <c r="E52" s="17">
        <f t="shared" si="12"/>
        <v>2070</v>
      </c>
      <c r="F52" s="14"/>
      <c r="G52" s="14"/>
    </row>
    <row r="53" ht="12.75" customHeight="1">
      <c r="A53" s="7" t="s">
        <v>49</v>
      </c>
      <c r="B53" s="17">
        <f t="shared" ref="B53:E53" si="13">B38</f>
        <v>0</v>
      </c>
      <c r="C53" s="17">
        <f t="shared" si="13"/>
        <v>1152</v>
      </c>
      <c r="D53" s="17">
        <f t="shared" si="13"/>
        <v>1440</v>
      </c>
      <c r="E53" s="17">
        <f t="shared" si="13"/>
        <v>1728</v>
      </c>
      <c r="G53" s="14"/>
    </row>
    <row r="54" ht="12.75" customHeight="1">
      <c r="A54" s="19" t="s">
        <v>50</v>
      </c>
      <c r="B54" s="17">
        <f t="shared" ref="B54:E54" si="14">B49</f>
        <v>0</v>
      </c>
      <c r="C54" s="17">
        <f t="shared" si="14"/>
        <v>750</v>
      </c>
      <c r="D54" s="17">
        <f t="shared" si="14"/>
        <v>800</v>
      </c>
      <c r="E54" s="17">
        <f t="shared" si="14"/>
        <v>950</v>
      </c>
      <c r="G54" s="14"/>
    </row>
    <row r="55" ht="12.75" customHeight="1">
      <c r="A55" s="19" t="s">
        <v>51</v>
      </c>
      <c r="B55" s="28">
        <v>300.0</v>
      </c>
      <c r="C55" s="17">
        <v>100.0</v>
      </c>
      <c r="D55" s="28">
        <v>0.0</v>
      </c>
      <c r="E55" s="28">
        <v>0.0</v>
      </c>
    </row>
    <row r="56" ht="12.75" customHeight="1">
      <c r="A56" s="7" t="s">
        <v>52</v>
      </c>
      <c r="B56" s="17">
        <f t="shared" ref="B56:E56" si="15">SUM(B52:B55)</f>
        <v>2955</v>
      </c>
      <c r="C56" s="17">
        <f t="shared" si="15"/>
        <v>4072</v>
      </c>
      <c r="D56" s="17">
        <f t="shared" si="15"/>
        <v>4310</v>
      </c>
      <c r="E56" s="17">
        <f t="shared" si="15"/>
        <v>4748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mergeCells count="3">
    <mergeCell ref="A1:G1"/>
    <mergeCell ref="D2:E2"/>
    <mergeCell ref="B20:D20"/>
  </mergeCells>
  <printOptions gridLines="1"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2003-02-20T16:30:31Z</dcterms:created>
  <dc:creator>IT Department</dc:creator>
</cp:coreProperties>
</file>