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3.xml" ContentType="application/vnd.ms-excel.slicer+xml"/>
  <Override PartName="/xl/slicers/slicer4.xml" ContentType="application/vnd.ms-excel.slicer+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https://d.docs.live.net/c6ffc3a7aaeb2c48/desktop/Bootcamp/Excel/"/>
    </mc:Choice>
  </mc:AlternateContent>
  <xr:revisionPtr revIDLastSave="2227" documentId="8_{3EFD7959-2E2C-404D-9FF5-195ED2192775}" xr6:coauthVersionLast="47" xr6:coauthVersionMax="47" xr10:uidLastSave="{2991A11A-5362-488C-AB3D-E26DCB01B2F8}"/>
  <bookViews>
    <workbookView xWindow="-110" yWindow="-110" windowWidth="19420" windowHeight="10300" activeTab="2" xr2:uid="{E6FE0F73-A855-4813-90B7-BC36AA06441C}"/>
  </bookViews>
  <sheets>
    <sheet name="2012_Workplace_Fatalities_by_St" sheetId="1" r:id="rId1"/>
    <sheet name="Analyzing Data" sheetId="2" r:id="rId2"/>
    <sheet name="Dashboard" sheetId="4" r:id="rId3"/>
  </sheets>
  <definedNames>
    <definedName name="_xlchart.v1.0" hidden="1">'Analyzing Data'!$M$160</definedName>
    <definedName name="_xlchart.v1.1" hidden="1">'Analyzing Data'!$M$161:$M$210</definedName>
    <definedName name="_xlchart.v1.14" hidden="1">'Analyzing Data'!$M$160</definedName>
    <definedName name="_xlchart.v1.15" hidden="1">'Analyzing Data'!$M$161:$M$210</definedName>
    <definedName name="_xlchart.v5.10" hidden="1">'Analyzing Data'!$O$106</definedName>
    <definedName name="_xlchart.v5.11" hidden="1">'Analyzing Data'!$O$107:$O$156</definedName>
    <definedName name="_xlchart.v5.12" hidden="1">'Analyzing Data'!$P$106</definedName>
    <definedName name="_xlchart.v5.13" hidden="1">'Analyzing Data'!$P$107:$P$156</definedName>
    <definedName name="_xlchart.v5.2" hidden="1">'Analyzing Data'!$O$106</definedName>
    <definedName name="_xlchart.v5.3" hidden="1">'Analyzing Data'!$O$107:$O$156</definedName>
    <definedName name="_xlchart.v5.4" hidden="1">'Analyzing Data'!$P$106</definedName>
    <definedName name="_xlchart.v5.5" hidden="1">'Analyzing Data'!$P$107:$P$156</definedName>
    <definedName name="_xlchart.v5.6" hidden="1">'Analyzing Data'!$F$142</definedName>
    <definedName name="_xlchart.v5.7" hidden="1">'Analyzing Data'!$F$143:$F$192</definedName>
    <definedName name="_xlchart.v5.8" hidden="1">'Analyzing Data'!$G$142</definedName>
    <definedName name="_xlchart.v5.9" hidden="1">'Analyzing Data'!$G$143:$G$192</definedName>
    <definedName name="Slicer_Rank">#N/A</definedName>
    <definedName name="Slicer_State">#N/A</definedName>
    <definedName name="Slicer_State_or_Federal_Program">#N/A</definedName>
    <definedName name="Slicer_State1">#N/A</definedName>
    <definedName name="Slicer_State2">#N/A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1" l="1"/>
  <c r="D52" i="1"/>
  <c r="E52" i="1"/>
  <c r="F52" i="1"/>
  <c r="G52" i="1"/>
  <c r="H52" i="1"/>
  <c r="I52" i="1"/>
  <c r="J52" i="1"/>
  <c r="K52" i="1"/>
  <c r="B52" i="1"/>
  <c r="B133" i="2"/>
  <c r="C53" i="1" l="1"/>
  <c r="D53" i="1"/>
  <c r="E53" i="1"/>
  <c r="F53" i="1"/>
  <c r="G53" i="1"/>
  <c r="H53" i="1"/>
  <c r="I53" i="1"/>
  <c r="J53" i="1"/>
  <c r="B53" i="1"/>
</calcChain>
</file>

<file path=xl/sharedStrings.xml><?xml version="1.0" encoding="utf-8"?>
<sst xmlns="http://schemas.openxmlformats.org/spreadsheetml/2006/main" count="529" uniqueCount="80">
  <si>
    <t>State</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</si>
  <si>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</si>
  <si>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</si>
  <si>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</si>
  <si>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</si>
  <si>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</si>
  <si>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</si>
  <si>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</si>
  <si>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</si>
  <si>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</si>
  <si>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State or Federal Program</t>
  </si>
  <si>
    <t>Federal</t>
  </si>
  <si>
    <t>Total or National, Average</t>
  </si>
  <si>
    <t>Sum of Rate of Fatalities, 2012</t>
  </si>
  <si>
    <t>Sum of State Rank, Fatalities 2012</t>
  </si>
  <si>
    <t>Row Labels</t>
  </si>
  <si>
    <t>Grand Total</t>
  </si>
  <si>
    <t>Sum of Number of Injuries/Illnesses 2012</t>
  </si>
  <si>
    <t>Median</t>
  </si>
  <si>
    <t>South Carolina</t>
  </si>
  <si>
    <t>West Virginia</t>
  </si>
  <si>
    <t>Massachusetts</t>
  </si>
  <si>
    <t>Tennessee</t>
  </si>
  <si>
    <t>Oklahoma</t>
  </si>
  <si>
    <t>Illinois</t>
  </si>
  <si>
    <t>Nebraska</t>
  </si>
  <si>
    <t>Delaware</t>
  </si>
  <si>
    <t>Hawaii</t>
  </si>
  <si>
    <t>Iowa</t>
  </si>
  <si>
    <t>Arizona</t>
  </si>
  <si>
    <t>Florida</t>
  </si>
  <si>
    <t>Virginia</t>
  </si>
  <si>
    <t>Missouri</t>
  </si>
  <si>
    <t>Michigan</t>
  </si>
  <si>
    <t>Indiana</t>
  </si>
  <si>
    <t>North Carolina</t>
  </si>
  <si>
    <t>New Hampshire</t>
  </si>
  <si>
    <t>New Mexico</t>
  </si>
  <si>
    <t>Pennsylvania</t>
  </si>
  <si>
    <t>South Dakota</t>
  </si>
  <si>
    <t>New York</t>
  </si>
  <si>
    <t>Utah</t>
  </si>
  <si>
    <t>Maine</t>
  </si>
  <si>
    <t>Montana</t>
  </si>
  <si>
    <t>Vermont</t>
  </si>
  <si>
    <t>Arkansas</t>
  </si>
  <si>
    <t>Nevada</t>
  </si>
  <si>
    <t>Kentucky</t>
  </si>
  <si>
    <t>Maryland</t>
  </si>
  <si>
    <t>Alabama</t>
  </si>
  <si>
    <t>Connecticut</t>
  </si>
  <si>
    <t>Oregon</t>
  </si>
  <si>
    <t>Colorado</t>
  </si>
  <si>
    <t>Ohio</t>
  </si>
  <si>
    <t>Wyoming</t>
  </si>
  <si>
    <t>Minnesota</t>
  </si>
  <si>
    <t>Kansas</t>
  </si>
  <si>
    <t>Idaho</t>
  </si>
  <si>
    <t>Washington</t>
  </si>
  <si>
    <t>Wisconsin</t>
  </si>
  <si>
    <t>Mississippi</t>
  </si>
  <si>
    <t>Louisiana</t>
  </si>
  <si>
    <t>Georgia</t>
  </si>
  <si>
    <t>Rhode Island</t>
  </si>
  <si>
    <t>Alaska</t>
  </si>
  <si>
    <t>New Jersey</t>
  </si>
  <si>
    <t>North Dakota</t>
  </si>
  <si>
    <t>Texas</t>
  </si>
  <si>
    <t>California</t>
  </si>
  <si>
    <t>CORRELATION:</t>
  </si>
  <si>
    <t>Average of Years to Inspect Each Workplace Once</t>
  </si>
  <si>
    <t>Rate of Fatalities</t>
  </si>
  <si>
    <t>Rank</t>
  </si>
  <si>
    <t>Total</t>
  </si>
  <si>
    <t>Total of Fatalities</t>
  </si>
  <si>
    <t>Total Inspectors</t>
  </si>
  <si>
    <t xml:space="preserve">  </t>
  </si>
  <si>
    <t>Sum of Years to Inspect Each Workplace Once</t>
  </si>
  <si>
    <t>Sum of Inspectors</t>
  </si>
  <si>
    <t>State and Federal Program Workplace Fatalities and Injuries/illnesses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</si>
</sst>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
      <sz val="8"/>
      <name val="Aptos Narrow"/>
      <family val="2"/>
      <scheme val="minor"/>
    </font>
    <font>
      <sz val="11"/>
      <color theme="5" tint="-0.249977111117893"/>
      <name val="Aptos Narrow"/>
      <family val="2"/>
      <scheme val="minor"/>
    </font>
    <font>
      <sz val="18"/>
      <color theme="5" tint="-0.249977111117893"/>
      <name val="Aptos Display"/>
      <family val="2"/>
      <scheme val="major"/>
    </font>
    <font>
      <sz val="14"/>
      <color theme="3" tint="0.249977111117893"/>
      <name val="Aptos Display"/>
      <family val="2"/>
    </font>
    <font>
      <sz val="14"/>
      <color theme="3" tint="0.249977111117893"/>
      <name val="Aptos Display"/>
      <family val="2"/>
      <scheme val="major"/>
    </font>
    <font>
      <b/>
      <sz val="26"/>
      <color theme="0"/>
      <name val="Arial Black"/>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wrapText="1"/>
    </xf>
    <xf numFmtId="0" fontId="13" fillId="33" borderId="10" xfId="0" applyFont="1" applyFill="1" applyBorder="1"/>
    <xf numFmtId="0" fontId="13" fillId="33" borderId="11" xfId="0" applyFont="1" applyFill="1" applyBorder="1"/>
    <xf numFmtId="0" fontId="0" fillId="34" borderId="11" xfId="0" applyFill="1" applyBorder="1"/>
    <xf numFmtId="0" fontId="0" fillId="0" borderId="1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12" xfId="0" applyFont="1" applyBorder="1" applyAlignment="1">
      <alignment horizontal="left"/>
    </xf>
    <xf numFmtId="0" fontId="16" fillId="0" borderId="12" xfId="0" applyFont="1" applyBorder="1"/>
    <xf numFmtId="0" fontId="16" fillId="34" borderId="13" xfId="0" applyFont="1" applyFill="1" applyBorder="1" applyAlignment="1">
      <alignment horizontal="left"/>
    </xf>
    <xf numFmtId="0" fontId="16" fillId="34" borderId="13" xfId="0" applyFont="1" applyFill="1" applyBorder="1"/>
    <xf numFmtId="0" fontId="16" fillId="0" borderId="0" xfId="0" applyFont="1"/>
    <xf numFmtId="0" fontId="0" fillId="0" borderId="14" xfId="0" applyBorder="1"/>
    <xf numFmtId="0" fontId="18" fillId="0" borderId="15" xfId="0" applyFont="1" applyBorder="1" applyAlignment="1">
      <alignment horizontal="center"/>
    </xf>
    <xf numFmtId="0" fontId="0" fillId="34" borderId="10" xfId="0" applyFill="1" applyBorder="1" applyAlignment="1">
      <alignment wrapText="1"/>
    </xf>
    <xf numFmtId="0" fontId="0" fillId="0" borderId="10" xfId="0" applyBorder="1" applyAlignment="1">
      <alignment wrapText="1"/>
    </xf>
    <xf numFmtId="3" fontId="23" fillId="0" borderId="0" xfId="0" applyNumberFormat="1" applyFont="1"/>
    <xf numFmtId="3" fontId="22" fillId="0" borderId="0" xfId="0" applyNumberFormat="1" applyFont="1"/>
    <xf numFmtId="0" fontId="0" fillId="36" borderId="0" xfId="0" applyFill="1"/>
    <xf numFmtId="0" fontId="21" fillId="36" borderId="0" xfId="0" applyFont="1" applyFill="1"/>
    <xf numFmtId="0" fontId="20" fillId="36" borderId="0" xfId="0" applyFont="1" applyFill="1"/>
    <xf numFmtId="0" fontId="0" fillId="36" borderId="0" xfId="0" applyFill="1" applyAlignment="1">
      <alignment horizontal="center" vertical="center"/>
    </xf>
    <xf numFmtId="0" fontId="0" fillId="37" borderId="0" xfId="0" applyFill="1"/>
    <xf numFmtId="0" fontId="24"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[CareerSimulation1.xlsx]Analyzing Data!PivotTable9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Rate of Fatalities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 Data'!$B$1</c:f>
              <c:strCache>
                <c:ptCount val="1"/>
                <c:pt idx="0">
                  <c:v>Total</c:v>
                </c:pt>
              </c:strCache>
            </c:strRef>
          </c:tx>
          <c:spPr>
            <a:solidFill>
              <a:schemeClr val="accent1"/>
            </a:solidFill>
            <a:ln>
              <a:noFill/>
            </a:ln>
            <a:effectLst/>
          </c:spPr>
          <c:invertIfNegative val="0"/>
          <c:cat>
            <c:multiLvlStrRef>
              <c:f>'Analyzing Data'!$A$2:$A$54</c:f>
              <c:multiLvlStrCache>
                <c:ptCount val="50"/>
                <c:lvl>
                  <c:pt idx="0">
                    <c:v>West Virginia</c:v>
                  </c:pt>
                  <c:pt idx="1">
                    <c:v>Massachusetts</c:v>
                  </c:pt>
                  <c:pt idx="2">
                    <c:v>Oklahoma</c:v>
                  </c:pt>
                  <c:pt idx="3">
                    <c:v>Illinois</c:v>
                  </c:pt>
                  <c:pt idx="4">
                    <c:v>Nebraska</c:v>
                  </c:pt>
                  <c:pt idx="5">
                    <c:v>Delaware</c:v>
                  </c:pt>
                  <c:pt idx="6">
                    <c:v>Florida</c:v>
                  </c:pt>
                  <c:pt idx="7">
                    <c:v>Missouri</c:v>
                  </c:pt>
                  <c:pt idx="8">
                    <c:v>New Hampshire</c:v>
                  </c:pt>
                  <c:pt idx="9">
                    <c:v>Pennsylvania</c:v>
                  </c:pt>
                  <c:pt idx="10">
                    <c:v>South Dakota</c:v>
                  </c:pt>
                  <c:pt idx="11">
                    <c:v>New York</c:v>
                  </c:pt>
                  <c:pt idx="12">
                    <c:v>Maine</c:v>
                  </c:pt>
                  <c:pt idx="13">
                    <c:v>Montana</c:v>
                  </c:pt>
                  <c:pt idx="14">
                    <c:v>Arkansas</c:v>
                  </c:pt>
                  <c:pt idx="15">
                    <c:v>Alabama</c:v>
                  </c:pt>
                  <c:pt idx="16">
                    <c:v>Connecticut</c:v>
                  </c:pt>
                  <c:pt idx="17">
                    <c:v>Colorado</c:v>
                  </c:pt>
                  <c:pt idx="18">
                    <c:v>Ohio</c:v>
                  </c:pt>
                  <c:pt idx="19">
                    <c:v>Kansas</c:v>
                  </c:pt>
                  <c:pt idx="20">
                    <c:v>Idaho</c:v>
                  </c:pt>
                  <c:pt idx="21">
                    <c:v>Wisconsin</c:v>
                  </c:pt>
                  <c:pt idx="22">
                    <c:v>Mississippi</c:v>
                  </c:pt>
                  <c:pt idx="23">
                    <c:v>Louisiana</c:v>
                  </c:pt>
                  <c:pt idx="24">
                    <c:v>Georgia</c:v>
                  </c:pt>
                  <c:pt idx="25">
                    <c:v>Rhode Island</c:v>
                  </c:pt>
                  <c:pt idx="26">
                    <c:v>New Jersey</c:v>
                  </c:pt>
                  <c:pt idx="27">
                    <c:v>North Dakota</c:v>
                  </c:pt>
                  <c:pt idx="28">
                    <c:v>Texas</c:v>
                  </c:pt>
                  <c:pt idx="29">
                    <c:v>South Carolina</c:v>
                  </c:pt>
                  <c:pt idx="30">
                    <c:v>Tennessee</c:v>
                  </c:pt>
                  <c:pt idx="31">
                    <c:v>Hawaii</c:v>
                  </c:pt>
                  <c:pt idx="32">
                    <c:v>Iowa</c:v>
                  </c:pt>
                  <c:pt idx="33">
                    <c:v>Arizona</c:v>
                  </c:pt>
                  <c:pt idx="34">
                    <c:v>Virginia</c:v>
                  </c:pt>
                  <c:pt idx="35">
                    <c:v>Michigan</c:v>
                  </c:pt>
                  <c:pt idx="36">
                    <c:v>Indiana</c:v>
                  </c:pt>
                  <c:pt idx="37">
                    <c:v>North Carolina</c:v>
                  </c:pt>
                  <c:pt idx="38">
                    <c:v>New Mexico</c:v>
                  </c:pt>
                  <c:pt idx="39">
                    <c:v>Utah</c:v>
                  </c:pt>
                  <c:pt idx="40">
                    <c:v>Vermont</c:v>
                  </c:pt>
                  <c:pt idx="41">
                    <c:v>Nevada</c:v>
                  </c:pt>
                  <c:pt idx="42">
                    <c:v>Kentucky</c:v>
                  </c:pt>
                  <c:pt idx="43">
                    <c:v>Maryland</c:v>
                  </c:pt>
                  <c:pt idx="44">
                    <c:v>Oregon</c:v>
                  </c:pt>
                  <c:pt idx="45">
                    <c:v>Wyoming</c:v>
                  </c:pt>
                  <c:pt idx="46">
                    <c:v>Minnesota</c:v>
                  </c:pt>
                  <c:pt idx="47">
                    <c:v>Washington</c:v>
                  </c:pt>
                  <c:pt idx="48">
                    <c:v>Alaska</c:v>
                  </c:pt>
                  <c:pt idx="49">
                    <c:v>California</c:v>
                  </c:pt>
                </c:lvl>
                <c:lvl>
                  <c:pt idx="0">
                    <c:v>Federal</c:v>
                  </c:pt>
                  <c:pt idx="29">
                    <c:v>State</c:v>
                  </c:pt>
                </c:lvl>
              </c:multiLvlStrCache>
            </c:multiLvlStrRef>
          </c:cat>
          <c:val>
            <c:numRef>
              <c:f>'Analyzing Data'!$B$2:$B$54</c:f>
              <c:numCache>
                <c:formatCode>General</c:formatCode>
                <c:ptCount val="50"/>
                <c:pt idx="0">
                  <c:v>6.9</c:v>
                </c:pt>
                <c:pt idx="1">
                  <c:v>1.4</c:v>
                </c:pt>
                <c:pt idx="2">
                  <c:v>6.1</c:v>
                </c:pt>
                <c:pt idx="3">
                  <c:v>2.5</c:v>
                </c:pt>
                <c:pt idx="4">
                  <c:v>5.2</c:v>
                </c:pt>
                <c:pt idx="5">
                  <c:v>3.1</c:v>
                </c:pt>
                <c:pt idx="6">
                  <c:v>2.7</c:v>
                </c:pt>
                <c:pt idx="7">
                  <c:v>3.3</c:v>
                </c:pt>
                <c:pt idx="8">
                  <c:v>2.2000000000000002</c:v>
                </c:pt>
                <c:pt idx="9">
                  <c:v>3.4</c:v>
                </c:pt>
                <c:pt idx="10">
                  <c:v>6.7</c:v>
                </c:pt>
                <c:pt idx="11">
                  <c:v>2.4</c:v>
                </c:pt>
                <c:pt idx="12">
                  <c:v>3.2</c:v>
                </c:pt>
                <c:pt idx="13">
                  <c:v>7.3</c:v>
                </c:pt>
                <c:pt idx="14">
                  <c:v>5.4</c:v>
                </c:pt>
                <c:pt idx="15">
                  <c:v>4.3</c:v>
                </c:pt>
                <c:pt idx="16">
                  <c:v>2.1</c:v>
                </c:pt>
                <c:pt idx="17">
                  <c:v>3.5</c:v>
                </c:pt>
                <c:pt idx="18">
                  <c:v>3.1</c:v>
                </c:pt>
                <c:pt idx="19">
                  <c:v>5.7</c:v>
                </c:pt>
                <c:pt idx="20">
                  <c:v>2.7</c:v>
                </c:pt>
                <c:pt idx="21">
                  <c:v>4</c:v>
                </c:pt>
                <c:pt idx="22">
                  <c:v>5.5</c:v>
                </c:pt>
                <c:pt idx="23">
                  <c:v>6.4</c:v>
                </c:pt>
                <c:pt idx="24">
                  <c:v>2.5</c:v>
                </c:pt>
                <c:pt idx="25">
                  <c:v>1.7</c:v>
                </c:pt>
                <c:pt idx="26">
                  <c:v>2.4</c:v>
                </c:pt>
                <c:pt idx="27">
                  <c:v>17.7</c:v>
                </c:pt>
                <c:pt idx="28">
                  <c:v>4.8</c:v>
                </c:pt>
                <c:pt idx="29">
                  <c:v>3.5</c:v>
                </c:pt>
                <c:pt idx="30">
                  <c:v>3.8</c:v>
                </c:pt>
                <c:pt idx="31">
                  <c:v>3.4</c:v>
                </c:pt>
                <c:pt idx="32">
                  <c:v>6.6</c:v>
                </c:pt>
                <c:pt idx="33">
                  <c:v>2.2999999999999998</c:v>
                </c:pt>
                <c:pt idx="34">
                  <c:v>3.8</c:v>
                </c:pt>
                <c:pt idx="35">
                  <c:v>3.4</c:v>
                </c:pt>
                <c:pt idx="36">
                  <c:v>4.2</c:v>
                </c:pt>
                <c:pt idx="37">
                  <c:v>3.5</c:v>
                </c:pt>
                <c:pt idx="38">
                  <c:v>4.8</c:v>
                </c:pt>
                <c:pt idx="39">
                  <c:v>3</c:v>
                </c:pt>
                <c:pt idx="40">
                  <c:v>3.5</c:v>
                </c:pt>
                <c:pt idx="41">
                  <c:v>3.6</c:v>
                </c:pt>
                <c:pt idx="42">
                  <c:v>4.9000000000000004</c:v>
                </c:pt>
                <c:pt idx="43">
                  <c:v>2.6</c:v>
                </c:pt>
                <c:pt idx="44">
                  <c:v>2.6</c:v>
                </c:pt>
                <c:pt idx="45">
                  <c:v>12.2</c:v>
                </c:pt>
                <c:pt idx="46">
                  <c:v>2.6</c:v>
                </c:pt>
                <c:pt idx="47">
                  <c:v>2.2000000000000002</c:v>
                </c:pt>
                <c:pt idx="48">
                  <c:v>8.9</c:v>
                </c:pt>
                <c:pt idx="49">
                  <c:v>2.2999999999999998</c:v>
                </c:pt>
              </c:numCache>
            </c:numRef>
          </c:val>
          <c:extLst>
            <c:ext xmlns:c16="http://schemas.microsoft.com/office/drawing/2014/chart" uri="{C3380CC4-5D6E-409C-BE32-E72D297353CC}">
              <c16:uniqueId val="{00000000-836F-48AA-86E8-402F913B344E}"/>
            </c:ext>
          </c:extLst>
        </c:ser>
        <c:dLbls>
          <c:showLegendKey val="0"/>
          <c:showVal val="0"/>
          <c:showCatName val="0"/>
          <c:showSerName val="0"/>
          <c:showPercent val="0"/>
          <c:showBubbleSize val="0"/>
        </c:dLbls>
        <c:gapWidth val="219"/>
        <c:overlap val="-27"/>
        <c:axId val="990547791"/>
        <c:axId val="990548271"/>
      </c:barChart>
      <c:catAx>
        <c:axId val="9905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48271"/>
        <c:crosses val="autoZero"/>
        <c:auto val="1"/>
        <c:lblAlgn val="ctr"/>
        <c:lblOffset val="100"/>
        <c:noMultiLvlLbl val="0"/>
      </c:catAx>
      <c:valAx>
        <c:axId val="9905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4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[CareerSimulation1.xlsx]Analyzing Data!PivotTable12</c:name>
    <c:fmtId val="34"/>
  </c:pivotSource>
  <c:chart>
    <c:title>
      <c:tx>
        <c:rich>
          <a:bodyPr rot="0" spcFirstLastPara="1" vertOverflow="ellipsis" vert="horz" wrap="square" anchor="ctr" anchorCtr="1"/>
          <a:lstStyle/>
          <a:p>
            <a:pPr>
              <a:defRPr sz="1800" b="1" i="0" u="none" strike="noStrike" kern="1200" cap="none" baseline="0">
                <a:solidFill>
                  <a:schemeClr val="bg1"/>
                </a:solidFill>
                <a:latin typeface="+mn-lt"/>
                <a:ea typeface="+mn-ea"/>
                <a:cs typeface="+mn-cs"/>
              </a:defRPr>
            </a:pPr>
            <a:r>
              <a:rPr lang="en-US" sz="1800">
                <a:solidFill>
                  <a:schemeClr val="bg1"/>
                </a:solidFill>
              </a:rPr>
              <a:t>Number</a:t>
            </a:r>
            <a:r>
              <a:rPr lang="en-US" sz="1800" baseline="0">
                <a:solidFill>
                  <a:schemeClr val="bg1"/>
                </a:solidFill>
              </a:rPr>
              <a:t> of Inspectors Verses Years Between Each Inspection</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 Data'!$B$57</c:f>
              <c:strCache>
                <c:ptCount val="1"/>
                <c:pt idx="0">
                  <c:v>Sum of Years to Inspect Each Workplace Once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'Analyzing Data'!$A$58:$A$79</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'Analyzing Data'!$B$58:$B$79</c:f>
              <c:numCache>
                <c:formatCode>General</c:formatCode>
                <c:ptCount val="21"/>
                <c:pt idx="0">
                  <c:v>58</c:v>
                </c:pt>
                <c:pt idx="1">
                  <c:v>126</c:v>
                </c:pt>
                <c:pt idx="2">
                  <c:v>179</c:v>
                </c:pt>
                <c:pt idx="3">
                  <c:v>79</c:v>
                </c:pt>
                <c:pt idx="4">
                  <c:v>104</c:v>
                </c:pt>
                <c:pt idx="5">
                  <c:v>98</c:v>
                </c:pt>
                <c:pt idx="6">
                  <c:v>124</c:v>
                </c:pt>
                <c:pt idx="7">
                  <c:v>108</c:v>
                </c:pt>
                <c:pt idx="8">
                  <c:v>45</c:v>
                </c:pt>
                <c:pt idx="9">
                  <c:v>57</c:v>
                </c:pt>
                <c:pt idx="10">
                  <c:v>49</c:v>
                </c:pt>
                <c:pt idx="11">
                  <c:v>191</c:v>
                </c:pt>
                <c:pt idx="12">
                  <c:v>60</c:v>
                </c:pt>
                <c:pt idx="13">
                  <c:v>31</c:v>
                </c:pt>
                <c:pt idx="14">
                  <c:v>111</c:v>
                </c:pt>
                <c:pt idx="15">
                  <c:v>82</c:v>
                </c:pt>
                <c:pt idx="16">
                  <c:v>81</c:v>
                </c:pt>
                <c:pt idx="17">
                  <c:v>68</c:v>
                </c:pt>
                <c:pt idx="18">
                  <c:v>82</c:v>
                </c:pt>
                <c:pt idx="19">
                  <c:v>50</c:v>
                </c:pt>
                <c:pt idx="20">
                  <c:v>101</c:v>
                </c:pt>
              </c:numCache>
            </c:numRef>
          </c:val>
          <c:smooth val="0"/>
          <c:extLst>
            <c:ext xmlns:c16="http://schemas.microsoft.com/office/drawing/2014/chart" uri="{C3380CC4-5D6E-409C-BE32-E72D297353CC}">
              <c16:uniqueId val="{00000000-5EFF-4D0C-8D37-1B5030645E6F}"/>
            </c:ext>
          </c:extLst>
        </c:ser>
        <c:ser>
          <c:idx val="1"/>
          <c:order val="1"/>
          <c:tx>
            <c:strRef>
              <c:f>'Analyzing Data'!$C$57</c:f>
              <c:strCache>
                <c:ptCount val="1"/>
                <c:pt idx="0">
                  <c:v>Sum of Inspectors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'Analyzing Data'!$A$58:$A$79</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'Analyzing Data'!$C$58:$C$79</c:f>
              <c:numCache>
                <c:formatCode>General</c:formatCode>
                <c:ptCount val="21"/>
                <c:pt idx="0">
                  <c:v>11</c:v>
                </c:pt>
                <c:pt idx="1">
                  <c:v>30</c:v>
                </c:pt>
                <c:pt idx="2">
                  <c:v>216</c:v>
                </c:pt>
                <c:pt idx="3">
                  <c:v>20</c:v>
                </c:pt>
                <c:pt idx="4">
                  <c:v>39</c:v>
                </c:pt>
                <c:pt idx="5">
                  <c:v>26</c:v>
                </c:pt>
                <c:pt idx="6">
                  <c:v>39</c:v>
                </c:pt>
                <c:pt idx="7">
                  <c:v>48</c:v>
                </c:pt>
                <c:pt idx="8">
                  <c:v>63</c:v>
                </c:pt>
                <c:pt idx="9">
                  <c:v>58</c:v>
                </c:pt>
                <c:pt idx="10">
                  <c:v>44</c:v>
                </c:pt>
                <c:pt idx="11">
                  <c:v>9</c:v>
                </c:pt>
                <c:pt idx="12">
                  <c:v>104</c:v>
                </c:pt>
                <c:pt idx="13">
                  <c:v>75</c:v>
                </c:pt>
                <c:pt idx="14">
                  <c:v>24</c:v>
                </c:pt>
                <c:pt idx="15">
                  <c:v>30</c:v>
                </c:pt>
                <c:pt idx="16">
                  <c:v>22</c:v>
                </c:pt>
                <c:pt idx="17">
                  <c:v>9</c:v>
                </c:pt>
                <c:pt idx="18">
                  <c:v>48</c:v>
                </c:pt>
                <c:pt idx="19">
                  <c:v>111</c:v>
                </c:pt>
                <c:pt idx="20">
                  <c:v>9</c:v>
                </c:pt>
              </c:numCache>
            </c:numRef>
          </c:val>
          <c:smooth val="0"/>
          <c:extLst>
            <c:ext xmlns:c16="http://schemas.microsoft.com/office/drawing/2014/chart" uri="{C3380CC4-5D6E-409C-BE32-E72D297353CC}">
              <c16:uniqueId val="{00000001-5EFF-4D0C-8D37-1B5030645E6F}"/>
            </c:ext>
          </c:extLst>
        </c:ser>
        <c:dLbls>
          <c:dLblPos val="t"/>
          <c:showLegendKey val="0"/>
          <c:showVal val="1"/>
          <c:showCatName val="0"/>
          <c:showSerName val="0"/>
          <c:showPercent val="0"/>
          <c:showBubbleSize val="0"/>
        </c:dLbls>
        <c:marker val="1"/>
        <c:smooth val="0"/>
        <c:axId val="104277344"/>
        <c:axId val="104274944"/>
      </c:lineChart>
      <c:catAx>
        <c:axId val="104277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274944"/>
        <c:crosses val="autoZero"/>
        <c:auto val="1"/>
        <c:lblAlgn val="ctr"/>
        <c:lblOffset val="100"/>
        <c:noMultiLvlLbl val="0"/>
      </c:catAx>
      <c:valAx>
        <c:axId val="10427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277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50800" dist="38100" dir="10800000" algn="r" rotWithShape="0">
        <a:prstClr val="black">
          <a:alpha val="40000"/>
        </a:prstClr>
      </a:outerShdw>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[CareerSimulation1.xlsx]Analyzing Data!PivotTable12</c:name>
    <c:fmtId val="0"/>
  </c:pivotSource>
  <c:chart>
    <c:title>
      <c:tx>
        <c:rich>
          <a:bodyPr rot="0" spcFirstLastPara="1" vertOverflow="ellipsis" vert="horz" wrap="square" anchor="ctr" anchorCtr="1"/>
          <a:lstStyle/>
          <a:p>
            <a:pPr>
              <a:defRPr sz="1400" b="1" i="0" u="none" strike="noStrike" kern="1200" cap="none" baseline="0">
                <a:solidFill>
                  <a:schemeClr val="accent5">
                    <a:lumMod val="40000"/>
                    <a:lumOff val="60000"/>
                  </a:schemeClr>
                </a:solidFill>
                <a:latin typeface="+mn-lt"/>
                <a:ea typeface="+mn-ea"/>
                <a:cs typeface="+mn-cs"/>
              </a:defRPr>
            </a:pPr>
            <a:r>
              <a:rPr lang="en-US">
                <a:solidFill>
                  <a:schemeClr val="accent5">
                    <a:lumMod val="40000"/>
                    <a:lumOff val="60000"/>
                  </a:schemeClr>
                </a:solidFill>
              </a:rPr>
              <a:t>Number</a:t>
            </a:r>
            <a:r>
              <a:rPr lang="en-US" baseline="0">
                <a:solidFill>
                  <a:schemeClr val="accent5">
                    <a:lumMod val="40000"/>
                    <a:lumOff val="60000"/>
                  </a:schemeClr>
                </a:solidFill>
              </a:rPr>
              <a:t> of Inspectors Verses Years Between Each Inspection</a:t>
            </a:r>
            <a:endParaRPr lang="en-US">
              <a:solidFill>
                <a:schemeClr val="accent5">
                  <a:lumMod val="40000"/>
                  <a:lumOff val="6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accent5">
                  <a:lumMod val="40000"/>
                  <a:lumOff val="60000"/>
                </a:schemeClr>
              </a:solidFill>
              <a:latin typeface="+mn-lt"/>
              <a:ea typeface="+mn-ea"/>
              <a:cs typeface="+mn-cs"/>
            </a:defRPr>
          </a:pPr>
          <a:endParaRPr lang="en-US"/>
        </a:p>
      </c:txPr>
    </c:title>
    <c:autoTitleDeleted val="0"/>
    <c:pivotFmts>
      <c:pivotFmt>
        <c:idx val="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 Data'!$B$57</c:f>
              <c:strCache>
                <c:ptCount val="1"/>
                <c:pt idx="0">
                  <c:v>Sum of Years to Inspect Each Workplace Once</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strRef>
              <c:f>'Analyzing Data'!$A$58:$A$79</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'Analyzing Data'!$B$58:$B$79</c:f>
              <c:numCache>
                <c:formatCode>General</c:formatCode>
                <c:ptCount val="21"/>
                <c:pt idx="0">
                  <c:v>58</c:v>
                </c:pt>
                <c:pt idx="1">
                  <c:v>126</c:v>
                </c:pt>
                <c:pt idx="2">
                  <c:v>179</c:v>
                </c:pt>
                <c:pt idx="3">
                  <c:v>79</c:v>
                </c:pt>
                <c:pt idx="4">
                  <c:v>104</c:v>
                </c:pt>
                <c:pt idx="5">
                  <c:v>98</c:v>
                </c:pt>
                <c:pt idx="6">
                  <c:v>124</c:v>
                </c:pt>
                <c:pt idx="7">
                  <c:v>108</c:v>
                </c:pt>
                <c:pt idx="8">
                  <c:v>45</c:v>
                </c:pt>
                <c:pt idx="9">
                  <c:v>57</c:v>
                </c:pt>
                <c:pt idx="10">
                  <c:v>49</c:v>
                </c:pt>
                <c:pt idx="11">
                  <c:v>191</c:v>
                </c:pt>
                <c:pt idx="12">
                  <c:v>60</c:v>
                </c:pt>
                <c:pt idx="13">
                  <c:v>31</c:v>
                </c:pt>
                <c:pt idx="14">
                  <c:v>111</c:v>
                </c:pt>
                <c:pt idx="15">
                  <c:v>82</c:v>
                </c:pt>
                <c:pt idx="16">
                  <c:v>81</c:v>
                </c:pt>
                <c:pt idx="17">
                  <c:v>68</c:v>
                </c:pt>
                <c:pt idx="18">
                  <c:v>82</c:v>
                </c:pt>
                <c:pt idx="19">
                  <c:v>50</c:v>
                </c:pt>
                <c:pt idx="20">
                  <c:v>101</c:v>
                </c:pt>
              </c:numCache>
            </c:numRef>
          </c:val>
          <c:smooth val="0"/>
          <c:extLst>
            <c:ext xmlns:c16="http://schemas.microsoft.com/office/drawing/2014/chart" uri="{C3380CC4-5D6E-409C-BE32-E72D297353CC}">
              <c16:uniqueId val="{00000000-0EF1-4E25-9240-F3A54F5B9D5D}"/>
            </c:ext>
          </c:extLst>
        </c:ser>
        <c:ser>
          <c:idx val="1"/>
          <c:order val="1"/>
          <c:tx>
            <c:strRef>
              <c:f>'Analyzing Data'!$C$57</c:f>
              <c:strCache>
                <c:ptCount val="1"/>
                <c:pt idx="0">
                  <c:v>Sum of Inspectors</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strRef>
              <c:f>'Analyzing Data'!$A$58:$A$79</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'Analyzing Data'!$C$58:$C$79</c:f>
              <c:numCache>
                <c:formatCode>General</c:formatCode>
                <c:ptCount val="21"/>
                <c:pt idx="0">
                  <c:v>11</c:v>
                </c:pt>
                <c:pt idx="1">
                  <c:v>30</c:v>
                </c:pt>
                <c:pt idx="2">
                  <c:v>216</c:v>
                </c:pt>
                <c:pt idx="3">
                  <c:v>20</c:v>
                </c:pt>
                <c:pt idx="4">
                  <c:v>39</c:v>
                </c:pt>
                <c:pt idx="5">
                  <c:v>26</c:v>
                </c:pt>
                <c:pt idx="6">
                  <c:v>39</c:v>
                </c:pt>
                <c:pt idx="7">
                  <c:v>48</c:v>
                </c:pt>
                <c:pt idx="8">
                  <c:v>63</c:v>
                </c:pt>
                <c:pt idx="9">
                  <c:v>58</c:v>
                </c:pt>
                <c:pt idx="10">
                  <c:v>44</c:v>
                </c:pt>
                <c:pt idx="11">
                  <c:v>9</c:v>
                </c:pt>
                <c:pt idx="12">
                  <c:v>104</c:v>
                </c:pt>
                <c:pt idx="13">
                  <c:v>75</c:v>
                </c:pt>
                <c:pt idx="14">
                  <c:v>24</c:v>
                </c:pt>
                <c:pt idx="15">
                  <c:v>30</c:v>
                </c:pt>
                <c:pt idx="16">
                  <c:v>22</c:v>
                </c:pt>
                <c:pt idx="17">
                  <c:v>9</c:v>
                </c:pt>
                <c:pt idx="18">
                  <c:v>48</c:v>
                </c:pt>
                <c:pt idx="19">
                  <c:v>111</c:v>
                </c:pt>
                <c:pt idx="20">
                  <c:v>9</c:v>
                </c:pt>
              </c:numCache>
            </c:numRef>
          </c:val>
          <c:smooth val="0"/>
          <c:extLst>
            <c:ext xmlns:c16="http://schemas.microsoft.com/office/drawing/2014/chart" uri="{C3380CC4-5D6E-409C-BE32-E72D297353CC}">
              <c16:uniqueId val="{00000002-0EF1-4E25-9240-F3A54F5B9D5D}"/>
            </c:ext>
          </c:extLst>
        </c:ser>
        <c:dLbls>
          <c:showLegendKey val="0"/>
          <c:showVal val="0"/>
          <c:showCatName val="0"/>
          <c:showSerName val="0"/>
          <c:showPercent val="0"/>
          <c:showBubbleSize val="0"/>
        </c:dLbls>
        <c:marker val="1"/>
        <c:smooth val="0"/>
        <c:axId val="104277344"/>
        <c:axId val="104274944"/>
      </c:lineChart>
      <c:catAx>
        <c:axId val="104277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274944"/>
        <c:crosses val="autoZero"/>
        <c:auto val="1"/>
        <c:lblAlgn val="ctr"/>
        <c:lblOffset val="100"/>
        <c:noMultiLvlLbl val="0"/>
      </c:catAx>
      <c:valAx>
        <c:axId val="10427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2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Relationship between Average of Years to Inspect Each Workplace Once and Rate of Fatalities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'Analyzing Data'!$I$85</c:f>
              <c:strCache>
                <c:ptCount val="1"/>
                <c:pt idx="0">
                  <c:v>Average of Years to Inspect Each Workplace Once</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'Analyzing Data'!$H$86:$H$120</c:f>
              <c:numCache>
                <c:formatCode>General</c:formatCode>
                <c:ptCount val="35"/>
                <c:pt idx="0">
                  <c:v>1.4</c:v>
                </c:pt>
                <c:pt idx="1">
                  <c:v>1.7</c:v>
                </c:pt>
                <c:pt idx="2">
                  <c:v>2.1</c:v>
                </c:pt>
                <c:pt idx="3">
                  <c:v>2.2000000000000002</c:v>
                </c:pt>
                <c:pt idx="4">
                  <c:v>2.2999999999999998</c:v>
                </c:pt>
                <c:pt idx="5">
                  <c:v>2.4</c:v>
                </c:pt>
                <c:pt idx="6">
                  <c:v>2.5</c:v>
                </c:pt>
                <c:pt idx="7">
                  <c:v>2.6</c:v>
                </c:pt>
                <c:pt idx="8">
                  <c:v>2.7</c:v>
                </c:pt>
                <c:pt idx="9">
                  <c:v>3</c:v>
                </c:pt>
                <c:pt idx="10">
                  <c:v>3.1</c:v>
                </c:pt>
                <c:pt idx="11">
                  <c:v>3.2</c:v>
                </c:pt>
                <c:pt idx="12">
                  <c:v>3.3</c:v>
                </c:pt>
                <c:pt idx="13">
                  <c:v>3.4</c:v>
                </c:pt>
                <c:pt idx="14">
                  <c:v>3.5</c:v>
                </c:pt>
                <c:pt idx="15">
                  <c:v>3.6</c:v>
                </c:pt>
                <c:pt idx="16">
                  <c:v>3.8</c:v>
                </c:pt>
                <c:pt idx="17">
                  <c:v>4</c:v>
                </c:pt>
                <c:pt idx="18">
                  <c:v>4.2</c:v>
                </c:pt>
                <c:pt idx="19">
                  <c:v>4.3</c:v>
                </c:pt>
                <c:pt idx="20">
                  <c:v>4.8</c:v>
                </c:pt>
                <c:pt idx="21">
                  <c:v>4.9000000000000004</c:v>
                </c:pt>
                <c:pt idx="22">
                  <c:v>5.2</c:v>
                </c:pt>
                <c:pt idx="23">
                  <c:v>5.4</c:v>
                </c:pt>
                <c:pt idx="24">
                  <c:v>5.5</c:v>
                </c:pt>
                <c:pt idx="25">
                  <c:v>5.7</c:v>
                </c:pt>
                <c:pt idx="26">
                  <c:v>6.1</c:v>
                </c:pt>
                <c:pt idx="27">
                  <c:v>6.4</c:v>
                </c:pt>
                <c:pt idx="28">
                  <c:v>6.6</c:v>
                </c:pt>
                <c:pt idx="29">
                  <c:v>6.7</c:v>
                </c:pt>
                <c:pt idx="30">
                  <c:v>6.9</c:v>
                </c:pt>
                <c:pt idx="31">
                  <c:v>7.3</c:v>
                </c:pt>
                <c:pt idx="32">
                  <c:v>8.9</c:v>
                </c:pt>
                <c:pt idx="33">
                  <c:v>12.2</c:v>
                </c:pt>
                <c:pt idx="34">
                  <c:v>17.7</c:v>
                </c:pt>
              </c:numCache>
            </c:numRef>
          </c:xVal>
          <c:yVal>
            <c:numRef>
              <c:f>'Analyzing Data'!$I$86:$I$120</c:f>
              <c:numCache>
                <c:formatCode>General</c:formatCode>
                <c:ptCount val="35"/>
                <c:pt idx="0">
                  <c:v>123</c:v>
                </c:pt>
                <c:pt idx="1">
                  <c:v>103</c:v>
                </c:pt>
                <c:pt idx="2">
                  <c:v>107</c:v>
                </c:pt>
                <c:pt idx="3">
                  <c:v>84.5</c:v>
                </c:pt>
                <c:pt idx="4">
                  <c:v>152.5</c:v>
                </c:pt>
                <c:pt idx="5">
                  <c:v>153.5</c:v>
                </c:pt>
                <c:pt idx="6">
                  <c:v>137.5</c:v>
                </c:pt>
                <c:pt idx="7">
                  <c:v>65.333333333333329</c:v>
                </c:pt>
                <c:pt idx="8">
                  <c:v>173</c:v>
                </c:pt>
                <c:pt idx="9">
                  <c:v>81</c:v>
                </c:pt>
                <c:pt idx="10">
                  <c:v>143.5</c:v>
                </c:pt>
                <c:pt idx="11">
                  <c:v>80</c:v>
                </c:pt>
                <c:pt idx="12">
                  <c:v>118</c:v>
                </c:pt>
                <c:pt idx="13">
                  <c:v>83</c:v>
                </c:pt>
                <c:pt idx="14">
                  <c:v>90.25</c:v>
                </c:pt>
                <c:pt idx="15">
                  <c:v>49</c:v>
                </c:pt>
                <c:pt idx="16">
                  <c:v>82</c:v>
                </c:pt>
                <c:pt idx="17">
                  <c:v>104</c:v>
                </c:pt>
                <c:pt idx="18">
                  <c:v>104</c:v>
                </c:pt>
                <c:pt idx="19">
                  <c:v>94</c:v>
                </c:pt>
                <c:pt idx="20">
                  <c:v>163.5</c:v>
                </c:pt>
                <c:pt idx="21">
                  <c:v>124</c:v>
                </c:pt>
                <c:pt idx="22">
                  <c:v>128</c:v>
                </c:pt>
                <c:pt idx="23">
                  <c:v>237</c:v>
                </c:pt>
                <c:pt idx="24">
                  <c:v>112</c:v>
                </c:pt>
                <c:pt idx="25">
                  <c:v>110</c:v>
                </c:pt>
                <c:pt idx="26">
                  <c:v>131</c:v>
                </c:pt>
                <c:pt idx="27">
                  <c:v>206</c:v>
                </c:pt>
                <c:pt idx="28">
                  <c:v>98</c:v>
                </c:pt>
                <c:pt idx="29">
                  <c:v>521</c:v>
                </c:pt>
                <c:pt idx="30">
                  <c:v>173</c:v>
                </c:pt>
                <c:pt idx="31">
                  <c:v>135</c:v>
                </c:pt>
                <c:pt idx="32">
                  <c:v>58</c:v>
                </c:pt>
                <c:pt idx="33">
                  <c:v>101</c:v>
                </c:pt>
                <c:pt idx="34">
                  <c:v>111</c:v>
                </c:pt>
              </c:numCache>
            </c:numRef>
          </c:yVal>
          <c:smooth val="0"/>
          <c:extLst>
            <c:ext xmlns:c16="http://schemas.microsoft.com/office/drawing/2014/chart" uri="{C3380CC4-5D6E-409C-BE32-E72D297353CC}">
              <c16:uniqueId val="{00000000-4AD1-4AE5-A681-668C300AFA5A}"/>
            </c:ext>
          </c:extLst>
        </c:ser>
        <c:dLbls>
          <c:showLegendKey val="0"/>
          <c:showVal val="0"/>
          <c:showCatName val="0"/>
          <c:showSerName val="0"/>
          <c:showPercent val="0"/>
          <c:showBubbleSize val="0"/>
        </c:dLbls>
        <c:axId val="64218399"/>
        <c:axId val="64219359"/>
      </c:scatterChart>
      <c:valAx>
        <c:axId val="64218399"/>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Rate of Fatalities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4219359"/>
        <c:crosses val="autoZero"/>
        <c:crossBetween val="midCat"/>
      </c:valAx>
      <c:valAx>
        <c:axId val="64219359"/>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a:t>
                </a:r>
                <a:r>
                  <a:rPr lang="en-US" baseline="0"/>
                  <a:t> of Years to Inspect</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21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[CareerSimulation1.xlsx]Analyzing Data!PivotTable25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Injuries/Illness by Program and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'Analyzing Data'!$N$2</c:f>
              <c:strCache>
                <c:ptCount val="1"/>
                <c:pt idx="0">
                  <c:v>Total</c:v>
                </c:pt>
              </c:strCache>
            </c:strRef>
          </c:tx>
          <c:spPr>
            <a:solidFill>
              <a:schemeClr val="accent1"/>
            </a:solidFill>
            <a:ln>
              <a:noFill/>
            </a:ln>
            <a:effectLst/>
          </c:spPr>
          <c:cat>
            <c:multiLvlStrRef>
              <c:f>'Analyzing Data'!$M$3:$M$55</c:f>
              <c:multiLvlStrCache>
                <c:ptCount val="50"/>
                <c:lvl>
                  <c:pt idx="0">
                    <c:v>Alabama</c:v>
                  </c:pt>
                  <c:pt idx="1">
                    <c:v>Arkansas</c:v>
                  </c:pt>
                  <c:pt idx="2">
                    <c:v>Colorado</c:v>
                  </c:pt>
                  <c:pt idx="3">
                    <c:v>Connecticut</c:v>
                  </c:pt>
                  <c:pt idx="4">
                    <c:v>Delaware</c:v>
                  </c:pt>
                  <c:pt idx="5">
                    <c:v>Florida</c:v>
                  </c:pt>
                  <c:pt idx="6">
                    <c:v>Georgia</c:v>
                  </c:pt>
                  <c:pt idx="7">
                    <c:v>Idaho</c:v>
                  </c:pt>
                  <c:pt idx="8">
                    <c:v>Illinois</c:v>
                  </c:pt>
                  <c:pt idx="9">
                    <c:v>Kansas</c:v>
                  </c:pt>
                  <c:pt idx="10">
                    <c:v>Louisiana</c:v>
                  </c:pt>
                  <c:pt idx="11">
                    <c:v>Maine</c:v>
                  </c:pt>
                  <c:pt idx="12">
                    <c:v>Massachusetts</c:v>
                  </c:pt>
                  <c:pt idx="13">
                    <c:v>Mississippi</c:v>
                  </c:pt>
                  <c:pt idx="14">
                    <c:v>Missouri</c:v>
                  </c:pt>
                  <c:pt idx="15">
                    <c:v>Montana</c:v>
                  </c:pt>
                  <c:pt idx="16">
                    <c:v>Nebraska</c:v>
                  </c:pt>
                  <c:pt idx="17">
                    <c:v>New Hampshire</c:v>
                  </c:pt>
                  <c:pt idx="18">
                    <c:v>New Jersey</c:v>
                  </c:pt>
                  <c:pt idx="19">
                    <c:v>New York</c:v>
                  </c:pt>
                  <c:pt idx="20">
                    <c:v>North Dakota</c:v>
                  </c:pt>
                  <c:pt idx="21">
                    <c:v>Ohio</c:v>
                  </c:pt>
                  <c:pt idx="22">
                    <c:v>Oklahoma</c:v>
                  </c:pt>
                  <c:pt idx="23">
                    <c:v>Pennsylvania</c:v>
                  </c:pt>
                  <c:pt idx="24">
                    <c:v>Rhode Island</c:v>
                  </c:pt>
                  <c:pt idx="25">
                    <c:v>South Dakota</c:v>
                  </c:pt>
                  <c:pt idx="26">
                    <c:v>Texas</c:v>
                  </c:pt>
                  <c:pt idx="27">
                    <c:v>West Virginia</c:v>
                  </c:pt>
                  <c:pt idx="28">
                    <c:v>Wisconsin</c:v>
                  </c:pt>
                  <c:pt idx="29">
                    <c:v>Alaska</c:v>
                  </c:pt>
                  <c:pt idx="30">
                    <c:v>Arizona</c:v>
                  </c:pt>
                  <c:pt idx="31">
                    <c:v>California</c:v>
                  </c:pt>
                  <c:pt idx="32">
                    <c:v>Hawaii</c:v>
                  </c:pt>
                  <c:pt idx="33">
                    <c:v>Indiana</c:v>
                  </c:pt>
                  <c:pt idx="34">
                    <c:v>Iowa</c:v>
                  </c:pt>
                  <c:pt idx="35">
                    <c:v>Kentucky</c:v>
                  </c:pt>
                  <c:pt idx="36">
                    <c:v>Maryland</c:v>
                  </c:pt>
                  <c:pt idx="37">
                    <c:v>Michigan</c:v>
                  </c:pt>
                  <c:pt idx="38">
                    <c:v>Minnesota</c:v>
                  </c:pt>
                  <c:pt idx="39">
                    <c:v>Nevada</c:v>
                  </c:pt>
                  <c:pt idx="40">
                    <c:v>New Mexico</c:v>
                  </c:pt>
                  <c:pt idx="41">
                    <c:v>North Carolina</c:v>
                  </c:pt>
                  <c:pt idx="42">
                    <c:v>Oregon</c:v>
                  </c:pt>
                  <c:pt idx="43">
                    <c:v>South Carolina</c:v>
                  </c:pt>
                  <c:pt idx="44">
                    <c:v>Tennessee</c:v>
                  </c:pt>
                  <c:pt idx="45">
                    <c:v>Utah</c:v>
                  </c:pt>
                  <c:pt idx="46">
                    <c:v>Vermont</c:v>
                  </c:pt>
                  <c:pt idx="47">
                    <c:v>Virginia</c:v>
                  </c:pt>
                  <c:pt idx="48">
                    <c:v>Washington</c:v>
                  </c:pt>
                  <c:pt idx="49">
                    <c:v>Wyoming</c:v>
                  </c:pt>
                </c:lvl>
                <c:lvl>
                  <c:pt idx="0">
                    <c:v>Federal</c:v>
                  </c:pt>
                  <c:pt idx="29">
                    <c:v>State</c:v>
                  </c:pt>
                </c:lvl>
              </c:multiLvlStrCache>
            </c:multiLvlStrRef>
          </c:cat>
          <c:val>
            <c:numRef>
              <c:f>'Analyzing Data'!$N$3:$N$55</c:f>
              <c:numCache>
                <c:formatCode>General</c:formatCode>
                <c:ptCount val="50"/>
                <c:pt idx="0">
                  <c:v>41200</c:v>
                </c:pt>
                <c:pt idx="1">
                  <c:v>26600</c:v>
                </c:pt>
                <c:pt idx="2">
                  <c:v>47250</c:v>
                </c:pt>
                <c:pt idx="3">
                  <c:v>43800</c:v>
                </c:pt>
                <c:pt idx="4">
                  <c:v>7900</c:v>
                </c:pt>
                <c:pt idx="5">
                  <c:v>47250</c:v>
                </c:pt>
                <c:pt idx="6">
                  <c:v>74800</c:v>
                </c:pt>
                <c:pt idx="7">
                  <c:v>47250</c:v>
                </c:pt>
                <c:pt idx="8">
                  <c:v>124900</c:v>
                </c:pt>
                <c:pt idx="9">
                  <c:v>33400</c:v>
                </c:pt>
                <c:pt idx="10">
                  <c:v>30600</c:v>
                </c:pt>
                <c:pt idx="11">
                  <c:v>21200</c:v>
                </c:pt>
                <c:pt idx="12">
                  <c:v>69700</c:v>
                </c:pt>
                <c:pt idx="13">
                  <c:v>47250</c:v>
                </c:pt>
                <c:pt idx="14">
                  <c:v>60300</c:v>
                </c:pt>
                <c:pt idx="15">
                  <c:v>13300</c:v>
                </c:pt>
                <c:pt idx="16">
                  <c:v>24300</c:v>
                </c:pt>
                <c:pt idx="17">
                  <c:v>47250</c:v>
                </c:pt>
                <c:pt idx="18">
                  <c:v>80900</c:v>
                </c:pt>
                <c:pt idx="19">
                  <c:v>146300</c:v>
                </c:pt>
                <c:pt idx="20">
                  <c:v>47250</c:v>
                </c:pt>
                <c:pt idx="21">
                  <c:v>113600</c:v>
                </c:pt>
                <c:pt idx="22">
                  <c:v>39000</c:v>
                </c:pt>
                <c:pt idx="23">
                  <c:v>155300</c:v>
                </c:pt>
                <c:pt idx="24">
                  <c:v>47250</c:v>
                </c:pt>
                <c:pt idx="25">
                  <c:v>47250</c:v>
                </c:pt>
                <c:pt idx="26">
                  <c:v>203200</c:v>
                </c:pt>
                <c:pt idx="27">
                  <c:v>19800</c:v>
                </c:pt>
                <c:pt idx="28">
                  <c:v>72900</c:v>
                </c:pt>
                <c:pt idx="29">
                  <c:v>9700</c:v>
                </c:pt>
                <c:pt idx="30">
                  <c:v>54400</c:v>
                </c:pt>
                <c:pt idx="31">
                  <c:v>345400</c:v>
                </c:pt>
                <c:pt idx="32">
                  <c:v>13700</c:v>
                </c:pt>
                <c:pt idx="33">
                  <c:v>77900</c:v>
                </c:pt>
                <c:pt idx="34">
                  <c:v>45600</c:v>
                </c:pt>
                <c:pt idx="35">
                  <c:v>48900</c:v>
                </c:pt>
                <c:pt idx="36">
                  <c:v>51900</c:v>
                </c:pt>
                <c:pt idx="37">
                  <c:v>105500</c:v>
                </c:pt>
                <c:pt idx="38">
                  <c:v>67500</c:v>
                </c:pt>
                <c:pt idx="39">
                  <c:v>32400</c:v>
                </c:pt>
                <c:pt idx="40">
                  <c:v>19900</c:v>
                </c:pt>
                <c:pt idx="41">
                  <c:v>75900</c:v>
                </c:pt>
                <c:pt idx="42">
                  <c:v>42900</c:v>
                </c:pt>
                <c:pt idx="43">
                  <c:v>36200</c:v>
                </c:pt>
                <c:pt idx="44">
                  <c:v>65100</c:v>
                </c:pt>
                <c:pt idx="45">
                  <c:v>27700</c:v>
                </c:pt>
                <c:pt idx="46">
                  <c:v>9900</c:v>
                </c:pt>
                <c:pt idx="47">
                  <c:v>66200</c:v>
                </c:pt>
                <c:pt idx="48">
                  <c:v>89300</c:v>
                </c:pt>
                <c:pt idx="49">
                  <c:v>6500</c:v>
                </c:pt>
              </c:numCache>
            </c:numRef>
          </c:val>
          <c:extLst>
            <c:ext xmlns:c16="http://schemas.microsoft.com/office/drawing/2014/chart" uri="{C3380CC4-5D6E-409C-BE32-E72D297353CC}">
              <c16:uniqueId val="{00000000-276F-4BC7-838D-61E95BC09053}"/>
            </c:ext>
          </c:extLst>
        </c:ser>
        <c:dLbls>
          <c:showLegendKey val="0"/>
          <c:showVal val="0"/>
          <c:showCatName val="0"/>
          <c:showSerName val="0"/>
          <c:showPercent val="0"/>
          <c:showBubbleSize val="0"/>
        </c:dLbls>
        <c:axId val="13125728"/>
        <c:axId val="13112288"/>
      </c:areaChart>
      <c:catAx>
        <c:axId val="131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Program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288"/>
        <c:crosses val="autoZero"/>
        <c:auto val="1"/>
        <c:lblAlgn val="ctr"/>
        <c:lblOffset val="100"/>
        <c:noMultiLvlLbl val="0"/>
      </c:catAx>
      <c:valAx>
        <c:axId val="1311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Injuries/Illnesses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[CareerSimulation1.xlsx]Analyzing Data!PivotTable26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'Analyzing Data'!$Y$3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78A-4156-954A-BD8A5F132D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78A-4156-954A-BD8A5F132D44}"/>
              </c:ext>
            </c:extLst>
          </c:dPt>
          <c:cat>
            <c:strRef>
              <c:f>'Analyzing Data'!$X$4:$X$6</c:f>
              <c:strCache>
                <c:ptCount val="2"/>
                <c:pt idx="0">
                  <c:v>Federal</c:v>
                </c:pt>
                <c:pt idx="1">
                  <c:v>State</c:v>
                </c:pt>
              </c:strCache>
            </c:strRef>
          </c:cat>
          <c:val>
            <c:numRef>
              <c:f>'Analyzing Data'!$Y$4:$Y$6</c:f>
              <c:numCache>
                <c:formatCode>General</c:formatCode>
                <c:ptCount val="2"/>
                <c:pt idx="0">
                  <c:v>1781000</c:v>
                </c:pt>
                <c:pt idx="1">
                  <c:v>1292500</c:v>
                </c:pt>
              </c:numCache>
            </c:numRef>
          </c:val>
          <c:extLst>
            <c:ext xmlns:c16="http://schemas.microsoft.com/office/drawing/2014/chart" uri="{C3380CC4-5D6E-409C-BE32-E72D297353CC}">
              <c16:uniqueId val="{00000000-D587-4326-86D4-2364AFF904C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[CareerSimulation1.xlsx]Analyzing Data!PivotTable9</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solidFill>
                  <a:schemeClr val="tx2">
                    <a:lumMod val="90000"/>
                    <a:lumOff val="10000"/>
                  </a:schemeClr>
                </a:solidFill>
              </a:rPr>
              <a:t>Highest</a:t>
            </a:r>
            <a:r>
              <a:rPr lang="en-US" sz="1800" b="1" baseline="0">
                <a:solidFill>
                  <a:schemeClr val="tx2">
                    <a:lumMod val="90000"/>
                    <a:lumOff val="10000"/>
                  </a:schemeClr>
                </a:solidFill>
              </a:rPr>
              <a:t> Rate of Fatalities By State and Federal Program</a:t>
            </a:r>
            <a:endParaRPr lang="en-US" sz="1800" b="1">
              <a:solidFill>
                <a:schemeClr val="tx2">
                  <a:lumMod val="90000"/>
                  <a:lumOff val="10000"/>
                </a:schemeClr>
              </a:solidFill>
            </a:endParaRPr>
          </a:p>
        </c:rich>
      </c:tx>
      <c:overlay val="1"/>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 Data'!$B$1</c:f>
              <c:strCache>
                <c:ptCount val="1"/>
                <c:pt idx="0">
                  <c:v>Total</c:v>
                </c:pt>
              </c:strCache>
            </c:strRef>
          </c:tx>
          <c:spPr>
            <a:solidFill>
              <a:schemeClr val="accent1"/>
            </a:solidFill>
            <a:ln>
              <a:noFill/>
            </a:ln>
            <a:effectLst/>
          </c:spPr>
          <c:invertIfNegative val="0"/>
          <c:cat>
            <c:multiLvlStrRef>
              <c:f>'Analyzing Data'!$A$2:$A$54</c:f>
              <c:multiLvlStrCache>
                <c:ptCount val="50"/>
                <c:lvl>
                  <c:pt idx="0">
                    <c:v>West Virginia</c:v>
                  </c:pt>
                  <c:pt idx="1">
                    <c:v>Massachusetts</c:v>
                  </c:pt>
                  <c:pt idx="2">
                    <c:v>Oklahoma</c:v>
                  </c:pt>
                  <c:pt idx="3">
                    <c:v>Illinois</c:v>
                  </c:pt>
                  <c:pt idx="4">
                    <c:v>Nebraska</c:v>
                  </c:pt>
                  <c:pt idx="5">
                    <c:v>Delaware</c:v>
                  </c:pt>
                  <c:pt idx="6">
                    <c:v>Florida</c:v>
                  </c:pt>
                  <c:pt idx="7">
                    <c:v>Missouri</c:v>
                  </c:pt>
                  <c:pt idx="8">
                    <c:v>New Hampshire</c:v>
                  </c:pt>
                  <c:pt idx="9">
                    <c:v>Pennsylvania</c:v>
                  </c:pt>
                  <c:pt idx="10">
                    <c:v>South Dakota</c:v>
                  </c:pt>
                  <c:pt idx="11">
                    <c:v>New York</c:v>
                  </c:pt>
                  <c:pt idx="12">
                    <c:v>Maine</c:v>
                  </c:pt>
                  <c:pt idx="13">
                    <c:v>Montana</c:v>
                  </c:pt>
                  <c:pt idx="14">
                    <c:v>Arkansas</c:v>
                  </c:pt>
                  <c:pt idx="15">
                    <c:v>Alabama</c:v>
                  </c:pt>
                  <c:pt idx="16">
                    <c:v>Connecticut</c:v>
                  </c:pt>
                  <c:pt idx="17">
                    <c:v>Colorado</c:v>
                  </c:pt>
                  <c:pt idx="18">
                    <c:v>Ohio</c:v>
                  </c:pt>
                  <c:pt idx="19">
                    <c:v>Kansas</c:v>
                  </c:pt>
                  <c:pt idx="20">
                    <c:v>Idaho</c:v>
                  </c:pt>
                  <c:pt idx="21">
                    <c:v>Wisconsin</c:v>
                  </c:pt>
                  <c:pt idx="22">
                    <c:v>Mississippi</c:v>
                  </c:pt>
                  <c:pt idx="23">
                    <c:v>Louisiana</c:v>
                  </c:pt>
                  <c:pt idx="24">
                    <c:v>Georgia</c:v>
                  </c:pt>
                  <c:pt idx="25">
                    <c:v>Rhode Island</c:v>
                  </c:pt>
                  <c:pt idx="26">
                    <c:v>New Jersey</c:v>
                  </c:pt>
                  <c:pt idx="27">
                    <c:v>North Dakota</c:v>
                  </c:pt>
                  <c:pt idx="28">
                    <c:v>Texas</c:v>
                  </c:pt>
                  <c:pt idx="29">
                    <c:v>South Carolina</c:v>
                  </c:pt>
                  <c:pt idx="30">
                    <c:v>Tennessee</c:v>
                  </c:pt>
                  <c:pt idx="31">
                    <c:v>Hawaii</c:v>
                  </c:pt>
                  <c:pt idx="32">
                    <c:v>Iowa</c:v>
                  </c:pt>
                  <c:pt idx="33">
                    <c:v>Arizona</c:v>
                  </c:pt>
                  <c:pt idx="34">
                    <c:v>Virginia</c:v>
                  </c:pt>
                  <c:pt idx="35">
                    <c:v>Michigan</c:v>
                  </c:pt>
                  <c:pt idx="36">
                    <c:v>Indiana</c:v>
                  </c:pt>
                  <c:pt idx="37">
                    <c:v>North Carolina</c:v>
                  </c:pt>
                  <c:pt idx="38">
                    <c:v>New Mexico</c:v>
                  </c:pt>
                  <c:pt idx="39">
                    <c:v>Utah</c:v>
                  </c:pt>
                  <c:pt idx="40">
                    <c:v>Vermont</c:v>
                  </c:pt>
                  <c:pt idx="41">
                    <c:v>Nevada</c:v>
                  </c:pt>
                  <c:pt idx="42">
                    <c:v>Kentucky</c:v>
                  </c:pt>
                  <c:pt idx="43">
                    <c:v>Maryland</c:v>
                  </c:pt>
                  <c:pt idx="44">
                    <c:v>Oregon</c:v>
                  </c:pt>
                  <c:pt idx="45">
                    <c:v>Wyoming</c:v>
                  </c:pt>
                  <c:pt idx="46">
                    <c:v>Minnesota</c:v>
                  </c:pt>
                  <c:pt idx="47">
                    <c:v>Washington</c:v>
                  </c:pt>
                  <c:pt idx="48">
                    <c:v>Alaska</c:v>
                  </c:pt>
                  <c:pt idx="49">
                    <c:v>California</c:v>
                  </c:pt>
                </c:lvl>
                <c:lvl>
                  <c:pt idx="0">
                    <c:v>Federal</c:v>
                  </c:pt>
                  <c:pt idx="29">
                    <c:v>State</c:v>
                  </c:pt>
                </c:lvl>
              </c:multiLvlStrCache>
            </c:multiLvlStrRef>
          </c:cat>
          <c:val>
            <c:numRef>
              <c:f>'Analyzing Data'!$B$2:$B$54</c:f>
              <c:numCache>
                <c:formatCode>General</c:formatCode>
                <c:ptCount val="50"/>
                <c:pt idx="0">
                  <c:v>6.9</c:v>
                </c:pt>
                <c:pt idx="1">
                  <c:v>1.4</c:v>
                </c:pt>
                <c:pt idx="2">
                  <c:v>6.1</c:v>
                </c:pt>
                <c:pt idx="3">
                  <c:v>2.5</c:v>
                </c:pt>
                <c:pt idx="4">
                  <c:v>5.2</c:v>
                </c:pt>
                <c:pt idx="5">
                  <c:v>3.1</c:v>
                </c:pt>
                <c:pt idx="6">
                  <c:v>2.7</c:v>
                </c:pt>
                <c:pt idx="7">
                  <c:v>3.3</c:v>
                </c:pt>
                <c:pt idx="8">
                  <c:v>2.2000000000000002</c:v>
                </c:pt>
                <c:pt idx="9">
                  <c:v>3.4</c:v>
                </c:pt>
                <c:pt idx="10">
                  <c:v>6.7</c:v>
                </c:pt>
                <c:pt idx="11">
                  <c:v>2.4</c:v>
                </c:pt>
                <c:pt idx="12">
                  <c:v>3.2</c:v>
                </c:pt>
                <c:pt idx="13">
                  <c:v>7.3</c:v>
                </c:pt>
                <c:pt idx="14">
                  <c:v>5.4</c:v>
                </c:pt>
                <c:pt idx="15">
                  <c:v>4.3</c:v>
                </c:pt>
                <c:pt idx="16">
                  <c:v>2.1</c:v>
                </c:pt>
                <c:pt idx="17">
                  <c:v>3.5</c:v>
                </c:pt>
                <c:pt idx="18">
                  <c:v>3.1</c:v>
                </c:pt>
                <c:pt idx="19">
                  <c:v>5.7</c:v>
                </c:pt>
                <c:pt idx="20">
                  <c:v>2.7</c:v>
                </c:pt>
                <c:pt idx="21">
                  <c:v>4</c:v>
                </c:pt>
                <c:pt idx="22">
                  <c:v>5.5</c:v>
                </c:pt>
                <c:pt idx="23">
                  <c:v>6.4</c:v>
                </c:pt>
                <c:pt idx="24">
                  <c:v>2.5</c:v>
                </c:pt>
                <c:pt idx="25">
                  <c:v>1.7</c:v>
                </c:pt>
                <c:pt idx="26">
                  <c:v>2.4</c:v>
                </c:pt>
                <c:pt idx="27">
                  <c:v>17.7</c:v>
                </c:pt>
                <c:pt idx="28">
                  <c:v>4.8</c:v>
                </c:pt>
                <c:pt idx="29">
                  <c:v>3.5</c:v>
                </c:pt>
                <c:pt idx="30">
                  <c:v>3.8</c:v>
                </c:pt>
                <c:pt idx="31">
                  <c:v>3.4</c:v>
                </c:pt>
                <c:pt idx="32">
                  <c:v>6.6</c:v>
                </c:pt>
                <c:pt idx="33">
                  <c:v>2.2999999999999998</c:v>
                </c:pt>
                <c:pt idx="34">
                  <c:v>3.8</c:v>
                </c:pt>
                <c:pt idx="35">
                  <c:v>3.4</c:v>
                </c:pt>
                <c:pt idx="36">
                  <c:v>4.2</c:v>
                </c:pt>
                <c:pt idx="37">
                  <c:v>3.5</c:v>
                </c:pt>
                <c:pt idx="38">
                  <c:v>4.8</c:v>
                </c:pt>
                <c:pt idx="39">
                  <c:v>3</c:v>
                </c:pt>
                <c:pt idx="40">
                  <c:v>3.5</c:v>
                </c:pt>
                <c:pt idx="41">
                  <c:v>3.6</c:v>
                </c:pt>
                <c:pt idx="42">
                  <c:v>4.9000000000000004</c:v>
                </c:pt>
                <c:pt idx="43">
                  <c:v>2.6</c:v>
                </c:pt>
                <c:pt idx="44">
                  <c:v>2.6</c:v>
                </c:pt>
                <c:pt idx="45">
                  <c:v>12.2</c:v>
                </c:pt>
                <c:pt idx="46">
                  <c:v>2.6</c:v>
                </c:pt>
                <c:pt idx="47">
                  <c:v>2.2000000000000002</c:v>
                </c:pt>
                <c:pt idx="48">
                  <c:v>8.9</c:v>
                </c:pt>
                <c:pt idx="49">
                  <c:v>2.2999999999999998</c:v>
                </c:pt>
              </c:numCache>
            </c:numRef>
          </c:val>
          <c:extLst>
            <c:ext xmlns:c16="http://schemas.microsoft.com/office/drawing/2014/chart" uri="{C3380CC4-5D6E-409C-BE32-E72D297353CC}">
              <c16:uniqueId val="{00000000-EFE4-457A-9C91-05B9EF8A7241}"/>
            </c:ext>
          </c:extLst>
        </c:ser>
        <c:dLbls>
          <c:showLegendKey val="0"/>
          <c:showVal val="0"/>
          <c:showCatName val="0"/>
          <c:showSerName val="0"/>
          <c:showPercent val="0"/>
          <c:showBubbleSize val="0"/>
        </c:dLbls>
        <c:gapWidth val="219"/>
        <c:overlap val="-27"/>
        <c:axId val="990547791"/>
        <c:axId val="990548271"/>
      </c:barChart>
      <c:catAx>
        <c:axId val="99054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Program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48271"/>
        <c:crosses val="autoZero"/>
        <c:auto val="1"/>
        <c:lblAlgn val="ctr"/>
        <c:lblOffset val="100"/>
        <c:noMultiLvlLbl val="0"/>
      </c:catAx>
      <c:valAx>
        <c:axId val="99054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Fatalities</a:t>
                </a:r>
                <a:endParaRPr lang="en-US"/>
              </a:p>
            </c:rich>
          </c:tx>
          <c:layout>
            <c:manualLayout>
              <c:xMode val="edge"/>
              <c:yMode val="edge"/>
              <c:x val="3.0555555555555555E-2"/>
              <c:y val="0.277970253718285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4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i="0" u="none">
                <a:solidFill>
                  <a:schemeClr val="accent2"/>
                </a:solidFill>
              </a:rPr>
              <a:t>Relationship between Average of Years to Inspect Each Workplace Once and Rate of Fatalities</a:t>
            </a:r>
          </a:p>
        </c:rich>
      </c:tx>
      <c:layout>
        <c:manualLayout>
          <c:xMode val="edge"/>
          <c:yMode val="edge"/>
          <c:x val="0.13881029090215483"/>
          <c:y val="5.752321631392023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'Analyzing Data'!$I$85</c:f>
              <c:strCache>
                <c:ptCount val="1"/>
                <c:pt idx="0">
                  <c:v>Average of Years to Inspect Each Workplace Once</c:v>
                </c:pt>
              </c:strCache>
            </c:strRef>
          </c:tx>
          <c:spPr>
            <a:ln w="25400" cap="rnd">
              <a:noFill/>
              <a:round/>
            </a:ln>
            <a:effectLst>
              <a:outerShdw dist="25400" dir="2700000" algn="tl" rotWithShape="0">
                <a:schemeClr val="dk1">
                  <a:tint val="88500"/>
                </a:schemeClr>
              </a:outerShdw>
            </a:effectLst>
          </c:spPr>
          <c:marker>
            <c:symbol val="circle"/>
            <c:size val="6"/>
            <c:spPr>
              <a:solidFill>
                <a:schemeClr val="accent2"/>
              </a:solidFill>
              <a:ln w="22225">
                <a:solidFill>
                  <a:schemeClr val="lt1"/>
                </a:solidFill>
                <a:round/>
              </a:ln>
              <a:effectLst/>
            </c:spPr>
          </c:marker>
          <c:xVal>
            <c:numRef>
              <c:f>'Analyzing Data'!$H$86:$H$120</c:f>
              <c:numCache>
                <c:formatCode>General</c:formatCode>
                <c:ptCount val="35"/>
                <c:pt idx="0">
                  <c:v>1.4</c:v>
                </c:pt>
                <c:pt idx="1">
                  <c:v>1.7</c:v>
                </c:pt>
                <c:pt idx="2">
                  <c:v>2.1</c:v>
                </c:pt>
                <c:pt idx="3">
                  <c:v>2.2000000000000002</c:v>
                </c:pt>
                <c:pt idx="4">
                  <c:v>2.2999999999999998</c:v>
                </c:pt>
                <c:pt idx="5">
                  <c:v>2.4</c:v>
                </c:pt>
                <c:pt idx="6">
                  <c:v>2.5</c:v>
                </c:pt>
                <c:pt idx="7">
                  <c:v>2.6</c:v>
                </c:pt>
                <c:pt idx="8">
                  <c:v>2.7</c:v>
                </c:pt>
                <c:pt idx="9">
                  <c:v>3</c:v>
                </c:pt>
                <c:pt idx="10">
                  <c:v>3.1</c:v>
                </c:pt>
                <c:pt idx="11">
                  <c:v>3.2</c:v>
                </c:pt>
                <c:pt idx="12">
                  <c:v>3.3</c:v>
                </c:pt>
                <c:pt idx="13">
                  <c:v>3.4</c:v>
                </c:pt>
                <c:pt idx="14">
                  <c:v>3.5</c:v>
                </c:pt>
                <c:pt idx="15">
                  <c:v>3.6</c:v>
                </c:pt>
                <c:pt idx="16">
                  <c:v>3.8</c:v>
                </c:pt>
                <c:pt idx="17">
                  <c:v>4</c:v>
                </c:pt>
                <c:pt idx="18">
                  <c:v>4.2</c:v>
                </c:pt>
                <c:pt idx="19">
                  <c:v>4.3</c:v>
                </c:pt>
                <c:pt idx="20">
                  <c:v>4.8</c:v>
                </c:pt>
                <c:pt idx="21">
                  <c:v>4.9000000000000004</c:v>
                </c:pt>
                <c:pt idx="22">
                  <c:v>5.2</c:v>
                </c:pt>
                <c:pt idx="23">
                  <c:v>5.4</c:v>
                </c:pt>
                <c:pt idx="24">
                  <c:v>5.5</c:v>
                </c:pt>
                <c:pt idx="25">
                  <c:v>5.7</c:v>
                </c:pt>
                <c:pt idx="26">
                  <c:v>6.1</c:v>
                </c:pt>
                <c:pt idx="27">
                  <c:v>6.4</c:v>
                </c:pt>
                <c:pt idx="28">
                  <c:v>6.6</c:v>
                </c:pt>
                <c:pt idx="29">
                  <c:v>6.7</c:v>
                </c:pt>
                <c:pt idx="30">
                  <c:v>6.9</c:v>
                </c:pt>
                <c:pt idx="31">
                  <c:v>7.3</c:v>
                </c:pt>
                <c:pt idx="32">
                  <c:v>8.9</c:v>
                </c:pt>
                <c:pt idx="33">
                  <c:v>12.2</c:v>
                </c:pt>
                <c:pt idx="34">
                  <c:v>17.7</c:v>
                </c:pt>
              </c:numCache>
            </c:numRef>
          </c:xVal>
          <c:yVal>
            <c:numRef>
              <c:f>'Analyzing Data'!$I$86:$I$120</c:f>
              <c:numCache>
                <c:formatCode>General</c:formatCode>
                <c:ptCount val="35"/>
                <c:pt idx="0">
                  <c:v>123</c:v>
                </c:pt>
                <c:pt idx="1">
                  <c:v>103</c:v>
                </c:pt>
                <c:pt idx="2">
                  <c:v>107</c:v>
                </c:pt>
                <c:pt idx="3">
                  <c:v>84.5</c:v>
                </c:pt>
                <c:pt idx="4">
                  <c:v>152.5</c:v>
                </c:pt>
                <c:pt idx="5">
                  <c:v>153.5</c:v>
                </c:pt>
                <c:pt idx="6">
                  <c:v>137.5</c:v>
                </c:pt>
                <c:pt idx="7">
                  <c:v>65.333333333333329</c:v>
                </c:pt>
                <c:pt idx="8">
                  <c:v>173</c:v>
                </c:pt>
                <c:pt idx="9">
                  <c:v>81</c:v>
                </c:pt>
                <c:pt idx="10">
                  <c:v>143.5</c:v>
                </c:pt>
                <c:pt idx="11">
                  <c:v>80</c:v>
                </c:pt>
                <c:pt idx="12">
                  <c:v>118</c:v>
                </c:pt>
                <c:pt idx="13">
                  <c:v>83</c:v>
                </c:pt>
                <c:pt idx="14">
                  <c:v>90.25</c:v>
                </c:pt>
                <c:pt idx="15">
                  <c:v>49</c:v>
                </c:pt>
                <c:pt idx="16">
                  <c:v>82</c:v>
                </c:pt>
                <c:pt idx="17">
                  <c:v>104</c:v>
                </c:pt>
                <c:pt idx="18">
                  <c:v>104</c:v>
                </c:pt>
                <c:pt idx="19">
                  <c:v>94</c:v>
                </c:pt>
                <c:pt idx="20">
                  <c:v>163.5</c:v>
                </c:pt>
                <c:pt idx="21">
                  <c:v>124</c:v>
                </c:pt>
                <c:pt idx="22">
                  <c:v>128</c:v>
                </c:pt>
                <c:pt idx="23">
                  <c:v>237</c:v>
                </c:pt>
                <c:pt idx="24">
                  <c:v>112</c:v>
                </c:pt>
                <c:pt idx="25">
                  <c:v>110</c:v>
                </c:pt>
                <c:pt idx="26">
                  <c:v>131</c:v>
                </c:pt>
                <c:pt idx="27">
                  <c:v>206</c:v>
                </c:pt>
                <c:pt idx="28">
                  <c:v>98</c:v>
                </c:pt>
                <c:pt idx="29">
                  <c:v>521</c:v>
                </c:pt>
                <c:pt idx="30">
                  <c:v>173</c:v>
                </c:pt>
                <c:pt idx="31">
                  <c:v>135</c:v>
                </c:pt>
                <c:pt idx="32">
                  <c:v>58</c:v>
                </c:pt>
                <c:pt idx="33">
                  <c:v>101</c:v>
                </c:pt>
                <c:pt idx="34">
                  <c:v>111</c:v>
                </c:pt>
              </c:numCache>
            </c:numRef>
          </c:yVal>
          <c:smooth val="0"/>
          <c:extLst>
            <c:ext xmlns:c16="http://schemas.microsoft.com/office/drawing/2014/chart" uri="{C3380CC4-5D6E-409C-BE32-E72D297353CC}">
              <c16:uniqueId val="{00000000-C83D-426E-B134-1B818A93F442}"/>
            </c:ext>
          </c:extLst>
        </c:ser>
        <c:dLbls>
          <c:showLegendKey val="0"/>
          <c:showVal val="0"/>
          <c:showCatName val="0"/>
          <c:showSerName val="0"/>
          <c:showPercent val="0"/>
          <c:showBubbleSize val="0"/>
        </c:dLbls>
        <c:axId val="64218399"/>
        <c:axId val="64219359"/>
      </c:scatterChart>
      <c:valAx>
        <c:axId val="64218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Rate of Fatalities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219359"/>
        <c:crosses val="autoZero"/>
        <c:crossBetween val="midCat"/>
      </c:valAx>
      <c:valAx>
        <c:axId val="64219359"/>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 of Years to Inspect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21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a:glow rad="101600">
        <a:schemeClr val="tx2">
          <a:lumMod val="90000"/>
          <a:lumOff val="10000"/>
          <a:alpha val="60000"/>
        </a:schemeClr>
      </a:glo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[CareerSimulation1.xlsx]Analyzing Data!PivotTable25</c:name>
    <c:fmtId val="4"/>
  </c:pivotSource>
  <c:chart>
    <c:title>
      <c:tx>
        <c:rich>
          <a:bodyPr rot="0" spcFirstLastPara="1" vertOverflow="ellipsis" vert="horz" wrap="square" anchor="ctr" anchorCtr="1"/>
          <a:lstStyle/>
          <a:p>
            <a:pPr>
              <a:defRPr sz="1800" b="1" i="0" u="none" strike="noStrike" kern="1200" baseline="0">
                <a:solidFill>
                  <a:schemeClr val="bg1"/>
                </a:solidFill>
                <a:latin typeface="+mj-lt"/>
                <a:ea typeface="+mj-ea"/>
                <a:cs typeface="+mj-cs"/>
              </a:defRPr>
            </a:pPr>
            <a:r>
              <a:rPr lang="en-US" b="1">
                <a:solidFill>
                  <a:schemeClr val="bg1"/>
                </a:solidFill>
              </a:rPr>
              <a:t>Number of Injuries/Illnesses by Program and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'Analyzing Data'!$N$2</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'Analyzing Data'!$M$3:$M$55</c:f>
              <c:multiLvlStrCache>
                <c:ptCount val="50"/>
                <c:lvl>
                  <c:pt idx="0">
                    <c:v>Alabama</c:v>
                  </c:pt>
                  <c:pt idx="1">
                    <c:v>Arkansas</c:v>
                  </c:pt>
                  <c:pt idx="2">
                    <c:v>Colorado</c:v>
                  </c:pt>
                  <c:pt idx="3">
                    <c:v>Connecticut</c:v>
                  </c:pt>
                  <c:pt idx="4">
                    <c:v>Delaware</c:v>
                  </c:pt>
                  <c:pt idx="5">
                    <c:v>Florida</c:v>
                  </c:pt>
                  <c:pt idx="6">
                    <c:v>Georgia</c:v>
                  </c:pt>
                  <c:pt idx="7">
                    <c:v>Idaho</c:v>
                  </c:pt>
                  <c:pt idx="8">
                    <c:v>Illinois</c:v>
                  </c:pt>
                  <c:pt idx="9">
                    <c:v>Kansas</c:v>
                  </c:pt>
                  <c:pt idx="10">
                    <c:v>Louisiana</c:v>
                  </c:pt>
                  <c:pt idx="11">
                    <c:v>Maine</c:v>
                  </c:pt>
                  <c:pt idx="12">
                    <c:v>Massachusetts</c:v>
                  </c:pt>
                  <c:pt idx="13">
                    <c:v>Mississippi</c:v>
                  </c:pt>
                  <c:pt idx="14">
                    <c:v>Missouri</c:v>
                  </c:pt>
                  <c:pt idx="15">
                    <c:v>Montana</c:v>
                  </c:pt>
                  <c:pt idx="16">
                    <c:v>Nebraska</c:v>
                  </c:pt>
                  <c:pt idx="17">
                    <c:v>New Hampshire</c:v>
                  </c:pt>
                  <c:pt idx="18">
                    <c:v>New Jersey</c:v>
                  </c:pt>
                  <c:pt idx="19">
                    <c:v>New York</c:v>
                  </c:pt>
                  <c:pt idx="20">
                    <c:v>North Dakota</c:v>
                  </c:pt>
                  <c:pt idx="21">
                    <c:v>Ohio</c:v>
                  </c:pt>
                  <c:pt idx="22">
                    <c:v>Oklahoma</c:v>
                  </c:pt>
                  <c:pt idx="23">
                    <c:v>Pennsylvania</c:v>
                  </c:pt>
                  <c:pt idx="24">
                    <c:v>Rhode Island</c:v>
                  </c:pt>
                  <c:pt idx="25">
                    <c:v>South Dakota</c:v>
                  </c:pt>
                  <c:pt idx="26">
                    <c:v>Texas</c:v>
                  </c:pt>
                  <c:pt idx="27">
                    <c:v>West Virginia</c:v>
                  </c:pt>
                  <c:pt idx="28">
                    <c:v>Wisconsin</c:v>
                  </c:pt>
                  <c:pt idx="29">
                    <c:v>Alaska</c:v>
                  </c:pt>
                  <c:pt idx="30">
                    <c:v>Arizona</c:v>
                  </c:pt>
                  <c:pt idx="31">
                    <c:v>California</c:v>
                  </c:pt>
                  <c:pt idx="32">
                    <c:v>Hawaii</c:v>
                  </c:pt>
                  <c:pt idx="33">
                    <c:v>Indiana</c:v>
                  </c:pt>
                  <c:pt idx="34">
                    <c:v>Iowa</c:v>
                  </c:pt>
                  <c:pt idx="35">
                    <c:v>Kentucky</c:v>
                  </c:pt>
                  <c:pt idx="36">
                    <c:v>Maryland</c:v>
                  </c:pt>
                  <c:pt idx="37">
                    <c:v>Michigan</c:v>
                  </c:pt>
                  <c:pt idx="38">
                    <c:v>Minnesota</c:v>
                  </c:pt>
                  <c:pt idx="39">
                    <c:v>Nevada</c:v>
                  </c:pt>
                  <c:pt idx="40">
                    <c:v>New Mexico</c:v>
                  </c:pt>
                  <c:pt idx="41">
                    <c:v>North Carolina</c:v>
                  </c:pt>
                  <c:pt idx="42">
                    <c:v>Oregon</c:v>
                  </c:pt>
                  <c:pt idx="43">
                    <c:v>South Carolina</c:v>
                  </c:pt>
                  <c:pt idx="44">
                    <c:v>Tennessee</c:v>
                  </c:pt>
                  <c:pt idx="45">
                    <c:v>Utah</c:v>
                  </c:pt>
                  <c:pt idx="46">
                    <c:v>Vermont</c:v>
                  </c:pt>
                  <c:pt idx="47">
                    <c:v>Virginia</c:v>
                  </c:pt>
                  <c:pt idx="48">
                    <c:v>Washington</c:v>
                  </c:pt>
                  <c:pt idx="49">
                    <c:v>Wyoming</c:v>
                  </c:pt>
                </c:lvl>
                <c:lvl>
                  <c:pt idx="0">
                    <c:v>Federal</c:v>
                  </c:pt>
                  <c:pt idx="29">
                    <c:v>State</c:v>
                  </c:pt>
                </c:lvl>
              </c:multiLvlStrCache>
            </c:multiLvlStrRef>
          </c:cat>
          <c:val>
            <c:numRef>
              <c:f>'Analyzing Data'!$N$3:$N$55</c:f>
              <c:numCache>
                <c:formatCode>General</c:formatCode>
                <c:ptCount val="50"/>
                <c:pt idx="0">
                  <c:v>41200</c:v>
                </c:pt>
                <c:pt idx="1">
                  <c:v>26600</c:v>
                </c:pt>
                <c:pt idx="2">
                  <c:v>47250</c:v>
                </c:pt>
                <c:pt idx="3">
                  <c:v>43800</c:v>
                </c:pt>
                <c:pt idx="4">
                  <c:v>7900</c:v>
                </c:pt>
                <c:pt idx="5">
                  <c:v>47250</c:v>
                </c:pt>
                <c:pt idx="6">
                  <c:v>74800</c:v>
                </c:pt>
                <c:pt idx="7">
                  <c:v>47250</c:v>
                </c:pt>
                <c:pt idx="8">
                  <c:v>124900</c:v>
                </c:pt>
                <c:pt idx="9">
                  <c:v>33400</c:v>
                </c:pt>
                <c:pt idx="10">
                  <c:v>30600</c:v>
                </c:pt>
                <c:pt idx="11">
                  <c:v>21200</c:v>
                </c:pt>
                <c:pt idx="12">
                  <c:v>69700</c:v>
                </c:pt>
                <c:pt idx="13">
                  <c:v>47250</c:v>
                </c:pt>
                <c:pt idx="14">
                  <c:v>60300</c:v>
                </c:pt>
                <c:pt idx="15">
                  <c:v>13300</c:v>
                </c:pt>
                <c:pt idx="16">
                  <c:v>24300</c:v>
                </c:pt>
                <c:pt idx="17">
                  <c:v>47250</c:v>
                </c:pt>
                <c:pt idx="18">
                  <c:v>80900</c:v>
                </c:pt>
                <c:pt idx="19">
                  <c:v>146300</c:v>
                </c:pt>
                <c:pt idx="20">
                  <c:v>47250</c:v>
                </c:pt>
                <c:pt idx="21">
                  <c:v>113600</c:v>
                </c:pt>
                <c:pt idx="22">
                  <c:v>39000</c:v>
                </c:pt>
                <c:pt idx="23">
                  <c:v>155300</c:v>
                </c:pt>
                <c:pt idx="24">
                  <c:v>47250</c:v>
                </c:pt>
                <c:pt idx="25">
                  <c:v>47250</c:v>
                </c:pt>
                <c:pt idx="26">
                  <c:v>203200</c:v>
                </c:pt>
                <c:pt idx="27">
                  <c:v>19800</c:v>
                </c:pt>
                <c:pt idx="28">
                  <c:v>72900</c:v>
                </c:pt>
                <c:pt idx="29">
                  <c:v>9700</c:v>
                </c:pt>
                <c:pt idx="30">
                  <c:v>54400</c:v>
                </c:pt>
                <c:pt idx="31">
                  <c:v>345400</c:v>
                </c:pt>
                <c:pt idx="32">
                  <c:v>13700</c:v>
                </c:pt>
                <c:pt idx="33">
                  <c:v>77900</c:v>
                </c:pt>
                <c:pt idx="34">
                  <c:v>45600</c:v>
                </c:pt>
                <c:pt idx="35">
                  <c:v>48900</c:v>
                </c:pt>
                <c:pt idx="36">
                  <c:v>51900</c:v>
                </c:pt>
                <c:pt idx="37">
                  <c:v>105500</c:v>
                </c:pt>
                <c:pt idx="38">
                  <c:v>67500</c:v>
                </c:pt>
                <c:pt idx="39">
                  <c:v>32400</c:v>
                </c:pt>
                <c:pt idx="40">
                  <c:v>19900</c:v>
                </c:pt>
                <c:pt idx="41">
                  <c:v>75900</c:v>
                </c:pt>
                <c:pt idx="42">
                  <c:v>42900</c:v>
                </c:pt>
                <c:pt idx="43">
                  <c:v>36200</c:v>
                </c:pt>
                <c:pt idx="44">
                  <c:v>65100</c:v>
                </c:pt>
                <c:pt idx="45">
                  <c:v>27700</c:v>
                </c:pt>
                <c:pt idx="46">
                  <c:v>9900</c:v>
                </c:pt>
                <c:pt idx="47">
                  <c:v>66200</c:v>
                </c:pt>
                <c:pt idx="48">
                  <c:v>89300</c:v>
                </c:pt>
                <c:pt idx="49">
                  <c:v>6500</c:v>
                </c:pt>
              </c:numCache>
            </c:numRef>
          </c:val>
          <c:extLst>
            <c:ext xmlns:c16="http://schemas.microsoft.com/office/drawing/2014/chart" uri="{C3380CC4-5D6E-409C-BE32-E72D297353CC}">
              <c16:uniqueId val="{00000000-D1F3-48E6-A849-26C7DD6278A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125728"/>
        <c:axId val="13112288"/>
      </c:areaChart>
      <c:catAx>
        <c:axId val="13125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US"/>
                  <a:t>Program</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112288"/>
        <c:crosses val="autoZero"/>
        <c:auto val="1"/>
        <c:lblAlgn val="ctr"/>
        <c:lblOffset val="100"/>
        <c:noMultiLvlLbl val="0"/>
      </c:catAx>
      <c:valAx>
        <c:axId val="131122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US"/>
                  <a:t>Number of Injuries/Illnesses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2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a:innerShdw blurRad="63500" dist="50800" dir="189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[CareerSimulation1.xlsx]Analyzing Data!PivotTable26</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accent2"/>
                </a:solidFill>
              </a:rPr>
              <a:t>Total Injuries/Illness By Program</a:t>
            </a:r>
          </a:p>
        </c:rich>
      </c:tx>
      <c:layout>
        <c:manualLayout>
          <c:xMode val="edge"/>
          <c:yMode val="edge"/>
          <c:x val="0.29106190740330457"/>
          <c:y val="1.8300647943806925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592573975024428"/>
          <c:w val="0.88510181833304036"/>
          <c:h val="0.88354079981857325"/>
        </c:manualLayout>
      </c:layout>
      <c:pie3DChart>
        <c:varyColors val="1"/>
        <c:ser>
          <c:idx val="0"/>
          <c:order val="0"/>
          <c:tx>
            <c:strRef>
              <c:f>'Analyzing Data'!$Y$3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250-46DB-820D-760ED81D5A7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250-46DB-820D-760ED81D5A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'Analyzing Data'!$X$4:$X$6</c:f>
              <c:strCache>
                <c:ptCount val="2"/>
                <c:pt idx="0">
                  <c:v>Federal</c:v>
                </c:pt>
                <c:pt idx="1">
                  <c:v>State</c:v>
                </c:pt>
              </c:strCache>
            </c:strRef>
          </c:cat>
          <c:val>
            <c:numRef>
              <c:f>'Analyzing Data'!$Y$4:$Y$6</c:f>
              <c:numCache>
                <c:formatCode>General</c:formatCode>
                <c:ptCount val="2"/>
                <c:pt idx="0">
                  <c:v>1781000</c:v>
                </c:pt>
                <c:pt idx="1">
                  <c:v>1292500</c:v>
                </c:pt>
              </c:numCache>
            </c:numRef>
          </c:val>
          <c:extLst>
            <c:ext xmlns:c16="http://schemas.microsoft.com/office/drawing/2014/chart" uri="{C3380CC4-5D6E-409C-BE32-E72D297353CC}">
              <c16:uniqueId val="{00000004-E250-46DB-820D-760ED81D5A7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How Each State Ranks In Fatalities 2012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How Each State Ranks In Fatalities 2012</a:t>
          </a:r>
        </a:p>
      </cx:txPr>
    </cx:title>
    <cx:plotArea>
      <cx:plotAreaRegion>
        <cx:series layoutId="regionMap" uniqueId="{7712BF19-C6B3-48F3-8AAF-FD080E48E22E}">
          <cx:tx>
            <cx:txData>
              <cx:f>_xlchart.v5.4</cx:f>
              <cx:v>Rank</cx:v>
            </cx:txData>
          </cx:tx>
          <cx:dataId val="0"/>
          <cx:layoutPr>
            <cx:geography cultureLanguage="en-US" cultureRegion="US" attribution="Powered by Bing">
              <cx:geoCache provider="{E9337A44-BEBE-4D9F-B70C-5C5E7DAFC167}">
                <cx:binary>1H1pc9u4tu1fSeXzo5sgJuLU7VvVlCxPsTM4SXfnC0ux3ZwJztOvfwuWnFiMEvtU+9Ur6ZxqVyxB
3MDCntbegP/nZvjPTXq3rl4NWZrX/7kZfn8dNk3xn99+q2/Cu2xdH2XRTaVr/U9zdKOz3/Q//0Q3
d7/dVus+yoPfHJuw327CddXcDa//93/wbcGdfqNv1k2k8/ftXTV+uKvbtKl/8d7et16tb7MoX0Z1
U0U3Dfn99R/p+us6W79+dZc3UTN+HIu731/vfOj1q9/mX/XDY1+lkKxpbzGWOkdSCOYIW9n3L/r6
VarzYPu25Yojl9mUOrajNq+HZ1+tM4x/hkD34qxvb6u7usaE7n8+GrgjPX7/5vWrG93mjVm0AOv3
++tPedTc3b66btbNXf36VVTrxeYDC22m8On6fs6/7S77//7P7BdYhdlvHiEzX7Kn3toHTJ28IC6C
HRHGmLQde7PsbBcXwp0jRypXEMZ/QOQJSX4KyP24OR4XB4nHQuf53U0T3bTNw/L8e2Vh5IhLTjil
fKMsZBcUCWWiruMSZ4bJM6XZD8zO4Bk6i48Hic7Hu2ENTX4xI0aOmKAucwnZi4tSRxQmTEm5NWLu
w7M3RuxJcfYDsx02g+TjXwcJydvqLtD5w7q8gK7QI0Vd4QoqvjmOx46FOPYR50CMQok2G2EDxtOC
7EfjYdwMjrcfDhKOP6pkndcvqiTsyFXKtSnhG0CgBI8BUc4Ro4pwgLJRopkNe45E+5H5PnKGzR+H
ic3FSyPjHjGXwTZJud98uUfUtQmg2yIndzXmaXn24/IwbobKBeKpQ4zAqmjS+QuGYJQdOYo6cOds
ozBY9scKQwg5QujMleDiHreZIfvjaYH24/Jt4AyYP74cJDCLdRr9o6s8ekls5JHDmRCKbNMWrP0u
NupIEOlIwsgGvF2VeZ5M++F5PHaG0OKPg0ToMroJo2D9kt4fzkYyqaS7Xf6Zs3E5ImVbSQUA719i
F5/nSLQfne8jZ9hcnh0kNgud6mp9qx/W599HZtQ9QhzAuc2cve6G2PyIM+lSQR8euonMniPKflC+
j5yBsnh7EKD82h0+TmN2PvnfcjHqiMPHS5tDGx5bM+QvcP+UAZlvnuhxyDwjSH4uz350ZsN3pnAY
7MvV3ddq/QTr8d/xYibVh/egUm58u+38AIlLbJNP7o+WnyPRfjS+j5zpytXxQejKjtSgLJd36bpf
V3cPtuQFDBjUwXalcB7iYbWLjeSgA1zBKEHCY16zTOY5Eu3H5vvInVlikoeJzQq+Jbp9wbjMcY+4
4pw4dIaJi+zSlZQ5Lt04nZlveYYk+yH5NnCGyOoweeQrXTXhq8W60mn0oskMfDpVVHJEXfevWTIj
1RFxOQgbsbV3s4Ds+XLth2k+fobW1eIgbdvJna6CF81rnCPBwCC7D0zlDCaXHqEqQCWzt25npkbP
EGg/Pt8GzoA5OcyM5s+ovtF5Hb1sSiMofAlFqWzz2vU6rkJK48D4qf0W7lki7Qfn0dAZPH8eZlJz
ioggil4uIiAm20dIYNNZ5Aw608RxJtNh+ziapwXZj8jDuBkcp4cJx7Vu/984HdQAbKqY81CXgbV6
nNe4NihpmDIwaRuNmjmd58u1H6X5+Bla14fpdM5u1+EL0gGMgV1WSGUemLIZVUMIOxIwahJ8wYPG
bviAJwXZj8p22AyMs+VBRgCbuGa5TnTzgmE0k3DzgkIz4HHuX7uKgzInUhxDTm8VB9H2Y0LguVLt
B2h39Aynq8PE6SxFPK2j+mGd/n0WyuwjAp1hINI2EM30BvEAYSh/cndL2swweo5E+/H5PnKGzdlh
5jyfIwTRL10eQA6qbONd7l8zxyPdI4Fqm8seKNAZQ/AcifZj833kDJvPhxlIn+W30fpFE1F1ZDh/
qR6iaKjFTkwgjlBxc22htj027EFlt07naYH2I/NtJjNgzq4O0vG8DaOXDALgTxArU6a2JeiZwoC+
kbaCLfuJw3lKmv2QbEbN8Hh7epB4nOn+JQMA58iWTHDJ9hswRVEqsG0kPdv3Z5HzU9Lsx2MzaobH
2WEarqu7/tXfukoerMcLOHwHHU3KYaYZdq9T4UcC73C0ZG4Cghkmz5FoPy7fR86wufr7IHXlArFq
e5OML4cNlSbNpw54/5k74XAn6KtBOL0BZeZOniPKflC+j5yBcnGYoLzRbVS/sK+3jxSqZDaI5V1U
FEHiT1z01myjgBkqz5JlPyyPhs5weXOYhuxTsw5fUFHQCuuYqqazDa9mdc37piYJZBwxM19PybEf
js2oGRKfPh6k2bpcR/kLljEZP6JoYWL8oYw54/qFOnIInAkCgb2m60lx9iOyHTaD5PIwC5iX62pM
1/ntCyoIumOMK+GzvEQKRMDIKUFnbtCASXtMuTxHkp8B8jCHOSbLw1STCEcv6pflwwRURRH0J2/L
XmTmT3BaRqGyDEJshspzZPkJLN+HznE5zIzxcl3X65uwre+apn5YphcJi9FoiZIkGvruXzNsJLpk
bfQ1URf2bVdjninPT/DZnc4co8N09n+u6xAnCpsXPYkBMhnHLLh00W5pXjM/szmJgbKzjQYz8wKA
j3F6nkz7QXo8dobQn4eJ0GVU1+b/RRE9LNO/1yFzCtNB/fIbVTxzPuCS0WTuoAKzTT1nsdkzhdqP
0c7gGUiX1wfqgupat9VLIoQzGELiaMxWR37oB0R/k5RomeXbnrM9CD0l0c/h2YycY3MYvbM7UqMf
8PNdlem8eTnlQQHTltzB/2ZZJo5jCuEIJdxtFW3O8j8tyX5Ivk1hZ26Y2mHmNW+TFBXlFz1Vjq4L
9CuDwLx3KPcu5THJr0DX2KYTUG5dEuzdY5fzHIn2Q/N95Aybt4d5jtlQf+d3VX03PqzQv/c2pnJJ
UX/hdHtcdsYBSBT84Ypwq8EmXlDs4dmbEszzZNqPz+OxM4Suzg/T18CYvWiFDMV/RMucKHT53b9m
Zo3YiAYY6puCzoC5fFqU/ah8GziD5PIwDdrVXbd+ya5mCtKMCwamZn+pnxCB+Azds9Ld5KezCPpp
efbD8jBuhsrV54NUlD9HjctMggdb8gJ2DAUZpeDhf3KiGeczcMQc12jAC20s2cOzN3bsGQLtx+Xb
wBkwf/59kMB8vDOETX33gtwm5bg2Bodj7K1CzMNlXCtDGcURzodrZ2a8zbNE2g/Oo6EzeD4eJm/z
IcQ1N6/O6pflOXHASTgu+pW3+YqaFc5A23AC9MwB5/sXvNDjEO25Uu0HaXf0DKcPZwepRia0OV1n
BRiclzztxOiRcFFURvfF3nDAAGXqOQjoNu/PVOnZYu1HajZ8BtXVYTZrmEld3g3RzQu20OC6ADQ6
U5w4356g+SFsE0foUUfg7f4QHjxHmp/D8zCTOTaXB6lG7+CN6jHt1i/aEYicx1UCFRxTjzavGTpS
HrnUdc0VHBtzB3P42Nw9V6r9KO2OnuH07jCJ0E1z/Yt3PkOLqLnU7IEZmJPV6Hx2qI1ikJglP8+V
Zz9Cu6NnCF0vD1KT/ryrm1ffG1I32/nfh924PwAXBqKcgGro/WsGEU51CNhBGLrvqvZYlZ4t1n6k
ZsNnUP35/yk3+vnVgt9uX1yum/Xx/bWNj24X/PW79yuAuyRnQ7eWaQPlzePLEh+M1tnt768dBg35
dhmk+YrtuE32Mzv1v0Ho27i7dd38/toS4khJStGIiOsgUIC1QWv32Fa/v0bNDwHifY815biKxYXB
zM3h1d9fIyKhuEACZPj2KrzanC/CEJTWEfODVSI4Wq9wO8u3yzLf6XTE9WPfVmP771d5m73TUd7U
uKkSFrvYfMxIaZ6IypXCVnMkjkLg0CTev1l/QIqJT5P/k5K4ykmf8DuX+E2rjp2CFVa6sIsumj5z
3hbJmlkVr1d5OdYjWzbOwMNhYWnf/hrkFcuthXaGRJ6rkI/tMlFWXp72Kkvry5RnhTV6Ohl48ZUn
TTzoJdYqjekikJKROznosf2QhoNM167LC/+GZrQUV4GIyoJ6GYlqiMIKXmVvQ2I3fb4MUl4lhad7
nmVviBxLiBxkGRkvnIzm8T9W3WmMeQTpnkWCKu6sEYJChylwF8rclYMC0u4aSZJFbShC987vdR6X
p03GUnaasq6u5OlUB03UL6aowAU+qe1Hjr/69eMJYs/d56MmYtryKOIeNKsq8/4jjKaYurWwRXQb
k4Qm0aLRlNPQU8qxynhVDX1QNcsqbAIWehazpiJ/1zM61s6CsEn09LwRYV4nntYlrcgVspkS7/1a
SGzhxzLi0CClOKihjNtBa7qcyTiEkeWEFbVuhVV1trMMJhnIcpW6rKG2l1eNEF8SbvsN0pZv6vY0
Nua5TOHaL3RiOWhemD+3aEcttUXd22DEnhNeZxdp/VfIfCcPvD6O2uht7uOa2sYLQ41+Le/Xj1c/
TFviwkQcNlYMbd3QoV1oAt5Flj2E9NaSqSzpgve24GsoktWc6SmS6VVkEU0uaVKO7XVS2/YUesh9
UizKfysJiDOBYgG6Ac1xQXtXklCGfhqPdnXLRA+VW41ETCRZ8apva3YcuT4TX6oWS1B6tUAq9EXb
Y1ep4y7SdtE/gQpqQru7gTsoheMSPFNwRUlpthsaEdnxmOT+ja+mnFcnuiwyfzy2/KxW48noVgO2
yK/nT2aWDBe+KBtsiFFUHMXDXW+7CxCoKeaqaKyvyCxlZp0OTWgUIht0iLtw2z5mE1tEWT06hTco
h2IheGSH7XVWiHhc5Bap8muVhVmVL0uuK+dD1kV5/fXXYhp7+sjeSvQQoI3WBvOMO1ChLTNb0va+
W9nlNHwdqqbCJrDbxAY+9tBTbnlDRTvrunCS0ihN02vzIyqC9gl8flgskK3ojKc4IOIyymDadhfL
LZ26GWuhv+Ypt2DDY1ivqfe60W5GfkF9DrtfBy3uV8xinsOiVkVWEX7qWrHVJV4Zwtoayz+GGJVH
U9pdsCEpdPaEWSFzBcOhVpSMHZRSHHOlj+lMfmz7Btrnhcon+rX2HWFlx3FTF2n7rpyaqMgXfTmW
EM6SWYf39Fhmely6yTRa131R+Ge1qtI4WGTTZI8XWVjmje/lyhZ+s2i5baUfRKaCKVvgJo4BJtGx
4pHk5/akUnxrEvl9WT6hpgRp6s4GANGKHEoJG80kOBFqbil6PCHszLzs8q74IrnmMV8UaPzFVvT9
VqlqQSZpwbT748Z6pi3De+29OSmI7+KtoW+oKFdtT5/WITa34qiGIBjhiuDuEaO7s22RDEmd+aEu
vhQVtKg8pnXiskuHhHS8oHU7YjmU36XT5ywcxlF6bVj1ZbiAwe/Fh6CcfOu0ylg8fa6sthZXbiRM
gDCwLkvVSdJyA4+uqcIWGjvJuw9FFSfT5ykVSZ94dpoapxVh9QGQzlWIX9IRNwR+drNhAHaUxyN+
1JMdNO6y4DWtV0K2BrtkCCIEGOX945UbWGPvuXqI8RUawQMkj6zcxAZNwbNkPdQiL4uV6irSXTOq
p+ZNVSV+5aVpVjnZwgr8bDgNGJzr37mb++xzZ3cEm0y6AeKMrsw1QpRf24a51cTqSxRzzSVVUqCu
ONsa1B/zgKgi/TKRrK4Cb3BsWdRer2OdntG27GEofv3EuTXCoX5mOwR+G4SL+uGJdWXXYZ/R/m86
tWYz9i0z5s+pZQLnLbqSiy9+TCdswt5pmzq4lDAs2Ke/FsPc7LyjFBTXpzsSvgL1UochSt5Viol2
bWkpkX3OWJ411Gt0y607XYYlrFGY1Dk5rnypo3dd7QawOEXIdXAcuI3TaQ8nF/q08xonKC9S3xXX
A61Sd/TqnojuQ+NadrQo+TToC2wiO/Rim/lR4TFfEKPsoY19qLsQ0cWZHyeN0fwOVay3aO+WxejR
pKJDd/LrGc/tmotOPtu0hzv3V8QhJ9idcSL8MO/LWn7q2txGEMurykEQ201m3zIEWew0JP2AbTsk
iuJH0NxHtpYozJambdw7/rU/CLOlnTKasuo0KhxqTGQ51TZZlWlX1NHJxMcEWuf3mYmpyehm0E5J
SqjRr6fkzCybiwjIhduEVQOCuKxgZqpLmmeTjnPnk9uEFLrVFIERoLFoa1T3Xo/RmTVCNj8cjIrD
VhqTUhUlHI0VEoTxZODmV7pMcFNZqmLJTqM+NetQjr0WV3454FNRSM0UxyAT9SqxZEVXhVt1tF6M
8BeY7hNTm2UAmJoiuHaJQFVsjuPKs6k1Q0Jk2urxEw06Y6maqsTWmtIp0jeN7SZO7o2NLqfP0smN
f8wsTQDIILI0GI+nTJAmWClqtf0nRKkVlqOXMcXuo90Ea5JHlsIWY31aGOvWwmyeRk7Rw6w1iEjw
wKjxbfwLORbBUmQBw1I0jQytZsHTNoZKhMqJ8a/N+hhTaC7a/1WkPdNRF+ECoivpcBdpp/1DqEv6
iYlRlNbHLpMa1mET3jqhO3TJApllGORPmYWZOzKPZCDsHRtuCTWUeeJlxxpRazHIj3VLsEOaET25
0Ql8P9aHxQXT/NjvLT3UnkjpiAVPOz9HyAKjh1XqqyFt3klRu3688hvmwhhAIbsPFbps4AEyC4rf
DDkc1Ra2oOxzLOWQujl0BVpk4AiSwQBhxRHBDzXGqvtg60xDEp4k8E2JaEye+uvVZoru2kRM3jgB
GAncHYEoaJ7ZIBysrcAexo9hOIrU95o2ocXC720/vhLOxKrxuAwrUbiechwVh15VlVF5bqctHbhX
INqxLqogs9iln4WSLspeD8GNHaX2ae+3TCwTmev0lsXpVH3ItMjwdzomkvZvWUfsYVq6ca54sSgR
P9btqu+5211VZegP2hOZnZE31K6IWuZ5pcgiHpq28j09uOUUe2HeVWxYBEPSQRm6qerH1BssHrN4
pRzSsmuRNiMLFvZA2r49KVQfEh/xmx80Z00oEZkt5JT204S0FluxOBuS0W+9si5iseqUDOiSZ9Yw
feyFdqLPLUsDf0lZ45DFiPxUj54ImlotVeT0ySLgaXCK7utmWWq7ny58ldv2CelJ6KwCq3ZD+7hI
dMY+jbwLEuuT0vYwfByagTaXVt3k1gd4DNne8kqI6tMkuyDXXqE1Cev3apjS5MSPwG6sJs3cTHsq
0dQJF7Ka6tL9SrLYzW9Dp9DdsMRWGcs71TZ9by+StK9JfNr4ecndJfIAnooTP7MScaWItJLkpBOF
U6fhXejmtMEqD4S6FbucqO6wpSdS1UX4HlctNcI+znNWFPKsVX4Upm9yPiRlcBx3QdN3b3ruB1G0
sjTTkfjAm6rSZyJmYeCusFcETbyim2y49bR2o155gcVE2SxDv5ri8awPaiuMTvoog7dZJKpnMLBd
EbX8L221gtdn2By95S96irCFXLUFoi7lNSN1B/E2daTEj2bzSyuKUryHU9IMj5t0zcqvU1sqpzuP
RVUEzikZLEvKxRjzpJUnQx6TLPU464xftLkVYToB5XAq68EfccvUIuah4sHbsS/6Qr6LfSvu05VM
qOUUZ0k7Krd7K2LKI+WVShlOQlYND5PPMvB9a7pgLK2xUtZYwmRfwmqXIb+wqF/J9A2Jyoik7+K4
j13/uI9hCIJjHaEvrFrAZBmRxs5KbefYDsIxKpd2kcSVu8wb2+L5X07g5HheFqdKfWoDtywXFVJv
rKzjthE8yIKI0HwJ5EfI4pWlMjE9C2vMflGEJKdiFYe9WTGaNgl+6DpsrOs8k8bks64JXLlQfaOx
AaYc8cZJo6oMnys2Uw0bPmH5yljiBV9S+3haGhIkmTmJDDykYKHD/yTpYNY5ZyoGl2S1VgUorDxx
Q3ZXlkhoylUVRYi0Fr1LRlkuIjfkrQUEWVu2n5s4b6Mc62WFkz4J24mR4dKNpRE5AtLFdC2ws/AE
irfKr741mA0mKssgz0cLv0tVZpam6wg+Chfrlj1k6HA/Gea4nU9VUVp+BeEW4nd8KLS4TjjzFV2w
XoEA8goZEqzFdvf4U63wlTK2zOT8ZrxfjBa7plpsY1zFJ27+RWueXFI7qqzr7VJbm48/LPLmc2AK
nORSOkUGAUhuhd3XJBJFVJ1EOR0x6dKZ8OeRvMChQWRfIwEPtPL4Big9dQ22GjLvtgrOcqJGn3sk
CbtRvFVZq7FKnZOl+IhTgGOrFqA5/E55iT2aoDfIuINfpjKwy69qs4K6gAbBrm3mFDoRcrRFoXPR
k9OxdU12bm+g3WwP4Scp1kewCCOOuUzN5AcxhtinAanMY0IWCvxy1KUtw0+TFbG2OcdMqVnezUaa
2rGFlJik+RYSVTXG4ewExe6qm9CIvllQa+on/EOnVDN5bNk8T+KzCWWRoTgJbJBI9nEftRo6reLA
MB91D3yjTjrlVyKCHNun5ohYMfmqQ7D7tgaXbb7Q6cwP1gUufqS5bdQhm7iRP29FEPaf2jRIg2iV
By6+NywpCehpUo+SNBd0s1eiuFaNPNkuuYq7CuIMEU3wJfAAGg+PiyiBn+9IOQn7EyK32O2WRWk1
ebSw68DHw3kc4tr2ZZMW4DZTEAagbABT2J5JHRh1buFf8btkbEXsrhIEi8N4TlWdDvq0YdrOskWq
WJp1nl8HoA2JIi0+HzZljR8IGnl6lZUt/jtmPXg7bvcEVFEJLj+96pLGBynQVzGeTsJAd59F7g/I
AvxxMnu/VzDl8WqgpQML41Zh2rrHaQYXmx0PVu6r+owruKrhb1sMMexNkGqdJKdbOjlu0rCKV22Y
It+9GVmNg/2nRRxiOU7ovc6U2k2xYLXfJ/70mYau7ptPJe3DXpw2m6kPKqixRLQYpgQzSoK+5sdi
sgmsXFMxs3xkKMyuAV9ltviGP3XrpMcKkNYx822iyMGPChscny8jsI+WF6UTeGXcnZbkygNlMYrs
khakwifESEwO2/G2xr7akCwT4Wnlr9q8rHznLPDLCd8xbag3H2k5WMOSswQUpU8SpL5ZhtwpXzQp
iAl+kSXC6FPD+ggkfJC4DUwlFf4In1ePsDTxCpmtWbw2ooYqcFo3ARcfp3mA4Ti/iFn+3SM8863z
3q+rKrpSNDYkpW7h7i5l4lPRvGegsUb/ePBjawxXoi94Wi9BXaCY60mQQOILCyhBSg5nqAD+ZLEJ
sxJ5ZtxGxn2z3SqnIth8m5WMGw0mmkZ2RLvzfuKZL98nU9tb1xWCabAKU1Eq8QX2FvvL6osJKxAz
28zBL3ILxh/ppWGp0gjxKiJrlem++CLUGJbkKxtSkV4JURajv2KOrhvrnz4i8eAfw6PRlHt1Cv7b
WrgpkdVnMJJ90ny0gzIOgoXPRxoOH3qJ2Ka8VV3Ulc7fte+CmjipkrbL1MJypjr5PLHWYdpr4R0G
JPuEaMSUUnLVkha7PIuVs+jwS0t2nuxRmRqW25lssCyLGATxAg2oo5nWvblJ087YPzUGxpog+jfK
G9WZ+UR+z977sWN+x4lt4RNjMJoP+hTsRHaMzN3UNqLUL6DKAaJF/2pqRlIcx1BUo5UqM+9styxi
SlgihZo93tpQ8MacWsGiGsaKSo84le2+a0MZ9Nrr7RyEPRsnXzlnfZkbLQ+sydCBNepE+MEQljVn
5WRjfzMb9Ycr8JZG8iRCpfHL9kG8UnBpJbaKdb3J2PIonmTixXnRsvfJxmAlG6KxRN8HdoOVloaE
rCtRMbbMgqzUvheWorWu24gXmHPTo4rXnUdOYMK4kA14huxSI1Z7r3CWTuBHPJ+3RskLx5QZl3k/
mD0p/clJIo+HdZ5lx2GcQhtXmwUBD2yMXoIbwfC9rCZWfBE6NJXuE8TXLKEHlwP7gB3swLgJ8gOt
HDaoIYCvdq5DrQWklkEwQBt6DTNbWsxoUNqBeAm9LiqN7E9kd7u5nXk8zqzjYIe55hnPn/GsVTto
q68lqKqNaYzBAUMK5AHQpF8/akagQ5ts3EaEZ4Gywn+FSesfFQ97NyldH6Hkwx6xk0HrRVn4jL3F
n54wu1uJ0IDaRjEQ1qxigGxrHH8tyy6FgM477B8Xf/nNFSiHY587u7L4HXVA38bBNbr2YcYiTkw8
Xte48/p40gidn1rnHx+I7goQB8JVDshFNeMVk7CySZrZ/odyyOEoggQe/0yOCczcVrN/PUFiaLvv
5R0zQ3C3NpcEXaG4VmhOZA5pzIK8SZFkbSxGH06GtB8FHTlfDax2u1Vc+FP1vu3pGC+zNjf2nFYw
DVY9MfijJyTa3emQCKmUuSaESsXRxD0vi43Ktno50vJDulGqHnEddHxoEx92PXK7CBCErB2hmYrC
OSC0sEIjSFzQsp0WXYnMfsUzqrntDTAt4wKmvsTHoR8+uYpG6tBy0W/qWcXGzP56EnMYARz+fKaN
Ox5AyRJcWr+7b+B3y8YZrO4qrBNjmab7QKioed6+Hy23ZbjS7/lUF0cBBA27NoA0L3OZ9+7z5IBo
BLeutFdbtzcEYRl7toZl1V5V46/A/HfPA+VvuoShGDjNxX4wB7T3wUR3UXy1cUsIkg0aMkmhF3ld
Gofx6wca+/Jom2JDoPxkjlqiH4WB0Zzxmf04DVE18eRU5laV8IXMMkm/iAoK85QK/vgoQIebuAVa
2ZFkzk1d5jvZ2AYiON2EIh0HO4J95JQZfvx6VttWjEcTA1d4f+k36EKcpXfxl/N2kbNt1GVkFNYn
1eTYYX3s8MF0I7Q4FNzqf+opRw19oesA3KryMn9Ctug1PGhIdgFvjRacYKGTAszPG4eBe7DfZT4P
An06Ijbg+sofooQM48J3UHL6uy7LDGlQFTssL4+ztJ2cZmFrW9TZ0q04qLY3dCCaindqU89LBJIR
+tbPM1IOl0kQdgotM20nIgJOJEarxikSDRlly9SKC0CxDVCkhWGhl2zCCkToLpyFuDdjm1Qj6W2Y
7j7MHJhupIYmDOg7x0JAq3FPenqVOy0+gBBLtPKK1qkJ5qxNbFOgOApttwuXTJGX1E1GJi+vK5VH
S1HING69B8qjhNsMvW0gcx9BobLWY32n0jVOXJYdLc+QWyTCOS5cjUdmCbKK7txGtSIKFumQ4VT4
Cfj8NE4/UYS9il6JsVGsOIuFbRkyoO4q8KzjJg9T/VjTchkmbQbaFQyMRJXBi8PG1f7CanXQ25lX
oieVO+9UqQrZHwcllLv8yEfVTfoj6g2mooUY0HbElW5qFBE+RgXY5mCJJiS0E6zCqiQkXmQEQec/
I1LP2j3nYuidL4QPY+Nesaz3i/e5UnHiHMd5bdnIhGE4hmaBVi7U0o9zPQLbZT84UzV6tgVmolsg
NCPcXYxs9Ps3iaqbevJQju4jZNPKrVAXjUK7PmF22vRfhZ0lY7j0GQLu3MtknlV/5WBerNZzNyW3
rS0qUQ8PxBs3g92OV3mYCqdFFH0fZ4H4NnHimDfG6Wy2RnofDeYyTZCyVQodMYXXVbbICCxZoCXE
cJLE8frE6tRHGHHtXhe5stJVFvGAe2EQ9Nd8jHi8HKPeP4lYR08jm05nWTV0p2Ay9AdZCWcxKB5e
yahJbXDGXfXRx6Y+ZQHXtQftC7/GVZH+FdiRXuatbeeeH1ZshWQXlJKT8wu3sL/oBOqY94V4I/qo
WEoWhkDXtqpVLAd2HOuofTvFaWMfIypvjt3Rpil2rMhuwqK9dggrLipmBRdZVzfHvAYFjd6X4LTT
rVqGqnffyyIsUdcvotuoLv1lGhaBN7I8X3Jflefu5GSr0c9RBc4LzvDV7pgvWJzLVY+vPHORj32t
Bt2eoO/Bvy1Vkp4kA0knb1QxX4Wxra8LBm7eS0HR1J5FdfCpHyZ3nVo5RyrfZh9714mObaexz3Gq
J4w8bVn0DQNNt6qaGgeMYum/B3kYoV+poeqWoNSDfIYU5EPnxGG0KsbcOiZ11nyoOwbCAaZgWY9D
e07rakw8nvXuwpfKD92/os5R4xk6ENqb2mExOdZt0SDNibJw9Dqcwb9zGy6zpeVb1Xmm0I6wZKSJ
3w8dTZAnZfqC1w0pF74b6rUd18WbAYctL2pBzA71uamhBl1/PiCcvbRl0p2B/bbOo4SGztKF9bsl
fU9zb5pcEiJtLqy/+6Ls70rLGhZORKZ1XcfaQUdBgfbBaaqxc8O0SD10TFXtspj6ZDgXbVAGnk2K
6GokEoYYKdWi62lKz3EXR1qcV0NZrZyidS54mg0emN7PvB9v7Nb3rxiB+nR12yxBLdqRFwxZJ5f8
/3J2Zstx41rWfiJ2cAIBRvzxX3DIVGq2ZMmybxAeQRIcQBAAQT59ryxXny7LbjvOiaiLctgSk0wM
G3t9a3GbkjqlZrxVTarfb8qjJgshb4ulsBIMhCxpK4gqApukH6FMT0US9+NxQqOgiMPBvPHRKN8s
zWZkKY0RT3OzzS/aqyEuZm99ySOtuqLD54PiytBzw8TzzV6mnq33ebw0fTnurvvYDWovIPIMz0hd
ngulXPQmh4hwUrFmpdUhv0zbMf24sMxfd+j3O8gOqcVFuSm4DWacSK24zlgwtUUfyfyjDlDUVAz1
WVeQbpnvszWTByz0WVbm7U4vTDQ19+B0wHasjX6Kp1EdnfXRsVMu+6gT/rTinPy0z8POjrNKt6Kb
B/F1wwM5NoZaW6MM3B6NzgkvdDpDsZXCFGHj3CnLpTrOqEOjQtAlf8pHk39KvEredppPn9zu9q8W
A7xydIpvUoAFxxA7RTX72TyivgwKso7uOtCL/LCH03hM+oiDzEI7+bbZwhR7mceKFHYtQz+IyOwC
kYW8VMvYHSWx+glsV4LP7+LLKByTQ5cly3v05eb7fGz0RbT1+eMw6P1KLN1ce4olF8fgob0d09Bc
apuu9+PC9VvNWPo5kQ6LQzxv7jbdBkwe9LTuosTYK6/pempXn0zo27DxyLMhrXA8BmGJtkd+2gPN
rzmWtzd7zJonhtbJ+3ln5i02fHGByUZv9igwYJiy9tDnnFxD4Y6S0gx5X7F9GxOMdz0edhFM9xIt
+HvhJzWXIEPCg167+b0yNhU4XO/7tc5TewVQSaI7MExvRbLnA9bswdcJlewiguZXOrWnd8yJBJ15
HXwJeAwG7Xoj6d7m5TZ41LoVtWhps2tJEkdNHSITtDdFnyt+vQZK3KPL0t8G6TY+90Z/xM8INHrb
6HkZUMF0lna3Pu+AXxIVtZf5pOIPNuB2LftmDW+A+tinNnZuPjZxn6Rl3kT0KuWTZoc8HMb8cmiY
qqDjpnvhoHdXLN8HWnS7yV0xJHy8nQLo/VdbMFM86yxcjb6ecwehJ/I6Wk9jOg93iU+DN3TMW1Vm
XjdT3eRKP3SidUMNyXdrroZWTm0V6JEAQuQ8Co7ULcv+sLFR2+Z4Lj3CKp893iYo8dSmVchLiTO5
7suIonIpyWC5u0G3pFvKxEbi7Ur3aSunsM+ugevxqFojlIhXBgdx80xanP401hGtDMlQOIkRWNGF
Mxm9JLEPx+7tnmw8dsXm5zC3lzEWu/DEUigCx7nfRl01biH2MQ+E7EDgiD7XhQ646GUZpLl/bBNQ
M0XcpP2baYuC/bhmOFWWIZ3j8HrNOz+WsUYf/4b2WE4rAHJ7NaGzddnFpi3x7k95aYLNL91dvwVZ
vid4/GPohwp9mkGeKS0Vk+HOmLRjptqyLutjNNiXCfOBQd4sbbTFQ51Gtm+uZQN1thhGtHnL3fh5
LJJhg/BDbScvxjYlUy0gFN7IFm3SqvOtv0hEGrEqY2FD0RLrdHSSQivIkZbQrYhXqN+Zic1tQHJP
y6Hj6VLQVCZoxaFn9xypQH9xOUqTRKstPk4Tj5JauCa2cYkSrgmmEto8ULS1oE32sAXpRFGYWba1
fYmV1OAfTGHQwuSGRWhmWd2oXhVEzJHPaznQiDa1iv1EyE0UuMw+Qcwd+EU3s/SjcO7DvjfiSTTq
g8gV6QocE4bHFWxHzRnXxxCbR4hFItOQv+h+1W9xf6uT1h5co/NSzWpXBQWmqYphIMOjHvus0jrb
CsvaFOurM8NnI/h+oFMPGU94fgOFkYVl5Jd1rnZsNul9vjTJIwVApKvWodeD8YABU4CHW79Ek5Jv
1DwurF4oFdfLNE6Pdl6MqK0Xjp/QNRa0CAafn4apm6t4nPuDnDl5HGUY1blppivJSXATS59exQqi
5SQWiNc5jkVVHHNY0Cy1x93HcV8gYqYfqjB381KrKJtuwQ+u5qT0yot8WUNfzlJ0ZZotThV5NHAw
pAAi7WnJcHP1hib3487xtjUO3Xs+dtDXKo1JuRb7JvUtdnls/m0m+6rtUF/gI/AH7DrtwdI8K+2o
mueuFdEHdN78AdBOfpzCfDhQRbv7oAt16YaseQnH4anvQIIJHNwONObd+2mNzVSQZJreJyHXlzZO
uC+49h0rWzRHL7mKcdMiRIe79a7EYTe563AsuXRr1H6WTUI/SC6iFxkl67WDclsRNU+nBC3jZzTf
Y3le07wqki6cbzLOE9StWBzPgzD9nMrzYXgbh/Ou7ePl0+RY0NZ91kIIRTN5yk4jGdupXHTrDbSm
fUKzkK5dVCY91pEiC9qO3PRqiT81TWNkEff4DEXX04aVEr+3RPsLY6LZFDkNmY1pZRqAnBq1lhSX
g5rMO4VTW1NKlSThB2y8qy7ygK3uIjAyq4zqgot2JvHTmRs4RLuTtmi3QN0R4rtP1jGF7QEnz8Nk
OWioiZPkGtKdvlIboJJCC5Q0136x6pOMjW/LBW1GV7Su95+N2TBXMClxTrMKXcwvDqqVK6DIuXrs
XHKJJrUAMtX6HcU8sNGvyDh0/DDQxlylG85vRYByxFQ9nwNSB/MA5jfcHXk2S9+/p8r5Ui7JUvVh
MIe3dqXRI9Q1loMKQg1XZGZt+uOKouoSq9+41n5umg6lXI7SExRHMN0mzRoFpeVnEm8bQqJqrRwc
BiBSMIjKtBmaLpXuIFwGKWWQZSdRpOn6fIx1Jd/mNkZNnYx8fxkXO8q7eIrWpcKpgkssaXk27arU
kRX9dgzCuBvTu8wmnBUymtvkYw9sNBhLFzDf8QMEM+nDG9lM2ZSXOG37VBV2b4bFlhQbLtmqBvoV
6wsLmjvdqtFtfJBXG+NxEpaL9Xmk7nuH7lBSeGDeuT1oq+b2RQiZTqJaMVUgo8CNk4y6cH6eMnMQ
qNXGk21sMHxb5sU7Ujfgn4axJjO0tkcextBejgqglBkrvaVB2N13Vkl8D2kAXMp2IJmhAThg7rj9
r0OQ0xDPcenGrcpV48kLgcrUPH5v1gbqLDiYPj+3RuOIe3UFI91ZugcvcNZBMA93+kWkPPTZEVz1
jvk2R0vevrdqbYKmGBkaXQFOtrxbM2wRWI7Ns23QUGDXBgWlvw27PNzS0orFzvK4Q93Ct4Utr5u6
Twmzoxsq0hu7jVeJxe3tRTuBslhKQC/JwB8TQ1Sb1RlA1Ta5DK2dtwkcUmtQ4+DsIOaDUqzDehyY
qZKgkG5iwFwo3VWOFXPLWxRRLD22hg7bptCFdeiktiWQKtuvaS1Gn7Z9rVYQNzl6B+PErneUfqzm
QZ9xqGCO58oWUTrnaU23PUmP0P2GZ8Vs/xSArjFFPMFKXaQWc6cGbTJ8CUeJKgv0e6NlPWVL3lRO
g1PxxR7PEB/3zG5/UfaXeSvcPZql7gJ94PZ6CnlSyjizN120bUOtkgGwlsshBKugf+xyv9LTjBKO
FsmotrTw4yrHozYhKEbP1DrCnOPkF7WHXGJpTQdeZNhHbWWSfXtY2mD1KBCCvkYFihMi7xQhR52l
Zqj4wPynYOd+U0Uk1jl6YLKVpFoRP/pZ4xXZulg6h6PBuAcOpxHdRU2NckIvF7Yh0n0RgT93XFBR
x2O5y0Yc4NNyPDgMNmKAc+I5H0septNUp1u4XETLRN/3rk+jpaQ8FlOJhmJLcEKl23I7sCy0VRwS
a16APgCbKLQCZVeC6ZgdCqQoBleE5tatwMl7KNIZdfiNh+DmizWRtKYy6y8DsUxA2S2BuQJsnRqA
bsSbXSo2khySVGCaI3wL+GKoF0GRgK27mFU/d6VFw+zTDmABY4Pnb2wQTrjPXR2ySPn7DV92leac
5XUHtuJrAHgJzcNOiesAy/DyAYfLtXlDu0Gfq64kbi9QwWSXOqWk/YQlMtmOiUu7h2lN+A0wSfFF
6AhPnq27B67GLToj+976QrXh+sQ8sfer7hvcAmxsUIfpMGE1pQPMCpLkDxHah7TKu2k9RWhatNUK
NubdmqTwERK5pBdj2nXAEzV5nLmYDiYew5dML1GRU3CIje53EPrLvhWwHG238FTGbRXbxcHU1Y8A
5PPW5e4kMg06bRl34KCCrx4fN+/PaAROw6Ua6RYfoBBBZw0TGAsr4RKHpTeA36EtjKLACxOxzCgK
xm25Sayy1yKOHKtCIhQ9AIRQb1dPDahjM+IuQQPQD6lumCgGFOB3c3CueBeWsrFATb21RSZ5DhxF
zm1TYUPvQF6hXXK/D+gAFHumVFZLB8CuSsKhrffZ42cEAU4HbGRQlUvUt3Vpxjrmiy9XQ7b3FKuF
u/Jm1KrqZ8ceFqKNxeUImXEgaNEFGuLpJul5fMWaXlJgQnwbCh3x/CoImvjT1rfy0gdquQer15Vg
wOKPcMXYEToDzbeyJUunS7qm7VbZdeuWotfM8No2Leux/uqkv+qieCMHk63kOeCN8rfoXMkEzYBp
2IpeDdH7NgfxUAwAMW4nECZhTVey4VCQx3A1zDwkQz1EXfNWEq/XEvsmqjrU51WT6Jmdn1t2tyYr
2tBJPPFb1g/JywzKQhTO9u+TZZhetJmmAiGw6D2CqAQoJRyGfK/fi2ANBWorH5QBKo8bbWHvWdB3
+TAKG5x0h0ld6VbSO2PNdGnIDK+HpvIafQF6EfCQPaNj3FIMA5F9UvGe1D4Nlwent/gkEdgcl51j
67laCwegMyNaPHRZ2MWSNGNW7XmAwmloc38cSez6B7hl20qjuVVpDPW0nBNia5Qv0dW4TQ3YwDV6
afjmX3JuokItNoR1ksh6YD3/Bqw4rFKSmieGcv8YpTz6NIFAfwnxI6QIPB4ckP8XeG7YjYfIf1TO
YNYx+xGAsrlXNtx4wcwURpgH+30uAomKJkqHI/YDPeKYsSQVo4BT8NPX6xzrdx2aHRXzOKjM8BTv
hW+i6TlgffrYNUk6lCm6+ielxghSGEhLmSSfN4vuv66lQj9If8IGJQdXQQOHi+kFJ9ppUA86XaaU
3JmumbHKL8iQAJukZ/ifAQn4rRtmaA0QHKe7dANKsx3XGF6NuEqm0JvmFNpm6PYTQO7NPPHWr+Qz
GdNJXnQTG0xa8lSHJqiYI+mqsXhJ0CzQtMBHdHnUZmEF8C7aUTaycGtLLTMd+pPdPLqYRRZ7ckjT
cWUfsnE0WFRmJXvfYx0jTUgq1HngFKpgy4QA0JKCsQKOjDIeVNUGLzQmDTD2lAAFbdT0NZyDjS4V
BE2AevWi1k02UCxbIUELKcHPEDnG4AwZRHRiD+c3LmEGR5g28ZnWzxNbuesqCLEM5z5Yhlrf3Xbd
tNipWla8sTuqQ5XYZf5k5e6ircBvUe1WrlOKkqzYVYOV4YLDJtnlJTrW5ztJMxHm/bER3tH5nQ3E
HpOi5Uzi78DC08xfBWbBgfmq2xbeZ6UPc0bd4Q/y3I8GEYh/MFDn8MpC5ASmB/DhR3FuDHHm6LzK
P4cdXCR/q95xJgnkJ50MArTnytw4lOGQ6pgWVPcwIhU9dJSlNMno6VP3l9D1+8/1o7qMj0Wh08Ou
iihHiIfQin78WC3ZYE0SLf0iJ3X2Ng3fwY9B5j0GYjBBLvuDUPmjJn++ImzceBpn7zAk33PEwD+Z
DDQNmQnhl/g6fL+i+07VJGTUkOYX2qQWEJwLfQDLR9tBrPz+Vfydn3D/XRH9ngPweVJw1ojGvPrj
/387Dfjv/51/5l//5q+ohP/90037WU/L9M389l/hrcfnMITl9T/64Tfj6n9/unOGwg9/+CnO4f8I
bHj4utje/B9/+UOaww9xFv9Mc4Ar6Qyd/IsF+CnP4V8vQv/fJIe/f+bvLAcWIlcSlR1Alux7fsf/
ZDkEjP4XiqUMSV/wCQG7oBhof4c5JNF/Ib4VLz1AWGgCw8I5cxJi8jnPIU7x0h3I8OeUMARQ4Y1t
/06ew3ms/kP/xgRDaETy11vI8L/gm34cWWL14c7UZC9i9BJN2csceCnUt/w6tWBOC7SJxmuZAdau
8gbFzT+e1d+j6p9pEj/OJLzDEd49pFXg+WDPgPH71UzCKX2H6OrNcbWxw4FkyAAHx321QdK++A8u
lTPwLbAw4tG9upROOhdFAzHHNNIQlOMIAPLSqDph0fwf3BUeZZ5k4DSyn5iePQIotqWpgWzt26NP
9rnSBtKP8fRPvuwfYa3vD/CcUAZkAoMCfrofvz7vYPLpCR5g3vIcbuz4DY6C2TfvskqMvCvplADP
4VzCNpxOf7Ic/Th2/vr2ErRX0HCMs+gnZ7LxDdpSyhgseWlWgN9s6hFHy3+PrcFV4PFEdAk0lAyL
7WuWZxEsWdzMLSSxNAPjF484pRI/U1d3asDi//tx8uNSe36iBKY9FsYgYs85fK+WWjLjSN1Exh6B
bkJTlforsLRvTExDATLsKsMp8w+L+/k3/mMK/nVFGK5icg6GiMLX8BBvZLcyoA3HLiSkBGHd48vK
p/r393XeK3+6yjkckiFrC2jfeSr+A+tLLYcGOUt7TFoHj2oQXMPJdLdFMYT4cCB/uKdfPcX4H1d7
tXOjmIEKC6PhkaHdWXCojcINBnaAcxZLnptCS/np9zf4yk76/Zs7R1qccUHQe6+Xsq0BUYHOhzlG
TZbepVPaPwuouie0ytgFyA9Z2fmBuo2Vc58uXzL4MC/RPbywQk+QNHOHDne8Fnql6rP3SXDaEPBS
xNzMj2dIA61RUUZy3v+wMEW/+P6xpdMwQhQHsKfXI44tIosnlJHHFm5qWaTBKmnhPXE1pP4zXgxJ
HWzMWiV4enXc+/RDiBP+PRoR6paaHek4SuR3KBzEH+YC+eVHw/p8nuGwdcWvJkOXw2e/o6F1RE2N
Y2VDqlbjEA7dw9QwQS1PcD9APVozCJFTv4+XQKD09cJREVWDNw4NnLGQ6YLeKI4/RRIpXvGRIaMi
FtuVsLG+jbM9OO1yhRMf5/MKNTQshFCLn+3aBs8G+kSZJy2MUGlADzCctiARNKvt5C+N1DC7B70t
DSc5XJiwfqfyya5suZXplhRbssuDTiw6CIG5m3K6X8wtBX2R4hDmec+vQ3T13gV6dsdulMEZLv8m
t+TBoMBGM0HICyThmDv85vF7QYXaCMFRv9j5fp4g4IlRGGDWYw+mr82aaKISS9bzl740t4G0DQxS
4Slq/Vu7c1VbC9zm9/Pjl1ckWKzRgUPH43UoUA74BoqCNEfNOfoqad1H4nM+ptc6GVPIM9nL76/3
897OCMVqAyLnjNTGr5jIReQOOSDWHLsNClns0vUk0CCqWaz/ZLf+eZgyhOngTR1422CIJvSrYSos
cd3qJuyCONBdTcEc4Z2blv7hAf7yKgjAQpmC7CI8wx9XUFDBwWDgRDgGOA1qyCl5cAFXE7v//XN7
FfhxXsdwNwzYKmxN6E2RV9eRbbBHmcqXowcLWE3R0h0yP4gqW+AiTfkCk2OCgR/SRFxq9k7H4jil
sv3TsvSjnfj7x0AJA+IMAHYUvQ4cmOcJcr+j4M18T+t1zvsDXztzSFfTsjJBOM4pGiF66nD62k8r
fUBg13oUJHQ3iE9JLsFt/jEx4JefCRQqQzMgx5tzX20rIg0CdJCS5YjezHgKNanz0ELrG818yxdl
ywZYwvueYCrDkrDd2fNBF9lCIJXZOFV07L/CU+NuJfPVvq8fbIcD09wa9bjBj1go05ILAjPY5biB
XgjNn4qL+Jc3gLQU0OxI0UHj8McxBM4nHza24qE224PQVB3smoqnBqsY1F3aVXyJwnKgmcGOpYdL
xOV8ZC19C2tFfrKK8xJtaVc34ZS/mXY6vWXp/nUnHMEArMkPqxJbtcouwF5hejgw0cn8w+h8Baz/
NTpxYPnXHbwanauB0CCmbTluQScu+Z6P6In5seqCsDKtxiJvIUd3XXhKps2Vi0I7+/cfIfn1Q0Tm
O8FkjH4ihNmGtWQjdjnLvQZCVs/IJ5RV9zRdRiAo4Zepd/4dRQrN5+XsDXOiBDbWVODMICmI5RCH
y1RBKKBn/mYdChpbVTa44NETdJbTTkRftzGKsFTSR5rImiBZoMqC/B3UGXBBjoTXAYn6i32aPlIX
PmYbLgQ0wZZqzRfyh2f+c+kGeSBEggcqhHMM0KtHToAwQ5HCgjB3/buRg0Hp+irYoUdPO0n+UCf+
YtnOUAPj5InoBtSKr04UC7DPUWPROSoxfssRA4Zd23VF6vf8D1c6/6YfK1LcVgyjRY5XliDH5tVk
RuveootOMJK0eAsZXLxDsgDvi2HDaQIhJAAYwixgl4hd+RPO/ou9MANDenaVYGNC4f3jNDSinSHi
g6W1dHvPDbv3dD579r/11HzCkTerfj9k/6o9f7pXgsC58/sj4Kl59RVCklx822LIkiQfH2yCumfj
SbWNjSsR6fE15Oi9tL2vxKZQ3KSsLd0idBWiWvn9R/nlYEJQE3YWEO+Iyvjx1ltrHAEutBxXNpkq
VDQr0gZyT9BOoiRN9+33l/vFpomkQURSwlFCQHO8+pIzINBiQN7Scdu0PwpkUpU7bMZ/OCP+8vlG
6GRgJOHxpuxVBdAtkZhA8y5HnJFhg3YeIuWIfmbGWXBaF/A/wkE4hGm/r1cuBvTko76Gv+5qh7Dy
h/n686EcTdVz/mKIOYS38L76stfNkh3GE3wYB/K4EVQcFr2DattEKQZgAWoZxmNDTYysSxv+YVpF
v5rBqIbwsFG3s/T1WDOgdOJkDPURyRbNJ0V1QNDMF+ZuaSMyFEjAANsJxigExrPlAQrqbO5JFXYK
VPcw00aWK0IGblyTAKKIjbFRCbB7+fL7kfGLj4kYADjp/oqwoq+bu03A2o2M2XzMPNcHm+6uTpc5
r1HLt394JL+4FPwrKc1DijbcTyaPtosWNWs6H83Oh29IuqRv9rEZALNk4X9wW6hBYRXM4AzFBV8N
eDWq3SiWzkcSt/oN0NbsMG2UXyEm4Q8moF8sYrgS2iIoEdGSfn1ujHcuusniSm0SioqbUT0OAt4C
7G57ASYvLdIJ4Pa//a1B/0dXHibECClHr25PiBCMbkPm4watsxyIX4u2G+JKh9Aof38ptNN/3iFQ
aSAaHL5CJES9rrgZ2BIr9ghDBHIN4sW2DTh626TrjjQXPvYlRN+4ylCT99DJ3BoccHK0vt7h+hje
DIxgcrUJeownjuzz51i5vqnAwjDA4j1gqcLwufmIbNjgRsL/uRxE04uuWBB1ARgEt5SUNJsYq3JH
1ugAczli7UjQ5Md203SvYX0E9iNkE70FIrVHVZ96Eh+QQOKzOgGhEr/koL2GrxkcP7EogIRlzZVH
7Ck/S4q6eVr6KdpOPTAA0NJtNMBLG6rocti9D46LlW65JcNo2U0KqIS/yZaoHw/4c7AehhXYsy9s
mks4ZaVLxQ2jI6GVBZUGBz6Z+0cH2pNf6jGYLpCHNPJiE+A9CvgIngcI+UAubDp1JxiIhSqZhZH/
sMl2E/UA24C+7hyOk8A+c7X2x2VZc1lBMto81OmNh1dDsPAQfYdBxZUayLm4apH49ZGCid4Kyo0v
dwa3/qMibUCP8NJ02/3KqXsE3KlNDTo3pw+IRmKACzcn7AlFrD/MzOftIYWcCr+AEvteAvvPj6PG
FlX3/Nz+g/EnR6jkQtgTBMK+9P0wJUDEGhfBhajIxcDsG/R5D9YR9Q4oXv/SByx8MMi5KPjQ+Ytg
6/o6mfM722+IKl4OvqHjA4wQhUPMTS33sT3GqVzhWZTDQVh3mbhtLWO1fOwkfPXExryynU8OYJ6+
pEmw1g4cwBlTo8cM5GKdp212TPN9KlAx7+DGc3G1pMp/omZeK/gnu2Kk7uM+Z+TCJR4gs98QMNo/
wyhUZ/DQ35N80DXA9PZewmdZ2rCNrtjQNzfJiu8DpwXgQC1/9ntCjiSI3rRto0DseX7ieSpL30mL
omKhJUJ1SbUsdH8DnfI0m9QU7Q49uN3lHXix0q+pvpTew5cVSoDuBskPHXC/UlIJn1vSgBNt2T1n
6cMQNL6OVtYc9l3v5RYYW/EYKO2O0vUBoLH6MLIlvB4byqrNzFnlQ6O/ZcE8loFxqmJoWB/pNJGT
7sEoUYRPnBCjEp8QtcFqNCku48gfoG9FB0m2lyG088vY8gtK0keElbwQz8d6DQFKaMtfBkCKGjNw
YCdn6XhwAVw6sKS+lTnjlwtPYEkTE6vDLg3wPcx7kXY5EBGcGx4Q3eLuZ6FBRViPfTFZrgEW0qL3
sLVtAbw186ouWGLaC1j8h4txYO5buoCfgK8JPGMlXWv2rbTTjLxRHM3jUAuEUrU5yP0JUSpFjMHz
boD10Fd0xjkCmykWiU7Y9b3Cs79FeliL9ggfCyYjaNaIfgsmM4HK2dkV/meqPSZEzUlMtuWabatY
l/fAF+kCqDDmiEWo9iXW74MoOYSdAFkSxPjMRxrE02dPd6kuEtnHthrYGc/bpoiy6yDITFdIyoBW
9JsjwSXas+GCJu3cXmiNJ1UYOfbVzgb3tkFX/z7uu/gtH0bZnlaELtUkb+fbaI3ZYWrdCsV/RjOu
aZcQpjSOehL9XVXTPeyvFDbZzwYRjFl9TiIvu5W0ybVHluZj6iT/lqO5b0tUAQMO39yF1b4x/wSd
afimlc4Qkjcs0QfouBr8jiJ3+RirMyyyVgsyj44GFctbtqXde7fg92xB72sAF/Plfg45bP2YnhCS
vbxDFw4ySLc0+8E4i5HQJPn8gjSr+TMcK/IgfTC/0BlcE3wnBtGZ3shDC6zrHZlm4DB0Wtcq42Qw
ld0XTI4+Dkgpw1RWIstI2aHgOtmZSLgifFzjVJrrg8S5abgAKYt/b0DGPc98FXvNSBshgU2svAVJ
DhCvHCANnhSMeecxGKyXAtlsj+HQ9MVEtY0PsKCr4HnMU9wiVTJvrkS846Nm0j272Nv1BsFU4q5l
M6sQzbzfTAbGjLRJ8VsT1cIv2GaPzsRkL1CJzJeZapq7bl3UB7Tu4hqNM3InNKYqXInDftitlwdE
v4H5gC4t7vpeOeQpkYbcYRLNmFT4dtGEny/lkCMSoGnUJ+2EBgmoo7dLi+fddnIDrjhuR4aEoYtA
pxtoonh+g2T2c7I7Tpjgi3flKjl37RFPtr0gfsCvDay/j0CFXKqoy693t6hPZlP6xTV4rjul8+cp
EsB3dwTJgm8HWn8Jpns72twsX/J1IXfpPgfIJZ5ycefbs+VszZDK8gWZ6CkDgBYDI0Oo1Aqf0HWE
bVlVcD2IMoArE5GZY9ONWKEsXwokv0VvVbSRO3i4+ZPKGnGbETt9yEQmKwN6Dtw8CMOocAxFJLFJ
XAtkUF1ucGFVIrDuSg+4eYj6/gkpyFgXBW8vEoWfVmEg7mw+Z3vR/Dd7Z9ZcJ7Kl7V9EBUMyXTZ7
1NY8WB5uCNmygGQmGfPX94PsOp8t17G/07fdERV22ZbEBpJkrXe9Q4BFWVSZARMLpy3OsJSF5tiH
gDjbLJ/iU1r2fAGuTkGEsLLot1I39RBpnnNgrEq9XxZAa8gX6tlPhLuJ46U4s7p+XeVDCtmzgTtx
j4RvfBR1PyCerPmQhWvmd/jRNE+OTL17I9QtEtVqSq9xxKmsSImq+1C0er4JPDU8ms2c32Xr7ba7
OLhwpYVDghg5UG4s+zXeBZWHUafXAtXNQyDT5cbEUPfF1HV2MGbhIu3ogvjOLqU4a820uvCciZ9Y
6/yOkn1+h1O3etbTKIyT7oDEdwaawxcfI2tYlkMa1xF4i0Jm6RlTtfGM2q/YyXVpbDLDi+9ESssV
NZBclrNyHJHOpAMrSRttx9brCVYae1Z6XeSythDu6vrGgFgPVXkpuNcmln6o0Zw6qDbIbl/qwKBn
Gs0SlmE5tS9GLa1HkTTTdpyU9dUb5TBsePTaW3YL/VLbaK83nl0t+aaT7vAVtzbtcs981n7TcFk8
3uTqYE651UVY61oP2i6Mu7A32c18b/w6N0F7i68fwH9rN1f9uDQfIW63t1YfJNf4LuCKGg7BNlOB
c8Y+FkIUx6f7DHlQ/77Nssq87YxAscfXeeme1UvNxcPh4ZKeON43Q9yxiWEtC27aO9gixk7wSaug
v4rLJjmMqMaPAlHaWctr88LpRD5Erp9kN55Qzb6phHoHex15iU5f+qTmr1TTNNt4bJzPbpjAhmoK
vUH7h8DDQULkjo53sLheERNNsc37juewR9xzh13efEMRAs1RyPjRLhKxKYz6Hn7q5eizJc6mmdHL
IE2ZhlBirRKc4HJh9lc2HYfNvWtzKq2r1C/ZNxzNeN3MjMvZQ1hQLW5878V2fRbO2ZCw6ZY6siqG
ja3lmmdIZE/jsqAE4dm8NJOpu6gSvzolaYUCG/ux/Rwy/gNCfUKY3J7hdjnf5fXoPMPqPbWZabGl
BfziqHZXQZzdzL04n2cp3lNvw+/DAewz1nrMmeoeba9hn7Vx7TMtSylIR1kv7wPMoe/MKp32+Jkd
vbpot+FkZEmUtfURsuwT+F/5ERURlGi/5iLZBmpk6dHhbPxlEemqElBnuWGiu4oN8zovRbNXw4DX
VDzA4S3s8pb/8QHlY+NhaA2PrS5M7gYsKKBwx/7NYIZVBDC9QEyOxVOYhd6jp/rimGX+4yzN8gBc
mlIHUspBS1yQLGZTepmR9rGpLfssdrT1OTXjaY/ixDxgoInxZzY422nkYcResoc+D1SYLIt3TnEh
3kvhQm2c6z2PExtwLelOE68ND7ClwhdkIfb7uRGkTJShhrVQigeY/XIzU8PuXfYuTk0Vj5br+7cL
hr17d1QznozUhRHic0zlMN/4qhk12Zsm6bOrVrIMsgovN/iOFergplnSSJQo8OYGrioDhCjU0DIH
36OgFwmy2mXOT8lUHfscn4HIFcbFoGcHb8jgqc+Mcs+jCN1OSwo15Cs7vD2vSuHG74q8pswQ4z5n
C5RRE/TZXWB2eos+JzhXS7ZyxNNd6hZ5hAjNvS4bFzOddAothhaFPluWerz0XIPXThkYOQ+cV52a
ZEZfJ520xohR4+SKPRltKRYPPEbM0MZLuJ/yQ2kL70BmQMUrZ0Y032os9zHlMeabEN3JxQKYTVfn
j2iCBmzTT+GUmXeuL04d6vhjPPabEcu0y4K7fK6qCW63qAuGo1OPpl71F+C++KIqecRiM/wQMjOl
z3nq6mrYlKmr8QRC3CX9Kg2iceytD/MiurPa9j9b2vsad3X7iYq1+FTAv2XTUsY73AONvTMOyQ5h
cHmLOXCwLeDpMvQOe439K+xgyqH5iMXemJ2Qw08C7a+p/KOfWxbvGOHV1wYqyySqFr++Br6pcc8L
ZILRF6ZrmjXqSmzYZHVrt0F562XgyOiO2EDxxeyfC2Wbnysl02dYxShobIMf2MICOLmdrO8XYQfT
h46Kh/uGY+W+TD00T6PhOWdFE/BGCXFk420JdqYLCyOFBEDyrCbE5YH6mM40L1NxSvJZPZd53T+r
QQEiqGUoX3JRgSoo3cefTCWtz1in8KavxTLfqHaOP9k5mqcNTuMGQj8dq2fDbYwysjX2tTudu9V9
0c5sDCqdp3rvJ9h770U4gWgMc8ryQMNIgVNXRX2fekOOfQBit0+u5fI9YTMXHbaWIRIIUZkso8pB
yLQdFZ9yJ13oUtsKlpZPE4MXYCQzUanzTLs9faNZjVa6mZopS/YUr/xkjayoPhMT8OM2FXiIHaCw
UgL0TEjjiGYqvJCpKfDU60qK1iL2uEsG/mgehh5D/GnsRiiuyQDrOYoTt3yxB0RC0dA6C4JYyM6f
vl1MdzQSWPaMJ7MN5sow03wLW/aIfqI+OJigbvAnUfkGLIhL71iiunfhj1WHIpPAPTALMhpMBPrH
xgIFurZbd7b2eCe45wuE8Ht3glHBLWTeupnilvPLfRc8pGvMXJ4rWAzjoVwgflyGYz++jB7YaDTY
bpNeeoYFHX0Z7UM1VNX70gpxyPPDFnV5E5gPU9qoBTtvYcXXYuCkj/Zo8hmpyvnUWRVz87xlrgzm
f1iIbbgnPLtg/+myBZfhKo4QbHs2CVs9Z3Qv2J9NVMSLGtXXTCpZHMKhaxlghGUmUcVnCB0JEwIA
mLid+liB/50m8pAwR6t7Kjo3FY08M70OEAWtdiHZXDLUADxTNNy8hHl/bcphldpUCJmIuNA4FV+n
IwKwdi0hC7+y0U/ADXxn4X6wa4vaPDGT7o5TOTi3ZRLMF3CZskckrtO7yRbjN1j9O8vzO2fiDen0
zR//d3JQzTU28d9TUP+rePr8VAIe/0BBff2WvxmoghDGABN6D06BBfUKzPZbmpgRBH8JrMeIz2Rg
YPErg7C/GaguDFR/ZXAwxfA8ENh/MVAdwgDpm0MYf3S3JpP4/4SB+mZCtMbvrB5olk2NBRTylsIo
rcYWyhHGMTQMIUGTF30cQqEefrgm/0C4eTMDeD2MD8c25GjmyuH4ee6l6R4WDCWMI6ZpFvhMiYxm
MIPrciIJ5g/I9QqC/zDtW4/1OiEXxMDQXbzi2j9w7bgXOMWOTnxcrDq85plb3/EWBiTanG8awI4/
zTOdt0MfDumvWV8uY46Vr2W+IRbMuXJbzDLjI8h0jNVDW/cXmKLwXqyxeXARvEzhI8C+Y+/BmUbU
xmwBy8FDx1wdWjcBhRkZq7N5A0k1MuuOYT2z6yxhxwsT86+LNlThgaFteJho0Q6lt9iQFee1+rDK
2yInsKUwuv6d1VPCEJPS7Elvyq7ihZqMIsvFz5X++rC0yGCyRGFG36vylgpXf8VkSD+muege6fgu
zWHJdpNfVJsBA4ujtp38UjDMDTapdIZbW/Ey1Y6ur7UzyXe2mQGkmnGxd9u0QqBUjiBy1XQ06xhO
mW5tOIhmHXXEQeysdG6ionfUuW/19RUyOuxZkaQ8mUViHAtvlch3xnRs2fQTZt5h7CGJAExTAfFx
ni5n7FZ0OkRmO4G2dYHYmysAl+UGHfsWZH+F5vxvQF34DbZLq0bu/cpHLzjFrPONmYLSICorq88D
DJCPEqfv97ya7bsQ1QVvWlOFzzLAuj7C4pZGt7SXOsd9K5v3HWAD7jaBk1I/wHvgVSKKa7NATr3x
4GVc+Njjny+oZh+DRRNMEmdAZ3honOiWsasRyL6vMZu9S+fM3MSzXO5SnFx3sE66j8Q0jPsavHYf
jB4N8IzH/3NXlukhrdIvSyebbcKY5DwJAzyhLO2m5U5xcdIqLi7botTvidsybh3inS5MjSVrpGYr
xzFgNI1tnsmYIqDGe9TL3LOY8AbUG5XaOUuWX4BeDs+J8vrPubUi8zrRXrUz+iw8cQkUzvLel5Yp
z4TM/KoqTCTBfvEMsDqh/hLnsdHPUZ4n70KFpqmNm+Jg8C6lUClnxFxABjXT2g1W917kN/25BJKC
AdgnsIPMQD7hghjzxf4nJ6aVQSa94PbitXfxVNgXXqpumHNNVhQEFM/hyNPDmGcko01g72XRvpe+
sXc7o78k2EN/7okp3HBn3c/AJvk1eCXWh7rv71q3NzZ4bd1hc5vtgCw+GEPnXNk6ZWq3aHVl+Frv
ptCb7qsqpLi0wnG/lOK2msr3vhPX9jHDH2EEocWzYvlSeRkj23gckPpQ8s2S6j1obBlpJcHWkjJ3
d7h9AUssBWDTRTAVy3wGQyZZyk2KdYgZxQbinsdcTVhjY7I3qCnhQtTtloGMkg8CA+ukL1ZyN0ze
B3+BBxpayk+2Ljg0piIxFoeR25qgvn1QVYdpxI/uw0zfGuzxzbRxD4DuZG4zCoxgr6TKWoExeY9v
dD7p5G7M3TVUoMlG4LUWU5Woxn5tukkA9gMnarxWpedhbIxQiLGMdj/aDZ40eCtWsZHupo6e/VEO
k+HuUd+7/rM/I7zHCgvX+1O+gB919znlYYkYLlT5R2rq/D4cAQ865irrwXx6c7MvHv14MVanXjte
omnwaAjmkaoVoH8CDFlnfm7v4Cxgx+2FBTv3aJcG9TI5EygfSx1aD3Zar8PDdv1rP/bi+2UZpi/A
QqjyK6tq9viQ0CsUuLgxtUPCng+FOGuor08I1Bh8l4OuNuXK1o+MYKrPW8FAfOOPvrW3PBhLRZeh
nW/CflMpk1ofdzG0iHEcfsK9pty0vVHdUybHdLCVMSAIHafydnZE81VAmbjgg6wVLqbIeCyEpd7i
e16ku46YnDOcp8Lrws28p6JEfkp6wEjojvLL25WNjGsVnuoMcDCuT7kYPRV70BWPjtnPN2BqHhiA
Luv7pExpLRRCFovNA9UIz22xfX2P/18V+C1X9t8qkVaa0m/LwEvcz56+pIP62vfqx2Lw+3f+nS0b
/hXa8FOIE4QfwnCdeux7Neg7f9HpkSsLARUaOm3Vv6pBYf/F5gZEzreZ+GSu5RO3cdUjCYto6ADi
LYDiGgtGefm35Oqnmv6fedFvyzSIrz7ye4e+lIOZv7CUncUz8sZg7pYVLzxQ4cHAuTGCHD39oUj7
pyORHiUcOBqO/QurrqhEJfRscSQbk/bSJMOuqpHbx+nwrXH5t1zvfzoSxwhXlj/xwMH67z+Ug0lv
4N/bMIyDPYz14mBeq7GUeBnox/+sxuXiYRTNm8zlcCbH+vlAo19YYd3p5rio/CUv8pfYyF4kv/9P
DuNSxvrc8V/uEZR4rVLCNLAmY9sK18mJAifZ5MCu//mlY62iAcUEzocTvVbaP166BmVnjVHBcYxL
7GAIv2ROaQcXHSFYvz+p9Sf9WLOv1w4FWkjJTqzdLwwyfwR/Y+zSHNMJbzQ8Le6WZH60jOWxGf+o
e1ubjV8OhoZ0TamEs/6WFWeghebZrJtjiKvM1ldld5RBCxpkZE9mAD0NfsSavUbk2e/P8h+WYoAi
DWYSjCEPmczP1xPHg8EuqEiPmLfg69S1TuSGRv5oSP7v94daF9sv5whLnl3Bh73qvyEa6kFSxyPl
PhpD2x3LocElxDbj+98f5R9P6IejvOl70IWL0RgKjhLO7rndzY9jOVWnijnu/+TS/XCkN5duAtmr
x4ojkYgBSDPLp9cp8//H42X+elL06/DUVuKTsMlQ+Pku1XFJhkndlMdmtGumhaOxGqvxrtWiXHZh
bNZbOgMS+3CLP5qAv1tZOOHOaUV1Glu6doZ8/rwLZto64Nrpi59mYGcyds5w0LEwv8pfXudHkKvG
ywa+DnYkGjc+O8Qnqm7WpLw0LndmPgGT88Y4+nMLXtuF9vvcZ8DixhIUrxwhm5eUQjFUA2bLFa2h
ZD3n/uwlK+hJY51Xc7Ad20Sc9T3WFJA/ql1v+9V9b0hxMkM9fXntKV+7xtGjk1wkBQoSnlHC5sdJ
dIdax/ws85RZn+LzQP0RTyWpYvAv+mbPoLe5ZiBeb3uX3NoNbTcFEP5yYIstIVhMl2lFWzOeyTlk
hIa3ngHGzNnpko2rlH6/wdrTxgSVzSVNKLE8j1cABjdAhQj0QcnJ+jsJEOmD7HR9bpmY8wSUSYcg
ZObhE+f0Hmdm93xOLPkpCerikYENbYhymo+tV9rvY84d37bJaj42pRg0n2mE6Jz6ay3nOIQ5RECF
dNsECRSPaqLHCgyaY8PI+k8xl+Y8lW2DwZN8MS3u6SA9+30ZZC+YusX3vafrM2TufHpKr/OlsKFx
dYUJSI70uEhvZObNd9jniTN2dBL/1vJ3TIDzKQOo5yCIUIHS2YHvD0l2lThNeC0J04G1E1pXVg35
yhuQQG1tYwqC6HXZFyoRJ6ZEwUXqcclyNBbvGdTKjUbZQBHbJA+443JKiZ/ln3Ay4xVLoNw2hmKM
WzXgNVi97ryCHCTbbC6tYWzCrQfpCHeLxiBX3hpVsKmwUNeRZ0JGw7JUvw/wxX2Yq5wC1E/rE+e4
oBZn5zRNzG7wrA0fa5CuB6eqWT9uZ7q4NwgXY8IwTcFcX7FpjFcdSCo2t6CPZ/Ds2W4ASvBMpDmX
Xvio2o7HTpja2ICJhDucl4JD7zQjnUAx4RlHxFsyHpDly6dwso19WPEceT7chCgLR7hyZA/dTV04
foAklR/cZkCNMRmdnWHm77h6pyUxCxF+yjQXHr5zn3XYqGdb82wJHFhgEk6uejf6ffMxYYB27i8F
eyg1tQvtyXBOsNtpOwiWMZAkcifcNMk/tcSHneY4qaBRYRqRd5IyHSV3bNHO8EFoIxJgL2OB2LRN
Mba7SvJw3uEhFiKl4A4NDOX5Be5MGpBKRk5afC/Hbsi3uLakXzGSdo9V7sEk8lLaSfQOH4C5x4NT
0rRFISLxnZ6C6oQbzIuKMahtjR77MAuwuku+9qAd21TN91VrH/t6/DwQgYaBGtbfQ9x457wK/dt0
4KFkaDvvCGIYL0eUgLsk5zkXuMpEduPn7wOr0edmOO9L7RebRM9Nvykn4j8jMIYscvqCRc2uON9g
DoyXGbZK1w5F5b4FkNrRdBFGNzboGqAj7nTH7lZO/Xiw1vduIzhvWApPIOfBdQCW/lTMKriFyW1d
YR5uPUgcs0/zwIrK2VA/EZ9XbMyCyfdYrd2ZIr4hKgOIhX1F96eMjvlRothzkCYGt5YHeQWnjyfX
ZaPsOvYPEt2gI2cz7LAOZVzsk90Suc4Q3MZ13l1YzMGZkqyV1hB27aEwSwxUF8kmhkM95FcO3dU1
Ya7M8ze2ZU1fUreCT1RUUYKVDisYsL7LimungVqWTg4zG1U212oNaclquz4vMEtmJ29TJFClhRbQ
5+qgJ5+2OP9Zu9ddd0qzj30eWF/Nid1qXNcIYwbrKo+B96Q7J/txgQvrT1QSkWH07pWEF6BAnTYj
0egbd53Vt32NcY/26nfZzBXSflxBD/QRdRtq2gzcYaacZtcdEzDEhxHzk02AxQoqI6aFamDvMRJ2
D9K4dhBeS655WA97R7ordWfMrpyY6R5pWP35SAjWJq+H6wDXxKPyTASeaR0eSO82LqEjXDskG30w
pEQCPaf9ZSz1+8x0pvdBvgTbYIG2wlTIPWo8kHdVilkszqExve5Hv+3KbeakL3USJxvRZ+94nh+7
0UyOdlAb0P0xT+xNp8GYRtlwuJbkwOb+2XBh7dg+Lz2cMMWZQejiY8vsCHYuO45ZBtYDFIOm3mhu
afNtk32lX2juwZ7ea4pyD09T3tv4+uHSMhxLZDzdoUoRKVspZItehUyol6JgM5M0eS1LRIblxsKJ
74zwYDOMgsaHbZR3ZbddxlaTXt04WYmRVdsTWhRPbRlhSv1OlXaJiaJTnmofksqmDob25BRq2A5W
iSfpltTY2vfOF1x3Ss3Lp1gh7tKfoAXZUzZtmZ+lxkHgpJuemFs54xzZZTwGJzECzkaxNyCQw4oo
xK0gIvHNfyHCkDlyMObl18b1ksjKEv9sDvzG2kyA0OCErWvuVhtByTXwgV2IAuv7m8oDqe2kwJNw
A9FQ7voGn/itxm13xMjJUp+C3MxJB5+L+0k6GNjgMwpOQ3EtIB36y3iqCplvsfj/LILh2EgpQVYc
TNhAffa2x/PFxjHeuq40Li1S7OUWqzLQF2EvyHkw/ozgNODAWgT90W6HHjfI+CnHRQ4XKzuHjl/D
y/Nb60NJJsnVwDsadCTBOJjJG4mIzNX1FY9r8iUpfGvAwFFBVfVngioLwzjLZtcESktK9jc4Omz6
CdUJ3RJg/YSDFX5DnPAxHybGo8Hi/jF4eq1rf6rjQ96diDSIHnIwRRBvKmyldSIGZRbHlhfo1rOh
H/TJAMaFUzG7HKXl1eIYzHNtTV2Rh119zgPvnsP3gYJhhX9q1N7IHrDd4fOAEFg+CAXN7psm10+Q
jpNhVBAcbz3iV3Xe5eypk589VcVwR4qdtf99i/FLZ4h2xKQ1RH9HPY764edqXInRLZOpKY5jSxFW
xUPMC4rXcVVhdYvFdX32++P9MstZw1YYva0OLyFK4+BN51R1FDgCz1o2lHbCvqNin89UBXladuUT
FsQ4DWNdco2fwHTz+tqZakbYeGUjUkitAh07piBPtUbWPoN+/6Gxe7WKeLMiLJepoYtu3QRJetOe
NHNWG9gw5se0ZMg8QCJ4qZ2WZ2rqgXrLCIfNeQcbgwcplVZ/NRK2vMZWNteNRaGdcRKUMtWJUBI4
4jadp8oaJs4FwqlzYWfhRdVhI5B7ClB0bIEU+yF2jwk85YMz07hixr+aaTJCeEIMrnF+5ZdDYFhQ
hGIgkgh/NHj0WSY/vb4Vqwp7qs2kc/tPg7e3+U3rarRcKkpI+Rj5/GLAApU7hhWrVqMASb1t4NDY
zxBKoZl+wGvAOBqUjRGMSJsBQUhMVteffr9cfumzQwZ/aMX5INgC/TLY7BdvApa1smNIv40OIAHe
FdOftoFfEAuOAlBhe4gGURu9vedDNoyxR+jAETKlQ1gyG1fVeP2mRYiRMIOpcVvAOf0qzSl6f3+C
9hvJMdeYEgXBfQAf2VrtZn5+ABcrJx6kmNKjYDoRHwvMTS9eYe9yoDRW6HeW6xDH78dKLI+EMULY
bNxp10NuTzZ9XeHXyH4L1aElyxK7776hnBR5d6T+hqlSVwo2kEUephErGtfXT/9/ePUf8GoLT6If
7vMvxlmwFtSaKP8jaWH9ju8wtWWDUwMe4XPlg5t6Ky3gG0yNDOwvQRIfuCOCWhuHuH+h1L71FxD1
CrMCsq4QMivlO0rt8k8uYPdq3eCvy0n8Jyj1q07//22B68fBsstFkG0FnCcQ189LElLdUkKWEV9T
WGTyhdln7JjbiV4Qm8K+l/byKGEg9nu1OAVliCLN7QuOIw2ZxzWiAnvfGCvLJyewh9luBaYDLTEo
8nR+15mlIRkgisbTHnU4tuv0oc4I4Rr37gHXXszM4ZVdWz4+5XQXZmNM71L2yG5H+BIk9K3AKthe
WfKmGxwchdyZJpfRL2Z1xTQbQbyvRvJZss2i0rgy/oCUvdkUxYoJg6iv4nyPoQW70s9XpybxBbGX
dr82ahpDeKSJj7loxMyVUT584ZBDzlZWlS8tfKTlAdgcp9CNzWSP86msKZnf/bC2br7dmR+Nxt7s
IXwk38cwgpIBTINpxdv9y5cUqrXqkmerMElObQT+iictcLbPDqnhZTS+JTlgFsqYFDdk3G/nBhse
aTZ1/kTQxEJb6g8QNU8MnxWcTtSXetjqYuZW7PpepzAYOo+caoJq89a70jq3+DI48zAzSHJQOM7/
4UX8886PYxAXGaE+DB1Ynt4vji6QrebMAFCjJ8Ns8h7Dd6O+K4u41je/v3o/C5rXA+F3svrUuOt8
geP9fD8XZoJwc+f42eFuE5jQFHEu4F2aPOGzQ09zPanaXYOkPLcw+g1sO3+8YzL8R5T+Z2T09ZPg
9IK5mgt73cNW5udPgknAQucvvWfAoc67cptF4r9JG007cYI/gArtDxd5Xas/POmcO5sJld+rHQKw
+Voe/zCBsGES503m2s+zlahMfLVXPmB6FjcDayGp2/W0i8Ubhj/ZI7wpA9dzBVe04eS4hIrxTL25
6rKurXyCCfs8TV7qm8d4yf2Xwu55mDc9YfTgnnOoY7O8qDOaSNK5xzTXj1L5Da/osmDnABeTcRne
SokVgtikY2UXFzlinWA5YjwimDv8fqX8siRdxwvYeNfJIkO8t6YxhpUYJE/4zpcC0L9etu3SGEAl
Y6DXIPn/9FgsfG/9j3klb4q1ZPnhzjiYfRJPlqsvmI8OAQpLvwjGuxjQkSXx+0P9sghWE5wQMT8r
AZ+utxuaFeaBPdtm9aVCgczFJYY+ly+jtRjuh7ouvdrBcRwDoj8Z3rzxBmMNUNZhjOgFFHfwMN9u
W7GBOKbpXOMzmkbL1psQx+0Bh/GAno9QD6cg9uLIY5L7T0RhEfuzbbuuC2FRG7M9PqCAmHDtTYNZ
95+TCk3V3gFvW85dTDYAoP5wlV4nmT8+LHxA5sPrjQ8ZEVMU/3xLXNqkrhy6+nMaZBiKkWi19PpG
ka7D/dELvJPxEKpGeVeGE2esD1VhpEspibSbzTLMRbJ84V6W8sVTq/8Lrz+RM54dLXTKL982YBLv
2F3cmZDIDxRwcOFJ6fBzbvpY9Iq7U3W9x2u4QoDHHUnLeN2iDZWmHNCmMwBZS5mmfEQCSwlBbANs
a1A/KdewBlNna/65LVqXFdumhEhA2RMSEfc0WJkFvhgrfcOCDl2EqRVPHEMByWe0GhlWmOvj5v4B
4+dGMu7w5kI/6t7xx4exa73xTkn+ZopSYiq4JGnq1dwzG0r3Ootw0ixfNhJ7/NXlOOBngC2YUuI+
v2AWTSScmqTNV3pWFvMlmcfoEA0Adhf9bT/5JS+zpZ0lW7DqcLFh4paEHPrv3G8HWV+9NfAY8a4c
UlDaj22QYdcfC7qsy0JUAT7Klpqr8xT3pOE0EBfDWpqJpuHSoQG2lvNgVCkvSxPcj9+ICrbZRJAv
9SDOtaga0sy/n4Ar+zX+vGLe78mtiSKFC+qaFctPMZliw/weK9+q2CN/MvObBcWVIrCGcei3i9A2
rdHtnAyFYLphydXYtDupdrkGg5MtHHpuUjbixak5p+TbVRV5PnHl3KAZ+IJp6tMcjAfcnFSmNDQ5
lGP4VG1LE6/xlA2iSE6PrWtdLnXY89ZyiHFn0cjYk+Vd1bu1j6O7Ay3Ti4jtsXmmRuIdWTWJ3RXc
M2c2+YG4V1qxv+8TkFLnZIg5W7605TxyDWtwqxUzZb+34vugoJ2UW+0PQTGd0ViNa0C8Rp0VbKU1
O/zb4lEtchIybLz5snVi0kN2NSAkn9i3R3aBXacduKu72o7X9dsx/uNPsKZaZzyFahT8FJRggkdh
kHgmSu5877MbE6bR85EWzp6/nJgm8ZsIU0d4G1p+HsElaEl93joaG+TjCKOWjyfLLFjrNmS6eXal
6NrcD9kg+AMGfcvqyy1FuF7jlkgo+TLM08Dl1AFCJqhLlIDiKPtZcH0S01uX6Fpajw9NUPFrawUF
D7Ave/YGSkdNlcF0g+d86Ra9bh5pTiHGlLpbH2kBORXYm2hc7oSrqBvx0G8sZ3xg2kSK6S6tfSYT
x3FGalFerrEM/MC2Ux2fDx7ksK5qJ8tWh+08XIHeOcBGtdtK8wF3C2Y4WysQ/rozpUUq9d4zIfgB
3DbOvs+XROB1lWqkF8mI4PbGXYjEsjeBYtovdmEJza7i1UcMD5JRhk9dlEIxa03saKSTXddWmqE6
pFZf73CFHycD1zXJfATuA2nLlmjuwMoRLBXIZibylJTPZ4wNxb1pMQeq3adKWWieYOBKhNX3IbQx
QeqZqsM5gNOYianYsRGz3ex6J5FY3ifNgPNmNFC3k6gS216fHmNHDsTVRkHONut90ROCLRLMLbFw
zqSB5ZpRSpfOaZpc5HU6WP5VP8MDZvFkoLqsxH5a2mafE47Gn0yMflhDqO5JbTqvNQgUUxd7HDrr
CqcqtkrV4g4QbEvUPAQ9zqZhDe0VLuU2W66s2oG7hIUsSby7eiknflbYmusuOHDxWbkoV+J+3Jt9
M/GVtDAt/9Z38bov5ea40nN7uVaEGGInbE+NQBk4nfcp2TBXI1eRZ8GyEaTjttB2DtAdd79dGLeS
DiaOQaE0HzydjYFDC4vYWVjMkCV51y+Nz1se/3dUprtAFOtLtu+HluU4ey6IGC/lbmF/WILUENez
uXTEAbJFuQKyRV9xSkHd1R1Z1Ah1MGiBWLd8YVJEN/K9D2HXXy/ORHIgo4q8Y1dl+JVKVOFng9Rw
iGCgOskWIXkV7wTepu09QDwnn9W8/JfduEw+n9iX2F3C5C1TnwdbDtihu/CpcDjNo+/LuswQ77DJ
CMzK7Q3Tp7Vw9mpj3e6ZfPHSgvlico0dvws7hIgLCaU8n0aS8eSKIHZ9EgJI5Wuu7Ixtd6tC7OqN
yNfW4n0yqqno7s1yLh5CKDeSNdS1GcrzqhnzvVePQ/OlKXnHnHdJaYhLklCYBpAsmbWfoAl7Gh1O
VRfPAkOw7q6Ehtw9TaRCTdfEJRSQMo2iB+Vy3KlBkYezxuoZKhyhhv00ucF41bVpjE7IK83SunAK
Xqvkq/WjtWm5Rx2bPNEoGnSyGjsyX5M5H9ciVXfTgvc9s1Y7jJrOWPqPoW0N4t4r+kVgItcKnAKi
sMC7q46akPPH7mGJE2JtKNB5Gn1dTFqjNcaCvtvHEMvqcxiiMUPePr+coMk0e+RcCfR7CjT9kEhI
o7z4vN4/KeiiQeQIJJWbxWKHQ3uX9CrcEkHjrxF9vo2LFZlAR992+i369Emfx2GFa501WeCLcUPM
aB/1fqGzTRo7rnHToHMQ75BFI2474PW1NO0uJCFhfpj72ekvDcUk+04YQmlm2qzqCO8zr3un/THB
bLIgeLBrDgS2MGWNzNFvvG2IKig/xFkv570merSsoxD0z043PslXbfDZKom8e05tEo3nbe6RtgG/
33VQTA9+U/sRSlu3RzkaV60bbIfcdAvvEJeEiV2Flm/k+WH0Gsra9GsaVBA4LKZP+QAPxnL7RWON
4vSOkfw3e2eyHDeSRdlfaes90jAPi94gJgbnSRSlDYyiJMyTO+AYvr6PU8oqkaqiLPe1ybRMiYwI
BOD+/L17z70UNh+muP5ZfZv4uH3rdkrrFifkBJeCbamrHfyWH2AFdp277ZJJEIHUmmZKjULEpEc1
lpgTD4yYF11rEm2OPvkgnFnpbSViIeHh7kNdPgo2cB6HjCQ6loYaHSVLSW7Qbk72AE7xOeoP1k3h
2dqnBiUpFmLF1oNGHvLTdmg8NCqHJQj4nfvRa3X1h3VNnxyCwlp5t4uragbxY1/n/qPXyIa3Ql5h
UEaH1BjoNXQQJlgmPSmp7MMSMa59cG2PKpj5m66io2XqWMuKkOH1hCZ+ShBcENvC3IxwN391TlAb
VZREKC4c1pR6rE0+KHVJSL+JAF+hF8S6stmjJzw7lCaM3gYuEGk4eudkHDHzTkWKcsWGnQeAcr1T
rtfzZ+S2zPwyQIkJz5L0WsH7ZyCp18nSDSr+il1YEe+oSTppiacIFCZ/JSJVbn2wEQf4X6aJNPa9
b+MpPU/bQrEt0qvVtVTTBbpkyaJBXyN6uv5gfR8NuZTRlixUYl5i9kP6Bsj7k5lrG5nC4/Kzhuto
8/al3ePLWu9SP3cw12q5jiVRnKxofjTpd285icGF7FIoMe1hyUk4/F6NBheWZabQ72CUBiFmJ39f
CWATuPTGDsY7/aEm4ze2iNvJHC2tZgkJVDMqfSvmGOE5s9Rz4j1WBNOUxJbrr5EN07IeOP6Nwz0C
wJlP7BQNLvmTUaL7xuuQlmrKrtepMJPok8KfSDYm4UtpPaHm8Xx1v8KU5lNZa6ebT0KMKs+Ondno
osIccNYwJ7QXfSYOyUz0sQ0DfZ03+WSKYNi6pU2VkhK2znap2k4IFGVdKlV4vQ6Z3ebnfhKYvJ9l
dfVz4DiQuPpYlRSZ95V09SNCqL1ueDXoq+QuUcSsPBVMoSgPe2wloB+SEd7iobcDQlW36Y/dlfzf
lE2TvCkK1Y3jdFSBvgOUU8ed6vsxYX5EZW1yBYrvyYqPc9nw//XfpiohnGaqwoDt0sp4X8ReZIEu
DRGdwwPZWk6n3+2Px6MccGvcVzgt+VKFZOGrz53ZUelngnlSrE4euaZ4U+ueewFuzEJNUOxd4ep7
t2rsqLmoJytVwzatZGgRmjTUpA+j0SHFPd+Mhqp5rWYloPDe7BReJniEurSOVMuRLw2iXDwho8kZ
Ksty7AYWl2VyifGeLFA75PLa3Ge1aetDYNF5nNhMUmH5QqQbUV5y8OR7JplvXc6cyeb8hF1vmRnu
2U5fPqnMmrkoWMJ15SNTU1FryDYUfNp8ZjyDWuLHiThcoSGo/QzFjdNXk6KPI4GQMws4Cci68zPe
7H69Ng1lmhsnw8yPdi8TqTROQr9zxnt/rRwmP8Zkcf3xROhDNyZgXYWJ2dKHfPJQdCGfdi33RyKT
lG9tqGnotts5NNaI6Z/y8EKg923xnVCEsAaAeOO4d+wDCCRSnx+4nXxctvwikax6qexYk/2TLiDq
gJABst2paDA74oFZSiQbzz8evUYx4CFM3aijpiZbta1kvx0U4e7cGMTE8zaNBLkdtyTg06m5Mt15
bnouyKpP3ChhBy7kRIYrjzjusrS78LEXUbwuU5EekqyZxxtEGCvR7iM57ich5i/Ir2NguNQHYIMU
S6cPFYBfE7lgtBBW9Y2uRG2I56wz049T41ymJU9pXyiLRYqCf/RJWZxYnXcEU+lT4I+DRZWs+k23
yOdgR/KULXoYGq6ceF0CwrjROSThQNtMWdPwlebWqN/62ACaqHdzNqI83EFBcMuLoKM5wl9cF+6o
xS71gjXwNRrZBvMgCJGYTFC5MhnInKZ8ctpZn9CXHytHNEtd6NZWqe/K97tGb1u69IywmEao4yNi
c37jTOMkJ8AoqqYvczLoc6bKjArQPIP1vopiOQo+7x9e8m2XUr8kx1Mktq4F4/ZtT3fpGhj0A2Yz
z5/09ObHrVFBfWHrev/T/f5S2ltrR44eGDGaetOktLO0WxXdiS/E8+r1qUWdrSgKWaxZu95/rZdu
4Ov2GwZXMKh2QOjI71Mp2Duy0glbX2anHjnIjJlmRGy8wc14DOENWOyFyK9YNMbG9bAqjgRLhaCn
B5tzN10IPdmIOPLqtefHyvxz9tGQWahLpMCT7Al44yb+6/23/9ulgt6PfTUi8YbjuG3qP/+lnzuL
pB5S+P8gN6yZ98EGpY+FbK4cod5/qd/uOTTpDmEwPpMgImjeto4po6AEUEA9RRkAsoXWOml7D9Ya
6EfET9Lpj7fc2xEKnlxI1bbt8Zqe/duUHqu+E6bMCp46WEX89mHmYbtmrK43CBtUA8q/iHqfYmLh
v79VdmCKK1Y7cD7vf/a3l5mpqefp7jxjUs+Ch/r6Mk/NMCuYMM5nehIcHZcso0sV4k9lBXz/ld5e
ZahqJp8WJwqvRnPszRiwpDCE6llYn8emDcqLoav0BpUXnNROiNzWVeP7L/haGsSUEB4pbWeGvB4T
PtpHrz/aUIQri8kiPsNL0f1kOJt6mWNRRIq3SURfzXgD83TJok1Qoplddu+/gRfx0a9PIKWWY2v+
axCE/wH9yykxQ00ZNJ/7zFwQ4jLLWssdXY8sKoiL1WWLEpkujTFg6fX7Z1Pc8CADOrvaH3AlHqcf
F6fGNM01ovUPEZvmauRwWlirsGFLkCRmhCR/OgNWwRgqx8BqTWqi3izVMrZItbLE5MGPyaDQ/dch
AC/4bOGYnCD+lrTo8AeAjRiOOaPlkJj30tC1FYAJXXahVQbgucGuqbdzBCbUNgEcZX591yGh56z7
o0EvKe1ZNcvS1kUTqe8vFZ9t6WI5KYgrpGuDzJnrjzhP0Jm01ax0k6Upacu+f/l/u+HQpuA/QymC
jef3W3vkZJEZ5rp8ajO0i+Ik7QZ9BIL2oyuAny3r919SPy2vvnCWWjRhzGjwKYXBWycPMycglzKc
PkUpSilnB9PELy900EtpXJrS5B3EbhWNHKJmK9FFoVHV+t28/zbefnIHnZPJyqm5AzxzL+PvX9ZO
MMrNxHeZfSpb2p+nwESG+oONfUOc23K4fP/F3q4gQBSgDdAp8h1sKu5bwDRiqBTSqJSfVd8V64NX
BPq2KApy5Zo/fC77zSPNbw8D3FhEnTF5I0n8zURJ55NVVaPsDxBezHCb0L4c0n1KG5WTbl5M7A44
wtaafwU0bLgvZ8xPD5TCngjjjrYuLRiOPHp+302En9NHWF1dqOcpJ5SMUJ/lOWtRq9LWmg3dBggH
v+UhVKGv28S4h/nbCsQmH84getA9SVNDT4rQl+r1mgNBOfdH0lLzpdo3rZm6F//oenMNiDNyTJ5T
4i1/HwR7XjpEKLHnD2MNxEg74BhV4BGeiNx5eP+lnDf3s/5OWbx8BBc+2yISv9dL6NR29FQtN7kH
3PvyWqNH67RUvS71R5Z6lqAfs/cKkQ5XoZkb3SX9+V9CQY/MOSCYXFzPDXQ/k7Ngx0pn1yRFTkej
LEZjJSOoy8D05V1dTofFGTkw7QAUczzOUdBzLPk5+GNapIdIBghSnp01NFf+TLW1/sJXFLneo/Ey
iQ9+tCaURQd02Bpepr/JwqJqmeJAsfDjDxK5biz/HKHxRHLvFsw82PcSQp74hYtVI6f/w34bvn5c
YGSCeARugmAJx61JWNvrS9rzCVRodslzpZzgsRDkvO5txqMnfhl2Lj3+jKx0d47OFjyvCb6TpEHa
XVYPKs0BHWgaD0PTFMsKFnoZE0jUf0g4v8prrAkqw6uh4AJExU3NqO1Zda7sYl8Y2HCY5fhXykva
s8zM5QU7UrZyWs9g1xqycD6uzJHVaSKwOcQdWAB3S9cQM+BqDBwOKqz0GxmJa5ddqdy7leFcBItQ
26Fb+h0z8eohk6DxqspmSlB0A+28tpwY4Q1W9RkdgHe2kEOdkzTfm9bW6URwb7M/P3UZlC4Cvf2M
FkYq5YH4+uZ+CpzxIXcclMShaQCPMujbfSrHSH6tjE7cIYaXlEXJeFLMY7FnTLB0wBQYLsMvjnIj
HrFonVZNuxumSNGwyYri4xj6UKTDBAvLMIn2fiXgekv5qcPewc1sTN+8cYfF/GIvg/xsBav7AZQk
OTKzX5+Vgcx3+Gzys/cfst9uCMovrU6jUmEe9Jt4bPRk1AI7qb/2TcN5zqm6EjOLY6EHe/+FXnQJ
/96duPU4T9k283gSW9in3soxZrsubYKSs6/W1HIrOS/ZeS3ngBxWSRXcNojyb3OZGPBIKi/qto7q
8uqgcg9uczWghkLD5l8JX0SnjdEHH9iGJOUDsZsPdc2ebg9NTbjTYLk3piqa75CgwvOGruWNshf7
Y1RwfIut1sJDALTtyqmxYcVGUPs0NUpGVNaEpcgU0fK1aImfLPpRYFLyzCdSfJ3NyrnqH5UIL1fk
5epTpmkd61spEw6tMgB303zlWYGTZydNufOrFiKyL0z/w/vX//Vi+uPFAkSKusSifnbs109+srqU
1SJqvpK1UKPPms17OBC2jOu6vFCuQ+rXTLDgDeNZGAvvv/YbER4vrssAyiBuAKKG7LclgWUEcnaB
wHx1R32XZbmTHQBVVifzOj8BnCcYG8/sdkROD0lXGP4JTApMfu+/DU+vbq9uQZIJ9KkOMSDCMRJL
X18DC54t44Ms+JqODA5op4mSvGm4U1vJlGTYKreeT4J6mMc4N7qaaU9bn7T0rS5U5yuAY0FqXK1W
6p44EIWZT4C7qHP66aQyGxf50gTni7McGqd27umBVlctdmAqVgZjy2YdZsYuZCEnG7yWwS1lIyZA
bU9b/AK/UAAeuaRTfJJDNb2qvQG+bpvI8ctSZeMH07PLG6MBtoNHz5r2jj1g13MIz72fqgivY9ab
fIBstqDGDykjgKDoCwYh7Il3uEfC8zxb3I8WXe0ERjnh5X94vvW1e3ttCVDluO9zmv3N7w+sjfGa
GSRf+9z1Lo3eKR663Fkgi/SNCaFbE07e/zrfhJNxVwVajMkRB7E5Ery3yTmWaVcCd2fxreiwMtE2
w+ObjItxRqOy2DOIGFjpvVR87RyzesjTeTjP88i8MVTk7P/wXv7DrUUliqYXSZYd/NY5cmxmbeU8
ld9CHOhADiE5f0FHsDCXappvmljxdZU6ALIxviwkxOGN8lX3J9jXf7okoRa58oCjVOf0+foOR4sj
a4kV8VsCE2vc+hL6sQ+gujrPK3/YmwAc73vRjHtck8mui5L5E/ZKhZFcrtb9H67Jf7glAP/SveTm
RBj31uC/1iM8b9LGv6VYN+5635K3oIYNIMhsY2wx4+VY9cNp5zb1sZod62JoAiYYQTXM13mQhUhe
m0mdw8h1vqPN7r047PPy7v13+RJp+vrG5ZDA4muHfG++9VbGKaYa+2PKl5TOjIbouECqBFyRqW1f
L17cmzbu2LFutUPXo8u7BVLtcb3SfEuHKyLXB6oZUR6tHzzmA+noNO0ZfjSGzC5KP5cnvePMl/6Y
pccUkLELSV2zfSVxp3AngUqMhNqH7QaqjdcdDG7ofVEOxgWENcVfmALj/OVrXEhGINoMjPg+nai7
Nq0FrKpmQM9ZwKlBJlV91SAGmrCSKsbVD56iqUAVKe8wezXHrK4cEYugDkzWEAZ9Oo1OXjtR3jAs
R+IJsXNmIjj4uPY2EtXKxUT0n4S62xF2y/VrLVIxAkLqTT+1Pw6izR+hew3f3dyG64pLHlrQ+9+O
9du2Rdo48nkecTTTHCrf3NCqTpY66t3xG13vPv2gQywlVkIXj5s0FYmdqmSmJFfon6Hw2u8ZONQy
XhO7mw5O0MoHL6rSczOYyg+2cEcmJOwCeyw9FQ9DWgQbt2fc++Nd/89ncb903/7f//2vXCBIL6wB
/50OuWmrVjx9bX91Wvz4mb+dFqb9FxQcCD5ody2SujD4/QQCcWT5i3OSi+4bOZdNX+VfVguoP3oL
oOHGHULPxaYj8dNq4fh/6UTziFX3J2Lon1gtXmrUf68VmBtR3WK7IwGIl3NZ7V8vr2addUgHV+MM
e3CPgJW00XAZH4WKYNSfQqwOMJrDLafeP7CUAZc7d6KqnnYp2nsvICu6XYiROXWjJCydi8ZAXk5C
oTFkKZFXeC7gzR/Gshjm5FAih8zzc3Ssqocex//luJH0rOAu1YAiPyQFW0ueWQYcufYWsBdTGEDa
J5BnYyCUa+pTNk2Yt6UzaR0XMC9lfrJfcCStj3Z4uSv6VTeKQpdl5oZ4jzGLrvJ82E0w0Fnv6pAG
zsYbG5aYamQ+Q5LOAmYN6Ufbhz+zp//31PzhqdHtQVpN//2xufw2/Z/Tb0J+W359cH7+2M8nB15W
ZKLLI7+QpgmjF56Bn09O4P3l8X+oyWh+O5Z+On5yVXlweMw4edCs5gDi6Bby3w9OCJpLw3L4E/NF
aP5PHhx8Ta/KQ54Vmg0Bp0zufUpE5JSvnxyboqN2Rg+UpzJyZ9MIh8yltBXlGZgNcCUmucd3qSeT
09bMs/Go8ma4yTrG2YeysHSYgVCEkmDpyzcBYEQKPch7djcTY5finr6JcMIcgrJxIA30oD9mYwIp
YWXOFnd1cj/bjfeItvWpshby96r6nhx3724o2/UG6f5926UFB4KuZH/2dQ4Dc3gZC6dYL5iFkhkR
FqF1K9HIIO4czMeotAofuEBu3zbNVJ5KoYYd6VEkVHX84OQHxo4nfr7EXSq3lmFZtwkMkl0tjeg7
k1pwfoyl8cOqehXHFHmOiN25JANDWQPkChlBLyGr+uVCMSBFUxtkX/j+aWhh7ER3Zilx9EqxhgfG
fRF5NvV4XMvC3dC74AelR597aze4UtCeRXX0URXIgTZNFZqPnHHWC79T0YYT43oC5nwFCCbFEX4R
r26RXR43BXEaMh+izZS3zgjHMBIe0M7cZqGRznoCjnGst+BKjE/j6Hh34VDUdeyPjnUuQhmZh4lY
0geY56QvEahlPQqwVnlczia/raqz+SrsKuM7hOZoMzt9corhLPtqVHK+7DC3Hl7en9TvijubEC+I
TeJoVwNfRlOvakPnsJn2pqAlNUKIRJrVrXsgEsZOIvVHA6EgOAZDbp+n9EVp8I0DYuxzn+xw1KaV
Va4nvhyEs8+8AESOQ24SrIJkNWjHtNqQ1R6R5BGMOBRq3BObYz92BhaZvdUtoXngVgEOPNTcC2FX
niLxkFteHQWylKQGMvDy7siwqR6E4VR3WSeWx77LiE5qnOi+WFW4zxybdE8UK2iKvDE9S3o3+1gs
NP+qiI6y0fFlI5Uu/RjVCMNonWFbMIHZeastm4OHxTAuvX6AOxoNfjwX3fppbSaSblwJALeyne+T
70zMPgCntgiKVqIoU7vIS/S05pBdllXL74qQ/iKExE1vbxgI8w3HSrQB9IK0lLdYdpYLhDvlxoF/
s10HM7mo/ToHnsFo8sBsxdqLKnMekDuUhzqcjRbhS0YI+0zoRXjAeUb92bqPHGjHc8RqH5twXuAm
qH6iUzeuxrpTZXVRp8nKjMfy/X2OoWHD0Q+Fk1kSikHWlx3nYyiu1rVqr3FWQeAwHH8/LUt97eWu
dTqmTRRbdk9aHC38kxUV444W9nqauT3Q/dKenM1Uec6H2fKBS5B7DMdE+DyoSMNjV5Y8GDbq5w3Y
iHLfDGreIUxHgwjBkrSzSRoHmrLyYnSi4mpGg37WGJN3PaCk26lMQSU1mUGN0EQruCGhEbnnVdTn
45aZQfCogL9fJBYZ54BrC1yo7RHpp79dO1LsGoqqifZwC7JkKRy/2Zj8zNPaRzz0RoEB/4S+TH/X
R8j6dxP8+90ICR1AU9msH2ZvMSH49NmloqkJBalrHwzfWw52H8BacRZCvGJg/qaxa8ARdNqX4mLy
0LDbsfEQzrJQWAAjJnOrfH85m5KuvcnmVX6M+PzO0U3WuTh2dQv51l9TcTomtBXw+I1rXE5hOcR1
Q1IcFGJUlWsGd4ieAxE0orKze3gY5kpXGTqrLeriTA16nqeEhuLQRAeQ43dyA5toPmRmCpR4qUEF
mD2MmMUmyqAPLlvQXfclkHiY/DahWYjjCqIQm2roSPRbxbUIy/I0aODitaAHbjgRsCpJf0w+vaws
DAvI9prr8rRqeUJtayXU+uUp6oCJ3c1IeR84A4ZEKpssq0DOOHUFCzsMJ7rmgBxHaICN7fI4TPat
xVRz2w4ZWT7g8HknSOpW1LSToq01GVFzyW6/XEpRMmZo23XYybFZLwSerh+d2/+VS38olzih6+rh
v5dLZzxA43P5qlj6+UM/i6XQws/NscCDiM609N+lUhj9hVgcdymnTUbmaBb/VSs50V+0LzmBmiaw
RD1B+Xet5P9FTxEoAUcTlg/9U/+AOvrGZ4cSCOUJI1xKNk1R/61Z6jAEYoaZpKcKDkCGHNEKbpD8
rXsHvcQh74PoVAGhM6b52IHlZe1ow+hWtWo44XCvDk5PSqk55OjmfrmM1z/OOb8al9n731RxNE4J
jKahY/s2ReFbcP0svcUrmT4fA+V17VUUleZVCBSI92AkHor+sb3LLTTcuxxl+5A6UWx0igP7HI3J
V5jM1o1kFtGLHUanOvi4dqinl6yfGHhm0vpUE4ZIqF+l2MlXReD2tsLhZF6hGw6lsWX4Y4QnU5ms
W7w+zZBt0eGjg9+2blCKDxm5nSeQ4hn0A6Wp+tuQtB5kaWgFar1aRqehgCHV2kuxm6n5+nDMxLiL
0BdfwywZP0QtET2T6GsoHhV5UPFI0+FLvdTmLaSttoiVK7qC1NfWXPCpeFD5yDfOqtPBaStS+kAh
EVY5OkCye7ktiUjcc9p6AINmHES+ilPAJBbFiiOfczMTVxGZtVtUh2ckRp92rS/vgwaLnxXNyyGQ
oKOShLip2VDGNg/WHkJSVPiXuAsW4qKyvUG2HavOaLW3hht9Mp1CEp0t23a7llX2iBWrC2Jz9KYL
QBzGDUfIaN4E6E92U67m8zRY7+DvV1diAbY1r1FDoMvkW+keQbf7RUi4sOTGynhm0MwmSDKmf2uG
ZXdLce4QdBKy+ao10LHh5OZcOE0lnQ9FKrJ4toyczbrfuUti73sUdfeLac6x1vMdZ7/zqE7qZt8F
2OE2lvDBJXEQ3q1NYJ3MTqITGyMjdvROMLOjHd11mDYWiuEbrnp/Fvql2CN3ME9Ty4HKjv7mNLPg
5m+Txqweu8GS922AjrVHP0k44mh0d5jr10unsedzR9GMhQLg711Grbu659MLmwQiEijFzs5baimu
u7tfmeMyqS+77KnktmdkJWbczlioVlQkt2agpsuIbJEzb5LjrnLz6OD2WbUbjLWJQU85fKDBuc2G
mkxpc7XjlI2PW1rUQbKfELgxFOhdBPb8ko0xVwY+y2jcedFkPdkpu2xdLMs3iprkgkGpuw3nWZy4
iJOnDfpa/5OE0w4mPMiso638QrABOkvGoCFoloNqbeDrSORkGNt9HYA9i4hJiZE/LtsqrVKt+SeY
y5sl/WoXFwtRZcKid+613m7mOh5VsArmQ1aVnafkJBIWPHH13DFZN64qdgUD33212B6nlDBxn/FI
TZhkq0ncr5hhznWmFpdv7dGgeEWyx0iU0EUkFAEAYtiDXq/cROGwqJxqa8O7vQmInvE4xLX+sRzE
hyib1i+BWgm5mqR7RDnUYjMFF77tLKO9ZCWcPoGeD0Xchf5ignZYGwu4vyijDQla0xJDWQg+NyTp
jluP+L0ibi0rVJdYMdzjbOGIiWtmGQC4FOK28wXAmB1Hi1LHllQf4oZYRIhnT8Lqiqgsn/AlDgFX
zJmnG18oSxKJk0ETWxpZXbk8GIcJxiHoIRRPxl5Ii6i/Tqzoh1kOzmpqYubPSVU/kI/d3xJUNhCq
SpV+kfRTfw6tg5Ni4PQm8ZlFex9wkqm21pi7W7Plz33u0WgnrCU7VasnLiY7y65zm8ZmV1vNfegN
1iYl3Glbd1MJmr1l8fVkWT4XQJ+bOHfxB9MoFv61RBxiPHaEUU+bGfz/re1MYb5DWk93OiXrVOxd
s46+4ekkQrK2pk9pmFUbtVjq1gKCdDK33XY1fAPex9hmJ6aNPSIe+sw9yyJFwMSkxB3Bz7iawD1m
N0CL7I8tpM/bYJlr60QKmV67rttRjZL8hBkjyOTndjERSrsMJb2D0LkLgNnKp4wymMAga4b0FWJr
j1Nr8oA7OKEu64kAuDLmwSi3npK8XJUSjcT6Ht1GBsl2feDLz4BDeYk0MoFEsjbjkHFIVSrteddP
Xr9jbZiPRVAmjyQsWfyDm451noccQj6oW5MUK1QDEF8js7abDYC/4JyxcJRSJdpkMJnS6k8jlGzJ
UQ39eDYw5n/52k6MMDvD1cJ8f3T4kMoKdrCpnwvHnLZT6KLn6WfnIbeG7lh0QXCN6tHiVetnu5cR
N6JXOlez0Z2T+MaS41XnwMaS51kSKhiMnLQ9A7+YVRvb0CStEV9RcbngDj64LRqFeF1n+6rhQXfj
KQ+nS2+0zY1tj/aWOEs7HgX/yFE3fEYW198I25nPEEm61YbgvOYTOiD1rMDsnZVodLaibueDrku+
VEbZPnOXes7GXYKcpaMIVLiD0Zudy1ZRPLOdijMn7GeaKE6Gmc5iIuXuGMwtLoxewfBtEeRnb2eY
MA8+Osxm1/t9+cWFJFHulqhxZrhd+EC2hTQW9KnVAOMuzIIJpyl+QI7eORiaUZmkncisfKDdxdeV
PZHZo64MonBvF9O/KzG4HIqiRn3uuESkk1SQORcyn3xkABReV0lJKC8lVvt5aZNhP4xGTWlv8n0l
ZkHaILGczWfHA7homLn6alvM500/waUXoF++CHtpnUuWM54iuRAZtypbkfRo2uS60CDmBkF59wTI
7ZM0LJ+UCoBSGwiE3WkRJkZAHGJouLFDSHa2GSuMlCQu9/XthBj2si2K5YYUpfxurpTpMMmDNxJz
qCKlS8rbNNIReQBmLjKvzbZzyyN2nsMG8zDFSSk3zJVp2nq1m+7A7qot1tzgeSrm/ksY9Z0iPtOI
TgNXTrrA9GyxqwtQbou1Dm4sJrEeQzAd2Ona0T+nx7G6MWKM0Y5nYw1wFxWFOu9JXSHii3Wk2AjS
8LwN5Yn4iGNqMW4UwWHuYWTTv+GpRfhkcg8kGP4q/1RhxOKAj86/PynxCs/bGdJ9wtZKdmfcVk54
N8+Wu237wCAmpiC9MRQlC20WOTgA6c8VFyJbyhnHcVBfFjQUHoQd9beWMwWf+yQsDq0P3AwGa2k8
E3tmnIZAD8kWkmImpSKtTSfOLOSucR9k4yGvO+sa62hWn4ZdHl2lmAO/Y2Z0c2LMUvPYhUVlgv9V
Riyd0Te389hnznDmh4vd+j+K7P8d6/50rGMA8stx5HdGFwVy27yGdL38yL9GR8yHXNNzULghNHF1
0NXfoyOL1DHLBc9CslcYMSD696kuIFmMn8KrjFD39eiI5ritsYcBfgk03OE/OdQhsnl9dALqp3Wq
uv1tWry9t9iWug+knEt/OrfyDi830s4J/6AO8SSQ8KztVGhTavQB7spDaddVbX4ckGtZKBG7Wt7b
tTuASNW2DntXMb/spmITqKbvwrscLzNxRaC4G0w3m26a3WbvclqsN0T3LCccFSesNWj97FodxYjo
V1G7DGMzdBdNtRD4qVSOnI9GZnMOT30+ZaStzCOw7uVicWmfgyPpUF35j/Se1YECJ0hpU0XbyCvY
n7R3kkBVklY86uR7KNwEtNDFBxgJgAAmHxKDaDchVJ2ofleQsH4FBnwtlfdkdjZTY7Rz6oIzEe4v
O9PKFsSbwLYjJzWrQzODscYHW4GBjtr86NcpjSGS3cGvysWE5WsYtG79bhkOAwvFiEQT8W1Wu4Qt
oijcFyvLP5rchl+ss34JF1SJurK9pPkENMC6BWrUqAPKqwEesWSUnnYLIYYgDlbU7QBq2fXV4yBg
+iUrsFlspz1lA3YhUMmJ8PigbmKO9iNGwf5c970P0uYg61ql2vlpRwkjLXE+gVHqtqhaJvYRPG0x
qdre0YcF8BCR+3qOpieSB0wJPaG9UphVrLjVtwa2EPOm9+G3UsnVB6jSCaoDb6ZQKYYgzmUBgtmD
gR/Eoe/CCzeBEZJXROY7YGW2h1SN4d6eponJXtFu6tRWYFzsgY4lvcHOY4uupu9kHptPq8cBsPR4
Gvc6sGtnAjJ8IlIysveRqL3D2M7dndWI7Aw/dfUIEobTkonWdcNZfjipFKPMrS2CK5LOBYouZCYC
Aka/6XAjcNNYs6V26JP6Paf1eYdTMrqavb4jKUtgy+7d9BTU9xzErVOXuN0d9hgvGwnYKoz2CJXZ
Pg51UG9R3iefeRoEqlS8vF9gHllExMlBlYd06O37pMrH48RZa29X6A7jqEnkXeiqZxOyxFYt2AwS
HPh1zBOQH1E7OPWGmA1mIqkfWue1j5wUcm74KfQd+wBpxgeFjUrGota001iSueRsZdLfewAYLnvU
wF+oU5Lt2KfLw4iY+CRZCXtiXGNGxPEaK5CIzpBXSzs3l71XFECS2eXzGIBKsqFS1/bRpP3gpz25
xXQSj02Upx8Hwswofoakui3dzt5AhegOaqgxHofchwQnA4J3S/MGk/e4WbDSR/sWmi+iUw9D+FnH
7gWyYuiuiHiN9uCnq2+NVS5HMvTazZz1dDXmJYqbZHguYHVsnWWaNl6Yg0jhAIfVw37C8ffRq4S3
acoUmV6k7ECU2x5tVVpNcddn3ehf0yNPUl629AgsEf9TVNClzIflD7sipEA0Bv+91wmIovn2POTP
4/DrbPjHj/09Grb+0nsbOCyb3iGaCra/v0fDzl8YlZjysvuRt/Arv5KUJVP3Ilkw8FiwbfE+fs6G
XfMv2p0QfYlnetlR/1nmpp4y/yId5EVwZDFlxvymE53Mt+pQz16g64FJOGmb1GI2kVe7DHcwXsHh
cfHLLyFyXqal9NKbcY42ZHzRk5qX8jS0iMw1h/A+VGF5SgujvJjH6lwx/2K19y+ZOjNLMzn9BgXP
9TK6PEm049kca3Pbp0zaaERE+y4yGNv5I06syL7pkEls2YqgEXCo31l9wHHE4jUN7MybggPqxjR7
cwvu7VFV0f0IcSXuuxa3nld8If3d3FY1f720GFKyUzI/UOLRCsmTXj3lxC/DhzoJHnAm3BaO9UVx
GuJnu8eqzUG5DyRwtAFjbt++saCw4Nfl8/jdPOyYkj/6kNPiQZDFOBl8vCZF+jzXDeMbIzgKER7T
BqNtIrk0KkogzNa4E4ryOyagOfZ9LiV2bLk1e34pjVaCNsgq5CNwGczwWOcMSRLB36JLxsyxc8HI
J7aMRwz4JwX9z31L92jr9z5/Wro3U8jEWP9k4SYhiRMjiX+2D+9/4RJ0FWN+GhPrTdr+f/bObLlx
K9u2XwQH+g2cR4JgK1GkupT0glBKKfTNRg98/R2gK0+kXb72qfeKcGQ4IyUSJICNtdeac8zs4k5Z
72cNb0n3yTpapuTwB4PIBckBGZWdrtFkPaXNEjIAjmrtlsXXVJBHD2qJ/hXQwTWgGhZfNF0fQaZo
fA/uo6uqrU/zEVoMfDIe+/CCzBZAPzJz3asTt3kMnCAlNNQmEVnJ5k01k0o8OHx7RsObDpbYO5ry
eL1IYgl0fzLp31aC60CbDDYwjPVr1X0cHK339JQ/ctW69DEHFSapuTeUGi0QE+B1GebjQbgtU8Fq
uYpafpYK8xQ3Ggtm2ei+6BHr2oE98jVxYVGMAcizrBPX8xcGeWOFX9NZZUP8HQok537mb0mAXLfX
lGI9tA7EPdgIXp7zLdFiAhYnqvlWpWXg4f9+uZ5vApARAmZcVu3A54Xb4y5ueE69REvU2U52ULXw
i5ucqxqlEJtrrk5HcKmUy73AI2h6yiL+Cv7gOwMIzv/oEq3OzvvU8XVRwzxOM2d+kNwngqnpYUDA
eBsx+wMM2LwI0KUAvDjDTsfF5HA3Xr+MouKmGBR+tErz7zmRr36gCnkAHmj5ZsBFm6WIQMjv0e7z
hsx4hHx01MjL9Qz4GxuIRSRIQMpY57XJV6oiuxjCqDkyHxi3IYObG6QEMQGEs+6n9NC8aTBu4oEw
AtDlXGUED3rjUKS3js6NaqgsBE5P0xaSVuar3CcEmMaXPrJO19sLAci8U7VO90eT+rOj4luVHY1I
dJvN2gQ7cAgjlTmhaqQ+ZBNuwxQx5/XcouVcTP7FjU0EC0sIl0BRSdczSOT2rlf5LNJ5A+jC3RJh
Q+sDoMiGwjBbQxWqvOsFsFzh3OKX2JyLrTGxjLk997c5L7qN5TS33bBwp7iMxlRv/T7RgncgocrO
ivioeOpxpnSasgtcg9XLir/HE/8zaOlXCDiDEpu7R4U66+UGWg+90ILDoqm4EbE6nqzR2pI88h3W
EjI1MRQ3QUqOAJIOlJSzquxCi/u0pGi8mUTkboTNRYbSp7hRGtQLM4Qt1t6cvg2Lg0ZbPB7NLabu
BubUyItpQ++ZjWF7oqXJAfCjWUkdxcdgY9a6DnXHOFfJz7UMXwFi7IkQeUwwcOquNJqg0y8RenSw
DfS8q5bFhP5471nUJIQLcQiAErmLoP3sULPxh4D/fl2bdHfU/etN28d2T1dAeeS1o7NVc0nUlnlh
TDSRjqQ4K6stl8cO+giIhhU1VMz5KzN1jei+uBltkygFYqzYrvLVTNwB1+/apoG3TnNestM4r2ZB
AW+ObbNWHIslkGYbUmclODOSppwtZbZ1Avkll/ZK3tFeD6h8w5j1hOZ8vNHq+oNunYWwmDKa1shz
XpqlnyrRWRm6k1hsIzSUwsMUj+DvkdFkGkGsqAOwXjLYLkaFDMw5m99SK6MFb1MR2ATmaSQ8zHOd
fNeTclxrcCMJ8lX1RytMszVm0iq5ncKmO8Bo4RQaahAGqyDUzM5PVGrHqIzbcxSaGNUhQWahoO99
jcVIW9WnriQsYzYjgjNsKZVDFXTvSluWn0RSf5ixSgxJaIzplyMNBb40UI65weY1Dru2qMuNm6dA
wCCcSsOrElIq8sRkFhbyKGKQ7wS3IHxmZZMZoDpOAPUdQc1sNvkOOFOrvMDG672IhOmMMHjXQAdR
Z5rtySmV8cnqYY/6pBQFyn2BdOUAoOwfBPCLGvQXtehS1yy2VMbF6NuZD1N3/QoRyFxFR0RUdzsR
T9MWSfkXSE2HJch5BIcHTxGBKG2wf2Qv/FF3f62nCFFFY6fjOxf/5lN1J5MOeFt1O224Lnbcg0ac
fhYDQmdI0l+/FJznv5gK/9WnRKW9TISBbf9Z2TcPoWKy3+922cQFslQCbhoofqiQtHt9p/+2xv5h
E6AhLPjlnPxFayxlAX1vft0B/P47P/UO7m8kv9s4sl0TZQF9rv/dAbjmb5w6F0XDIkhDdEBx/i91
KNppi19BromyFJr2Iin9qQ41UFxr/DRX9b82B/+B4sFyljvhlzsFnzj/4UcVmsYsGZX3H+8UeHw6
e9vO3FuZ43igzcHmIcLazkE0HrJQEn6klHCYymGYPq2yETdWakr6SkRM3Zdlp+IGqJT3jJHwbYoY
FQBUYDza7K5ZlSq7WIeNKU5R1jf3U9LHj+gJsm0KnWqfh7b2VlaBA65eJMSA2GQ1NPI75IFkB52+
joFEwOMC/lLNH2pFLFscUGaQV57qD8AT0oNLvNUxEEa2ZbC/ArxT3NKOZ0ORBTkCLlKHiI8b9kWc
k4qTK7ax1pVQHJg70+0OsvGurJxsW2WOezM1KEGhGI36BTKVe4Igqt5qU6ze4itTeqBYhtxgY8m2
AMPCF82N3ZOmpGdttLvbQNceZ5WIIM0G8ldIkxG6imrtCxcWU5l8Ij9eg7rtkbjUnt1JM4nSFmAV
TWbAjBbibmtlagXimzcxaoZfMq7pvnVl+iTNxJarMTOTbZWPyc5t2nbNvDdfq2LSMNnq3bfSiYO7
touGS0s83gegsumlqDvjEqYgvo0pqU+2kYwXFDmxh8M83qDA7Y7qaKOxMLqR1DIeH1Wf9VuhpXyM
cBzZnBSE3RSDvpKp2X0qrrGKawvIrVsd9SJEnobXposBMaZM6pjYok5Mq3yvOMo+S0W6DmVJFjzA
462UvfUVutRuTdLGx9Y2h62tusFez6P8DHBlpsWlJDwJJgbjvoE/91iZU/IcTrH7KqSd+zREqwP5
cMNDhQD/0UV4fDvj270dGhWQaVcbMQGLZnOTdGr2YJZmtc3ZY7urAUTizhozZs1pZhiXmdHZbRia
8wYMH6IREuJxwMaVRjerRfcXN0Z/Y8NTOpNWJw5sCtm7JLOZfXTjWJ0C285209gZRxuSyTav7Pi1
c0S8KEw1OG2VdckZlO3GaBpPqtIbR32wyl3dleFda5YN+lMD0W3eZPtc6dC3BUNAg8xy2DJX+ivF
t31LTma6j/HL75IkM/NVTnoZdsXIusuq4ahHg8nlSJqqQv2Iual9hyWDLGYiQdDXq0C8S2P4Yckx
34cTAydUNNa+ZNqzwejNDksU+rNhph+U51VI9WXqr8IpHsvegMzaVNN2Vgv1UkY2e8kxYoRj8UCh
i2c46inqyQRiF2HL9yaokzNjQwksky7DRxw40bbolw3oHGdPTqzmXs/+zFfhjByTkJM4GAY95C6z
10Am8wdhNO13w3H7etWm2iM8vz1tLPvAzH0LmwnCmy1yCleCuS5o+7J7K8h29jS0BzuYi72Zkv3W
VCRediyWr1SK8V5YebCZYkOuMYGwly3G5L5qSOiYR1l6Roq0Y2Z+tfDV0hdgneMT2yblUul56XFC
8WfVUaqvccxVZ6UeN0Nmy6OsoWx5rrux0Flvg2ZQbwFLZVuZXXqcHS/KghdJbUO7JGpo7Arqg8ZD
1tmfCrWvP4x24kiABQ/qKLalNox+n2kdu3vmHy+tAJ3Lw3tGojCIqUQ9PYV3c1OmW+brM43VyRJe
3Y+26+EvYQwfTD6dlIY5QtktW3W3fwrnyWQGn+LdzmiQs8xhq8U4ks9HaK7ydioC1dc05SXRU4AY
YUhLNM5cgutteMQuuQEeW9ZvqTOo+0xtVJ/mslzpSVp+z8h5PgZl5F6sHPkZCusxX81QzC7xMv0X
ovAguTXvdiLGbcK856w2dk76Q26op94pVc8J0GKvdCezfXh57jOTTfVEaRp9qx0zvkFQTjJoa+94
Is7ehLblxJYs5lIakpsmQZXbTop7Q8pPfW4ZyN8m0DqflSDOTgwIKr/UmhA7UBmuZz2qfKuRxjf4
A/rObvmUdeAQdzgm+o9ZhN3tgL393TTk8nDpZvMFZ1781Opan63sOIWLn7jhFs1BCtE1xMyjBdFZ
0xDNDmwxVn0oR4RbfPVFZM3raWorvxl15+iYjGPwypfRHUEYAxcaXXlXWTYalUrS6xQa3RaBWbuQ
hqunrAu2MQU/W99gPqdMbP2qhyG9mlp1TkAJFubKCseNLcv+pPWhjtCKZM9B6rRMKD3pSPC4jbnF
jw1+u53Q4KeRIlO7r6ltx+u8GNSXLKiDHSsTKRWtTsCWbZ1JY1Y+KvIGDlXrKBto3M0dASzZ3iJu
dGObYXPJpsF5Ql4ebDQ6bQ9RH6u8nQgUb5oUe4OqoD7Vk/xeNPP0oc4dyz/m/pmG1mgScWgMGqF7
Dr2URjlahYq4CyMFOY8rEI/Qbhcuvkq+JEmxl2WEwLM/SUIaeRQi6PdkNnmI9NuLDGW2KyNuaepm
keIrbGqcuyJw5JdLivq+zyJ9ZY6Dwuw99ycsV+e+LwjgsrpXq7bCFWstDRenG7rvaWu/Qo5/V4Pu
Cyzuq1OO9wVbP09BLcX7yXxfF2LyoRM/ovmqDlUkxCMdF/2ZrWfxgVh0/AaC8NXpC1vhUo/Jf0gP
FfQ+tTtUspF9u2WsJmf7llKrCAkz1CHa+vGiZPcXjszNSDN43Q1j55xlKycyC+zgq6Mh4DC4GThx
ygQsd6P0NGmCUt12E1XPFtdbeRtDvy9fKxZQaq+FST4ilJd0TRiaK2m9XlAma4q8FDHjVBy6Ohav
qEXlG57wMDkHMB6OIrK0+rGL5ijYZmgUmRKSGjyXzSpsreQTA1qjPFmgRy1fi3oaS2SQpyUsxthY
F4rKHoqO4Ka3m2+NCIdVPdKIVBkAojQ1v42KPuzYmRNLmbfdiZ8cNy6NCqQV0SGuzZvO1Z2QvkNp
rdKQp4wiemVHLfJUzPR/IlsXB54gykOkxOHNSH69R0rFdGKgJU81Z/OACHHVRvHwbhLsdahdGz2A
qXRbrRgnuktLuWXMeodwBwFMHO8xmgKVJOEVdQk8b8QfRCwBokVhC/DevORz1KwTqYT72YTb3AVB
cKhzPT60anjDZpowV6FVN1Fgt+spFPKtM0i2h4A8oQLuie9tCaWjKc2ELcbJMQRmRXMqQrrUBsjq
SaVwdh3zVQQ0eo5dJFC/EO9RRiNpjMeYca+hfdL9s51veBfwXn90ppCp9YQRZSFgwNuK8+y/k5z/
0yQHCx6SgL+Z5LxnNPfrIv6DxOH33/opcUDHoIG5Yle2wPvYfv3vNg5y4G/IGFQV9JYDeMtkw/jT
5McgRxMAlLDxMaXVlvSyn9s4/TcLUADoI1I1GQG5/9Eg50/wAQurIKoptLbwDMEm6oue49d+Bw+6
ssIFMp5o6rt+j6anYoqLto4U36G/2Io1HZKR9dFXSUGlVDL7p9RsWJYbt5Dffvn2/qItsVgof91T
LkcDhgxbozBVamybb+TXowEgQpxC1OERl4WGFZAt4aoTpQ3npKdKwydvdq+CkSzq39zBTy+TGqlC
MDfC9Aj9LD7dtlXveI2oW+tZpj1hvXK07WRbwQ/SdrRx8/dHrC+73F92wdcjBkqCuxmmmYpQ5E9H
vDAPbHdqTwaUknBtQzd/6nEekPNAScaDfxq1BCU4bRYMThNFWaoa27yvyeiu+7L9ZP1sNA90CdLV
Ni4Ro+WR2q9EbaWhD8Q6OoMwOuSNy7rDUNB9biJ5TLPBGglWVuzbuI7wW/79p/r304DHWGVuxrhK
Y/z4p609WrBwUKqsORVt4D6XWPF4YtKro9pkmndma+0+VIGWvfz92y7X2q/fpcDWCgOPuSLXIn8s
h/ULhM5Sx9CsmrA4FQ7J0AR+dqcCOm7sBNHz37/Tn7p8LMFMWxlawh/Bfy4Wy/qv71Shj0CaH5Un
pyIDlFx59sxBizRshXDcxxaVzZ6hTgwFEsMa8n+6aP4IHsFUC9JVhaMJqNLGMv/ntxfCiKOwyOPT
snK/52RovGPr4xisOW98mzjuRcOaRNshk9dddCl+tJnb7EmuNuldG2Q3GWBpUi8RRf5k1JVurCMH
4XmlkPKqKnMukI6XJmhqA5TI74+Dj/F/wh/lX92m/36igOqxbMAsoQVFr+mPX59qd1ZhWQFxxl2Q
v5OC0pC3rKQtxSd9iyI8kPadfg8dt7oZZxlhVDTH2KNWFl+tmOfSm6IQigOE9h9xbYhPjCmR+AdQ
E6C/P19OS5rckvK2wKsW4uAfj9Ku2UjWUWvcos2pAtdZt240b5fgAnfT9jjf6lGqlx5gCEZZ8N9e
rRVIgOpqmy2ijRQd+X2VwVyn5T+E34YkL/doVVoSfGT1BHwfnCBkHhDkiyIkbg3UIUHSFKdhkYzI
RTwShuQXr5SrpkTvo3xnob+515PwTL2FYjbrhDyBJXhsr8oUexGpaNjoWBvMbibkY3CSG2jGzitK
JfMQLSKX+ap3GdTIzGE3IIOh4YUiZljEMeislfWcjB9Q+NqHTlXQ0Ax5KzZBIzv6Lrr+KCNtIH9B
KChv2K0E3xkmocdB16m8dYtIp6oafU98UbXXMIF8xmCUuO8XYU981fj0i9ynXoQ/VIrVdjFg3ckh
H8nbqeVGu2qFMrqGodcPIRni/SInyhsDYRF5z3QF0Bpp5DvueNTog1csYiSH0ImXMVejow4zHR16
i2jJTRSduU0+vzt2Wft0axgSM6kLN8o4qu9EPAxfzVUJNV9VUcVVITUuYiljkU1NVwVVvYipstbI
dwWiqRUPILRWqKzQXSVXDZYIkOUCm0OZZS4iLYio6LVqBj/kVqPhGgzkXPFV2ZVcVV7GVfE1GmK8
sVPcrcGlGyRE99UUM0iqP1FV6/r82gzKKHK6H0zIkF/rpMC0sFy6tusq9dSmLYOSgxvLedu7JB3t
8zoGs5XoWfmgCsXYJ5MBB6LjHASgyEkt5HTljkP8QcDzsM3SQfo2fiUV22arBXfMtVD/7tJJDNGa
lDK3hUHDcC1cDQE73YHZn6VsbCVKgjv2jQZJtfAgqK41I23yTZHFtQuOhodX4I+M1zwlgO5iraYA
OZkHAotOaOSSV0xrQ2S535AolW7Ys+Sz56B0R6ut0+7z8qhWEME1TKBwLSg56Qlh7HwpXc90EluE
jh+OoHTnZKE9Cg6FIVpCCbxibOQ87RpEdnXkVxC/cgQR/SyRsDVFvJkywst3atMwNEV9kjFWpKjO
8GjJGJ2/berfwH/N0KMMO2U2l+aqcpclKmrkri2Kb/jc3Xxv1G7L3BjH2j2TcANnAeko2jEaogZx
hogQMm5RUlTFAw9j45CEbMcgSHMEftmigPAdDdPVkiNQDbe5g4Ie/TfW2TVO4e5QI77J1mFghN0y
COV0xgKb8qqYE2P+AVjbpX/FAeRrYyK+Zq+h3dqFsUhtFAoMdvGix8F67oLUgs5JPPo5CQboAOQh
JfMqBzipHNUgM3GzB6HF4bqi8jGXzOU+ikk99VPXjBB38XOrpc9ccPmEhmR2HitXZLQC2XgqJ2VF
vomjnxjuxvSJnN5UjMcpG/TuZFcu3ejCle0tDBEeSWEjUn7BzQ2+rYCE0+IV+20RHSST73HTDNYc
HzUiyx7NRLferTEAQ+ggwTA2YORpVWP9RhWad5Dq1xl5A40Hrx3SPOlx2TBQWSRh0j80lj18r+rI
2PWCkGYfz5iqLx4lXsfKSsJiiroHpD9WOPUaoE6PWqvwEwPbaode9iTojel5Eu/qUdfp3AsG8Hex
ItznQpXLxZkkstmKrIma8zihNfFUuchco6HgwMqGRffIE8x9plnJ1Z2zStZr2BgjAsbGDfRzUndp
eq87TCv3owk59rYd26X4pF97tohTGf2S5tGwx0FMpPiow2vYqqlYPvxy6APrE8eF8ecEm4JP0Ula
jtAxypRcxrTn1qkyGgOXohbc8nVHVRDyb6ypUBKjO6mZ05I8UEUqpxsOc3ebIxRoVrQS5LjBf64a
Pg59fVk0uJk8PhELyOhqS50MZ/E50DHeOX0cO2hHrJTrYgrt9wH0HTE1dTLdG+2oNseQMjdB3Vyk
yYPD02LbFKp2km4oX03Gl5JwrCjWD6UTut0xiMqwX0+1kAMF7mRsK52vlU2wnD7SLLXOY9eoiIHU
qU+/DaiAm10eKPnXNMPY8Rc8dLRmH0CsdgzntNlUcC++KWqQb/KhChmrmyxzUz1E93j8miPT5cRa
433QQ5Y9yxQrQODuc50ofehnesFtMhPR4O7NotTkj5wFeUJyxiXlD8uK7SeWwjc60izxecgM8qjV
nU74hZu1PU9afIaU3jJ5w9/uPiqEx2mH2W1r7bNtimkx1mmi38cDMiAfW1SEq24I7XBfcVpo+qWu
DTyu79vbcRLZQ9KDyHdEszMJ8WMeNticnFTFW8PoKC3L28IezRulVREFRLLI+2NIBA9BhVaTR49U
Is2n6i7wRZbOpsct0wwIvofekTwFJvnAlE2LX7SSvlm/mqnApifkFIrLi9Fjp0uspOFBCarhOwJf
pfcygXRqD05Pu9C1CeZt3WGx9ON50W2Df06M80iHxzrldsWAA8+JahOBE+GewYA14EGNKs7a4BTM
6OpZ5KwdTQOFczTIvusz3am3M8lYHKo5hmI9BRP9bPoatvw2YKV5TPDgEANRx+4z13renAsXXeum
0ys32Th5BFRh7F51em8Orqq0F0+WXiBAH0AYm7fgjQholQFMWR7uXNE+tELOJhsHhNixARjmRtRV
ZJz1Uc3sPRFeLp9rHJXwNq2ValiDEGbNQOHbtbcZoz62keSbbJrISaMF+6DuJ4mNjPBEW8TIwyPx
O4r5v+PwfxiH06pgj/X/76Ssf2Tvw3v949dx+O+/81MQa+EUcdmV0vlAFXtVvf4UxFpoZYECXHso
tFnYrfychru/oeSgP0r6MrtzY1HR/myjOL+ZpETQlrEtHfyiavwnVhHinP+42VhYSfDZHVCl5Fsz
rP9THyBNkAhqsyt3kz1FL5gSimptVwbmhXFmQjSKOm83lZzOWUmqm4e9C0GqcHFDqbAD+7hAgmnM
2ksQd9SMRUFJwH06/BhbG6/goj/kUZguZslzQc4Ij4fszVRqlCnI1jdFiAdhMtTQr0cXOBlfYrwL
kCg+JC36r5Fx0ClLLHqhDqbmnWB5MBe6fn2wNTVFIYfWTREZ2VZRLVeUKfVxJPMNCJHBnHO0ku3A
weGmru1qL2ZskySJtveFG5oH5ulviZDKS5zlyLFkYa9MOcL3cfWQOg7laOU01d08opnJx+bSO+Gn
paR8SGL7VgTPXUx9gm7jcgtOlqFQD4BMIGTtq2I0iwnNbSlI4Hb7VoXBQZctmZAz7x71+sU2RpUi
q71tYSquOh3NneY8Bn13qxFtt4oAqQJd025GNFFMuYqeadKw/EHo9ZTfmE71QmoICYZaOx5ojL+h
N90vw5PVMvFNp/RNWst0vywfiMWdX0lLV9cVjOk17O0OhzgaRzxxHpfgIyZ4PxDsZtLAXg6BmF2L
l3YxjG6JOlPvjFRR2Hmm5UPYuNkzlBTzmaUTieAihMUybmx4EuK4b8FnR2r+1czVme7hTMCucmgJ
tHkvTZrxFS4aeLw8zj2jyliO9epMQ2gXODNPdquVdxOpSy9m6jzaTVxuy7EmCo6CnCyuVPgzmI2d
K23Hx53zlM2VIpnDDk+hCb/CJOVeoNhr8ovuBt2HokIB84RUjUurZ8Ypj9lAMkqKRrS6kZz9LCoe
DBprPnz7mmd5adw3WYtpwQkKavGIZyt3zioh/XcdEfXgkbIp3W0tDWYxYaVp6OXwbSYgJlat09vl
SdfG7ggjvyWNsVasJ0qA+Gjmtvpm8sHXzdSie4wTPcbUwUN0oznsRtFwTOqRMFGr3ZcME3E1Je30
pRTWrGwdOirB1+SK4TbTa3C8IYlGCCJj9mPo35g4JtrDdfn670L/Dwu9puPN+7uVfvujrMM/Nsz/
9Ts/hU/qb8sySlaBqoONNJeIgX+t9I71G+IO4luBUxs2XTT+6edSz6r/c2lXf8PebCLVJPuBy0b/
T1Z2vIN/XtmXhw0vptpYAHVQKn9sI7l6yS6kdLIdATyvA7yzVdukpY9+8AVz3UPNQKqgAn9xcu0F
G4626QQMtrE/tJNw/FmR+t5AyLNvMoqRgg7N3u1S9q2Tiq1MkQype7f+moLeXpcR2DViWdQbJcyq
Nx456r0CB30LUL9bG2SDepUTxxtCBhHQhOKeB4dzHuaY1ajNj0R4QJlYsgwNkuD8RtGZ3g5mfVDb
2pN9fkeKDRaz1mxXSTbu60bMF+h91roUg/C0aege9diFFIm7mQ0l7V5T0S7DbFjbpg2/2Sb1Eoa0
bCvyLLpt1Vg7JgbHpKpFfMZsUfsW8o6zYwio99lzx4StM2irTBL4bi7695JNIPa4fqC9VY3fY54f
x3QwZ544M4GomSSLHI2ET3Ke2A7U21iis9FnKf4kLtTYmB3+8ji1zcVq8K73EyV32x8SN2W7EFMn
Jmxot3NL0jUsIfJlRXGfy2bTXpnOyl2wIAo6RY67ynApNQFf3buVnr20dCC/sdBvcogWPAvy+xT7
Kfxlp+5WicMY2Qu67LbGNz34utOrnixk+tLNZXxJjQg3QUP+h2GQm7aqQkgKaGODB8SX1tFMp1ms
lByMIoIgiaq1ik91mQ0vwLebT9ey3ecxN4jxQxM3oCkWzk3Uu+yNBlwKdKKdixgI7Sgyg81mprOP
aA2nehVxgqcRH3/2XKQFzowscreqnrG7LODpsh3IypSo7Kq+EVJ31pTKGl+eq+P4jDqCNxq9Knh4
B7DP5lItDjQseWRJkpwkwpkUe6RW0qJWkf4eJ8o7vIgieRN6r8D2D8gmQi8XPF/7VY4RkBaXx+UD
GjDtZNhjeTQxzd+gBkveKrLKGFxqIg43cTprmzxB/4V2fDxPVo83gV10sepCc2Q/iCt1hjewo8kG
zNQCz7OupUOPXjXgEsYkLdSdMPYKvbHEC0EB7sIlW54hyEiWK9mCGOPYzOAv0R770ioOiLfjrdCZ
iq+JgpzOesilaXX4UnZW0/Ph5RRO94gQOcacaNt7EiDLY1NaNvQ8uCU+Qj9ekPogkph444I9dj6t
xzavXiPuv21M4gpyGAa364BQLpu2TJs9V1oRn9hMNJ90+Pqt1hnVD2usx3PQQYq/HlkSJJWz6TuN
l8+AtF/ChVgRM7UmzzKInIs5cg2aSpt/QV404Q0W3WOTmINX2mxQSELkg9PYnO6nzmqfxJjzg6Ds
9L3Vs4iQ7VROvuo2/TYZzOTteqVRA/Juc+hiuNXAwBxjsi9gybrl3VAt2QpRmHSeNcvs2XQH/dtQ
AH3w29wUF6QR5r5Mg/FeG1Et1TW1jR52gnjqnpPadWZxwCPCWdPR+m8y+s6frYhipEylfedocOpk
oOn3cBqc+0GSJBdxRaLPcK3gzdWpO5F5RDFl4cgL9Q7vKCY6jFkYKQ8kgaMsBSbzgL7D3ZZUGP71
bOVDDr4qnGgCNWlQkArf9o5XJnxzkzCtG002ZoAjZuEp2CEv3y1JiCKDKwNsI4GmgVkUj7CnyzL2
mmQ+NQVcPgr1Tmkee4nvubfKt4KeSQie3XOdW73t7tQhPEcE2a8yUtBJ6P2yBvdIvha8cYWiXhf3
Y2NsjD7atvb8HNYNKAl1dG5smxesAstPkfDr1QRCXC/K+5bnWLfSjRJhQqzZ92aVPDUkn52YCOhE
wTpMFjG7epqgFRvn04l8A/arxGYH5cEoRHCmGzbeaaPONroMwYcOjh1t7TLFxuP2ps9cNSfaFulf
31Nrtk4qo7VCW6MIgUJK/Ycs+vIoo7g6JvMSRqrncMN166PW2l3hWBcc/JmX9p1xh84leFVC/YWc
7w+SwtB0FfSPgaiDFZyK3ldyA+B6Q1rDij5N71W2XT50hml6bGPmz7y3PH2OAF0gpdhU7fhQJF11
cEW6NRLYaRZ0y20Z29pmlF2wSoYpvUlt7QlakI4hSu7Tccr39KiM3cAivFadrvLHIiWgy0VTE85o
YcryVTIwWY3EKd0wcRWHmgt/C5VCpWgMXlUtlx5Wn1WnTUhtq/sqdsSPWGfXRL9JfRO2gpY1TR9b
rUne0S+R3EwzZ4U8kL5hVzQrmhDtgoQ2ybKdZ9YDo892IRJN/PRM9b0Zt4MbPMi8+YymNsCS7Uyn
MaqHyjfCPm5JntFRXhL62vkwSIqbUrNPGWv+hcsK5aMdaGcCK0yfpmyB+7tTkl1apNXabNAUN5pe
/WiIl/DxVu2nvEzpC1bvHZvLtYTjSmZS/6ISfeqpJU97V5fWFivJh2qqr2Awtuokg6cBJuoKXk4P
8oWWXUnixG1toiSZCtWzuQ0p2ovwhV53A4bFWLeQ3m+wDoY+RYLzaQoSiYUVa08pVTc1BLtwrzHt
6TCQmsbkWw8cWDd98pQIlJZmY+Y/GvZHP1osHQd86WLxQQZrEB39hmf6sAGudSB3lC7m3KonESTl
hTnFiHdEUlkZigW4pHZOVV8NbwWJ3W8DHc6TjTjWY0g7rWoYBmvYTCUreRt3wosKS3pBmjvuAs8P
b3oattqh0QMNLkkzYzZ1ZbdxQpmr3BLhc2uPyp2t1Q74bX2UnEREiEEdKtBOk+5GWLXJFVNgmyml
VTETn+G/INkpTyU9xoNJP9cP6OoyuJDBMyzR9n5I5zjxZxL8cH25hXJqQ8faUymkW00tpR+PjJzY
vJWmH9XjV4FV7k4jF+xpqONhx1hUfrOBTBFjMqGIn93IG8SAHcms0GOLmbhtqrC875WDWrKAVfBU
d2UAb7+q2wQM1hRsSrbEHFYmt5OZfRdN5qyaOhjuUuiZt3VQ1JhxynordXoSHaA+j5rhdiz/H3tn
shw3tmXZXymrOZ6hu2gGNfEW7k4n6WwlTmCkSKHvuwt8fS0o4mVJTiZZkTnNQcgszCSC6C7OPWfv
tUkwVpRtoAcoPJ3pe1zXEKRiInIZJ1Q1O+ZEW0QEOG0yU22XUKHN7VRMR0lmybYuGAHpHRtakTb9
9QR2d5H0RcOXq3euxqFKb6u4GTygrMp3o0UQjxD0bbCR8lXW2G5cAqo34HVKeD5YBmpGYytY5rzi
hOQsekcFnSiKK4J8u0XpduOiARDwYJRyKwcZrCAd346WYV/KSMdv6gCXGXNtizYbda1Wr2F9BW/k
u2yNlk9eT87vuo/iDm6dlPsISBhYjsbf4ZO8iIIKjqAQKxQc8Y78eHnwY4cc8VVMkLdGmvx04yas
rtrB7nDk9et4hiaU2yQj8vdEYF/FbrlrhoBx42CCqXAVJeCTEFQq+ndXDcYMgG06yp2k/p0uBKUK
c/0gS8R6bOKe2OMSKJwgJC5OF3y3CaDKUJzqC3wH5BeHSG97c2EZfqF7fA0fZWaewBf0myx3uyUz
zOHWZ+jOnGhqLoNYFLSbhHlsxfStmoxoPZXWTeQWClL1lqaKm+urFE3qVWWX4qWRxbiM9Xx60Rqt
PQ6ZrWwirX+rg1FfD0Lvj07fE0Hv2OYeTeXA6sd8xR1S/WKwreomoFRZk7llrEbFfgISOqd9d/Hz
0AYjopfaxE2Mgi5TImsRxNAvk6rJl5BNJG1jJ+RTiVRetoh6VQfXsIIyGxfJYTIotNM0frV1ujlm
lWFT0AgHKswfIa7Uld9G7n4MJitfx9pc9Adj3b6o5tC+ktsZXwwDLF3daQgFgve/w298q/adC1uI
WkZZJX2b7KbJx4Q1TeZ4YUY1Su80mx5TAB/HJsx+sAGFUVXoGEIWQ4szGqF0sYry8EeVZXz1lSp7
tXvkU0xf25ZRWNRvak2tv1O+WGtdN+QN2pppSQ10Y0SxuMK0GjTgkFNjTyMUFfo48aYR1fEAqrM7
4AnJL6a0d2gUjW16leQVlESi7sKXvGpUxlBxRAiYFvIpUN3Zac7WEPolQUPOqxOoLBx9IDQIdoHz
iBO9/D4ZWf4ygcVkvOAbpsKSb88TQ3XI76AdQ5nWJgf9dltsGhZGJp/TLhoReJbkAvGBnpLLKOiG
7xrJo1jLbbqTIg8xXUPJKOiwFTxCAUUJpFNS4/LIbe9ow9bM9ujV5ejOFlTP7TQuSSqfSJRD0g/Z
pGr6n2GTZZ5ttMzyqqHE0ZO/JZI5ZTP6zHuM5iKpQamVQe3cWJnaXwdhW96gv57Ad1ZUt7GpIIIu
6G/5RrSKXYcpcxjds/HzV7YbFhsMPs4utZTgf5AX/+v/SyiJYMtFrfWf9/fnOATvOSubMPqzyf/3
v/x3l1/F2UbuOirAX338f3f40TwKW9f/LXlU8cL9Wykp/mXQmUGoaaPDgCDFmOHvPhA0DNo2KCRJ
NpjbQP+sxX8m9MMYOiewWQSWqggv8Yb+2QYyme8GlWNPVGEC/toEWUa3gi90aXMv6TcF3F8HIfhk
TnpE/nmevtRSC5Wu68CoT3SsW3YzrUK7txH/mu36t+v/gYjrvK01nw/9ByJnTSbD4tzoWmS+rGIk
1R5aD0KV0yg5sCr5bPpJuMK13XqZVitbOQkT0THuks8P/+5yohnE9eriHtS4aeCX/1Dg6enkCMah
lUdc1J0OVtiJmtXnh5h/xB8Xcz6EQMRInjJZducjmbpWRhLOtMoT2nAnhfHQuFqx7HQNwO5UvX1+
MKI53h+OzqQjsPFiw2aG+ucZGUFlWpIcAXYQIDgDKoJyCZgh2yfCz/Zpb96b/lBBywyqFpw9aOJs
QUI9gLAsqcFVNYUfLWwdxdgijJ1k1w22iw+q6F0G9aQ7YYFrXJAIeqWVwwIy6YLPlr7T48zABz5s
g75pf+bmHNdQt6r+MDakzyqjC100UXLjEtSQuzLCxFgxtZAPY+zXF5EVUJgYoIHClVm52Z0l0uAx
Gm0oglltnPygEFeC9M4bSyi07gidpFHTBpddn9O4z1zKd4euETrjik7GRD3qBEe8Iv3GoBtBNtdN
EZk/rMk5kTyV0c5zsn2pyqegNwcOEVtrBe/+IuPrt0rKqdomFakJNUhY0cTDWx2y37Pj8KocGYNR
pYDn0rNuPRSDdSmlkWCVsfy9HhgPCNr8fRyys6oaG+FN378ZYETvZN5Eq1GL40umc8EdDsJ0iXUc
wkcfrOwCZzwgw97DeObjjpfhMW/EsgspNX1nHA4iUFGCMYdoiSChdeDuWifuJJkVTHwqG7B86OBr
A5FrX5SgTNRDXmq+tsllXVv35Dcqj2HS11fIEfg50ID1uwLA2IFOUuepBuyEiE5Kxl0V4cHPqvoI
o0CsmXonKCBcHpGsiq+rYi7Dhlxbk82tb3q8kw9mgQARvYdckhysd9+7SK1mWNeoXcB7DO6ieTqT
R4W28K3MBHuAYhGqqObuJqX2L8BU16dyyuvrrG4ufHc0vleTg4qnMxKvUkLtyGjK8siEBZQzWdEG
FZXcgon4jllBjHAauwCesyE9Ej3dE+li8VYx2Dng8CquOxjeetONxwDubLV0y1TdEBNbfS8sZNIQ
gUt0Z1JEuEPM7hD5cyrxFFpEyDUbH2w3oYD0RGgaBk9xl4Q7/tmj7OfxlF+tZDmcyjG5j/FvLZQ+
VrZmlveHFnEDOxK26X0XDCe8ddpWNyLV09QS52XWYlVGF3kYCzRUC5U8pCu0nw5Y1WB2RqFGU0+G
X43PjcK2L+WlueiDWDm0gaVvDemGKytVCLiMM7pSiV/Zq0qtOFqQzCEklPXGstClvyGZeAQA7vjf
SVrIlz46mW3g+8NB4lha2nR5lxao223TUw1nCdYm3aSAM/0Oxh0+nQWOkWGPJY2xJdbJjR/TIi6K
Il5ifsppBIXPhm88utoECwG5+03E6MvTe+PJ5r4qThrcwlrBKGxzpY1oYnJYdMvex2My0U1c+WCs
6RJo4dKa4qPSVOUprvx0lVfTaxQ4sKdDNWGG7Af9DrVmt9YU9SRH4lRkEQAmhBZUuES1TQk/NvCt
6r4mLDRjeRqUFS2mAj1HYTw3PQ2gIiytdSM3VRkYd0KU9Ma0pAaTZvcNHbbSeGbddnZRNtCU0AAW
S/Q8a9T7c/PXLKdLP03gO4MXH+8LzQGnW4hpp0m696UuvtcFghjddRT6XX6xTEtfX+E4JTwm34Z8
ABYQEfGRBQGqkxTi8mUzF369fp8gsqdPqeXLwKn3Zu0gm0U4tPITxTkGfvLmS5dAoqpZ251uPneq
Wb7EndFflaAqYDSnvHssCdZVNMbyAo9FCuFQp23tRAlI72n4VkgQL1RDHBmW3DguyXLMmbLjK/2J
sjV9JNZTvWNnZp5wLVtMd1xtqaUZPPhCpEyMiXVeWznPF0Zx+QqZT7kiljPlMufLpLbjBxGK3Bvd
qEiXVZ12S82U5jLGcbJOHcAk3WQTaMIEnYE+AB94/I7iYTAFplHZP2zQtO0C2FS6wtEdg4517Lu0
kdqWZJBsXeu0RO1+jDw0nSBXLDf0uohJQCE74YlWiCsr0hIvVILgyRHrjCHuNsWItmrIM73XWLlW
OjaIDRcpvWNypi2FquGdV1os+GZlra0hyx7bMTGfZG+Fl1ZtTY9NbpAAHQ0RLtu6vuy0st0kyOM3
jNJiz0xSaPoWDxkfz5950qDkqepkYwV+s+P7OOx6yFwL5u3QHg+tlo06jPK06f6qK/5ntPvVaNdl
LvtbVfSOaXF8jnLKpr92DLvX//O/QafO/+Lv4t6y/uUaFvURfWMLDt2Mrfh3gU8aINgTVPro57CA
iP9X39v/Qtlv60T4qX/rdP6jvgdoIYiopnwFYoLM3P4ng14O8We1ONf3Kj8Hbw7vqzUXrL+ZT0Yk
RNitlYnuGTjrtRiPTnz129X4oOR+fwh2NgylsXTxK4tfISK/HcIfupS+OQwo9tuLBK2GQiCxY3FJ
/2Nj9V84yvxb/HYU8o2lFCFHsfOnRnkq5Fsrlv+9Q5wV73ZUIK/sOUQ3nWz1NEaranr5/BC4TD+o
3xFUwduefToabrk/T6QhtT0OekYWQsnrH7zT6rCOVOBj9sChhZ+kN6DAIF9hit4bjdptmLnItRWz
iI2yH7YRi8gD+UMG/qqpiVd1a590wfxhxbRwuHDpF28KH0QRutd+o+HIv41UfQ4go0V1NyZIcWwA
I4fGYgvmFOVT5tABdZxmnRZa73VxPecz8CFRYC9QZNvhMS3pqSdVB9mW8dzBqrt4F6qpfVCJXPmu
ZDZlcyjG8KhWinUAykecBBL1dagICpgg6yRZa22KBjzpML9m033U8r9hGerMeqsfFlulvR/RI3eU
Ci2MPWVbU28ucGe19zIfYfv5nbZVOjtdF0Yd78xsHlJ1mrnBr4KcVpba0VETsBiGKREpy/4GAT4/
BAXBhT0RQ1tMjj4u+rHRjlRivA8Y25dB0YUnP+6HH26bjad+Iq8OIp5EKgS8bKtE09uQW/43qKJ1
vMrcdLq3BksYq2HS3upagvYVjdn+VCpTYuaLyX939cgJN5L2/QkHOz9ovsDC1I7FKHRGSQxYl9ZI
kHxW+u1FavnAoKK56eaL3C6X/H5U/6K18QrHymUcmG9tA5p9GNvuNZ7kvTnpb27uiu8YqIOl2SnR
t5Ye6o7ZB5ekDis+dQN4h7ao2XHROPLiiriTOC25CYJgswf8M+Yik/wesbSTfeaK5iFSRnsJC9o+
ZCTRHMsMLbshahJiwLKf6HvGsByNfoXVvN4QLaFuC8wgtMaY/C1d2vHsAUaV0iIF+yVGU/dIseEA
+jR/l+N2S6xV4sUi7inipu62LX3+cu02PBiEi57SALGUmvqANDGJItAounUPQujKcbmci2oe8mf4
wVY6a+clTpU43pHalW1QV9Bdl1Wk4Viqfe0GW3FwGoNIvY1zmsu09SJxhX4g3oZBoOLrqf0X3xYk
Ukhd8S/1wS38ZYK/new1vPgADn3zagxrNCYBmBo5oQUcy7q6qBRbu9GAM+ws+vjXPhnfW/IJjGub
wcbFYIoH9jnTidkwphQpetXr2Jzou6omkq3rZCqXSRT6L0S60/AuB8LQDKVTtsUYOj/NOMFLEvjE
zinNcKhtMMIhm/F10FUmH39aN2ulad2FX7jz9fDVhGSHSb6maB5BT/cS23hQsilotNFjMqRfpDBd
7lSZTGt/dIC5MGjSto6d11sxmMM3R/d78khEeFKzSvX6SIdCYnYY2iI76o1FBtXrh5Y07Z7OdnaJ
4gWhKwOeY94F7hWJJcYdXhzIIQ0F2FpWaEIGHSGCQQjZJmCgdR1Hdf48hmI41SNeAhmH7SUCfutC
k/Z4bCpXHBLav1sNLeISYLZ1W+L+X9E7nbxqUBzQeSoSykUF0SdESuC3pxoJSL6YVPR+ixwJ7CpC
DUDw0YCdPLLYb4YQJ27Bk8SvYrIaT+tZhBIla7Y8GmIl6VBtyrFsIBYzkVs1Jd0ZviokQqhmdUgH
dg5g5KrwbtIzxmHg2viZwg8t2q02iTF2Pu35bYM7HXX6fmRCeCAUiiJY+FG1jC1cXwQdxO7OoWLY
YKCzQGyzuRaNWxBmLQvwpHMAU5hEwJ4tg2fCoUewoUqAfDjW9U6hE89pVM64IYdAWRMwOoPI1dRl
qwPRCB7rJMGwOvI6T+vqBYtWyzLWJyemBM42jNVx2bIKPEWROzERsm2vJRPlzVZhzeoM6Q56jh9w
KBABAbmLy2dUX9oLOT3NSKZT5P9s3A5JSiOHKxLIkv2vv67nlrhFrFHvRhlkOgkg9nA14Mi7+pVv
CfIWTQbPMDzTsXVWphaQIfrrkNE055haDfi7btRdoFRpq74kSds82jOAsBfhHDdaG8o6mhHv+Rx+
qjeBfmPm0v8em2Hx0IOr2rYu4ZoM0fHYTJpKyBc0HbYa7lKVXbK3iu6Zjmm7Q1HtJGTBYKcAtKp6
JIrQHhjr/tIFMY46NxQKyTVudLQS2R81pQ3cxagV0isUF6OsU2rGrtYNJlqq02f7uNHgquPVRqlm
zgBOFND8wpCiJs9Fs3WryUb91uLoAovZcOvKOXhVlOzUbEw8mBHLjsNCV/f3cmLygjEDFC/C4rsy
ssg2VSS33kGGfFHYRr3rUiN8daHl7ZM0tm6z2hIHXyvYaltzZGDFcIy3X3G2VKP1ziiV5GHAEgUe
qLJuUb+SyGnWOLlIMtkGc0Itw4LJo0UIXTW25fUwp8EaWg9N223YyUF/vTbq0XxGOpCu85IHnFgR
Ikd5ope2Sn+WOWj+xuCu2+mN2tw1CcoPHqTg2mKXdNXGnYvSIeuXlknSZ1SXObpUw/rWUpC2iy7S
/YsUj9C4bBjcbXUYWddtm0ynSVH7tx7k4X1ml/6SIV2srWY261/3KSF3+ueIYxDYqUG0qllql2Q7
osT2ExYZI8G/n+odfTYZfc+7xjm5RS83itqJRxj15iMkY/MxFuV4yZfK2oRVqKzGKFJWSmmGnu37
xdzSqW+KMMvXeo3rQkkMSQ4pV71FsYN3ynGuoJZs1Dwv+PA18UHUtJ0qKCxgTFG7FzyIGynITLCr
MF/nbtzusrE11mWVaUtZqyYvsQ2fo8PYd+U7WrDTMmBLy1/P8sTk6QQSB/k4+43D5ETy0m5yTKUp
iQaa2fY0IEWeXMG2zHbWKK1vLnClbeurkHeciI+hOpnc/qmajknDjBpR0Jw25UKPV8ckZAnUtBsQ
Ii91AnuLRWHcQcPKr+x6mvDkkfMKpL4cH1QyWwSajYGJfjc2G5BnLpmhyG26xI7Rd4ckvRh6sje7
TBziYZLXWI+UtV+Xknlqw6fbDhG321WhAIzGpZ2sdK2m70s3BvqCTPsd7DCSV3yzKY9Dm+baMrfz
4g6Cf77pWHCogYB+HHDdtozXEHjUHSDUIEyn44igY1/51rAxdI3Y7yrJlbtGVYt66WQ9FbMJ6i6l
pbVUg4ZXsxVo4qcmgj/k9KjnmX3m21bL0we143HKyomy2o20FzUwx6OJkHJlDoP6MrqOjq2BgOGF
YsL9DRtezIjAqP0kh+lUJ7a9twZzXDvtWO8w1ROzCQS3rAjuskiEafuClQ5FyUTXkPhyZvwp7U2f
/7kzlYq2hEuU20XXKjFAm8S8ZldPDBYSMN9DFGVuI5AtO+J4rO1QRdv5jK7sUCLid0WIpzHSmd9H
2a0uE0b9Tpwz4g6VbSuKFpm4GPUnTGEA9umx3hq9MZJJFSmHwO+vOxIOFwV5cCT+KG9OhXFaM/Nv
RpdqizQe/QtOI1mlasHKKYKm3jhOPaxha+tb34/AwFGXHFAL4I1OK9VeUyGG+3IS2bINUR6WUQFC
2Mp+2Lnyo5nEldQRielyoMtraNXOCW0UTlN0NxQYy+hJBR6r1ZYL0S811UT/4ZNKh/bmG/38mjy5
ue8YITVZOQOtvsSoW9RQrbLLRWkiby85X5K5SMTF4mayYudHWfrHMg8DpFwoOC0QNNGiMPpuO01x
+BR0qEsTqaVodjvZr6UzFbcleEoEioFaYX/Tw0MYW+U1BpXymxKgWuWrnpGVVHY/yt62bm2tJhso
JV151/XjtJ8FxVszDTsPuQTJiQVjkmvTqadruG71bRlEIJgzJNNLgvKw7U6WtcYs4yO7CcMt45F4
01cJW3I1jfYkMY7oFtvqxa2n7KC5iuGBJBJuvRqKwEB16HQySQ5N/kJ5r32XVu4cNdzVeKR1UZx6
cCF0W+nAXvvTiLFzRDOLjgOFsNPxKmYZw/CE3uwsOeEuonMVL2ZoVgPStWm8MrU2PuWQhTfwl+rv
Vk19RW5iqF+O2Hoxh0AxSMhse/RHe1Y65J3xoM5fSEvLyoUaOqEn87w7hJFjHsOsaR/JGhSebKth
n4qgPwzKmPxoSTtBiKlxcwuM4de9XWavWWOryx6J+nPTxAVBY+RE7rVENy/qNhQLS2GDvRj73GSv
2wD6HZXWvEcZmK0TX2j0xUn5uiyU8Q1TnfNNL+wcaejkEMQOa1w0KVohZK3ERoYTn8IwC7tFp0j0
yGPNShansRdDeSSfxFa5vXxt93DB8M2GxrQYNAdYZzmtCNa6g3v8TcJDJNI9JrPLVXGsuyObYq18
JJrdAHcHKH2hQi0i4I/KeFu4VnZXgOS7aKdU39W1Tym1DrLRD8grS0qnUzyD3nLmsV2ylDfkD7Po
ohY7rbOcB6QWGH3KztmyixkWuhL596mhtBd8FNNrSsX4WWpGcR9XSfWt7EpIeiVUG8RLfhUlW4RE
PnApEPVsptr8ZBrakC+bIpJPSW0RDtYxt9j3evcG22wglcOZ2/JOfjCobH/kJf1UZAnkLCvJJdZP
0hobQ0m3bUJ8ysCtukiQq0EBqMr20gRmdUmUt0VKQRo3a8cR1bEOwEQ2dazf8P6/tjnAxI5vmrvo
SCKj891Oe7doumt8o+w7gjR8kHVj8OGytbWWZ/6pKY3ixVDKJxOF0ZM5ytup0xuYjRaaV/JztG1c
wSFvSwYUvGrpLVNZwlvDsKpvhJo22dK3mo0Vdupm6tEFC554T3EKcxuGln2hJ9bI4oLsehdmLnvT
WA9eoISBsmMlZJCpED4aSPuOrQ7fk8DNnvzMxiUVuI90pIeDiihty09BmiihUpiR+WojrEcE3Y4v
weT3QB0GB3kHuNGj607Dtq/n7JeCPHnCV+G4Ki4XxfDtR0D85l3UFySJdjTagUXAt8A3C1DEArKo
iG1rhFi1XfuBBTm5kuVk7SsmX4t2aK11meb+c+Hit07rwfFAVMeXloQIuZhZBKhVqW5lg2Yw6If8
BlJiQIWrnGDAtoz9xuzkR4p1bVcqctzYwj8f9sZPLchzBMcIO+suCvZ+HnZXuZDhRSoScYuS182D
5Tj5Svc9zokLDZNmm7HcrntMw6sJy/XJ9zvLS4eyWxZ4WLcjGX630AYA5ElCAsE0qlsa/HdBhwJO
2qq1N4Ji3LZD/YRcy/biIOSLRSG4ZyFVvMxw+wtKOXs/mFkAErFKqH+JZehaFDewMMoXo4rL743T
dhVbgCpMXqA2MrrUys4/4M6PV3RLBh62Rr/rdEWOS8UlmPkyAhGpE29SVRIrYFGKTZXLia1ZWLuX
+Vind3mG6y4To7sNoyZYlbSw7iy9ecOB2DF1p1SpKwNDyjT8QD6a7QWUsyVFFZukqh8xLSQxcRau
RlCp5uFfife8/+KbnVkPWUBtbPqMoKgK0xXtjh+NTlo7ub5IFmO+r7hvvE5azzZbEFghF6JWT9RQ
s0uCNpHSOdoP002HgzmT6a0KBRKBxPVV4Gte7yr+z5Bw8WuhKvqpke7PSprKQ8Crd482n/m4aIoK
G0Mt/VWD2pNJjii2YDm6tR5VjOXaoF84OR2Azxuh77ugOv4BXCCIJcAG2We9Vouw0bwH8eIxO0dr
rNCMi0h7z7Jqy378K/LTuxa1Mx/N1fDZkrJt/Yp9+a15DFJDUifZtTcWACbUhj+iDK97GpTpX2OU
/5Qi9NGhNPg8hKwh02Dp+7O9qzZWSftR48RCJ7iToFVQAPbaUcUh+QWw6L00gxBwnSgdUsJn+PXZ
NdRgSYypwaHyOu8uEjJnPDIPKDl5eBdVILNt0fNwfX7jPjo/9MeaMdPfdPf8oCLC7KAUUeONCVdR
N/nDAlu6YE9qfnF+77Q83DVeaCQ9NsIp81yblLD4T2Wp1F42hkh4Uh+xuFKhV010Opop7Y/rckTz
jLc/PHaplF8cf+7E/6m04fiGwfzGwrStzwbA30cOMPuBUiRB4zkZzh6KLhoZ1XD/+fWcn4fzg8Bz
QmGDAAsHoP7nQSTIoLHFJ+LhjtXoGYRUEYFt+JepjqV5GnXJ3N8FwoGYZvP5oT96fgwdoziofM3V
5pnW7+fnClNqgW7Uc5NkXJeGaFHzzo1gW1FTxqsBFdgYovL//LAfvfrGjNSYdWFAMGbP+W8vo9GQ
sDR7VPFrx+ley/p7SHOTF1g8ta7N8/v54T56YA3WGNXEdelo54qwoK5UTXFGDte04q7Sqy2bfxJ3
fVvdfn4kbb5g7+6lK9A1MNyzuKF/npk7TX/fS+Bkw4/m17M5+t0rcC5G5KRgHGkpq1vLmdTn0J+b
SQOt+M9/iY8eWlJGgPeZBjFW714aBKbkIKjM7O3APAlCkY8lvKovjvLRReUWzuMrlcHneYSkKX2z
M1HS/bUK9LHPKMKF6qyZ5OT88xOCJEkPxKAr785D1N8flwSxMGH2Awsq+vqVPhRPllM8/feOcbaS
RhjaLT7UtQeT5jhZ9RZB1+nzQ3z4cPD8adwcHg+Yhn+eh+vGzlDrOPtKatdj0Kn6Hg8ug7J+iL6F
CisMZiX1KqgZs2DIVHeQEb5a0d6/eoYKcdpweP9cWhdnK5opys5QCnAOgVbj6SJefkn6TnWRKjEG
pNLNV5+f9PuHkeMhVQX2KRAgnr97FdsqZyyNCr2VpECxxpMdavYXpcT7Z9Fghi40QWtXhzp4toK6
ROVMNVg7L2qDbtmU+EXIML2wY2YZn5/OB0fiJEhPJe1YEHl09pi4TRRNI/hEj6UNJbrSHIzRvivr
+OHz43xwmzQb1aXGvWLlMueF+7cV0iozmFo11LMpwjWcPiN+WsYJOaaV/wVO8DwL1pxpJL8f6qxc
oUdl+dkMWOt6UIJmbgaLbLDbdiHxZKyrPp/uR0E9Jph/1KsKwNRKrSv/u8WWdU2wVbuOmf5u9YY2
GtJKGuCZOSV74cTlvjWksguGcDqSRUpDv8phWQRMi9hXtWCNwInsMfrKy6Ho6GCPHUhh2myo+3E8
fXGiM3X2bG3mC85cT+UF0AzUwX9e0zSdFMMlQMKbmrB9dEmpAyTu3OA4jZ6zqbP3XYqwq07977WE
nQMdjJ6JtHYWmP5IMJnVqjJZ6t195rMxamHV5QUgxcE54g2FhVUkWNMTxFFVZNgEscY4eoIB4kbd
Q3NW0JctJSkMHrPtYdW2DtkXMolXtPDsC2TQghtMEjWmq3DlAlpH6ihXJmeIjTXQFfaNU6O+APXL
v/hoffCs6SimUXDwzaLkP3vWyCqtqD5GrkusNBc9iJgdd11i+quJp5C+MXifP9zvCx7MTDaadpOg
RcM9L3gqULv9UGaF5zpIF+m3ZusqqKH6GSWQOidoL0Jar3dmhIv+8yN/8PpSzYHGgTxsv99zYO7p
lbCzciRf4/ittwbtCVSgdic0K377/FAfnCQCD1Yjeh38d146Mhdlvzl2uQcSl6lIrzHEYxKEwy3O
6x2S1QhjLwP2cTHoNO0/P/gH50ldBSFIFewM0Jn8+ajbSdDRdspzDxsticQYXwKwVTPd729jyD/Y
7IC04H2yURjZqPvPFkR6QE1QaHHqERT4CCJ1WOkO3rU6NYx//JhSbiCYQhjF7uMdiKhscMEDvkzR
FYATmCwar0Z8NQzCwnxvvf7TC2iqBicGqENjinz+2cJKD0o3BbiPrMbwlHLMC2aIzHQaaAXNF6XU
+xeQg1HaUBoIBtrnn68KbUhodRlnpph3oaE8old+BQtxFwzWFzXI/C7/WZ9yKLalFqfG50WcfSkz
I4zGXEGIMfN1DHqlLppMMLA97qK839Om/Koa/fiIAK6Qsc0v3fnnxSxtp5iPWGn9njSO5wJcmlEn
WJRDK4XYoF/881tH4Q3mmaqDI549kaJh39H6duIpXbcn5NMzzeQqstQvDvO+sJkR52wNMUxQfZw3
FLBqyijiR3u9oit3Cv71XSn5In5+Mu9XEY6izT4gbD7WuzwzYgQkfEf0qDWAyQWdnmUak9iQWyib
WwbqDjjnsfhildTffyk5KguHLbCZsFqeLR+Ek7Qu277Ec8VIFzyFn7DMywQPrMuU/leOYjO6qb5Q
CjMJl/bkloy9VHvbyirYpcyRNwNl0TSK6gYmDLlHZUlxMJcFVQGbAVmcde+SawM5pBFf/PYf3hjC
QnniNMc1z28MkoQwZbKRenSncUmObrxXJH3Oz2/M+xWWS4SukpYSRpx3JWdmVnxGyJH1cgi/EE56
TyWvx7Hbr6qWD15YQbwxqkrLApJ1disECZHEdBI7pcvSQMjihztpqV/R3j9agSxKAEfHTkSzY76m
v5WbU6zqMuiUBPFQgxvG5jMlBYGqMBBf+tj851U0e0ah4SWyZ9fZ+Q7VaSOrR3CVsHf0X+drV0fW
Kav9x8/v0Ucvz5w7aCPJ/cAnJZuESBNMKV4akcGTjBojNl+8MmwpNnUgnB9DWsY7uoXNF5+qj9a8
2etHXe1+sOmhdaqGhtknXhDoV22uPE9xsCnjB/i1tyzXXxztoweebQ9ReiY7y3dNspRztK2ySTyY
dMk2s4R9GvRYWX1+MbWPnhGeDht3G3x05Et/PiNup6OQp+XuAbFUHyJgrRsFxTH+XAgRzObsAd8K
YPmuaPurCsDJpUhtYxs6aDqnsbQYLMflSqv8bp0C8diEXRd/tbs9z1lgM0OjAIn//GYaZLedvS61
36gQEzK+NtJkTNBWz1rrgmU3nGYX2c5jJ+lO2GXIECM3oodk6Jud7xZPIYqOySrbfTlk5o4uEmCF
USkXbsh5fH4hP7iOzLQpQaHh01w8/yCmNr8DxpYCyMf0Wk5au1FLxJQ+kdTF+Pz5sT54ELVfGmMx
N2qpuv+8Z7o2AjVzWkp7X3tVaTisMqE+N2Oae1ii4zWt8vaLCuODl07TmNhR0fDFetfW72sc/3VQ
cHqx+BZGgbLUUe0wx6ihYeljdV/VQwVyI++9f36ueC7duSNFgXi+UpqKi9zQaQqPvdplZQ01Xen0
RDceFHISPIwOCUifH/GjOzmbPE1bx6fLUnZ2dS2mjY1JIriiBlCJNULb8txoTwOGQy8jO+qL433w
zeEEqaEMPmwUi2dvYObX8InxS+FsDZhcmPWwUquiWhkoYv8rh3JV13BwLNPnP/sglLYZtVnOFk0j
uuhapLjPa7u1/i97Z9YbOXJt679ycN/Z4DwA596HnDOl1KxSVb8QUlWJwTkYnPnr78fstl3KkiX4
3YBxYB+7xUxmMBh777W+dRG3hvHJ9vXeGrV4oGYfwtzpP1ujHZK4YqIzsKvzljim8qfjVBh2+P1A
VNz6Leijj3+2926jhenCdAyT8cn5A2gMzNrMeip2kzmh8fP6O9WqFUZM95MLvbMx01LHgmzRecbG
MX+QX96qciJPhICtYpdFzhPEsK0/VQ+ffBeLv3F2oH9zjbM1MUdEJrbNNRD0Gwsb0v6hdmrnzmzx
cYcZLrI40vuF0yu5qt0keix75SEWYlbb+iql+deihiwgfRJlgQKOUEG4m2O2i61GHSbbFrdmAEqp
GKELhZJw8bxGnEV1Oy6RwYLTc3B1T/BFbhxDzTGCjO/vpiBHbFUYdbop81pt9a4KwdYhHb1OMp3T
YRnDw0pjdS0GT2wNVY/7zEGi2VkiP3aa6nZ+GjzEJVB17jCOUXpFaiEQCu4QJ+YLnGhyHbbCQSyc
9pelbRGuDelk8/HtfW9t8hb3DNaJxZzibG265JjhhWNtIhN+robm2Rfy2rY0TMDlOpyjBz++3ntL
kzM3hz3a9wyEzq7niLGorGgsdk0l5p7TVW+m+74pPjm8/j5WwyDP1JDGHz2C39z49pAKC55usUNE
fitlrNAM+t+r9JEh9BFBCqG35p+RKj4pmaz3r0uXljtKcX1eVwQyr3LZO/REynH6KgYdl5CytVuM
Lnq2RjNDjQNlCJBG2lWrrEAkqMHqZ+ZmdnsHlb+T9Nre0lttYzQ2DlSEoSw4uWXeyQQ7SF4co6NQ
H5ACpt4UrYLGcOm9eNMqMsAWpjaM/smpFmmT2OmimWS0Tvg8qyaTGCM94yYhqHQr4QBtcHTx/88n
ZynqJll7mmd+qSzns5/ivV/ctVhjAWM4fpD5lv2yR8R67eC67Yqd3jyPPp7dsde3Kay3T1bWe3vR
L9c5Pxh1ssuzMuiLne9k+rKg30CehVh/vHzfeyFCH6JaNZm3gZR4+2X0ypRlZatix9DJJ0WlWFCM
P5WpQFNfj5+Yzt69GP1KapYAd9t5EeEqNqMCDD76OzenEiVuxJYbFKBoqZv4k9v33kbg0vbnbYFl
77fDbzaOAI9QUe1Uom7N2nOXRjg+lZn6SbTVLXz3T+6k8d66mGfeFLBICLzzOc1Uy4z7yzktGTKB
y8s0Dv6k+r1JL35VWprY2bJqloMMrLtYD8VujDA1RGVcHP3Ihzpd2uOjhyUIe0ZItO8n9+Pdj8eG
SBuJ/m1wvjH2Q1hDuuaY01fypxVEX4TZ3ROC8dl9f/c6f1EnEG38djioOzIgJXq8HZWopJvTPBej
1q/KVn3yIn3v2EpzCtEG9UPAv94uXasPcHCgvdw1eEbITFn7fXGrSueQ+MZ1VlYPeRZ80qh4bwH/
csnzA2tCgDIaPT3faf2wjdryZ2BniNvdgyq7T2qOU8LY+TGBipQhGcdHauGzuqjpfTzng5ezzZjj
n42Qr30cuEtCd2FKGkm01IieW+bsyOu4mr0GmjErMxWiv6Crn2yaKk8hAL5da+JYwNWGz0g06h5w
W7nyC9Ih87D2N4PX+198h11z4RY1gimtHlZTOrc2S/NV703sLKUP50D/MynbK6Q4ct1w5Iv9DvLH
CLSrxdx8LxFd87KH6fvx/vTeUxzMTl1aHKzb8wFslkk85vgTdpOc9hN4pwUJFU+OdC7omT418dh/
csH3fuLZmYVQxqPZen7bZUL8aMVhaBdXAaw92Sq5mah+V1YUEoVSz5r0j7/iSTtx9kujmDH5gjwu
lJlnv3SkjRlT0izfkS8VLEXfuve2MDoyXUfnQpQZBFcz91eJjXLyZBfwZ6pr3oKhb5D0bbW+R7n+
8Yd6575z2Jgt0KSaUk6cFUqA+31Y9Fa2S+HqgwMc3WMhODaOSVk/JcqYdugiXz6+pvFOExNVApSF
edf2fqt9o8GZZNjxRNdTiJTViuwNglRrQ4BIvQ3gcC9YKSgnnWwdREosR2YyOC9sY/XxB7He2cNm
XzhyDIMyxz5v7+tII1ywjZC/isRiNDL7GmIrm27RVsM35s54+yZBjYzFCugG+C7AFDlz1DkB8aa3
en0zklX1VdgcvM1m0r9yLAYD0bOkcEylMLkDZ4sk/+eIGJstu1vbbiLWaIXtldKKZifcylsPovVW
fnRhlql1n0J0vuaxxYQGk3J6Ej5ZjJnufdOB9H1SmL/3/ZmA4UGHVjXzzd9urbTbkqyec8q8LB3u
BbK0HeCH+Ck2NLH5+F6/dymE12gNcKPz2jg7gDB0qioAQvkuKC0BssOf3XyDTA+BAP/z8bVOv9v5
kzZ3fy2qV16D5+U/jPSs7fOY4qBzSMFsGBhj9ppsYxvKslsVhPZeGCBZbprB7K9MU4tuzRmia1uZ
3MpCV/vTB/ovvuFTfAP8hF9+u9/wDZdlC177uaB59ivC4fRP/YPN7/8xvx7xE9PsIHLFNf+JcAhs
Alo8n23EnyvAU6v/H2x+QA2cP3W6y3S6SEpl4/ub0WbyB1kSrHl6DEyjgv8ozdaaF+4va422Dxm2
lAmOR9ucAejZwsaU0bfgTtXeKUJQ+kmiGXc6HCQolaSklFXiNwtHevpLrXnhA/lp+DTzIjxoKg4P
9Qwr9jIPg6HuFluYpewjHUiWhe+n2oMvcxJYhXTidak3wdIQuDqNQmt/JsrEEyAimNmkk6xPxsZI
5OERCo8YVtCgOyDmOHaMSFf9tslnykSVu/ctaaqfHGHOXqXcARs/znwYnhUD9Hbf7iLJ6JMq20m5
H5Qx3LghVsNobAM2xGb+XnzuX5bIzV/39n9QLd9wJG7q//t/zraS0/XoIqOsZT5BuXr2zjLxnQxR
msp9ryksbVGGor9n4w4xd358pbO343wldFGkIhuEKCMcPvtmU+saKFLcbN+HSGjMJBkXwehoW+Dz
8X1nZvZ2JNrw7uOLvvP1GE5A60D8Oc9g5v/+l7qTgU/d50Wd7VsXPyKTRUJxKNY8Z9UOsyjhP78a
YwMqFrRM7m9D4Cjw+7jIk2xv6L2THguVTwASlNFft1nw8PG1zmV28/1kcjmfrHnlzO/ct18N7U4m
8lSP95UYMpJkRFjDAqpyDqocNRZiFMN1q1rjsq9T+GiZ10gSh7FSfPw5fr/Ds553Fi57Af/3fA6d
GbU35q2VEHUAlGk11CNeGnBZD4ErS/2Ti/2+hqAMUXbPB3xee+cHTUWYptUoN9lLY5puS1/Vq0bj
CZZCAhkbT15Ir8Bh98l13/uS1Pt03V2XM9O5yiWNkj6OXKZoBTYHeKv8mr3VUiIUMTSt/+iGwtDh
7zPS19lUmYmfv9ztWOuNTgTxPjaqCMvN6KULqatxzpazHj++1tl+e7oW7WFupY/Fmdnr2zWU5I2r
KY01BIqgN1Zl6EE6jK3us8PheUds/k4Obe/AZZNhuZpvr4PerVZuOcT7UCelYzX0BJQv7LGAANVZ
zr2I4xwhnmpwM05KJuDW80j8Fd32byU8Z2tn/q7wjNjoiB/juHy+drrRSOMKivw+7GZni9FV6NYm
ouVCwjwPhGQT4O1a4yf7+ekW/vJKmy+LCIwvjhaVd+h5s6iL3K6cQi/eC2SuTypx8wMNrPFKJoXY
KkvCom803MGntrG3BDI0dvveLYYfhptVCldmAIIyLMIdEYA57BhglCEStk/mWe99TocfBt0xp4N3
AtAcK+wnT9OAGnruy0i2lSJYIAv4iWB2ubsChIK3GBPN84hM7dOj3mH2Xljgn/dtWtoXQROEqNx8
6wqmY+1t3E6UCQbDwOu2/+mqnasrnARgR33kAme1H5GKTVljQtznAfbvZRr5Qwrhvv4MsXr21PPT
oWfjJ6MfM7dLzt+NsWZyU7Q63pd9iYM9nqAcFGnpXGS17dx//J3Ot/PTxTzEerwdHRLoztsko888
w2Zkuq9Asa8iP+xWOigbhDBeuglNScrV0I8XRjt4cIiKaIuXvfnkxqJom5/Et8vVZ46DzA0BKQjb
c1dPpqRm8mSEO6/t1bj3MpPNtAkGS+6jVk63muXqL46AmRCTdKcWoxS0VeI4Vf4CmLNzAdU8PARt
O97ggcRnXmNVI70oa1oSxNN8OmZi9pzHlXk3ZVb42kGJ+cIkZjpOmcL/GVQKF3I1AOTIgXh0SmfD
rfPevAOh7t67AvZLA4L4UhACTyaMjGdZEr71kfy1dkGyLag8RZs5I7zyZdI4xtUI24iUGYrwNfc1
Rx4KGvQgrTsZIpI17BoOpqAbYHnzZEfDsq4vigpsoAhC4zuHK+uxtyz870PY5dqyxhPwmnWNTR5l
M1hiXfuJOEYWT7btsLUYqotfQOJEkBUi5zVCFmYuC3hI2pwW6EdMcIKo3ejCtbe9rXMYgoNf//Ah
Fa6LpPK++VWv/Dv6Vaw3nv4IWiXAxmohpdJufdqyIMLr1vs2YVVfDTQbjkB9zHXtYIGIiOCz11Xc
1/3CmzESlIjjkfdM9qWqRlAn8+2FMdCAKBX6LZJ1kR7KycvEPjQi1zqYei6OKS5QRNGTSOTaO+1W
rTFeqGaa1ZXGoP1ZlCkrkrgdA9Im0gyUphA9F+A4QfQrXRcPJMbbTy2QFybjkV7cWClQGfox/J2e
bKqj20hA/5UHtEGnYY+QWI3RNiBWlhxvh5cCcGPr0S86hf6K1ught8z4hdBRc2Oo0n5OnIqMAh4a
oIIAtaZbp9eGZtmkZPQwhxsgO9qdgEpjxH+CbmRrIlHpC0oBG0XgvA7zvgwPfpv0uDsFWp3VNBgc
YIy8nDakJLCWPBKAj1E/0sIKKb3GxYl+kjsanPsp55zTCqgSy4QvgLUeXAQ+YBbYWq+FfBZ4U3bl
4LN6Id4PNyoUA+JzQcXgOqX24IqUG3ZCM0Rahk/Sp0EzaelqwIB/Tf5CtWmYde6ifirXsI+c5aiV
6jZqRLzXfVVc9FE/Z8lk8QqDpn40LIgmbaW7+GGc8CFqvHVpt+lz5RbpceRqyzB0vOt88rYprBoC
sMJhq8eJ9c33eewk0ne9HJuFlgL717VhAgJkmkvDJV+CEOV8ycAjS5fcVfNLEHfXcUQyb2IEG3zI
1oZmWnlAmSEXQsPcTXhCAPmWrwVoUy1FmmagbrGQ4msOF41jf1NebR2jPL5WQ+MvyCAYVt3o20te
OIROVPGjC/WWAAVpXtC6Wupt6ixlU/TbNCDsgxQqHPaT7q4CSdM/DsRdLcaXQJrPktyfdUKGDSGw
NrRlwln2mu5/xUQM+75DELocBwZQYSvNP3PLPkwIVhedGV8JF89sarsPXRdelARQf22kOa0FjuyD
yHI2YHs+I+XmeOXGlnVsprq6NeKsJu3ISeGPupeYxkef2LU88eqAzK/KjOqf4MrkDvJO0pKV0IXV
Yoys5GCU9oz21SLvsnUyPlCZ2ZYOt82cHp3JtjZDn6EhajozuGgMoyLzHWP3qmdYu0o9PXtUcowe
W1Pv78fS4fxQ1nMYPPkH45GhoLWe3Q4bO23Q2OaxIp3CHfYCyQYX5RSNbV2/852+v/P6cVxbU9uu
5/ePA3dJdoxiQLvc1I03LT2etGxva2jAFmYKQ0yNnEVmuB65ZS4UOd2L2YqKfkEAJW8ELwq8nUwo
fVrWH3LIsdgEk25v257J1RK2WX4NceSLl03Vyujj7spGCEwYWAbrY9W4qZ1sYE3lFxpir02RkEGt
twMGd6+Nnpok6i+sdlg1MIcPhHjrzYJE0OBPKxnqkAADs46XHfvkvgiUOFgV5/aF2dPRn7DOywVm
7iZZeZl2m43KW+ej+lqUvrPR86b7RgKW/9owNh5p6xsmWHPHewKJEpAD7hBSP7b9AJes5TxWDNVO
TlNwNWiVe6uyelwC84DX3VTejgo62AWDAQVPGq36KRm1rWWfjIeqsY4enKFjEKo+w0lmXNoOoQ0E
qHlbmH/BbRZWwCNCAMEU/4mwaVMo40EjamNpNFlw4EcN7hEtTitewtBkCq2zvw+TXt96jUbXoCoI
Disrc+W7LAE3KeQCDoOz7T0t27h+0yF7iG0if+ryBlUq+LPQSPZhUplH7mC8sjDjV11obDvHYWEH
xdGlfbAM88C8iaoMdmzlWZdBRNaFgoxyHzqVscr9vtxmOslN2VT7zy1BOUs2mmrZ1X1swWgqVUyq
qgO2qyvMbIEvjA4wA7svhT5YV63ul9f6FHLsJ4LLXcga88B6TJHdLuKky7YEv3rfHPJuHvhq0cWg
OX65Al+X7UdYVj8byvHLhqze28bWBh9cLsMcwrwL3umkoCkMLJ1zRcU+p7p4HgWAUR4yY2QU0DVg
epI8u5FkvV779TDsrKoWAeG9/i4fJrXv/UJbYGvwL8pqCI9JW/hbO+rylznBw13jJaue8AZXG9dN
0tfAyeNwKT1Z7hnp00tKMvXFqyEj8qfXCk9IBvRwMrNlTbrTsy4JomcTqLEPyTk3xjfI4oGx5MwM
rvaC6SsxQWWy5heP12lufu+1QK7iVgIuQbdL0Beu+qMXtOWLh9YMgg+KSB+T+w0xUdN2dMZwZYOx
vqFdXr8k8JEOSUU7PGMTUGnULDs4HqnzCDIMLNF3F5u3DdujGMSr0MZq2cQ1qcKR3RSUSY32WrkC
CA3ZSVdx77SPgPy6F1vF/reoDQi3L4pAy1aDTjgAr70RwFO+pCPC8Nq1xwM4gCBa5273NDYGyYRp
Xq2g3wHnSSosOHGfGktOUdHVaI4eYoWKroZZhXunzAaLT9XAKi8S/UiebLYi4ZB3RmmO5O9kbYuq
ic0J6omREA9phH1zMFQu21WDDJbtbJyiewh0IOwGEnr2TjDwGjHoDrEuM1DRUT1pD3EW6PB5Sn43
XgpbS5+VklMMGofaiApDANnWcu6C8uM/oZywlOko6UfhSbNYeKYadggGwy8AMK1nzZTaq+m2/SUg
+ujBKaZkaZAztR3sIXgkXpAY49ZRf4bSjjlOAngjy/2RgzG6kNDVUfNVd65F0BB4i3Fie2WUxqLK
v+hOocNs0+68DmJbAqpviUlgY0+au1AFnHs71fPFwOFk5XmCiOZCRQufGntRWERtBUP8kmamKJZo
PVzsCcQzj26E8lozN63b/2wmK8C6G9jLSpnBJmXstExz92DWubM0sPgAiGhBhkAyQM6vkazEctah
tl6MTg622niemGWDFwTpghIyXcC+zrZ2Ew/3lWsKrGVkDBBE9apJmDfVlBcLt+vMQ0xjd13TzTrE
CmVWoNMegG9KxplU7VaKGafXkK5Ajc9bh4MQmC5it+ogrkDtN/Wl3gzJZWoM25SkQHgjYliixXJX
TT9c964OudUe3J2j4EPpeUeKViVXWQtlEq9teDMYtb5osgQIUVMTcqbBMJzlFoYbl4u8Cv5Uo5Zv
FBLfi0bSO5hwriZ9fYvR9Dl2bUi0YuScAkgjrwlEqr71+XTdpuGhKd1HqcIjWy4NoyxuwMpOr0kV
fQE0fOeZxVZyml4WSfYc6PHMZadJ6TXBi+HoNezQqF0FmuE8lllMsFxpvgyBwcEKFPHKFyY5OGCj
cKCBVJEXg/Bg3ETu97zDrGDmdLUXjkZFEPVt+0RC+XfiQvZuQghB5WXEzY7BGD3puJtQPiof8pmS
3WKE9xOXsbU1pnVXwQPqBkbijbh0qkdgge1D5VfBWtTxvYd3fgfPN12qqmu/aqby10PfNbuOGuay
bZW2UwMRWvjS9YNjxd5XCInFNs4r11/Volf7GA3rddsnczlBuM+wLXuDI3RMHhk4EQK1ms7R1Ebk
w52DxuuH7nqjdtBkRkMH1lMNodXszN66aPx8VvVXsIFvSIme/55ZpaT/0XTuaVwYYbOPmEIGG69P
JWRDejVJs9CTzNgQRCBKAK1Ov/MsGCxXTdt48YoggaSCXkPT1K17Ss4TZ7A1SQaIUgCSMAVZ3Wg2
ZnamTyGCsSsjQ9svKYsilj10E7YX+kzzTGMs2/DbyRYaahU1xmwRSeJpuKp4x33xq3A8ajbpGWYM
va0hdFe/SjQSVNe4VKZb0DBsSxCJLBD8c3VixEP3M5nM/jpxyYzQDaCURqTSgwDB+C3KNZrcke2B
cq0dSPTIDiX9rk5/KQnfcI6N6OaSl3D2cSkcWT9hyubokGn49kFDqj1ne/605hbaWpQU6CuHQC6Q
ebAV9d5t/nSz3FzFiuPfwhbyxlHTMjU6ogFmsOVM5d2bKY6/uLbA0AmHpkBNke+3Hj2CeVJzul4n
bW09lq7ahy6EVOqEbovSO/96+p8Efm7ekd/h3pceM3t8PNPOtFJQnnlDDTYoUH2Mv4DPEGFJHOZM
FPWnwr0PUm4mc2UQKKKpNqdGscwGxigDuow2pW+c5bEkej6GIKYFfMRc9NA1yR7eurlTP5VxwxeI
E/4i+8h0W9N4uUHhbXzNW1iznH0ZbIYoX/fKKYabdOC8O2lCh2fWYiCS44hqSed7kXgRPkiHsq/q
hCTpcEwq4sXQocDKzTy16tI5PQPANbfJ5tmQrUF1oqtghYHUwa0e6nnO+tcn7TIoI4nLQiNODdCO
8P3pIlAKkL4BiIuWTBU2kD+jCQZr2vfEB1SNfuWQWX1RJtAAYdbRvArxJ53WnRaDSsX3AidzQhyR
KYb1oqldyqRBmz+fkCEJ7HTXFrAkp9usne9JBtbTM/iP/FbDVel13DaalEvbkNPxBFEt51Zc3RbT
0RvJKTwpQQg3nDZkt0zHxp6jeoNu/oMzgzIyGfAHgiQWmZX08z2Jcqbw9K+5zj+SFrbae8X835YN
d8uALTsuDQuwbscfImpSBc4Kii7CAcOxk1XapPhQa9a9AOt9aXj0WVenxpOhmeHrZNg0lRJWkzXx
R5NBK59pJRJcwOu8e2wg2lyeqKSdCMvnUOiEHEMzJMhQ8AjbVstsknzMQyiN8jmFtLEnrwAY5Ehc
ho4HOoPMTHHANyyQr7SLMCJeZOnPduagiM1L6hb11BA2QsalnqWHtuQ2dXVpkjTZJJy0+OBmDdMy
n3L5XPkxlx7aujtkzRjuUTWxIFtfq58nYnAjnY5cU/HPBWrOf1L+S0so8lIYMaVHI78XiAiWsG79
bd0pSOv4EbZNE/KwDzyBYTsGf9FKG9U16znr72jRAoeKjQpa9UDCcItMBpxz07guLJJ6SLbgkzdU
Ps6qYDvcYsOk+cFY1F858yroJa05Rzq0FNAndUuw5NSEPfa4g+tN+kukQ+JlFKmVS2axPNOlcggh
ojrdtDr7Y2BzpyI30h7I7wtfPfID80XQzGtQ6SMrz5HhIY6gFnMOAKaieeQ2e75H2UdibvfTd6mT
lxQYw9cTA27ofKZQNQdyRSsVIazgWMGbUSbVpVF3xZXom/YBLL3/Q3Z2+BqXQ3CA1ZuNmNp5M9kx
ItnR8UCoBQUrgDQnYL2kBCD6VJYikK6kwb3KYEOO61NL+L9Ch8+EDgiSGET9MzPhN6HD7rl/juM3
Koe//pG/VQ48539AGKJ/jdsYlfkvKgcMO3+Y9ixRYkKLWG2Om/tb5WCaf5goxfEv8IJhBu8zxPpb
5WD4f2ASYRoAvgiRPKiK/yipYp7M/qvHbjOEImVsngsRjTOP3ua5wy9DadSw2ZQ4kXlf11ISgDrl
9BY7g88JVj4PLqUdqVsBrO279FLzQYhUuzODatwWtjbKZRb7zpKoF/ZpgpD6leYagHY1uXaGDirc
CRhLNqI5ZyuV8U2iUAaxgTvWvhRDSlfGNNfSIN3d1NjdIND1qzhJR0D3Y3o3JVCUg8irAVgyWC0m
bcKQYPf2tUYy7PXA+RU3c930z0Ekx2fPEqRHRILbthRRx96gUsUpIdMr6PiafGlNkTw3UT/eaDgT
ORol47dRTYpIqSj1cPVOzc9ORQZPZGbvI1Aht5Fwb41Go14ps9p8BMg+patf1ss7qoeTcPfsJ5hH
kfyqjFlRJMyqul9+ghzHR6KFtXs/KQtqudUikTMH5UItHDSojehAvEVs5sFNSW13WSDpjBcSHo+z
jFOdKHNB0gIW/nIfTG0HGQNyrdna5Q8jTrWnonLqOzFCunHiJDm2TkO78iRAJN/d30YCfWRbW+U1
/NnHJgMh6sj+0ot6ek7C3KJr+ZFUbvXy8ZeeZTpv1x0z+nkBo9RkrEx639svLVHMRqEui3ub9MBv
pEINNzjYjK84zYYbzeNA0yYc/OhkN2tbFODPc62ZNjXg9uPQDvqLTA1uQ+BQT0UF7Oy+pE8fjvy7
yjLNn8jijYtI40QKfMK4JFGPI5MffonswdwGcZx9SQu0JW6a6bu4YJ8XDJ+3aWe5q7FUzXrSc9a0
1ejdhT5ZPwq3vQQkZOyaNnR2CGPqhpAta4WrMKUhQpCILgOxceJvmcT9bNtl/z0WUI0zekHfqbis
vTdmaqcaQgFCQTqy7IgiivvhjocyvfI6jYcJQsUutX7oeZzgwAiVS3s1mZwLn6iKWQYztKsYRu/i
dALVJ2VyPp9fOUUx3A2wyKtFU8TJMRdWdTn6mUlvo5A//YxMW/pcqsYQSsjIbpg8QuUE8YLBIOOL
jNyvIwXjcOMXRnd00oovZwIqhhEipmQ3KpEEy8mOzDstbqDP0wK+ZAASbeIJRWnvzM+mllIWdD26
ZVGD1I3S6NK2YaLrmLA+GWM7b/esWeKB1hYGLTw8ZPBI4d+uHZOpHnlinnZHGc6ZY2bUa0YNP3/g
za88FEp2MK8dBVS1N/Hr1808G7H7UfxIZDlcSdcM6X/q1ZNX2dTdItO3QEm+DoFNmlnr5o95xV9J
OwWpIekoBrJZllWSc7fQm2hivIUbkKh0827Q5+LQG/mqY6uBtp7HkWxX46aD5DdvqGV6UI5sjLXT
aCahM23F36SKvVKEctyeli0HAIqTmcSvKodzoizD1zLz9a8+KQpPAdl0T4U2VVdI7ijHcwlSd0Uq
RPxS6OmWGa2WL9shmEsomk9be5xSb536wr/2MSv+fRT4t9qFkzjhX/vVfPst3juMoDHUzprP+dH+
Zb/qK6MmdVqFdxS2JCk2Bi64UVXafTIFfAMjMYl8r2rtIRljwPnOIAN5HFRBPe3r8+jK4hlk/JIB
VvKhmTynnYv8Kaj6ebAMwvybYprKnSZAZF/FOI8+3nve+wJI2vhYmJUtzNVn66eY0loZIvLuMmqs
9ZAY1EMyijaVG1I31wX7TFj17Bfgljg7z+EFrl9wVEQxcmH0bvjKs4eW2RzLZ2tA4+f2A6WuCfF0
U2V++JB5FWdCUUTEPXz82U/v47Obb3scvA2oQQHavLPP3ucqVpPdO3dlO5/7+roOX1nNob9TtWKm
OMXT3DwfrjNvJrAzAoyBkxfu3pdxdyjnnIQe9BDWP/odp0SExs2DbdDTE6Nv0hbXmEPjS8/k+/dk
75gMGvv6teM1wU8U2y81qpC9Pk0khaQVUPrW7lNiFzpPLWXiTAS8KLahtg2fTGGAjvQ1/1AzYV+H
yLU3WW1hy8/E8E25xbRVfRcSBC3g9ICm95eNaQ4/jRNR3sxtUOXM3Iz1RBN9Y5Xpi5GrXS2sAkxi
iiwxsykNCo9HnTPBcHN69MJAi36oUBPdmukNH6+g6zVRnd+R5U0PJMc6vwzMSvyg0TRtEl1wzq/6
7qed4Z8c+fR7VA7hoaUePdrUuTETNHY+HHv6YjTz9EFnEEfCYuXGoGST7+RLlvsqEsM+7YHFq7md
oNlklouhr1fAJIarxCA8/JOFwCHxzRuUxxD3LmeGk0ZjPg6eHRvYq/MWNV11R0Q8SNpR5wFbnPbm
rB+q7RjSWvRIM4kZTopow1FMPrtmQwgE9IIUJna9FxrBkyIDCFkxOqQxRZmbLjstQaMeRcWmqdL5
cYVE9IJHLntk+29eTJLnf7axZ2srIBq5R+vMh3hUcBw7dkVDfh8eKNaBXVjZIrOyMNtkRkjhE0x5
u/MjbViNk/T2g50/Dn1pWHxK7PFLzYy3c5bGLb6CsV/VlGA/KofXCutLrFSJ6RsqdA0AnhQQ+oXz
kXP+Xckaap7qId05WtqNq8GMp3VgjU+GlMXKKn1rwecRREomPBCYIVisCaPfJfhR7zuwmXylOvoG
SBxomATZqC1ca6q2U2WK8kgGpx0sJbGhX3gPxF+YBmUZ8SK95S/KOE+eauJ7IdqnFV1rqGI6sZsW
u8GCsbv4oSHPv9M6WmCGpobyoPsDr6o6d1eKlHICNQXAj2agn8LXTdnyaDrMFWKv+PcEz8yaFmEy
yvfpVNqrbDKgSjEpQ7pmn1qSifUCpDUmTtZwZXqhEfLB8ScYGc3HJdiYqNJfMCGyrzYVDpSRnV1f
agW5J5FDi2lkIfgzMK280OwRHgMQN+srLHJAWaNOIFtSBCHdPah+d4qz5a7RiiBa1PU0MU1I/b3f
Tto6a3Mo5L6LZoPie+rXsMYIQ6ndmFRQRcx6r+YWQ1xxykTVq1ZN4KSkqstQX8XWlL16Xn9HjntG
hAvH1nDRp16xzPo0v/K8XNwQU9YveRkE3Jm5+3jaUf9b2X5S2VrUHEgw/31l+xTX38uijotfi9u/
/6l/SPhdalsOAahgZ+8HSr1/SfjNP/y38v5/Fre2R0DjjEmFGIHPEs3OP4tbYtY5ms2KL6Z79IP4
hP/vf9+cTOqz//yrnnxWjP7rXTnzDdDuz6Aoi79m/OaCMQ1dpK0j3IsgKjl654jYcRgr+L4j2PZG
1c7zLzfonVLuvQvOek4k0A7HI2OWuP5yMkr51tKUxLXgbfNXBozR7RTQq3UzH/onKXOfnYTf+YIY
zrhfoBxwKp+JD4PEnWpQSfaFVwr3OQm4gAW66qF2uvgTOd7bM/fpXvJTzwc+5LPoc8++mhK9AHBn
2BfIaZzn2EuIUmymWC5cUsav5ibcFy9NjCsVOsPdx3f1rfTxr0ujmWc1+IRzcmp7e1f7im1d15R9
UZuJvS+AB6LCcgoifMgdyZcfX8x4+1o9XY0ViMcIiS5F6LlGdqDOB1Ie2xd96XIhTyL6W/QJkSHL
rvGSiMFlIsUhH4aaTRK7WP3VNkomLUOGLEM3i+ATC//vX9/lyI2yFBC8CzX0rFJO/j9757IcN5Iu
6VcZm/WgDfcAFrMBkPdkkkyKpMgNjBIl3IEAAvenny+rq+2UqvtUW8/6LKqszEpUJjOBQIT/7p8b
aTyUSWwD07f5df2KnhpdK/jX/99rERl0CMUTmsNH/+tHneSWXqbLYp/oyDAug62pT9Ez7RpyU779
9Qd9u2B+vTmZcgKHdm4xTaI+5q8vlfUYYygQs09jnP5UpvI3g4kr8a9f5F99duzymV3yYqxSf7pq
dQYKoifOcWLL35xyj6kHDyqphcZa8Ej66xf7k232dukwUTcR5TBN8xH+OXOJp9oYV82wTrmZFVVk
IaXjmtA4dpedklgpC+fDZj52sTJ/vkJ7sw4cZa3Dv3kb/3wFY9pn2dNvtyoC2p8umNg0OA+w+T3N
Xm8eLYhcGu1lvneWeDtCHdsVRS6FicC0rAM62G83L1O3bMcK0u3/+t38q2/ABpJl+7dv+p/yv0Xp
u3NVSG7eMZ6vuq5PlGwMzcmWnb/5z1/qZm2HjHkjjv/5ipql1zWdaK1ThqPi6vsJt6xW0sV42z79
O2Dfr0s9yzchpRt+k+AHL/dPly8OgKZsW6kdcfbma6BpnXxjwyvf1omWwLFeWB3++tczfl2Cby8J
hgiZmNjH7Qv+cxwLGKAN2F34Rz3uMmDZ9c1z2qn5So31fM1UzPdqORzJUi83v2QJt1Q1981JaLWc
Ii9z2/3a8vj7bQXpKcNRXADsltGjtNWIMkqC/k3cnljFL3e5QwSHJmRmoa6PXHMTmX+9y5nX5TBu
cDaqUq+2+pqu2yZztW0Cp2YIGr2CT4NpN+/w8jU5QKANvE5MbJ2G+rTQn6qCuIr5ImMn6T9Xq+o/
Z5MuHShhK/eVie82jfQuR1VjtMiW2kh8+6NNvZnDfdvt9Zwf66CpI7/xc5HKTesAqq1960fRnLzE
to7kICYtWApqP4CQat0G9rr/0q8pnWG4rlsDRJ/DX61ECv6p8lO3oPMlo3c5GTLL3ZV1y2tgLDu5
GD8f2hbJM7BH26R8J6NBT5E9WDG1GvJtaUS/7rR49d3jRNXOSdHT20VLZ9Qp3YNp/1nkZfsmJHOh
Y2VkyxW5GD2UEOvIqaNIsneDlvaVZi/LvXUsArx9adngv9V94X4UmcnVbuem87EYvvpUhrw9ocfR
+aiWwvxOC5uJG0K0147eTipJscWJLLFx/8AccBiNOTxhjMXA5We13KSz553tuNBCa7b5RAl8vOC5
zXaxZalPNFCK6xvT+AKSms/Hn2JxVbg3XszRUZ/St/meKnfyX4y5U58Fx2iTs1Xvb5gvc+yjHsB/
GeTCn9LixTr4cc3fUuXASteez80edNX+/Yla86TeSuWWDDertMv3yLgUvC5CcGXbmNeXoKqXVRzT
28bkt87FpGV6oefmfKUm04XdpWuaGzl1aVwor+WqKWB4fQgXAzKGjFxiP8NZUIejHgv3KG/rpTaK
Vu2UTfRkZ84mb8ZyBHXHXc9z0W1S7r9GTxZsZKtnXFIC5HyVTtV7VM3hm4/Eghkh6Is4LjE+WVzL
Y675L0ondLjzepRbprXzgzRuIk1PmHneLoThkVxqTFshPHqCCFhTKSbMKudjbFrng2olvK8gFfyb
CcIAB2Gt9P7SPiAiM3Ht93oc6y/emi13ZTsSwlMz1t5cgzqxNTK9O1LTNh7oiuZlFO0dIUi8hugC
/pEv4LqzKWAgSkOecPLlQhJFP1W0gcqgKnwkSoeyqNnR7HCp1+VL4evOZmhSKY+FThCbqWyRUhSr
6sdeKmDteTxUPxqn63969tocHFMMFzSDocb2nMdzOBSsTLc5U7WZdIkvs2em9NUt8URslbO4mEmF
Eam+rs+N0jtEDMiwxDIGmUVG3tQUbg3NxafpZQppWKJ0jr5dekMxUuIyd3dtvcQnvJWi3Xlqct8k
0a7tUsv13eXQi8WhSqgpm+z1vS7bYgPRD63YGPkavdhB3yqm+j2XNP5E9YiDDZsFhnU2o4ru61aZ
UddV2qZlDxiMbF62lYfLloUpDmoy6NehwEpZF6085B21cIszLD/ipJko6M60x8Vvqq9ZMWIzX2om
5HWGfw7XXSCK7kP0NvdHtmpRbFZpOIydsa3wceYU+V1ovdZZ/q2YUreis1IjckGWNj16nM8UMuhI
gybN7Zu/DXLIoeFTMRZm5Nk4MbSgyyqwSx8v5pCkB6+RKix7lUZrs2gbs2qGZ1m4rQzHWm0Hp1gg
F+nfS6Gar36ZmfjbjXmrNGYfQ8n78OO+euSpRC31yvJ+du0WA3+i842KxMzpV/XrB70f5ANAAi5q
zJcC7FLcGxfNzLklEDAdilZkb+Yn+rPYYJvW3Lchq23/mXQ6C1Kz+saXRV+5ZCn08V+Q+OeEQsTZ
0Te0O+M3Rz3Qx6ASQOFD09Gat9hA+6NaWwt/G7v0CnNW6A30q9JpbDenpitvf5sxQ/ApsNdg9LUa
NmZMBx60mXMU9i22cO64Gl/wBXHrAz5r9/YMlmXvGIV8k5gBeGtibBRdOHX5ZmIHZj+XDlNARZzZ
cM8TyajenTz15M+FiX6gRkGxC+lXvLK5Pf3Aq9xiXCw059V3Y//Qpb7a01+JY7Cek4wEkZGn39TY
f+SMTDeOnSVJSO93q75C1h+0J8ITjbX3zNS7jF2ehW5JBWJKZ8ces9S6XVCtn1c/qUQAS3F6Hp2u
urqJ/GmW69fZtI37ojf7PeuqKEPT74aNPUjzEztj8rlm2fSUDIJvjjs+37QIVn5gJ8SbgjHN8KW3
paKc08lUQ4iylFWoXNbxsBhUMtGrNesnQI3LHdMk60rNTKYFXVUMRuDyLeQhmx3/RavHud7MuMkZ
EHT2Pep1ed8a9nCtMq8NaX5V3+1Ro38eI+g3yv0otnflamJxMzM3UB4MuiLtKG6jGtbHGVmyXPgk
kfLKo0F8Gr/FUpuepj4pHo1h0O+6LHHei8ktkrArsVbbeW1kQQuq5OLbS3bXzY6F03zy8YyOifow
s0meKqiimzpz8EC7uhYHdq+qbmew5G01NrNjhL3ejCmUj8W8TaGcfnGRp/djbcGepX38rC9oaT34
VqxGyfRG82o7bHSl7Ow4Z/PshPhCMMzizGEU6M76JHd+Oqg9p1ztnIu1ecaDaPrYyAcMqiYyY7Ef
uHguE0/4n6RH1d0g5bibeRCe6lxVZcQ0MlZBY3C8SFncIBDERnYzg9cajXRifEzMkd6EOo9xR+MX
6t6KubcCzK7Oec5MllFLX3z833K8AearbojDEpvgXS8WUEOL3xrexiuFzYJoTD8azMXx1r95CROZ
2AfbRvGn5oIW5EFkV1UZ7fNgLOrFKxd7MzJFD6FGY8QXlInaepoaVNjmIrLkJDJAXyv6fNXzHOpv
RptYG3FZ23xUD+PKOaUuV8YNThNn96Yu5mcsP9qdk/VWEmQWCSBPszq6ymVNqZwSDqXBZuZDX+Ta
/RkzfHiV8Mq+T04sPnEPuhk4WHdQgOYN4j15gxMuiOk4/wmmpc2ijrrOYS96+dNJ5+RB5SDdgzWj
pB2lF6tmQ4ldlM5ZuwS26DpqWSmC00qKfU3djfHDJuzZk3WhjkhPG9oIUTl771QM+kLprRi/pi52
zFAka36vi1joQSzr8r72y1umAiv0Y0rtPZkUBCR7D82vnIeXOSUB8Ds4/n+00H+jhfL8u7ky/nst
9PJj+l93P+bse/NHMfT3H/uH00cHTQIUz7mRkCGn/UEMNXT/b7fMuc7mDWrtb5ai350+FmIoRyP4
Z5wjb1ooEsXvTh/L+BsHDQgOqDGC+Q4eiT+Jn38lhjq/Ci7kqSH2GQ5uH2CXLjVjfzqKtdSEskus
83NnUsXxYTcERIOap7G90VMfYT+wJupJFzCkjaq0Q2PCJ8Eb44h630wZDVqaWj47KxmqUNOlE875
Mq6nuXbFj7YrRZRRj9WtLXj2xC04nBXltNhPmkpXj9JrdkimVJ+lqClB0pfEE86muDUF+/d6pvXi
kb3caFgb6faMGp+suov70MW+rb+V1lRmFDramjnQJ9uwJzhmnjaFsyeo4B3piGT7kaxOQVOmO9at
9J5Sk2Vzop6a7La5MSq7xztEAqlSX3hquMbGy4EC6a9Zy4ls2NVy9GiPVDoVNacM48yAA6T9nmoU
M4tWLsyCy1qE6zLl/Ki7aOs7OCGR/Z0L8D834L+5AcGx3Khq//0NePj8SH+5937/iX/ce4YBMQia
MWa6324+NLHph+r/7//WkDPx0ln48DCNcFH91xiCe5Ihqq6bUCYdYJboLb/febbxN2YHqCxAbxwu
cN36T+48dJpfVRA4RnRjsCbgtmOO+0+c7MKI28ERsXuhZZN0VYwp91SLZTE3msfOXCRMzWmfqo8z
3KPyCVndIXFhih9pQ6zNFgU2UqNhW+Ea82shtOzkWGLu2cp65IFl7Xr4UhkFNJFmrUt/1UozaYM0
YSP4rNdtrJEvz0qrOpEZULtxLPP8IszUbwPa3bxtptL6UHEEJ185tGG1GElUg2WLIGM72zRjd7PJ
/eGxkD5E4Fyf4nNpSXlWg9nvFndsj+wdp08yze82p99P21fctFMjdiTi5Tu7Pj20nYpaJ0t9WIg1
/L5eStO9MLv0tAKH2euysbd8Udqlxgs3ExYatymKOOXdnY/hp4MgP9BauCVjfYvuZlN+r6Wp+Tou
89keKL8lgiBDBSP/uqi6ufYDPaosHq+lk/nPszMv+AVnaydN/3WePXcz6nR2WmP1iPmOjf3QmZeu
qrCdcbAiQZRl52pspoPjptkdQbIPv28d7Dx06DrSLU4tB+Jd2WjjN1WI+LDEjoU/3Ch/EILGzQDC
8sfNRdMyB+1oXTKzH8Ngdht/yuavoIgJmScZZx2WqiQknOy9m+bACVTkKZ9N81pl1Wur8dIsZivb
hml8i3vN2eD6aTZ2kYkQ9BR7QTGRlAjKanSMAFW5ehLrbLtY9lN5uF2Rz+2o3K1nxBkD5aEs9sIc
IIamQvS8+1GQISPvvNPxvS143udpCNzCSK52YRQPy6LW+3hK9TBd7facWqYG21qfHV7FajY+CJ6d
TagQ8UWzsqfJVeXZqeRyThfXuqPmM6cJOp4epq7ttjAx5u/9ja8aYO3qOftr8qfPMWtgAA3ArRL5
dO7WONvPTq3OfUxffDC7U/KZmqUWllI6+9To64Q6eSmoF/bZemW90C9TveiA5/21JHJm6nXYujRe
J54aXqyZnGzQWou5LayiJXDHmo1OktITnZpOWJCgywNi1P5prKo5D3oJ2Dsc8VRt/Wk+Zy1vSrQu
hO91Uc9JJ+oqGAsz/dkMROE9r/T3giqkc+don+7q6Iz00zxHz0rcwOq0yWRbi3fPkpbcilz3X7OR
pP3YiZOM6+yh8rx0C6pc/za6Rrk1M8P9XrTximOlIvgMtsTdMT3nTG/001cAs9aDVsQiImMXb4e+
IfZWF5A4Giot+9Dz4uboucUkowoHzGYZzPVBOHazWVtSsK47g1eeLfOgkEKvJfODnVdOw4uT0mef
ZXW6oNgwmRd+kpF4tpbAqYi9hJ7Pr+Q2MK0wbfkqZB7fBms3LhtjHfPd3MfLJpu89XmcKXMeMYht
U+ajUeoDZel6O75Lvbp7cF0y1rHXfcGW6l59a9h3nJDuyU2zQZ/F0Rm4rYO8NOcDYJlp701u85BX
AEwNMrpz4ElveSpUKe8qNeJONdv8PdMNAl1uEQcDm5eDt3DcOtTQjJ5IepkhjctIl1K/q4gx6XUz
PSZ2250XRJ2QxVO/qIGvu3FqynaqzGJRaP0oAf94WFvj05gc9yLh5B9MYzQPlRrcIDPoOJ9rSZ06
X/KuM+M0ijMJ9kMuMQYhq39a/XT5UelShqsmFoiblf0olrbCj0zJN8Y9codG5hQ7ZAzyszELuW6u
/SlLh/mZHnR720pqvl1vdO/0udY4YLAQ+Uk6RXHhe29Wo8Me5hgQajNNdZ3dL1qUK8d94yG47uE5
aT9InmooW6kFY9Mefuax1lzIczVX1eLQBrDwm2TykaxVsmmNkorPZhx33qjIdkucQ294nPpzV5XX
WwfYMfXdOrS6Tp7MMukfVuqqt9PsrQ+6kfn3Kr11S+GMXTd24na7yqYNEhWHVF3hjdEgUvsHhHXi
3mL+jmp0U9aQaoK4mNKwcx3tnGp2GzTSmV7l7Ge/xXeuLlH6qCeD/UYsknvDcmk4dzyAZlkxAzMd
NBashHGSk9nv5H8Am4s2uxg0Be5WvTE+piqxo7lfn+OBJd2cFnPvjNQ8BpzhnacsM+ZIkg6G3FNe
V904sHvApNRZBklqnWkBZy/Hj0Q2Pk4o76/a7FRhPlRMTdw6fQCwudSB1ibTi564LcCJVhwTYPWw
Z4rY37Nugmfp9bMSmnVd1+FhSEjCtLD4TwMfWOhw7WGRNEEogZriluBc6xv12V2R5XwitcXic6lN
XUOK3Lp1vdaJt89md9gmXl9ulMVGXPfic17QQdO4asAWlHtBvepZNMnKPnBDpduhwpyV9KDBzLls
N7MXV5h/OpbvKZ4+0kyXO23U3dM6KvHdEGX5jVmldnFU96isynlaPftZX2x1oSmxPU+TJQ7o3yvw
UwGVxRHjs6rS4ei41Ue+5v0hzQVOyiJrduONazoAe3ODWUvUMTNhSCBh2VeV1M3D2gKq8HhyjUGe
PxqJNN9QU6azz1MZJ6sRj69Glmn7ch2dcyWz/Ghmzrax8ttMQL8vXPtl1iYS4l5VbghNxdAexvKL
7yVyN/Reey+93ghnJa2t3sY/PLgGJHXTFCmYOOqUqnKvmnI9p7Y9nSQDnq+jf5Nf1dhEci3biKPe
+hPexJe0onzSLHLxVMS8hd4o+pD3B5kht+5GVtWNTI33WNkajZR2eo/H+FxOmIFhrp4XpMhn1OX6
2OZkX22KFnYZQt82m4v4vRuWeQeepnuftdoNEn/wN80Iel9MNCuUrnqfDNYVX6+MbTKNQYETHMNV
+qENzhJ1C5QO4eXr0fcXhOOkPM09ZhDsMAG+emgWZZOEqac3IamI8vmWoHxiU1Wc6tbjUe8YuLOI
unv5fdP0BojeRF5KqL2Va8mdh7f5brLsOqpRAHdpbjPBS82EkteaZcfMh30S55nDip+7D60jYXrY
BFhnj24PRipOONnTOwpVjkyKBXo3TcZ6j8BDU4DTGZB+unrreNP8MXgkVolAr2xSODk6HB2TliT2
0tqR06zz97pI5buLEqSzzf2oEtRr3sjPaqjabV7Vt7qhWiPVqnQvrPJCA3vRFW4ITqDKA8Mu6jvJ
2DC0IKpsprHCGanZyWfcdybtq+vEI83toHn6OtOiIr9n3wtt4FaaYaKi6rBlN+sUG8fbBI7SDnab
xB31fWxp+k98UU7QU3oXDP3URI3bJxvGNV3A1qPbqLJ4dBDHLUiPy3yKKUsibGrmB52v+h1585Z1
BzYh6gEtHIsQZnGFFJVw8ozaqRzsoEUS+tqmeudvDQKrpDP1RwEyzoTSluQXY+qN77MU5f06zywI
0CtDKy7MbVyvZW08eXM85HEUj17afAeTNSK4VXXpV1/EDAvHPoLCIK/Xz57ffJmWkU+tYciqadh9
a3bKQd4By0RZKw0B0pqKocjxs0JES5rUkdbH5JYpvJ9/SBfH4+TzDtkjOF/5meZdS6Z4u5ijPKBa
z11gjN7MrMnLjsPotXet5E83ym3eLO48q1i6La+o3TFraqMhWcxdRsauCRI515h6deOuyWbvgOFj
5Q7mMHcRg/tlTZmytZ3jftrMi+NgFas8xY4/bZzV765d1VoBqLvuqFWyetSnNI1cC5E9aNJp2Nsl
zB9WgyVi12eSc2ULY07qZoDNij19RvZGlI550mtlHzudSUFGRyHSJzRWx10q7KUarwdXp3mes9F+
VUbhYMTNJKq7IucZtGQrQ51P7oprlMwO6ck3tMf7JPf4WPXSn5/myU+iMU/gdfTDqt8tMjHDvFcq
ot13bgPleO4tvymx9PMUpi9ubodDrnDyBkoih8xVnn9JvLJ/69l6cmZS44UZXfJUOavaercPO67S
nHhxz+nLYah00eKRwp+mnnFKD1I/LLlqn+K40vsoa/ijA7nKA075+tonfhckrdG+dABgvhrSayHV
JC8xTt+zbWLApclS1/a434iQ1b4ug2HUT8Kv5NOYzqqGjyJrcTfMqf1Yp+2HWDtqf6HjM+ggp4xB
Y9J57GdrYjN/LGP3viiX8jXXZf7s5VO8IxBigMYijQyDe+yfi26YPkesNqE07eSkqkRGvKN6S38u
NyFhAxACbu8sAUcP9jpMfM0oTp3p28qujx2/hvbVNTPTeuEVaYTWml27xGcn1q7410egBBvlacYG
Gck/TIUNMxGx6uykIAsqcLmXkqEIY0CXi0nXvpVesz6nQIeg8MNKJLW1sGjojM9eC5YKQtHjBKgL
Lf9eW5oV1IOMd705ltf6tk+yVq4rfP19YLR6cozNAq2enS+hEL/ZI9IbNBUbScP587aRNZzu7Fhs
rrNah87C97zxl3ZCWlZZXrVfG8oHqnujyJW1KRc8M3etwVMgYFaVekyyXIUNB0lk/dSWWp8eDDqN
9m7awD+vqX947etZzl/WSct5vmo9B97+gWE8WYrNMAhTUNJGmc104iPpPG/bJG3qhpYymqEI/k9l
jyq1e22+rMm8izVBtVRZzS9/kH/+hdXyz24YJs9Y4JEzydOSnMQU8quzRLaAO0vLmC6JppxI83Fb
GObIN1IdNM+L4uTdrKzdmN8cUM5Ws7utkyLdifhODgR44Krwq8J4I6WNoe6v39yvpieONrf3RrjE
wJvpUsP+J9tZxUSm1mMI5FJ2FyHZK8Z72FL/+YsAaL5xsskBiD9/AE7eg/P1x+mSmbAD+MeFqlSL
Zvvby/yPJPlvJUncDX/4Rv4p+XsA1V83mfrjRACN/vZD/7BHC9zMgLNhg/r4sn5TGH9XJX3jb44O
MdTC1YrVFMPaf+mSJv8LvxTgZuyefLmoib/rkpb7N58iJ8/DAUbyl0vsP9ElGUn8qkviwDYZXd6i
JADOmUHcdMs/+JUzN0O+MVR6nFtDZMEkG4e+p8U9yVYg9SyzYeMSyP0nWbSk1vrY4QGlj54zR4li
5r7vDIgSTC9L97iuwma2DWB2Yminz7Bo7MreGTmIlMfCz7vXtmZHHY7YWvJwAeQKu9hUIzvlymuD
Mua0EgyQJewb1sw9Y24WPNymjtoQY+1tRpUNziH6LbvNaFCOElo3aCL2ATkGtqcROqQH7TvP5THq
PdhOyapbdZBKzA0hTYSmExkITebZN/uUIXHl3gG8FEE1DldVmtpWKIPHMRs53eLBbmRPEiz4I16L
/tKR8b9WucZOX8yNloa5NydOUDt6wmkvl9cS3sCOv75FEWkWOImufzQxtJxYdneMUzsNBFHWbJ3a
gQ2l0oIPk54xI5qduN3avTBfS7/AXGF15ZNhzi4QCvs9GRd57zSLH9WrZT0MZk7mv1nsKDXMhxTv
N3YmFwLuwih8llr5YAFWu1j1dHV09rROCUUjkLS9fXeBtu5s0VghClZxMiomxJk7t9exY1EHrpEl
d2w77Qv9vaR22IMMZ33atGbTXGLZVT/z0fW3Y2Ev+HIIhyCEqavp+t+dOG4QdYw4dLW0hUzDv1Jn
ffVtzQg6FMpQls5xnGA2isyvn/JOWVdr9ueTJcX0kCm9fQSX/Q1bXvrhNC4t48l8QppaIufGRyfa
ZvMklxrjobl6KruiQvEq1QX0SkpcLO/C2C+A3uX9RZuLIQQVpJ6LGQ+Orcz5smSqiiSYLXyFvFNt
npJIH+Pky8roqArw5TNSyuuGkzalzyCNpDROVtrqR/IvnyV//j4Z7PKRMB2WsWWOgSRljoR8immO
DGSO/J6s68XWkDRzyROl0OdmhzmjvuomV7Rwh/5sFrZ9WsjSyc6yt2zd1V0zW+sbOiANAKR2wEfl
+HikXZQth/3RjlrMRzs27slWa4eTa/nqCKT1bhxVKwLiZGXQgiikXn5m31WXI4kjrkFwZwtMjlhj
dLb2LxpPhFStVy9b9G0sTvboszNt66/LNOQPqcWYGtaKgQ8v8kv7yt6j3OCv/64kZLoqb14WK62Z
Mqj3SnTlFnshRK8qM0+OjfpU376p5RPumsRo0MtgHfRXe/DncFz8eC+nUbubME1TGgheNdftNxZD
dU9AYt4yV2vCskicw9Iq+8V2b9M8QJUIl+TsNAujYK4dBVs2gKrm2yjidjMIXBdEK002vse1z859
BWGm7fHv1dmljjlC2K4fkBSoIrRcHEiTzLbFlM9QyHJ1xZ9dPko6SQ8jJku8rwWeQ+zJj9VMAx0G
SjOSPLBhXs3und2Nx6WzpkO3YICMECCnx8nuXzAxaHutXZwLonV6m2U2yp70J8YWmKqi1uBcDKVl
sqrz1DiXCgwKyTVn47qr/yVnV7i1TWwNqZfFD4vlZfdOqj5qW6LWtBWqamZ8QLBx+iDt9P5ddfzK
QHBl1MnSPCVlzRHcdLik9aQMxwp+bLmk5cPCskvrCutd2XQNOJN6eV8HH2RvzPo8DlyD2TIv7/4y
w6CsMr19arv5qdaJjCdeXd03VWr7weizL31InNg4WFR5K6YlNpu90hmJXq15c5DFGKO6130ZNbL2
r1Bhf0LWn8LEnI3tlHolooJnUBuouRyrpEufaRzaWYVhKySxitgvb/Zf42YExi1XbZe/+xjwAd5c
DaBObh6HhRzhkUlsOvBs0drvhZY3C+SHfNDp1OFQfg/iuRmCvJm9fTEggJxnzKaPMw/sJ0Ao3CLF
xKWHUjU6X5WRdcf0BskFFmM533qufjwmA6HN0NBiYQeTK8W1LWEjR7GBR7Ihm3Rsl1jb9n5eJ/u4
7Q9LZiX3aTmUT56WWyLoRk3s0oJGytBfp/RNerbajKZd7Y0sST88dv0Ykrwuh+e39PY5sTqcRsKW
yGHrNMSHUXLSnaxxHAOoEtqjZGn/WcN7nghIm9NdPyr1QCC11SPhLhyeSf/JJMgdIBSBPa/Dqx5b
7Ufb6dkbz+SEMHA13Clrre7j0fF/6rQPraQ7Y4sIYjG+akW5XipdHEjYMKaqLPfTqX2HYB64gCEY
nLHcYJ7OQByOh4rVNlTsH5YIbMFtvIh9iNkfXraXYVycM9JU+anlNC0dKyb7QMlkNj3Gre2+8Bzx
N5K5x3ZgxKkh/ggZh0ZB5PrQ4eH5XnCqsVmMkvjFL+rxYRYceugiS7WHLHcVRByr6t7yJS4uVkkw
m6u4t0Vo+tV68Ie2+LQJppL7rJ8GZ/WYTnFZHhlYVZFRpNys0Jna+7W1WhjIk/IW3M0MFDYLrTF3
ZI+nN2daph+xl7bv2PzHbYYNA8cPdGs/mFuIbmTYx4faYb0JLNVp3219UfdLVydxYGm3RjaxyG4v
tEm+U9RKbnlZ44EeCFgPUZ7lGIF8osGvEJNsO/Aaq7/mNtO3QJut9gJsujxwz2UcsU0dLsFic8Ln
nfsboN/6W+z3sY3dTC9mImSasxtKO7vGPo3VDLJEWDOyAC0HMG7H8ozg6xgjE6bCFOdl6tsjJXFu
5Epbh3JMqXxJX3QgSrmGs9dB49adNnRzs984ae3bgaEkzjjVR4pJ+LnUxqEKRNz00SxyeVAC0nJQ
lTX2sC6/YUiSQRnABnCDFosp601vc/IMABisP1w2UHexzvTJMt1vdpL6zwJyx0eTqGZrpSVuZJb4
mPqrsWg0YujUzeYMZnVqwnVx56+2eMehWO5p0AAoZSbOjTZpLdY3MTEn7vGMv/h9mmYB/eYzwljH
6BNLWrMHus9/FutQePscCszVK+J2DGcS6B+jP5ohTjD5zum8f3SoBqjDfDb1NyyDTbxJ9GngWtLV
EHi1MD79lrnSDVicaEevyeOvmd/Xz6BhXLW1iFifBjUsnCs1DctshzEUd2BxyJPiQV+H7P+xd2bL
bRtr174ipNAYGsApJ5EUJVGDZdknKMWOMc9TA1f/PU0n/47kbPvP+a5UJa5yJJIghu53rfWsl6b0
bqN5pGsAeO0IgHvyB8SluQ/unT4wbwfPiTYQzZEh3aC27mTO2tAXkXdFoFyDStvR+T3wFksywa2B
0jqzhyxXTAyXBVXB8MY6vDhBHkW3GGqX7UQ++EDdFxwYx+03S23n0KvM4UTVF4OdtvgjTq2hXScD
Ph1JX3e8GjsC1Rk+mw8RroTfJZnb3ViZNm47wszdum6d4Sa2VAYDx85IYIQuI52kjVJnFYFE/lqb
AXILm89yVRtxzq3Fnm4qZKOPeajyJwZkMThvF96iCIdTi6bDFDaTeN7aIoAUxhqxmKKjv1BWuCuh
Duz9JGgwvVpR9tL5ngDzE06oAHHiYpita0tuUUWX68wQ9XGSDohBc8hPFuXLX8Il6XcFyXSscc24
iwK7PDR5BEQtWz7WMEGGtbBE+xoh0JztpkEcw035PXT1v13yL3bJpMskbKr/bty5/eP39rXLXv++
S/7zh/7cJQfub7hiNAOI1K/J1Inf95d3x6QIDPMMkQPQbeSI/rNJ1l47m6012+GACbsOhf65SWaX
+y9scnSJvd0Us+9mZ46NCM8dJC/e2NtNMThLw9SYvZNNm+MY34BAtQi781Bu0rk8jV7izHVxSMgt
/oEIyd41S7LpyfVbeeiWPnzMCz+k0YG3r2Eo8s4CvHNSKWMikK5gfiwwxiRusAfsSoC+L05XFLct
4mW6AbA+7CDMJbeW8u01MklENGBcNCQrZkdHocItiSF3jUu02fHUL85ZRqFBP3ETC0pppatkjrLn
dp6mI1KTP6wASZUvZkNOaDBjPY32q+Ahj/3iobX6Z+lny4HnvLoCphmdZeMuD6bI2wcV2eHOZhN+
t4S92hqT3R/x//AUmWwQERiRwDI5oLmSDIVsSFL1Sli/2eMGD6FjLBLqc1N3ZwZk8UfMMgM8WgJe
GzsarV0Qe+LRc5v4wVUyRXVnLbAyzFKdWrhTJ7/pPmCj6UlzMcBoyVLZ1tq06+Wp7AdG6UL9niki
RSt7zLq9iTn41CTA2XH8ut1nwB0T2wK+ww95lha3PjeSndHHy7EtdLgmxuy9yUdAwmnJbBbLg5Gc
raCDVZJHd1OWpjg1FAz92E2xtAfB3pyqiU62cjiVBqzoWBSSHpJimh9njNy7TIGchRVvMZuHTTtb
TXnDimY6OV057wnJ26+pY1fHNBD9o/StHEZEZmTb0qp7SIKxhQSN7eRmYf+1YxBjbMowL++N3rQf
+9npP9mBlX+bKVZ4ssaBioVMlXdF5xrkSL0d5pH+hWPFQqJRZXBuOr94sdtk3AkfAEbZW+Z2KrPl
ajLh2GCMVl8bqDF3bNiqU6p6tQ7skQV7yolDhssIgi+2nfLAaFrBLdlY2F2uKUTOtg6y933ZjWa2
kgHddHNIcUlhVuPOx+O5AtL8inLpX+OIJ55ou/Wt0zK1H0oTw6i1DOu4i9ROCSNQ29EI0lMN+Wyf
I2rszZElKSvt9AxGq+Scipa7zE1rIPluaHxhCcUSNIw6QZPDJHO8IB5u/BLHKfevOD5S+UL9TxGm
G5JO7ksiCvMjrF91kkFm0prQDTeJBwgSj0Ez3rfgiz41eU3ZrZHXCvE3iZ5AP7l3fsO0wa+jq3H0
ynNidv2DhVFom7l2PyNq0KvLOVl6K7dqBnZcvXI3kmYCdt9TaUyrBArGgQg+T+QAQCN81S5f+QQa
CFnijcFc1YbFM7eR+jxjYt+XUWNuWXK52wQA9Y0XC1olhhHrCFYGf9vGc3NXREV018aOtZGNtD/D
vKPNgWtbfezCWFsH/WF+lDKzgSeVOdAPEuN7V1LNNCxjqQuBvYk9oNG4466sZ/MuJadMy7tbAtgw
Mj969gQuMyYVVVivnaYJuZMk9bJZiuprLsimrwZZqBt78QpQzJmbZBucv8ZzxAYl2KYMP4kGGJHa
2AmhLEQOqibQ8YBpr2q/VvdWboqPLY0XwxqRv60bdO3KNdUNbmVfgfCzI/aH1q4d60gvD6YZNtxW
mUNnPobdbM3yQ+QVdf/Qw0sZddshV/txqa3OgOLgpwUuGme0sumxTVXkf3HgIUMUjwH/Te6HYkwn
qlj9GjzMzmAnnH6dPaY82RVoxbblwcXD7X/rgF+sAxh86wfpf18HHMqvP9SBfv+Zv4blzm8eWEuA
O7huncuz/s9VgO/DC4FwIbHJX4bef1sGiN88DPWmCd4QsQWcwP9bBmCs13Fz/WN/jtj/zbIAWeXt
skDTSoRO+Acuuxf/h1T9wNQ2WWJlHEJ74VRv8vzVTeHQkfE1gbjGdLsAK+9mEoQDyB9qNCDGybgt
bhYZOmrNbSPbhmYyfvUwsvJUVeXnwExn1O2AXO+Knyo2qgpZy5ZL+blwSe6YECju2oSMChS61uYJ
kUOz46GGCaQLcnmVSP/Ra7P8oVXDeGeOr0XVsnZmwPzcj2b7qcqS0VgvYw5rKzNr9Yp7tlCrpDNm
Mut2ZIUbFaBAruzei7JtLZvs95jVPGiitohS/GxtuIXFmRwybl/sBPJgoNZJ0ek8mOGCO6Mltr6l
LcVjtMxygaipn9pXDSlIjKxxGJ/s1Bv9LRvXxFsZZS5Z1RhZ9aUGN/qpgt93O3SzuR7svLuOgm76
giOo/ASMjCQOQ435GntKcz/XafRqxeSHk9TSBPxhx12zXkt20Gt63qbbxVXVGU20CghFqwZwUjF5
V7lKslvfLtS9k9vLrp77DeT7g+dNJBIaxsVjOUBadOaryUq8s2jAqaxSu/iiyAIxlin8s3QF7oU+
7R/tGaBX0nXdFpKgvQ+XWlAfQrXH0e1J36bQFK6pL0rCw9KJ5jguPDQpVXIhJiVu4518s7DKdUtb
+LNNG8Tj4GRMVAZBoG4gRPWSeFn4Ao1bHerJbba6v+I0LSzpgDrKVbXMznpS4XJaIjF8zLO5btZu
ULSnKWybawwp47cAEyzc5rmnuqnLcSKNTplva8yf6aacAiw1AhPHDWPtVqwCqRuZyNhvo0417lWU
FAjAFjUCn1MgV/mablQeC1ljR+fSBzi8B++RPDBssT9atCXdB4vLqwH5bB9Fjdd3aGLnWlgpw8KY
VPCekTjNLHNVb6x+bPbTLMYHqmzztSxS9ckoo/Zom0XwB8ZNr91JahYZR9hUwmynpgkeNN1mwkFH
Z9kL/VvyHDsJk9PRD41yFXRL9sUh/BggXljQzMyl2ASwTTFTA8nie8w+MLONz55Ku5tOzPHRa60x
2Ipqwskclg6u0TkqNpyu1ZNvN+ZdROUj4PaGvxdV5Nw0I5UO4OaL+jZFVk065mtc5S+qFKmTrvKI
7kIOj8JQUB+DMTH5T1WKqKc9MhjnVGKdJASZn0oTFydEzQ6A6b6YMCTTkU4+mHiiPR9jN073LGrO
wk8ZXTm0HNk2Q9oZeuajgkU3bjtq6T6FIRYvkYdMUbwBh/06q60K12rnPg6DO1CtkwgqxxyKUmKG
R7cOY/ZTj339in2Lu+poKcR2SVg9CMds69v4Xluul4ewwxO9SggFfFCXsTWChZmevaRbmGc7NUP9
R2ehuZYVlidL99YSjbGfhvbZYZR2zwIi0D1hTMptRuYQeeRNpafohZ6n53qyXg/FfI9aYYF0Ze5O
xVGEUbfL76fWxob853w+2YV2kG89CMQbmzF+oef5rEBvC+AJg570m4z8x/SI3YTfZBvN1aBVgQB5
QGqdwEUwSFPErAaEGtiEjl+jVQWtL8QkRw6h1hyEVh9IY3V3CYIESfJoM9Exsq20WpEugjopfbee
kTJKrWmEWt3IyD11RE8XjmHYmzQlWAghgrXlzuziD/TuMXhHLvG9Gd0EAcXlG9ui+z2YWlsJEVkY
/97JKU3PPfILNhFMRvO1p3UZVtCPY2IXq0J5/XrSAo45ZSMMeK3qYBH296wLM4y8iD7Dd/0HJajB
iXxs7e661yLRHPjjlaWFI9HNmHEdy2NsHGTxsY08h5bpqV4+YcXpbgLy7js5ATnmNLqWWp4yo5Ys
9EWyUk11pVOnGiLK2YRV5Xa+qFxdBWLDZ0J138xz8IBhBdsMhtb8PtMimQzar0CozGOWROJ6KYJm
a3SYUNYsuoW+zTaobT6n35NHjn8DUYyAupblyFEWGxjr822uRbt5FO2HJYsG1qd4Tq0guXdbA/CC
lvvg9HUoKkiAGJOLxzEPw3tXC4SkN1KW5Oa8sfmaAmaQm0wLirkKX2MtMVpabLS07JhoAVJqKXLQ
omRvy2OnZUoF4ghMgvnR1RKmq8XMOFXhGlxBxSTJ+zIxYnzwIfqtl0HNO2DRwW6YvPyb7nK7hXrX
adF06kmVrVotpXKPIbzbJ+irTVw0Dy6Y2U2j5VdbC7EkmEn5qi7+4lx02oCmgrWXDQ+chPltUJn5
mb0PdiIt8SZa7BXCPHtO52y07HkotCSc+3awMQYtE0/iszu2zMmEkT0WWkx2tazcY2jbdRetmduh
1p1HU65JV5W7+aJLE1u8ElqqNpB4j243zfvST9RB9jwigefIA+wI+WcJ7//Wyb9cJwc+K8ufrJOr
6c2sTIBo5wf+mpWZvwkoSqy236yQA/kbll6MZcCnMJz8PV/q2NpNQi2Sg9VEL5D/s0J2zN9sqdfc
jNd8SD04iP7F4IwB2dsVMjxSWv9syeo9MPGV2AT6/u4mmYu+H0sv8Y9mU6hrI+3qzZRZ2YOy3exr
UY7LYbroONgpmTRkF3nnIvRcNJ/Q64wzc3CUIMb/49mx+/A5W7i8rxstGsU9ealDdVF12EoSiG4u
EpMIEZhV7j3Pbj/dD21t4+yj7Yte19TPv44jYtXYDP4zlZdQtZeLmtVflK1Si1xoNodYy16jFsDS
ixYmL7pYqSUyxjf5HyQ9QaYgn6WBGj/2SeM8IPyhrrFVD7/1WnKLjPEmw5iNYgGC+9OipTkHSvVH
FTXF2qL455th2+h3QeQ2zapV3rmWFKpu1Gx3XOmRuiHTLoCbAD/+5hWGcV+VKY5vb6SEbKQu5CAv
2mHEtA6rTmU7J3D2GQlXbhjoVrRe0nUVlftcht3WZTr5STDpUmtGJ1RuaP/PCtNL/jiLOL5jxYDO
N1TRPpny6CpaAv8IPo3Cm0rVNlv/Qj4WcbQAMCzj3KOFCT0Ald/SUw9ybgQEnSr4OguT1B04dA8V
Lh8xKgRtv7bCrDkOYZZucajKZYWLRK7zRgXXLdjTi8MIdmtQ+7cO63Ue/KM3PIx6ehgBId1nhtmx
Cwn9nroQ6KVrpon1Y5PrGjXPR0/Ukfjqko43dFBeXDLzvo7PJ5ckParG+JIPxOvlJWkvLql7Uvwk
8EMdxidCSi4/Kojo5x1hfcIkCCSXBD8pE5z/k871w6ruj/0l7S918N+HAMCgCxaAeeECGBoRMEVZ
7qzsiWIZABBL/6VsWXbsATLnz+Gg0gP08GYLGDu1DwQ1x9caIMtZTi0SkeYTBBdUQaqpBaIK2Hip
RFBT03dR+kxZZ6jG+8XwkyrHWYRR5MoTY/IwzV58JrQ2i/wr3y5E3nVcMPLLVlB3cY6f4FPPFa12
0ivC26gj1FSIChOq049Yjydo0LOwPkQ+rxF2zSbNl0eng6kylVgt172gO2kflqLeGRV6Hc4YuaZA
2TsiZGe7rsgoxITOv4aUv6Y6gXZf6kioNyRp1pmAQJpehLs0hhFigN/bJrDJV21kFxTliWurD/Bx
m8Kj3dN5wNu4zxlNnpbaCYHOtij8JmNTzElQFgalyOuMDs2Bpd9yBjplY94aeKLkpusGOvnakCRF
uvRHEBXFNsECdsBeNJ0GeyEFw+D5qnEZ+pDxWxr4XM1wJLdQPMyipJA1qaR7RS8lidmgu19iLsys
Sr8tvv2BwokV2M7sK1A5Z5NKGcP7TbsnY7DyWwDL3rorGY8myhWPLSV3tNrhqmdfgo3ClFhOsODH
q3SK/DWmACzyQ3YmSvEcOG2+jhYubANyS9pHD5Kx6rYAP7wOG3ImaWJC4mL/CdF7kQSAMqmPdjU9
gRGAdYa35uBVzrK1ckliy0qtB1lrnTdfsi2bBvdA4q+gYytgjRnpyaerZ6CNnobOuME/2rnjvHiF
m25iPTVVen7qDb33xIxluK4v49XgMmplmcLYNdETWHNRQKBiPZc1M8jLiZ7VLnpqm+n5baUnuYOe
6VKYxng30pPeUM98ez39neDlr7HTN7eFng17baGlQOvVlOxpiEWNO6VnyXQT9FuyfQyYbT1rnvTU
ObwMoGWUc7Sty2CaRVjwJbmMq/3L6DrRU2xI1+UpwU1zl3Y+5nA97R713JuaNXNr6lk4MMhh13bM
x9mN+Of4MjSP+PpfUnLOljsQe9KzdaGn7HMeMW/Xk/dOz+A9ETmPHhP2+6aJo+2sZ/W5ntqPS+8f
MDd1GRRopvrUEDLgt+NkeEz01N+PO/vV1kqATQPsCT9HeeOLutvTHCruOshya3BHA1cVekJ0kRYK
rTL0Y8DKnM3aqXOxD5tajRjTLiOh4HPLRKqA8JbuE61ewIXx/FWmNY1Iqxt22jMqoX9rOdLbHu8K
rYMkVh5+iC/iSKF1EpZ/kKAWrZ5YWkfpLLhCmEzU74VWWRatt9haeanDFBEGNyyCDEC0D0TerNOC
QHtCQEe4yaWZcr5pNUcO4pG0trVbtNYzTw3bJDn38cdaa0G2VoXii0DEjanZ80RXr1RL5k/2RUqi
qENh2kJfMi1nWaeclUfgYff9MHcp+3Nb9D1SFjN9iwzeJDLzZTbwRO1Jj7bJR4e9QMmmpZIDT6LM
JNW0VDE5mZKk3HYQxE9ne1TFtjbV8tXvR7kNM4hvLUh9bxXDFqAzq53CVRTPA3JJ8TQxxb5C3Iu2
nKThga8y3wxlmd/bepLklt5xiIx608g2+Q57/N/6+FfrYyaaWKH/+/r4+rXsXt96rr//yF8rZOc3
SMHcqkxIJ9RAi7+ryRZqsmOx3GWai+DMAvVPCot2Rv/NY435WhDKsCWrO7j7/2JVzBD6h1UxOBjP
JzXq2r4l3xMwacHz8zRS8rqwal+sLemJaSMFDiSYYp1R9w0YBOxDlL8WdhXeVuXMI7h1TYPJwdJz
Vj7m0M2MAquzRL3bGrQZOOHeDzmjmZuCWuSqzJf6NouBXHi7osUXON32pkajMcH1WB04HX68aNfT
DilPo9N0X7JooqE48TBmwZNaw1D0djnRYQy+TbSprWV+NPwFUPxCyTsN7SRTsW3oTP9yhZuiM0+l
Erm7TuHykRhvuwRyWeMPzRl+Q/bYApz9RMeiza6dh67gIhvT+poC95iB8hy8GDC7K15ilstWUTOR
XOE5NWncmUsoplXi32VNKT81jGo3RlBNn4lW8cRhT7urBrrg8LGQ2EtHi/R0ZccGgmxl0Km8FPkh
JWP8WXZu82J1NuNiUSXBlyrwv+RqhmkIKI0MfzEf+Fd4Mw7SvkvcxNwHgSe2fWoHa8Vckv/HDpr7
gco+6PPzbFLdGo1YTGtyTSuWztwSnVDOq0m44556luI8YKQCzFSg/iHAX+GIn++DzpoBiqV6Ip2w
cMVMYyT7OE+Tr5wP7n2awV/YjpVl3BEzxSzuypZcKs1/bJbKp3jxWIL7Q3XmEeutRxJTrIfh+t44
7mh9NKBVOyvZWPZd5ehuVmoLMSTh3h0TsdDs42JFSgZn2AqrHLa0YpAahK+xsyeqtXJgdiQnw2b5
bMwFXbPQT6+ISi0Hh9aBL4yrvUPcifpxQUy/HYymOlUG+J8r6n3nOzUschTEPUen1/6Iv/7L3M/B
NmG4Og22TkysTs2qGQOnbI8A/6KpPDLbm/JqAwyvSYMd7ngGK4IMGElSaigWeETYML9cbhP/u6P+
4o5qCRFwT/rvd9Sb5Av2/tc3mP8/f+gvaQ4qv7ACL/iLXoXS91eOxfzN4WYJTuo/5p2/7qn+bwhm
JtSdwJam/caiI35DR6N7h4yLzsVg7Pk399h30hytqtRSMBBhvGE6Dq6dt4MHOi9ZQeWduC5rZwQd
OaJOqH3rstQMY7OUXK4xZU0E5YUxfUhU6RxUPcc1XT9BDQM2GUtLbOA4szpgdyqXmbosh6vjOtKA
YbyvGkzblF3bXf3tSP9Diu3dwwFtjDdMeJEyJQu66Pt3DqJkysN2aa/tiOgxfnJj7U604c2j5poY
pGRWP39BHjlvn0cXcDUqDxQwB+sWx+ztwTLgANUGG39Gv8GJGlMgxzmXsbxKHQc3AnqP0exFa9af
gqkJGiCtzug5e9SiMdy5USyqQ+glAGuXkcD5qpThwBOhZ2Xnl4lnb6uSwgO9mHrKLQHs2AlLyOud
CNtthDVnxAhIsRnmzaZY1szJy4xge8mxNuQIYnhp/A3xXveV5jLImmmj2biwDMdo23phWmxIzmLi
mYCR+WvJN4IBs4eksAvRNKG+JtZTK2xOgsnO3dfWLpKr2TECkDwaKYxrnGSlF7F52E5JwMJO6Hdu
kltvN6zrrSdBq9yySryOz9a1afPJ0MVokZx4G1TL+ArEtlV/ssYJ0rKk1ZkewrjgHQV4sw7zImL1
gRKveIEqaVjiySLX0V1bleNZt0s2ecZOerOsX+hXA/nct3RQeBEPShwynjs+EIm3ngwbBspHVgvK
+GxbPUcuod8GSaivVHVoax/w6Ijqu6xDafDSea3LZCip4d0hv0FMVYvmoRomfu1zOApgbFVbUhrm
sLhOiJKW7itbUyxhswyex6Hlx4OJjvpNk8j7WA78arNrOEjJ7PAtSKfvu5cY1lC9dxYqgLccR3tY
u4luYE2MHNixcvtmeaRRhq91tFyL9j3adOLjor8STx+coNFU/KkGex00BuB5ktAsPZZxnG5gVS33
hm+yYgELqfZ2RGnmpkHkoL2XsnOahALBu4RtO3kbCAn5FtomPi63EZAtJjU/yd4iAwT63QMBEDps
Zdyheo3S3r2Z50g+Q3MWt9NYE5OyM9TkyUn2lZE7/jqxSu+1jPDI1zbd8aQTOGXjiUrCkbCxv47T
iSPOSDGbj2SzwNW6YG2fDdl0/T0Adc2VxhYIF7X1OLxTAk3gzsQbZO/Y+CJ6r4uhsQU5FcePFxul
GJLdl6lQfHeJXTvTtzkFavSJPxbpt1pRCpgUpnhKJZuuNfZp97WzSoJKcaVBuJb+5tlrNpqbPWnQ
HtOnYrt4YMA5MlxcABq4KEmkk77vTKPuXjRk94F1MxeCwZJC7ROaSuQV7YfVtWstBOhDBfs/GtMq
26WhpZi/wrsd9NDsZJcDh96rBl6FlnH0OMHVFmwVIRtyXQHGK+IDbXVNC6/VPkH1M4xnY/CW5tTz
cG9JMQAb2eWzze13YZ8bfEgcs8gewhFatyqMtlmHo20fFoqYiVXNBceypcsogdc0QTD/zvKvTeq/
wtzP1c7hrhIfSSlCFL6cyJky+OIqI+A6lgTDYWi3Dr8FtyL3UGaVAPEHnRdn4R/LF5X7g4URCqjX
2o8EfgTPpvAilj5MLl/Xca+MLAL164VRm35uRTtFeLMHYPI2c8nsY8sdQsRr5Hi3JTxDwZpPtZHB
LNrLIxDyZPv4TSan07FroGVt+rwVtyn5E/XRH8Im+8P1SstCqJubKNwWYBusu4Lnz8Iie0gjeQhL
i8bxFaNT0zzEFoIbRn+NWTaSyPycqAXrZRL5t6VtBi/uCJ61WjBVjpGa1kJTnGfNc8402ZkTAwyS
pj3bmvtsXxDQhaZB43kBDB0zDdoj18npVDmAg5KPUewM3c6pXUnUoKrnEH0T/HRd++YzOTNrbRfm
Z+C9ELtLwu7sontiJBCB9iKzot/zLvT+0A7SFXPB8q7P5WkAAjZvs7xV97Lyos+uPZbbgofUhg4i
+4HG+fKzcOJiZ5VmFK69paAvvffacxDNGfA3bAgra8nym6SO8g9W2jHNxp63Yyiq6JYFZF62FDOO
xVTfjflSnFxnHLZaoLvntl5/TqlHfByd/Dx5pkqvWlThXTPDejAvHHFig48RHOQPU+F00a7VyHF2
JYKJZbMccyPIdr7tsCdophLemkdaNhnt6omHTv1SAj2LN+nSlSyhzepjLKU+tEUSUDaiaefSo3K9
lorGgGRE7kTr+MbMoQUDwNzMWtJoN+WWdetGBC42semWYMmZ05ebDtPCddMVFaSuhpI0Iu/YV2Lc
cpEr7tOwqq90zmdDQrV+SbO2nnhKjfJQgp0ZaagEuN4A4HoM6lheGZgmdq4RyLWRGou/m0ED3Bpx
31xzw573ZlnOh8kQwWGhsX07d7Bse8sZ1s0wp/u47OTTmIzLV9PM02s8V8t1W2oM/c9XKD8s5hwo
qPyDkEWpEZ0/b9cnTVXYfppTrK16MjYZVti1OUEk1ZZHOtLNsboOucr3P39Vver5TxuNq7s1aKlg
Nsd+n96bQK+a/paEdgAOe/HkBsdLmULiJNwY6t76ZYnHOzLA5XUkCh3LZcu2wMW+fZ0xZjjVBVF4
dDK9wkAM554NbeGTe0Gf//xD/dOLeaZJAT0LZOy37w4lGG2KOlkEHqG84XCoYufQxRJsWAJl6Ocv
9eNCljibz3HzbROx8T2MoIkCrzaUKY+27re5OIDdKciJkFGL0XmV/4uz5B9eT7hwXjhNTOkgYb49
joJkTlXmhQsoLw6fvz+C4NTzxAAeyGqkS2YO788/oz5cb88RPhz5fh4qDl/e+8X6jD+pR96CAiNL
VleeYbL44YbKE7hUFs9AR/JTa6MY+bNppDw+fv4GfjxJfVcC8vWxO1oWsf23H7oqncZUeSaPw5C0
+2ky7IMS069KW/7xVTxcu1IKF5vIu7Mmh1tRhkknj2Dg2/2clAzs/Xn6xcH8p1dhQwl5FQc9F967
V5G9bTU4cuUxwLC+kYkG0GN1+feniRtAhNUl51hL358mmbYK10nlHi1dmcPMiJNinMHQYV6ngaCv
1bj8Ykv34/2Lezp3Ez4WYvgPxdaULITzlEvniHQmX8TgR8fFHFmKDDn8gtKfgcHIbuEU+fnJ8ePF
DkgiwLnNp4Uo8f6jBtaUmEvtWsds4OoOK+6TvRz9zZJK/xeNZP/wETk5PFqutK9Avr9ZevnU8lKF
dVRtXKxnpMXrpevrTzgOuWPrHRxB3H/JVOHOiX/hMriFm8Es9d0dejRBvMXUQh8vvT5l4diH3PTj
KzY6v7zSL5Vyby91+orQybAB63TRD1da7Lc+farmkYRfQEREFC7AHM/MHwjjtLdVmiP0hzPLZDWx
rptYa3W3YzOqcOcYncPmonJf88jqvhLbsVl1LuADzn4m6/wXp9uPN8LAZPTB4BVbMgMafZ397cFF
K8GUzPAM0T9xZFASntSfYALwvKT7jFPt/6PS61Jj+P7o4CfB8BFANPY9/Z7+9poRrEUr5Bl3pNyX
tS5JJV1zo1SPWCp4ZMZ1qM/3NKFqZ6DOaBxd+qUupWdNZ1Gm00TD0uxYJSVXPRp2/K+vegb4NEj6
XAx8d9a7+6TZoNKPPlf9pZcnNd30s4gMmw4qOrNBHpu/GuP8cO3hMddXA6McTlEUhrcHpEk6veif
l+PohM5rR+kU1mldtcWTnd34v7zQtaGdKZfJgIZbzftz01+IMUdNMB9VRB8CGSZqjjqfXQ4hTbaL
P3+xH27T+sVwBwnEZZ547rurjpySAKlmzkcZumwsMfxxZnEhskv8+Qtpleft01Vyu9SLB5cPB6rm
3Ymco5gqYvgTKwjacs4mezhMgH7XZx+Aly7ddZ2OTEKcyPFPlFHiYs9rz25XxPZ5DFaNeqCUhDmB
MbFZWkNGo4rNa2kAMySjLKZeYCBzPf2gT5LN8WRF87kH/IHn+eef5MeTgShC4DIwDSgf/WEplJSz
X3tF1x3RUPzNpMvuiimGwUmfxr9ddWE+5xxwPErohPcDV7yPTKsfVdzCpaPhDC8An7+pmmBrWIr2
rlL9cn74bg3k8FjzfItLH2KRa/7wLZVLYQtQe85RNsr5g77Q8YgYFTxfBiLS65jqNEvufqiUsn5x
p7PenyKQrixKXCUWFA1m5xnw9jJz8rBPnAkQqAABWywbaKcy6yCQLwMyNd54/3cpQBpu4JyJ7vbS
+lrabZTsseuW4cqy0vnBHAqmiEum5zVN6+mNxdDy5wVM66EtZEcsn99/9qDqQhCvpsTd0yme6QQz
hp97N+2W51afXmQ5WT3MfUsmeWxn+I2W7NTZnRSjsS7MmPtlDI4ohmlG8gE+snl2g65HDZ0JrOB+
YtpwC6XOuFJOIs/VLMCqVhhEV0yxAdiZoE7ME2NpkNb4t4YAAkZbn/oMmP5aJ/qnTTU3CxvoJTli
mxdrZ8xdMAODiLH8Y4QmPc3s2wS/82oTy6q4ZgRen/VAckF8nVo/YyhuwN5ZB6rWw1Cyo/EZpDp/
9uhyqQ6yYkR5Ra4gjPdyzNgVlc3C3y6N9+fic8xCJi/0ZvOwaWquNepm3Pkb0/KEEIyIWjbuc0tE
8hD51BTChaDS2S6qvDplUTP2951No8oGhy5XdyWKOnuoaJISm3boRbMTpoTJaVr+KZKyyh68WnRf
VWfyKSY7dZc/cIoMzk3bwDRae1PO16zMhB/ko7uv7sTbfcRyBZEioz32NHI0RyYaA7O5JOtpXJM1
gOYNcxAmV3T+MQj3i1kiydn0Ka4HAObi92XSmXKVDsajqhJeuskId2wCs3QY4cS53Vl35QS15UEk
hi4K43SJz+xX8UeJ2ZvqNQXYzmEc287LNkOvMzmQ5NGBLW7hLoGO+lgCcqfQ0JsS70SvvcCVqAzo
/r3C8XX7va/Kx+izXKlLR5yVBEwZo4EO9CdRgk24wp3NCVbGvrRujaTl2XBZBzCz5+xbIsmoIZYV
czO4Y/Z8TYRYEV5e5kp9C/olPPvLqPD06BGcmw+8GTtW4snRbYJJGKPbdkM31fvvlxVgJmo89DUz
eXbqv5ZuwuhtcmfxJJSIkz3TXmbzVu/ozg7pchY1vmRnFucux9WiEcha2Wk3/D4neO93ChzV+bs0
I3znFZy+XkhEDms7v/Kc10KkehLbMp6HNsH2RwmTCfzl8efJgSFjzOzKOwE0wKKYmYlKd5Wfmd11
EURcpkVtoDRQPsSBdcLRsXcEsqPkHhcXb0SYzE52IHa6h5IYrvo8KM+mcjH33Cx78MlxYKNSuXiS
aVo666Glc/0PHxR7u01BSDn/x955NEeOnFv0F0EBb7aF8mSRLHpygyDZTXgg4ZH49e9kzRtppqWY
Ce21U2uazTIA8jP33nOWhmAKnEhqY4v7b/JKzmPWAMgIE8YVXCs22xxyf+ze8l4ozHPENGhbamGt
inQUZElG0VIym8e/mh3hxTKtl4BPjC0TtMV/I6nNJmpFv1hJmJD3PgOyZcDc+NuJ/7896d/tSXX7
r5XZpw/gVx/Vjz8lGfz2Q/+/J/UcICSoFBB52Dpd2B8IQF5AFCAIIFpdxCDsUf8pPbGCf9DMU2MF
pN9RZMEa+acUxYOhzuwGabZnE4Hy32FIfukU+PUIX3QGGAGmSKrzXwqsSh+ytkzyZe/FhoMfGW/Y
dTzH8gku+hjGseP8d7Wj+oXM8cjCZIgA6d39pcXviyAhKNyVe/YE7Rmb/giCgJL/r8utX1Tn6rew
t2AkY1PxQyL5pfbunU4fudHmPV78lLJubs553Y5hStTSRtcmMHwd2FZMUNp9R+f/9Ne/niTHPxeu
vACobyaNENU/f/i1Gx4G6QN18HrscTjTt4TuL9vCS/T9yNwKvR/lGdpLnn8y8kpjJSIrQqEuWKGC
G7KcB/xQRPLWkS9PHXWiWMWGjWl8mfItqx7+LkBAnphWofFgnkWG+tLBFo1M15ecs73M73kAk1dA
Hv8+QRZCOAR59CWKvNcIKNkuGkv10IwNnEVKP09MH6m2e73h6c7ESty0U86icubp31tDRL5KJz7Y
MaZ62NWj/E5op7bk343PxVDJXZfN1XVkaEXIUxBF01SbFY46vX5PUinejFjnB6c5Da67ZiZ3z3Ux
lKPu7tdjJ/T6wEdFTxQbyArCiG7K2qEY5G3qXmduvIVtId20vyZoMbl1mgX0px2gU6WbJszQS9tz
XYzopEdvInGvR/fYuQmcVGtO95FeTqw3iPvKB7M5d2UfHZfBm3cujIMDSXG8HKsfnzO9HJ+bbHEf
+HbwIHUgogj7Lzju5+ZLch6FMULrMJ0q+ZT0Uf026EB5qG8qfe9OAffQ1EZHqwf27nIi7dGEyu8J
lu2T3vIjyJi7FxeN6XU0A8Nr4t54ZKfavWT9VF3PdR1cl6XPJ4IuCCuhXU64o1yCnwk+L8SmEwy9
Wbaam7rBPyHcBJejQawz3tf2y474Y5zT+4ZxBqZhr82+AnkNDa5Vbmdf6+XOTYfigOVO3GB2ZzmL
847QS6tqq41OctdBdCRf9BCz1p6tzTvNiPL7GEXl1iUV64ZcTCcsODd/5jpslYpV3LYsdMB0o1Gz
e2rG5yiol1PQjPxTBC7tRBn5K2PmHQeTJm4iVE0kQjbOrRbrY2iTwbRx7SxY9QEToxEfIqrupBp/
Gnkqdwij7NvY5puIRqYtNikFa4gyxPgVYuBzRWL84RUBxLEpyjIQJlpaEbAURfcuKN0vYtuXUzUl
8smcWPdXHPvrom1w++dV/0PPXOORgT6VR1wsWwLfmErHfI+oxPio1SVakIH9U7a8+4VQK5QeC9+E
7dZyZxtc/20+UuzHXnQsuvxt0jp4GGmL5cP/1oeAcjLVSuTh8LdN5FLOu25KlGdRNDwzAOI/mFqe
7kydGbhtQ0iKvPFnb3viRmQOFyXrmnBO+KJcT+u3BKiJW1Fa9m3QT87twBrnsUqBxw+OS5w61RR7
3nzZwh2p3y3AZ1eZpTkPs0/TudIyPwj9imo/9r2uClNLavhJ8Gde3pyfcBPgA9XuZykqEr7QzZ8m
nJgvotPyewkBwCfKnc/HQL9/xHtaAmDT031f4zti1zmnOwdUwZdA8cvXRKiLF8rEb15px4LrTJfI
P7AHNTe9a8a++eLn7Ozdt7Gupv4rbQf7LTWqMo/3o7VU9j7tF63aWDoBXCdJQI1znGJrsO/JgQcu
as/yyfBlH7IxYdhmODMKjWZxt1yHjr5C4EyLU4P3wAle3Qw1xu2eK4zUm/yu1zscIkzrNGe4sUl9
3/qJ55yX1uHZ6c3WTevED5ET3ZRaY611j5soZgl+KM38qXNsYzMUoCoGW36mfgmzYhx+5IlJsHQV
f8nBTsgCd5G+GIO4hrIwbQhInOn42A4bFL3oXDo4DA0bb4aDR1iXwZqMTS+kmiT7S8Tpjb3Y8qQF
YpQhyKOjm/lHLcd4khYNjZ+AtHFgygSVRZvtkHA8h8zGfMT4XhTfsViIVrRQH++wGcoQYd29xHe1
MUstuMqSWJw6N5tAL3HDNllpXKVk728GwBiHRfJFmsaoH3TAT/vSqyVrLsvHH6oh9FZy/xF78y7R
PXKKtFK/gq4S7IfYeGDJH2wZRXTXRhVYxcbks//qxDS5odMEGkkwC9/hKi76cW8KgmnQuL5XddRe
Dx1IAsBMwyGeAoNNeIBa0ImUHDvqvqx6GnaxE3PmcYD7cJk45jAb9Zuscpt75gDGyujzbhuPA+qQ
hCzIVeDP774zZivkLPMVqFysqUWevwVaVHuhO7tyF6Qj/afnslLAAZeEHiU/FaLVnKnO/K1NA+gd
BM9XYvJ4iBAYlBMoshLcVye76MTVtICzIQjSPLCXwEucJNxV3SaOcddWxJegxjGco3Db+Yn2MAvb
jMA3v6v2U7G2Rq0+Gq27fAiibA+mLJdHARUEkHcX7OfFCQ7lEMm7NLeW9RgNzTEnASh0zQKisJvT
d2Ar2nSYls9eZ+cUB9IAk9VOWIOFv220sdwgdVhWk2PJtR1Y2avnkiHh63La2pGERRGM2rZJihp7
RXkuDI2zPNWnQ5pabKHtcVzHWhw8F4gfdkXKFQ8RARg0A+wNUg37xFyMbXc+afclZIgbo1nkEZvX
WKxsh2jiDZL38id6sZskWrzrYEYBGtrT1OIGUEnLMMPzk+gW4yCSEsh8mrjtVYEp7m0gD9peeQ4U
EGQ7hD4kzBz8MDMy/acoVS4x1lQXSAR9OhCmJggF+hBGMoXzBg4jTRndpNm1TbTAV2llrn4yOntc
0Fr4eea8AbVb9lOS4x3XERZA4ppp+7zEGT/rzKjDvphUXSCaM+PqgkSdEZ6aP5bYX+cCJUMkvQwv
AHyEQ2uN7TXbqdoOiXUix4eZfrqfKz/qMOnUzq00gZUtSSU+UfJqXdgKmavvhqxUVSJlmcU5VBjL
PnM61ARmBOe3EgzJ04iJANMghqh63nHgCJ7C31VR+GvBLP9e5J66B3LKBC/SRbSOHVjxXpLirEqE
AyU51e41XPZvxA5YIH4IIPPXMTPxsKTIQ+blzuJzJudebBKHL8lYOJ3lQFX4W/HVpCjTMnC8P4Cb
ZwjusM1QJ5cR84ZZYQkpQ92HGRJZBzytaaqNOdqk/kBiOyDDrK6LdgE0pXfTuqyR7fatmniXwmzg
sjgdh3tQ1tp9BePkOTXJTSWyLF+TfS1u4uXyKoLm1dJcylIyJtRDmXTW7z6jJkkDj/IkaBrjjsdg
9cMSbj2utdgdObVHHpXYyKJVieWKJA8hdwlGrWcoRnx3RqP5VYhISO7i0pVXOorzDYlB0zqOOctr
iq039MfkmkpV/gZgR7x+Lg5mx1tQgrNHv5zlty9FusOLXsPoRsFhpFMnV9KJmG/RrReH3EQW/tdN
hPGfegimLrhmSXe3eAL9ebLZmkFex7HW72PNbI5RwMOQctgDZYdw/Ey8CuW9xV5t5It57yRCiIrJ
VsQoyfm7huZXsMKln1GvhP0XygHkuX9+LUNtEXmRNf3eTqn8yZEenFvPxcYX91N0lDYFYRLwyTJ9
nu+8uC5xeTrWfunrd8iWXJiV1Rw7a4REPYnmdUDicjsifX+aqLj/ZmugIKF/3BpcXizJPKwmfBbW
xPP8+cX60Du8UbO6vZZayMe7yn2QghtNB5x+CyOJRA0QMpQPI1c8Yih/rXNOHfNqrmGqUzd7NkXQ
X3+bl5bzD/sxXpTleCYLZ16UZ/9b4xsTUUtwQdztCdltmK0GVrTusEbgl9LGXdsOCVrTYtlIHGEK
y0gFlQmaVy9Rt6k95vdwN5rjBZ89RE79Q6SFd/YBt28QrC37SGtrJPW9o63/+pU7/+FC9CzTZ3hB
U405/NflPxY4SxRyYrzWcKYR2iMgv5e4QmoJpkSksMCDxPK+R1OO+xR+zZY9zYefiZepiq1N6lAu
aQ4h64Mo69PYmvbbKER1Shcrv9L10no37TyZTyIW1XjVJol/iJjZr3XEehCxuKFLHiX7OEidW91I
xKZFHng/F2VwTQG5bEF4yis7oZpvm4H5t3rCIFHS7se4dR80x5PfpR/rzsqsbBJTrY5nrGu71L1T
XRwGzJuHJGIiTmraQl9Cmqm2wljBFdLGJU/iS60+V0tzBpqunimBKttzCvqgxGhj66n7YFu52EBt
wnFDZNR1NgA9Hw1GDvGYjM/xokG1Qf5TvLfWgMChB1Y+XjcRCsKXCckeR1JHoqLDqJ3cI4E+kQR3
jI34aR2zZ3u85g1V5nMd2caqayyRHzx3KeIDWU7pGjsk/0dEQR+t9Q7/Uhil2P8Z2VJxX7Er7n54
BchDTmNq+lZPMkXfSXjHMZiszcxDOFkVM6W8xwR1pTH8Dmmn9T3dN49YQqxfWF8CKahwIZExyAS7
DMRyuqz6/cQWnzIb8m2b9qkKquN+Qn1KFlJPQ5FU7vDcp8W719I/LrMh3vypsCCoS+gnl88uyFlU
wIrgw+fQ0e5blg8Hg4PjnGPl3EV5wkPPd/ri0Dt+/TFLrf6wWRFT7yOQQ2fD92n1fqtUzf61JLB+
NUw0/W5RdS8VEd8v82wQnDXzNOpVb1clqJCSsieRy16KmYguiJcofOPy0HYo7Yn2sVbUTt65tNrh
WTcA/6C1rT+cDsWIbtNhCYPuec0UlhOgB9n1YmYMlABiiJueVCvuYJunSR9VcHz8ns4osu3eC2tn
4R7p9KGCbW/wHwm7ar4uYi+/hFXa0R2uYBeSAphwJjaC7E1KIo6cOVBHaELwzdaRRGwWpdm84vn2
r42JMUsnkuCalUF7TKUHLxBX0q7lAN1VOkjT2q/GZ5RatPeTTFkKMAEiYkLclDnzIS+lTYY+u3z7
3KXLJvVZZOEwvhtnT3z2Q0+7rTt4SysE1KwtVVQI/2ilqcJZverZDhhiYUjnwqgL9R1YE0hGdavO
6vmuwy0An8cx5ZB3uJ3bMnNXmT5BDhpTJiOqeU3Z0FTrZLabs161fDN1RilyOYsBX7LBYdYjr3LC
XxNV9DLXsVw+KjWUqAtPXrHLgK03Ml27XIbmzAiGy7vR9/OACcCOmXhYnWzOl4kPlvaCt4LAyDWY
nJAPVRwAo6XYnyioCh95zBABJrmMBzT8nJ+93dDZMnBUSk8GeUvqy20uGAjBDvtu/UWeFm63KpxJ
kIpWE3saVMRMr0hYy+8bYc/ligI4oE+hJBtqb75ryI5EQtnzFceTXhzmhXeE/ZnVG7kFVP3I7x/N
yEVIEee6E4pBg9CYcQmS+W5Mm6rkjonn0rk1c9d5oODRca+4Y/fSZ8jReIblzetiYS4n9mVqvmKc
cXjxe/lEZClzG7MtDpoarhDhwWONjj46XiY1OPD0lU+p0YasEfmXSpNhT7PwiLMMfv1lfnM5JOec
2W2lRIQI337q+qLKZU9F3RUlxVLT6UQDXC5NItu2gl3koaqNSMXJVteiNvN1g1rq2u+75rU2KNOB
3zFTG1StPJVWQlgZnRbp0D0Pdw3pTF0E9fscU+y0ehNcTx7P2XqCLgJhpGm/9MriC8nzwdh0tE+b
zqU87zPuaXU9N4R8qplM3V0VXcFEMkg9at685cc5RMmVUxaVRE29qUvUKUCD9m74XBL2MnQ/hiaq
PxIjim+9QTA2atX1AwZsT6vDMNLl7RAxXhwu5a1P3N02zqv8vpxGpkg2x6TrGebj5WwwekbA6MCS
W49HPnMnhqgj8Ua3Xqw5HBVT4F83AWVII3PzcWrBHAZAtHCXUAnbtMNh4mbGo4CevUoHvsiAAfFB
Fnp1veAiuXYAex7YMxNWRnn41sHMEdt2qSnOJ4OnmR2Pz3KiTBbE3V7rdYHDpESfFfEce607n5Wt
S1wK8ws3vIwEx56hpW+iwY0xP66zmfKz42kiQtoc7Dr+zBVSz8ueTaa+ulj6ezLL9k1dcFNIJLrv
AHUYUE/MjK00olXoKZwttf5jRS6AgKqL5/KYnUFV7JgcyStyFuIXunpJlJmpwgfLbmYK1VrzXcvQ
5gl/6LLXsJzLcOxGPkydx1sych/lgcWp5Y6CHs/iWtMIV5uBB7/jxC/TQ2U7zXESBUNE9ahEg2Ju
WnDQt4sP5LUgdp2pl9ZtrIZ0l1XCyIR7smU6XfWePCFiNB6txht+elU073pe+qqiwENrRWQsCNpa
fHZlS8nRkJh2AI1JEyPS5Nb0qneUT3xqF2mB6SfcKmPOZ9AXOt0QnORXqhIy1YeZvOkVVoyAumVw
Upxf8D5XU0M5UdcRFaQcwRMOfOHSz5dTbjJSv/zxcmPKMuOI0Yyh/XKAzt4TZ2sfqqWf72ZTk1uw
f+munmpu6JSqMvYcHjKjw5WNlXVhieiky0m4Cx3Z5Mnt3OXfg73U7gblGu9PDYq9TrzbJp0pOfwI
/ggJG5VFeNgxSOAdTwevyKb94NtvSxsTi682MSAaxGZwPH5ZXg/+sY/6+jelzf9WlX+3qjRQF/2h
sv83NNmJFMoa1cqfVpW//dDvls7gH3qANPYSFqW2kb/7OR1SU9GRXjyZ/3LH/8M1sACS6uSrBaX6
5f9yyyNiN3WPv6ATNkYA63/h5MQR/+d+Dl2RZxo25HEfuS7ivV92hq3hZo0Csxxhqc9QwQoa/35l
40iSK+Ha45selx4uL6e+T4VUuWuBRqQ5bqmwCoZsA8ZMf8j6fJGb1pzz28TvyQV3NWwsgdfugEtb
x74aDLBfKfNWx0e8yHgtsKnicOeBo3GSq7GYakLxYLqtarO4FtCa71QWyq7Ug2QXETe0A9QEcD0u
NTo7ivzdkibtIUfhdho6wmqWpUs0LDeIgyg9KMyBP7kv6WDWQ+iVZhbOGIsICRnGXaaZ/Z4pVHRf
Nzb4y1Sb5sOgf+b5Un94eeETQG9F1qqd/X7DX8C4OLrzlmQg93aKZpKSDTcoiF+irTnACrb3JKto
X1PdNt+egM5tZZV/IMan/RnPRHxQDAvjLk3EsOOh3d4TKDcds5wV7krmmWTRmJk/M73Ww8zB6cVj
04Lmg4HuJtar+KoTi/ZVuYRlrgwO9RttAY8u0wZ4MjixbFKmssQfnxLR9w9B0FMKsbhsP5Vb77XV
8jwIB8cmmcmNgQEtVYBQ1K+Q8iLIWpkKzJCQVwPsxQTZ0FzoDaY9vbima/JJV8UnMST9PlDMB0PR
HxbFgUh1SFZL7BzzthfHVpEiWKFBq3W8buuxHjPXrZtKIiTlYMI8VZiJIFXECT6lgX9NcSjMziqu
JGFSYVuXLm9UUSvwrULSUCiLTEEt5iYqHtHhJy95nyY5SzphkUXCRm/DvjUz1ihxQWWgQASbwcwj
PzQtGTHkdYLVGC6IDVJQo22yULEWsdQ7snGAcRCUoLCsZDN+pxdah4DllK6qArmPyBKiyHEdruxG
etdxCz6U1mJYma1fnkSvZdemZgEGyS+QkPoCDHEUOyS6YESCIbY/oWWqsFIMXTuvILChxky3X8SC
MmhURBK6BuMGz1VwjiOZhBPgEia3VB7kB7itc0Po+PhFq5QfWG1irs0U/mRUJBQCp+arZenBo2SK
lBIoZgoLMfAp0QWlEiiqSjPpAFYSVj334wW7MsrceOuDIqpCKvfhbAxV894iIgsDMRkfOdGg8FNk
L9XSniwkmu6JtTmQYqyLkJyCCwKGiBtwMIMiw1ijnlw1OHk/mXMSJGEguIlDr13gycSV/54pxgxk
XnAziNGCR5LIai2UFyCNfYHTCMWp8RWxBslU8NSm9qemQ7NxBdHLxuDKn45ogd10hlFXm8iPKnJp
B3A4Rcsemi8LSk5/AeYwRBYHX1F0So2c4lWv2Dpqp7EWfXtGIg14h11Hv6FsaFR8mr3xFaGHwAXg
UIraM9siXdtJMGwWxfTJa8M7OnqHW/aC/GkV/ae+gIBaCyYQqyR9NypOkElluasv8CBYv4CEbK/V
30xFF1oUZ2g0dUgBwQU/5CkSEYFBzU1+wRMFilTUXqBFSBWyFwbtoIwaQ2GNFkU4ii6wI1+DezRe
EEg2At19o2Nooj2DkWR30JLqCzipUwwlqWhKURwAVsoukKVA8ZY0RV5yFYOpIUL2TdqVcQIADaKp
nxSuyXLIHA3hwDe3CSQ5KPGmgO2kdeNx8PpADw1dPMQ5+YJsGKerVsXvlBj11i6JPLaK5iH3vjgH
Kq5nVME9mYrwqQ272c16+RhXzrBDE4Iwkx5gxOat8n80FQUUqFAgTDbLjwUvZrkZVWhQreKD9EuS
EI6D7HamoyFgyC4al7ghu4Uy98LQhxwi6dlVrr/6MocGsUp+CyxCIEJ6UTRH2spUPA0DoPGWjM/2
3mWnfu8acDd4LELgoLY7jPH07NhVdd/QPN4PRhcRzZpm0fOkOB7WBelRedV0VHuTZ/+C/OgU/cNP
RXWnD3N5R9oAkZ+M3GGY5zYy2LIL6xHtQ3bBibClt8K5lOnNoGgjja/AI5ZikGQBKInBzeGzXRAl
naKVEEcAuMRoYZhgtQYHQgN0cpwKxEmraCe2D/ckUwSU+AJDSRQXxVoICKkuWSG9ig2RKkAkYGPx
sKhQkZg3/iVU0MgkW2fHrpRJgYohAS5EIsnSaMs+Ngq5zWxpMjzph03Ts5HNe5VnMqhoE7NfCCdJ
SUMhxe+uKYjxdlQMSnRJRJGEDNyzwTvUoK5O7VzHRCWrABWpolRiFaqiPs/HVgWt0Hq1ex4X3o5h
u3abXxJZTHNyzkWwJFDi6frSWZs0YNKz4PfQVh+lCncx83baBTIIDqNB9Esb1QxSVBwM9xPJMEi/
AYhd8mK6S3bMcomRuSTKDCpcZrJUzkynImfQOBksa4ihyZrCvh1UNM3iBfOh42BEvQNMmM7iS1dR
NkanUm2cDoEPMo/kXZ+inMU+8Tco80nCSS+pOEmrEnLIPXdCduzeNh2z/A7ZxvROJ0VAbm+4b6YK
2jFV5E6fqIcmlj2TvJlpcpZNC/amfqjI6sEfj0d5TPxE4EVVaT565ZtJiNk2eEtV3I9DFllz515S
gCwPdz+ISjdnHZWRk3ZtunRNO/FbhBBpYOQJcfDzydcmMUMteUNzYDFisVQIkYCAS4I1uRJhFk/n
xTDr7Kpvi66k3dSSV0dYTvphutziIfoo3dm0E10HLni0O4t7Mox5HvtdHeepPhy5ZM02P4LvJDDi
A4bUG7Xv/JLnWvWVjbMJUGzwHo0mFkfCBh6hd8kNQ/vyQNAZEI4BsppXz/dusRDpOXyzEvnIevfN
G6bhE1MqFYSNlmDVOcObd4Foe35xh9hoM9mlds2XY678loFthXT621qcsVr1ArYnzR3wR9r5tNi3
tezPljPlMmRZkkBTa4M4fvTdod2Ui7mck4V6h5nN5JTa/1qon1Wf9vLvWyj9b1souqhUiF+7KPVz
v3dRRNzo2H4M03IIuMGQ+q9GiogbJoT0Sn+QevI/f++bCPLFWmagxMQ063qO/9/0Ta7/b+JOKggG
EaycLCugf+KF/NGSlZKx5OSiyw9QW5eTFzNlZYSG9HopmdE7PXOnvlE6QzJZGK0YjJpscPAo92q7
lk9c28gCSZpgBVLnLlPEwFDhnrlKgqAQQiYmNQw1Im8XkwdWOixXUerJYVN1wmRS2CMG89gi8CrZ
IcvEnvObi8CL9TJuiCZlvdMmUGxXGU3SPfEfHooJ5in+NCE6V1Phi44MmUZ0rB0UXiu3YjDIy2Q3
E1Fnf1hBBTNUR81UsaU6SEzpxspNbK0S+0KKeGgfjGgZoPaBCDVWUsPJ+2OMrdjdToGnmc+K+5tu
yiGeSQvPE815S/SAmFQ1geuTq7q3MHisprIR011jekOy8mJ/im+WQEuA3OfSiO+nWHfxEeUloKA0
LnWftmHs9bWW6JZz4BDhb8aMmb3Xuc1FhfBQxzWFAIwgb0kfGUZGR2yJMfmL5cPEdI0YAE7pRnTY
JAzFn+Ui41uKq3pTM2HlcPAkEAYjbvxXcsd7bVMZEyGJVYP6x13WPX9SDg9GP1kz3nh+RktBGqlF
DLBlnFFT1uspisbXlnrID4odKalKMuFjFwi2oh1hCI84Kq/acto2diPuGjI8uGCEx1p/SOtQowI7
jwBIn+ge8lc9kTk4yQr8NvEqqsJwfmrVnN3j1JpXTNCaNdyKYJswYT/A4bbeUD/wuEMJv069tjoQ
vd4f7ajYY2kq7glCy8/jTNwCfuoYuOXUIEacCGWvK+p0+chgemxXJH52n46aJpdsiNYz08ZDHruU
ZVNfXuHL7BBN2mVI7E7xVI+MsRvNSHbxXAdfLoodItmjNrsbiWz5iDmhUbNBQroJpA+mpM8M7cgO
hp+SeqWfW6UrmNCaPVtm8ZhpAsAAu1eIlHb+lZquATWNm8qeYDmjmLAPcV6OhLDNrJQsuKJR538s
c25sAtC4Ep1j3H+0S7fJFmwLRjLZ9GHT1Wgnzm2Rd8XWGhfS/904qvcthocDIS/uCSGT8TabA9ob
qj28S1N/CLKcmbotaaFJ5XnsSHG6tSaHxGSrtK4QQM43pKPAmIiFcxYiMW7Y0GUgKZPsjW+02M3z
YF0NNS0RKZasLxe7+BJxz1EbgQk4pq213DVOP16XPWKDMmXlsYqE793LrMfQoGkwVDSEtidfthb8
D4JuVxO3xL6YW8pb4afpkdmAdTv4Q3c9tlb6glWHoSroFP0EpTU99eR9Pg75MD2kqSuOJPFUGw2x
8Bt9a/bcjm5/1Tt1oG3mwcuO+kILuzXKpLzDFx8dxDJPu37RgXhngb9tm9H5JvW+2WFcky9zxlQ+
DjROWwB9vROdmKmy/hwSncqG2B6jig9mIK4kzQrccGslcnv4MVQTVpS8KvY6jkqo7gKkudGxqU8r
b2sm+oy22m0+0RUMV3ozpQQlyjR0K3s6Z7WDBir35b5uB+uM9Vu+DnW6AEY3xjMfSHRLcO7wQrVo
hKM9lWvuk35dw6dGKEYTJ+wMBnM51PmTSDHx8LVzt2hTsw28XPxAJNPvFnQp3WqOdGszuwp8Wrb9
HfrkyqQEk0oWPCbscBzze0H/pLFXigYuZVmvA1QP7KTGUxKVd2LsgxuT4ccrdoRitxC3u2Wdjs2F
Sbp+ctNcPwV9HtxodWme5TwOHBSdJCWsNgqIo/Nt0QwCnRA3KhEEsb1eWAaWYTT18yHF6nUUNdtm
EifSkA+jOg1Nz9TN4lFDb0y+F8YWs7GNB5ccYoB+vQaft3HlF/lK4I0nzW/p5bss23eyaz5zuAcz
vpwjZwmG9qY23zN2iIeCPNxdw+zn0Wihesde793g7yMFhkU862DwF09dNQQ3s+Mtp7ET2oeoB50T
zZjui7RuwBPWnXddTZP8wX45Y3ISN86+qpzpqMXluIs6Y7wZ+9Y6snRWmS5N8zw5Tnc3O8z2EGgs
OyudkzMnm3hzg6H+9PvK+5YYyoqVS3S3Ciz6MeVzpjYdAUG8YjvV/nAl585Ze4behxohlnkYaJ12
8I08m1Z6V5ANXvoG2COT7DJ0Nxo+oMRuiBGv+k3tkb/jO2UahY6b5d+VjcetC8bmxY8r193YdVx+
WnHs76pmjk6DEflXo19p7PoXZmqBvw+GnM0VqxXOE4aXxU1v68Ft5pfdKTdkvxn8rj42tdafoh4v
UwYP72YqPGLEgCS9+NgvVqYIxi7sUIyjurem4czIxL9etED+1K0B9ncwpBzXAZ/xFXHt2mOSOGR4
kl6+m3OttmGlaxkK9KkXzDmWKNqwLq9Zi1XWTapHFY8lFh25X0g4UpHj77y+vlwTU2qFZgAHpCTL
PZxrz//IiSDY6qn1QcpJfdJo6h/8GN6Qoc8WGI7A5jEoTSYQix6iSzqpL5B0F8vYLT1AElL6lfre
PA1MiOHc1kxYk6q+q2PTevIIB97MnlZsG9jtO42IcEKoMAXiNwVqk6dwgmpLEPemd2dEvfYXK76C
iWgPNm+YxuDBAF64rZrO3Op41h6dKEvssNSEfQeZmGWPOc7BuYjR8GL5qMNJt679qJ0UG8nWT41u
nHpEfMegN/0NnsLmZzLAnGEOOwX7qG+8Pbl9IuyKToZVJLs7sRTiTiGh9oj0zP2MPDhksQNleaJ5
2EXsL1+oBczHGUgXmduoX7/9UhveSuwn2ygXr05TeBstC86WiTCC96dDv6FO6fYmjzy4432WsEVr
tYNbwdMOCYZoIw7tZvlKRQu6ngHOdDSHec3scbqSgAW5NO1uW2a5cxdRm26NlMOa+YKdbSeQAUwd
moX6Y+YhfGOhmlp3Tftc6UjryV2zRRgtur3jvKu2oJjQUvZss7TU8PYmi8Zbz/BmTgUvfaNAczsy
jXwKEBntB5FFYcz+3Vx5Bqr+g1PEcKHIertjCzaSSGvPEJE8vaZ8HTtSqbR8undbyMjTAg3C1SWZ
VSzquE8wo3NxBN4PCt+E8Xtu7nKdxwohMRTTM5UqDZ2pTw+jXsRPel4XT7ZJDWjH3WLDeGmaW5H3
wdWSu1QrsRMdUFYzEYwJm8TtwfgZ6fIYHdJhbJc1kVnZMeuDoKGHN9KBEpN5Z9mYcffTKjMPqtUq
JzEBrT9qwOtoRN+GE7A9wpZpznS41sm2W3kTNK2xDkDxhH3czMekIlM1pvB/XVz/KrPdx9hFQTWY
6Q35EQbv0j6WuWe845kyV7jgirCJXOT1XkmCyTKaB6l5FeGsibVuBjalwlo+YFN+pp529gVwy4A9
LENsg417w6697sFY6pZmQ7D9P/bOZEduZMu2v1KoORPsaQSq3sDpbbhH30ihCRHq2JNGI43d19di
KBM3pbwvqy5Qkwe8WQophYd3pJ199l6b8lBGhHNWWtUOEPIzbwvlcbNwo7AL9dYpOdwYZcb2P3Ou
Md+/4ufFhTr0GJ6LotwWhaBkoCp5YZAb8MKwHxaOIzekQuurJKU4odZinyb1fEUQC8XQtV8cBZYs
EhMNPybM4b1FBC9ajAliYqGpt2Di3jRuheQ2jZsly53Xmcj8Ic8Wid1JHMLYC24nH4Vf+jWZWj5+
b0YX7GA0xk/wJv2jNOL5yrM785pGswyZEcryIhS3uS7NTpkMwGt1/RJBT/BoeAfvTCt9clPDStyH
7FluPZMnl4tyly19xZwgKc7wJW6fPy3+7n64Dv+t1tVdk9V995///stCbcWy2sQK3wtjqHn5FVqU
xu5cZlpkp7zqGOsMFk9XahFcpT32Vo+uWbdfJGcpMOiarfTfPzjzrfzJCMmDszVkZSg8x3/n0P55
Kl2yWvnzIrOTNRFcWnLFcj4r01tk2+Lh7x9qTS/+8lCY7Zhp1un3rwCqrM1yHxAnD4WZrN7xHZnZ
089J8+3vH+fdivvrA7kQwhj6Saj5v6Yai2amZKEIkpOW8bwHFOOefP0eIsp6XCcouZchTM2MN716
k0HCRD0ueD+MOF2H6zjlt/v7X+mvb3EA+AeSbgC0XLBA/Xn212Yv0p4pgyxRvVy/+5+dfOWVuiUN
IVszSdWXSQ+8zxahtffH/v8r+P9WP+L9/9Pb9E9W8HX9rWv6t5938O//6g/1iEwwV6oAyCHcJpAn
iDp/rOGD32yIbQR2fXSDH8LSH1jl8DfCtBiMqTNYQU8BH4ffRSW6niC0O0RUse/+6Ev/F5bxdGn/
4q422XCDwQ+4mfELmrb1S7bW4R5a9W5tnmvTaNJWYwb0jS1mxviY9dYkd2y8cXXQqiDVfmIJSf6L
ONG3aSq5kFV8/6HSzt01/hY3bIgS5MuHaaF/5MUKYbFsx876jG01ea6Y9qIs8b0PA95Jzj9Jf7eu
9uN91tCNBL/ZCK4TDgUu1eNTKA8G7TJH1ef1ma5uJt4JsV71zmdjJP5yNon1EVDz7Z7CQPJRz04R
6+DSLethUJf+yB3YrRz9NX9HPdsddS0+rYHY2vfLTKphKTq65JTp0CLs6Ncxx1gzbVCDjevCybCQ
taoK5L7gvX0kMFf5kWPXDQWqZZw9W7Q20yGByTJSWQ6MkeA39kY824++q+1TF/TpwZ7yryUUnx3S
3RoE5vq1GYCAHnI7e5pxJ935rCZphgxn55p9YlyRe8Rj1dcOngKF8rjrLeONsxNl2Ca3RuysAVgJ
slm7NrTDKRowHFFiHrQemz+je7DM0rse3sdgNG/rpDlmwAhbwvhlqUTwKNd7m+pnW5xU3DvGNu+k
V+Kec1n4BpQAfhyw/+wMxw4iZrOA10AOm1ZP9ZUfNuUZyQhstq5G9vg+zCCooPN4xlJKBY6RyHQX
0GL3gMblZuYhTmC5FhZBsB5U/sbux+Ocj0u9DcTMCc0FDL8XcxwfXWbRj3JxMMQu9D0/hWVA31Kf
jEF2dJH4ypdMCV3TZRSQzN9piByTsRsJmXXdAZIqK/YTLr+aesW89DLrjYOZSnjn6Hf1vDLcVZ0b
2Xg2aZCNRwbOuN5x9LFOkC4fRBr7uxA4NM2ZzZhHGQs0hkcKvVI/7Kn5I1CwKRfDQafzbHKASzwQ
FuJ4VhvBU0E5OIPuCWXy2ptFvlloeg2y5sZtF7ofvOKAUTS+YvrZ13Bsnlmp30/QADaKh9knLNpw
qcyvljkue4CjMT1Z8yPszQ5TQZruCNLkl7YyzJP0aGWCpW9fhQYg1qKzkMOMFAedO2VXLuA5ztsN
EadyXk5my1fT9kv7OZztT3XPQayldm2Tp70RuX0+7Js66ClewZN+guHyWcEeuUIDTs4tHFMWwZW5
I+p0ALbLKCj13uXQxEKF9GJlsM1vDSQISf6CM3j6zcNXhtMc+w2sUkQyk8Mi908RQVYgS6Dn5FKv
h2iAjfKAgfixzwyGuCazWFV7MevV3Lrjt8/PuTcbCkxxL0/g4PU3nCnzVqRIUgFftmMrh20RgNOo
k4Usftue6tF7bJ3yoRDZhWJPKDYaU4u9PGVoKo3ZhVdBMj50IQ5BtpJbwnO7hPAXu6Q0EoP73LXt
QczTdU4KE0O/nvZKlv1uiJduQ0noi0/F1GakgXVrVeW30sWRa9cjk3OZ0v1jUPPTWhYrZRyKZDW4
CGbimlZWOn8rZCYCGHRwghS4N8m37qpJ1aCUh5HPluysmvfDP9gdq1sDF8BRqPILGhJQcdsMr3wu
l1dawdeliTm/ScM+x31HOxTfCuueM/E9TUE7Q/Cklqa+mXALvJXr1azQccDxOe+Ms5S2+5DZrX/V
yD6NeMMAoEwyfA3a9KPJrn1T2tP3tK+sYxJ0AI0yVFSSBnPkgTm+0nPm7Dou6/e4AzAtL354KvLg
IfbV/YgivucyIc5Nbow0ZRV+/4Hrit7aQxAPG+n0+Q02l4GisKI/mLxRe7NpNfxbL31wpilkZWvC
Qjf6rZtXrzjl7QiA7+08VQzVLN2mXAaYh7qHzq+5uqRrisbM9yTuKNZEaHijK5h0RsrdoY0ZMK3w
kOX9U1kX/t6ulvhxLMZrabQqYrmcPzNMP3tkTrAqDW/dEn70E2KfRK75HGtJ9L0keGqPe5y160b5
QAtKzKvYujdMge2BYfZL7c3ezkPmPZq9/STjoOADXBAeqfCWnD38Lzep5TzoUF7KLn1BR8DsTwbI
bDBDcaXd+Ub4yQ1HQM2uR7cv11JpiDvROYeOmqSHibeu2sghIUzpL+JTESfWx9IT/lY5AV81g6HJ
pts5mIfd0LLxFHa/94bWxh6Ri007sG5H8mzSqJhLQTG2Xk5p0x97mV8NWVwcMKVmEeKpZPQ09tzM
ymiJw2AjRkQ+hiXtfnEN3i/2kIa4Qflw79Nq9U0Hqr0mmImXZhyaHaH29LOcfLqqbX2ZMnpP6rF8
tlw6UojWhsPCjTUPw52t+scBamKbBdWXYaqPoZg/5hjedgPPx5+KpohcL8jOw0xCRFXW3iUeZUeJ
5y1Ie25J5CVu5VbDbDp7mUcHruHM1KgnzmvcaPmAz7eoNwYoZ7kT7HvRSp36jp5G1hGNItnQc1+T
IB6Oc0MZmmVRd1drqS82EYQos21QR9okoegYz6kxrrdnck0N1cSGQBkzA/sFtHt9ayZymLaMWS4J
3HnJ9UOdG+IUdsVyNQ3OszuZ8rOhBiM5xhUk9b0XjDi5ndIa6cxj+zYcuc/aO9TZL9iF7qw0yOhx
HvuHzqvvxtqg6bIw7qs51bfFlH3osEbt9eQj1i3+B9G55RMt51e2ASofzOF7cXD7icurexzxA77l
i6V2tCaokzMZmECaIT34uJ43QsgiqrAqRFk3vLJy7na1KYzrhG6DFwl/YIPaJ777mtS6Bvq98VKn
fKPqfX4MRoOFuxavTuExMYsqeMGdnWF/883IDtL8iRyHCX0d1GIYlNXGcaYGU9P6JeINozV8cvCQ
Q8vme82vl6iu2lX5V6mKz7NpBA9hWA8fKPPdmXC7b3AHett54JaNscqqIpEpNwWhpdyNNFV57pal
wVevXc4IdXJt2eWxL+KCDuEAD7IOmwdR2ei+eLD1PZF/cVwCv/1gLOGxQTl+GrrE3Vs4ArMoJF58
AXjxtS3EF67OSIDkDrcQn/Rzlls0GDkhVgY1bz1GrF0sfW4QoLgo5SWOkHo2sDY0ZRsuuwO73/ba
S251y6bsu/lCL1N4HBtrIszbfimTyor0VGZEXeVgPXKB7KiX0E4pUJHHtMRbl0Bhr9yCm1dn1LQh
hc458WdvX3IWfDFHzF8EfkqB+O3ODo2djvUZ/Jr/map0Iu1Lj/GKiRNzeMmBQfOa2yEXywX7LQfg
gd6/xcCEYG5rx76NGVQcvre1AgJDbGpbcfKIUkSVJI2q2CIOdFYQ1fesu5JHiish311z0Irodn2h
ef7k2+NXoLf+obPazyDX2GtA2N1pggXg7OmfXCYPBcc1D7xzV15OLWII+2pbNk1OsEh/GnpMtfYi
9aYGk7P1yiZmcddyDywa0DaIsHMse/ZMVnl0emxJqcqHq9ocd7FybvI0d54zZMlDKdG5srSieKTH
sF4EIcUU6b4cWvWg0sE9mNZnvBkcmiCo7/IqfoZTh1G1tbex4TpbYjhy23kKaS5HLvHnekfF1nGp
+exVhME3oHitqGHzHGXusKWRoOWSwo6XyhX8ZKumtxTpJ9bKF59D/t4UvMzE6J6nhrh5YIZ0CWTV
ecSTus0tQe3GxPEQfZPcbxJI7otlc2poxwzB0R9YqH0pa/0Mhx+eir/c9xWzio0XCtgQNDIl8RW6
uFsd6alrQ00D6Q/23dAnuk1fVtXz1Hcg14h7kFgyXHC2OECdBpp8CoJ5Y+cNLL5qeWYzQIcCzQ5R
1sQZkqe1taZgYYvMJ30qfXZKLovKScTPgVVe2lS7N8oN+0i39XcOwCQx0m5n5UsTpQYGuMkdKEfp
0v1S6upZuXm2LV2dsGeuQ7RUDjx2Kzw29Xl5XSRcYOaxqPYhnsgbX8SfzY6m8LCY/EPKLuUe86ux
DzvfiuYy4ORjyfDWlPlNPc36xjYxgjXtGC2dWilr5nxjAwOhVcqMFr9x4D8MILvDYLxgPP/aMHMA
RXi1xfKWSDyxVqdZenIrtvMCFv9yikUx7BbDOJQU94pWbyyfzjOry+WxLdRdmzlwJ1IukWkrItZS
5l5KRtzBVs4BxNDBbhBWnTw/k17mJpqbV2YhnolDOBsnW96mQH+JdfK5aWh6F41zr/vroInZXS89
eZA6+WQY5DE1QR+8U0uUOMGFjt6Pgt2kCsPmUHCD3EBZgbVDjmdj1KZ1cV15n4+c0IwuN6NeL1AQ
kOHNmyJuRo5oxh3W2IGiyGpauC3kMU+Xu0ELrJySyFmI7qT4BH+aFQ6+Ar+bE4/zJnXsju2cC9iD
4FX1WjZ51eyyzKpuuG0h/k6NU3LIa1SwtVNV34/96mg3ppZqYr9AVDUSFFybLGrUFL18tUeLYg9w
iQw6sn0etShBI6bDiZN1cQqDtD64Ye3u5bwk59HU/l7V+mlWQB7aJrwNhc7v6sywvntZp89LmvlX
kEvU0S7n4krDyth7o6ue3JoFqKBllDk+vy5qlyE/MW+XJcFY3DXJxZkCJ9IYeK4tgLS7dpmmg9MQ
c84HJiZs0ca+DwPSZ2w/YqeuD0PtuNuEppFN1WKioR6YpjwNY4cODvhFmkIimTs7Oy3jW59ioWNQ
zp8ByISbyg4IH5W8Yhxsr2uNV1Tl88lTAy7KcbihsIOjRZdSXVOEn0CeZVt8mTTFVCn7N8kyx+Vs
SZ02P74LRwCEDFr+xJGPyX/v2qxd+8mOoK7m+xTwzYmz44lae7qdymrYc7nydlzRZ956r96xwDrk
KZ3xsyEedG64B8ZhVBdnyl+HIgzXRKtZXHO75k40MjHczF14rrtasDDPySfHgbfBoRgZQDI3lEK3
52DuTCwMZXbsCndt+5NYbPrOPLNH6TFzON/bBcoPxQ2UFaYf7SW7sbi676jwru5yxduI7QhYdQGh
qyzHCLcl5p4m67dFK4zzSPdfZlOHUjTVdeIHL40IuwNn7BYjBx//bpr2tWUekhHNg9Y75hkvnVcw
Bj9KaGp2sv7b0ki6R/rrGeInWw5SGiTWURqYtWynZjtXYYDsU54esTvCdhFtRFyVPTM+pk1Jg1Qh
PQ4u89XINzXSKyzD1D3XSM9SYH2Gz0OQsxLxTsJt7wggsxTvZlILLe4a2b/IeKjhzkw7xi0+yXBB
o37oxg3fBvNmsbR9YBmBlLJw43V7WLTSwnfBfjjHBD74RdS2kHcYdpb6Q+saSCfjOOI/gkrJtfPB
npOZZzT0u8Ifmb7EGCWKkbA3TFat5CxRBbZWnOEchj+xwWP8ue6b8D5PDN5I4R1a8mZbf3KWZ2G5
d8ESQoiSlo012Nz3nRfgdFT0QHNYNohbB+Rx4iB/qnD7Cqu96Rb7XAj/DUMcHM233qoOuhff1Rrn
M0U241ta8qirwm2b15GVy3y7tMN3/PBFVBrFp7Q10l27wkJZ2EeF3TQIKwK9ZMlDysZr9IDUwqzD
VetT3uR3KuUCHXVa+VMkoTLeEkO0rwzO9ZIinpKGsIHBfGhnxV/iTk5FFlQSU7Y41qZabVMc+2Pr
nyV8JFz4EZXN0F4nKtz3KDkw+0vtbYrFCmjHtuZWX2BQq4MLyijcUKqmTlnZgkzlqsYmqbOUV3E8
blNagDiV90+G61esPgX9MHtSL6OKHKC8zdlnTpi5fNg6w9wcWi2Zdl4jL5boDoSXzYumNO9zV0xB
0UPZY0em9I+V0P+2Zn/41ty8Vd+6/1h/8BcOF1zn0v7//PzH7sefk2/NqoD/9Ifduw/zXn9T88O3
Tpf8U37Q73/zf/o//+3b/8TNifty7bH7v3ccIgJSLpf9JMb//o/+we600WEdtmWuEPY7guV3MV44
v/kBAE43RM5ddXUU99/FeOCdLqdiy4SYAezaMqFT/uHw9H/jp8HkDnxmbdv2/X/F4RlYv2jxjGtY
ZajG8deFgWkStPvJ4SkGv2maObGOQsw1ZfNDIyJFxg/Jd24v2Yg3qI4/zbXw8MAQNn42NZY116Rt
LUsTFuwNI1+oBof5M7Zi2vQ8cUeIQCIQ1GuoaSVkW6440Vj7FA8ky6JZt28muAkFwYEX+JlwR/3y
XvUnqxH872Ab6qu39vs1aRJe3Hny3mqTLtposuksc6TPX1q7cF56vzG+8ZnGROjgffq2dv9g78rI
nt2kTbBT6FwimfIzfh8pDv4Q10/Y65I+xzzJKVP3uAU5XTQG3yyPEQDs0rCTa1tXwM5t01VZ624D
25luLDWVFL9r47Nf9tVw7vpB8LI0uCIsuNYXBkgdsfpERYIy3pDjwe2+x6bubuKu+OxWS31OxowT
uljcrQdo6CM2o3rnWbG7NUC1RmXsjC+cpueHikNecnI7TcBWVhJ3/WIGhykmI4/rzXilbzfbMtRN
z6lJDxd5GrTrdhna4EV22dDDJ5voUVvwFnDVymNyG3HITZT6KzpVbzlkUpNgeAAMVQsUWUvS4LTS
j/L1HYNPH4T1NL03nP3oG0vXfriw8ABVzJyynn7g+kvuhfQzOCUQEAXk76ZzHK6zQd+BLHckNTo7
YtfcE0RKLigyVAsy651bb6mSnPP7f/4AhzPuKnyquAeJAb/XHgIgK4KLXCuMbHJ0VQR3O37JXbFW
8WhfXPrBXbNuaQLSO2H+e/lRHVj3UOMtbYBBVmJoBj6a5PFtfDPJj0Q5N1kw/VMfOicn7b03OZVt
d3BxO2RkIbvlHFKUzPNc20dsKtxgQSNEA/RZXxSb2B2pgZXSTUnFzC8wQnUGap7kvLrVEAN0fEez
JzH3hS15IyffionVwlYEDfzsmAwo3Xl9bCanXq71LUmT91/znMxYViz8GT4hPzZtWkx7ZZ5DRmce
JJi+8d97gVxRg4ZAB+MviaUnSbm89/YpaBF0Z674dG4RFJFOK5tl6TgX+9wAIteQPIlY2+Ydg7cP
RYxHRHeHVI57Fdp2afHZbAeb1zdfKxxHVfRiFQ2J8rmjjTdNKct9o7EYgLaLA/bsryVTLaWabGug
KB6TLPfce+KXMNEBEDWnzMlUt4t9TYFIa2f8/MQpeVpzBS8gjUv/A3uB2Xh5/y0xmOoEwzUKA/c0
j1/WA9HVbQzbsW4AtYKvx9XqoOj7I85vtAII7P2InLeH+b52hZrm+pqsm5mbfg4pg/S75jwrFHkM
uRkHaxEmHd2GzZIdyOjxgQip8Tn8gLsj6KqjW5nWvM9aWX5fKODj4OgbPFaN8NNsEs8QFeE4qPfn
wGKziKBeTCRuC8ASfWgvx27xxwdzFNPdkM/ULvJJcyLcQOAv6XUheY92AWdf6KiRHnk0zzYY6Tu7
C3e6AnMUzezabnwziM856Z8X3kw/3bLptR7ydO4Re7AQv/YY0+J9kNvTI9Kec2Ayq/bkPHE+Dol3
r7O++5KvO9NNyU3npcRg+Sh8DmOBrfhg22pUPBlegItvugbPriowqS0NBVeQFVSJPhLSdRXxksEW
mUIvQO8Lgy8tTDcHq2sj1tPtSCWEzZn8lCS5eyJUyus7T3RmKUhkF18T5ecBq/F2tDzCggN+hZ3R
O6zkWk4fG0BrEt0wcw5YrlKsU9wx7mtL1g/l0GCYHooybzZwLVgnNUuwN0Y1f3ODyrmKVZ8d80FY
X0t8mC8i0VMAHQZ2X0sW95tDIvVJe958khXxozkvKTDMjGeVG+oltd1uC2SB3XIZChpcLWYu9nrl
xZpqJvdwqtFUKg6Vibl8o8yVfRIYmu4M1CZAqM1XxiAyP7aeIu/OcMtgEIb2uvRcVHHNUs5Dvltp
hayTIBeCqIAcDyhPrVhDohYQDjHzQDuc5na+qlcEYgkL0apwCe1MuGlEI8TQWZey4Gp+v7hOehrM
8EB8cNovgzNw6i/k9ajrZlMYOr6rB8XVZCYlmhlSP1g1Wb5ktDBohd2SHAadORdZAPB5julHfUH8
U4/l6N4BLmwfiDlhIkk66yGmBuSR9Ry0CMIA4ralEflIdxak6yQ1Pyb2OJ3dWDwtCXFzkuj2oZm8
Rh3oQWhCvh/szI6DmtYv/nhk2cORV9p3XZc0G58OQ29Xmql5GXGIr7XgvXnfpUSbJ5vNapkrcFS5
o1iFDD24n3LELL9N43T8FMupghrrai/fm5XW1XFuy5L6FkAlu8FpG6xYZv9k1wUge+praEgA13ar
c1dvKsSH0+A7fKrBaH6auL2fAT3qG2x1n0Yl2pUjiV2LoIP0Ixgc/aXzl3w7uKH9OIeGi6s2t+7Z
JfffB3dSn2YKCtq3qTfL4T7Do5iQHkNXSMqijmSrPtrzEt+noF22pDSZoIU1XYYemjKcmM0Q+LBa
Ose4Var3d53tJMD/gupb2Y/TpcUqtou92b7Ps354FZkPm7FK/btQhh6F6CN71KJOMUOaKM83AdG4
a+CiNrAjbRr3btFg/3U1a+aqDDbD6vCUXVV/ynSPWbCRz7GW5lVhqpeeW+IupXphi5TzatnJKR/z
7mLMnvsRxz15gaBgtKGH1drF7L/OKNjJrSMawuaBOgo9sgcOcIympqWxaTZyci9j2hP6AU8f2anr
lMystu65+Rk3jCX2wczSC7CCBiHF+hDnbgDM1a82yoaACcG3YDgsy62FVM21ULq7dGIXkjhhvGwT
lzLa2ucWvl/r2CaqVqRzj/3TvxNU5j02pOC50ddDw/NJ+6hYpr0R9MN1owoPj0jy7Jst/d3KyLaW
M0EBqhG5w76qHjMWFkzo9JZQDWpl28lmA76T5mRsdA/jfDN3aXrH+tTZF445P5lKDee5c8wP7Fy4
QPlJc80VCFrd1OHb7Sscrr05HGStaepARJZnByTgA9IWxIC57sadbuos3aQI9VfazfU9SQVzq2L/
hFVYXJoCyDZ27djfQLt7SXX6EXcGtmzPEvBvpyF5HiTad9BNKGZt51z5spqOk5nYGzfEG+prn/cB
ZubobyqQEkskAu2r/VykHt+Eqsd1OHnt3s3YXJzLNEQtoE/iIEdXsJfhiQ9yUo9x3gT7DiJBvuN2
OB7Z6qIalVhEGekxXdbVA/YF2koV3uMtsaLuzK7RdTZEePR5Ui6uANuenD3/ZroOqikVUcD15isE
Dv+7IJm9y2BNga0Ke2IiQdAeQ3pgduV6tJK4CTflgNFlcRGvQEDl/g6fsoTaO2SRIAByPa7qQTyX
fTQP7bqcD5AIoOTeLJ2QzjP3t+Ka+lgnHfBcklvOe1zeXQHaQ1dT4j+UrBioCKe8ezPAddqIenQ/
F5ZtJvvQr2u+QCZnQSJUxW3CTTYZyulSF123mzVx6iinFOu+4xhwbZeSdXE9O8nHoAK1AUsz54zl
hq+JtpqHJR5zuamSdE8z1HwhV+vdkJlhcxm2rbHVjaevUMv780Rs7kDL+XRneX33lI7VFaLJWYpl
2uK5aW8r6NpfgOuTxe9bdWVB2TmoRLxwUBv3QadgLSj3Ph9w2G48KOhULU9VUl4B2KfoIwuXZUZo
RTuDc1azE6lsHDPaYX84FVWJ9SS0WXtSKVZu6GTmBXHi5VJoZVRf5mHq7jDiL7cIRCrbJTLzNLkE
+YRCWRfYGjLtxvYB0oVjnICHHNrUCR5IdnwAajqlZ3iHQUzVs/nWj6G8njwOchk7bn2C+xXzPudz
wR41T1nO2a5nfsgq/kuNG0VH610jOyp3iLIpWGieHD8sqdtErqNEEtwltmzvuPudMBNUxnj80yT/
Txyuf4k+mo4HecZaLXTWP6FthqMG2s65NlB4MUeHSdTLUvtpAZ33NVTWf1c44f3F1Wq6WE0923UC
+H9Umf88iZfpMFPL1jXHulLhpU85uiPzeG+F0cPeBfHyJS1N171JBqGR8ZTvxHPUWUZaXYNUoSLi
vX/Vb2tX3VZqsKCQ+wvYEtuiiz3twx2+AQ6A7lKv2bLK776aiemEDPRuvzzavkHrTDsV6php8ics
8L23xhvG/rGzQq/bLz1Bly4iFOK4n3B+seSNxbRWLlCqw1k/YRYpuGI8VYEjYSqD3ls1xe8AMetH
J0w40fctV4/It035auIhmi4Js5GxXjtNBiwQ+vcLFPxuH1LE0x1E0qjjzF9Ut24jLf+gaFGadp0l
mtf3WbjyW+vm79/0v9h9gf2RrxUA9FwTcWb1xP6pgpDVFLC8zmyO3rzOy16Wo14AiWZc+/sHWn/Q
T3bf9YFC3+UYgFmTer+fHwi4Aa4HYmTHMi15iyW9GLv+vTOI7x5dfxmheGbDiSFk4S77+q8+usA7
DdZWkMWhPOYXvK004NGY4GXYFkj7yUfv3eJ0njk/lurYTAaP6vcBQ4BB84H8oRP+EOH+yRfL+iuV
WJiujRGJnl2spr8+d1yP8NRj1Rw7S/LTsT/QtBUUrf1U5yD3tq618goHd8ZGmEjOqCaLGga/OgnK
Y+JO1tP7q/G/LVxeZ19U0zXf+5+lynf58R865v9D8qbt4r/90wfnL2bj26J8S5vqJ3nz93/0u7wZ
ur9x0bICjyk8dLAI84X6Xd6k2vE3qoHIoAe2afMp53/9IW8G6/9xCE+uKYJ/SJsIopaHFurzIOu/
+5fC65yDfv6OoZrChLDJr/MbcBn/tQtYDYWoJ99qr9zemLYOnoueEWPvVL2499IahcILE4OgDfdJ
b1co6r6ekYQw0Aa+jfTA90AuLHCqMIsPBuFw9aQZQM4CS1d+1xMA+TSoLHj1Fr++Sq0Er+qY29tw
beJrzSyrrqD5wgkuwmHbDznodtkazWudShDGM/jHQzVb7JZWBOeS2hjCcMKGr0M24yQRJtsc1bez
jz920uJuxrO9DRoO09S19O7OeUdVcF0V2duwEixAOAKzaBQHyb1c6WGXHrZUD0q5rEzKxRiSMRvj
oxXOeEMCEFbbXqCqypsG7Fu3SaeOMgm4iTSCHcmiMJLt2H2bRnVVe64n6IC0YzZ+W/o5qvhG2KT7
x01c8nqSK5orPeIEozSFBNAw0AdhUXFnfhmZn4kJFSmNsnh3685bsG7lDTaaSuMnANmla2QdyB9o
FOhyZLg3qVgIdG4Ju7kLpuAhwRGhGCvSoEDhIWmcf11ilCiviHrieB45mSYD/28jNBzsYorVDcVA
xsnEdHJHnWO8WTj0sbtxcUl2aX1KDYjZCeajx8LwdQbQGQPpYNXjvVUi2/qhnN8CmRc7RkZm1mJO
txlYjv0gquLCNIFu0bkVXopeH4p6IJDa1o3PybXUa9sBhA9cIFXFmRAJJ7n1KBWJhrSctj5s6K3b
ew7aUsIVEJv0PRn56kNcGwTjipjV6GIM8rbM/We2ksm9k7TdHfvH4L4k6fyaVmIijEyRipLpdM/n
odnPQ5O9lGAt70q7mT8UqTTordQYIePAjrdsAoObMCzilxT+13FKfePWoHal36C8h2yklXOJ0dRx
vxvZsrUCVcwvcrVQBIh0z61v1Y/djNtxw1YumSKQAM4UZZUKpqiZl+VUK9YU4E8xW8GO6k8j2dDD
WBbJiyMb5xwuK63Rkt74xGoK6r2Q2L63ulDld2uEor1xggUOWdLUNXWKzbJBgfXgQ4DiUaP3lLcB
451mxHDZrV8soAzkBgFmQnBQerjVSWKfwbM0R9cNNbl7HHsbXXbqPi39+kWxmDsMrJs/j3b6wWoB
gPWlEFe80whEEmsSxH9weHM53XPzT69Y6aunxHKWj9pBet6H42R/yRtlno2lRgdqWye4Gssp3Lu5
/DaEbXy0PLNlcC04ArG9fAwLoT+SYi8/zIi6H5yxz7zIa0XxoTXqkH073zDf6NXBhOa6wz3S72lG
OEPt9HG9ZeUhx4F1W4c13TUTi3mGjIJZgn9rwHnKCpxWS55uPN/M7mp6Mq8mg9EtAk7j8ClGiks9
MZWbrDe6LeeMmR4WDXIpHtP1dek3QVCu3k6TdXY3XjVmWG+d2bNfXIoXb/v/Yu+8tttG0rV9K/sG
0KuqkAqnTCIlipJoOcgnWLJlI+eMq98PKHuP7e52z/z/6axZq8cdJJAIha/eaNRvo7l+E5eG+wLM
g+JGeL2gW2WAQ1qrco4f3Tq2bjLSl46iJQDOiRt/40bBwbMa95ac94pHo2vezOQGwHWI4rPTEWBd
DnNxb8JmfKqWHEEc3whgvWwob4I4sN4GIRJVp0L8saRlwDrPXnBrKdk9LZH0eZEG2OwyhDeJlMDy
I4hKVAbPjRlGX1Jkoeumr46qQ25vO8O4CfvO/KBCyjRMw1UwqBizj0QBL8HrzsA02ipUqYkVCnpI
RmNXF8zScLm6eADdW0ScrfS2AGLy1DfREh/tRwKtSjbE416F7XguBgswPAkGEyiWlthkyIBFO/IY
qeZOB9zlfjidLcNnd9/n9jOE8QJL+4xXE1VI/KeCFNoA3ws8ug7Rzw+WeE2GBZpsTi4x9NMq6MhJ
k6aNxqGJwkOR6Z7gJpxoR4MQoxPoQ8ItahOaIcbPyAvzM0EX0yEwKBThlwbUefnNgRgXcMTKGo9G
q9AjEjXx2Spq+2thWC9RWamjdPuGPXWVTSChxPMDmfKQG8ntwBb+1jOT5BgKZMqreP4cCgpKSUkv
4CvGt4Wo38BPi7WWdYhxeOmmpeF0F0lpA//M3kMl62JrOCo011YzNPvAQH2Z9AHChcgnA72W70ma
sa7iwBY7nvfP8Zzrc0WFxjpEtPZIbRorSFiX10OcZNu69u301i4AOulAAe7JBX1lA1J48EZU+BZR
eg/cudkmF95wH5E581KNDZIFRUUtYw+IR+D41jWfcNqoocyJVS9tjLmJnd1nvoESUk3FQeYtsHpD
UgM6lOhokGZBfkxeXLXd2G0QXbRPCn/vJtUFkJCbfGwb+Smu2BqRATwfUd0H3cqhfu/e0lW2yqkN
2IxZqNaTOTZfpdkn205O3ZtYOPaWGAeaagOd7CyNwNusDf8Ndt1mYQTaq8EzKTZqovquD2JTkvrh
LaYRlaFTr0PjMHQ3dYR61c6xVggKwQDCu10w6OQFF47coqzmumr9MdTplxqr+cE0eN0LN1kCtPkT
1lSPPhLb2fdRKw4CTnHTR8guVBvJ40yV6GcvJne8TUPjqrWJALAaP32I25Q8A6J7dmUbV7h/aJPo
gH72JmkIhGQyeRk03FwlKuxvIvp5eY5GIlJxGRkbMc0tShswSZNisc+tPUQYONLHiGaodTeFzn4A
5sUfcztbQ7nP6QZbidJTu0LanytRPnSEfIJ9I0iib+OKJdrANWZQHIbkLgydiDJesA8nFc42EcXJ
LesHd9EONxVpZFm3Ehmx8iLMz7TbJddkHAW7vC7RtXtwnU6Us10Ow2sCmIOdb6W3ZmYYZ68hLCR1
Om9PtEgA6JM90Ah3j84h3LUZyu4Zxm7tpNOD13cSSDpJr+Dhik1LOe/GCgqNpKOTVzl1ZSzCrnln
ILJasba7j62l6P5BPbr2bPkFt7SxtalSWEUZ1jIVlTYvsgR5YG52DwMb+89RNlVb1+D2Q2C5d8Y+
x6+NFo/m3ZA05o5MNa/sDiOQwj7OA4Oq9VlfZ+30kEb2Uhr39r97qX9HKsJWViPS+HupCGtQ+5z/
vJV6/ZlvWykSv/5AGeCwLXaFAFJha/Z9KyUdGmCR55mOkAKzPNDQv2ybiET4V2yjUYxgxf6/7ZRl
/YF8xUbeoQg+dkCx/hOlCNu6n7dTgmnCkdit2eYhZLns537ERkqkdLQPTiSkl2Tuoa7KYM+GkBoH
u3KSae8WiZmjjQsIBicCs7ylWdNYp6h/XhofwxCxV5ki612E1UjTXYUsjrwU5/NcK+xyeaStFZ16
07FACJu+j2arOhbNLF5iMxjpS4Kq5nm1pbuUOPa9eRUZTvEWS5mrDk3l9f012vV6uK2x1m/DNsH8
NSHdxC7o0BmGv3sNY9GuoCWOoqOLacVzTnFanM9qg5zrY9+peqsQWR6sfiTHZ4q1/AIgh14LhNfa
eRqn9ZbIMFSAlhNGtzCVw4F0Endv1F196IuMEY1sn/Ghr4wrFXdqUyiPApvRvAoNRCPrDECHT4WZ
4/1okwOIJh+jyTQeQ0+S4bQ4KpCjDIn0W+DhNEYR7pq1DUmV4/EmnaJuSBvwkY+tuPKcZTF3ZC6r
yL5m+Wvuqc2LmSLZrn/mjFB10XixXz/OTjkf2tpqILXcOhiT7cK5ldZAnddVrcuQ1r1RDbdkxtPZ
li7yUlK58x1+oKyX64ElsDX3MdE0RUUfYVL2nXtDaliOOH8tGwzAJIeFSRcjKvWCmubJg8zwRvWE
tQDlOS2iasfTl6Z21y03JVqpp95U8tywrbhHyW6ML8T5lvFXD1PD14lOrME8KfaKmXzDXlPuSHp0
2aJS5u5+KNmTLWFFXn+kzi65dnDXcKLqxA+RcHfxIULma27rNHlgDKi3gp0KboVkuGsmYG425gw2
KTrnzQS4tDaUlNc6Tgo6+MS8owQtQR4Q3qGHGM+t01mU4xip2kQeQS7rtGqDa61b1wKF5myvFbvL
PYwlAsmUGfqQjaLekY3SPBeqTD+rtpImyQy0SKzqakkF0z47aRRINZbCxpPXjYkjxjKB6+MMJ8je
yruPYWyh4pkLywZ7jzEAFFYZfAxqSzApW9kOX7Jx1ZsWvlYOd0smW3klZzk+5OhwFlk7cbKW9F0U
gXroVokSyc1iKUMVSq4c8bZOfugHQf5y68cI6tvUOjo6nq+JX0XWSeUmm3wiKZGv7LTAI9WlwckJ
ARU2neUcQU6bD+x2/I+EgXq7ghIR4qRNa5tUSX7dSbd8GzfziSpJ+2G5s+9IpxMbV5h4YCt5O8Oj
r0jrbNcaa8FOR4i4OQOl+FrISdwVdhJ8gGeYb+rKGpick3TfpOgvp8gJruK4T678qPGpeCubFzUk
zRXqIe9NYBmE4ZlaHenuejcrcZebMQ5jvENH2HSbiIiKuO24Gd7bFX0fqzgZB5xkpnrK7AnnZDfN
BXx4KswzAFWH1KExvxquxunRcjZ2yRy3hw7OClTVw4JNHtvGABDyVknvWG9KkzkZk1JffLb0FDzi
QwkEqYe1/QljBRUnOIf5HaVxYFOk1kSNkDDfUfUxCDxXyYj7V8cxPHAfjzszD/R+tB1aYCi00isK
hONdaweSG71roxvphd0j4UCIXDk/j9B1sIkxfiQ10ZRLRryd+N7eYN+tSTWp3GsNaEFxjJXql9HJ
w3sv1dG+94v8hWR7b5MKxACrkh54ZzsVFi2UQtKgFZ/brNYHjPjjJuHufiOpB8zgzCeFic3010OL
rFcQUI5Gj9kYMi86xSn8KMlY5kd2bMMqCzu8/YO04s3ImPtk68HbmLKczwWx+WvLrQcQi4bgEDMu
Fk6NiPPeHT/TsIjlUJnt1wDPAIkvFb2ZadhcjZZiX4e39m6W5ND3VG7dT7ld7GSKvV+hEb/xjUG8
cSX8/Jrsn6TaFUUTbBvArGdddvXGGrviHFtGwX6H9Jl1GHeMsyTZfEU4LvZ5n7tPJlHAxmbm1trO
LDnrsJ16Z4UCcmArysqvB9wuLvrJW1XNwZon0iSeR6q3QUUUnB7s8Lrw6vK+kmjH20qQAD154YSs
BOLaxnAZI4ryaU8WU1ohQsZK44/Q3VISjDPX09StLVV9oS8b1c1YeMRXq+IWh2q8NsyqPs55MTyk
rrEl8cu7RbllRyucvKFPIQqbNgj6aoOEPv6YNj2NMU1a3rqlxuk9yAZfF+XPZ4uCzX2viVkrRh/8
jGowqkQoAbqr+zJ5nxG49T7QQGg4C/x3ZeJHN91YIdQgZvKtrK1py4YwvppQGm/9CRRQwAuHwFsV
thkUMKI95OncQ2S43VuLbvtpFVlNvjFI81o7tkW7D7qQ+4roSnPrEmx+nQ8GVi2G8unGpjQgWUcw
MltdWCbnsR0+WCMWAbsPnSs8uxj6seHO1zKSzmfF7zfWhZ9H90EbDgivhfd+mm2Ms9bMi15TVL+U
YzXRjkQ65+gS0fpIZzKbKAOpV4L1moTyjUaOgXgJVU1JW9r6v8PxvzMcMzAyfP5mOH7/THpRHrRF
/mOsybcf+z4fMwTDxjLI2sR7Muu6/5qPlfXHomBe5NXQCT+Oxlz2pTYRTs9eBtrviSb2HyDW0iR+
RNGkSNLufzIa/0zcWqjoHC096kUcDD0L0/EzlzcXM7LgpnMesj7N5jVEfvcAFt86QE5V8/GHE/MX
7NnPxOHlYDAaZK0Lz3L4ur+wxIE9WpSHtbikDTSGuUX22tT23rskaoGVLtxqwBbi2evjev//cGiT
7YbWjutwUn/+npGRSOwn0nqYPWS5uQd4vO2nwR236Ezko6lH6OVG1KBfjT8jxvz94X8m5JdvDn6P
Fl4TKMuF+/XwyoyC3ItT8yEFlEILYiCGIO2xg+OOiuVw46Ir/f0x1c+bnm8H5VaxpCuJzDd/Od15
mWOnA3F4sKmVesxNbR5URqnRjmwb713ZUhZHwBgH72QHZx2SS/LiIMK+SkG7kL3iNboirQnEsAE9
8rdUFFrPjlbAi77dC3nTE/ckNxGYAasTJuRwM6Z4fF9Xnr/lXHk2fqCbX7/GReEP3wYxZ/2SuKMH
MiVHN1QPSKO5V7oUhXC6iH91A52aApDdjAlpMr8/e2yA/3xUj8eDuB8O7P1yw6BYJkXHruVDLHv6
5g2Et5Wbh19FzLwyyXk821YpTwBP6M/xof+jpOLPx4f2M7XrEDlEdNEvF6/H7c1EOkogEWc8R8sD
M3kdiGv/j8KBX0jtyxmGAuXJWph1PA6/LAIUPLe5EJ18sCJvPGN8ROwOfAbI65tm80KgjvXcC6d8
CoTIsnXpDjwsRkzWYExm9D9c7j+vSK5pkiBOxpNrU3j0yxdXTDZeJXyB/bPiIbHgcYqjApzqV1FO
ktjvL/NfPSQuyx7PJf+DC4bp/REZkGUsIsPsFRHHLRXCEyW0rxLxjjDEmwyu4GBijbwhCp+7nIJx
tCm9NwbssaUxrBZnLzGu/XgOEJIHIHUKfX/Se1vMjuN9GPaUm0FL8pTZMLrDNTloXbr7/ZeQf7G8
QFS7lpC8KvBf/vKIxGngd3ry5IPvxxgmyJ+o4Wi4b8Y2K5/qOmPTqLFIQMV4x4whdguUhkaEJNtq
XzKrBKsosSoCcIc5rbHEieZF12I8//5z/tXHNFGoWAKBCnqoXz6mQXZzD3ItH2zq38hiW5T4skSJ
L4UvH6u0/idJzPIG/ekpdhCVoojxCLawhcaT9PPVzdpAxSKZmocBCfENPgz72few5BB0jIb+QmHU
poOy3o98JETUY4cYHofJexNhlCRSMp/aF7PoudMFK4AweAhoSGHhXO6JyylqeGsw+UYUkDa9i2pf
mrAbBn1zyuULzVNX3Pz+NL5Kef6lwMFvzDfhOqOetxRKhF+NTzNhgexWkJ0X/BTtQNNcb2ISW+7I
9pla9gAhvXqx28ctPeZGipq7h/7ceSE+B0r1hCnWE1JnAABFnETWujvq4qnaDp0G1DWXFOCsqG1C
xSpMiCzkkYPxtjSyoN0It6DBYwhoBVtjz0IvKpTgyWBvyrYT4S+0VLxwK7rMHyBUwxvdZNQxZbo4
kRyAd1ADdXerEoDtA4bP5E4WU/qZ0ne5oceKwFHEyKQnkbUcvkx2MdEWPIX5Jmp5f19j7srMJTSN
vYlA/rEeQzipJbxYbDCSa8p8XNco39GKFVN46rsuhVtVKFZVHGCmrRWqy1VmBzWRS46HWthplf5U
GWmtMRM0bbKfx7lVbG47/IyqmiKEgcigCEDp4IFL2tZpKCU6YeixTLlQ9vWDMZiSAAG7ze111VAr
tM7CoCzvgQxT0gXoUfM3Oh68d0HY8dpNuEdoCeCRc4rJo0k6pIiH0cDbulQG8OkK235u6FGM1rlm
tWEEZCHuCdU4EwjFj6HhS8MN7mtjrWExLBCqOHUX5CDpeDPLUOqlTKQTLlnihKpOt45ZVEdj9LTc
BVORheyWo1EfCGcJT5ib28+aECCMFSoUUF5xvfHMLDjVyqp3NQlARYWIa6Dd9AMh+dG16mHxNXPA
p6ktCnRmeJDQsvg7NZvFx8xr7A+FCZ5ROWX4wo0yfgk6P178aUG+ER2Xh2K2NkcFWhIGBnO35sbK
hInzIB/JqJsMhBW6aF+sSjjsTaOgfDRsHSU3fa6xbVxTZORljy4IgPC4AdKpcDeZm2lyG9rJcgkk
XgEt+4r/l2pQpLFQUkr2PUIPY3KIGwffKz8YIQp7Pm4SY33F0pDpnSGW4Qc6/1wgRA1ILOuLGxFo
hiFWcOsZQAobSYPZDL8qGXdvR6Phik0+BrJsmrDb9K63eHMWm040cVeiBpG8TK284ncQLVg+eXXD
lXXkzEUF9TDWQtDmOgB8kJAWYBFskp4lm2yxh87FJbWeJ8d69rFmQH8I5lX4f1ajbLCfR3/23qFX
bl4apKVEbmItMyjIOrpWBipdhxUpWzyhGhmQya+fqsVJxo6juGGs8991Tq83yUQkCDWt6rESiydu
omL22LY96zPLmQ/jRdYR7Qyy5Z8QwMZ3oiZQki6xWJZmdzExaZuTUyve1GRrUAGzQu0Yn2gvY4lB
wKePAYjn0XNpjVG2w0s9MlhRL2skMxyhvTYv0YuLyS9087Lk+3Xri/mtaTr+ePm0eCgQB5iwwPfk
GTCA0Ao63VeXWSRJsR/f4QbCyRWgHu0QfJ4uIryL56+XM+FKizuxi9humGkMqLDUeECE04s8LdPj
pDj3MlsMbDySHCkJ++YlIs0YAxN/6usJpBavHD7GpLefLxw5srLmpUx521ZeUD1B7zL9jlEznS+D
wpxUJPCOceo8q5H5fgEynkBSPewjOn7Bb4AHJ2IcOhSVIU5wefjaCl+ciKVNiiO3EdcObT/De1Hx
4iFPYk927ngWsWAIL4rK29oyKZ/8LuVtTlWuUW995TGlNzNENnYkiOCqqfnkPT/TrwB/gOwro0bL
ehlwumVUWdDBl9fND3wFr7DYi7NNak+k/FlGUsUrtwRMvh2I7DuGmU2WGNg+Zri55gOWakQ+q418
iLdYx/1PKbJef5VfHiHp20CC/VgvYxBvnnZTDw/aGpoX0gi5RiX6AtXyt14geQHnFrHNtIuxVUnC
LLqSoPncmJj8HK70CVTTPfB1ihsT5985mrppWhkUZmQb7EL1Hv+SPLXL7WnnqTyJIObNRJQ2vzkG
l4PJjqfuthyg8PdZ6LMHlE7OXduFM84wlLV8GN/mBm6thHPWSu29G/vIpSQZtdm2RRl3RWcb98hF
+oqcgnM6lrSSvy4CCTXz5ynKOSsESnhHYonMQ+XxhJXOcvhswJd4sS+mrSyfYlmgqQi4qoz71b7y
Ta5qpMBmU17knAeqzfF0Rv47gyKL+5HGyedatzyvggibrYpmQunJh/OOdd3wSS53IkHesrkZIpYA
WzKjb18dq1ZQBc29N/oK+K9YLlBc0cy2U4Vf7bManXXUznBVLdvRhiBFRHT4gBCpIOwIsjeTQFJN
dot8VFgJszU58byaRi3xJKNvX5mKEkdaB2OPPP3IW5ybJQ96JYfx/vINeRMxIzcOK1BNLtDVZcM7
DwYNOugfH5HJqceIpZtaCra0j13FPyxcj8vSLkKTWQ9cp1fv5vLaRBLAHVWmBlZYfbGL2qV3zJU2
VpBX2abuOnYyy1mry370NvEg03lTLx/n0hydRL71XHbUfa7zxaiNE4rHap5MtEDmbO66hiJ3+sQC
liNI8GitrEXVHDY18reQW548JvpGz2Hkk4E/9DhBpsjGNmx7XWqfxxr1Hg4hCw+uQZbC8zdrbITD
Nx8RmmMFsw4JAexUmnt6SK+z3uGn0y5U1RsJh8TEjmAoI3COpSyKL2vfqGKDFi/JIs8oEixbckoL
yKPKuCfm5QS8rkXLxr2PFevCsrAi/OCNc7l3KSvktTa2Zb0f3Wj6VPMaerjcn6RM+FcxQACJLpWV
3Lqd5hbRosNZaif9dRhMtf52QyD5019LtydsAq1+vae/AK3RVNrPgQOWcrkrCKtbNPXKlxipKNaW
FWWasb2gDUljEO+PFIVER7QYrETTnBhrt1KAELWNOA7JAF/oVb8d1cSl18hLGiyPPpsT9p7yJC2+
ArecfLRDh1bvBT7HquNXvGGwvJu7ouSm6eKC1d6M5B0q25nyw5mbWqA86tbtwKJ9WQGtpEVrU/gu
J7v1L9Za+nGDlekOCxjECwjaM6CtZV32LYtCEdS0lVYGJq5t3i2fNu5aHjOzmjhuUE7jOSMOm5xE
tmrvvBEzbGAHfO9u6jV3t0LRS5NEPcpVzSw0v+mljsZ92/U5xB3WtuKQs4yeatHzKWxN1hFvfnKc
NoIup/qxtTuGEPqTPMLOSrgZdJF8XxetkNUp902nx+yOcq7PoeFDPXhxs7fTSkAysrIPSRB/DcwG
QhszK0wsW+p1T1gRIS68HmNC2hf3LBlnLZCnx4QyOe+IZuc8RyUXtLCHeURPHJs7+u6mfhVUBYY6
eiHJdy/jW9OCUiUqy6YtzlTjfrHFTmu8RjntPWbx1RtT5gVHjSyGDJlEmTWq1dtxbFpxXS2L/3VM
Du68JpKNmaqz6AtVaZ4ejEKBwoCyUZyV4uB9E8SKy1NnJX+tIOpmOIZ5vAcBHGCNhnpvogFD9tsz
42TLSEcQyXhOgpYJb6wM8rnwQl82yglWhpvB9HhUPZLISbCp+XjYXwGbVMF8gGOYTzpeXiZ+yLo9
21GRfCmYMXm74HPc4i4mkNGgkpIKVFa4y8YwEEh/r9M0LhcxNGta4ZA0Dwm6+HKIJThGHp3yQ+nJ
0yUEQBotnOA86Y1jLuZkbidy/B3F+7PGVLLvsoDVanYi9dhz5PVl3aT/iMWRfA5zO1X5Evi0zJul
7+kj7FeUbXy8iY8D3alPSUqwf0H/6XON8/3Uptw8kW8k10aBajhYVmYyA3kDsbcL98pGmWj1jmhu
7LLjiSM0h4icpPKOxuuEURU33WK/z5JcWweyDoV7YMMGLUNBF06srquvirbpqAZSSrNXIbFAwP8/
ak0+wUilMYIpSr58Rj+D1wahXewkMljWk4Od6DEEsSYQh1SA0kbHSNYVL6PXkdkW2VfySBFgenkm
dpRNuXrrTK3aceTwMay78S1S4fkY0kr0Fi9lsml4Qlid2e3QupaqDsLPyajWnazSuK+RYxCFNXu5
3pq1iUQSx/znrjTtl9jr5i8pU+XXIh0bxu0B0xlzFardckk/Yyi7SgFXPpCI4tSbzvdTUgarPK62
VTFW1zZO8VMEe7UJYid6n5Vt8MZhxh/XXZZCVTe2uJq0TUGFWfqEarrJ5wLhfL2xcxE1TMq5F9zP
ucGOFSfPIMmoEHS11V7vvBpr/msl+YfcepPQc5Cqv5c/vW2fw5+4ndcf+M7tCHrjAZc0OLHES2L9
YCORyKIoe0DvhgQK4xDQ9neCR/0h8J5IIMf/Y3bMxVqygC8L8onlWNn/CbNzAYH+BRLxiVhBzQUv
x61Cg+evNRfs2tHXT3q6pSTQgE0GAJymXeaARGSZxYA9ovleM0aUN41tNS9ymhjLIlDLy0rCxE6K
SFmw2SQudJtFkmlnmuz7rEQRQUN8OkYkAq5M4ugIW8gyh3XybLjTmJPk7fUUOr8N/dHLSlYu8sic
YOiXgJnUN+68zOqz66KO6wYQCqWL/mqWEMDdfkC1NPYHSFdJSbGPBjO+BvCs+jesY8J6Y+SFq7aE
viiLZOqhnm84l5ZJfYY/rgWHDVdBufQLZiogcd7CJn+uM4vdzpBGJz/LQmB8gAoSXBz/Mc9U+Di3
hbnnSxW0tRCRM7DveNS8oBFRZ2H8QKHNqWX/cmDVD0iS87tnPyq/sIRiK44IAlo7FNesvQILq7v2
xtlV+XUc9JHtsqAm6O+3A9uE6ka5c5bLNdXz4ykMkt44jAPbMdpcjGB6g62tmwXNFEm86DVLW7lX
CtkSA5kvirbaSxH4EjdplpBlvNSvUgx/W46UAnIRiG9QWX+43OX/XRD+YUFQPDU8lX+/IJy+9M8v
zz8uCd9+5PuSsDz3LAQmgnsCh3gCf6B7gaB/WAPEEmDlKLY0LAZwUN+TsmyWApAR+Mrl5WiD+H+P
CvvGs5Iy9rcMmvxTawX033IYPHOmh9n6V/4RzhV1bV2at67fuO8mtlgIYyTZ8facis1EPENFsl1x
7UivkqtCVsDCM+HHg6PTqw7G72j7olMf7HBOToWb1vTKj4i4cFRURPp36Cnemb3Vf2CWrjdtMM1s
kiY1rlkH+mCFvJrkPCfM+6tumCT+7QYvWe/3dzP2+RE+NF+kXnPtUiNB59cuIuB3j1GD57ZO+g78
YWqvHKjbYlWG8Zisg6BAlGOgRb+3psl1duFIL+meipq527D3EJ9i3CKoxqckealco7qLArvPwPaz
8c73kdSsKhA8scnKbCIegLho91BMtYWKTnZoCwkK4d+aDT6ra7LDQJpCu1qcCTnB2Fk2jZSq8gEL
skVmgzDwCoztQemyePCsODjPcdLfVWSSkTyTthsWFXQcflP0ZN7U7j7zUlbJ2EK0TQhDyy5Vdwni
ErYFbXlrJuptW5atO5c0lV6efl/aUXeV+Sow3SuqivDJuXUkWDHGOKtzsWYIG094kZYlBrWPcWAS
LzqQ3qAi1zt2CF/Kk22kU3wr75sytRrz3IP7reA/8CdoO/L78ZRUZIj4W+qbao92JhKAdyVuC6gS
0zIdHAtUKPhI4iZjB/wqsTjYTWsi8EQN5rbHRhh9uAkAbNxiL5pB+jeqJvpzU1lNv9w47gzAHttU
Zo7xQHEXb6O0v25bXNs4WaYsbk2aPJqmH+ZslTBsNfJDgHZVzU9jlE55/dIOFREYDKLznPoP/13w
/h2NCwZYB/HA7xa84X+eyB35ecm7/NC3Jc+Vf7BKKU0SIyXO2C9ZQL8pwF3vD0hskgQVTNWi82aZ
+74CssxJW8MEOi60mLP0NH2XuYj/n+Ken3lA4gtthiDoZNMWtqcd5xceUPZO1QsRFIceliDiYQns
O7MeytOc4h//4dR8W33/54d6sZ9ZztdjUVRB7RQjjvyTdbfnIZgrYH92wAP8Xz8BfHRAARdikApd
b/v74/2sqrkcD0JVobxHXc9O75fvVi/tM6UWHC+TIAaDKBdwb4Q6akfGPFLlQKjMC1S37B1/f/Cf
xRmXg9vEOTLdcvUgwn6RDgBbN1ACdBjPNQHxWZqBsKSy18eLROLCUPhK/NNX/otTjAJKM7nzOvtz
vVfbIEEetEu5cCbH+yQN25c+z8AAvKhGIiEACH//Nf90QEZ7ITgcdy/Dwa/vz1gYZOo2+FAAVaAq
WBJ5aRJLkWnT+Gj63/dif//G/tN5dW0cExrhCUELHpaFn4nrqZG8f/2x33dsIhM0tH6jyGlGirm0
TyyYWRfJk05zdt5TIs+0/ubvcjJdMJ05yZyvKChxzzQXqW5V46UBHC7Dhqwwb/xA7cg/3AW2+xef
F608zz7hCPiLlk3QjzKKnIbAIM7abm+7GA4ejYyimpsmSFEjED0FBFMFcriWRTixfQYJkI88g9OZ
fT+YhQgdh+BLQH+aDEERzQb4LHRS7qXGV6gwZi1PYxRm4XUvFDAp+bCgQ0pwHqrEJkWREQXKxqgj
Qm4nNevdBTLAJAYhckH5iI0Yz3KRZPjRAtvMdV/Yn3RvUpjj1PPYk+NSqfimNu3xHl4MYD3ScKN7
WBPjPfU1nn+ualVzy/lYiOmBbCaDiDBF1Yb8wl06kogt0TGPtJR6vfUw5tNwzEUIdEzJL9mknmUp
oEIWgvoiuBj7Bg5s4N3vJRX084gm/KlbUNu5FvAdfQJ+PvaQgToz+3uBzx3YvaKLYT2KGMyJgN3n
C9BEGRF02CXBkVhIYO/KAK9rO4Ix5sh+tj30X4d88sYnp2gB0HDbQHFciCRYbr4plc9onVH9kQi3
sA0EvhMD0KEDfr5YSIlB4bzVFrC8x0WbdQXvWM3286s2KSAEsDIH29zRHA8MSxwTUHlDXur59V4N
4wAWLzSjobuNkhHuB+IT/YfNl1VTXzZXzdCDYxs1eU9s9/woAxs3qqxFFEi2+RZrWfgeTYP3Tpes
pxs07SCurzBrn8OPFsQnPcG68/BfqMaphmkngAmX4SXeb0xIUL6wBzXGX9DOZV/bYaUZNr2z5Eby
dJdPRIUDAgdFgkauZ/CEyQ2leegwBZWrYWHgo8ECqbqku1zOvzW2NlYYTfIXWU4bTxths65yT5wu
/03r+2QwwJ2wbszh3uC7PoRkfG2GwPN23SVSBmMKiF+b4BFsmtj3b2TTi3Ldo6cg6HvU3tnEaV2b
q1ab6Cagf0V8aiunIXkbRz8pT5iGBFJgHyF0v0sxQCz9LPxATo2GOAyydXsM6hRR4QZs6JK6mkSH
OqIKjMk/A82SjhsiOoB/DrvWP6rZm54cj+KKfiLkcU3I2hzdD7SBDgyO/RReNTmDfKNCcgdn+l0p
f+mRL5PRgBy5RxYSNI+l6YfbMaKBwc+9aefR3lwt3qkBApeRMjZPNsFsa/pj9r43jYSlFOOjQ+f3
Oix9nLDKmE4QD866cUP5ocGyuynDyYHgHyWFD2F7HqC3g1VL4etH2DosUqHZDCZ1PdF407tGv8eJ
GmSrTuA9WoliPum6C16qhmXTySL3mjwz51SK3CMkZ7amIwEKGRccSr/ARRIswPrcvnhRCPLeGF0Q
bbi5vWvLb8d846H/wdfluv47UvrafAMn85YMc1zHdfWcS5cyp1TY1r4aTJZsxJncdK+I/oVtDiV/
s2JdHs+85riXlZ+HEZotdFADWVVXFKWWT7ZswWoQF0LABjpb1OMIzeYlqpKeBXkqLcDoiWBs9CHJ
8DwWOngX2w4LZqGSx9gQ8fu4nnmwvIWHRNQF4Lsg1br0BG5xz89hY3Xx6NjZlhi/fEMikxXspJlp
m/7cGRX6jK7zY1YbxnxAY9Dpg5nVFAKvAT9xetSyxsME3/KJlHXb2dZ5cp16pX+E1wvu6UwOD4H2
Ht0wrN6lbf08EWLG6h/Jd6Sed5uYPvvTCENBbFwpo2uvKNXHziCaY03UmrgtvcEl3Allyybqh4Nt
dlT5mENFg1goXXZeRa13Xq5ycgZh5HYzNbdZqMtNMTaUMPRIayghUpW7MlLLRlpj+vkpdw3rU0qi
XrcreWPVb+FPlf8JEi6qAW5Lv9jNNMMRERokHW29TWIc2Q91nLoMr/uMk+XD5BIJGFm5vqO8QtAK
CKuAyxtLy6T85onCBGaRchHYmgMtUMkiIR0qD8YoojuQxcJKg/pU62ZiGx7r0/+ydyZbbhvp1n2V
+wLwQqCPKQm22UnMTKWkCVbaktB3gR5P/++gyrWkdF359x3XoFydZZIgGPiac/Yx9JZIlaRIhKi1
gFsVGcSuCG0/LLeVcwg9EvKf2GSKPBv6VhriikYrqcX99310e6W+XNGrI6bng9drPRobLBiOOOI1
QFivqogSnDZpQ4e6SUBrsrzWbDCPVUAZxlbOea8Xeksycg6Obkxe4FW/IVm0brOg5pUzHibl1vYR
oSCp47fkTugG/UXDl8CbHq4IqHXJOPCvR6Cf6O27b8R8imUyi+RdP1UYnwfQfbdwPsyDX7iIaBS8
hy+VDf9jI2zFHWGtrftK7zy/61LoacQGpmz/lhYfjY4z8KkYGGF4h+9vS1QugoQ2yagkIkNTbHy9
70JTyHJ9QTfbj9S+V+mjAL6xnBEGaRDgsADzuhMsE8DdKll/mqy2SR4sd+Rdp2XDZ51GkMlhpdLF
vzjwdQn6bqAV1oTjJHGbF5spMFGdbePZ8c5D3mHcggewPEbsVT55ieBgXZSR3U6Nmtl+4vIj0GwQ
8dPkE7rMuVl4t85qBx3noi8ei9owz82QGN961cpDMkxy3vCeqXJSg52UNU/cFkGh9CpM9mjXVcvj
KVYzix/l641zPKf6ijIAZmngYm7ZDk3g8sBE41o9RlqRk2F5e12HUus8Or5GQ7R0Db21mgolHXkD
6Q4Eb2R+EMbiuA7XidLy0bNTY3gcgV56xPxMSZwElyIPpMejqpErCdRBjGYObCMBJ+I5C6iW48M8
9eBYBDs4Nm3uLjUdADokhKZhP2GpB/igGXySGsRHgXbOHZXcA+YZWX4ky45/MZtC0HUusrW54+tv
L3XAyZKPifERVnh6hpiN2KXTisQlKI+x5QmAvkTjFMMEvzVovbAySZg3fXnjLF20bZnVxAFHuk3C
wJ7JqgjVKuB6zjP0jxEAd9wX4lI5HDHIgUgXzUa4iiKnIum9Mv+GvBPz31hHR7nWZbrpWzCecJcm
wo+qb5VqvxnF8iBnZzpxX1MYDK35IPvGfHDLZQxHE5Rct5THeXDbHbVx9Dh7w7LPeIiGWQtmcnac
B8fsnTs0s9V7vm2ey9VcnHnylQdQAti3CJvaBqW3i2VxN+QO3HIu1YO5NDFSTW/4pGrLvq/HMqu3
iC8oIOf2AFG5Cr3xnV2KC5VftbNwm33Dq+eebeZ3aQpfUWYmXAKf1NiA1f76FYc0X4gz8BPeu649
JWE5aHoGFcHYbA2ewN1mIe6HEyQxOSGuYni/ZzQ2tJZx8uylbe46NBQAJbXUAgAtd+Q66rCQaMYV
927JpyzdjpTd4a/bNt11/LAC0Sw8Nim4PYBoMYJ42/YT055JnnjNsbnuailj2WHC3/g7YfNfuh9e
SAgtMqbtJz9At48/oPdkhHciq/vmWFSe3vT7vnhCdsX+GeKbTrjQrcv1OPz15/tL668/oB4Ua3Ch
Q6f48+vSkhcYD+fmeNWY9QYBsmU3g1Oc/ITzqy6r5eJ5CWcxHjuq3F+/OnObt1cXwz9dMT9w3sRV
lf7Dp166jOmJ8OojSXo0INChradAn7qZ33Ha/4t/p/XdV1XZdwXN9S38d0XxtysKT/x6YsfDNvmf
7auqi/QNuYF5Ln/0z7md+xttlofE3EMDYwG1+/fcLoDBwM8Ga6NwGA87P2Z8EOTBHW8HLo4Riz/G
n/pzc2H/xt+KMI4kbvc7CuLNpuJXmwvffDu5Y31CkULMiIdDzsQP8vMt7mtzMYa07DgT6U5tIPPE
D9cOP3hojUqihx0bs0ap5Cck6pH445woCCW5U2uHCdKaSLHZ2+tc5rvareP2aBS1TplsGBiZCNsR
cJYphdqiEyqaGrFV7aLx7J2BW3qxsvYTyXn26bsdZsoYn/MIR0hREj12K5OIPYbuPRtz5QdHxKzu
FCv4RoIN5ev3OYXUGcB1hThqM9SsCA4WLji1o7DUf8RmKbnNM7SsVku5P4AsZIjRaHVt3yFZuWpD
rttXRSbTSYvCEO40s69A/FZ5fa4hMwVnT/rogAMTaRk6WGYRWkwqKk0CbRxkcBDCOAbyQQ8/Gqn1
SZYVq6OpxXemIyi1LFQvdW0MR3tM7Od1osKrbK04tU3GBV6JXDO2kMpDMkA8nHlacoorBkkUomcq
RQqA7kumdFbC1dqXarWrHemR1Wwr/rbrWVhqefsS65IF9pk6ugJNEs51Xg0JuNblaln/AHqOWA85
zxfSRnjNILfJp8hMPru81ovDZNpIy4gMrBKfeiGnwgrGCFHVlBI/GaXjya5lfqp02c7DUl9P0sF0
JTwDl8XYYPG/fP9CEVZQMMZanGcN+hu+Vox8pV33EQUtitnp6nSbc4t6Cc51nr5nwsVHqNGFA7Si
EiG+oStotVygeyk9s0EFloDnp75ZcPfj5ffpKdlduGSb5mViviivc+w9rkuDjLxp/ZZE2hRgjhWj
4mK69Gvn7pcqITYWeBeB5ICK3vusZxwgRAiY8NtZTxUFyqdrL4jkihs9JzIy2lMC8E9aI83I50HA
e0uQ23y4CikTj4zODTMI7gZLaXaitHsEZdcWkeE+Mt/C93lAN3HHzWdY1L7RaPHT86em/+KTxxvv
zB6JbTK1/Ah9OfMF1wygCUuROqQC2hv1dUVwGYN2SdjajlEb95vgZ3lbNzzFjmS32ycjGym6Fwj3
8z5dB2rVUisqbWRTqIenkjsmEgP2M6qoeIeGge9u1PcJkywmZbqoD+yemaE7MCMTHf+wXgt0GXfh
pdCiw2VE3HxtkuFHRx+ut/C1hl5y3DsAEJnM65s08mirSebgkkwWq7455qdQrkwenSTTGllGtB++
91k9wkJ72xSBHpBph9j3J/53Pb1WVHmprrevNRBrMODCIm0/XXVmrYueIESlj0RyqtH06tHipqFJ
rtHixuW2UFpBf3WFrBYRD0XiTuPmquT1TfxEaafVm+11gMXmmBvM0CYQxERcn+t47tr6LebKCcKc
1j5dZWaTVvSvrebS9lcDSd3gWtsURsDUcfC7xH6XtSNRKYYCabLr41WGZtH4Rw/63f57KwpjjsY7
YWE81zn3jz0r8N1rh9pqR/IzvzBGo7wh2hjkjxaIisvSzWB0MqQj6UJUiQ2m4pJrxVtQ5QivS1Hw
z3F03kueU/hlPW5gU/vAevRmXEH6skvDjZ5urCRvP+WEBhyl6OJD1CfW03W34uU6kSZIGHI8dlIy
bmEOgCB45QPPec4dZUiLL6qwGIhGJraic1z7NEI2uPDkXEYZoX/a1zU4lpbCaE1ooYXBXWpxNIto
4Z6KKPjweHgrX6vqAB6bk+QXPldamT6gjMzcRas4FFHKJDfU3C+iYzVQ6/yfibhgiPZa05bqIKKS
FQ1WrbJBuztKXSuSGlovIHB0TWzFUfeFeBPGNInL3S15CWA5jAZSpNw3ToMadxA+M/XrPe8gJb26
iHmXSOf46+B7mB+0x8F1hdakmvrYGyfR9oB9XDyzaMo43+gD0Zgntr4f5aI1/C1Kd9DyfJHfj7Ss
ExT09HzcSm7E6OyUBV0L9eNKemuEId45Hr+uokBhiriGywsyHZon/1s5Bs6HqepnsZ1bVyX768la
1yCwDxMerQ8iJTrywxTHS/4CmJFzonD0KSXGKT04YGxfpSYQZkNbvhfJYDFJqL5UySxPqmn0w6A1
9cM50oLAq9FiWrVov6B+YOpQB43YzElSCfr4JVmOHD92iUY4HighNKmzFtgsVnlTMrrDb+ZHTKVU
l8ri/ZoVXzGEFj4C/t6IP1wtJVVP03Z2KlMrmjVSseY3SVweRwyzz8lysy1QC+9LXZUfUGerM5KG
ARnqApCBOgT0LqXvqZb6QUQ4O4i4Bc0Vz5jgnah8M+K3SwSZam2sJ/hs7tkM1Tekx8XbUYeWpX7L
hJYoss9tb+0MCy9Xp0POVK8ReBm/gc3wHSLfw5PvkqFBUClVGb0zNXBeyv6lahl2NTBgDc+X7xpn
3GQlufTIUsyXhemPwXOiLr3ohBSr5FQFz8QmDPUlE2crbNgohpZnwRP2Wd1gXGudbNvUVnkUoo3x
VTkNJD8nJ26iskbCANN1bw6YXd0syYmc9ieUwlbFAHe/eKikjpLbUm3jboCcSjS2vOltZ30I5t4/
d3hP3vvp3KKLMEg1Kyfx7IixvjMAdDykax6c4cJy9wo6Xi8JQB8FWUNv38Chy3IflOA8AqKk5bU3
neHOr4VTZ8+LXz47GYnFt0RmOe/bPKnI9Okm8qCQoNDK2+O3jq3B70nQY2afJP0MN9muJW49DNSi
iFLP5BEd1xguuGrZ/DUgcxwnYzlnd9ldoBKcdlwv70vWB9V+HaaI53hqYrWdnqXMmn2e+urgR9Nn
NiMaz+7/HrfzcknchfkxQct7O/fJ9Old9b4ju4byp/J27lzOf2SD9YTfmjC6qevugjRZ35fr4m5r
fyj3NfnFh0iO/m0jU1RxbffUygG+mfKojHZd2dZ3PchhhGYIq12MZruYuuE84PqAfqiMoyvr7pTL
wbmtbUiYXLQK4H7rMpQgc3Ju22BnEAJOFqlnbLhD8ndOm8FzDs7oCsUDD4GFko8oz5i92alQ9vI+
Jl/Yho18tIxOHQL9hLCXZgxnsKBHeJ4JPNDF+NSBjQmzRknASjr/qbTCvqrMS650qshS9M/QvYzb
pWzgzBiBz5+bqF1/78dCUpegCzkzjm8J1O3rjxnlux50ljBGs5IJuKUYYfiTbdybXmtuefL6YR44
+8EnJzoDsQm/yPdfjbxkjqQneYJc9u2oVLc3yD2rsVpO4IRWQMkm6MKty45wy+EPONEteBDFSX+C
jfqlSWJnZ/VCj8XNQp9W4rQAoHqNFOmaIWqj+SOwix3VtaISTM0Kz5mZ4ydyvCc8C7jp4kiVu7QW
rFBSy0c7A3itxNoYdtay8KUVYroFRuTDPrMHNMkcJLTaoChd80I2fSF2MZDVhVqczN7skkYCh4rI
So1EW7sx/sLhj3oxY4/CMrUBCzbCpY4THAU4Guzo0HuJwcGkUu8Y5MP0wcg7uLOLh40SIKpIQtWg
pMwSiI2equ/Sjt9FavfTB3LFi9PqsemRrO/269qvuyHR+4XMh1eDiup5iueAW9wua8c4p64u/DhI
y1T+ASwj1u7A+2TsuxcjkQOW++DOg7W95eEVPZakvn2UU+epDSrUqD/nLQPGl85rBhPluSf7s9GK
1RqOnFpyDzUFYT+7UYPKKaZxQ6zUy4lqlvCgzYxuP/gUtQU+wSjL0MNyfC8mGyAX3pJ98LFmrVCC
CwfaagxydQJAC0XP/gRIi6euNWCH2AZAyFFfTZFb3rSMS9t9XlNyhaYLnJ27x2LM7w7UoADGqNeq
qaMQ8UaHZ1PK+Hg5m5oecTUmMs8ttmWrTUlS70x/PZ95Ox2iddbud8AjKEBoo99oMwZi6tKmT7Nj
VEtG52Vd2/PL6qxD99HBY02aDu5XFdYsAPFGT2SaHH79BoRmNfw4f+MdBJif+TefoAj7LVxhSjxR
r1YfH13Mx9rf2zFzHQCAW/cwgpOYYjNqDmTtJSRSNdFa7Rqvi+7jirE23iMcZuxix39+WVDJoASi
bPccEnZ+niiAH43qBMDZ8TvUA5h4zKaypia92ip6mIRlOJQrxZExxn8XX/GG1eDqi8HLe/pflOCI
Q9+8PJb3ocJuT0wHrtVjJtql4YnTBmXGF5IsrkEVDfPkKfcj4yT0JqhyCvKFRpYP1oPjLSOobjPv
4+TY6w66aeMq+3Zd50+V9tT84y8RuYdgjMqsj03z2+s1yhhAhhEUxyoaoRGyrR06LTLRtha0Be0W
uxJwvLlrX1FtLpe2RyneJvTyKRkglxKh49+8Iz3z+fm2QgWuBYdoumzBY/jnS2i4rbFidUqIAMFE
vLmqEK5ezY4RT4cVVbe/V2M0ghXsIyP9RTUhkzgIxSMZU1ejezCu7K/fmP2f3pjHKsLzAubNf5mI
+izuVana5Nh4MRVqXNN7DRuJLdWfqYrsrnqEWBk4J1zWnBgzXun8PDrWeBmcUeIW1xIHUGN0y861
LhY9bew1GwcpO+V7qrUWRaSBO0rPelAa8Ms2gDtQmrLxIk+cweCX701pWk7zZSBjk0NoaVDvRzrp
cMywSek67vWKU6nwGOfw0f2GDujXl8N6OxaXgsG7D+qJuYHjybfisEQYQCrYxR/sxOUMhI6PBCEY
dKtzNUFetRqokUbjsbL0nnouE94WPoD1cSYCs3qMbZADW3clQQnnNf+Ri8VfSSVd4t11PGRbOmVl
Ijoe+NnEmv5Yx0zAsFXjkNxBy1HHddHSMNciaCsE9sq6IqAh+HL9sP+dRP/9JFof67/Qjl4n0eFr
XvevP+tHkb3/ew4tmSgzfNa/GZuHFuaJf8+hsXVAEGbJYFpugKZSq+n/1I9ivUE7Kvm/TctEiMgj
7k/9qPub5GwgRQXiDhRhCGr/YA7t+D8vOwAE+WRbgWljk6SJcG+xRAggmw7/nnW7IuuI10PaxUsf
hbVlbsqluzNQfeF+Z1+9GQNCJjYMyddPTM88kgVTcezGxrhF/z1g0zNKMBwEQPr4++/quDomyh7O
QTuRVltI76YeKuOxrYDsMjQ2bvo00MTb0nsc6TlYqsqe9XmNFVg0bb0p9cLZg0ZLC7eKvcVIttrI
MSJdtZWRhuUDPXTjIwkqgEBKdca9h5G5jd5Pa/uAfyTUZ+wGfLE4tl1jb0B75Fu/8M7CiUJmkjJk
zf1lYFAbDlnTERWssq2CjHMXqTjeTT0a9NHEbkqYdlt0xo7SSuyZQq0Ht245e2LrgGq+epHLmO26
Jk/DtXB2xaweCOtwdpzW/auyemahQDy2oOwxb5bs8UUJMpQr5dATBPK4kCl98dE8AA0RK0NUS26n
etGY0WY8QqV9UIs0QbDkKyvVVGyowThHzcYG9ejazHeBkgBOn+EiFN2ZbuwuEdR+1KUXaZbTro/8
gyyHY+MgTY8KC9+vrNUWvq0ZWpHJOZyJrZssH9x+XLYj4NkdxM8+7KGJhsUyxFvlGh775uH3soMT
Os/luSGf8aZBO7DFDrurdRxsWjR7d20rQkRop7AJ+ZsWcr2M5LlfaoIIcguf4xoZHxabAQMtpQv+
ExiqPczz3nJiuTHGcjlZVDFPfgYfuRPBGPr+1O4horl7qzPoG2bTCSvUG1iIWcEPHthhZkk7KbLP
zdw4NziYTwwVyq3lQucfOmLrbJoaloU+IX+0LUVh7PKsfao770Mwr0T3TMRfgovdGxVtLQLV5OA3
5evqZp+zticAgWAsJt9TtTNlZpxbS351mNqG/SjdUKMDiHnZeBO3RKDi97LO6j3OzEWPvQqSKHrG
HWRjOF1hbkTvnpBjis+Ls4ptrrqb2ch/Xxdn3hHoQKIixuSjWzE0XQlbQN7DvQBJvw39uHGOyQoC
18H8v2V62Ya5UB+Nri+JW5yjENXHuO3qpT2IgG+wtqWz9/BQ7CM7e1aWF9+h2iz3dvB7LDvzPMc4
oolzNp4KUh07mkiSI/0iTS8lGU3bqvNMxg7JcmiALD+Z1RyECOTzy4pSPuy69a7rVbGH0Tyh8Uq8
/UrjE7rAvHbVLFiSWob5jo34it+GcAiedsl2cHMrBFudbWo/806CNnabxsF4ZGNz6t3RuqE1GUKD
ofzz4NpcxSCyQ4vxxtaL5RS6JJBsTLem0HEz83mJYOL2hiCehdxpcqQabGoDHG4Qs9VjbtjLu4hu
6iwYh7hgkeCDbycjT3ZeE0whsw5vOxBhvbNRmu15q8Otb1Q2f6NxW6GTOtS5d8/w5/d09ICaVnSD
Y4v1beCxHvor17Nhk4Hjucggq5vfiL8LYOrW7rkZV0Y2Xv9oBumJmtg7B6vPTFi5Fw+R7Y4NT71L
5EzQ4lR4oYPYkghm+Qcc40vKSovtwLsCxNTGzFJxANX0tcTvty8wBTIbu00nnRLkVwcEJno+UVV7
PzYUzIKuCRetWoBiEmyEk762NbDfOGCKXGNah2wQk6bhGyh7hn7Lyn+BtVFbZH203FKxp+4Wy9/j
anyVrda8pPj/xrJzHyMribelTyb2YmxMfmqH2Wm/jhCDNv66RPeuyuyDWQDtBqRN0mUBfitfWHQs
fY7VR5bBET3ZQ11Ynz2vuyVYJjt17vwhmDqf+tHrt8Vie6fBTKsnKceXAq9UiOj7q5dM0G+jtN9O
cfFkieHGd3p13wQWfEmFXQZQGHsdAmlN9a5IEP5FNtmmUdt+U2owAYQ7NMHrUB8cUk3CiOCGXTv1
xS2bKHUgUwgWBuE3xyIjy85OPssFWd/iLEdCOcXN6mXDfrSWdt8HBTOegFes1vWJYXH6rgNYmwke
QrMRzXh6wO/n5I3t1eC6ZFi4j3obhgC2TW+WtjvFqiU/b7RJe+gHC4kVjxfsad6nIp8/TtEwHP3F
/1IPFuu1uEj2g9VPh7kiA4e1EcMV4HwPfYFeOvbxYTuOfuPTXdOi+unRG2/L6FLD7MPZlu7nNkWY
7TnFSSTGyyAb8pHAudtpY3EWDsMpGFfIMWmqdksUeUfO3/ScMAE/xAan3BSw1xtUUKLGsmD6r7a7
jxk37QFBgwFyGgLS/Oxlwgp6Wo0A1ml306H13jBv/WYbjX+GbBDpUdO6cRpP7N0aG7twSvMcNKzT
avLkkaLW0V4xcgmnYFnt6nf0gVX/7EA/7wD/BkYrq+PMTs9pwBa3QT19QJFT+pov7HUZBATuvjJ4
QEwoJ5Z4CZsOfmRIDd3OPrZWnY54yhvPip7tgf4RaNaygPWJd24HCobxZgtCmtimCjLOxXZKxj+f
AOJVa3VW9tj5cpvVWoZDMFqBYKvYVI1albr7b3n9/2PN0mMK2tv/vbz+8BVdaNX/WFn/68/8qfAQ
v9El40BAnmR58ooS/tOZZZOA6OAbQvHvIV7yeKU/K+urMwvrqZ4cUatqP9eflbX1G4BYIQOHuENB
tev/o8r6514eb7wrpPR5h7yI45i0BD9KpwIxDitTOfcYAIhAIJYEZDW39t8MMd6OwiAm2nxGqnQ8
uVyJN6OwaBgBsNVxdBwyuDPAsCRs+TmqP1c91obSY0pQrGR3hPWK7vqH7+Pd97nEj34w/X39NK7Q
L05rE5gEOiIJf6vSwsiC9gKVJPmfEvqJrzpcBzPGpdI180tGENZrjE1ekhKa2mG3LunX2WAMvvPI
yQ2hYkKXQr176MegYNNktKhMCXnogoztb1Zw6vWLanZdHK93Q+dHl9IrpvD/8CHoy6QgBRGj39vg
U1M5DZrMVR6ZL1vIE+t1Xxosb1OWO88tInfIgzk6AgN9I4/M6+4TBwqSG/YUfSpx1VQQ1zBqBGgc
2LlKcDz7MciL0yxHGHJsKZ/KdOjRPKw9Xh5SVf5mHPlWSqS/B3i6EkteADXTejN565jADkz05TG1
0RMrcy02M1i3g19n3359tehI//KNw4OwtT8uwHD45nZzR4j4jeCVRnqHI4IAvjwvaM+qt9v3pkvZ
+uvX0z+SHwdi+pNJul9HKxHwAOo78AclniVwZBDfxuvFqXrPidJt1gGp5a9f5T9cP02YpT+HS2z9
BcQsFcdFMRnBUVmMigOuWmPL9Jh3f2cnu06m33we14Jx6vPDQ9j49lDIGJ5J9NnB0VoFywW/s6gD
uWcWbdhZSthz6Js8WEx1n1+WEflWU3hkU2YiuiRDtd6Urtu+V4tesHujS/iK0PF3I7mIx7hoojNl
y3JIuTefET5AKGLt5VBxZHgvgIzxInRI1k4EJFp1lte9TN6aHn99Nb8bM3/6lIg0UI2iu4NJiTxB
j89++NYiKwL3tar5OBGKtiFgZzqhrOpORqvyfc3+hUiQ+ttcKCN0cxL0uHmzI6Ymai3R9Pu8UVR4
eTohFKvssPUq80Wg8rx35eJ89qeyJCwET4aYrEchy5aRIWukrSIt84lQFblP1rSiOUvm5wT6WljF
6XLAVy6yMf7McZYfvd51H+LBco9jCqmOp0sCKCOydnbspUfINKjX3bTcIXUTh86ugye0tdkpMxi0
VaJNSBaNoz8SHjzbEkXoyWnW8aFhlQWmdfUdSMRYB8aI/LhmtJyth8Bhiz6mLra9IGA0Jw72Q9/p
4JqKsgI244Mrm+XLQnoqJVfS75gc2Ac3coiuzzyi6da88ULDXx0ycm3zqRm68oWJQf6tEUlN8WlK
lmk6C4ehQa0ZJogKPvoIUkK/tNCiSVmcsiWbkctI78FD2h72QVqRX1Gm08NAyPXvVDlIQNpuB081
A2SafzVyI7gzqsIgHy2Nd4avzsBQeNeeaIkElad5NKr7OmoQyczV1CPVJ33DoDExm+xWX8+QvCQS
lXCPbbqadEdR2p/gmhGtMyfmCbpReetEzfJsFDlsWlGa6z0sdC21Hol1Mnm+bAGC2gerlsEJM5P9
qggDfZdxnapTDxVl2/odCwVnT34vd8RYsLRubfu1blW9zxMLcU8zU8fWVqWeKwYt2zqfJ76aOdvg
742P0zLsk8R+b0XlwEa5GU89shVQragyoX1aX6BtAd3zRPN+UcVdGhE0xQouD8e4GIAi5WoDpG7Y
KhNvg4WQy4wdmLlwtB+rLL6LYu9zMi/mMel78xKJdSHmyXuhK3q1yqoKJ6xEWyPz0LAhRsF3pMSt
Pw8T4b653NTjOm+vANkhQ6LSjyaCP/ZpHFE4iUR5Tdir5xsjiOUhJ1F1uxhB9AnO+cKbmaM9NTH2
sdxm2c06T8+HR2ZxPIbod+PAq6AHpuytYs86wCYwbqDq1be9waxGze7ymk0dtHI2ogFzdvLHNqaV
NQ9rrcXwREy1N8sinFOCfP8o7NQkbIyfi2cw68mZtFhMBHa4URLa0YRWt08ibfCs/lCjE3/MaHK/
eJhNP9qjms6kBIwYHyRTRgYdt8o0GjSFebTFqjGeBsHvy1hypJXFArOOxtjvBBJI6a8EqrQesgUT
T9xsrPOzMxKTZZtWAs+U3EOnqJ0tdEz0lTYwe+G11W2qaa8VfGj6R/5rVg10qQCC2rNsMCp49bAc
DC+AMtuZ+T7KxuXb2KupvjdJoIc8RlGA/d0E+GjlYQMCOkxjnhxAB0EJmkOzM8fJ2vGJ1dkHxLyb
WCCHWECWm7U3u5dVTs6DxQ/1fknNFotJxJIaoUc9fhX4v0NZmOtxyTL1R+Kz3IZ66H9I0r66rVz0
94ZJfVHUmHnyfKI6GSn5wJ+agIhIYggjRJTtZhAmxYzp5ZcidtqPuGLyMDfXCasNdaHhNsuhyLGA
Tk4LVQ3twgeIZsWpTSHGrkZi0hAjQ8kUH7JtKL+8oo7Oq3R4X4vd3NvJGp39Tvv5JmDeW2bf+Dvq
qtlJNfLJmck+6NFj6A42WpN+tXaYbeKH1W+iDnDpyp+xZNG9oB3WrSbevQkJr3kYR+wxkeHpCRLQ
j5iUp8zd2TJxHwQHA/hnvH4Ndp6jiVB3K/0hOlOruNsm8iQT6kKdR/z8zD6T5Rs18PghZXG9s2ur
PWckjeGQdR3rIMyyPZDu7N70qjYuCy/AUpQOFHGpj/jThQL+mUW4dp9qT6bpsxSM8ni4KBOlgdLe
TTNw6XoZhfhjWx+6zFonJpGmfePO5qFvORSEGuz78WoM1RZRPK3ediyyZF9rE2ldDU8i0qHQfQ9E
P8fRg4LinYoqOQLpjceDuppSufyw0xRhpcmtQvQycjcTP4c8hBzavsTWpGwmabcyKnFkwePEPUpw
t5Pcz5M1l+vp+nj/7z7o7/ZBqA0orP/3hvUhSesfu1UtT+AP/KtbDczfXBbkJuscn8bwx24VP0IA
JIlNdGD/SVX6s1sVv+EQoP6wBXW9bnL/3a3awW+4B0xWkLaFvkfjOP7BHki8rYF9AmygMnCA2ADa
6Izf1GyTEY9J5bonrERNFFrZml8SXVG6jjNuiRnrXogWWPeM/Nc9tNnoHBR0lEyS52e3wijgeFn3
Qpocv+mZs+eHK/kfWs23bS7vzmId5vIGLRvW6ps+QA6Bimg7nFM2OvWrmzjzOzD5+kCcqYRbCDoH
Tm7G302dO3/TYqPneNuFgFcBAaLXeBS0V7/IT/VswtyLQPr2FMXRxxKaMbrQIZV3uVS1F3qN699a
ZlB5XCbPv5kdmT5zjqef57Vav/hDh7SugcB7jgvIU7k3FIe+UEO+w8jovfcZ+y/bGenWCRxnfysa
u9mz3HFAOfDQyuaSwSKu7PIhsRb88z6e260ZtO2yIVTSD4dhJRw6wFfZbuzeYwmUedYnEsJykjzJ
I2cNDtgD2/AOS81wSaquQlnnVIise5tc4xj7brLF6YXYM3XMF4MiDmaE/zQQGA8mm+kBIkqvqe6V
g6DESLQCSdX2eFxYz29zY7UJn+45i1YfEN4m5sDckrRCWoA1Lx+rTPu7jU6KW3fK2FKopX+Beex3
m9QseGqZIplHTuUAfZadL/spKbzDLInDNhyLmpEQm/aiZX/vsXmnImSIYn4qahCaNRpTFQbIZ3fT
YKt0PwKDIc2Mn9JljoJ4Jo2wJch+RXn7JIY62VW9Pw0nAlOKOMRM01/mlIjvrbAnogtTT5h7ZMw8
w6uox5ZBlHsjjB1LUfummpXJJD1OrYmzGZka0myHrxV6/pHFhWWAk0fKNbnuRz9bgl3ietW7vFLz
HkePRYsDYIwFQM+YGV602Js83feqn1z8K5ZxWK0AC39ijfvcTPeS51bIL1WeQA+VlxWUBJSEesjO
axZkYeD2PqByXHkrFfNOFk0Po1kxuOiRJOGFzizUXMyoZzZPrFsPQZ8J4veC+SwDgbE/06qyKWFq
Wvhu8tWZzJGwCjG7BNH45VeUD7APsCkTSOGmVbmRpFSm1OQriGjPV16m05kfk9iAdkCayMBjJ4sg
Xj0KVaZzA5u/qnmKY5GJSYSPmEsFTZ9/qTKEGsGmV9nBMuvpC/L4kpEVPHTghk3VoG7tWqnS1zEt
iuYoKzQRD12nKDyGlTmWaWfjR80jkbcLsXuvK0bRYRvJYVb8Klqj/4NcKCogJfs22Xo9Y+ZdP6jK
2NURtEj4GjTEnen3YjeM5B49Lna9LMeFEdqwNaJKa8QrRSaAGiBufMYQQjue6w0v2iAX7HU85eZx
RRjMo4BqTCVT2oQty5xXIKxwctHgcKvPgI7xYeQXAI76MESvDQEurR6ydfDvrQG4PfmmkldT+rMt
SeQ+qmgVE5rcjuqIOXz30qde5hBcO/Lu2dStR5ir6zGtpwZpqYube7SQ1Uh3RHqaTPyQdx3CZGMz
mPPwu5mx+rgDreua9zKa0Oc18C5fEfmzr0RnvoKt4Cj/f+ydx5bbyJZFf6V/AFrwZkqCJskk0xtp
gpVKSfAI+Ajg63uDKvUrqVzX/NWkjJLFJAhE3Lj3nH0YW3OdbDS4mz7zWUdzrR/B0Zjzc9EBtBbr
XFozUZ6w1SMg4+wExvTmgL/V64M/pjp/y+F9MHUnnJaRDny9WY6vVayKtFtpmlO9DVNfcuu0c3cU
7eyem87gN0azKLStJDQzW9laS6nvm8UNniB4HlS7dHk6I1McPWJ0YULwYEHkLG4gZhPIid9MOCGM
5vFKCY9zoz72SXldAsUh+pjfgHu3rHHLgbAaz3bTctZjghENYdW13if0oXJacXHyYF3Ec2WEwncp
c9H6+hzmGk9+FCRqnhN3CojUcDOxinwdbDGC3U0uO/G5M/onS0n3Crh95uxgWci7wS2sItRyOxp3
PlYAewX8ukQcLpAq2E4WbY1Bz0+JNUbofbWpuk4YQD2ayO5dZheD8+7Ae0HEZBmUh5I0YFNo87rA
XH5tQ5U5RsmYXA8ewQQrhiH0Fhu/dja+ao2jRY7xVYBk2IPrHmmPOfvMzEcOptAOGgzNWOA9E1pP
1xFaKsiLYCxHc2hXSWti9RtdklFYx6HgxY69VdS5q660upf/Fo7/n0kHZoO/h9DdtF/xZvxcOl5e
8lvpaBjuB1RmtNjN4Hui4n8kRIQsQoCj74v+krvw9wg694MJRIjXMQdBJWRS8f0YdFBV8lgym6Ca
QcamB/+mdKTc/Lk+YlKyONEpznSTfZoK9+faMe8GcLBDkJKaxsISrJHdMNtuCSa6CaLatu9stwFz
Lwq9Qo0QMYJBrzKm7jqPRiHVGf0GpEaPWLgVwBFaX/fJd5yjw6g919cuHqQVvtZ8z/Oqy9se7PuX
Uq8lW7LHbMFft0YCgt4cDIG9QND28MedCOx4UyZNdiizyvhmARYRqwA96mdtsYwr148PXm43HJ5j
FHq9V9wTgxvtYrIjQ4szOOfrlH2M0eEwrNjEy3w1F3Xr8GjZ2pOna5990J/wO7AkVNTqhDGP6VU6
zxkmLTu98sDgfJLL8ko5h2KnrdzkvvX8nHxZoaZbBkRRQPtAlu3GqvnEVHEz0PiuKeoQkE1ybCLq
szHlFBxL93Mqx/6pQ4yQnR0T3xqWXO8mbXX4EhNAXcxGxHKse6A0wIkChg+rTscY9+A5PSAfvonp
NZpEtdL0APLopKL4AW1YxHgGsRGEF379q9SNkuMsFbp+ii1n59qKRl1ljZvAzelY6kjvja1Hv4Ki
kHHDy9Sy+8ZxA/vD92Afa12Fa5lYI1qeZTT7AIylNzB1trklsjll8fFU0s1hxnLUhm7hTR8pHhv3
lk9i6muTokDRAUlUmOoDoUQ6mlFC7ZNvXouqJYnTfN+l9rCVseWGTpPShROJd9fMVKeAnvI4NIlv
ustdFGGkJkO9LxvjTnMCuanGEoiK7aFhaFvH/SJB1IcIxYYz4rgZ7dj3DKl4okzaNpVWX5MWjflF
/545RTNNkkAVOBijGWfjQWDqzqGpvrXzJhFXc5WSl6VbuKCqVeKjKMG/1AGDiXLEUivqAB+icc0g
wobcz9W7G7qY72o2Ru8BIkuK6ZTma/1ctMRu0Joi+2tKlhiw9hIJhu7K60LXjDtxWCRJ8G3qOPlS
Nt5UMy7zcm9V+FOpXY8AnTv8fUqcO81Pr8clrcyNKknT8ZJjBoJrM4GAma7UJe8MdUjVIjZy9YS+
U2EKjEx2Yax6Y+rJmr9EqOlt6W1ppae3qYKBuE6aMWHHb6OSJzvy8fCAnEuJwcmW5mQNnn+8nud0
aEJTs621SPg2w3pcwuv1C/U9uxDgae5Dg28xt3gnNZfyXHSA41v8TqjzrHjijrM1Wh4eZMJC89Kz
huJjBNK64OgdQwcoXy6UenPh1fdoauKDrXewpPqMYIxBe9cu8PvuAsJHwDgBvRZWR63c0LjdxsMk
XpmX6vbKx+7zOM++iVYkqttqx3+koRtoVd/vWYmmB7sJlLj6LempKEx3V+gJsTMX168l6vYbSclP
zgCGxqKRRgJGbo71XuaJIcDrTaSL1Rr7ddfpp5mM9zsb8Xa1imxSiTZZzGrmDCBK8qnJdrOy/EOm
+TQOfakpda0MsOUeSus55J3yne9H3aYwYrIwUr4rQULHnIUmTfI7rZ70cWsNSRG6QWYehUuOieVn
OAG0dPHq2okyHuvZTnGLFybfc27H2ee28bK3TO+1J+ZQ40dO9mPLodG2edZsNYYwU6xNabhaf4U+
Evc2hp1uQwJ93B75ARtfjra4GOln1BNmOh+nwcHGqmZCdQRiWiMomwpOTYj2CGVHYEYMiNvSzq0o
Y/dMh5BFRX0p4548DjIyTjQUB+bZJBk9GrR9n3GTv2AlcPvVd8twUOnm3iW87M51OBrGPWaw3kya
Ky/gbIi1mt5roTlRvBYKyXgVdfa5KE2gkWULVPQkWyFO+HrcbOc3wnptevWKRRqnX++m6NhBtRdI
s0e9B6hEBPxwgqq8RB8a3T34mawlqkqq+M5QUJWQfNnFNE/70vJ6D++krdEvODQdq8bZJptt+996
6v9VTyHnoEPz1424269V1dHLfavSn4XZ31/4Qz5if4D1R+MNziqDbP7p/6qqS68OD3JAAXURltBu
+tGQM6mqQLPSx7MMoOMOcurfqioLHDA5CQB/fYbWC1jk31RVprtUTT9NUVGNWDTPdZIwKQF/7cgV
VOBzWevIQb0qn0JqG25xp5DW2YyInl/s6YZFAl4Ky1r2bhOszK5tr6AD0seYm1YyxSt0jRlZ1xdO
mCCZZQxHD5sD8ns99tGNdN3pWE6GHtop9t/VDB6Pea3WdRjNJjuc3QLFrmZBz9sg88O0aiYAcTa4
5eYdaUPiGWM9uyxgpzN9Sh0a2jw/RaaG4XcJxN60AZPADdyL5gEQhar2ehMAhTSU7r3NmcUsMYec
yi5CyINkABLkIJiQsg5JtU+9Of2qGUb8LmctPSle8+pMIhvCAKQWaW1FlOFr5Ni7wuHTkXXmxDgR
NVoqWLKK42gF2U0qkv40yg5JeZTN60iP7IKomFFtqPTQKRICPa4dLspaKTnAWWUCQAIZYDJgfzpU
Bsd68lsus0F+CW+xYLwqNx42FWoYZKtNvDEDrryd2sZBzkF522uWu+3dubxDhiGImPDbmwSrvYk2
J68OzMzZq/2ZxplMvK1J27Nfo7Q7VZ4R6xuA7zJZtTlL+brCw0yDr78ehP3aOXH/YHRd5e9ohQYF
m2oWw50a/HxXMWZ4VkVubqGw+js8+Jlaj3MUnXCZpeFk6fkaqdV8cpyxu/dcIGMb90LGWhhZ7IzV
xi6Ne2+8XejtYcdMaEfhQ+rSQA+A2sBaTG3DR2MhcEEDUDdjlznrAESX1vn92rlQuxL4XdZC8sKS
xzCizqo7R+/tU26bL6m03RAzYR5OLjSwauGCTQOEMFdzyr0EGqYLo1/neZbdRwNEMaLbvTBaKGMc
9nd5Rn+jtFGCJoMuwuhCJgsWSFkWRM52WMBleJHejSjQtuxXsM2SHswZNzkn2QV91i0QNOgJFtIH
R4Y5jj700s6d4G5bI2s+MtNMVoztmbIn3esMOWc1L6C1hN77inRAfssODFs8AGQziPA4FKBRXjli
xVf1Am5ziII6AZQLDh44gTCDWIZAQY0AABbo29hw31xIcGqBwtU0fVYDYMwwuzDj6C5zluesfz8t
SDnELjZ4OdcuJ2BzPhO9dEsDVS4tSWO2gdJl8oKok9+BdZMGS/bBBHMoHxy2VbB2DkZw49mwuRc2
upOlR7fVvTswAVHyouyZyedAuCoxTIGg8VMA9+D9x/Qc+JNJo78W+qoABDuuW/S07Qawrua8qsCq
sispFmhKIeZMrhSUCZvEU/y/48OYprZ86L83BONLdzC3SB7+mOd9O1fhDJafHITE6Ugnqt1gDseO
FnHIbRbHH0sjjRn3JwZlcK6JEnAbJgh9o6bZ4FBnpGpRJMvJi0PEuhTgsO76PEaE5NsfB4H+4N3L
AyN3oYvOAVt8MZCrS58O8DENXU6VakGOaPsY3x/2A+rRnqCUfHCpMRsOvWuzb00mH5qhvk8v/jsy
+6eRmecumsC/3qnvE/Hl6/9cdcVb9eWn/sf3F/7YqY0PhqlD7GI6Bizr4pP6IfSEzg9fGsX5Dzb/
f/ZpXoHCczEsklPyc/cD//CF4PUvk4gwZv+6R9N5sXQbKwVGKjxZv8ylGiiLbRkEYq/Rh6C6TcRD
kIMphd1AKFdqOq+yHMdTodU494f6tSB+60qXtIHFULAqzwn6gc4u74KxrND868/oHWLAS0WTsZKB
8Ce5x7pq8e+DgNS8LW5AYuA671wXY47sxrjNwGa+BVZ5InHiZGkSjAzzux4HK1MqRi/FSAkN5PHb
oA/pGQ0/owGvxmhF9OpK1/wZ9zhDDSI3jiLQb12jwwLRyrelYmYqjULcJkcEAuq3rsjYnzmTbSAk
nD1L7SRmRHhK1bcgr07SGO8j5SRshsMW7sxpmOZbO5uOKNbrNY5W2CXpG1WECEUzvzs9SN3ReBee
+9pM3VYUjPfbMrFeosbep62Pc1vHFCq6aCaw2CeozXrNx+LNw5O+JTHsXm/z03IFenbB0M6Lb/CZ
oAZhmNqSFi5Cq8TuNCxy+VGOj7El7wmqx+aOFeaqLYJ3KoBgZyQ20brTMR9MTvAL+kuTHRdG12nb
kgm9UFpUDsI5me5lbb8mVn6gv/3WNtkbnvoznFwaFK7dbWw+kLTTb6Kfbm2OqtvJ6rdNUNPvtfMD
zh2i9mhUozfHrGoKLpSZtJAinbZfUQYkm5QMtzUkYHHsa9bjWFuuZVK+DQZsW50syVXPioiarIP9
xA9ozXyLQue2N+UOvd3R8NFfaqN+rD2hrZmrfLMKfswx0lOeqyNVI2JkQSMqS/mEwp6eyeAkB7l3
C3wSlkZmG280poyYEpQe162THcQ0P7c2iYpwex5L3QnVVEmSRdse+kP6VuHr3RSmevfFfBzNOGUB
b1PSVrzXVOmf/ca6CWSKPkRinDP7/exA+mnU+Dg3zh6gGh6z1trHqPrpSiECzvuRnWmYj8Ciko2U
fJ+Mxi3Q6dwJBJgjvDNLC7aU/lzFxntgoTorVUveZlwcDG98bNrh0VbFt5K+zVoHC4/hXT1ahIev
8rSvt/Q2gs3sarS9gdqvL9fdqNwz7dJXpEDZFhf0uUYavu2X1/E5QYxhL5GW+wrlZNqDWoO+ZKhz
bWr1p4yo3bWXJVPYatF4ZwFVCwsVR2vMfc56YpC3pzszHhrhjFdd6fqLZk67wVZVbLAflDc0maYt
MP3xQKeyW5taYb33RvdpGlv32vDxonPXiBSrYAtBOAuRO1qhl8/yLfIEaruYuHlQwXZTPedV9Fwq
AKnhbHekm8NxI0Q8OhOG+wlyybgGp70hPHBaz1Ya1kirNw06PAixUDixMEG+OpBOTqCZ15yJOr6t
hI2dRLOfhWbEa5g2zmYcSOeupva9qshfqGjLbQoXT6g3Zat6DtxtmZYDDTgR3Ro9IpW44vafM/Nd
GAJyflPSZBtp6CrT2FoevQ9+iwVTzm3YRJxDFMoE8LDesFNLjOeUe6+e5p4Hs5FX0dh+02R7tN38
8LtN50/UBb/0r6GpBiZnQI5snN6Yqy5//ju9akqIENz4XOxt2s24EZt+aZ6dU6ehTWO4/6An+FVp
sbxbwIaG0Ei3Df9y7vvdu4EDHip38qp9zKOOnDQ/mIUFFMdiQf/7z/WraoJ3WpQLHm9GVh881Z8/
l/Q8ZWVRLfYmekMGgcTHsxxnhkQXzIhNXPFP+veuxF8GfPxsJ0YXvrwn5gqGEjgp+PvP7xlbVZD4
XVRRlzkJVpvxEWh4sdYsey81Em+XzwtO8Nh2rG5//3H/QCm4vHcAQmHBOpDY8Ys6Hb+8nBm+V/uu
bC3kaKV/O6FGWJaLI92afK8H6l12iim7HMdDNnY8twGWvzaZ3hP6rDEK6yEGqsC8cB8EJS6Eod2Y
vjxKl+Ub8EW9ZsS3akR2qtwWWtl4r8r4WXcSHPjKPg908ddKiGDnOKL+GBO4srZ9loe//6R/cgvh
+sA2TlKRTgLeL1+sWaREb5s2Bmuz29pCv9WDGa5f2/zDFV3kRT/3IPg28YTTIsEbzq30yxUNpMGI
w1/u1QB2KEep28kAxaTTnFhV9BZDGAunPjbKu2Kcbr1eL+8wr6WoRuJvzci6vJQqWU4BYZjqGGvI
LAI5PGqBe7bacZf4LPcOjHYmCIm7a5RJ/80xp10Zm/WSspAeB73t7qtcPauWbX8wU/uAb7zE5kaS
MqCyb1GKFbgioBzItS925Cp+i8T87MO/nntOGqq29sBH9nDT0jUJvBfG6BETZLE2h/nWm5A5MDs1
tqiUP7UOtl3PoMb6+y/sT1YY/Eh47fFUeiYzsp+fitnTRGMDNdzPEnYc5YRiZSOBzYXTY+3//r0W
pdZPfSO+M0dnn8Kc5iGZWv78d+tLa04pjKepgkY13ttdeijFPy2Ylyfpl/fwUGHZuE1wLPwhxYfs
iLwvdL3ai2Cst12qzDVxce/LSo9bcNr1CBty094HmnmWUZBsvKo4aCp66bLss++OFSP6sUXrnln7
MWMTTwJWp3oqTzR8vs2utDaEpeT7wnKJocboiLBh7q6L1N3ACnjyabCsXLx8V8TgEsMMqHCFIaGH
G9/UW7NFc2whQN6Rd4eJ1ky/ORW3IHnnp1Hlh9xhrMBgnwLV4AjrGPW64iy+ps17Lyoz2UA4OP7D
d/InTyzfBaQQnXXYth3z5y+lMuteiams9kbBQWFMynSd9qTYmTC6TgYKjhVqjQyzvX8ukR2RqNfq
DIbKG8YYzz4DpA1tGoZe0SzpTRPpCYnqVWa1Ffo6Z+p8dM/R4GFojpxzQmcwJDUAlCqclhA90rNu
yve501eplz4AZ6GqavjAraZ2eaI/TxRiqzpK6p1VSIR08j523EXixP2JdWGB+42SQQjBhGVUBDvT
mZ+Duh2/WyH/cuv4k4eEPWP5azH9mL+K/GTcQJmQY7WXQLUocSDLSH4dmw5fVMf/8I0YBv3dX58T
n12YZQ3wsP+HZ7KxrYk20FDh+umqjeECjCDj+hCxUwUG38+MDGNFajV5GybLVJZRAcYFCC8KwEFE
LmKhgLAAvOfMRkn1S8kZQifvf0YUfK2N/k0RYKtPAqp9VQkLJ0L3XmbzvSpounrLZsxtFlv5WySX
KlWa62zWT82AKl8Jc025uhnR5Wx7vtLL8ZIJpxWmDj8YLOkkWs8rajkSij30qwK1+ZUCIns5BEWV
wlfbA1GuBvmY9hwkfTq/67nhqOfM8rHtYwBwdoAofkSFYtzCI4WUT7VmMHkDoDPh9seKX/JfSAHj
hqyHcWvYbbdZHqNOOYQeykeXkQtJDKTc+y5BREVDtaRH2YloLz/0an66pW/UZA6PWB8114Gj3slT
CyWQNEaW6Sm1OLMEilIcFNRrlozgam2ElAJrTsU0eUTzRoYnYgIe4L4vDhyKd2XEzpLGIzcmT4cr
+xM6mU9JJ6tDbjjnsSNMxWyn9XIwQsSY7iR2kCO2z3PR268m0Ip/2I/dP3m8qXWcxUIIu+kPNkzM
61mDDqTcd970DofhHpnZmfqCi+fwWC/11+WoLfrA2PbYArF58cxXCa5A2aEbz3gZDa0w76tsE4Am
8cfW8sgDiaGnmn61CdQw7Quj0zig5WAQYsRtuIfid8DVwQnQYBLOROls+pl8lIq1fD17TAo01pis
n55Hi3JLb6167erpsFZxnzMsprKOORjW6phYUBWQVi7DzOGxh4u8glxy38JkgalQnMZhuLcd/BOi
cNUG8RS+LIkdLZGArfE/lIYGiUhM724319sWpJ7H6QA2i3se2UQ4ZA6PlgufiWq+937sr//tsP1D
h83Cx8K9+NcdtkdmYV+77uvX37fXfnvVD2W68QFE/n/c0L+11gL9g2U4oIGWGRkV/TIf+625Zrkf
aKvpjKRMTjCLv/o/QzD7A1bkRXQUsKTi7PpXQzD83L8u0iY5gQZrPEWoHvzBcOpNLeEf0qmutDFH
OrgbvYiRzSbSpDQxP+gQhBZWl7zuF5xk2TWsWwtiEr+ht29KO+UBjLpyY3LsO3eN7VJ5Aah0F1Rl
HLuds5YtQ+3YVa8lg4KGaYljvQUL6NJckJdD4EgCvsBgepH3ZahqwJgWrGZ0sXEIT6hZGwtAEzjk
AJVb1/FnWfA150B1WydBrViQYk24ECoDGxYx4PyuvBpUDEc2dbeYmr1Qx9e1HrM0vjEWrGc1pdgY
EQrCN+5sBhi0psVrYgzNzkS1euguhNCY6ILPqC7ghqoLQ7RkJH8SiKufcjCt14q95H6QLe7Hwrsb
ByM4EebdhH4Zx5+IJoFiaeXjfvaGMcxTjtpRprc7ON3svinhUDQM7kQtvKsWnfTW1XLk3cNo3FRe
cIixFTpC5beYzYhrgca+okPlb1C3i9WQg1dt8QFsZGPra8YD9nWQqe5q6GZtH2mzcbDzRDtQBtWY
CBuEJOgKwi7TxQmUN0PDxtcQVEmOCQaBThuwVd51jLdlB3ei3JqN5fB/7eY7rJXdyUu1COSm+egu
ONmJbv6mk6jeIy/v7uacEaGEA7x1SZsMtRoorb3gaQc4tbDcP+ll2u0Q3Gf7YQTmBAk9eh79VGyz
LHK/oODJJ4pEMzvFzLhYLxcyrlJAcv0SHEia+P4egGe7JaSKOZvOaBQrEni8BbULWjf47LeV/BbL
KdjOC0Fn3UQQBXlukMSx7kMhyeqnhEnME1qd6Q3bk865anb0kyby8ehrCywDoRsk4gC6bR1jSQNo
4YekVfuHaAEHWwtCmLSSp+RCFeac3ez9QeR3SjQkOaPcujHLlnigBn8bfWWA3OvU0EpvP2hDOm1b
qFLjCkQuPON5QRsjfNhmF9rxrFprmywIZPNCQ24WMPI0+Iwm5wBaMsWTjhvUhPtjyXk0CfiJPaLW
EPwqcy5vEQDvwSjmK5zLzal1zTdRNF503QDUTo61Uby4aevdE5ywQ5xuaFddOtiRuSsgBKFlGgNZ
Be+zDWR9E0fTfDOPqrvtBtMv3zm0R/O1XdGD8vvhyamVddvigWiHDXybRzvq2EXbAXhsUQUHKTwT
FXvUgZ2tEUDd10orMyKNpjHe17aXt09mIe1chXAL0EqFFTHPBOl1jt9p6PsyU79hoeS6l2M9byM3
4/C/gbqgf5yTRvZrHfDJuQHF7L3o+CQbMjCcybirVDBEX7KIxh6YwGDFCrdKkDNxgB7EA3euk6+Y
EwzU1mRQ5ms1LllCeh9knz0tmrS9X42IyR2BOX0l/GHAdnpJb4xUgjpGxuWSokewaI4/iDtFR4UN
8aXXx1XVwF7F7mB/mWzGZDuavyiROOx6VThqaUAxZaDE3OAz5S1nUttQ2SnAixbyR2I7uoKyVZdw
/1n70ANjxcT0ieYc9VAZwwWiDAkqcUPuminc9TQ0idUfQXY7eigE+P/YUx55Cknl3qjRVVtnyTrQ
9WIE3+xwjdcuFPpHQorNY+uCUl7logVlPJeBpJ1puacqsJurPA147pUTLUZxu+fETkr4YJjJrvJG
fyeSNr+tzOJ6jpkQrVrDEdcqcZJjVNceMureTvBl+N6iMEohfw3VgNgJf8wScb5ztCpbnlVQMAa+
700L21nb6pjwHrwC3YJrMjZeWxJwqatVFa3+Qdz7o0cF4zbjR0Td5rQiLeY4QWVdFU1rhLmyYw6/
RFys5nmA91VCvXhvpuYze1R7pnZ0txL86TpFPr94RRv9IZ6NaIsx1n/CIdnd2ciG2Byq4qog6vZG
9D5xX9qkH0aivt5nkm5oahlh5zHFYOmM9lCh9dfcM9KQ7EH/42g0ShAfadb7zGnU0Zu9+cSB1F8B
5WbaJKfsU4K45eA0Anl8rLa9VtmMJnQ0B72VoMTNRsveZFM039LiQb/BmKQrqvpp9kR/NbnjAG60
AoI3lg6aToO5/Nyh0ZMF8A5yNCh4W2X6R2D4+EGRDIc1VL0V5zsF/dJ2VqaRgquHGnaLTgy8E1Ow
jZ0FTLz5ANua3Af8xdJOWBpn+9WCQc9eiEP+bfTN/mR4s/F1ZFyzdXoEabkRGXu3a6wXTfF+ZiDi
sCZOYUu2ab1pq74457psngeewxOIzvZ2Abdc0zWt1nNSZdd5osgvsZLxnAsHjjgN9X0xj58a306v
JztJXiIx6OcoMgixyTqXSqCEsDH42KRFaennTqEkXKc8+bdO5qkdsqL2jaYZwhvYDRZjizu6napc
2aXvXpVBF6BOXeY1WS4+S/xBq1qVOrwsoV8levzC6cYl4abUKR5g6OEWsBgl5qCqdINguCrSN5Jw
1ZOCU4D4vyPSkd2fLDnNqkObgRYHTiwKmjkQhoDEtCOhhsyEQMMZ0Y3KRRFEC3VNzs+ULhBD2ibl
0smFvYvvlv+bLn3yLnio27EPBQ22N1P51BSEhuAu0jNWghb7BKOsETy294BH3idXjijWNE4eO3eq
07tL0frf+v6f6nuD+vrv6vsHMfxFHBYE5uWlP2bo/geHf2eu7l54SBwafqvzfesD6n0ahjQocTgu
x4kfZb7zAfYoVFDTslybCpnu7w+tmwm51NcdjrwEiINM+VdlvhMs7a/f9xMxueqOjhfB5/cwvs/Z
f9ezHLi9qzZLxV6NHkaoAGYBU0b8/bukoqMHYcceMP5k/l2QWtQrZlqlZ+nS5BgLqjAc0AN5JVFq
vbhdMt0K16wexs6NPhFkr27r2SKE2JOzs2clwngVcI2OOOFpjuWVUGupkIuHvabgbSQWJfw1ffzk
jDiNeRAJq9ZhmJui2TRBirOmnSa6uJSaaNTnMau+deXAJupBJ9nmWmffJJiXbvMksteaYN630RvN
OqD/xUrHV1BloWYl4AkoZyDCick9mVob1bQrCA8aSstCSeZbV3RF9GqjCrYaHUlpEBJk2X/lXQz8
l3aFKzQaKob1ft2wnHpuMX3POsJw57brnP54vkmRw+3ZaQJvAwmm/Jbyhe/JX12gRQ4bsjGn0ZfZ
deiw5EQwvNQzJH6QAqp7sWvca5UE5BTkOkxCYspv5BBVjzWG0pu+a8fpqBoVO6ENyp6KO0H5hHiu
MCI02w0Cojmp/TuV83s1NIfoQ1BxlCv08eDy7Ex5d3M615+M2Pdvo4JO5YpejW6EEcRa7AqFFFvP
LzvaVd6Vqsv6Jjea4NbpkjS5zthl9h3Xbztip7tGv9Ts5iRZogQCc6suMa+pU4kHcjz8O405AVOI
hE7T5Dv70qDnRA+J6BzcwlfENVgHrSCHCBOuuMnbBmzzjPZq43oZp5WO/Q2y/mDTezOdbj9rZc9n
NqytVaXNZ0l/6mOLreoFrSZC94DRtrs4qbovlNn+hji7nlhTzgB3Crk+EDo7eKAHFd8pa8ZQG6iW
GbIzWp+o0ViqufMcwiKw2b75VPmUYuxWdW158XaYdNTtKqvSPZSCfr4C+8SwJI0G7dok+ECuJX7R
jaWTSkAOBQLI/ipxUIWtYlkP9xhKnfw6sRRJKb5mWCuDye9ThdLzlADeJBMAlwYBAf73tAD3Eh0Q
Qy+BJav9lipwiRiYLnEDJIMuHuIlhAD4CoEE+SWcAEj8QFKB7/n+NgbxhdeUOGOtP/SXaIMC43L6
YtYdAQcOf7WraklC4FivPUzgUDCARCevLMdjOvbdC0foc7RkKRR0DIP37HvGgvk9cSEudcpZb0li
cCx8s+lMWIO+5DREADe2+pLd0Fs6WIs5ls9pzyFNCxJxwhbdbDp6VNmS/5AWyxwG06zhY+1N5DPa
yBgm4pIbUS0JEqJtoScBJC1rjNdkTKRL2oS75E7Qg+2IoKj4HfaTnhJNQWEyhFOvFiqLnl1ROTjh
FFT3Yvav+6yLcLAbHfBioQ4yzYaNp9IC6Qg2EByeO6bt2hcYupsGAianxXmnfAgTU2oS/Fr33pkg
qweqyxgerFx8vc6z0bbYGQcsSvM0iBsye+8Ny0Ju2jLqwndNmrINmXYsIuRztRtvCStYo9+sjnpV
d1+zyTvrsxl9hM0k4S02xUPl0rzORtGtJ0gdKHm78dYYImvbLHh2mcKEtd35nDY+EBEb/WqSdMV2
MnLSiTReZTDvIy68FTWhJPNHEXlIIQrvZq7bUy9hutRmghqBCL5dE+EIy1xNP7VtJG/crvCR9ovP
2BabHXYaf5NGU7SFxM2hM3K6tTDMZg+lBrPTOGqHjPzA41SQwjN48afFORrGBpON3CN6xgwGQeNR
tC8ya+ReL+P+iXluz40htV3cqm9D6xa7iXybTd9CaRsNM/pk5Y4GSWZJTcSCWwJsY4pwBbxJ5tCb
bedYEfG3JfIa3WQdE2lVk1F7oBNSrJWmeXdDnQQgM9mashJWSe/YJXeFO3vnqWsqZj94gbON36T9
PWa06DloCCm3nDKChTwkZ6oyWEwiF8weVJq/1iS34B1lWBalpr8tSeDaiXmsP9Yy0l+CNtY2/Uge
pJDVfAb7IYCNStJSiTq/s/iDU+cqDaRe/OxBpdfXRkBkUtxhxUXsaKjVoPqcs4DK4usgL/2AGbjT
kBGVDt46N+kKrxo6AqEtgQw4hEOvR9OwzlaEXBZ7h8I1hHEJ0lzk77zayw9aCyGnrWMcc9qgPfe1
3r1wx1VNmA6yPupWuzBwxR1VsX7mnF+Ffs+VHgpuA1tudWV2a7WIskyYJksHTMM542VfLVRyX4ey
Zc6eWMT9oF+XDvugSyIfY1ALKErjhIsN5Ekkw3ifBLn/RflDvKmDxr9uIvOTFgzfUvp2r6j+1QoP
rr7ubOepsh2NHKEuX5u0xGCpkZ4yT030FLf2DgHFp8gd3jnUO7tZ2D2AmBkeRjq9TuMUhNCizNDz
2remhD01WvoVxwnIDoZZf6UFCcgl0whQJsNlPxJ4LNbmDBl8diPjtqB1tMk7md9VhnuuYhzljPCH
Tfm/7J3JkuTItWR/pX8AFMNgGLbuDp9jjozIiA0kR8yAGQDD9PV9vKrYj2RL93vcc0dhMZNR4Q7Y
tauqRwdHcK8k9wf0NusmAIh2vd7fqOyA2PufpshesRkxSjFfoLbamJNG2nDovtvhHnQ0IUderqXU
t2FGh9sB1WYzc8rF8MHyb05ZvlrsFFnaaMFVMKBZIA+DX53dPbPi+52gLoRdTiGQFXw0dI/ttKT/
nL1pcI64FF6VMB6ee/1BblLt8dqep6ZkC5dx3xobTWApHd1jMS/1yR3VSS5ssQrf/pJPS3mt+M5v
GlgLe7vrkRILVgFKFAfYXercDvOLt2b93uZmhnMRNBBXjp8D8ydXU3Ym2HJoz+5XftdJ7S7opc0Y
S2xe1Ij19X42lJd3VvgjSZ2v7KySD6Gl+0A2kzaaUD5pe+B7JX/UTm0T1DQY6bJcXVSD585o51dQ
T1vmgp89i91sZ/iRuIf10zFULBJ7j21kThM7mCE/OzCxBM+UiKc7ktzFntjU/OA0QQLApz13fOht
1VF3J+6zpfe21FDwFcWhR6JvBrhsF/a9q4ovM2A3XJOZOagpl0QZnKZ9NiwatgVSTzDSk+WnLbD3
Obxa3Cd3vb++DTAzb8OmtpsHEvDp1psiVJz2N7k/yLd1tcks8ZBM/cNaYe7OBgJ2cJYLVX/iewS9
28+vU28elT08cPm/Y1oDqe2vKOkDm9FlMdSYj2DfF0pLNxIiHTgKEm1Y0QJPXkF6hFe/1s02I+Lo
LGAONsjY66PTNeWfMu1/Ln7/g4sf163/t7Dz58Xv/26fuF37+IN/Xfton8CZbPvy5gmRnn8z8Px1
7/ujfQLLm0sowQtYGyHi/N08TcWEx7I7dG8Czr8gcqFp4ZLzXTpQ/lB+/g3o0B88pH+894nbRQtz
GvEmwlbcNf+FFBmJHlk40dbF8+zxiZB7Ha9eJ091tZZxoEy/EyyWn93KB6vQwrCxeemeQjtkqinb
6XXh3kaekoChrYcQuVGMEimjaLZ0IRbbwG+ymEKh5xQTkIe5lKzljWnjUdJoyseJnknA3SkdfyWC
p02jMsaLmyhew2XsvZKAovYq52VoNC4y5bA0Qa++96axfyXxzYwdDN6OPUn1U1hEqkP3Cz6z364a
NLqIeVqihSGz9eVBT9JrNm5h6uccDsi5VSH4vCDDWDDrujyM7koYpGrm6zL5walOZxKhYHXOHmmf
/dAb3h5lu/q7lF/nPRtThzSDtyS7ceZutAlmFlibRTTLcRWdiMEHMWZJLa+iC49EVZ+VYEHqIj/f
1aV9aZK5xmYAxyYNyUiWGfqO1mGyH4Sqt3xh2jhs7A7MZYk1nAk/Ld1uy4dVX9bBA/UrrYBYfeFv
k5Y7nfECtZ+dlITX3KAqEqniZlNW64uWnPzTkr1xbXW+4Ef3T7MXjB+N3TqbDNzLTkBhSe5Vtzgi
ZoGYd6ynrMwWl7FJ3PWl6dwSjmA+taH1g4Jqtn8bOEbWSuynLxjLm7Zft0K2dD9a3qABo8mCria3
Ce+jlD5GaOaa6EcH7ATnABG5I0L+fAjAL2IioODrYa4hAVmY1zhFcquG7hmuvTviKc7lFXFA8OJm
FIutcuUWS+kDL9gCweTeWkjAW5gkZgS9A6nctevu2r9o4eWf8HD+oh6UuPoTLI6+Nvhgxh2Q493K
Kx9QYt/mNxp5x6BaTE+Qh+pDo9swSNEc1nGc9rCZhFkPHvPzbWbkyud/mYTpxYs1LlAMYgvuXx1R
N0F4ztmzhwy5VGxKMClivptyOpL0Hk58A5GuEvY7PaLz0zRrPCtL0VDPSI9LAezFSsncg0lOtpbp
8Vsjj1hvWSlz2IVrwPw3+PV8V4K3hZAUae4pqSaMrJ3kuakyC9BnIDXbY0oQ3xLZlPW9VSyOva2J
IyPeTP7IIpt6uS1iAdZfKqAasoN2dmxhjMY5foV0SzHBAg0no2fBtbr5vcwrtAqpffdTZ56zq9I6
fdDZoh98nYeMvgpHQ2Y304EfgFS16CVqriY21FTwchbC+X7fNW8Ew7mcBdq+XWgWypE3dmR3Jweh
75SFFISGKrCwxvRDAHx+mOWOJtiBOjKKTPnIqbC42dCGhSpXyKSZ6AdmpaB5hMKSHgJwL5k9yocI
wuxrUuGnUFwqJSNwuv4J3f7PgfjfHYgcbP+N02H+1v+zy+GPP/H3k9D9m4RTzrEV+QHkEzaW/3US
4mdwHSfg8s6hh9Xh/5yEOB08MkcO5yMpIyjhHFB/rUAd+Te69jA8e3zf/2xv+jeOQpvz9Z93oJjQ
JFWGUQBT+LaMdW7O6n/YgTJAWoAk0QAm7XTvo+UFGwTLH+HsVPerbek4s2zmeNycz8EU3tH1Bg1r
LPSLamlVEl1/NiA8Njq86T2tsU5L4vrJYWyL7BEB1vpmggAAit8KffTChMgFWnXaPzaBXFxkp7xE
JAX3awen1e5C554MiGi/9BS4Gm7B5dq6B1qByDmGijBhsQVyus7Ah6NxqL1NkpSFR0tmKrj1qKnr
9JcqpGEYFx+l1PaZvhPfIb6RREMcZMLr91nlOeo8ABeuuCA0JaFrhONl4c2DT84+B+3ivHlL2iMh
rwQIYJt4yUwA1gkWeSKbKuHhlrhdi1fEUovInx2Uo95llOV9K5ok/Jn6BYo0BfNzr+Mua8VI/IeC
T/HCqrFQbNnoXjuU2O0uoXDXWwlOhHhYgJuFyslcux8BtY3x2mIr3wEGPwKzVh9zkw/1pmrc4VhY
c0ifSyg/oHXDkHApL8z7/CWFYMaHZYo7zUR/LJzprWhzqquGidRyHVFbNaUg4XSdZu/5nLOLXYDH
BOF813rdJZuMee/TuqGhpn906xncSjNGrItT/8cwJ9OmM9MH1bLsy8CJlbN7SufybR5p0FqoZzkD
iv+e0pASu0lpXtbQ9PgKrPrAwpA67KbdcCGZDn1ABjl0mgMunGfY9W8Evn+3VT5cVnjNm6hM7xG4
g21tho+27s/12DbHcoB6Br1kB67D2fQkOS+K6WLfEUfK0rrdlE75pihC3hmuQXFZj7/8vPHvan9N
Hqeo9cHSQCqLzM1YSsFUyXXj4I0e2yMovw6x8N04jvM2tQmEMWpl18RU3V04gNQNyFScgjbP9828
yo2xUrw3N6RPbpzxUAM++R5mej7P7OhjpaXF5Ld4NHikv8DRtQ/SGl64zM4vsE+qA7MOAliu8mNT
+v7G5MLfgIRD722k2Q+MoyfeC9m+65xon9aSa1xmRYfRn361kpJdNrukkXl3bPBW5s2WHfn3FvvP
dpRNHVNhCT1E1D2CuFtvGJ7ou10teqvEWMUkqvNN6MyvtmwACVflm1UlJ0qfJjRjTJdysN7lQgbd
LefinGnifBapr9+ukd2nWQNmEjypJa4FND1NCRbL4fJKdZO5+P7AE09/i9659FQRSPPJOIwhAWOK
l0IB4K4YuewtpIWOTinMM5LCFLxUXslpKQBTE8YhxaWIy+zZAIVxgvmJvV5lCtQ9tM5B2Gt6yIvW
wV+aduA93IH/N75YNHhiZ/1hKu1uRTKOj+RqbAgafC3SaAQpE87z8lMrXqpxGnjL2Qx5Qz5lWqbo
MPDVmrfW4ot5q/lpbwTLafhtaw0KPp0ShKDZmOw353fEszZFmsNcaDXd4+/tP3o8BhTwZh58ZHus
xSVropqMIsyeTFvOQThMHbrE4rgU/iHIWt4SIHK3rWCJJlmWQbBZIXgr7cZJtFYHFgj5xgnXrzNk
17cgV/N9VVjfeKTenTUXm6YqWxrZWG1b2rsvBDDornKKS2PlP5M+7Ha5o/K3uitgsEEJze8cplAA
C2Z1dyslcI8oOl90Ba1qQ18wW35Y1Wc7GohGueN1RFR6JnpqvZReH3xzaplz6Yn0zSPRFQQbMx7j
aXacOGkbGuqrRdz5AJ6oextYgw7DAEsna8ls5RA/LbFg7+KpJb/iP9UrxeyJljMhwio7BPQKVRmO
0nzpj5MN1GaTYCTlLFmpSk785glS3EdjcOV6Yx396Jz+KUAOnuBJAAJ1w+GrvxRYoAXztuOOJ4A0
4a5EI4FbaauBRIaHo8AarAux/2wfYkjbNWKlWbCdwQOmIWtpz+Z9EC73+RSWD6slxrsljyBrLSbA
kDw7m7lnSh0Dx8SD51DoFnkzUrUTbjEpmI2yu8NipYQK3OEuMry1CCIsJCvZDQpgyScgN3LjT/C7
Unt6NiEdXWWIRtZ6eLv4d6MBZJ4P1qKjUyfGhFXzjJ3Pj+ofC2TuWECb3BrbsgjsliT8awKrGxJQ
/WuUF5TihVimuSxGu37QJxAVlMha6vesgy91HrQxzG+zF72igmyJVtimXLEgp9PzREDxbJX6J4vh
O/Yv5mLPFdDS6baGdYLmgRSGuJKTb+NGLMV+ygdxWtFlj5YMIujcgF5HpNJtmGI0BBi04MGjHsmp
S9532v9cV9aJDX4HjBzDp9OW5UWqBIzBwiU3cYEhKqbwK9+B/gBZK9tOZfkbnmG0n9X6mSr+1nJl
0YyJUSZ3SUvJMYxZXv1llH6/tYFQRoerIimdZJshbtxPXjhyuIMOgfADTFH+ZgX7yxvyal9JBoZx
9t7rzgCILXv9VoX8VWvn0R7FLvp3Zzxs7T1JY4+XKHi3KXtsZVU8RU6rTiJ01utYkvCdgvLT1InY
8TKlS5C2p/eQ8tmtN7gveQ5ZZEwZ+IuZGLHx8+q702CXr0kmngyNk/tiDJZtA9tpj4W8vhJGoCZx
Wb3t6C7f+yxZMP37wWaK+BmmrCxjwRb5rRfO+li68NI4TSNyR1lgoO5PpeLHH0GVf/DYlwMqRxO+
6kDyZ13BfcYkJ7+apy1W7fTJ0Fv1KIek+KAE70X6/rRtq/Tec9r+6JowpWErKxTRuYRfNGKn9wXZ
btrOkmXbAh7OWxPfwVsSpHzS47TsVs3dLPdHFOG0dVCj5gbNic954yi7fRjtdTgKaBbHYJbh51T2
4sOI+UehkuFhFa5VxOOYjcdCDe6DrP0RVbiYG96sioUJtZCkZEd2HTjZ+UaI+lmHkXwmOdiLLW9N
ixHDUc5W0m/4u+/cEC9RX6R8pgQSb03znX9QypY8Mg2a9JGt72q2BszzDqTTC0lns+XufaV2pvja
U4n6vUn1uZpocCfCR+2cTt2fkNklulTu/LDTwqIcERJiuaE/eD6pCePYJi8zyDCzXOYfogqrnWpN
/7JOHcxmXp53wDqqQ9T4j6vfXBJ2psFu5DiYj9jWC77O/hj8TNKg3mZOHzxEg8zfaev07myTy11X
T1UsueqTp1Er6oZGZG0Ht33uXK/L2ZeK/n4unRDxMWnlBjKvSXdrF9LMiJK+PDQhbYKp3RX7JJiG
/c2sFyt+LpxivnUoMJLVB7Iv+Ttvs/KdI858raZZvODkTeDcB/lJyImJN9H+WTcj7ticJB19ZkT+
31KHysjLaC04HFcKB4hc8UBkAoao4vJ8xo04brN6tsvN7DVq549wZrgnd08DkLR3Ea7mpyRGcgz7
Fg5KUQwPXpp1X1pXdiXPX1sMOxcuSllLsB9MV2R/uqFuC64P/fSasthDvpaeiXZrpFwSQ5Vaxjgv
eB4urBdr3LJJxcYiCVf/a1oiWexGKqqYfowX8SB2M3uXzmdh5JWej0euzD7GYAJW1AbmpVqbBbdb
1lh3bMfyD4zAzR6fdH1j6M0VEngjdlCR03DjeRSWbPp6qt9FMidP2NPYR9W8XmE0vMDWpuKv0eZ7
UzctmJeAsPewppeuYSStmvG2OqrH+pVkBvExETiHKazLa9H2er/UuELbVFdbZa0VnoROyf3E2uEJ
d0jX7eTKFqwgmRGPhW2udbOajecUzdFQ4PDoKDdZnsOg6NqHOc1YLkTpLLRfgkz0HYaFGs1wucFZ
jYMy/pNxM0e52pSBnryXdkhBL/IaW1gKdT3Mm6yONlMBj/lSzZ61ZQ9mx9Wqmm7n9hnvUQK3M6OT
7x6HzJfvDiRaQuFTqoIjaCFlf4/8MNkJzIPpNR/HXGNKEF0RA6Ge4AuakZQrixrePrQjXMfBUkcD
f+Z51gN3AUjLh1UCvhyHhTLUqVOnju/kzgxuflWFzLeJY4LfNeS4H6K5Kchdjn57wKf+2pdRkn/Y
Nm6eGr4yspt/y4iuK9IdUMVfrKbSo29qRnAbC8RWYxB+AzQj4tzn7RzDeSr3Pb7Mb4LB+jJhft1U
3I/bQIlDy197Xh09PCmVq6/Z7NXP02TL86ryaeuAa9zJzIYiY2e1S8UOcS2wP0wH+sY4LgETdsAL
7z1PY2jmZ/zSM0XGSPkRtRN2EaecdQzneolnpxtiUwUnxM9x13Jxf2ZZGO27UjjfJCi8Y112isII
3kw0dYSbABDVIU/dcde1lDq5ee3z8fbZ9L2KrPFQOd6DO2fRTwCpDyM/CdtA4aCTO8tR2xVNr8ak
VwL+4czeyru5K3y9V9EsY41GTxB/vXXLFnkWT0mdgQTnGE9olv1kia02bRTURyunS9WaOEmayada
Fnx/v7WEtUCAdt19m3j4+aLAehjcdXlWU3Y0eHfu5hJxWUIA7ZjArSquliz7pZTv3SVJnvOi1Sn+
DijpZc+L36gCqT+jp6Or6rhj486hMy1PeJKj+3FO4Rqj/R1LP5cxtg1emH0LpEfYj2EILbnvKeXZ
GpV+o9602DUtRTkMdjq8L6ED0qJOdMOuEgp2QDl9/OH5daeeUvQ6z2p6b/oP7bK/y7AGe3K2xaZV
408xc7CG8E1OS33r1+LiebOTDoZYHsShBRjUBhAYIP+1+iYjN4sphQLO0cxfVcglIg13y6qhl1df
+wJ5AcO7aGM6k4Ckz64bA4ujzjOPkjNcDbzY/ZzQeSX8LTOzLbZWMxdV3IEYNykM1GuLe5xvSx8c
bFEGW6fDZVqlafnI/kGInfFmE8ajEuN9PzBvFwJjvb6tf+awV6dI6yoGsk3dVxGKX1PDFa0YivFY
e4PZTZZ2noqBfTMdWj+GbB7OQQ1jm86r4Mxea5dli2LV6WsOYAvwQFCPpCSydJ/iZOK+xii2NMTj
vLWoT41RY7lNScm/o7ZD4h+nOxf73Buj1Gtuab0NuiG4ZD5ePT2vDI5tRofBetOdjdXtmtF8RrYG
DLO4m6xw3hqLV14xApRUfhduJ+mG75Ao6w0OXxxfIhwxeCfydW1Lie2rdC7Nkl1zq/kYVNDTk529
dD4kX96k+2lhOmpSBYe+dT6wLVeIzY33s5dVtxMp+X9l1W8zlRu/laqRC9Im9IcNWw+G71kZ7At+
/RwuAxpPmxb2blBh8jkKgwVgHkfQGtEyPWsKufGQhAn2BhYQ0172JI4Z/tGPvWqWh9K40XPDC4sA
rStxwhdjEhj082yweBLq2Bdld0YX3kxrns5cdZIdH5UK7ui1UQ+j7zFY2/Cu4O2XVHv7zlo1MT02
dh8bkal7BzLgif/APyqb8LeTOs9e0fLyCPPsfGsrOi+Sw5UKgx9JqQgJlVaZxrN/k+gDqqtkNZ/X
PCh51O23jiMJpvhAj5Jz2wWqBo03ohc7sH2cD3JgykMBuAV8vW3aO7wS/LkbpyNM12Mw6k+qhM8A
AXAm5wqrQ2rdJRFmpLWC5Vbo4KzscdhPbhnEQelXZyVZ/2lUvm3DqL9lMnW2iaevXTo+RUX/U9Q5
3/hkkbjgmiftqWbHYiY4NV7pbAJryA7cXVggrrX1gFj3jlzTX4bEolK480nzV25zyIRK47yt7eNc
cDnrpOlPDelWNhdDi6VZ/sQpEz0ZS7CGS6Z8m7XLZ5liwnKGxd2j74BmGtzviRztlymkx8ifMaJB
fminX7IPxhfefTTW+ZKWAaHNudMso+Agk/yyvLuqCy32LHkOFlGU5THymztvqMDvrq4HCiWfIkxe
EBLQ30VWnmlUwIOz0k6WL+pbb7ftxw29QIc37MQfyJAI8PZSWt9aAMYPgaisY8GB121caB7HsCw6
JCmuSOTvimxHGQJeAzjXbr0s35mzeLRSqsspdA8f2slNoJtm5oeV+7/x4i1qE2VWf9asoZ/WGYlQ
0nLZbFUuJhJI0jw6Tuat9zeQgtpMQd0e2ILWZMUGnOXrje9yg1AGeN/yeacw4ZIlggu5p1cYVJFI
rHubGDtERQ6DY56Mr0sqvzAhyBedpBBq9TIceQ5wVnY9tpUofJtCenlpC3FeUoHbos/ch9Duk2/1
fKsArZMQOp+Db6/ikm5dJoeh5koUgWYu+v0uzBDDvE8pEYYvlfvm7DW8fzY+KmZxSBMS5CyJ4ARP
7MKYaWpYfg2XG8a7qVV0Kvtt99YpT1/QPkN6l9sgoggAZuZhUQUQH94LH347R+495gzxCj7a9neh
Nuu7gX+w4TFOWBqxoCbOQLvcnWsUJeJ8ezSRoGkgd9zk11Up1e04sKDKdiZlYgLyt7GdAQhfN9wm
Id4yH3XpB5+wAkMebVMMRxVCK6e0WTO0hl5IbYhVjbBE3PlFGjWwfBJYR0i3iZBPworeqj+ciFla
UG2SJkh57NSW56WEeLB1edDiVc/4/YOei/fscEQzgtZqN7rqN2jDJkYieFosxvq19+mywz+8k8rQ
CJ0n+mlOR+e9uOnTO2zmoBQ7aT/2ugVrjT85fO5lx3nKu6x9rFZrfLe83Jxd2OtmU+Nou+sWa3gv
lSXuRT0tB0cBAuDy2rtPZKyC54i0E8Yd+I0Xy8qc70uVl+ehD0eghrdM+uwYntK24bW6qWXYOMyM
FHbBWCbNFkzAsHaGXEu/cTvi9vds+G/A86hzK2g3ziIBck6ST7ou4At3abGby/5xTXuSEoQVHOjr
7fwq1iA9F6TBtqiZy+8K0u9HYvcMaqtPkIJNRwdaAQc4dZq5fje+bPeTxambth6HGV+pHZedPBZp
XxyUhRGTQsT60iVzcBonMcSKOMhV2cBrmextcW0hDHyhEWag9GLO6x2WX7oiOy/hdTJYT6rU6h6y
RXisMzuN+3FVB3Bf3tZVJd8Sq5uGuxAQy1e2txaH2KReBfPdtWv1tDcD0z/rzIAtjZU943Ect2GU
wl5Gy9imqq/vzBD9sEabjJxdJ0c/k8POgrV4B9FDbt0CDkau3VOb2eEj2LT5NC1yPPuUUE4bmjZ3
HqUyfGmiYMu+uTv3lOLcUcFRXqkE/d6Esx2PCXShIly+pUsN79kDup+EBWtFO6nZlXXLm5W7yT4A
3h8rhyiPxRf9kI2q347YAU5l37KzactmcVi0rbvMne2dT8gBiR+egiXW7iOHdLLlqkAvXTcDBQls
fE1h0LIHtqOq2jXSGavnWYLaXDIOm0LenJVEHsurFeBMkMg37FhxRCxttrfxq26idr2X5cp/L5Kn
3p2Xh2lo2AOP5VvUO1/dlJc10bE4h9+wY1PyLWoIz0UpgscElnPXW5XYNRBf9o5desfJq6GpFs9r
SPFJ61FVF8EyoUpofXCznNxYod9Vr4tHsLLkY50jg9VwGGkX+rRmZBDHtb66AqSvWJmQZzgNB0Xh
yQZv47c6KvTTZPQT9vNq2Yg25Gi3bxfBrLIeiGcvIG9JGmg42VfgVj89KzB3f8DeO97/ML9WSAoe
7LNhwnyW1vMVQX2Gjqf/U/7x638Cq3ZpY/7/+rjef/XD/3rLu5TEyrd/kq///JN/z+8EdJMT3om4
eEryNu5/GblCh/w+urWHh8r+C3X5dyOXQNjmuxGEYB0p+7jxKf+Sr93gb/C5/FsVMSz/W0/Iv0Or
9kO0+H90cnHw3MDXngQkgBji/itDLV28qUJmy6DcBebShg1dUVBv+ou7sKohu9lSV8Sq9dkNGIzr
lJQZsucOP8p0LLOOJWSSmGDfDVH3Qv0C47dbRW85SWoW/bze3NxE7aWdpcb4Uw+EZctMnmBDBt3e
FCYhuGd5E89hKClh8kqJihgBz5eqno868c7k8FGIuwWFIK3D9AvGTnINo+ySbeQXX6NperP7KmF/
lfTLlxXPB+Jjtezz0RK7gZakp3Rq7fPQNjkPH65QdJbbkbxaCfhfQspX/gjhAKTx8YAk/5Qnquh3
2VxMx87VcOanpWE16op3bELjpWAz/Eonh7tfuj57dKIekF6E0L8Bwlz2sVP7OXacgvB6IAEmZdNS
v6QZS1jHnWFI9/xj5lH7Etn5F/ziyBrhMN6F3oK8Ug1bS4NKTslogEDOveGlVEXwyPbefUoAmLAf
4qSx9+1ibhu70Fp3ZJUjSH4jkXvFBsJfdMXSiF+h2w/e1mvJ+zkWecRkdhl/SnUkxXlFwqNN02QP
3AwIC9JQ51W7AI/M1pMTiwmaiDwaZbsbq4X1Lwi1dcC6OxwJdw9fvH4pAAfmqx1bo9OxiVhQSru+
kXwe0lzX0DkOhfggcCGx46LCUJX6ljSkYaOp+7KUi0ekRzSfwM6Xs52pYFMveAOheHGqDRJScJo+
917jknoO2uouLGrYhk2GxTmq6izYqLr1aYLufdb6VnLbCo4fSZc4TwuMt1imPoa8Vf0aHLCnSFGr
Hyc6Tx/XqejPc0QOsvDdLSi8mQwSHujK9qGXN1byZLvDV3gI7E5wFJ0wyibpZRrIPz/NUdrqb+Aa
+k9yqVjSSYQ8+bWSF/gr7kvpg1miOstcZd9rfzuMNb+ySdXdnXHE50TPwr3FxBc7k/jlNfUnkCRC
F+w69WksPMMqwhUP5C3sfld3S/gRppl5Xa2bpXhMqtjXtHOjIaI7HYVnJEtpHwMWWdNp+sxIf4ud
vSA9xj1+Y9wdRQcYnk85lgHggxy4jXga2xVWp8jEVWkqizDsL6xblfM4Sftj7aMP0RlKS9wo7gKG
TC5FuYq2XpDp7sA6ASk2dfx3Go9f00T9Elz6ibCQuY47XO1HSbQjfMCaoVhIhTekqO8AoHPtZ/4G
amdYcoLyyC8MGtNpJihLXzoy/cyCpZ+cuz7qEafDBJ7l1nTqo84tZZ67YSEgLvp9YZnkkWAElci6
hNk9spSjVGfeG8HY77nZqWQ80E8OnXz10SSYNbaY0ooLLOuCRF2vkM3oeJN3vXSTOHBZemR1Ysda
DUxGAXdQW/nhu9fVi9wM66URAdDpoc8OZVjd+mQday8TIiuRWKZ94xVo29Dbv84SQ3tNUuUS5sHe
w2sJk2uxWSawxNuUXSGfIOmz1fdZUYCJr7fhSL1zoWuqbUtmkdYYACkQ37ajXad300jCb2uKdX3V
lZAnOYTd3YzN6G3Cs24q0HqU5dRVrypgSm0Ykx+u94W6+Mv8lSwaBYtd75xmAg+x5H91qSSMDrty
6QKUnkX0Q+P9EztJMio4lYSGeFN1+sll7n4NJb2Kvk9pSyZZqG8XtS5QHpBetlFVllhX8J56czBd
uE/gLurGT0rJC1Z3JgM7HETd3iF6erOE3FdruvwGcMsFbQyCfSZTIP6o8UBCk/4HcjZhrIC8xybz
b21ujjAnBsyKbo6ku+aV+eRgIXY/VOOxWfXEU8rCcuX2Nk30t9f58MNpOG3iwAv6q1fjtx1T+yUN
/PDoWtgIcnHjFzdhcagCokHZ2h17NoMbCiRCigBaBtDGGo+438VJLLf8ZFRmJ3/yZhKEbBD9gZpL
Tuxw3yvmMEMO7zI3Qc4auXpObrb7oE+Dw6QiJACMF7/hcpBcWgKktFrx7oWsXO0i19EnDZkMIF6K
AC1uyAu7vUVMnZuxxFvuMpXm9zlRgW1ZQeOCGBztJObO8zLoZM+ceEEN0TFaYP9Tth0Wm1pNcYFV
6Tq4Lvcc42Wnbo2+Q32qT6nsfuqIrgNTTt/r2jOxsBdGfsNxY3fZKez69GimygUKF96PdvJMpT3R
oNphpW9G+cS9rN53Vk90pXg2oreepqx4hKYLumQGk9KJ6h7Nbd3PfkkqgV2GpMSa2O5erlRDeejL
zUaOhoIEWo2/eCXS9mT4vT5riPE+ZZjDYu6WXqQtsX88a8SCZ9b7g3AXgpbedMPHs+peRZwlkVpf
2DZF1tfpD+h8HgRcKbhBOvjY/uDSz6Vd0TAVDLZ927qnL2XZBgUJ35VRpgc/cT+WNu7xVhKdxDhK
MaCg8PLX8kdzJg5d/eC0jpVRCtqt7y5q9nvdivkc3No3jaaHUy8WsJCxDqBQs+MZz8IvJ179VcPv
YMxo8bz1edo1b8ywtPxvy63tk3muOI8iMi7FOrSBoteBdLzZimC/xkSfJsjKt/ZQx1iHnjn+sV9C
vcf1DGIX3aXZ1A2v11K7/IJI5s17GAMpvroEF1dx20GokqhJVLs36jbXDiz33AWm1qB2cLpx3Ws9
5V46ZVAWBqcDrkDow9A6zskl2Ihytm3CJYML0wes1teyys5L/7/ZO7MlN5ElDL+Kw/dSFDtceCJO
77v38XKjwN2yhIRAArSgpz9fUcgW9GL3lCOGOHFq5srdnYJSVlYuf/5pQJC09fPVkuxlubyMx9Pe
OaEN81jFgCzrgbDs4LXh9NziMC22i+iEhiXYvv1gS/RiLSk4AuMF08NEgCPGDEze+uNs8W4SMJQe
EGMZgc+AGySnmfgko6v8bFvNkV1MNytmypaZlx94sCF9iqEbPBpQvbqaVZNoIasuP0OAbJ9QUj61
wFtQPIa9iRG6jEMEHhQNGHkBqGVE7zSQ8ignuQZdzI1dAiaUHhBFwBmkWefM/BCf6IOT4TTTI5gN
AQbkBLgZo3XzaSFogSyKzxjvLe19uQu7uvGN7AJlW88R9EHjb1EdmsoEJ3x+VG6K5aQE1+eYhwX8
lvND2x1DEL3Iffizp2NQL874eu6saT6Uc4LXS885d8dyeHBi0duUVyOFcyeJT21JT8NYTusC3N9i
dRQndnnHRNzx1wCf+yP4ce9yYEPNIhlwvKucLgz3aDAyRsE1FN/WoVl6nws5AJKxcMxxGjEUMpbj
Ic2NI84zs9zSCgD2/4s1t+k5zoGDnkVAlrhLzOA6npTl0GT00WGxiIwQexpdROuecQwltvt5BY1X
Cb3UzBuc9Ohb948Kuk9BXM+ykzIprHeMubHoeVonB2npTY+ZoxecBpvZ8tghK3+59VZr+ihH63c5
iVtAo+vNISE93DeAzkM6HxkyZ6apfWJEoN4oHc0huYa9kfkn4IysQbGAR3Psnpgr4d2Zibm5mufR
9saHi/v9fG3QqIo9n4CYM4D1JCL+PDIEs4KdchJAhc40J6hVxYWYDxYkjp3FpViM3LfWtqDzWswZ
DbYVfMBWVi89e35cMtQF31/QxMX40UNgB+MppnmWnKzduXM6iXvJ+Ubgi8/pdv+QZszj6InsuJgv
mFwzItc1mcxWNxPPMy8xEitIIsccFo+CUL7C8lmkrmHPWsCjNZu48PQbM1D8q3IBZ5Qk1MnsyeWc
DMtxPAPyOwqK+HY8dZ3tmReP1yR3lu73VcEcXlD9Y/9wHgeb65VpbqyTdWanJ/8n8Pi9+B9q8af6
uD6V6Yye02bkX/1NHflXfVqOZXquICNgkO7+CVw3jD4cHPt9WrvA3+kT9puE/LZnQysl0wV14G8L
OfyT/KLw4dnwgLw/J/BvkQ0LXzgM4LMCxzBtm7hfpgX2QOuD5dqgL3CxvlnO7kZ5TN7p295uvFEc
IC8okL1Jo6TIX71ks/bzCvc+QJLG7n1AtrHi2XzDB/gT4FY+vUZBGK1uogBMy93TH1WR8O6xkAD/
Z44qk1Itrh7Hdtp86aWRG7ET28b1xAFMOWG8Us/k9AIi9M3pwvmaTzYj/3ZMr3MhAA+bORN6U8iH
o+RCWJiC2V2qGndGOFIi8E4H2UicQki+HEa+8KPZ1TKz8559Kdz59jzOg8kg++BPRHnp2r108KFc
FCcTM3IuclyGNxMiULCR0BYlEF8xNQJkY0ad0Vy5jKg4WDPgihR9PFuMp+8XAf3CGaMhEsLcIx6C
ex3EhAnqe2leZMY8+lhuYm7hwYK+7u2qjNcn8EbF1uzSo1/qyCF3euMbUEV87aWgoOkFAhpNa1h2
KMBcW69JHM63l5OC+tH7NdhuOzm2ViPmLUFbAkxpMwBDmkGm93+r8TtWAwLkJ1l/jqK8yKLb4kX6
/QUatpx9a+YO1d/vUoduPxDk90ie0+XCeeeM1j2gHklAQ9KSCwvOTpk8/Nn54mMmbBg3iatpFvBc
frRLHfp9aKzpDyV/6FB940fP6Xxp9b3YgcCG2HQFmhDpuHCTNk84U9mnxrjciDP6MA5no+/xqPd6
U0KUAa9Psk7O8NovcjE4DgbLz1TKDyZW/gv63kAakb2DXz2C5brAkXlnhjNgLfeNTAoIc+77I3EG
gaaAxP99ZDBAg/7w+YG5EGvGeYmYLNnges48rVMP5v3jtfnFXpkwiB0lkP9di23vIEohayYMnUM1
upDjBGyHlhSGdvRWhCNifmvDASahJUz+op/mK3VdCii0bdr2ASWsj/k2PY1IZuS949IJzuyUEaUH
DFG+WohVAieBKFI5oi63rCMxXYK5T/4uGSiboQ1nFOUPGM0D6My6HC3XHr759q1d8AK+pNTwewx/
m/g0gFr5cT69snvLt4x0x3OAqIHqYfHWDb4YVu+YQDTc5jzBbGLgZls4oUC+mHDHOOLjZRoDaJwd
Zsvpu01v8IFchWQwmMFTPf8K8Y44Jdp+A7SFqlvybQvfNNx6hwtQiqdga/yDNQTOB1aS3M42tmCq
m1/Ssrq+TezR0chd5lckVYHXCHCWLuiHdHsSTa3Xo9lkdPi/ZVbqZsCjsAiPK3PxdjnMynfDfAkm
a3fU5E+rS/MDwO8iKsrn/tLTgl78VnkDnkDZs91oU68eqnqYp2TEIc+8vBu+eolDYsD3HnDzimph
IOKUScLqxz2PQZ0eTedCccNzQve/7ae24ek3VPv59O889QZqg87vXr3kueEt1toEy+xjYm2mgGIO
5ULg/ib4bp9GQ3h7BGa3Wv/SJtymy6SQykj3WGtmvfpeFN3/j6/lviK0JPxUBAaoOsJyPCGpCPZf
PgjwZiEqMISj3l2p3N4xeewgPP3t/jkNgPmddk09DfD6NIBS4TNqDYBve38TyCb2Xbx/D4KHf1UD
wjsClp0Hsh+3EKm0vZbn2gLX7hvEEZ4wIfuWC51qbILD/F0CHrdq7WW/O6QDcGKgt3o6IJ0uKKIp
yCor0NYB4UDjCGbRVfamQ2+P/3gv0H3ut2+bMjSFfcmozzl+WOPbF14fclbGp4haPf4lI/j4EYC+
VlcH7D4taSaOOt63XBi7xiYQ9HNTOMy5onrPQke6dRDIu6pn+uVV0NrHvavAZq5nQM/1I5oQmH2J
yoEfkKZwudSud+g8kHhHe7WsgW30HQ/+VfL46iVb1sDDZ6gGM8iIrlsqQFpEpoK0Xh93AGJaDrtV
H/a2NTCgbXDAiMMkWe1P5w4Cs2G1DwKuD/QSLizZyhrgZuxbA8/pw+rkEj5zXuTqnCowuEP6c1qq
ULk+bIOQN+z+62MB+lS95HVJxzirczpgMLKBgEbr9U3ImwMuPthLmq8P9Euy19umTOXK1Tm3wCSd
oh0b8R3j/duQVKvVsoMBXoFKZnvqDChXvEOXAc2shrYlYBesAAqlnTls+QVe0DfIXvuS4bta6tB1
aBfkGNLfjBEfdwwAOzKmldGGdRzc2gXf6hM/WJ5N4aBa3TsRQEJ1d8H2eEuQnT6JE7WadoGEBNeC
9CJ3OZOuOQjwqhm6dsG2+xZT10m31m95z0Egc0TDnkc41b33D3yVxfjnTjLhkqC653gQQOx0ff9y
DCTllRAg4uufd88iAOfT9pJJH6IBAOcfdhN97KKsfDj+Tw+qW84yMDHtxInt9JkdQ1i48xNbdtEN
+nQKUuFh/kq1lAnq0u3A6GhdR4mQgfQZs+dqVZBJuf0TQRaVuBo0UFC7Et3bBdcwtT0FH68QStfA
g2FDrra/5GM3SagSoildUIaoS7rAHa+bSqTBgcjAMgmPWkrgoARsDTdoR48CtsrWVQLpIjDy2JGt
H9VqGQScMXJpcp9Jq9dK0jWzSFijGTlZgF183g/HuKkEgUGCyfBJs9WmonOWgGq4q60EVh/oD/kB
srNqNXdBKYGPnqhP6pAJYLKotoNkkU6XNsBpXQOe2/cEVJ+WBDjI1bkg4aG2sedm03l7NbWJN61W
ywL4NIcZwDLh4K4MQAeTBwJokaYFwEmmaEZA6NUpktZl6JFNB39ikUbsWoxgUvLTzZwRI/m8ewDO
TynB/cuQjcFjkn6TXJ2LEUzqnbp+oe3iHYNvgs5eqXpLCQLKjqAoydR1LlA0DUfovr4EF9CGCohC
fcf33GIqyw7gUtusy46dU4J6qoFWFpWjYJOHky2qahta9lAmTahboCdu95wBg+yvpiXkPqBHl4JZ
7fBJtdoPjmRNzfMoLTMsolqd0wIw0PVXo5E0wd6bvhnsXlJW6fZ3gfvAAfAoZIW1Wp3zDUyJ2NTU
BaIDrjzmnJIorVbLPTYEJsFG5yAi79q1CEK0Lnj+cy2wIG+nMgGlVH0htM4CiQJ67MHj7OBY6vB1
yT82aW/V1QJ0HTwRzEF1yaC1C+CuCJ5kpr3epc4VFy0Qw0pBNXSBRAEuMkMwHz4LHn40qRTf3oFy
OrcL3FoSJaJ3O1p9SB2gkNiBDVoWQdpF9IR9quFp3TsRDI5VD6WhC/gIzK8DY1efiNYuMJmhb1Br
RFu6FzFDuqEe6p+/v0RgWYFpS6DpQ/cCcAP8RACaO3BS93wEEO66qUMQyTbIAkKGOoHa0gLK7h4N
EAxGroMmZYi7dDvgzvPQehZBkCJzSZTIBJpcrV2gecS3fJpH2ItqqUpOh3ZBRg26umCRQoOoAqvw
8C6QRZEXBzm0rgbQNLb4uncksRMT34Dog09Xq+k1U2Qj1Q5GJegqEMV6YH7QszNqBlV1CMz5stWJ
aKcRQKxhOTkRdcateyfCBl2raRckLo+EGr5AXURreY2cBNmwYVaNYdIEdckikEzR9RE4C/Q8mvzX
NohgU9heyLNrVMYzHMXf2KMfnT+H4yi+q3p+omH+UNfPY7+w64a4//O6z0U2s9DH+6Odr/pFOZhL
ffbPlqC/GgCd6hve++HuG9//8/oF73/0gw+1+8ezaJiF2e24rF63rB/zJpzRN/SfOPwWzsJmB4K8
pH4+yauXjefcU/xfCM6nLbmyQK8tN4u2adIUXOHF9QVPwyRvTj9TIGxdyYdhHH1PsxY1nep20Zad
xmkW3qW7jZXKp3oo9CUnyfC2iG6XRUN4BcnWFX40jMN1mA33JSugr7bk3+vqfbyB+Ie795R2n7Dr
0V1TCxVGVff5T4cpNIZNyQrypyv5jB2Pov0dr1HFuoLP78JxQwFrXJq23DiOkjTKG4+swE7aopO7
KGxZEQWd0Zacrptfnl1h1HTFXt63TQrkoi0YAcvbadnYZIUc0RV9lS6Z0tfe5qACJOjKvg6jpGE9
avyXvtysjMPkbn876iq6vug8D2/Hy3xYFA2dZmazrNBqy49ux9EobPaTquqnvmjuAoiCG5pd1xT1
Zed5xP+ME9ntQeVBqZLdn5CewmvdEi3rQNqi06RoKXddVdCVfDP8loUt7wmQjUxV64tehc17q+4y
0he8fnEWzuY5w6UbB7POq/4J+RfDLB82LFXdOv8nhF8PN9Ft4xpDuMyF/gnhX9JsupNUabdKM2qL
TrNi/OIwzBgn2rzN6maJP/MBR+G0ffYV/l5X/Otx1NxxlXfUFjuN8UiaUU3dQ6MtOhuO2i37FcRM
V/CbIZT1ZbwKW2ECBJ0yCakr/t04vRu+OM/v3W2qGqwr/n26fEQR6/Thn/mA+4pYYxp0xX9g94d5
PmxYrrpGqi/7kZnamjHIxyIc7xRD2hSg6zItpfu4fw+zGTfbTlAlWSV8tCU/RNCuao+6oj+F3DvJ
CN7w5nNXEGBt4b9il9f8Ij9F+W2a5FHz2VXCWfvZH2fGe/KpH8o0/UhC3s8/7UhAHvqzZnJN/sZt
PAyzv/4LAAD//w==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Penalties For The Year 2013</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2">
                  <a:lumMod val="90000"/>
                  <a:lumOff val="10000"/>
                </a:schemeClr>
              </a:solidFill>
              <a:latin typeface="Aptos Narrow" panose="02110004020202020204"/>
            </a:rPr>
            <a:t>Penalties For The Year 2013</a:t>
          </a:r>
        </a:p>
      </cx:txPr>
    </cx:title>
    <cx:plotArea>
      <cx:plotAreaRegion>
        <cx:series layoutId="boxWhisker" uniqueId="{888F80C8-2849-4780-8C22-1DE30CD95DB9}">
          <cx:tx>
            <cx:txData>
              <cx:f>_xlchart.v1.0</cx:f>
              <cx:v>Penalties FY 2013 (Average $)</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plotArea>
      <cx:plotAreaRegion>
        <cx:series layoutId="regionMap" uniqueId="{59E64BE2-8E9B-4257-898D-A425E34B7E5E}">
          <cx:tx>
            <cx:txData>
              <cx:f>_xlchart.v5.8</cx:f>
              <cx:v>Sum of State Rank, Fatalities 2012</cx:v>
            </cx:txData>
          </cx:tx>
          <cx:dataId val="0"/>
          <cx:layoutPr>
            <cx:geography cultureLanguage="en-US" cultureRegion="US" attribution="Powered by Bing">
              <cx:geoCache provider="{E9337A44-BEBE-4D9F-B70C-5C5E7DAFC167}">
                <cx:binary>1H1pc9u4tu1fSeXzo5sgJuLU7VvVlCxPsTM4SXfnC0ux3ZwJztOvfwuWnFiMEvtU+9Ur6ZxqVyxB
3MDCntbegP/nZvjPTXq3rl4NWZrX/7kZfn8dNk3xn99+q2/Cu2xdH2XRTaVr/U9zdKOz3/Q//0Q3
d7/dVus+yoPfHJuw327CddXcDa//93/wbcGdfqNv1k2k8/ftXTV+uKvbtKl/8d7et16tb7MoX0Z1
U0U3Dfn99R/p+us6W79+dZc3UTN+HIu731/vfOj1q9/mX/XDY1+lkKxpbzGWOkdSCOYIW9n3L/r6
VarzYPu25Yojl9mUOrajNq+HZ1+tM4x/hkD34qxvb6u7usaE7n8+GrgjPX7/5vWrG93mjVm0AOv3
++tPedTc3b66btbNXf36VVTrxeYDC22m8On6fs6/7S77//7P7BdYhdlvHiEzX7Kn3toHTJ28IC6C
HRHGmLQde7PsbBcXwp0jRypXEMZ/QOQJSX4KyP24OR4XB4nHQuf53U0T3bTNw/L8e2Vh5IhLTjil
fKMsZBcUCWWiruMSZ4bJM6XZD8zO4Bk6i48Hic7Hu2ENTX4xI0aOmKAucwnZi4tSRxQmTEm5NWLu
w7M3RuxJcfYDsx02g+TjXwcJydvqLtD5w7q8gK7QI0Vd4QoqvjmOx46FOPYR50CMQok2G2EDxtOC
7EfjYdwMjrcfDhKOP6pkndcvqiTsyFXKtSnhG0CgBI8BUc4Ro4pwgLJRopkNe45E+5H5PnKGzR+H
ic3FSyPjHjGXwTZJud98uUfUtQmg2yIndzXmaXn24/IwbobKBeKpQ4zAqmjS+QuGYJQdOYo6cOds
ozBY9scKQwg5QujMleDiHreZIfvjaYH24/Jt4AyYP74cJDCLdRr9o6s8ekls5JHDmRCKbNMWrP0u
NupIEOlIwsgGvF2VeZ5M++F5PHaG0OKPg0ToMroJo2D9kt4fzkYyqaS7Xf6Zs3E5ImVbSQUA719i
F5/nSLQfne8jZ9hcnh0kNgud6mp9qx/W599HZtQ9QhzAuc2cve6G2PyIM+lSQR8euonMniPKflC+
j5yBsnh7EKD82h0+TmN2PvnfcjHqiMPHS5tDGx5bM+QvcP+UAZlvnuhxyDwjSH4uz350ZsN3pnAY
7MvV3ddq/QTr8d/xYibVh/egUm58u+38AIlLbJNP7o+WnyPRfjS+j5zpytXxQejKjtSgLJd36bpf
V3cPtuQFDBjUwXalcB7iYbWLjeSgA1zBKEHCY16zTOY5Eu3H5vvInVlikoeJzQq+Jbp9wbjMcY+4
4pw4dIaJi+zSlZQ5Lt04nZlveYYk+yH5NnCGyOoweeQrXTXhq8W60mn0oskMfDpVVHJEXfevWTIj
1RFxOQgbsbV3s4Ds+XLth2k+fobW1eIgbdvJna6CF81rnCPBwCC7D0zlDCaXHqEqQCWzt25npkbP
EGg/Pt8GzoA5OcyM5s+ovtF5Hb1sSiMofAlFqWzz2vU6rkJK48D4qf0W7lki7Qfn0dAZPH8eZlJz
ioggil4uIiAm20dIYNNZ5Aw608RxJtNh+ziapwXZj8jDuBkcp4cJx7Vu/984HdQAbKqY81CXgbV6
nNe4NihpmDIwaRuNmjmd58u1H6X5+Bla14fpdM5u1+EL0gGMgV1WSGUemLIZVUMIOxIwahJ8wYPG
bviAJwXZj8p22AyMs+VBRgCbuGa5TnTzgmE0k3DzgkIz4HHuX7uKgzInUhxDTm8VB9H2Y0LguVLt
B2h39Aynq8PE6SxFPK2j+mGd/n0WyuwjAp1hINI2EM30BvEAYSh/cndL2swweo5E+/H5PnKGzdlh
5jyfIwTRL10eQA6qbONd7l8zxyPdI4Fqm8seKNAZQ/AcifZj833kDJvPhxlIn+W30fpFE1F1ZDh/
qR6iaKjFTkwgjlBxc22htj027EFlt07naYH2I/NtJjNgzq4O0vG8DaOXDALgTxArU6a2JeiZwoC+
kbaCLfuJw3lKmv2QbEbN8Hh7epB4nOn+JQMA58iWTHDJ9hswRVEqsG0kPdv3Z5HzU9Lsx2MzaobH
2WEarqu7/tXfukoerMcLOHwHHU3KYaYZdq9T4UcC73C0ZG4Cghkmz5FoPy7fR86wufr7IHXlArFq
e5OML4cNlSbNpw54/5k74XAn6KtBOL0BZeZOniPKflC+j5yBcnGYoLzRbVS/sK+3jxSqZDaI5V1U
FEHiT1z01myjgBkqz5JlPyyPhs5weXOYhuxTsw5fUFHQCuuYqqazDa9mdc37piYJZBwxM19PybEf
js2oGRKfPh6k2bpcR/kLljEZP6JoYWL8oYw54/qFOnIInAkCgb2m60lx9iOyHTaD5PIwC5iX62pM
1/ntCyoIumOMK+GzvEQKRMDIKUFnbtCASXtMuTxHkp8B8jCHOSbLw1STCEcv6pflwwRURRH0J2/L
XmTmT3BaRqGyDEJshspzZPkJLN+HznE5zIzxcl3X65uwre+apn5YphcJi9FoiZIkGvruXzNsJLpk
bfQ1URf2bVdjninPT/DZnc4co8N09n+u6xAnCpsXPYkBMhnHLLh00W5pXjM/szmJgbKzjQYz8wKA
j3F6nkz7QXo8dobQn4eJ0GVU1+b/RRE9LNO/1yFzCtNB/fIbVTxzPuCS0WTuoAKzTT1nsdkzhdqP
0c7gGUiX1wfqgupat9VLIoQzGELiaMxWR37oB0R/k5RomeXbnrM9CD0l0c/h2YycY3MYvbM7UqMf
8PNdlem8eTnlQQHTltzB/2ZZJo5jCuEIJdxtFW3O8j8tyX5Ivk1hZ26Y2mHmNW+TFBXlFz1Vjq4L
9CuDwLx3KPcu5THJr0DX2KYTUG5dEuzdY5fzHIn2Q/N95Aybt4d5jtlQf+d3VX03PqzQv/c2pnJJ
UX/hdHtcdsYBSBT84Ypwq8EmXlDs4dmbEszzZNqPz+OxM4Suzg/T18CYvWiFDMV/RMucKHT53b9m
Zo3YiAYY6puCzoC5fFqU/ah8GziD5PIwDdrVXbd+ya5mCtKMCwamZn+pnxCB+Azds9Ld5KezCPpp
efbD8jBuhsrV54NUlD9HjctMggdb8gJ2DAUZpeDhf3KiGeczcMQc12jAC20s2cOzN3bsGQLtx+Xb
wBkwf/59kMB8vDOETX33gtwm5bg2Bodj7K1CzMNlXCtDGcURzodrZ2a8zbNE2g/Oo6EzeD4eJm/z
IcQ1N6/O6pflOXHASTgu+pW3+YqaFc5A23AC9MwB5/sXvNDjEO25Uu0HaXf0DKcPZwepRia0OV1n
BRiclzztxOiRcFFURvfF3nDAAGXqOQjoNu/PVOnZYu1HajZ8BtXVYTZrmEld3g3RzQu20OC6ADQ6
U5w4356g+SFsE0foUUfg7f4QHjxHmp/D8zCTOTaXB6lG7+CN6jHt1i/aEYicx1UCFRxTjzavGTpS
HrnUdc0VHBtzB3P42Nw9V6r9KO2OnuH07jCJ0E1z/Yt3PkOLqLnU7IEZmJPV6Hx2qI1ikJglP8+V
Zz9Cu6NnCF0vD1KT/ryrm1ffG1I32/nfh924PwAXBqKcgGro/WsGEU51CNhBGLrvqvZYlZ4t1n6k
ZsNnUP35/yk3+vnVgt9uX1yum/Xx/bWNj24X/PW79yuAuyRnQ7eWaQPlzePLEh+M1tnt768dBg35
dhmk+YrtuE32Mzv1v0Ho27i7dd38/toS4khJStGIiOsgUIC1QWv32Fa/v0bNDwHifY815biKxYXB
zM3h1d9fIyKhuEACZPj2KrzanC/CEJTWEfODVSI4Wq9wO8u3yzLf6XTE9WPfVmP771d5m73TUd7U
uKkSFrvYfMxIaZ6IypXCVnMkjkLg0CTev1l/QIqJT5P/k5K4ykmf8DuX+E2rjp2CFVa6sIsumj5z
3hbJmlkVr1d5OdYjWzbOwMNhYWnf/hrkFcuthXaGRJ6rkI/tMlFWXp72Kkvry5RnhTV6Ohl48ZUn
TTzoJdYqjekikJKROznosf2QhoNM167LC/+GZrQUV4GIyoJ6GYlqiMIKXmVvQ2I3fb4MUl4lhad7
nmVviBxLiBxkGRkvnIzm8T9W3WmMeQTpnkWCKu6sEYJChylwF8rclYMC0u4aSZJFbShC987vdR6X
p03GUnaasq6u5OlUB03UL6aowAU+qe1Hjr/69eMJYs/d56MmYtryKOIeNKsq8/4jjKaYurWwRXQb
k4Qm0aLRlNPQU8qxynhVDX1QNcsqbAIWehazpiJ/1zM61s6CsEn09LwRYV4nntYlrcgVspkS7/1a
SGzhxzLi0CClOKihjNtBa7qcyTiEkeWEFbVuhVV1trMMJhnIcpW6rKG2l1eNEF8SbvsN0pZv6vY0
Nua5TOHaL3RiOWhemD+3aEcttUXd22DEnhNeZxdp/VfIfCcPvD6O2uht7uOa2sYLQ41+Le/Xj1c/
TFviwkQcNlYMbd3QoV1oAt5Flj2E9NaSqSzpgve24GsoktWc6SmS6VVkEU0uaVKO7XVS2/YUesh9
UizKfysJiDOBYgG6Ac1xQXtXklCGfhqPdnXLRA+VW41ETCRZ8apva3YcuT4TX6oWS1B6tUAq9EXb
Y1ep4y7SdtE/gQpqQru7gTsoheMSPFNwRUlpthsaEdnxmOT+ja+mnFcnuiwyfzy2/KxW48noVgO2
yK/nT2aWDBe+KBtsiFFUHMXDXW+7CxCoKeaqaKyvyCxlZp0OTWgUIht0iLtw2z5mE1tEWT06hTco
h2IheGSH7XVWiHhc5Bap8muVhVmVL0uuK+dD1kV5/fXXYhp7+sjeSvQQoI3WBvOMO1ChLTNb0va+
W9nlNHwdqqbCJrDbxAY+9tBTbnlDRTvrunCS0ihN02vzIyqC9gl8flgskK3ojKc4IOIyymDadhfL
LZ26GWuhv+Ypt2DDY1ivqfe60W5GfkF9DrtfBy3uV8xinsOiVkVWEX7qWrHVJV4Zwtoayz+GGJVH
U9pdsCEpdPaEWSFzBcOhVpSMHZRSHHOlj+lMfmz7Btrnhcon+rX2HWFlx3FTF2n7rpyaqMgXfTmW
EM6SWYf39Fhmely6yTRa131R+Ge1qtI4WGTTZI8XWVjmje/lyhZ+s2i5baUfRKaCKVvgJo4BJtGx
4pHk5/akUnxrEvl9WT6hpgRp6s4GANGKHEoJG80kOBFqbil6PCHszLzs8q74IrnmMV8UaPzFVvT9
VqlqQSZpwbT748Z6pi3De+29OSmI7+KtoW+oKFdtT5/WITa34qiGIBjhiuDuEaO7s22RDEmd+aEu
vhQVtKg8pnXiskuHhHS8oHU7YjmU36XT5ywcxlF6bVj1ZbiAwe/Fh6CcfOu0ylg8fa6sthZXbiRM
gDCwLkvVSdJyA4+uqcIWGjvJuw9FFSfT5ykVSZ94dpoapxVh9QGQzlWIX9IRNwR+drNhAHaUxyN+
1JMdNO6y4DWtV0K2BrtkCCIEGOX945UbWGPvuXqI8RUawQMkj6zcxAZNwbNkPdQiL4uV6irSXTOq
p+ZNVSV+5aVpVjnZwgr8bDgNGJzr37mb++xzZ3cEm0y6AeKMrsw1QpRf24a51cTqSxRzzSVVUqCu
ONsa1B/zgKgi/TKRrK4Cb3BsWdRer2OdntG27GEofv3EuTXCoX5mOwR+G4SL+uGJdWXXYZ/R/m86
tWYz9i0z5s+pZQLnLbqSiy9+TCdswt5pmzq4lDAs2Ke/FsPc7LyjFBTXpzsSvgL1UochSt5Viol2
bWkpkX3OWJ411Gt0y607XYYlrFGY1Dk5rnypo3dd7QawOEXIdXAcuI3TaQ8nF/q08xonKC9S3xXX
A61Sd/TqnojuQ+NadrQo+TToC2wiO/Rim/lR4TFfEKPsoY19qLsQ0cWZHyeN0fwOVay3aO+WxejR
pKJDd/LrGc/tmotOPtu0hzv3V8QhJ9idcSL8MO/LWn7q2txGEMurykEQ201m3zIEWew0JP2AbTsk
iuJH0NxHtpYozJambdw7/rU/CLOlnTKasuo0KhxqTGQ51TZZlWlX1NHJxMcEWuf3mYmpyehm0E5J
SqjRr6fkzCybiwjIhduEVQOCuKxgZqpLmmeTjnPnk9uEFLrVFIERoLFoa1T3Xo/RmTVCNj8cjIrD
VhqTUhUlHI0VEoTxZODmV7pMcFNZqmLJTqM+NetQjr0WV3454FNRSM0UxyAT9SqxZEVXhVt1tF6M
8BeY7hNTm2UAmJoiuHaJQFVsjuPKs6k1Q0Jk2urxEw06Y6maqsTWmtIp0jeN7SZO7o2NLqfP0smN
f8wsTQDIILI0GI+nTJAmWClqtf0nRKkVlqOXMcXuo90Ea5JHlsIWY31aGOvWwmyeRk7Rw6w1iEjw
wKjxbfwLORbBUmQBw1I0jQytZsHTNoZKhMqJ8a/N+hhTaC7a/1WkPdNRF+ECoivpcBdpp/1DqEv6
iYlRlNbHLpMa1mET3jqhO3TJApllGORPmYWZOzKPZCDsHRtuCTWUeeJlxxpRazHIj3VLsEOaET25
0Ql8P9aHxQXT/NjvLT3UnkjpiAVPOz9HyAKjh1XqqyFt3klRu3688hvmwhhAIbsPFbps4AEyC4rf
DDkc1Ra2oOxzLOWQujl0BVpk4AiSwQBhxRHBDzXGqvtg60xDEp4k8E2JaEye+uvVZoru2kRM3jgB
GAncHYEoaJ7ZIBysrcAexo9hOIrU95o2ocXC720/vhLOxKrxuAwrUbiechwVh15VlVF5bqctHbhX
INqxLqogs9iln4WSLspeD8GNHaX2ae+3TCwTmev0lsXpVH3ItMjwdzomkvZvWUfsYVq6ca54sSgR
P9btqu+5211VZegP2hOZnZE31K6IWuZ5pcgiHpq28j09uOUUe2HeVWxYBEPSQRm6qerH1BssHrN4
pRzSsmuRNiMLFvZA2r49KVQfEh/xmx80Z00oEZkt5JT204S0FluxOBuS0W+9si5iseqUDOiSZ9Yw
feyFdqLPLUsDf0lZ45DFiPxUj54ImlotVeT0ySLgaXCK7utmWWq7ny58ldv2CelJ6KwCq3ZD+7hI
dMY+jbwLEuuT0vYwfByagTaXVt3k1gd4DNne8kqI6tMkuyDXXqE1Cev3apjS5MSPwG6sJs3cTHsq
0dQJF7Ka6tL9SrLYzW9Dp9DdsMRWGcs71TZ9by+StK9JfNr4ecndJfIAnooTP7MScaWItJLkpBOF
U6fhXejmtMEqD4S6FbucqO6wpSdS1UX4HlctNcI+znNWFPKsVX4Upm9yPiRlcBx3QdN3b3ruB1G0
sjTTkfjAm6rSZyJmYeCusFcETbyim2y49bR2o155gcVE2SxDv5ri8awPaiuMTvoog7dZJKpnMLBd
EbX8L221gtdn2By95S96irCFXLUFoi7lNSN1B/E2daTEj2bzSyuKUryHU9IMj5t0zcqvU1sqpzuP
RVUEzikZLEvKxRjzpJUnQx6TLPU464xftLkVYToB5XAq68EfccvUIuah4sHbsS/6Qr6LfSvu05VM
qOUUZ0k7Krd7K2LKI+WVShlOQlYND5PPMvB9a7pgLK2xUtZYwmRfwmqXIb+wqF/J9A2Jyoik7+K4
j13/uI9hCIJjHaEvrFrAZBmRxs5KbefYDsIxKpd2kcSVu8wb2+L5X07g5HheFqdKfWoDtywXFVJv
rKzjthE8yIKI0HwJ5EfI4pWlMjE9C2vMflGEJKdiFYe9WTGaNgl+6DpsrOs8k8bks64JXLlQfaOx
AaYc8cZJo6oMnys2Uw0bPmH5yljiBV9S+3haGhIkmTmJDDykYKHD/yTpYNY5ZyoGl2S1VgUorDxx
Q3ZXlkhoylUVRYi0Fr1LRlkuIjfkrQUEWVu2n5s4b6Mc62WFkz4J24mR4dKNpRE5AtLFdC2ws/AE
irfKr741mA0mKssgz0cLv0tVZpam6wg+Chfrlj1k6HA/Gea4nU9VUVp+BeEW4nd8KLS4TjjzFV2w
XoEA8goZEqzFdvf4U63wlTK2zOT8ZrxfjBa7plpsY1zFJ27+RWueXFI7qqzr7VJbm48/LPLmc2AK
nORSOkUGAUhuhd3XJBJFVJ1EOR0x6dKZ8OeRvMChQWRfIwEPtPL4Big9dQ22GjLvtgrOcqJGn3sk
CbtRvFVZq7FKnZOl+IhTgGOrFqA5/E55iT2aoDfIuINfpjKwy69qs4K6gAbBrm3mFDoRcrRFoXPR
k9OxdU12bm+g3WwP4Scp1kewCCOOuUzN5AcxhtinAanMY0IWCvxy1KUtw0+TFbG2OcdMqVnezUaa
2rGFlJik+RYSVTXG4ewExe6qm9CIvllQa+on/EOnVDN5bNk8T+KzCWWRoTgJbJBI9nEftRo6reLA
MB91D3yjTjrlVyKCHNun5ohYMfmqQ7D7tgaXbb7Q6cwP1gUufqS5bdQhm7iRP29FEPaf2jRIg2iV
By6+NywpCehpUo+SNBd0s1eiuFaNPNkuuYq7CuIMEU3wJfAAGg+PiyiBn+9IOQn7EyK32O2WRWk1
ebSw68DHw3kc4tr2ZZMW4DZTEAagbABT2J5JHRh1buFf8btkbEXsrhIEi8N4TlWdDvq0YdrOskWq
WJp1nl8HoA2JIi0+HzZljR8IGnl6lZUt/jtmPXg7bvcEVFEJLj+96pLGBynQVzGeTsJAd59F7g/I
AvxxMnu/VzDl8WqgpQML41Zh2rrHaQYXmx0PVu6r+owruKrhb1sMMexNkGqdJKdbOjlu0rCKV22Y
It+9GVmNg/2nRRxiOU7ovc6U2k2xYLXfJ/70mYau7ptPJe3DXpw2m6kPKqixRLQYpgQzSoK+5sdi
sgmsXFMxs3xkKMyuAV9ltviGP3XrpMcKkNYx822iyMGPChscny8jsI+WF6UTeGXcnZbkygNlMYrs
khakwifESEwO2/G2xr7akCwT4Wnlr9q8rHznLPDLCd8xbag3H2k5WMOSswQUpU8SpL5ZhtwpXzQp
iAl+kSXC6FPD+ggkfJC4DUwlFf4In1ePsDTxCpmtWbw2ooYqcFo3ARcfp3mA4Ti/iFn+3SM8863z
3q+rKrpSNDYkpW7h7i5l4lPRvGegsUb/ePBjawxXoi94Wi9BXaCY60mQQOILCyhBSg5nqAD+ZLEJ
sxJ5ZtxGxn2z3SqnIth8m5WMGw0mmkZ2RLvzfuKZL98nU9tb1xWCabAKU1Eq8QX2FvvL6osJKxAz
28zBL3ILxh/ppWGp0gjxKiJrlem++CLUGJbkKxtSkV4JURajv2KOrhvrnz4i8eAfw6PRlHt1Cv7b
WrgpkdVnMJJ90ny0gzIOgoXPRxoOH3qJ2Ka8VV3Ulc7fte+CmjipkrbL1MJypjr5PLHWYdpr4R0G
JPuEaMSUUnLVkha7PIuVs+jwS0t2nuxRmRqW25lssCyLGATxAg2oo5nWvblJ087YPzUGxpog+jfK
G9WZ+UR+z977sWN+x4lt4RNjMJoP+hTsRHaMzN3UNqLUL6DKAaJF/2pqRlIcx1BUo5UqM+9styxi
SlgihZo93tpQ8MacWsGiGsaKSo84le2+a0MZ9Nrr7RyEPRsnXzlnfZkbLQ+sydCBNepE+MEQljVn
5WRjfzMb9Ycr8JZG8iRCpfHL9kG8UnBpJbaKdb3J2PIonmTixXnRsvfJxmAlG6KxRN8HdoOVloaE
rCtRMbbMgqzUvheWorWu24gXmHPTo4rXnUdOYMK4kA14huxSI1Z7r3CWTuBHPJ+3RskLx5QZl3k/
mD0p/clJIo+HdZ5lx2GcQhtXmwUBD2yMXoIbwfC9rCZWfBE6NJXuE8TXLKEHlwP7gB3swLgJ8gOt
HDaoIYCvdq5DrQWklkEwQBt6DTNbWsxoUNqBeAm9LiqN7E9kd7u5nXk8zqzjYIe55hnPn/GsVTto
q68lqKqNaYzBAUMK5AHQpF8/akagQ5ts3EaEZ4Gywn+FSesfFQ97NyldH6Hkwx6xk0HrRVn4jL3F
n54wu1uJ0IDaRjEQ1qxigGxrHH8tyy6FgM477B8Xf/nNFSiHY587u7L4HXVA38bBNbr2YcYiTkw8
Xte48/p40gidn1rnHx+I7goQB8JVDshFNeMVk7CySZrZ/odyyOEoggQe/0yOCczcVrN/PUFiaLvv
5R0zQ3C3NpcEXaG4VmhOZA5pzIK8SZFkbSxGH06GtB8FHTlfDax2u1Vc+FP1vu3pGC+zNjf2nFYw
DVY9MfijJyTa3emQCKmUuSaESsXRxD0vi43Ktno50vJDulGqHnEddHxoEx92PXK7CBCErB2hmYrC
OSC0sEIjSFzQsp0WXYnMfsUzqrntDTAt4wKmvsTHoR8+uYpG6tBy0W/qWcXGzP56EnMYARz+fKaN
Ox5AyRJcWr+7b+B3y8YZrO4qrBNjmab7QKioed6+Hy23ZbjS7/lUF0cBBA27NoA0L3OZ9+7z5IBo
BLeutFdbtzcEYRl7toZl1V5V46/A/HfPA+VvuoShGDjNxX4wB7T3wUR3UXy1cUsIkg0aMkmhF3ld
Gofx6wca+/Jom2JDoPxkjlqiH4WB0Zzxmf04DVE18eRU5laV8IXMMkm/iAoK85QK/vgoQIebuAVa
2ZFkzk1d5jvZ2AYiON2EIh0HO4J95JQZfvx6VttWjEcTA1d4f+k36EKcpXfxl/N2kbNt1GVkFNYn
1eTYYX3s8MF0I7Q4FNzqf+opRw19oesA3KryMn9Ctug1PGhIdgFvjRacYKGTAszPG4eBe7DfZT4P
An06Ijbg+sofooQM48J3UHL6uy7LDGlQFTssL4+ztJ2cZmFrW9TZ0q04qLY3dCCaindqU89LBJIR
+tbPM1IOl0kQdgotM20nIgJOJEarxikSDRlly9SKC0CxDVCkhWGhl2zCCkToLpyFuDdjm1Qj6W2Y
7j7MHJhupIYmDOg7x0JAq3FPenqVOy0+gBBLtPKK1qkJ5qxNbFOgOApttwuXTJGX1E1GJi+vK5VH
S1HING69B8qjhNsMvW0gcx9BobLWY32n0jVOXJYdLc+QWyTCOS5cjUdmCbKK7txGtSIKFumQ4VT4
Cfj8NE4/UYS9il6JsVGsOIuFbRkyoO4q8KzjJg9T/VjTchkmbQbaFQyMRJXBi8PG1f7CanXQ25lX
oieVO+9UqQrZHwcllLv8yEfVTfoj6g2mooUY0HbElW5qFBE+RgXY5mCJJiS0E6zCqiQkXmQEQec/
I1LP2j3nYuidL4QPY+Nesaz3i/e5UnHiHMd5bdnIhGE4hmaBVi7U0o9zPQLbZT84UzV6tgVmolsg
NCPcXYxs9Ps3iaqbevJQju4jZNPKrVAXjUK7PmF22vRfhZ0lY7j0GQLu3MtknlV/5WBerNZzNyW3
rS0qUQ8PxBs3g92OV3mYCqdFFH0fZ4H4NnHimDfG6Wy2RnofDeYyTZCyVQodMYXXVbbICCxZoCXE
cJLE8frE6tRHGHHtXhe5stJVFvGAe2EQ9Nd8jHi8HKPeP4lYR08jm05nWTV0p2Ay9AdZCWcxKB5e
yahJbXDGXfXRx6Y+ZQHXtQftC7/GVZH+FdiRXuatbeeeH1ZshWQXlJKT8wu3sL/oBOqY94V4I/qo
WEoWhkDXtqpVLAd2HOuofTvFaWMfIypvjt3Rpil2rMhuwqK9dggrLipmBRdZVzfHvAYFjd6X4LTT
rVqGqnffyyIsUdcvotuoLv1lGhaBN7I8X3Jflefu5GSr0c9RBc4LzvDV7pgvWJzLVY+vPHORj32t
Bt2eoO/Bvy1Vkp4kA0knb1QxX4Wxra8LBm7eS0HR1J5FdfCpHyZ3nVo5RyrfZh9714mObaexz3Gq
J4w8bVn0DQNNt6qaGgeMYum/B3kYoV+poeqWoNSDfIYU5EPnxGG0KsbcOiZ11nyoOwbCAaZgWY9D
e07rakw8nvXuwpfKD92/os5R4xk6ENqb2mExOdZt0SDNibJw9Dqcwb9zGy6zpeVb1Xmm0I6wZKSJ
3w8dTZAnZfqC1w0pF74b6rUd18WbAYctL2pBzA71uamhBl1/PiCcvbRl0p2B/bbOo4SGztKF9bsl
fU9zb5pcEiJtLqy/+6Ls70rLGhZORKZ1XcfaQUdBgfbBaaqxc8O0SD10TFXtspj6ZDgXbVAGnk2K
6GokEoYYKdWi62lKz3EXR1qcV0NZrZyidS54mg0emN7PvB9v7Nb3rxiB+nR12yxBLdqRFwxZJ5f8
/3J2Zstx41rWfiJ2cAIBRvzxX3DIVGq2ZMmybxAeQRIcQBAAQT59ryxXny7LbjvOiaiLctgSk0wM
G3t9a3GbkjqlZrxVTarfb8qjJgshb4ulsBIMhCxpK4gqApukH6FMT0US9+NxQqOgiMPBvPHRKN8s
zWZkKY0RT3OzzS/aqyEuZm99ySOtuqLD54PiytBzw8TzzV6mnq33ebw0fTnurvvYDWovIPIMz0hd
ngulXPQmh4hwUrFmpdUhv0zbMf24sMxfd+j3O8gOqcVFuSm4DWacSK24zlgwtUUfyfyjDlDUVAz1
WVeQbpnvszWTByz0WVbm7U4vTDQ19+B0wHasjX6Kp1EdnfXRsVMu+6gT/rTinPy0z8POjrNKt6Kb
B/F1wwM5NoZaW6MM3B6NzgkvdDpDsZXCFGHj3CnLpTrOqEOjQtAlf8pHk39KvEredppPn9zu9q8W
A7xydIpvUoAFxxA7RTX72TyivgwKso7uOtCL/LCH03hM+oiDzEI7+bbZwhR7mceKFHYtQz+IyOwC
kYW8VMvYHSWx+glsV4LP7+LLKByTQ5cly3v05eb7fGz0RbT1+eMw6P1KLN1ce4olF8fgob0d09Bc
apuu9+PC9VvNWPo5kQ6LQzxv7jbdBkwe9LTuosTYK6/pempXn0zo27DxyLMhrXA8BmGJtkd+2gPN
rzmWtzd7zJonhtbJ+3ln5i02fHGByUZv9igwYJiy9tDnnFxD4Y6S0gx5X7F9GxOMdz0edhFM9xIt
+HvhJzWXIEPCg167+b0yNhU4XO/7tc5TewVQSaI7MExvRbLnA9bswdcJlewiguZXOrWnd8yJBJ15
HXwJeAwG7Xoj6d7m5TZ41LoVtWhps2tJEkdNHSITtDdFnyt+vQZK3KPL0t8G6TY+90Z/xM8INHrb
6HkZUMF0lna3Pu+AXxIVtZf5pOIPNuB2LftmDW+A+tinNnZuPjZxn6Rl3kT0KuWTZoc8HMb8cmiY
qqDjpnvhoHdXLN8HWnS7yV0xJHy8nQLo/VdbMFM86yxcjb6ecwehJ/I6Wk9jOg93iU+DN3TMW1Vm
XjdT3eRKP3SidUMNyXdrroZWTm0V6JEAQuQ8Co7ULcv+sLFR2+Z4Lj3CKp893iYo8dSmVchLiTO5
7suIonIpyWC5u0G3pFvKxEbi7Ur3aSunsM+ugevxqFojlIhXBgdx80xanP401hGtDMlQOIkRWNGF
Mxm9JLEPx+7tnmw8dsXm5zC3lzEWu/DEUigCx7nfRl01biH2MQ+E7EDgiD7XhQ646GUZpLl/bBNQ
M0XcpP2baYuC/bhmOFWWIZ3j8HrNOz+WsUYf/4b2WE4rAHJ7NaGzddnFpi3x7k95aYLNL91dvwVZ
vid4/GPohwp9mkGeKS0Vk+HOmLRjptqyLutjNNiXCfOBQd4sbbTFQ51Gtm+uZQN1thhGtHnL3fh5
LJJhg/BDbScvxjYlUy0gFN7IFm3SqvOtv0hEGrEqY2FD0RLrdHSSQivIkZbQrYhXqN+Zic1tQHJP
y6Hj6VLQVCZoxaFn9xypQH9xOUqTRKstPk4Tj5JauCa2cYkSrgmmEto8ULS1oE32sAXpRFGYWba1
fYmV1OAfTGHQwuSGRWhmWd2oXhVEzJHPaznQiDa1iv1EyE0UuMw+Qcwd+EU3s/SjcO7DvjfiSTTq
g8gV6QocE4bHFWxHzRnXxxCbR4hFItOQv+h+1W9xf6uT1h5co/NSzWpXBQWmqYphIMOjHvus0jrb
CsvaFOurM8NnI/h+oFMPGU94fgOFkYVl5Jd1rnZsNul9vjTJIwVApKvWodeD8YABU4CHW79Ek5Jv
1DwurF4oFdfLNE6Pdl6MqK0Xjp/QNRa0CAafn4apm6t4nPuDnDl5HGUY1blppivJSXATS59exQqi
5SQWiNc5jkVVHHNY0Cy1x93HcV8gYqYfqjB381KrKJtuwQ+u5qT0yot8WUNfzlJ0ZZotThV5NHAw
pAAi7WnJcHP1hib3487xtjUO3Xs+dtDXKo1JuRb7JvUtdnls/m0m+6rtUF/gI/AH7DrtwdI8K+2o
mueuFdEHdN78AdBOfpzCfDhQRbv7oAt16YaseQnH4anvQIIJHNwONObd+2mNzVSQZJreJyHXlzZO
uC+49h0rWzRHL7mKcdMiRIe79a7EYTe563AsuXRr1H6WTUI/SC6iFxkl67WDclsRNU+nBC3jZzTf
Y3le07wqki6cbzLOE9StWBzPgzD9nMrzYXgbh/Ou7ePl0+RY0NZ91kIIRTN5yk4jGdupXHTrDbSm
fUKzkK5dVCY91pEiC9qO3PRqiT81TWNkEff4DEXX04aVEr+3RPsLY6LZFDkNmY1pZRqAnBq1lhSX
g5rMO4VTW1NKlSThB2y8qy7ygK3uIjAyq4zqgot2JvHTmRs4RLuTtmi3QN0R4rtP1jGF7QEnz8Nk
OWioiZPkGtKdvlIboJJCC5Q0136x6pOMjW/LBW1GV7Su95+N2TBXMClxTrMKXcwvDqqVK6DIuXrs
XHKJJrUAMtX6HcU8sNGvyDh0/DDQxlylG85vRYByxFQ9nwNSB/MA5jfcHXk2S9+/p8r5Ui7JUvVh
MIe3dqXRI9Q1loMKQg1XZGZt+uOKouoSq9+41n5umg6lXI7SExRHMN0mzRoFpeVnEm8bQqJqrRwc
BiBSMIjKtBmaLpXuIFwGKWWQZSdRpOn6fIx1Jd/mNkZNnYx8fxkXO8q7eIrWpcKpgkssaXk27arU
kRX9dgzCuBvTu8wmnBUymtvkYw9sNBhLFzDf8QMEM+nDG9lM2ZSXOG37VBV2b4bFlhQbLtmqBvoV
6wsLmjvdqtFtfJBXG+NxEpaL9Xmk7nuH7lBSeGDeuT1oq+b2RQiZTqJaMVUgo8CNk4y6cH6eMnMQ
qNXGk21sMHxb5sU7Ujfgn4axJjO0tkcextBejgqglBkrvaVB2N13Vkl8D2kAXMp2IJmhAThg7rj9
r0OQ0xDPcenGrcpV48kLgcrUPH5v1gbqLDiYPj+3RuOIe3UFI91ZugcvcNZBMA93+kWkPPTZEVz1
jvk2R0vevrdqbYKmGBkaXQFOtrxbM2wRWI7Ns23QUGDXBgWlvw27PNzS0orFzvK4Q93Ct4Utr5u6
Twmzoxsq0hu7jVeJxe3tRTuBslhKQC/JwB8TQ1Sb1RlA1Ta5DK2dtwkcUmtQ4+DsIOaDUqzDehyY
qZKgkG5iwFwo3VWOFXPLWxRRLD22hg7bptCFdeiktiWQKtuvaS1Gn7Z9rVYQNzl6B+PErneUfqzm
QZ9xqGCO58oWUTrnaU23PUmP0P2GZ8Vs/xSArjFFPMFKXaQWc6cGbTJ8CUeJKgv0e6NlPWVL3lRO
g1PxxR7PEB/3zG5/UfaXeSvcPZql7gJ94PZ6CnlSyjizN120bUOtkgGwlsshBKugf+xyv9LTjBKO
FsmotrTw4yrHozYhKEbP1DrCnOPkF7WHXGJpTQdeZNhHbWWSfXtY2mD1KBCCvkYFihMi7xQhR52l
Zqj4wPynYOd+U0Uk1jl6YLKVpFoRP/pZ4xXZulg6h6PBuAcOpxHdRU2NckIvF7Yh0n0RgT93XFBR
x2O5y0Yc4NNyPDgMNmKAc+I5H0septNUp1u4XETLRN/3rk+jpaQ8FlOJhmJLcEKl23I7sCy0VRwS
a16APgCbKLQCZVeC6ZgdCqQoBleE5tatwMl7KNIZdfiNh+DmizWRtKYy6y8DsUxA2S2BuQJsnRqA
bsSbXSo2khySVGCaI3wL+GKoF0GRgK27mFU/d6VFw+zTDmABY4Pnb2wQTrjPXR2ySPn7DV92leac
5XUHtuJrAHgJzcNOiesAy/DyAYfLtXlDu0Gfq64kbi9QwWSXOqWk/YQlMtmOiUu7h2lN+A0wSfFF
6AhPnq27B67GLToj+976QrXh+sQ8sfer7hvcAmxsUIfpMGE1pQPMCpLkDxHah7TKu2k9RWhatNUK
NubdmqTwERK5pBdj2nXAEzV5nLmYDiYew5dML1GRU3CIje53EPrLvhWwHG238FTGbRXbxcHU1Y8A
5PPW5e4kMg06bRl34KCCrx4fN+/PaAROw6Ua6RYfoBBBZw0TGAsr4RKHpTeA36EtjKLACxOxzCgK
xm25Sayy1yKOHKtCIhQ9AIRQb1dPDahjM+IuQQPQD6lumCgGFOB3c3CueBeWsrFATb21RSZ5DhxF
zm1TYUPvQF6hXXK/D+gAFHumVFZLB8CuSsKhrffZ42cEAU4HbGRQlUvUt3Vpxjrmiy9XQ7b3FKuF
u/Jm1KrqZ8ceFqKNxeUImXEgaNEFGuLpJul5fMWaXlJgQnwbCh3x/CoImvjT1rfy0gdquQer15Vg
wOKPcMXYEToDzbeyJUunS7qm7VbZdeuWotfM8No2Leux/uqkv+qieCMHk63kOeCN8rfoXMkEzYBp
2IpeDdH7NgfxUAwAMW4nECZhTVey4VCQx3A1zDwkQz1EXfNWEq/XEvsmqjrU51WT6Jmdn1t2tyYr
2tBJPPFb1g/JywzKQhTO9u+TZZhetJmmAiGw6D2CqAQoJRyGfK/fi2ANBWorH5QBKo8bbWHvWdB3
+TAKG5x0h0ld6VbSO2PNdGnIDK+HpvIafQF6EfCQPaNj3FIMA5F9UvGe1D4Nlwent/gkEdgcl51j
67laCwegMyNaPHRZ2MWSNGNW7XmAwmloc38cSez6B7hl20qjuVVpDPW0nBNia5Qv0dW4TQ3YwDV6
afjmX3JuokItNoR1ksh6YD3/Bqw4rFKSmieGcv8YpTz6NIFAfwnxI6QIPB4ckP8XeG7YjYfIf1TO
YNYx+xGAsrlXNtx4wcwURpgH+30uAomKJkqHI/YDPeKYsSQVo4BT8NPX6xzrdx2aHRXzOKjM8BTv
hW+i6TlgffrYNUk6lCm6+ielxghSGEhLmSSfN4vuv66lQj9If8IGJQdXQQOHi+kFJ9ppUA86XaaU
3JmumbHKL8iQAJukZ/ifAQn4rRtmaA0QHKe7dANKsx3XGF6NuEqm0JvmFNpm6PYTQO7NPPHWr+Qz
GdNJXnQTG0xa8lSHJqiYI+mqsXhJ0CzQtMBHdHnUZmEF8C7aUTaycGtLLTMd+pPdPLqYRRZ7ckjT
cWUfsnE0WFRmJXvfYx0jTUgq1HngFKpgy4QA0JKCsQKOjDIeVNUGLzQmDTD2lAAFbdT0NZyDjS4V
BE2AevWi1k02UCxbIUELKcHPEDnG4AwZRHRiD+c3LmEGR5g28ZnWzxNbuesqCLEM5z5Yhlrf3Xbd
tNipWla8sTuqQ5XYZf5k5e6ircBvUe1WrlOKkqzYVYOV4YLDJtnlJTrW5ztJMxHm/bER3tH5nQ3E
HpOi5Uzi78DC08xfBWbBgfmq2xbeZ6UPc0bd4Q/y3I8GEYh/MFDn8MpC5ASmB/DhR3FuDHHm6LzK
P4cdXCR/q95xJgnkJ50MArTnytw4lOGQ6pgWVPcwIhU9dJSlNMno6VP3l9D1+8/1o7qMj0Wh08Ou
iihHiIfQin78WC3ZYE0SLf0iJ3X2Ng3fwY9B5j0GYjBBLvuDUPmjJn++ImzceBpn7zAk33PEwD+Z
DDQNmQnhl/g6fL+i+07VJGTUkOYX2qQWEJwLfQDLR9tBrPz+Vfydn3D/XRH9ngPweVJw1ojGvPrj
/387Dfjv/51/5l//5q+ohP/90037WU/L9M389l/hrcfnMITl9T/64Tfj6n9/unOGwg9/+CnO4f8I
bHj4utje/B9/+UOaww9xFv9Mc4Ar6Qyd/IsF+CnP4V8vQv/fJIe/f+bvLAcWIlcSlR1Alux7fsf/
ZDkEjP4XiqUMSV/wCQG7oBhof4c5JNF/Ib4VLz1AWGgCw8I5cxJi8jnPIU7x0h3I8OeUMARQ4Y1t
/06ew3ms/kP/xgRDaETy11vI8L/gm34cWWL14c7UZC9i9BJN2csceCnUt/w6tWBOC7SJxmuZAdau
8gbFzT+e1d+j6p9pEj/OJLzDEd49pFXg+WDPgPH71UzCKX2H6OrNcbWxw4FkyAAHx321QdK++A8u
lTPwLbAw4tG9upROOhdFAzHHNNIQlOMIAPLSqDph0fwf3BUeZZ5k4DSyn5iePQIotqWpgWzt26NP
9rnSBtKP8fRPvuwfYa3vD/CcUAZkAoMCfrofvz7vYPLpCR5g3vIcbuz4DY6C2TfvskqMvCvplADP
4VzCNpxOf7Ic/Th2/vr2ErRX0HCMs+gnZ7LxDdpSyhgseWlWgN9s6hFHy3+PrcFV4PFEdAk0lAyL
7WuWZxEsWdzMLSSxNAPjF484pRI/U1d3asDi//tx8uNSe36iBKY9FsYgYs85fK+WWjLjSN1Exh6B
bkJTlforsLRvTExDATLsKsMp8w+L+/k3/mMK/nVFGK5icg6GiMLX8BBvZLcyoA3HLiSkBGHd48vK
p/r393XeK3+6yjkckiFrC2jfeSr+A+tLLYcGOUt7TFoHj2oQXMPJdLdFMYT4cCB/uKdfPcX4H1d7
tXOjmIEKC6PhkaHdWXCojcINBnaAcxZLnptCS/np9zf4yk76/Zs7R1qccUHQe6+Xsq0BUYHOhzlG
TZbepVPaPwuouie0ytgFyA9Z2fmBuo2Vc58uXzL4MC/RPbywQk+QNHOHDne8Fnql6rP3SXDaEPBS
xNzMj2dIA61RUUZy3v+wMEW/+P6xpdMwQhQHsKfXI44tIosnlJHHFm5qWaTBKmnhPXE1pP4zXgxJ
HWzMWiV4enXc+/RDiBP+PRoR6paaHek4SuR3KBzEH+YC+eVHw/p8nuGwdcWvJkOXw2e/o6F1RE2N
Y2VDqlbjEA7dw9QwQS1PcD9APVozCJFTv4+XQKD09cJREVWDNw4NnLGQ6YLeKI4/RRIpXvGRIaMi
FtuVsLG+jbM9OO1yhRMf5/MKNTQshFCLn+3aBs8G+kSZJy2MUGlADzCctiARNKvt5C+N1DC7B70t
DSc5XJiwfqfyya5suZXplhRbssuDTiw6CIG5m3K6X8wtBX2R4hDmec+vQ3T13gV6dsdulMEZLv8m
t+TBoMBGM0HICyThmDv85vF7QYXaCMFRv9j5fp4g4IlRGGDWYw+mr82aaKISS9bzl740t4G0DQxS
4Slq/Vu7c1VbC9zm9/Pjl1ckWKzRgUPH43UoUA74BoqCNEfNOfoqad1H4nM+ptc6GVPIM9nL76/3
897OCMVqAyLnjNTGr5jIReQOOSDWHLsNClns0vUk0CCqWaz/ZLf+eZgyhOngTR1422CIJvSrYSos
cd3qJuyCONBdTcEc4Z2blv7hAf7yKgjAQpmC7CI8wx9XUFDBwWDgRDgGOA1qyCl5cAFXE7v//XN7
FfhxXsdwNwzYKmxN6E2RV9eRbbBHmcqXowcLWE3R0h0yP4gqW+AiTfkCk2OCgR/SRFxq9k7H4jil
sv3TsvSjnfj7x0AJA+IMAHYUvQ4cmOcJcr+j4M18T+t1zvsDXztzSFfTsjJBOM4pGiF66nD62k8r
fUBg13oUJHQ3iE9JLsFt/jEx4JefCRQqQzMgx5tzX20rIg0CdJCS5YjezHgKNanz0ELrG818yxdl
ywZYwvueYCrDkrDd2fNBF9lCIJXZOFV07L/CU+NuJfPVvq8fbIcD09wa9bjBj1go05ILAjPY5biB
XgjNn4qL+Jc3gLQU0OxI0UHj8McxBM4nHza24qE224PQVB3smoqnBqsY1F3aVXyJwnKgmcGOpYdL
xOV8ZC19C2tFfrKK8xJtaVc34ZS/mXY6vWXp/nUnHMEArMkPqxJbtcouwF5hejgw0cn8w+h8Baz/
NTpxYPnXHbwanauB0CCmbTluQScu+Z6P6In5seqCsDKtxiJvIUd3XXhKps2Vi0I7+/cfIfn1Q0Tm
O8FkjH4ihNmGtWQjdjnLvQZCVs/IJ5RV9zRdRiAo4Zepd/4dRQrN5+XsDXOiBDbWVODMICmI5RCH
y1RBKKBn/mYdChpbVTa44NETdJbTTkRftzGKsFTSR5rImiBZoMqC/B3UGXBBjoTXAYn6i32aPlIX
PmYbLgQ0wZZqzRfyh2f+c+kGeSBEggcqhHMM0KtHToAwQ5HCgjB3/buRg0Hp+irYoUdPO0n+UCf+
YtnOUAPj5InoBtSKr04UC7DPUWPROSoxfssRA4Zd23VF6vf8D1c6/6YfK1LcVgyjRY5XliDH5tVk
RuveootOMJK0eAsZXLxDsgDvi2HDaQIhJAAYwixgl4hd+RPO/ou9MANDenaVYGNC4f3jNDSinSHi
g6W1dHvPDbv3dD579r/11HzCkTerfj9k/6o9f7pXgsC58/sj4Kl59RVCklx822LIkiQfH2yCumfj
SbWNjSsR6fE15Oi9tL2vxKZQ3KSsLd0idBWiWvn9R/nlYEJQE3YWEO+Iyvjx1ltrHAEutBxXNpkq
VDQr0gZyT9BOoiRN9+33l/vFpomkQURSwlFCQHO8+pIzINBiQN7Scdu0PwpkUpU7bMZ/OCP+8vlG
6GRgJOHxpuxVBdAtkZhA8y5HnJFhg3YeIuWIfmbGWXBaF/A/wkE4hGm/r1cuBvTko76Gv+5qh7Dy
h/n686EcTdVz/mKIOYS38L76stfNkh3GE3wYB/K4EVQcFr2DattEKQZgAWoZxmNDTYysSxv+YVpF
v5rBqIbwsFG3s/T1WDOgdOJkDPURyRbNJ0V1QNDMF+ZuaSMyFEjAANsJxigExrPlAQrqbO5JFXYK
VPcw00aWK0IGblyTAKKIjbFRCbB7+fL7kfGLj4kYADjp/oqwoq+bu03A2o2M2XzMPNcHm+6uTpc5
r1HLt394JL+4FPwrKc1DijbcTyaPtosWNWs6H83Oh29IuqRv9rEZALNk4X9wW6hBYRXM4AzFBV8N
eDWq3SiWzkcSt/oN0NbsMG2UXyEm4Q8moF8sYrgS2iIoEdGSfn1ujHcuusniSm0SioqbUT0OAt4C
7G57ASYvLdIJ4Pa//a1B/0dXHibECClHr25PiBCMbkPm4watsxyIX4u2G+JKh9Aof38ptNN/3iFQ
aSAaHL5CJES9rrgZ2BIr9ghDBHIN4sW2DTh626TrjjQXPvYlRN+4ylCT99DJ3BoccHK0vt7h+hje
DIxgcrUJeownjuzz51i5vqnAwjDA4j1gqcLwufmIbNjgRsL/uRxE04uuWBB1ARgEt5SUNJsYq3JH
1ugAczli7UjQ5Md203SvYX0E9iNkE70FIrVHVZ96Eh+QQOKzOgGhEr/koL2GrxkcP7EogIRlzZVH
7Ck/S4q6eVr6KdpOPTAA0NJtNMBLG6rocti9D46LlW65JcNo2U0KqIS/yZaoHw/4c7AehhXYsy9s
mks4ZaVLxQ2jI6GVBZUGBz6Z+0cH2pNf6jGYLpCHNPJiE+A9CvgIngcI+UAubDp1JxiIhSqZhZH/
sMl2E/UA24C+7hyOk8A+c7X2x2VZc1lBMto81OmNh1dDsPAQfYdBxZUayLm4apH49ZGCid4Kyo0v
dwa3/qMibUCP8NJ02/3KqXsE3KlNDTo3pw+IRmKACzcn7AlFrD/MzOftIYWcCr+AEvteAvvPj6PG
FlX3/Nz+g/EnR6jkQtgTBMK+9P0wJUDEGhfBhajIxcDsG/R5D9YR9Q4oXv/SByx8MMi5KPjQ+Ytg
6/o6mfM722+IKl4OvqHjA4wQhUPMTS33sT3GqVzhWZTDQVh3mbhtLWO1fOwkfPXExryynU8OYJ6+
pEmw1g4cwBlTo8cM5GKdp212TPN9KlAx7+DGc3G1pMp/omZeK/gnu2Kk7uM+Z+TCJR4gs98QMNo/
wyhUZ/DQ35N80DXA9PZewmdZ2rCNrtjQNzfJiu8DpwXgQC1/9ntCjiSI3rRto0DseX7ieSpL30mL
omKhJUJ1SbUsdH8DnfI0m9QU7Q49uN3lHXix0q+pvpTew5cVSoDuBskPHXC/UlIJn1vSgBNt2T1n
6cMQNL6OVtYc9l3v5RYYW/EYKO2O0vUBoLH6MLIlvB4byqrNzFnlQ6O/ZcE8loFxqmJoWB/pNJGT
7sEoUYRPnBCjEp8QtcFqNCku48gfoG9FB0m2lyG088vY8gtK0keElbwQz8d6DQFKaMtfBkCKGjNw
YCdn6XhwAVw6sKS+lTnjlwtPYEkTE6vDLg3wPcx7kXY5EBGcGx4Q3eLuZ6FBRViPfTFZrgEW0qL3
sLVtAbw186ouWGLaC1j8h4txYO5buoCfgK8JPGMlXWv2rbTTjLxRHM3jUAuEUrU5yP0JUSpFjMHz
boD10Fd0xjkCmykWiU7Y9b3Cs79FeliL9ggfCyYjaNaIfgsmM4HK2dkV/meqPSZEzUlMtuWabatY
l/fAF+kCqDDmiEWo9iXW74MoOYSdAFkSxPjMRxrE02dPd6kuEtnHthrYGc/bpoiy6yDITFdIyoBW
9JsjwSXas+GCJu3cXmiNJ1UYOfbVzgb3tkFX/z7uu/gtH0bZnlaELtUkb+fbaI3ZYWrdCsV/RjOu
aZcQpjSOehL9XVXTPeyvFDbZzwYRjFl9TiIvu5W0ybVHluZj6iT/lqO5b0tUAQMO39yF1b4x/wSd
afimlc4Qkjcs0QfouBr8jiJ3+RirMyyyVgsyj44GFctbtqXde7fg92xB72sAF/Plfg45bP2YnhCS
vbxDFw4ySLc0+8E4i5HQJPn8gjSr+TMcK/IgfTC/0BlcE3wnBtGZ3shDC6zrHZlm4DB0Wtcq42Qw
ld0XTI4+Dkgpw1RWIstI2aHgOtmZSLgifFzjVJrrg8S5abgAKYt/b0DGPc98FXvNSBshgU2svAVJ
DhCvHCANnhSMeecxGKyXAtlsj+HQ9MVEtY0PsKCr4HnMU9wiVTJvrkS846Nm0j272Nv1BsFU4q5l
M6sQzbzfTAbGjLRJ8VsT1cIv2GaPzsRkL1CJzJeZapq7bl3UB7Tu4hqNM3InNKYqXInDftitlwdE
v4H5gC4t7vpeOeQpkYbcYRLNmFT4dtGEny/lkCMSoGnUJ+2EBgmoo7dLi+fddnIDrjhuR4aEoYtA
pxtoonh+g2T2c7I7Tpjgi3flKjl37RFPtr0gfsCvDay/j0CFXKqoy693t6hPZlP6xTV4rjul8+cp
EsB3dwTJgm8HWn8Jpns72twsX/J1IXfpPgfIJZ5ycefbs+VszZDK8gWZ6CkDgBYDI0Oo1Aqf0HWE
bVlVcD2IMoArE5GZY9ONWKEsXwokv0VvVbSRO3i4+ZPKGnGbETt9yEQmKwN6Dtw8CMOocAxFJLFJ
XAtkUF1ucGFVIrDuSg+4eYj6/gkpyFgXBW8vEoWfVmEg7mw+Z3vR/Dd7Z9ZcJ7Kl7V9EBUMyXTZ7
1NY8WB5uCNmygGQmGfPX94PsOp8t17G/07fdERV22ZbEBpJkrXe9Q4BFWVSZARMLpy3OsJSF5tiH
gDjbLJ/iU1r2fAGuTkGEsLLot1I39RBpnnNgrEq9XxZAa8gX6tlPhLuJ46U4s7p+XeVDCtmzgTtx
j4RvfBR1PyCerPmQhWvmd/jRNE+OTL17I9QtEtVqSq9xxKmsSImq+1C0er4JPDU8ms2c32Xr7ba7
OLhwpYVDghg5UG4s+zXeBZWHUafXAtXNQyDT5cbEUPfF1HV2MGbhIu3ogvjOLqU4a820uvCciZ9Y
6/yOkn1+h1O3etbTKIyT7oDEdwaawxcfI2tYlkMa1xF4i0Jm6RlTtfGM2q/YyXVpbDLDi+9ESssV
NZBclrNyHJHOpAMrSRttx9brCVYae1Z6XeSythDu6vrGgFgPVXkpuNcmln6o0Zw6qDbIbl/qwKBn
Gs0SlmE5tS9GLa1HkTTTdpyU9dUb5TBsePTaW3YL/VLbaK83nl0t+aaT7vAVtzbtcs981n7TcFk8
3uTqYE651UVY61oP2i6Mu7A32c18b/w6N0F7i68fwH9rN1f9uDQfIW63t1YfJNf4LuCKGg7BNlOB
c8Y+FkIUx6f7DHlQ/77Nssq87YxAscfXeeme1UvNxcPh4ZKeON43Q9yxiWEtC27aO9gixk7wSaug
v4rLJjmMqMaPAlHaWctr88LpRD5Erp9kN55Qzb6phHoHex15iU5f+qTmr1TTNNt4bJzPbpjAhmoK
vUH7h8DDQULkjo53sLheERNNsc37juewR9xzh13efEMRAs1RyPjRLhKxKYz6Hn7q5eizJc6mmdHL
IE2ZhlBirRKc4HJh9lc2HYfNvWtzKq2r1C/ZNxzNeN3MjMvZQ1hQLW5878V2fRbO2ZCw6ZY6siqG
ja3lmmdIZE/jsqAE4dm8NJOpu6gSvzolaYUCG/ux/Rwy/gNCfUKY3J7hdjnf5fXoPMPqPbWZabGl
BfziqHZXQZzdzL04n2cp3lNvw+/DAewz1nrMmeoeba9hn7Vx7TMtSylIR1kv7wPMoe/MKp32+Jkd
vbpot+FkZEmUtfURsuwT+F/5ERURlGi/5iLZBmpk6dHhbPxlEemqElBnuWGiu4oN8zovRbNXw4DX
VDzA4S3s8pb/8QHlY+NhaA2PrS5M7gYsKKBwx/7NYIZVBDC9QEyOxVOYhd6jp/rimGX+4yzN8gBc
mlIHUspBS1yQLGZTepmR9rGpLfssdrT1OTXjaY/ixDxgoInxZzY422nkYcResoc+D1SYLIt3TnEh
3kvhQm2c6z2PExtwLelOE68ND7ClwhdkIfb7uRGkTJShhrVQigeY/XIzU8PuXfYuTk0Vj5br+7cL
hr17d1QznozUhRHic0zlMN/4qhk12Zsm6bOrVrIMsgovN/iOFergplnSSJQo8OYGrioDhCjU0DIH
36OgFwmy2mXOT8lUHfscn4HIFcbFoGcHb8jgqc+Mcs+jCN1OSwo15Cs7vD2vSuHG74q8pswQ4z5n
C5RRE/TZXWB2eos+JzhXS7ZyxNNd6hZ5hAjNvS4bFzOddAothhaFPluWerz0XIPXThkYOQ+cV52a
ZEZfJ520xohR4+SKPRltKRYPPEbM0MZLuJ/yQ2kL70BmQMUrZ0Y032os9zHlMeabEN3JxQKYTVfn
j2iCBmzTT+GUmXeuL04d6vhjPPabEcu0y4K7fK6qCW63qAuGo1OPpl71F+C++KIqecRiM/wQMjOl
z3nq6mrYlKmr8QRC3CX9Kg2iceytD/MiurPa9j9b2vsad3X7iYq1+FTAv2XTUsY73AONvTMOyQ5h
cHmLOXCwLeDpMvQOe439K+xgyqH5iMXemJ2Qw08C7a+p/KOfWxbvGOHV1wYqyySqFr++Br6pcc8L
ZILRF6ZrmjXqSmzYZHVrt0F562XgyOiO2EDxxeyfC2Wbnysl02dYxShobIMf2MICOLmdrO8XYQfT
h46Kh/uGY+W+TD00T6PhOWdFE/BGCXFk420JdqYLCyOFBEDyrCbE5YH6mM40L1NxSvJZPZd53T+r
QQEiqGUoX3JRgSoo3cefTCWtz1in8KavxTLfqHaOP9k5mqcNTuMGQj8dq2fDbYwysjX2tTudu9V9
0c5sDCqdp3rvJ9h770U4gWgMc8ryQMNIgVNXRX2fekOOfQBit0+u5fI9YTMXHbaWIRIIUZkso8pB
yLQdFZ9yJ13oUtsKlpZPE4MXYCQzUanzTLs9faNZjVa6mZopS/YUr/xkjayoPhMT8OM2FXiIHaCw
UgL0TEjjiGYqvJCpKfDU60qK1iL2uEsG/mgehh5D/GnsRiiuyQDrOYoTt3yxB0RC0dA6C4JYyM6f
vl1MdzQSWPaMJ7MN5sow03wLW/aIfqI+OJigbvAnUfkGLIhL71iiunfhj1WHIpPAPTALMhpMBPrH
xgIFurZbd7b2eCe45wuE8Ht3glHBLWTeupnilvPLfRc8pGvMXJ4rWAzjoVwgflyGYz++jB7YaDTY
bpNeeoYFHX0Z7UM1VNX70gpxyPPDFnV5E5gPU9qoBTtvYcXXYuCkj/Zo8hmpyvnUWRVz87xlrgzm
f1iIbbgnPLtg/+myBZfhKo4QbHs2CVs9Z3Qv2J9NVMSLGtXXTCpZHMKhaxlghGUmUcVnCB0JEwIA
mLid+liB/50m8pAwR6t7Kjo3FY08M70OEAWtdiHZXDLUADxTNNy8hHl/bcphldpUCJmIuNA4FV+n
IwKwdi0hC7+y0U/ADXxn4X6wa4vaPDGT7o5TOTi3ZRLMF3CZskckrtO7yRbjN1j9O8vzO2fiDen0
zR//d3JQzTU28d9TUP+rePr8VAIe/0BBff2WvxmoghDGABN6D06BBfUKzPZbmpgRBH8JrMeIz2Rg
YPErg7C/GaguDFR/ZXAwxfA8ENh/MVAdwgDpm0MYf3S3JpP4/4SB+mZCtMbvrB5olk2NBRTylsIo
rcYWyhHGMTQMIUGTF30cQqEefrgm/0C4eTMDeD2MD8c25GjmyuH4ee6l6R4WDCWMI6ZpFvhMiYxm
MIPrciIJ5g/I9QqC/zDtW4/1OiEXxMDQXbzi2j9w7bgXOMWOTnxcrDq85plb3/EWBiTanG8awI4/
zTOdt0MfDumvWV8uY46Vr2W+IRbMuXJbzDLjI8h0jNVDW/cXmKLwXqyxeXARvEzhI8C+Y+/BmUbU
xmwBy8FDx1wdWjcBhRkZq7N5A0k1MuuOYT2z6yxhxwsT86+LNlThgaFteJho0Q6lt9iQFee1+rDK
2yInsKUwuv6d1VPCEJPS7Elvyq7ihZqMIsvFz5X++rC0yGCyRGFG36vylgpXf8VkSD+muege6fgu
zWHJdpNfVJsBA4ujtp38UjDMDTapdIZbW/Ey1Y6ur7UzyXe2mQGkmnGxd9u0QqBUjiBy1XQ06xhO
mW5tOIhmHXXEQeysdG6ionfUuW/19RUyOuxZkaQ8mUViHAtvlch3xnRs2fQTZt5h7CGJAExTAfFx
ni5n7FZ0OkRmO4G2dYHYmysAl+UGHfsWZH+F5vxvQF34DbZLq0bu/cpHLzjFrPONmYLSICorq88D
DJCPEqfv97ya7bsQ1QVvWlOFzzLAuj7C4pZGt7SXOsd9K5v3HWAD7jaBk1I/wHvgVSKKa7NATr3x
4GVc+Njjny+oZh+DRRNMEmdAZ3honOiWsasRyL6vMZu9S+fM3MSzXO5SnFx3sE66j8Q0jPsavHYf
jB4N8IzH/3NXlukhrdIvSyebbcKY5DwJAzyhLO2m5U5xcdIqLi7botTvidsybh3inS5MjSVrpGYr
xzFgNI1tnsmYIqDGe9TL3LOY8AbUG5XaOUuWX4BeDs+J8vrPubUi8zrRXrUz+iw8cQkUzvLel5Yp
z4TM/KoqTCTBfvEMsDqh/hLnsdHPUZ4n70KFpqmNm+Jg8C6lUClnxFxABjXT2g1W917kN/25BJKC
AdgnsIPMQD7hghjzxf4nJ6aVQSa94PbitXfxVNgXXqpumHNNVhQEFM/hyNPDmGcko01g72XRvpe+
sXc7o78k2EN/7okp3HBn3c/AJvk1eCXWh7rv71q3NzZ4bd1hc5vtgCw+GEPnXNk6ZWq3aHVl+Frv
ptCb7qsqpLi0wnG/lOK2msr3vhPX9jHDH2EEocWzYvlSeRkj23gckPpQ8s2S6j1obBlpJcHWkjJ3
d7h9AUssBWDTRTAVy3wGQyZZyk2KdYgZxQbinsdcTVhjY7I3qCnhQtTtloGMkg8CA+ukL1ZyN0ze
B3+BBxpayk+2Ljg0piIxFoeR25qgvn1QVYdpxI/uw0zfGuzxzbRxD4DuZG4zCoxgr6TKWoExeY9v
dD7p5G7M3TVUoMlG4LUWU5Woxn5tukkA9gMnarxWpedhbIxQiLGMdj/aDZ40eCtWsZHupo6e/VEO
k+HuUd+7/rM/I7zHCgvX+1O+gB919znlYYkYLlT5R2rq/D4cAQ865irrwXx6c7MvHv14MVanXjte
omnwaAjmkaoVoH8CDFlnfm7v4Cxgx+2FBTv3aJcG9TI5EygfSx1aD3Zar8PDdv1rP/bi+2UZpi/A
QqjyK6tq9viQ0CsUuLgxtUPCng+FOGuor08I1Bh8l4OuNuXK1o+MYKrPW8FAfOOPvrW3PBhLRZeh
nW/CflMpk1ofdzG0iHEcfsK9pty0vVHdUybHdLCVMSAIHafydnZE81VAmbjgg6wVLqbIeCyEpd7i
e16ku46YnDOcp8Lrws28p6JEfkp6wEjojvLL25WNjGsVnuoMcDCuT7kYPRV70BWPjtnPN2BqHhiA
Luv7pExpLRRCFovNA9UIz22xfX2P/18V+C1X9t8qkVaa0m/LwEvcz56+pIP62vfqx2Lw+3f+nS0b
/hXa8FOIE4QfwnCdeux7Neg7f9HpkSsLARUaOm3Vv6pBYf/F5gZEzreZ+GSu5RO3cdUjCYto6ADi
LYDiGgtGefm35Oqnmv6fedFvyzSIrz7ye4e+lIOZv7CUncUz8sZg7pYVLzxQ4cHAuTGCHD39oUj7
pyORHiUcOBqO/QurrqhEJfRscSQbk/bSJMOuqpHbx+nwrXH5t1zvfzoSxwhXlj/xwMH67z+Ug0lv
4N/bMIyDPYz14mBeq7GUeBnox/+sxuXiYRTNm8zlcCbH+vlAo19YYd3p5rio/CUv8pfYyF4kv/9P
DuNSxvrc8V/uEZR4rVLCNLAmY9sK18mJAifZ5MCu//mlY62iAcUEzocTvVbaP166BmVnjVHBcYxL
7GAIv2ROaQcXHSFYvz+p9Sf9WLOv1w4FWkjJTqzdLwwyfwR/Y+zSHNMJbzQ8Le6WZH60jOWxGf+o
e1ubjV8OhoZ0TamEs/6WFWeghebZrJtjiKvM1ldld5RBCxpkZE9mAD0NfsSavUbk2e/P8h+WYoAi
DWYSjCEPmczP1xPHg8EuqEiPmLfg69S1TuSGRv5oSP7v94daF9sv5whLnl3Bh73qvyEa6kFSxyPl
PhpD2x3LocElxDbj+98f5R9P6IejvOl70IWL0RgKjhLO7rndzY9jOVWnijnu/+TS/XCkN5duAtmr
x4ojkYgBSDPLp9cp8//H42X+elL06/DUVuKTsMlQ+Pku1XFJhkndlMdmtGumhaOxGqvxrtWiXHZh
bNZbOgMS+3CLP5qAv1tZOOHOaUV1Glu6doZ8/rwLZto64Nrpi59mYGcyds5w0LEwv8pfXudHkKvG
ywa+DnYkGjc+O8Qnqm7WpLw0LndmPgGT88Y4+nMLXtuF9vvcZ8DixhIUrxwhm5eUQjFUA2bLFa2h
ZD3n/uwlK+hJY51Xc7Ad20Sc9T3WFJA/ql1v+9V9b0hxMkM9fXntKV+7xtGjk1wkBQoSnlHC5sdJ
dIdax/ws85RZn+LzQP0RTyWpYvAv+mbPoLe5ZiBeb3uX3NoNbTcFEP5yYIstIVhMl2lFWzOeyTlk
hIa3ngHGzNnpko2rlH6/wdrTxgSVzSVNKLE8j1cABjdAhQj0QcnJ+jsJEOmD7HR9bpmY8wSUSYcg
ZObhE+f0Hmdm93xOLPkpCerikYENbYhymo+tV9rvY84d37bJaj42pRg0n2mE6Jz6ay3nOIQ5RECF
dNsECRSPaqLHCgyaY8PI+k8xl+Y8lW2DwZN8MS3u6SA9+30ZZC+YusX3vafrM2TufHpKr/OlsKFx
dYUJSI70uEhvZObNd9jniTN2dBL/1vJ3TIDzKQOo5yCIUIHS2YHvD0l2lThNeC0J04G1E1pXVg35
yhuQQG1tYwqC6HXZFyoRJ6ZEwUXqcclyNBbvGdTKjUbZQBHbJA+443JKiZ/ln3Ay4xVLoNw2hmKM
WzXgNVi97ryCHCTbbC6tYWzCrQfpCHeLxiBX3hpVsKmwUNeRZ0JGw7JUvw/wxX2Yq5wC1E/rE+e4
oBZn5zRNzG7wrA0fa5CuB6eqWT9uZ7q4NwgXY8IwTcFcX7FpjFcdSCo2t6CPZ/Ds2W4ASvBMpDmX
Xvio2o7HTpja2ICJhDucl4JD7zQjnUAx4RlHxFsyHpDly6dwso19WPEceT7chCgLR7hyZA/dTV04
foAklR/cZkCNMRmdnWHm77h6pyUxCxF+yjQXHr5zn3XYqGdb82wJHFhgEk6uejf6ffMxYYB27i8F
eyg1tQvtyXBOsNtpOwiWMZAkcifcNMk/tcSHneY4qaBRYRqRd5IyHSV3bNHO8EFoIxJgL2OB2LRN
Mba7SvJw3uEhFiKl4A4NDOX5Be5MGpBKRk5afC/Hbsi3uLakXzGSdo9V7sEk8lLaSfQOH4C5x4NT
0rRFISLxnZ6C6oQbzIuKMahtjR77MAuwuku+9qAd21TN91VrH/t6/DwQgYaBGtbfQ9x457wK/dt0
4KFkaDvvCGIYL0eUgLsk5zkXuMpEduPn7wOr0edmOO9L7RebRM9Nvykn4j8jMIYscvqCRc2uON9g
DoyXGbZK1w5F5b4FkNrRdBFGNzboGqAj7nTH7lZO/Xiw1vduIzhvWApPIOfBdQCW/lTMKriFyW1d
YR5uPUgcs0/zwIrK2VA/EZ9XbMyCyfdYrd2ZIr4hKgOIhX1F96eMjvlRothzkCYGt5YHeQWnjyfX
ZaPsOvYPEt2gI2cz7LAOZVzsk90Suc4Q3MZ13l1YzMGZkqyV1hB27aEwSwxUF8kmhkM95FcO3dU1
Ya7M8ze2ZU1fUreCT1RUUYKVDisYsL7LimungVqWTg4zG1U212oNaclquz4vMEtmJ29TJFClhRbQ
5+qgJ5+2OP9Zu9ddd0qzj30eWF/Nid1qXNcIYwbrKo+B96Q7J/txgQvrT1QSkWH07pWEF6BAnTYj
0egbd53Vt32NcY/26nfZzBXSflxBD/QRdRtq2gzcYaacZtcdEzDEhxHzk02AxQoqI6aFamDvMRJ2
D9K4dhBeS655WA97R7ordWfMrpyY6R5pWP35SAjWJq+H6wDXxKPyTASeaR0eSO82LqEjXDskG30w
pEQCPaf9ZSz1+8x0pvdBvgTbYIG2wlTIPWo8kHdVilkszqExve5Hv+3KbeakL3USJxvRZ+94nh+7
0UyOdlAb0P0xT+xNp8GYRtlwuJbkwOb+2XBh7dg+Lz2cMMWZQejiY8vsCHYuO45ZBtYDFIOm3mhu
afNtk32lX2juwZ7ea4pyD09T3tv4+uHSMhxLZDzdoUoRKVspZItehUyol6JgM5M0eS1LRIblxsKJ
74zwYDOMgsaHbZR3ZbddxlaTXt04WYmRVdsTWhRPbRlhSv1OlXaJiaJTnmofksqmDob25BRq2A5W
iSfpltTY2vfOF1x3Ss3Lp1gh7tKfoAXZUzZtmZ+lxkHgpJuemFs54xzZZTwGJzECzkaxNyCQw4oo
xK0gIvHNfyHCkDlyMObl18b1ksjKEv9sDvzG2kyA0OCErWvuVhtByTXwgV2IAuv7m8oDqe2kwJNw
A9FQ7voGn/itxm13xMjJUp+C3MxJB5+L+0k6GNjgMwpOQ3EtIB36y3iqCplvsfj/LILh2EgpQVYc
TNhAffa2x/PFxjHeuq40Li1S7OUWqzLQF2EvyHkw/ozgNODAWgT90W6HHjfI+CnHRQ4XKzuHjl/D
y/Nb60NJJsnVwDsadCTBOJjJG4mIzNX1FY9r8iUpfGvAwFFBVfVngioLwzjLZtcESktK9jc4Omz6
CdUJ3RJg/YSDFX5DnPAxHybGo8Hi/jF4eq1rf6rjQ96diDSIHnIwRRBvKmyldSIGZRbHlhfo1rOh
H/TJAMaFUzG7HKXl1eIYzHNtTV2Rh119zgPvnsP3gYJhhX9q1N7IHrDd4fOAEFg+CAXN7psm10+Q
jpNhVBAcbz3iV3Xe5eypk589VcVwR4qdtf99i/FLZ4h2xKQ1RH9HPY764edqXInRLZOpKY5jSxFW
xUPMC4rXcVVhdYvFdX32++P9MstZw1YYva0OLyFK4+BN51R1FDgCz1o2lHbCvqNin89UBXladuUT
FsQ4DWNdco2fwHTz+tqZakbYeGUjUkitAh07piBPtUbWPoN+/6Gxe7WKeLMiLJepoYtu3QRJetOe
NHNWG9gw5se0ZMg8QCJ4qZ2WZ2rqgXrLCIfNeQcbgwcplVZ/NRK2vMZWNteNRaGdcRKUMtWJUBI4
4jadp8oaJs4FwqlzYWfhRdVhI5B7ClB0bIEU+yF2jwk85YMz07hixr+aaTJCeEIMrnF+5ZdDYFhQ
hGIgkgh/NHj0WSY/vb4Vqwp7qs2kc/tPg7e3+U3rarRcKkpI+Rj5/GLAApU7hhWrVqMASb1t4NDY
zxBKoZl+wGvAOBqUjRGMSJsBQUhMVteffr9cfumzQwZ/aMX5INgC/TLY7BdvApa1smNIv40OIAHe
FdOftoFfEAuOAlBhe4gGURu9vedDNoyxR+jAETKlQ1gyG1fVeP2mRYiRMIOpcVvAOf0qzSl6f3+C
9hvJMdeYEgXBfQAf2VrtZn5+ABcrJx6kmNKjYDoRHwvMTS9eYe9yoDRW6HeW6xDH78dKLI+EMULY
bNxp10NuTzZ9XeHXyH4L1aElyxK7776hnBR5d6T+hqlSVwo2kEUephErGtfXT/9/ePUf8GoLT6If
7vMvxlmwFtSaKP8jaWH9ju8wtWWDUwMe4XPlg5t6Ky3gG0yNDOwvQRIfuCOCWhuHuH+h1L71FxD1
CrMCsq4QMivlO0rt8k8uYPdq3eCvy0n8Jyj1q07//22B68fBsstFkG0FnCcQ189LElLdUkKWEV9T
WGTyhdln7JjbiV4Qm8K+l/byKGEg9nu1OAVliCLN7QuOIw2ZxzWiAnvfGCvLJyewh9luBaYDLTEo
8nR+15mlIRkgisbTHnU4tuv0oc4I4Rr37gHXXszM4ZVdWz4+5XQXZmNM71L2yG5H+BIk9K3AKthe
WfKmGxwchdyZJpfRL2Z1xTQbQbyvRvJZss2i0rgy/oCUvdkUxYoJg6iv4nyPoQW70s9XpybxBbGX
dr82ahpDeKSJj7loxMyVUT584ZBDzlZWlS8tfKTlAdgcp9CNzWSP86msKZnf/bC2br7dmR+Nxt7s
IXwk38cwgpIBTINpxdv9y5cUqrXqkmerMElObQT+iictcLbPDqnhZTS+JTlgFsqYFDdk3G/nBhse
aTZ1/kTQxEJb6g8QNU8MnxWcTtSXetjqYuZW7PpepzAYOo+caoJq89a70jq3+DI48zAzSHJQOM7/
4UX8886PYxAXGaE+DB1Ynt4vji6QrebMAFCjJ8Ns8h7Dd6O+K4u41je/v3o/C5rXA+F3svrUuOt8
geP9fD8XZoJwc+f42eFuE5jQFHEu4F2aPOGzQ09zPanaXYOkPLcw+g1sO3+8YzL8R5T+Z2T09ZPg
9IK5mgt73cNW5udPgknAQucvvWfAoc67cptF4r9JG007cYI/gArtDxd5Xas/POmcO5sJld+rHQKw
+Voe/zCBsGES503m2s+zlahMfLVXPmB6FjcDayGp2/W0i8Ubhj/ZI7wpA9dzBVe04eS4hIrxTL25
6rKurXyCCfs8TV7qm8d4yf2Xwu55mDc9YfTgnnOoY7O8qDOaSNK5xzTXj1L5Da/osmDnABeTcRne
SokVgtikY2UXFzlinWA5YjwimDv8fqX8siRdxwvYeNfJIkO8t6YxhpUYJE/4zpcC0L9etu3SGEAl
Y6DXIPn/9FgsfG/9j3klb4q1ZPnhzjiYfRJPlqsvmI8OAQpLvwjGuxjQkSXx+0P9sghWE5wQMT8r
AZ+utxuaFeaBPdtm9aVCgczFJYY+ly+jtRjuh7ouvdrBcRwDoj8Z3rzxBmMNUNZhjOgFFHfwMN9u
W7GBOKbpXOMzmkbL1psQx+0Bh/GAno9QD6cg9uLIY5L7T0RhEfuzbbuuC2FRG7M9PqCAmHDtTYNZ
95+TCk3V3gFvW85dTDYAoP5wlV4nmT8+LHxA5sPrjQ8ZEVMU/3xLXNqkrhy6+nMaZBiKkWi19PpG
ka7D/dELvJPxEKpGeVeGE2esD1VhpEspibSbzTLMRbJ84V6W8sVTq/8Lrz+RM54dLXTKL982YBLv
2F3cmZDIDxRwcOFJ6fBzbvpY9Iq7U3W9x2u4QoDHHUnLeN2iDZWmHNCmMwBZS5mmfEQCSwlBbANs
a1A/KdewBlNna/65LVqXFdumhEhA2RMSEfc0WJkFvhgrfcOCDl2EqRVPHEMByWe0GhlWmOvj5v4B
4+dGMu7w5kI/6t7xx4exa73xTkn+ZopSYiq4JGnq1dwzG0r3Ootw0ixfNhJ7/NXlOOBngC2YUuI+
v2AWTSScmqTNV3pWFvMlmcfoEA0Adhf9bT/5JS+zpZ0lW7DqcLFh4paEHPrv3G8HWV+9NfAY8a4c
UlDaj22QYdcfC7qsy0JUAT7Klpqr8xT3pOE0EBfDWpqJpuHSoQG2lvNgVCkvSxPcj9+ICrbZRJAv
9SDOtaga0sy/n4Ar+zX+vGLe78mtiSKFC+qaFctPMZliw/weK9+q2CN/MvObBcWVIrCGcei3i9A2
rdHtnAyFYLphydXYtDupdrkGg5MtHHpuUjbixak5p+TbVRV5PnHl3KAZ+IJp6tMcjAfcnFSmNDQ5
lGP4VG1LE6/xlA2iSE6PrWtdLnXY89ZyiHFn0cjYk+Vd1bu1j6O7Ay3Ti4jtsXmmRuIdWTWJ3RXc
M2c2+YG4V1qxv+8TkFLnZIg5W7605TxyDWtwqxUzZb+34vugoJ2UW+0PQTGd0ViNa0C8Rp0VbKU1
O/zb4lEtchIybLz5snVi0kN2NSAkn9i3R3aBXacduKu72o7X9dsx/uNPsKZaZzyFahT8FJRggkdh
kHgmSu5877MbE6bR85EWzp6/nJgm8ZsIU0d4G1p+HsElaEl93joaG+TjCKOWjyfLLFjrNmS6eXal
6NrcD9kg+AMGfcvqyy1FuF7jlkgo+TLM08Dl1AFCJqhLlIDiKPtZcH0S01uX6Fpajw9NUPFrawUF
D7Ave/YGSkdNlcF0g+d86Ra9bh5pTiHGlLpbH2kBORXYm2hc7oSrqBvx0G8sZ3xg2kSK6S6tfSYT
x3FGalFerrEM/MC2Ux2fDx7ksK5qJ8tWh+08XIHeOcBGtdtK8wF3C2Y4WysQ/rozpUUq9d4zIfgB
3DbOvs+XROB1lWqkF8mI4PbGXYjEsjeBYtovdmEJza7i1UcMD5JRhk9dlEIxa03saKSTXddWmqE6
pFZf73CFHycD1zXJfATuA2nLlmjuwMoRLBXIZibylJTPZ4wNxb1pMQeq3adKWWieYOBKhNX3IbQx
QeqZqsM5gNOYianYsRGz3ex6J5FY3ifNgPNmNFC3k6gS216fHmNHDsTVRkHONut90ROCLRLMLbFw
zqSB5ZpRSpfOaZpc5HU6WP5VP8MDZvFkoLqsxH5a2mafE47Gn0yMflhDqO5JbTqvNQgUUxd7HDrr
CqcqtkrV4g4QbEvUPAQ9zqZhDe0VLuU2W66s2oG7hIUsSby7eiknflbYmusuOHDxWbkoV+J+3Jt9
M/GVtDAt/9Z38bov5ea40nN7uVaEGGInbE+NQBk4nfcp2TBXI1eRZ8GyEaTjttB2DtAdd79dGLeS
DiaOQaE0HzydjYFDC4vYWVjMkCV51y+Nz1se/3dUprtAFOtLtu+HluU4ey6IGC/lbmF/WILUENez
uXTEAbJFuQKyRV9xSkHd1R1Z1Ah1MGiBWLd8YVJEN/K9D2HXXy/ORHIgo4q8Y1dl+JVKVOFng9Rw
iGCgOskWIXkV7wTepu09QDwnn9W8/JfduEw+n9iX2F3C5C1TnwdbDtihu/CpcDjNo+/LuswQ77DJ
CMzK7Q3Tp7Vw9mpj3e6ZfPHSgvlico0dvws7hIgLCaU8n0aS8eSKIHZ9EgJI5Wuu7Ixtd6tC7OqN
yNfW4n0yqqno7s1yLh5CKDeSNdS1GcrzqhnzvVePQ/OlKXnHnHdJaYhLklCYBpAsmbWfoAl7Gh1O
VRfPAkOw7q6Ehtw9TaRCTdfEJRSQMo2iB+Vy3KlBkYezxuoZKhyhhv00ucF41bVpjE7IK83SunAK
Xqvkq/WjtWm5Rx2bPNEoGnSyGjsyX5M5H9ciVXfTgvc9s1Y7jJrOWPqPoW0N4t4r+kVgItcKnAKi
sMC7q46akPPH7mGJE2JtKNB5Gn1dTFqjNcaCvtvHEMvqcxiiMUPePr+coMk0e+RcCfR7CjT9kEhI
o7z4vN4/KeiiQeQIJJWbxWKHQ3uX9CrcEkHjrxF9vo2LFZlAR992+i369Emfx2GFa501WeCLcUPM
aB/1fqGzTRo7rnHToHMQ75BFI2474PW1NO0uJCFhfpj72ekvDcUk+04YQmlm2qzqCO8zr3un/THB
bLIgeLBrDgS2MGWNzNFvvG2IKig/xFkv570merSsoxD0z043PslXbfDZKom8e05tEo3nbe6RtgG/
33VQTA9+U/sRSlu3RzkaV60bbIfcdAvvEJeEiV2Flm/k+WH0Gsra9GsaVBA4LKZP+QAPxnL7RWON
4vSOkfw3e2eyHDeSRdlfaes90jAPi94gJgbnSRSlDYyiJMyTO+AYvr6PU8oqkaqiLPe1ybRMiYwI
BOD+/L17z70UNh+muP5ZfZv4uH3rdkrrFifkBJeCbamrHfyWH2AFdp277ZJJEIHUmmZKjULEpEc1
lpgTD4yYF11rEm2OPvkgnFnpbSViIeHh7kNdPgo2cB6HjCQ6loYaHSVLSW7Qbk72AE7xOeoP1k3h
2dqnBiUpFmLF1oNGHvLTdmg8NCqHJQj4nfvRa3X1h3VNnxyCwlp5t4uragbxY1/n/qPXyIa3Ql5h
UEaH1BjoNXQQJlgmPSmp7MMSMa59cG2PKpj5m66io2XqWMuKkOH1hCZ+ShBcENvC3IxwN391TlAb
VZREKC4c1pR6rE0+KHVJSL+JAF+hF8S6stmjJzw7lCaM3gYuEGk4eudkHDHzTkWKcsWGnQeAcr1T
rtfzZ+S2zPwyQIkJz5L0WsH7ZyCp18nSDSr+il1YEe+oSTppiacIFCZ/JSJVbn2wEQf4X6aJNPa9
b+MpPU/bQrEt0qvVtVTTBbpkyaJBXyN6uv5gfR8NuZTRlixUYl5i9kP6Bsj7k5lrG5nC4/Kzhuto
8/al3ePLWu9SP3cw12q5jiVRnKxofjTpd285icGF7FIoMe1hyUk4/F6NBheWZabQ72CUBiFmJ39f
CWATuPTGDsY7/aEm4ze2iNvJHC2tZgkJVDMqfSvmGOE5s9Rz4j1WBNOUxJbrr5EN07IeOP6Nwz0C
wJlP7BQNLvmTUaL7xuuQlmrKrtepMJPok8KfSDYm4UtpPaHm8Xx1v8KU5lNZa6ebT0KMKs+Ondno
osIccNYwJ7QXfSYOyUz0sQ0DfZ03+WSKYNi6pU2VkhK2znap2k4IFGVdKlV4vQ6Z3ebnfhKYvJ9l
dfVz4DiQuPpYlRSZ95V09SNCqL1ueDXoq+QuUcSsPBVMoSgPe2wloB+SEd7iobcDQlW36Y/dlfzf
lE2TvCkK1Y3jdFSBvgOUU8ed6vsxYX5EZW1yBYrvyYqPc9nw//XfpiohnGaqwoDt0sp4X8ReZIEu
DRGdwwPZWk6n3+2Px6MccGvcVzgt+VKFZOGrz53ZUelngnlSrE4euaZ4U+ueewFuzEJNUOxd4ep7
t2rsqLmoJytVwzatZGgRmjTUpA+j0SHFPd+Mhqp5rWYloPDe7BReJniEurSOVMuRLw2iXDwho8kZ
Ksty7AYWl2VyifGeLFA75PLa3Ge1aetDYNF5nNhMUmH5QqQbUV5y8OR7JplvXc6cyeb8hF1vmRnu
2U5fPqnMmrkoWMJ15SNTU1FryDYUfNp8ZjyDWuLHiThcoSGo/QzFjdNXk6KPI4GQMws4Cci68zPe
7H69Ng1lmhsnw8yPdi8TqTROQr9zxnt/rRwmP8Zkcf3xROhDNyZgXYWJ2dKHfPJQdCGfdi33RyKT
lG9tqGnotts5NNaI6Z/y8EKg923xnVCEsAaAeOO4d+wDCCRSnx+4nXxctvwikax6qexYk/2TLiDq
gJABst2paDA74oFZSiQbzz8evUYx4CFM3aijpiZbta1kvx0U4e7cGMTE8zaNBLkdtyTg06m5Mt15
bnouyKpP3ChhBy7kRIYrjzjusrS78LEXUbwuU5EekqyZxxtEGCvR7iM57ich5i/Ir2NguNQHYIMU
S6cPFYBfE7lgtBBW9Y2uRG2I56wz049T41ymJU9pXyiLRYqCf/RJWZxYnXcEU+lT4I+DRZWs+k23
yOdgR/KULXoYGq6ceF0CwrjROSThQNtMWdPwlebWqN/62ACaqHdzNqI83EFBcMuLoKM5wl9cF+6o
xS71gjXwNRrZBvMgCJGYTFC5MhnInKZ8ctpZn9CXHytHNEtd6NZWqe/K97tGb1u69IywmEao4yNi
c37jTOMkJ8AoqqYvczLoc6bKjArQPIP1vopiOQo+7x9e8m2XUr8kx1Mktq4F4/ZtT3fpGhj0A2Yz
z5/09ObHrVFBfWHrev/T/f5S2ltrR44eGDGaetOktLO0WxXdiS/E8+r1qUWdrSgKWaxZu95/rZdu
4Ov2GwZXMKh2QOjI71Mp2Duy0glbX2anHjnIjJlmRGy8wc14DOENWOyFyK9YNMbG9bAqjgRLhaCn
B5tzN10IPdmIOPLqtefHyvxz9tGQWahLpMCT7Al44yb+6/23/9ulgt6PfTUi8YbjuG3qP/+lnzuL
pB5S+P8gN6yZ98EGpY+FbK4cod5/qd/uOTTpDmEwPpMgImjeto4po6AEUEA9RRkAsoXWOml7D9Ya
6EfET9Lpj7fc2xEKnlxI1bbt8Zqe/duUHqu+E6bMCp46WEX89mHmYbtmrK43CBtUA8q/iHqfYmLh
v79VdmCKK1Y7cD7vf/a3l5mpqefp7jxjUs+Ch/r6Mk/NMCuYMM5nehIcHZcso0sV4k9lBXz/ld5e
ZahqJp8WJwqvRnPszRiwpDCE6llYn8emDcqLoav0BpUXnNROiNzWVeP7L/haGsSUEB4pbWeGvB4T
PtpHrz/aUIQri8kiPsNL0f1kOJt6mWNRRIq3SURfzXgD83TJok1Qoplddu+/gRfx0a9PIKWWY2v+
axCE/wH9yykxQ00ZNJ/7zFwQ4jLLWssdXY8sKoiL1WWLEpkujTFg6fX7Z1Pc8CADOrvaH3AlHqcf
F6fGNM01ovUPEZvmauRwWlirsGFLkCRmhCR/OgNWwRgqx8BqTWqi3izVMrZItbLE5MGPyaDQ/dch
AC/4bOGYnCD+lrTo8AeAjRiOOaPlkJj30tC1FYAJXXahVQbgucGuqbdzBCbUNgEcZX591yGh56z7
o0EvKe1ZNcvS1kUTqe8vFZ9t6WI5KYgrpGuDzJnrjzhP0Jm01ax0k6Upacu+f/l/u+HQpuA/QymC
jef3W3vkZJEZ5rp8ajO0i+Ik7QZ9BIL2oyuAny3r919SPy2vvnCWWjRhzGjwKYXBWycPMycglzKc
PkUpSilnB9PELy900EtpXJrS5B3EbhWNHKJmK9FFoVHV+t28/zbefnIHnZPJyqm5AzxzL+PvX9ZO
MMrNxHeZfSpb2p+nwESG+oONfUOc23K4fP/F3q4gQBSgDdAp8h1sKu5bwDRiqBTSqJSfVd8V64NX
BPq2KApy5Zo/fC77zSPNbw8D3FhEnTF5I0n8zURJ55NVVaPsDxBezHCb0L4c0n1KG5WTbl5M7A44
wtaafwU0bLgvZ8xPD5TCngjjjrYuLRiOPHp+302En9NHWF1dqOcpJ5SMUJ/lOWtRq9LWmg3dBggH
v+UhVKGv28S4h/nbCsQmH84getA9SVNDT4rQl+r1mgNBOfdH0lLzpdo3rZm6F//oenMNiDNyTJ5T
4i1/HwR7XjpEKLHnD2MNxEg74BhV4BGeiNx5eP+lnDf3s/5OWbx8BBc+2yISv9dL6NR29FQtN7kH
3PvyWqNH67RUvS71R5Z6lqAfs/cKkQ5XoZkb3SX9+V9CQY/MOSCYXFzPDXQ/k7Ngx0pn1yRFTkej
LEZjJSOoy8D05V1dTofFGTkw7QAUczzOUdBzLPk5+GNapIdIBghSnp01NFf+TLW1/sJXFLneo/Ey
iQ9+tCaURQd02Bpepr/JwqJqmeJAsfDjDxK5biz/HKHxRHLvFsw82PcSQp74hYtVI6f/w34bvn5c
YGSCeARugmAJx61JWNvrS9rzCVRodslzpZzgsRDkvO5txqMnfhl2Lj3+jKx0d47OFjyvCb6TpEHa
XVYPKs0BHWgaD0PTFMsKFnoZE0jUf0g4v8prrAkqw6uh4AJExU3NqO1Zda7sYl8Y2HCY5fhXykva
s8zM5QU7UrZyWs9g1xqycD6uzJHVaSKwOcQdWAB3S9cQM+BqDBwOKqz0GxmJa5ddqdy7leFcBItQ
26Fb+h0z8eohk6DxqspmSlB0A+28tpwY4Q1W9RkdgHe2kEOdkzTfm9bW6URwb7M/P3UZlC4Cvf2M
FkYq5YH4+uZ+CpzxIXcclMShaQCPMujbfSrHSH6tjE7cIYaXlEXJeFLMY7FnTLB0wBQYLsMvjnIj
HrFonVZNuxumSNGwyYri4xj6UKTDBAvLMIn2fiXgekv5qcPewc1sTN+8cYfF/GIvg/xsBav7AZQk
OTKzX5+Vgcx3+Gzys/cfst9uCMovrU6jUmEe9Jt4bPRk1AI7qb/2TcN5zqm6EjOLY6EHe/+FXnQJ
/96duPU4T9k283gSW9in3soxZrsubYKSs6/W1HIrOS/ZeS3ngBxWSRXcNojyb3OZGPBIKi/qto7q
8uqgcg9uczWghkLD5l8JX0SnjdEHH9iGJOUDsZsPdc2ebg9NTbjTYLk3piqa75CgwvOGruWNshf7
Y1RwfIut1sJDALTtyqmxYcVGUPs0NUpGVNaEpcgU0fK1aImfLPpRYFLyzCdSfJ3NyrnqH5UIL1fk
5epTpmkd61spEw6tMgB303zlWYGTZydNufOrFiKyL0z/w/vX//Vi+uPFAkSKusSifnbs109+srqU
1SJqvpK1UKPPms17OBC2jOu6vFCuQ+rXTLDgDeNZGAvvv/YbER4vrssAyiBuAKKG7LclgWUEcnaB
wHx1R32XZbmTHQBVVifzOj8BnCcYG8/sdkROD0lXGP4JTApMfu+/DU+vbq9uQZIJ9KkOMSDCMRJL
X18DC54t44Ms+JqODA5op4mSvGm4U1vJlGTYKreeT4J6mMc4N7qaaU9bn7T0rS5U5yuAY0FqXK1W
6p44EIWZT4C7qHP66aQyGxf50gTni7McGqd27umBVlctdmAqVgZjy2YdZsYuZCEnG7yWwS1lIyZA
bU9b/AK/UAAeuaRTfJJDNb2qvQG+bpvI8ctSZeMH07PLG6MBtoNHz5r2jj1g13MIz72fqgivY9ab
fIBstqDGDykjgKDoCwYh7Il3uEfC8zxb3I8WXe0ERjnh5X94vvW1e3ttCVDluO9zmv3N7w+sjfGa
GSRf+9z1Lo3eKR663Fkgi/SNCaFbE07e/zrfhJNxVwVajMkRB7E5Ery3yTmWaVcCd2fxreiwMtE2
w+ObjItxRqOy2DOIGFjpvVR87RyzesjTeTjP88i8MVTk7P/wXv7DrUUliqYXSZYd/NY5cmxmbeU8
ld9CHOhADiE5f0FHsDCXappvmljxdZU6ALIxviwkxOGN8lX3J9jXf7okoRa58oCjVOf0+foOR4sj
a4kV8VsCE2vc+hL6sQ+gujrPK3/YmwAc73vRjHtck8mui5L5E/ZKhZFcrtb9H67Jf7glAP/SveTm
RBj31uC/1iM8b9LGv6VYN+5635K3oIYNIMhsY2wx4+VY9cNp5zb1sZod62JoAiYYQTXM13mQhUhe
m0mdw8h1vqPN7r047PPy7v13+RJp+vrG5ZDA4muHfG++9VbGKaYa+2PKl5TOjIbouECqBFyRqW1f
L17cmzbu2LFutUPXo8u7BVLtcb3SfEuHKyLXB6oZUR6tHzzmA+noNO0ZfjSGzC5KP5cnvePMl/6Y
pccUkLELSV2zfSVxp3AngUqMhNqH7QaqjdcdDG7ofVEOxgWENcVfmALj/OVrXEhGINoMjPg+nai7
Nq0FrKpmQM9ZwKlBJlV91SAGmrCSKsbVD56iqUAVKe8wezXHrK4cEYugDkzWEAZ9Oo1OXjtR3jAs
R+IJsXNmIjj4uPY2EtXKxUT0n4S62xF2y/VrLVIxAkLqTT+1Pw6izR+hew3f3dyG64pLHlrQ+9+O
9du2Rdo48nkecTTTHCrf3NCqTpY66t3xG13vPv2gQywlVkIXj5s0FYmdqmSmJFfon6Hw2u8ZONQy
XhO7mw5O0MoHL6rSczOYyg+2cEcmJOwCeyw9FQ9DWgQbt2fc++Nd/89ncb903/7f//2vXCBIL6wB
/50OuWmrVjx9bX91Wvz4mb+dFqb9FxQcCD5ody2SujD4/QQCcWT5i3OSi+4bOZdNX+VfVguoP3oL
oOHGHULPxaYj8dNq4fh/6UTziFX3J2Lon1gtXmrUf68VmBtR3WK7IwGIl3NZ7V8vr2addUgHV+MM
e3CPgJW00XAZH4WKYNSfQqwOMJrDLafeP7CUAZc7d6KqnnYp2nsvICu6XYiROXWjJCydi8ZAXk5C
oTFkKZFXeC7gzR/Gshjm5FAih8zzc3Ssqocex//luJH0rOAu1YAiPyQFW0ueWQYcufYWsBdTGEDa
J5BnYyCUa+pTNk2Yt6UzaR0XMC9lfrJfcCStj3Z4uSv6VTeKQpdl5oZ4jzGLrvJ82E0w0Fnv6pAG
zsYbG5aYamQ+Q5LOAmYN6Ufbhz+zp//31PzhqdHtQVpN//2xufw2/Z/Tb0J+W359cH7+2M8nB15W
ZKLLI7+QpgmjF56Bn09O4P3l8X+oyWh+O5Z+On5yVXlweMw4edCs5gDi6Bby3w9OCJpLw3L4E/NF
aP5PHhx8Ta/KQ54Vmg0Bp0zufUpE5JSvnxyboqN2Rg+UpzJyZ9MIh8yltBXlGZgNcCUmucd3qSeT
09bMs/Go8ma4yTrG2YeysHSYgVCEkmDpyzcBYEQKPch7djcTY5finr6JcMIcgrJxIA30oD9mYwIp
YWXOFnd1cj/bjfeItvWpshby96r6nhx3724o2/UG6f5926UFB4KuZH/2dQ4Dc3gZC6dYL5iFkhkR
FqF1K9HIIO4czMeotAofuEBu3zbNVJ5KoYYd6VEkVHX84OQHxo4nfr7EXSq3lmFZtwkMkl0tjeg7
k1pwfoyl8cOqehXHFHmOiN25JANDWQPkChlBLyGr+uVCMSBFUxtkX/j+aWhh7ER3Zilx9EqxhgfG
fRF5NvV4XMvC3dC74AelR597aze4UtCeRXX0URXIgTZNFZqPnHHWC79T0YYT43oC5nwFCCbFEX4R
r26RXR43BXEaMh+izZS3zgjHMBIe0M7cZqGRznoCjnGst+BKjE/j6Hh34VDUdeyPjnUuQhmZh4lY
0geY56QvEahlPQqwVnlczia/raqz+SrsKuM7hOZoMzt9corhLPtqVHK+7DC3Hl7en9TvijubEC+I
TeJoVwNfRlOvakPnsJn2pqAlNUKIRJrVrXsgEsZOIvVHA6EgOAZDbp+n9EVp8I0DYuxzn+xw1KaV
Va4nvhyEs8+8AESOQ24SrIJkNWjHtNqQ1R6R5BGMOBRq3BObYz92BhaZvdUtoXngVgEOPNTcC2FX
niLxkFteHQWylKQGMvDy7siwqR6E4VR3WSeWx77LiE5qnOi+WFW4zxybdE8UK2iKvDE9S3o3+1gs
NP+qiI6y0fFlI5Uu/RjVCMNonWFbMIHZeastm4OHxTAuvX6AOxoNfjwX3fppbSaSblwJALeyne+T
70zMPgCntgiKVqIoU7vIS/S05pBdllXL74qQ/iKExE1vbxgI8w3HSrQB9IK0lLdYdpYLhDvlxoF/
s10HM7mo/ToHnsFo8sBsxdqLKnMekDuUhzqcjRbhS0YI+0zoRXjAeUb92bqPHGjHc8RqH5twXuAm
qH6iUzeuxrpTZXVRp8nKjMfy/X2OoWHD0Q+Fk1kSikHWlx3nYyiu1rVqr3FWQeAwHH8/LUt97eWu
dTqmTRRbdk9aHC38kxUV444W9nqauT3Q/dKenM1Uec6H2fKBS5B7DMdE+DyoSMNjV5Y8GDbq5w3Y
iHLfDGreIUxHgwjBkrSzSRoHmrLyYnSi4mpGg37WGJN3PaCk26lMQSU1mUGN0EQruCGhEbnnVdTn
45aZQfCogL9fJBYZ54BrC1yo7RHpp79dO1LsGoqqifZwC7JkKRy/2Zj8zNPaRzz0RoEB/4S+TH/X
R8j6dxP8+90ICR1AU9msH2ZvMSH49NmloqkJBalrHwzfWw52H8BacRZCvGJg/qaxa8ARdNqX4mLy
0LDbsfEQzrJQWAAjJnOrfH85m5KuvcnmVX6M+PzO0U3WuTh2dQv51l9TcTomtBXw+I1rXE5hOcR1
Q1IcFGJUlWsGd4ieAxE0orKze3gY5kpXGTqrLeriTA16nqeEhuLQRAeQ43dyA5toPmRmCpR4qUEF
mD2MmMUmyqAPLlvQXfclkHiY/DahWYjjCqIQm2roSPRbxbUIy/I0aODitaAHbjgRsCpJf0w+vaws
DAvI9prr8rRqeUJtayXU+uUp6oCJ3c1IeR84A4ZEKpssq0DOOHUFCzsMJ7rmgBxHaICN7fI4TPat
xVRz2w4ZWT7g8HknSOpW1LSToq01GVFzyW6/XEpRMmZo23XYybFZLwSerh+d2/+VS38olzih6+rh
v5dLZzxA43P5qlj6+UM/i6XQws/NscCDiM609N+lUhj9hVgcdymnTUbmaBb/VSs50V+0LzmBmiaw
RD1B+Xet5P9FTxEoAUcTlg/9U/+AOvrGZ4cSCOUJI1xKNk1R/61Z6jAEYoaZpKcKDkCGHNEKbpD8
rXsHvcQh74PoVAGhM6b52IHlZe1ow+hWtWo44XCvDk5PSqk55OjmfrmM1z/OOb8al9n731RxNE4J
jKahY/s2ReFbcP0svcUrmT4fA+V17VUUleZVCBSI92AkHor+sb3LLTTcuxxl+5A6UWx0igP7HI3J
V5jM1o1kFtGLHUanOvi4dqinl6yfGHhm0vpUE4ZIqF+l2MlXReD2tsLhZF6hGw6lsWX4Y4QnU5ms
W7w+zZBt0eGjg9+2blCKDxm5nSeQ4hn0A6Wp+tuQtB5kaWgFar1aRqehgCHV2kuxm6n5+nDMxLiL
0BdfwywZP0QtET2T6GsoHhV5UPFI0+FLvdTmLaSttoiVK7qC1NfWXPCpeFD5yDfOqtPBaStS+kAh
EVY5OkCye7ktiUjcc9p6AINmHES+ilPAJBbFiiOfczMTVxGZtVtUh2ckRp92rS/vgwaLnxXNyyGQ
oKOShLip2VDGNg/WHkJSVPiXuAsW4qKyvUG2HavOaLW3hht9Mp1CEp0t23a7llX2iBWrC2Jz9KYL
QBzGDUfIaN4E6E92U67m8zRY7+DvV1diAbY1r1FDoMvkW+keQbf7RUi4sOTGynhm0MwmSDKmf2uG
ZXdLce4QdBKy+ao10LHh5OZcOE0lnQ9FKrJ4toyczbrfuUti73sUdfeLac6x1vMdZ7/zqE7qZt8F
2OE2lvDBJXEQ3q1NYJ3MTqITGyMjdvROMLOjHd11mDYWiuEbrnp/Fvql2CN3ME9Ty4HKjv7mNLPg
5m+Txqweu8GS922AjrVHP0k44mh0d5jr10unsedzR9GMhQLg711Grbu659MLmwQiEijFzs5baimu
u7tfmeMyqS+77KnktmdkJWbczlioVlQkt2agpsuIbJEzb5LjrnLz6OD2WbUbjLWJQU85fKDBuc2G
mkxpc7XjlI2PW1rUQbKfELgxFOhdBPb8ko0xVwY+y2jcedFkPdkpu2xdLMs3iprkgkGpuw3nWZy4
iJOnDfpa/5OE0w4mPMiso638QrABOkvGoCFoloNqbeDrSORkGNt9HYA9i4hJiZE/LtsqrVKt+SeY
y5sl/WoXFwtRZcKid+613m7mOh5VsArmQ1aVnafkJBIWPHH13DFZN64qdgUD33212B6nlDBxn/FI
TZhkq0ncr5hhznWmFpdv7dGgeEWyx0iU0EUkFAEAYtiDXq/cROGwqJxqa8O7vQmInvE4xLX+sRzE
hyib1i+BWgm5mqR7RDnUYjMFF77tLKO9ZCWcPoGeD0Xchf5ignZYGwu4vyijDQla0xJDWQg+NyTp
jluP+L0ibi0rVJdYMdzjbOGIiWtmGQC4FOK28wXAmB1Hi1LHllQf4oZYRIhnT8Lqiqgsn/AlDgFX
zJmnG18oSxKJk0ETWxpZXbk8GIcJxiHoIRRPxl5Ii6i/Tqzoh1kOzmpqYubPSVU/kI/d3xJUNhCq
SpV+kfRTfw6tg5Ni4PQm8ZlFex9wkqm21pi7W7Plz33u0WgnrCU7VasnLiY7y65zm8ZmV1vNfegN
1iYl3Glbd1MJmr1l8fVkWT4XQJ+bOHfxB9MoFv61RBxiPHaEUU+bGfz/re1MYb5DWk93OiXrVOxd
s46+4ekkQrK2pk9pmFUbtVjq1gKCdDK33XY1fAPex9hmJ6aNPSIe+sw9yyJFwMSkxB3Bz7iawD1m
N0CL7I8tpM/bYJlr60QKmV67rttRjZL8hBkjyOTndjERSrsMJb2D0LkLgNnKp4wymMAga4b0FWJr
j1Nr8oA7OKEu64kAuDLmwSi3npK8XJUSjcT6Ht1GBsl2feDLz4BDeYk0MoFEsjbjkHFIVSrteddP
Xr9jbZiPRVAmjyQsWfyDm451noccQj6oW5MUK1QDEF8js7abDYC/4JyxcJRSJdpkMJnS6k8jlGzJ
UQ39eDYw5n/52k6MMDvD1cJ8f3T4kMoKdrCpnwvHnLZT6KLn6WfnIbeG7lh0QXCN6tHiVetnu5cR
N6JXOlez0Z2T+MaS41XnwMaS51kSKhiMnLQ9A7+YVRvb0CStEV9RcbngDj64LRqFeF1n+6rhQXfj
KQ+nS2+0zY1tj/aWOEs7HgX/yFE3fEYW198I25nPEEm61YbgvOYTOiD1rMDsnZVodLaibueDrku+
VEbZPnOXes7GXYKcpaMIVLiD0Zudy1ZRPLOdijMn7GeaKE6Gmc5iIuXuGMwtLoxewfBtEeRnb2eY
MA8+Osxm1/t9+cWFJFHulqhxZrhd+EC2hTQW9KnVAOMuzIIJpyl+QI7eORiaUZmkncisfKDdxdeV
PZHZo64MonBvF9O/KzG4HIqiRn3uuESkk1SQORcyn3xkABReV0lJKC8lVvt5aZNhP4xGTWlv8n0l
ZkHaILGczWfHA7homLn6alvM500/waUXoF++CHtpnUuWM54iuRAZtypbkfRo2uS60CDmBkF59wTI
7ZM0LJ+UCoBSGwiE3WkRJkZAHGJouLFDSHa2GSuMlCQu9/XthBj2si2K5YYUpfxurpTpMMmDNxJz
qCKlS8rbNNIReQBmLjKvzbZzyyN2nsMG8zDFSSk3zJVp2nq1m+7A7qot1tzgeSrm/ksY9Z0iPtOI
TgNXTrrA9GyxqwtQbou1Dm4sJrEeQzAd2Ona0T+nx7G6MWKM0Y5nYw1wFxWFOu9JXSHii3Wk2AjS
8LwN5Yn4iGNqMW4UwWHuYWTTv+GpRfhkcg8kGP4q/1RhxOKAj86/PynxCs/bGdJ9wtZKdmfcVk54
N8+Wu237wCAmpiC9MRQlC20WOTgA6c8VFyJbyhnHcVBfFjQUHoQd9beWMwWf+yQsDq0P3AwGa2k8
E3tmnIZAD8kWkmImpSKtTSfOLOSucR9k4yGvO+sa62hWn4ZdHl2lmAO/Y2Z0c2LMUvPYhUVlgv9V
Riyd0Te389hnznDmh4vd+j+K7P8d6/50rGMA8stx5HdGFwVy27yGdL38yL9GR8yHXNNzULghNHF1
0NXfoyOL1DHLBc9CslcYMSD696kuIFmMn8KrjFD39eiI5ritsYcBfgk03OE/OdQhsnl9dALqp3Wq
uv1tWry9t9iWug+knEt/OrfyDi830s4J/6AO8SSQ8KztVGhTavQB7spDaddVbX4ckGtZKBG7Wt7b
tTuASNW2DntXMb/spmITqKbvwrscLzNxRaC4G0w3m26a3WbvclqsN0T3LCccFSesNWj97FodxYjo
V1G7DGMzdBdNtRD4qVSOnI9GZnMOT30+ZaStzCOw7uVicWmfgyPpUF35j/Se1YECJ0hpU0XbyCvY
n7R3kkBVklY86uR7KNwEtNDFBxgJgAAmHxKDaDchVJ2ofleQsH4FBnwtlfdkdjZTY7Rz6oIzEe4v
O9PKFsSbwLYjJzWrQzODscYHW4GBjtr86NcpjSGS3cGvysWE5WsYtG79bhkOAwvFiEQT8W1Wu4Qt
oijcFyvLP5rchl+ss34JF1SJurK9pPkENMC6BWrUqAPKqwEesWSUnnYLIYYgDlbU7QBq2fXV4yBg
+iUrsFlspz1lA3YhUMmJ8PigbmKO9iNGwf5c970P0uYg61ql2vlpRwkjLXE+gVHqtqhaJvYRPG0x
qdre0YcF8BCR+3qOpieSB0wJPaG9UphVrLjVtwa2EPOm9+G3UsnVB6jSCaoDb6ZQKYYgzmUBgtmD
gR/Eoe/CCzeBEZJXROY7YGW2h1SN4d6eponJXtFu6tRWYFzsgY4lvcHOY4uupu9kHptPq8cBsPR4
Gvc6sGtnAjJ8IlIysveRqL3D2M7dndWI7Aw/dfUIEobTkonWdcNZfjipFKPMrS2CK5LOBYouZCYC
Aka/6XAjcNNYs6V26JP6Paf1eYdTMrqavb4jKUtgy+7d9BTU9xzErVOXuN0d9hgvGwnYKoz2CJXZ
Pg51UG9R3iefeRoEqlS8vF9gHllExMlBlYd06O37pMrH48RZa29X6A7jqEnkXeiqZxOyxFYt2AwS
HPh1zBOQH1E7OPWGmA1mIqkfWue1j5wUcm74KfQd+wBpxgeFjUrGota001iSueRsZdLfewAYLnvU
wF+oU5Lt2KfLw4iY+CRZCXtiXGNGxPEaK5CIzpBXSzs3l71XFECS2eXzGIBKsqFS1/bRpP3gpz25
xXQSj02Upx8Hwswofoakui3dzt5AhegOaqgxHofchwQnA4J3S/MGk/e4WbDSR/sWmi+iUw9D+FnH
7gWyYuiuiHiN9uCnq2+NVS5HMvTazZz1dDXmJYqbZHguYHVsnWWaNl6Yg0jhAIfVw37C8ffRq4S3
acoUmV6k7ECU2x5tVVpNcddn3ehf0yNPUl629AgsEf9TVNClzIflD7sipEA0Bv+91wmIovn2POTP
4/DrbPjHj/09Grb+0nsbOCyb3iGaCra/v0fDzl8YlZjysvuRt/Arv5KUJVP3Ilkw8FiwbfE+fs6G
XfMv2p0QfYlnetlR/1nmpp4y/yId5EVwZDFlxvymE53Mt+pQz16g64FJOGmb1GI2kVe7DHcwXsHh
cfHLLyFyXqal9NKbcY42ZHzRk5qX8jS0iMw1h/A+VGF5SgujvJjH6lwx/2K19y+ZOjNLMzn9BgXP
9TK6PEm049kca3Pbp0zaaERE+y4yGNv5I06syL7pkEls2YqgEXCo31l9wHHE4jUN7MybggPqxjR7
cwvu7VFV0f0IcSXuuxa3nld8If3d3FY1f720GFKyUzI/UOLRCsmTXj3lxC/DhzoJHnAm3BaO9UVx
GuJnu8eqzUG5DyRwtAFjbt++saCw4Nfl8/jdPOyYkj/6kNPiQZDFOBl8vCZF+jzXDeMbIzgKER7T
BqNtIrk0KkogzNa4E4ryOyagOfZ9LiV2bLk1e34pjVaCNsgq5CNwGczwWOcMSRLB36JLxsyxc8HI
J7aMRwz4JwX9z31L92jr9z5/Wro3U8jEWP9k4SYhiRMjiX+2D+9/4RJ0FWN+GhPrTdr+f/bObLlx
K9u2XwQH+g2cR4JgK1GkupT0glBKKfTNRg98/R2gK0+kXb72qfeKcGQ4IyUSJICNtdeac8zs4k5Z
72cNb0n3yTpapuTwB4PIBckBGZWdrtFkPaXNEjIAjmrtlsXXVJBHD2qJ/hXQwTWgGhZfNF0fQaZo
fA/uo6uqrU/zEVoMfDIe+/CCzBZAPzJz3asTt3kMnCAlNNQmEVnJ5k01k0o8OHx7RsObDpbYO5ry
eL1IYgl0fzLp31aC60CbDDYwjPVr1X0cHK339JQ/ctW69DEHFSapuTeUGi0QE+B1GebjQbgtU8Fq
uYpafpYK8xQ3Ggtm2ei+6BHr2oE98jVxYVGMAcizrBPX8xcGeWOFX9NZZUP8HQok537mb0mAXLfX
lGI9tA7EPdgIXp7zLdFiAhYnqvlWpWXg4f9+uZ5vApARAmZcVu3A54Xb4y5ueE69REvU2U52ULXw
i5ucqxqlEJtrrk5HcKmUy73AI2h6yiL+Cv7gOwMIzv/oEq3OzvvU8XVRwzxOM2d+kNwngqnpYUDA
eBsx+wMM2LwI0KUAvDjDTsfF5HA3Xr+MouKmGBR+tErz7zmRr36gCnkAHmj5ZsBFm6WIQMjv0e7z
hsx4hHx01MjL9Qz4GxuIRSRIQMpY57XJV6oiuxjCqDkyHxi3IYObG6QEMQGEs+6n9NC8aTBu4oEw
AtDlXGUED3rjUKS3js6NaqgsBE5P0xaSVuar3CcEmMaXPrJO19sLAci8U7VO90eT+rOj4luVHY1I
dJvN2gQ7cAgjlTmhaqQ+ZBNuwxQx5/XcouVcTP7FjU0EC0sIl0BRSdczSOT2rlf5LNJ5A+jC3RJh
Q+sDoMiGwjBbQxWqvOsFsFzh3OKX2JyLrTGxjLk997c5L7qN5TS33bBwp7iMxlRv/T7RgncgocrO
ivioeOpxpnSasgtcg9XLir/HE/8zaOlXCDiDEpu7R4U66+UGWg+90ILDoqm4EbE6nqzR2pI88h3W
EjI1MRQ3QUqOAJIOlJSzquxCi/u0pGi8mUTkboTNRYbSp7hRGtQLM4Qt1t6cvg2Lg0ZbPB7NLabu
BubUyItpQ++ZjWF7oqXJAfCjWUkdxcdgY9a6DnXHOFfJz7UMXwFi7IkQeUwwcOquNJqg0y8RenSw
DfS8q5bFhP5471nUJIQLcQiAErmLoP3sULPxh4D/fl2bdHfU/etN28d2T1dAeeS1o7NVc0nUlnlh
TDSRjqQ4K6stl8cO+giIhhU1VMz5KzN1jei+uBltkygFYqzYrvLVTNwB1+/apoG3TnNestM4r2ZB
AW+ObbNWHIslkGYbUmclODOSppwtZbZ1Avkll/ZK3tFeD6h8w5j1hOZ8vNHq+oNunYWwmDKa1shz
XpqlnyrRWRm6k1hsIzSUwsMUj+DvkdFkGkGsqAOwXjLYLkaFDMw5m99SK6MFb1MR2ATmaSQ8zHOd
fNeTclxrcCMJ8lX1RytMszVm0iq5ncKmO8Bo4RQaahAGqyDUzM5PVGrHqIzbcxSaGNUhQWahoO99
jcVIW9WnriQsYzYjgjNsKZVDFXTvSluWn0RSf5ixSgxJaIzplyMNBb40UI65weY1Dru2qMuNm6dA
wCCcSsOrElIq8sRkFhbyKGKQ7wS3IHxmZZMZoDpOAPUdQc1sNvkOOFOrvMDG672IhOmMMHjXQAdR
Z5rtySmV8cnqYY/6pBQFyn2BdOUAoOwfBPCLGvQXtehS1yy2VMbF6NuZD1N3/QoRyFxFR0RUdzsR
T9MWSfkXSE2HJch5BIcHTxGBKG2wf2Qv/FF3f62nCFFFY6fjOxf/5lN1J5MOeFt1O224Lnbcg0ac
fhYDQmdI0l+/FJznv5gK/9WnRKW9TISBbf9Z2TcPoWKy3+922cQFslQCbhoofqiQtHt9p/+2xv5h
E6AhLPjlnPxFayxlAX1vft0B/P47P/UO7m8kv9s4sl0TZQF9rv/dAbjmb5w6F0XDIkhDdEBx/i91
KNppi19BromyFJr2Iin9qQ41UFxr/DRX9b82B/+B4sFyljvhlzsFnzj/4UcVmsYsGZX3H+8UeHw6
e9vO3FuZ43igzcHmIcLazkE0HrJQEn6klHCYymGYPq2yETdWakr6SkRM3Zdlp+IGqJT3jJHwbYoY
FQBUYDza7K5ZlSq7WIeNKU5R1jf3U9LHj+gJsm0KnWqfh7b2VlaBA65eJMSA2GQ1NPI75IFkB52+
joFEwOMC/lLNH2pFLFscUGaQV57qD8AT0oNLvNUxEEa2ZbC/ArxT3NKOZ0ORBTkCLlKHiI8b9kWc
k4qTK7ax1pVQHJg70+0OsvGurJxsW2WOezM1KEGhGI36BTKVe4Igqt5qU6ze4itTeqBYhtxgY8m2
AMPCF82N3ZOmpGdttLvbQNceZ5WIIM0G8ldIkxG6imrtCxcWU5l8Ij9eg7rtkbjUnt1JM4nSFmAV
TWbAjBbibmtlagXimzcxaoZfMq7pvnVl+iTNxJarMTOTbZWPyc5t2nbNvDdfq2LSMNnq3bfSiYO7
touGS0s83gegsumlqDvjEqYgvo0pqU+2kYwXFDmxh8M83qDA7Y7qaKOxMLqR1DIeH1Wf9VuhpXyM
cBzZnBSE3RSDvpKp2X0qrrGKawvIrVsd9SJEnobXposBMaZM6pjYok5Mq3yvOMo+S0W6DmVJFjzA
462UvfUVutRuTdLGx9Y2h62tusFez6P8DHBlpsWlJDwJJgbjvoE/91iZU/IcTrH7KqSd+zREqwP5
cMNDhQD/0UV4fDvj270dGhWQaVcbMQGLZnOTdGr2YJZmtc3ZY7urAUTizhozZs1pZhiXmdHZbRia
8wYMH6IREuJxwMaVRjerRfcXN0Z/Y8NTOpNWJw5sCtm7JLOZfXTjWJ0C285209gZRxuSyTav7Pi1
c0S8KEw1OG2VdckZlO3GaBpPqtIbR32wyl3dleFda5YN+lMD0W3eZPtc6dC3BUNAg8xy2DJX+ivF
t31LTma6j/HL75IkM/NVTnoZdsXIusuq4ahHg8nlSJqqQv2Iual9hyWDLGYiQdDXq0C8S2P4Yckx
34cTAydUNNa+ZNqzwejNDksU+rNhph+U51VI9WXqr8IpHsvegMzaVNN2Vgv1UkY2e8kxYoRj8UCh
i2c46inqyQRiF2HL9yaokzNjQwksky7DRxw40bbolw3oHGdPTqzmXs/+zFfhjByTkJM4GAY95C6z
10Am8wdhNO13w3H7etWm2iM8vz1tLPvAzH0LmwnCmy1yCleCuS5o+7J7K8h29jS0BzuYi72Zkv3W
VCRediyWr1SK8V5YebCZYkOuMYGwly3G5L5qSOiYR1l6Roq0Y2Z+tfDV0hdgneMT2yblUul56XFC
8WfVUaqvccxVZ6UeN0Nmy6OsoWx5rrux0Flvg2ZQbwFLZVuZXXqcHS/KghdJbUO7JGpo7Arqg8ZD
1tmfCrWvP4x24kiABQ/qKLalNox+n2kdu3vmHy+tAJ3Lw3tGojCIqUQ9PYV3c1OmW+brM43VyRJe
3Y+26+EvYQwfTD6dlIY5QtktW3W3fwrnyWQGn+LdzmiQs8xhq8U4ks9HaK7ydioC1dc05SXRU4AY
YUhLNM5cgutteMQuuQEeW9ZvqTOo+0xtVJ/mslzpSVp+z8h5PgZl5F6sHPkZCusxX81QzC7xMv0X
ovAguTXvdiLGbcK856w2dk76Q26op94pVc8J0GKvdCezfXh57jOTTfVEaRp9qx0zvkFQTjJoa+94
Is7ehLblxJYs5lIakpsmQZXbTop7Q8pPfW4ZyN8m0DqflSDOTgwIKr/UmhA7UBmuZz2qfKuRxjf4
A/rObvmUdeAQdzgm+o9ZhN3tgL393TTk8nDpZvMFZ1781Opan63sOIWLn7jhFs1BCtE1xMyjBdFZ
0xDNDmwxVn0oR4RbfPVFZM3raWorvxl15+iYjGPwypfRHUEYAxcaXXlXWTYalUrS6xQa3RaBWbuQ
hqunrAu2MQU/W99gPqdMbP2qhyG9mlp1TkAJFubKCseNLcv+pPWhjtCKZM9B6rRMKD3pSPC4jbnF
jw1+u53Q4KeRIlO7r6ltx+u8GNSXLKiDHSsTKRWtTsCWbZ1JY1Y+KvIGDlXrKBto3M0dASzZ3iJu
dGObYXPJpsF5Ql4ebDQ6bQ9RH6u8nQgUb5oUe4OqoD7Vk/xeNPP0oc4dyz/m/pmG1mgScWgMGqF7
Dr2URjlahYq4CyMFOY8rEI/Qbhcuvkq+JEmxl2WEwLM/SUIaeRQi6PdkNnmI9NuLDGW2KyNuaepm
keIrbGqcuyJw5JdLivq+zyJ9ZY6Dwuw99ycsV+e+LwjgsrpXq7bCFWstDRenG7rvaWu/Qo5/V4Pu
Cyzuq1OO9wVbP09BLcX7yXxfF2LyoRM/ovmqDlUkxCMdF/2ZrWfxgVh0/AaC8NXpC1vhUo/Jf0gP
FfQ+tTtUspF9u2WsJmf7llKrCAkz1CHa+vGiZPcXjszNSDN43Q1j55xlKycyC+zgq6Mh4DC4GThx
ygQsd6P0NGmCUt12E1XPFtdbeRtDvy9fKxZQaq+FST4ilJd0TRiaK2m9XlAma4q8FDHjVBy6Ohav
qEXlG57wMDkHMB6OIrK0+rGL5ijYZmgUmRKSGjyXzSpsreQTA1qjPFmgRy1fi3oaS2SQpyUsxthY
F4rKHoqO4Ka3m2+NCIdVPdKIVBkAojQ1v42KPuzYmRNLmbfdiZ8cNy6NCqQV0SGuzZvO1Z2QvkNp
rdKQp4wiemVHLfJUzPR/IlsXB54gykOkxOHNSH69R0rFdGKgJU81Z/OACHHVRvHwbhLsdahdGz2A
qXRbrRgnuktLuWXMeodwBwFMHO8xmgKVJOEVdQk8b8QfRCwBokVhC/DevORz1KwTqYT72YTb3AVB
cKhzPT60anjDZpowV6FVN1Fgt+spFPKtM0i2h4A8oQLuie9tCaWjKc2ELcbJMQRmRXMqQrrUBsjq
SaVwdh3zVQQ0eo5dJFC/EO9RRiNpjMeYca+hfdL9s51veBfwXn90ppCp9YQRZSFgwNuK8+y/k5z/
0yQHCx6SgL+Z5LxnNPfrIv6DxOH33/opcUDHoIG5Yle2wPvYfv3vNg5y4G/IGFQV9JYDeMtkw/jT
5McgRxMAlLDxMaXVlvSyn9s4/TcLUADoI1I1GQG5/9Eg50/wAQurIKoptLbwDMEm6oue49d+Bw+6
ssIFMp5o6rt+j6anYoqLto4U36G/2Io1HZKR9dFXSUGlVDL7p9RsWJYbt5Dffvn2/qItsVgof91T
LkcDhgxbozBVamybb+TXowEgQpxC1OERl4WGFZAt4aoTpQ3npKdKwydvdq+CkSzq39zBTy+TGqlC
MDfC9Aj9LD7dtlXveI2oW+tZpj1hvXK07WRbwQ/SdrRx8/dHrC+73F92wdcjBkqCuxmmmYpQ5E9H
vDAPbHdqTwaUknBtQzd/6nEekPNAScaDfxq1BCU4bRYMThNFWaoa27yvyeiu+7L9ZP1sNA90CdLV
Ni4Ro+WR2q9EbaWhD8Q6OoMwOuSNy7rDUNB9biJ5TLPBGglWVuzbuI7wW/79p/r304DHWGVuxrhK
Y/z4p609WrBwUKqsORVt4D6XWPF4YtKro9pkmndma+0+VIGWvfz92y7X2q/fpcDWCgOPuSLXIn8s
h/ULhM5Sx9CsmrA4FQ7J0AR+dqcCOm7sBNHz37/Tn7p8LMFMWxlawh/Bfy4Wy/qv71Shj0CaH5Un
pyIDlFx59sxBizRshXDcxxaVzZ6hTgwFEsMa8n+6aP4IHsFUC9JVhaMJqNLGMv/ntxfCiKOwyOPT
snK/52RovGPr4xisOW98mzjuRcOaRNshk9dddCl+tJnb7EmuNuldG2Q3GWBpUi8RRf5k1JVurCMH
4XmlkPKqKnMukI6XJmhqA5TI74+Dj/F/wh/lX92m/36igOqxbMAsoQVFr+mPX59qd1ZhWQFxxl2Q
v5OC0pC3rKQtxSd9iyI8kPadfg8dt7oZZxlhVDTH2KNWFl+tmOfSm6IQigOE9h9xbYhPjCmR+AdQ
E6C/P19OS5rckvK2wKsW4uAfj9Ku2UjWUWvcos2pAtdZt240b5fgAnfT9jjf6lGqlx5gCEZZ8N9e
rRVIgOpqmy2ijRQd+X2VwVyn5T+E34YkL/doVVoSfGT1BHwfnCBkHhDkiyIkbg3UIUHSFKdhkYzI
RTwShuQXr5SrpkTvo3xnob+515PwTL2FYjbrhDyBJXhsr8oUexGpaNjoWBvMbibkY3CSG2jGzitK
JfMQLSKX+ap3GdTIzGE3IIOh4YUiZljEMeislfWcjB9Q+NqHTlXQ0Ax5KzZBIzv6Lrr+KCNtIH9B
KChv2K0E3xkmocdB16m8dYtIp6oafU98UbXXMIF8xmCUuO8XYU981fj0i9ynXoQ/VIrVdjFg3ckh
H8nbqeVGu2qFMrqGodcPIRni/SInyhsDYRF5z3QF0Bpp5DvueNTog1csYiSH0ImXMVejow4zHR16
i2jJTRSduU0+vzt2Wft0axgSM6kLN8o4qu9EPAxfzVUJNV9VUcVVITUuYiljkU1NVwVVvYipstbI
dwWiqRUPILRWqKzQXSVXDZYIkOUCm0OZZS4iLYio6LVqBj/kVqPhGgzkXPFV2ZVcVV7GVfE1GmK8
sVPcrcGlGyRE99UUM0iqP1FV6/r82gzKKHK6H0zIkF/rpMC0sFy6tusq9dSmLYOSgxvLedu7JB3t
8zoGs5XoWfmgCsXYJ5MBB6LjHASgyEkt5HTljkP8QcDzsM3SQfo2fiUV22arBXfMtVD/7tJJDNGa
lDK3hUHDcC1cDQE73YHZn6VsbCVKgjv2jQZJtfAgqK41I23yTZHFtQuOhodX4I+M1zwlgO5iraYA
OZkHAotOaOSSV0xrQ2S535AolW7Ys+Sz56B0R6ut0+7z8qhWEME1TKBwLSg56Qlh7HwpXc90EluE
jh+OoHTnZKE9Cg6FIVpCCbxibOQ87RpEdnXkVxC/cgQR/SyRsDVFvJkywst3atMwNEV9kjFWpKjO
8GjJGJ2/berfwH/N0KMMO2U2l+aqcpclKmrkri2Kb/jc3Xxv1G7L3BjH2j2TcANnAeko2jEaogZx
hogQMm5RUlTFAw9j45CEbMcgSHMEftmigPAdDdPVkiNQDbe5g4Ie/TfW2TVO4e5QI77J1mFghN0y
COV0xgKb8qqYE2P+AVjbpX/FAeRrYyK+Zq+h3dqFsUhtFAoMdvGix8F67oLUgs5JPPo5CQboAOQh
JfMqBzipHNUgM3GzB6HF4bqi8jGXzOU+ikk99VPXjBB38XOrpc9ccPmEhmR2HitXZLQC2XgqJ2VF
vomjnxjuxvSJnN5UjMcpG/TuZFcu3ejCle0tDBEeSWEjUn7BzQ2+rYCE0+IV+20RHSST73HTDNYc
HzUiyx7NRLferTEAQ+ggwTA2YORpVWP9RhWad5Dq1xl5A40Hrx3SPOlx2TBQWSRh0j80lj18r+rI
2PWCkGYfz5iqLx4lXsfKSsJiiroHpD9WOPUaoE6PWqvwEwPbaode9iTojel5Eu/qUdfp3AsG8Hex
ItznQpXLxZkkstmKrIma8zihNfFUuchco6HgwMqGRffIE8x9plnJ1Z2zStZr2BgjAsbGDfRzUndp
eq87TCv3owk59rYd26X4pF97tohTGf2S5tGwx0FMpPiow2vYqqlYPvxy6APrE8eF8ecEm4JP0Ula
jtAxypRcxrTn1qkyGgOXohbc8nVHVRDyb6ypUBKjO6mZ05I8UEUqpxsOc3ebIxRoVrQS5LjBf64a
Pg59fVk0uJk8PhELyOhqS50MZ/E50DHeOX0cO2hHrJTrYgrt9wH0HTE1dTLdG+2oNseQMjdB3Vyk
yYPD02LbFKp2km4oX03Gl5JwrCjWD6UTut0xiMqwX0+1kAMF7mRsK52vlU2wnD7SLLXOY9eoiIHU
qU+/DaiAm10eKPnXNMPY8Rc8dLRmH0CsdgzntNlUcC++KWqQb/KhChmrmyxzUz1E93j8miPT5cRa
433QQ5Y9yxQrQODuc50ofehnesFtMhPR4O7NotTkj5wFeUJyxiXlD8uK7SeWwjc60izxecgM8qjV
nU74hZu1PU9afIaU3jJ5w9/uPiqEx2mH2W1r7bNtimkx1mmi38cDMiAfW1SEq24I7XBfcVpo+qWu
DTyu79vbcRLZQ9KDyHdEszMJ8WMeNticnFTFW8PoKC3L28IezRulVREFRLLI+2NIBA9BhVaTR49U
Is2n6i7wRZbOpsct0wwIvofekTwFJvnAlE2LX7SSvlm/mqnApifkFIrLi9Fjp0uspOFBCarhOwJf
pfcygXRqD05Pu9C1CeZt3WGx9ON50W2Df06M80iHxzrldsWAA8+JahOBE+GewYA14EGNKs7a4BTM
6OpZ5KwdTQOFczTIvusz3am3M8lYHKo5hmI9BRP9bPoatvw2YKV5TPDgEANRx+4z13renAsXXeum
0ys32Th5BFRh7F51em8Orqq0F0+WXiBAH0AYm7fgjQholQFMWR7uXNE+tELOJhsHhNixARjmRtRV
ZJz1Uc3sPRFeLp9rHJXwNq2ValiDEGbNQOHbtbcZoz62keSbbJrISaMF+6DuJ4mNjPBEW8TIwyPx
O4r5v+PwfxiH06pgj/X/76Ssf2Tvw3v949dx+O+/81MQa+EUcdmV0vlAFXtVvf4UxFpoZYECXHso
tFnYrfychru/oeSgP0r6MrtzY1HR/myjOL+ZpETQlrEtHfyiavwnVhHinP+42VhYSfDZHVCl5Fsz
rP9THyBNkAhqsyt3kz1FL5gSimptVwbmhXFmQjSKOm83lZzOWUmqm4e9C0GqcHFDqbAD+7hAgmnM
2ksQd9SMRUFJwH06/BhbG6/goj/kUZguZslzQc4Ij4fszVRqlCnI1jdFiAdhMtTQr0cXOBlfYrwL
kCg+JC36r5Fx0ClLLHqhDqbmnWB5MBe6fn2wNTVFIYfWTREZ2VZRLVeUKfVxJPMNCJHBnHO0ku3A
weGmru1qL2ZskySJtveFG5oH5ulviZDKS5zlyLFkYa9MOcL3cfWQOg7laOU01d08opnJx+bSO+Gn
paR8SGL7VgTPXUx9gm7jcgtOlqFQD4BMIGTtq2I0iwnNbSlI4Hb7VoXBQZctmZAz7x71+sU2RpUi
q71tYSquOh3NneY8Bn13qxFtt4oAqQJd025GNFFMuYqeadKw/EHo9ZTfmE71QmoICYZaOx5ojL+h
N90vw5PVMvFNp/RNWst0vywfiMWdX0lLV9cVjOk17O0OhzgaRzxxHpfgIyZ4PxDsZtLAXg6BmF2L
l3YxjG6JOlPvjFRR2Hmm5UPYuNkzlBTzmaUTieAihMUybmx4EuK4b8FnR2r+1czVme7hTMCucmgJ
tHkvTZrxFS4aeLw8zj2jyliO9epMQ2gXODNPdquVdxOpSy9m6jzaTVxuy7EmCo6CnCyuVPgzmI2d
K23Hx53zlM2VIpnDDk+hCb/CJOVeoNhr8ovuBt2HokIB84RUjUurZ8Ypj9lAMkqKRrS6kZz9LCoe
DBprPnz7mmd5adw3WYtpwQkKavGIZyt3zioh/XcdEfXgkbIp3W0tDWYxYaVp6OXwbSYgJlat09vl
SdfG7ggjvyWNsVasJ0qA+Gjmtvpm8sHXzdSie4wTPcbUwUN0oznsRtFwTOqRMFGr3ZcME3E1Je30
pRTWrGwdOirB1+SK4TbTa3C8IYlGCCJj9mPo35g4JtrDdfn670L/Dwu9puPN+7uVfvujrMM/Nsz/
9Ts/hU/qb8sySlaBqoONNJeIgX+t9I71G+IO4luBUxs2XTT+6edSz6r/c2lXf8PebCLVJPuBy0b/
T1Z2vIN/XtmXhw0vptpYAHVQKn9sI7l6yS6kdLIdATyvA7yzVdukpY9+8AVz3UPNQKqgAn9xcu0F
G4626QQMtrE/tJNw/FmR+t5AyLNvMoqRgg7N3u1S9q2Tiq1MkQype7f+moLeXpcR2DViWdQbJcyq
Nx456r0CB30LUL9bG2SDepUTxxtCBhHQhOKeB4dzHuaY1ajNj0R4QJlYsgwNkuD8RtGZ3g5mfVDb
2pN9fkeKDRaz1mxXSTbu60bMF+h91roUg/C0aege9diFFIm7mQ0l7V5T0S7DbFjbpg2/2Sb1Eoa0
bCvyLLpt1Vg7JgbHpKpFfMZsUfsW8o6zYwio99lzx4StM2irTBL4bi7695JNIPa4fqC9VY3fY54f
x3QwZ544M4GomSSLHI2ET3Ke2A7U21iis9FnKf4kLtTYmB3+8ji1zcVq8K73EyV32x8SN2W7EFMn
Jmxot3NL0jUsIfJlRXGfy2bTXpnOyl2wIAo6RY67ynApNQFf3buVnr20dCC/sdBvcogWPAvy+xT7
Kfxlp+5WicMY2Qu67LbGNz34utOrnixk+tLNZXxJjQg3QUP+h2GQm7aqQkgKaGODB8SX1tFMp1ms
lByMIoIgiaq1ik91mQ0vwLebT9ey3ecxN4jxQxM3oCkWzk3Uu+yNBlwKdKKdixgI7Sgyg81mprOP
aA2nehVxgqcRH3/2XKQFzowscreqnrG7LODpsh3IypSo7Kq+EVJ31pTKGl+eq+P4jDqCNxq9Knh4
B7DP5lItDjQseWRJkpwkwpkUe6RW0qJWkf4eJ8o7vIgieRN6r8D2D8gmQi8XPF/7VY4RkBaXx+UD
GjDtZNhjeTQxzd+gBkveKrLKGFxqIg43cTprmzxB/4V2fDxPVo83gV10sepCc2Q/iCt1hjewo8kG
zNQCz7OupUOPXjXgEsYkLdSdMPYKvbHEC0EB7sIlW54hyEiWK9mCGOPYzOAv0R770ioOiLfjrdCZ
iq+JgpzOesilaXX4UnZW0/Ph5RRO94gQOcacaNt7EiDLY1NaNvQ8uCU+Qj9ekPogkph444I9dj6t
xzavXiPuv21M4gpyGAa364BQLpu2TJs9V1oRn9hMNJ90+Pqt1hnVD2usx3PQQYq/HlkSJJWz6TuN
l8+AtF/ChVgRM7UmzzKInIs5cg2aSpt/QV404Q0W3WOTmINX2mxQSELkg9PYnO6nzmqfxJjzg6Ds
9L3Vs4iQ7VROvuo2/TYZzOTteqVRA/Juc+hiuNXAwBxjsi9gybrl3VAt2QpRmHSeNcvs2XQH/dtQ
AH3w29wUF6QR5r5Mg/FeG1Et1TW1jR52gnjqnpPadWZxwCPCWdPR+m8y+s6frYhipEylfedocOpk
oOn3cBqc+0GSJBdxRaLPcK3gzdWpO5F5RDFl4cgL9Q7vKCY6jFkYKQ8kgaMsBSbzgL7D3ZZUGP71
bOVDDr4qnGgCNWlQkArf9o5XJnxzkzCtG002ZoAjZuEp2CEv3y1JiCKDKwNsI4GmgVkUj7CnyzL2
mmQ+NQVcPgr1Tmkee4nvubfKt4KeSQie3XOdW73t7tQhPEcE2a8yUtBJ6P2yBvdIvha8cYWiXhf3
Y2NsjD7atvb8HNYNKAl1dG5smxesAstPkfDr1QRCXC/K+5bnWLfSjRJhQqzZ92aVPDUkn52YCOhE
wTpMFjG7epqgFRvn04l8A/arxGYH5cEoRHCmGzbeaaPONroMwYcOjh1t7TLFxuP2ps9cNSfaFulf
31Nrtk4qo7VCW6MIgUJK/Ycs+vIoo7g6JvMSRqrncMN166PW2l3hWBcc/JmX9p1xh84leFVC/YWc
7w+SwtB0FfSPgaiDFZyK3ldyA+B6Q1rDij5N71W2XT50hml6bGPmz7y3PH2OAF0gpdhU7fhQJF11
cEW6NRLYaRZ0y20Z29pmlF2wSoYpvUlt7QlakI4hSu7Tccr39KiM3cAivFadrvLHIiWgy0VTE85o
YcryVTIwWY3EKd0wcRWHmgt/C5VCpWgMXlUtlx5Wn1WnTUhtq/sqdsSPWGfXRL9JfRO2gpY1TR9b
rUne0S+R3EwzZ4U8kL5hVzQrmhDtgoQ2ybKdZ9YDo892IRJN/PRM9b0Zt4MbPMi8+YymNsCS7Uyn
MaqHyjfCPm5JntFRXhL62vkwSIqbUrNPGWv+hcsK5aMdaGcCK0yfpmyB+7tTkl1apNXabNAUN5pe
/WiIl/DxVu2nvEzpC1bvHZvLtYTjSmZS/6ISfeqpJU97V5fWFivJh2qqr2Awtuokg6cBJuoKXk4P
8oWWXUnixG1toiSZCtWzuQ0p2ovwhV53A4bFWLeQ3m+wDoY+RYLzaQoSiYUVa08pVTc1BLtwrzHt
6TCQmsbkWw8cWDd98pQIlJZmY+Y/GvZHP1osHQd86WLxQQZrEB39hmf6sAGudSB3lC7m3KonESTl
hTnFiHdEUlkZigW4pHZOVV8NbwWJ3W8DHc6TjTjWY0g7rWoYBmvYTCUreRt3wosKS3pBmjvuAs8P
b3oattqh0QMNLkkzYzZ1ZbdxQpmr3BLhc2uPyp2t1Q74bX2UnEREiEEdKtBOk+5GWLXJFVNgmyml
VTETn+G/INkpTyU9xoNJP9cP6OoyuJDBMyzR9n5I5zjxZxL8cH25hXJqQ8faUymkW00tpR+PjJzY
vJWmH9XjV4FV7k4jF+xpqONhx1hUfrOBTBFjMqGIn93IG8SAHcms0GOLmbhtqrC875WDWrKAVfBU
d2UAb7+q2wQM1hRsSrbEHFYmt5OZfRdN5qyaOhjuUuiZt3VQ1JhxynordXoSHaA+j5rhdiz/H3tn
shw3tmXZXymrOZ6hu2gGNfEW7k4n6WwlTmCkSKHvuwt8fS0o4mVJTiZZkTnNQcgszCSC6C7OPWfv
tUkwVpRtoAcoPJ3pe1zXEKRiInIZJ1Q1O+ZEW0QEOG0yU22XUKHN7VRMR0lmybYuGAHpHRtakTb9
9QR2d5H0RcOXq3euxqFKb6u4GTygrMp3o0UQjxD0bbCR8lXW2G5cAqo34HVKeD5YBmpGYytY5rzi
hOQsekcFnSiKK4J8u0XpduOiARDwYJRyKwcZrCAd346WYV/KSMdv6gCXGXNtizYbda1Wr2F9BW/k
u2yNlk9eT87vuo/iDm6dlPsISBhYjsbf4ZO8iIIKjqAQKxQc8Y78eHnwY4cc8VVMkLdGmvx04yas
rtrB7nDk9et4hiaU2yQj8vdEYF/FbrlrhoBx42CCqXAVJeCTEFQq+ndXDcYMgG06yp2k/p0uBKUK
c/0gS8R6bOKe2OMSKJwgJC5OF3y3CaDKUJzqC3wH5BeHSG97c2EZfqF7fA0fZWaewBf0myx3uyUz
zOHWZ+jOnGhqLoNYFLSbhHlsxfStmoxoPZXWTeQWClL1lqaKm+urFE3qVWWX4qWRxbiM9Xx60Rqt
PQ6ZrWwirX+rg1FfD0Lvj07fE0Hv2OYeTeXA6sd8xR1S/WKwreomoFRZk7llrEbFfgISOqd9d/Hz
0AYjopfaxE2Mgi5TImsRxNAvk6rJl5BNJG1jJ+RTiVRetoh6VQfXsIIyGxfJYTIotNM0frV1ujlm
lWFT0AgHKswfIa7Uld9G7n4MJitfx9pc9Adj3b6o5tC+ktsZXwwDLF3daQgFgve/w298q/adC1uI
WkZZJX2b7KbJx4Q1TeZ4YUY1Su80mx5TAB/HJsx+sAGFUVXoGEIWQ4szGqF0sYry8EeVZXz1lSp7
tXvkU0xf25ZRWNRvak2tv1O+WGtdN+QN2pppSQ10Y0SxuMK0GjTgkFNjTyMUFfo48aYR1fEAqrM7
4AnJL6a0d2gUjW16leQVlESi7sKXvGpUxlBxRAiYFvIpUN3Zac7WEPolQUPOqxOoLBx9IDQIdoHz
iBO9/D4ZWf4ygcVkvOAbpsKSb88TQ3XI76AdQ5nWJgf9dltsGhZGJp/TLhoReJbkAvGBnpLLKOiG
7xrJo1jLbbqTIg8xXUPJKOiwFTxCAUUJpFNS4/LIbe9ow9bM9ujV5ejOFlTP7TQuSSqfSJRD0g/Z
pGr6n2GTZZ5ttMzyqqHE0ZO/JZI5ZTP6zHuM5iKpQamVQe3cWJnaXwdhW96gv57Ad1ZUt7GpIIIu
6G/5RrSKXYcpcxjds/HzV7YbFhsMPs4utZTgf5AX/+v/SyiJYMtFrfWf9/fnOATvOSubMPqzyf/3
v/x3l1/F2UbuOirAX338f3f40TwKW9f/LXlU8cL9Wykp/mXQmUGoaaPDgCDFmOHvPhA0DNo2KCRJ
NpjbQP+sxX8m9MMYOiewWQSWqggv8Yb+2QYyme8GlWNPVGEC/toEWUa3gi90aXMv6TcF3F8HIfhk
TnpE/nmevtRSC5Wu68CoT3SsW3YzrUK7txH/mu36t+v/gYjrvK01nw/9ByJnTSbD4tzoWmS+rGIk
1R5aD0KV0yg5sCr5bPpJuMK13XqZVitbOQkT0THuks8P/+5yohnE9eriHtS4aeCX/1Dg6enkCMah
lUdc1J0OVtiJmtXnh5h/xB8Xcz6EQMRInjJZducjmbpWRhLOtMoT2nAnhfHQuFqx7HQNwO5UvX1+
MKI53h+OzqQjsPFiw2aG+ucZGUFlWpIcAXYQIDgDKoJyCZgh2yfCz/Zpb96b/lBBywyqFpw9aOJs
QUI9gLAsqcFVNYUfLWwdxdgijJ1k1w22iw+q6F0G9aQ7YYFrXJAIeqWVwwIy6YLPlr7T48zABz5s
g75pf+bmHNdQt6r+MDakzyqjC100UXLjEtSQuzLCxFgxtZAPY+zXF5EVUJgYoIHClVm52Z0l0uAx
Gm0oglltnPygEFeC9M4bSyi07gidpFHTBpddn9O4z1zKd4euETrjik7GRD3qBEe8Iv3GoBtBNtdN
EZk/rMk5kTyV0c5zsn2pyqegNwcOEVtrBe/+IuPrt0rKqdomFakJNUhY0cTDWx2y37Pj8KocGYNR
pYDn0rNuPRSDdSmlkWCVsfy9HhgPCNr8fRyys6oaG+FN378ZYETvZN5Eq1GL40umc8EdDsJ0iXUc
wkcfrOwCZzwgw97DeObjjpfhMW/EsgspNX1nHA4iUFGCMYdoiSChdeDuWifuJJkVTHwqG7B86OBr
A5FrX5SgTNRDXmq+tsllXVv35Dcqj2HS11fIEfg50ID1uwLA2IFOUuepBuyEiE5Kxl0V4cHPqvoI
o0CsmXonKCBcHpGsiq+rYi7Dhlxbk82tb3q8kw9mgQARvYdckhysd9+7SK1mWNeoXcB7DO6ieTqT
R4W28K3MBHuAYhGqqObuJqX2L8BU16dyyuvrrG4ufHc0vleTg4qnMxKvUkLtyGjK8siEBZQzWdEG
FZXcgon4jllBjHAauwCesyE9Ej3dE+li8VYx2Dng8CquOxjeetONxwDubLV0y1TdEBNbfS8sZNIQ
gUt0Z1JEuEPM7hD5cyrxFFpEyDUbH2w3oYD0RGgaBk9xl4Q7/tmj7OfxlF+tZDmcyjG5j/FvLZQ+
VrZmlveHFnEDOxK26X0XDCe8ddpWNyLV09QS52XWYlVGF3kYCzRUC5U8pCu0nw5Y1WB2RqFGU0+G
X43PjcK2L+WlueiDWDm0gaVvDemGKytVCLiMM7pSiV/Zq0qtOFqQzCEklPXGstClvyGZeAQA7vjf
SVrIlz46mW3g+8NB4lha2nR5lxao223TUw1nCdYm3aSAM/0Oxh0+nQWOkWGPJY2xJdbJjR/TIi6K
Il5ifsppBIXPhm88utoECwG5+03E6MvTe+PJ5r4qThrcwlrBKGxzpY1oYnJYdMvex2My0U1c+WCs
6RJo4dKa4qPSVOUprvx0lVfTaxQ4sKdDNWGG7Af9DrVmt9YU9SRH4lRkEQAmhBZUuES1TQk/NvCt
6r4mLDRjeRqUFS2mAj1HYTw3PQ2gIiytdSM3VRkYd0KU9Ma0pAaTZvcNHbbSeGbddnZRNtCU0AAW
S/Q8a9T7c/PXLKdLP03gO4MXH+8LzQGnW4hpp0m696UuvtcFghjddRT6XX6xTEtfX+E4JTwm34Z8
ABYQEfGRBQGqkxTi8mUzF369fp8gsqdPqeXLwKn3Zu0gm0U4tPITxTkGfvLmS5dAoqpZ251uPneq
Wb7EndFflaAqYDSnvHssCdZVNMbyAo9FCuFQp23tRAlI72n4VkgQL1RDHBmW3DguyXLMmbLjK/2J
sjV9JNZTvWNnZp5wLVtMd1xtqaUZPPhCpEyMiXVeWznPF0Zx+QqZT7kiljPlMufLpLbjBxGK3Bvd
qEiXVZ12S82U5jLGcbJOHcAk3WQTaMIEnYE+AB94/I7iYTAFplHZP2zQtO0C2FS6wtEdg4517Lu0
kdqWZJBsXeu0RO1+jDw0nSBXLDf0uohJQCE74YlWiCsr0hIvVILgyRHrjCHuNsWItmrIM73XWLlW
OjaIDRcpvWNypi2FquGdV1os+GZlra0hyx7bMTGfZG+Fl1ZtTY9NbpAAHQ0RLtu6vuy0st0kyOM3
jNJiz0xSaPoWDxkfz5950qDkqepkYwV+s+P7OOx6yFwL5u3QHg+tlo06jPK06f6qK/5ntPvVaNdl
LvtbVfSOaXF8jnLKpr92DLvX//O/QafO/+Lv4t6y/uUaFvURfWMLDt2Mrfh3gU8aINgTVPro57CA
iP9X39v/Qtlv60T4qX/rdP6jvgdoIYiopnwFYoLM3P4ng14O8We1ONf3Kj8Hbw7vqzUXrL+ZT0Yk
RNitlYnuGTjrtRiPTnz129X4oOR+fwh2NgylsXTxK4tfISK/HcIfupS+OQwo9tuLBK2GQiCxY3FJ
/2Nj9V84yvxb/HYU8o2lFCFHsfOnRnkq5Fsrlv+9Q5wV73ZUIK/sOUQ3nWz1NEaranr5/BC4TD+o
3xFUwduefToabrk/T6QhtT0OekYWQsnrH7zT6rCOVOBj9sChhZ+kN6DAIF9hit4bjdptmLnItRWz
iI2yH7YRi8gD+UMG/qqpiVd1a590wfxhxbRwuHDpF28KH0QRutd+o+HIv41UfQ4go0V1NyZIcWwA
I4fGYgvmFOVT5tABdZxmnRZa73VxPecz8CFRYC9QZNvhMS3pqSdVB9mW8dzBqrt4F6qpfVCJXPmu
ZDZlcyjG8KhWinUAykecBBL1dagICpgg6yRZa22KBjzpML9m033U8r9hGerMeqsfFlulvR/RI3eU
Ci2MPWVbU28ucGe19zIfYfv5nbZVOjtdF0Yd78xsHlJ1mrnBr4KcVpba0VETsBiGKREpy/4GAT4/
BAXBhT0RQ1tMjj4u+rHRjlRivA8Y25dB0YUnP+6HH26bjad+Iq8OIp5EKgS8bKtE09uQW/43qKJ1
vMrcdLq3BksYq2HS3upagvYVjdn+VCpTYuaLyX939cgJN5L2/QkHOz9ovsDC1I7FKHRGSQxYl9ZI
kHxW+u1FavnAoKK56eaL3C6X/H5U/6K18QrHymUcmG9tA5p9GNvuNZ7kvTnpb27uiu8YqIOl2SnR
t5Ye6o7ZB5ekDis+dQN4h7ao2XHROPLiiriTOC25CYJgswf8M+Yik/wesbSTfeaK5iFSRnsJC9o+
ZCTRHMsMLbshahJiwLKf6HvGsByNfoXVvN4QLaFuC8wgtMaY/C1d2vHsAUaV0iIF+yVGU/dIseEA
+jR/l+N2S6xV4sUi7inipu62LX3+cu02PBiEi57SALGUmvqANDGJItAounUPQujKcbmci2oe8mf4
wVY6a+clTpU43pHalW1QV9Bdl1Wk4Viqfe0GW3FwGoNIvY1zmsu09SJxhX4g3oZBoOLrqf0X3xYk
Ukhd8S/1wS38ZYK/new1vPgADn3zagxrNCYBmBo5oQUcy7q6qBRbu9GAM+ws+vjXPhnfW/IJjGub
wcbFYIoH9jnTidkwphQpetXr2Jzou6omkq3rZCqXSRT6L0S60/AuB8LQDKVTtsUYOj/NOMFLEvjE
zinNcKhtMMIhm/F10FUmH39aN2ulad2FX7jz9fDVhGSHSb6maB5BT/cS23hQsilotNFjMqRfpDBd
7lSZTGt/dIC5MGjSto6d11sxmMM3R/d78khEeFKzSvX6SIdCYnYY2iI76o1FBtXrh5Y07Z7OdnaJ
4gWhKwOeY94F7hWJJcYdXhzIIQ0F2FpWaEIGHSGCQQjZJmCgdR1Hdf48hmI41SNeAhmH7SUCfutC
k/Z4bCpXHBLav1sNLeISYLZ1W+L+X9E7nbxqUBzQeSoSykUF0SdESuC3pxoJSL6YVPR+ixwJ7CpC
DUDw0YCdPLLYb4YQJ27Bk8SvYrIaT+tZhBIla7Y8GmIl6VBtyrFsIBYzkVs1Jd0ZviokQqhmdUgH
dg5g5KrwbtIzxmHg2viZwg8t2q02iTF2Pu35bYM7HXX6fmRCeCAUiiJY+FG1jC1cXwQdxO7OoWLY
YKCzQGyzuRaNWxBmLQvwpHMAU5hEwJ4tg2fCoUewoUqAfDjW9U6hE89pVM64IYdAWRMwOoPI1dRl
qwPRCB7rJMGwOvI6T+vqBYtWyzLWJyemBM42jNVx2bIKPEWROzERsm2vJRPlzVZhzeoM6Q56jh9w
KBABAbmLy2dUX9oLOT3NSKZT5P9s3A5JSiOHKxLIkv2vv67nlrhFrFHvRhlkOgkg9nA14Mi7+pVv
CfIWTQbPMDzTsXVWphaQIfrrkNE055haDfi7btRdoFRpq74kSds82jOAsBfhHDdaG8o6mhHv+Rx+
qjeBfmPm0v8em2Hx0IOr2rYu4ZoM0fHYTJpKyBc0HbYa7lKVXbK3iu6Zjmm7Q1HtJGTBYKcAtKp6
JIrQHhjr/tIFMY46NxQKyTVudLQS2R81pQ3cxagV0isUF6OsU2rGrtYNJlqq02f7uNHgquPVRqlm
zgBOFND8wpCiJs9Fs3WryUb91uLoAovZcOvKOXhVlOzUbEw8mBHLjsNCV/f3cmLygjEDFC/C4rsy
ssg2VSS33kGGfFHYRr3rUiN8daHl7ZM0tm6z2hIHXyvYaltzZGDFcIy3X3G2VKP1ziiV5GHAEgUe
qLJuUb+SyGnWOLlIMtkGc0Itw4LJo0UIXTW25fUwp8EaWg9N223YyUF/vTbq0XxGOpCu85IHnFgR
Ikd5ope2Sn+WOWj+xuCu2+mN2tw1CcoPHqTg2mKXdNXGnYvSIeuXlknSZ1SXObpUw/rWUpC2iy7S
/YsUj9C4bBjcbXUYWddtm0ynSVH7tx7k4X1ml/6SIV2srWY261/3KSF3+ueIYxDYqUG0qllql2Q7
osT2ExYZI8G/n+odfTYZfc+7xjm5RS83itqJRxj15iMkY/MxFuV4yZfK2oRVqKzGKFJWSmmGnu37
xdzSqW+KMMvXeo3rQkkMSQ4pV71FsYN3ynGuoJZs1Dwv+PA18UHUtJ0qKCxgTFG7FzyIGynITLCr
MF/nbtzusrE11mWVaUtZqyYvsQ2fo8PYd+U7WrDTMmBLy1/P8sTk6QQSB/k4+43D5ETy0m5yTKUp
iQaa2fY0IEWeXMG2zHbWKK1vLnClbeurkHeciI+hOpnc/qmajknDjBpR0Jw25UKPV8ckZAnUtBsQ
Ii91AnuLRWHcQcPKr+x6mvDkkfMKpL4cH1QyWwSajYGJfjc2G5BnLpmhyG26xI7Rd4ckvRh6sje7
TBziYZLXWI+UtV+Xknlqw6fbDhG321WhAIzGpZ2sdK2m70s3BvqCTPsd7DCSV3yzKY9Dm+baMrfz
4g6Cf77pWHCogYB+HHDdtozXEHjUHSDUIEyn44igY1/51rAxdI3Y7yrJlbtGVYt66WQ9FbMJ6i6l
pbVUg4ZXsxVo4qcmgj/k9KjnmX3m21bL0we143HKyomy2o20FzUwx6OJkHJlDoP6MrqOjq2BgOGF
YsL9DRtezIjAqP0kh+lUJ7a9twZzXDvtWO8w1ROzCQS3rAjuskiEafuClQ5FyUTXkPhyZvwp7U2f
/7kzlYq2hEuU20XXKjFAm8S8ZldPDBYSMN9DFGVuI5AtO+J4rO1QRdv5jK7sUCLid0WIpzHSmd9H
2a0uE0b9Tpwz4g6VbSuKFpm4GPUnTGEA9umx3hq9MZJJFSmHwO+vOxIOFwV5cCT+KG9OhXFaM/Nv
RpdqizQe/QtOI1mlasHKKYKm3jhOPaxha+tb34/AwFGXHFAL4I1OK9VeUyGG+3IS2bINUR6WUQFC
2Mp+2Lnyo5nEldQRielyoMtraNXOCW0UTlN0NxQYy+hJBR6r1ZYL0S811UT/4ZNKh/bmG/38mjy5
ue8YITVZOQOtvsSoW9RQrbLLRWkiby85X5K5SMTF4mayYudHWfrHMg8DpFwoOC0QNNGiMPpuO01x
+BR0qEsTqaVodjvZr6UzFbcleEoEioFaYX/Tw0MYW+U1BpXymxKgWuWrnpGVVHY/yt62bm2tJhso
JV151/XjtJ8FxVszDTsPuQTJiQVjkmvTqadruG71bRlEIJgzJNNLgvKw7U6WtcYs4yO7CcMt45F4
01cJW3I1jfYkMY7oFtvqxa2n7KC5iuGBJBJuvRqKwEB16HQySQ5N/kJ5r32XVu4cNdzVeKR1UZx6
cCF0W+nAXvvTiLFzRDOLjgOFsNPxKmYZw/CE3uwsOeEuonMVL2ZoVgPStWm8MrU2PuWQhTfwl+rv
Vk19RW5iqF+O2Hoxh0AxSMhse/RHe1Y65J3xoM5fSEvLyoUaOqEn87w7hJFjHsOsaR/JGhSebKth
n4qgPwzKmPxoSTtBiKlxcwuM4de9XWavWWOryx6J+nPTxAVBY+RE7rVENy/qNhQLS2GDvRj73GSv
2wD6HZXWvEcZmK0TX2j0xUn5uiyU8Q1TnfNNL+wcaejkEMQOa1w0KVohZK3ERoYTn8IwC7tFp0j0
yGPNShansRdDeSSfxFa5vXxt93DB8M2GxrQYNAdYZzmtCNa6g3v8TcJDJNI9JrPLVXGsuyObYq18
JJrdAHcHKH2hQi0i4I/KeFu4VnZXgOS7aKdU39W1Tym1DrLRD8grS0qnUzyD3nLmsV2ylDfkD7Po
ohY7rbOcB6QWGH3KztmyixkWuhL596mhtBd8FNNrSsX4WWpGcR9XSfWt7EpIeiVUG8RLfhUlW4RE
PnApEPVsptr8ZBrakC+bIpJPSW0RDtYxt9j3evcG22wglcOZ2/JOfjCobH/kJf1UZAnkLCvJJdZP
0hobQ0m3bUJ8ysCtukiQq0EBqMr20gRmdUmUt0VKQRo3a8cR1bEOwEQ2dazf8P6/tjnAxI5vmrvo
SCKj891Oe7doumt8o+w7gjR8kHVj8OGytbWWZ/6pKY3ixVDKJxOF0ZM5ytup0xuYjRaaV/JztG1c
wSFvSwYUvGrpLVNZwlvDsKpvhJo22dK3mo0Vdupm6tEFC554T3EKcxuGln2hJ9bI4oLsehdmLnvT
WA9eoISBsmMlZJCpED4aSPuOrQ7fk8DNnvzMxiUVuI90pIeDiihty09BmiihUpiR+WojrEcE3Y4v
weT3QB0GB3kHuNGj607Dtq/n7JeCPHnCV+G4Ki4XxfDtR0D85l3UFySJdjTagUXAt8A3C1DEArKo
iG1rhFi1XfuBBTm5kuVk7SsmX4t2aK11meb+c+Hit07rwfFAVMeXloQIuZhZBKhVqW5lg2Yw6If8
BlJiQIWrnGDAtoz9xuzkR4p1bVcqctzYwj8f9sZPLchzBMcIO+suCvZ+HnZXuZDhRSoScYuS182D
5Tj5Svc9zokLDZNmm7HcrntMw6sJy/XJ9zvLS4eyWxZ4WLcjGX630AYA5ElCAsE0qlsa/HdBhwJO
2qq1N4Ji3LZD/YRcy/biIOSLRSG4ZyFVvMxw+wtKOXs/mFkAErFKqH+JZehaFDewMMoXo4rL743T
dhVbgCpMXqA2MrrUys4/4M6PV3RLBh62Rr/rdEWOS8UlmPkyAhGpE29SVRIrYFGKTZXLia1ZWLuX
+Vind3mG6y4To7sNoyZYlbSw7iy9ecOB2DF1p1SpKwNDyjT8QD6a7QWUsyVFFZukqh8xLSQxcRau
RlCp5uFfife8/+KbnVkPWUBtbPqMoKgK0xXtjh+NTlo7ub5IFmO+r7hvvE5azzZbEFghF6JWT9RQ
s0uCNpHSOdoP002HgzmT6a0KBRKBxPVV4Gte7yr+z5Bw8WuhKvqpke7PSprKQ8Crd482n/m4aIoK
G0Mt/VWD2pNJjii2YDm6tR5VjOXaoF84OR2Azxuh77ugOv4BXCCIJcAG2We9Vouw0bwH8eIxO0dr
rNCMi0h7z7Jqy378K/LTuxa1Mx/N1fDZkrJt/Yp9+a15DFJDUifZtTcWACbUhj+iDK97GpTpX2OU
/5Qi9NGhNPg8hKwh02Dp+7O9qzZWSftR48RCJ7iToFVQAPbaUcUh+QWw6L00gxBwnSgdUsJn+PXZ
NdRgSYypwaHyOu8uEjJnPDIPKDl5eBdVILNt0fNwfX7jPjo/9MeaMdPfdPf8oCLC7KAUUeONCVdR
N/nDAlu6YE9qfnF+77Q83DVeaCQ9NsIp81yblLD4T2Wp1F42hkh4Uh+xuFKhV010Opop7Y/rckTz
jLc/PHaplF8cf+7E/6m04fiGwfzGwrStzwbA30cOMPuBUiRB4zkZzh6KLhoZ1XD/+fWcn4fzg8Bz
QmGDAAsHoP7nQSTIoLHFJ+LhjtXoGYRUEYFt+JepjqV5GnXJ3N8FwoGYZvP5oT96fgwdoziofM3V
5pnW7+fnClNqgW7Uc5NkXJeGaFHzzo1gW1FTxqsBFdgYovL//LAfvfrGjNSYdWFAMGbP+W8vo9GQ
sDR7VPFrx+ley/p7SHOTF1g8ta7N8/v54T56YA3WGNXEdelo54qwoK5UTXFGDte04q7Sqy2bfxJ3
fVvdfn4kbb5g7+6lK9A1MNyzuKF/npk7TX/fS+Bkw4/m17M5+t0rcC5G5KRgHGkpq1vLmdTn0J+b
SQOt+M9/iY8eWlJGgPeZBjFW714aBKbkIKjM7O3APAlCkY8lvKovjvLRReUWzuMrlcHneYSkKX2z
M1HS/bUK9LHPKMKF6qyZ5OT88xOCJEkPxKAr785D1N8flwSxMGH2Awsq+vqVPhRPllM8/feOcbaS
RhjaLT7UtQeT5jhZ9RZB1+nzQ3z4cPD8adwcHg+Yhn+eh+vGzlDrOPtKatdj0Kn6Hg8ug7J+iL6F
CisMZiX1KqgZs2DIVHeQEb5a0d6/eoYKcdpweP9cWhdnK5opys5QCnAOgVbj6SJefkn6TnWRKjEG
pNLNV5+f9PuHkeMhVQX2KRAgnr97FdsqZyyNCr2VpECxxpMdavYXpcT7Z9Fghi40QWtXhzp4toK6
ROVMNVg7L2qDbtmU+EXIML2wY2YZn5/OB0fiJEhPJe1YEHl09pi4TRRNI/hEj6UNJbrSHIzRvivr
+OHz43xwmzQb1aXGvWLlMueF+7cV0iozmFo11LMpwjWcPiN+WsYJOaaV/wVO8DwL1pxpJL8f6qxc
oUdl+dkMWOt6UIJmbgaLbLDbdiHxZKyrPp/uR0E9Jph/1KsKwNRKrSv/u8WWdU2wVbuOmf5u9YY2
GtJKGuCZOSV74cTlvjWksguGcDqSRUpDv8phWQRMi9hXtWCNwInsMfrKy6Ho6GCPHUhh2myo+3E8
fXGiM3X2bG3mC85cT+UF0AzUwX9e0zSdFMMlQMKbmrB9dEmpAyTu3OA4jZ6zqbP3XYqwq07977WE
nQMdjJ6JtHYWmP5IMJnVqjJZ6t195rMxamHV5QUgxcE54g2FhVUkWNMTxFFVZNgEscY4eoIB4kbd
Q3NW0JctJSkMHrPtYdW2DtkXMolXtPDsC2TQghtMEjWmq3DlAlpH6ihXJmeIjTXQFfaNU6O+APXL
v/hoffCs6SimUXDwzaLkP3vWyCqtqD5GrkusNBc9iJgdd11i+quJp5C+MXifP9zvCx7MTDaadpOg
RcM9L3gqULv9UGaF5zpIF+m3ZusqqKH6GSWQOidoL0Jar3dmhIv+8yN/8PpSzYHGgTxsv99zYO7p
lbCzciRf4/ittwbtCVSgdic0K377/FAfnCQCD1Yjeh38d146Mhdlvzl2uQcSl6lIrzHEYxKEwy3O
6x2S1QhjLwP2cTHoNO0/P/gH50ldBSFIFewM0Jn8+ajbSdDRdspzDxsticQYXwKwVTPd729jyD/Y
7IC04H2yURjZqPvPFkR6QE1QaHHqERT4CCJ1WOkO3rU6NYx//JhSbiCYQhjF7uMdiKhscMEDvkzR
FYATmCwar0Z8NQzCwnxvvf7TC2iqBicGqENjinz+2cJKD0o3BbiPrMbwlHLMC2aIzHQaaAXNF6XU
+xeQg1HaUBoIBtrnn68KbUhodRlnpph3oaE8old+BQtxFwzWFzXI/C7/WZ9yKLalFqfG50WcfSkz
I4zGXEGIMfN1DHqlLppMMLA97qK839Om/Koa/fiIAK6Qsc0v3fnnxSxtp5iPWGn9njSO5wJcmlEn
WJRDK4XYoF/881tH4Q3mmaqDI549kaJh39H6duIpXbcn5NMzzeQqstQvDvO+sJkR52wNMUxQfZw3
FLBqyijiR3u9oit3Cv71XSn5In5+Mu9XEY6izT4gbD7WuzwzYgQkfEf0qDWAyQWdnmUak9iQWyib
WwbqDjjnsfhildTffyk5KguHLbCZsFqeLR+Ek7Qu277Ec8VIFzyFn7DMywQPrMuU/leOYjO6qb5Q
CjMJl/bkloy9VHvbyirYpcyRNwNl0TSK6gYmDLlHZUlxMJcFVQGbAVmcde+SawM5pBFf/PYf3hjC
QnniNMc1z28MkoQwZbKRenSncUmObrxXJH3Oz2/M+xWWS4SukpYSRpx3JWdmVnxGyJH1cgi/EE56
TyWvx7Hbr6qWD15YQbwxqkrLApJ1disECZHEdBI7pcvSQMjihztpqV/R3j9agSxKAEfHTkSzY76m
v5WbU6zqMuiUBPFQgxvG5jMlBYGqMBBf+tj851U0e0ah4SWyZ9fZ+Q7VaSOrR3CVsHf0X+drV0fW
Kav9x8/v0Ucvz5w7aCPJ/cAnJZuESBNMKV4akcGTjBojNl+8MmwpNnUgnB9DWsY7uoXNF5+qj9a8
2etHXe1+sOmhdaqGhtknXhDoV22uPE9xsCnjB/i1tyzXXxztoweebQ9ReiY7y3dNspRztK2ySTyY
dMk2s4R9GvRYWX1+MbWPnhGeDht3G3x05Et/PiNup6OQp+XuAbFUHyJgrRsFxTH+XAgRzObsAd8K
YPmuaPurCsDJpUhtYxs6aDqnsbQYLMflSqv8bp0C8diEXRd/tbs9z1lgM0OjAIn//GYaZLedvS61
36gQEzK+NtJkTNBWz1rrgmU3nGYX2c5jJ+lO2GXIECM3oodk6Jud7xZPIYqOySrbfTlk5o4uEmCF
USkXbsh5fH4hP7iOzLQpQaHh01w8/yCmNr8DxpYCyMf0Wk5au1FLxJQ+kdTF+Pz5sT54ELVfGmMx
N2qpuv+8Z7o2AjVzWkp7X3tVaTisMqE+N2Oae1ii4zWt8vaLCuODl07TmNhR0fDFetfW72sc/3VQ
cHqx+BZGgbLUUe0wx6ihYeljdV/VQwVyI++9f36ueC7duSNFgXi+UpqKi9zQaQqPvdplZQ01Xen0
RDceFHISPIwOCUifH/GjOzmbPE1bx6fLUnZ2dS2mjY1JIriiBlCJNULb8txoTwOGQy8jO+qL433w
zeEEqaEMPmwUi2dvYObX8InxS+FsDZhcmPWwUquiWhkoYv8rh3JV13BwLNPnP/sglLYZtVnOFk0j
uuhapLjPa7u1/i97Z9YbOXJt679ycN/Z4DwA596HnDOl1KxSVb8QUlWJwTkYnPnr78fstl3KkiX4
3YBxYB+7xUxmMBh777W+dRG3hvHJ9vXeGrV4oGYfwtzpP1ujHZK4YqIzsKvzljim8qfjVBh2+P1A
VNz6Leijj3+2926jhenCdAyT8cn5A2gMzNrMeip2kzmh8fP6O9WqFUZM95MLvbMx01LHgmzRecbG
MX+QX96qciJPhICtYpdFzhPEsK0/VQ+ffBeLv3F2oH9zjbM1MUdEJrbNNRD0Gwsb0v6hdmrnzmzx
cYcZLrI40vuF0yu5qt0keix75SEWYlbb+iql+deihiwgfRJlgQKOUEG4m2O2i61GHSbbFrdmAEqp
GKELhZJw8bxGnEV1Oy6RwYLTc3B1T/BFbhxDzTGCjO/vpiBHbFUYdbop81pt9a4KwdYhHb1OMp3T
YRnDw0pjdS0GT2wNVY/7zEGi2VkiP3aa6nZ+GjzEJVB17jCOUXpFaiEQCu4QJ+YLnGhyHbbCQSyc
9pelbRGuDelk8/HtfW9t8hb3DNaJxZzibG265JjhhWNtIhN+robm2Rfy2rY0TMDlOpyjBz++3ntL
kzM3hz3a9wyEzq7niLGorGgsdk0l5p7TVW+m+74pPjm8/j5WwyDP1JDGHz2C39z49pAKC55usUNE
fitlrNAM+t+r9JEh9BFBCqG35p+RKj4pmaz3r0uXljtKcX1eVwQyr3LZO/REynH6KgYdl5CytVuM
Lnq2RjNDjQNlCJBG2lWrrEAkqMHqZ+ZmdnsHlb+T9Nre0lttYzQ2DlSEoSw4uWXeyQQ7SF4co6NQ
H5ACpt4UrYLGcOm9eNMqMsAWpjaM/smpFmmT2OmimWS0Tvg8qyaTGCM94yYhqHQr4QBtcHTx/88n
ZynqJll7mmd+qSzns5/ivV/ctVhjAWM4fpD5lv2yR8R67eC67Yqd3jyPPp7dsde3Kay3T1bWe3vR
L9c5Pxh1ssuzMuiLne9k+rKg30CehVh/vHzfeyFCH6JaNZm3gZR4+2X0ypRlZatix9DJJ0WlWFCM
P5WpQFNfj5+Yzt69GP1KapYAd9t5EeEqNqMCDD76OzenEiVuxJYbFKBoqZv4k9v33kbg0vbnbYFl
77fDbzaOAI9QUe1Uom7N2nOXRjg+lZn6SbTVLXz3T+6k8d66mGfeFLBICLzzOc1Uy4z7yzktGTKB
y8s0Dv6k+r1JL35VWprY2bJqloMMrLtYD8VujDA1RGVcHP3Ihzpd2uOjhyUIe0ZItO8n9+Pdj8eG
SBuJ/m1wvjH2Q1hDuuaY01fypxVEX4TZ3ROC8dl9f/c6f1EnEG38djioOzIgJXq8HZWopJvTPBej
1q/KVn3yIn3v2EpzCtEG9UPAv94uXasPcHCgvdw1eEbITFn7fXGrSueQ+MZ1VlYPeRZ80qh4bwH/
csnzA2tCgDIaPT3faf2wjdryZ2BniNvdgyq7T2qOU8LY+TGBipQhGcdHauGzuqjpfTzng5ezzZjj
n42Qr30cuEtCd2FKGkm01IieW+bsyOu4mr0GmjErMxWiv6Crn2yaKk8hAL5da+JYwNWGz0g06h5w
W7nyC9Ih87D2N4PX+198h11z4RY1gimtHlZTOrc2S/NV703sLKUP50D/MynbK6Q4ct1w5Iv9DvLH
CLSrxdx8LxFd87KH6fvx/vTeUxzMTl1aHKzb8wFslkk85vgTdpOc9hN4pwUJFU+OdC7omT418dh/
csH3fuLZmYVQxqPZen7bZUL8aMVhaBdXAaw92Sq5mah+V1YUEoVSz5r0j7/iSTtx9kujmDH5gjwu
lJlnv3SkjRlT0izfkS8VLEXfuve2MDoyXUfnQpQZBFcz91eJjXLyZBfwZ6pr3oKhb5D0bbW+R7n+
8Yd6575z2Jgt0KSaUk6cFUqA+31Y9Fa2S+HqgwMc3WMhODaOSVk/JcqYdugiXz6+pvFOExNVApSF
edf2fqt9o8GZZNjxRNdTiJTViuwNglRrQ4BIvQ3gcC9YKSgnnWwdREosR2YyOC9sY/XxB7He2cNm
XzhyDIMyxz5v7+tII1ywjZC/isRiNDL7GmIrm27RVsM35s54+yZBjYzFCugG+C7AFDlz1DkB8aa3
en0zklX1VdgcvM1m0r9yLAYD0bOkcEylMLkDZ4sk/+eIGJstu1vbbiLWaIXtldKKZifcylsPovVW
fnRhlql1n0J0vuaxxYQGk3J6Ej5ZjJnufdOB9H1SmL/3/ZmA4UGHVjXzzd9urbTbkqyec8q8LB3u
BbK0HeCH+Ck2NLH5+F6/dymE12gNcKPz2jg7gDB0qioAQvkuKC0BssOf3XyDTA+BAP/z8bVOv9v5
kzZ3fy2qV16D5+U/jPSs7fOY4qBzSMFsGBhj9ppsYxvKslsVhPZeGCBZbprB7K9MU4tuzRmia1uZ
3MpCV/vTB/ovvuFTfAP8hF9+u9/wDZdlC177uaB59ivC4fRP/YPN7/8xvx7xE9PsIHLFNf+JcAhs
Alo8n23EnyvAU6v/H2x+QA2cP3W6y3S6SEpl4/ub0WbyB1kSrHl6DEyjgv8ozdaaF+4va422Dxm2
lAmOR9ucAejZwsaU0bfgTtXeKUJQ+kmiGXc6HCQolaSklFXiNwtHevpLrXnhA/lp+DTzIjxoKg4P
9Qwr9jIPg6HuFluYpewjHUiWhe+n2oMvcxJYhXTidak3wdIQuDqNQmt/JsrEEyAimNmkk6xPxsZI
5OERCo8YVtCgOyDmOHaMSFf9tslnykSVu/ctaaqfHGHOXqXcARs/znwYnhUD9Hbf7iLJ6JMq20m5
H5Qx3LghVsNobAM2xGb+XnzuX5bIzV/39n9QLd9wJG7q//t/zraS0/XoIqOsZT5BuXr2zjLxnQxR
msp9ryksbVGGor9n4w4xd358pbO343wldFGkIhuEKCMcPvtmU+saKFLcbN+HSGjMJBkXwehoW+Dz
8X1nZvZ2JNrw7uOLvvP1GE5A60D8Oc9g5v/+l7qTgU/d50Wd7VsXPyKTRUJxKNY8Z9UOsyjhP78a
YwMqFrRM7m9D4Cjw+7jIk2xv6L2THguVTwASlNFft1nw8PG1zmV28/1kcjmfrHnlzO/ct18N7U4m
8lSP95UYMpJkRFjDAqpyDqocNRZiFMN1q1rjsq9T+GiZ10gSh7FSfPw5fr/Ds553Fi57Af/3fA6d
GbU35q2VEHUAlGk11CNeGnBZD4ErS/2Ti/2+hqAMUXbPB3xee+cHTUWYptUoN9lLY5puS1/Vq0bj
CZZCAhkbT15Ir8Bh98l13/uS1Pt03V2XM9O5yiWNkj6OXKZoBTYHeKv8mr3VUiIUMTSt/+iGwtDh
7zPS19lUmYmfv9ztWOuNTgTxPjaqCMvN6KULqatxzpazHj++1tl+e7oW7WFupY/Fmdnr2zWU5I2r
KY01BIqgN1Zl6EE6jK3us8PheUds/k4Obe/AZZNhuZpvr4PerVZuOcT7UCelYzX0BJQv7LGAANVZ
zr2I4xwhnmpwM05KJuDW80j8Fd32byU8Z2tn/q7wjNjoiB/juHy+drrRSOMKivw+7GZni9FV6NYm
ouVCwjwPhGQT4O1a4yf7+ekW/vJKmy+LCIwvjhaVd+h5s6iL3K6cQi/eC2SuTypx8wMNrPFKJoXY
KkvCom803MGntrG3BDI0dvveLYYfhptVCldmAIIyLMIdEYA57BhglCEStk/mWe99TocfBt0xp4N3
AtAcK+wnT9OAGnruy0i2lSJYIAv4iWB2ubsChIK3GBPN84hM7dOj3mH2Xljgn/dtWtoXQROEqNx8
6wqmY+1t3E6UCQbDwOu2/+mqnasrnARgR33kAme1H5GKTVljQtznAfbvZRr5Qwrhvv4MsXr21PPT
oWfjJ6MfM7dLzt+NsWZyU7Q63pd9iYM9nqAcFGnpXGS17dx//J3Ot/PTxTzEerwdHRLoztsko888
w2Zkuq9Asa8iP+xWOigbhDBeuglNScrV0I8XRjt4cIiKaIuXvfnkxqJom5/Et8vVZ46DzA0BKQjb
c1dPpqRm8mSEO6/t1bj3MpPNtAkGS+6jVk63muXqL46AmRCTdKcWoxS0VeI4Vf4CmLNzAdU8PARt
O97ggcRnXmNVI70oa1oSxNN8OmZi9pzHlXk3ZVb42kGJ+cIkZjpOmcL/GVQKF3I1AOTIgXh0SmfD
rfPevAOh7t67AvZLA4L4UhACTyaMjGdZEr71kfy1dkGyLag8RZs5I7zyZdI4xtUI24iUGYrwNfc1
Rx4KGvQgrTsZIpI17BoOpqAbYHnzZEfDsq4vigpsoAhC4zuHK+uxtyz870PY5dqyxhPwmnWNTR5l
M1hiXfuJOEYWT7btsLUYqotfQOJEkBUi5zVCFmYuC3hI2pwW6EdMcIKo3ejCtbe9rXMYgoNf//Ah
Fa6LpPK++VWv/Dv6Vaw3nv4IWiXAxmohpdJufdqyIMLr1vs2YVVfDTQbjkB9zHXtYIGIiOCz11Xc
1/3CmzESlIjjkfdM9qWqRlAn8+2FMdCAKBX6LZJ1kR7KycvEPjQi1zqYei6OKS5QRNGTSOTaO+1W
rTFeqGaa1ZXGoP1ZlCkrkrgdA9Im0gyUphA9F+A4QfQrXRcPJMbbTy2QFybjkV7cWClQGfox/J2e
bKqj20hA/5UHtEGnYY+QWI3RNiBWlhxvh5cCcGPr0S86hf6K1ught8z4hdBRc2Oo0n5OnIqMAh4a
oIIAtaZbp9eGZtmkZPQwhxsgO9qdgEpjxH+CbmRrIlHpC0oBG0XgvA7zvgwPfpv0uDsFWp3VNBgc
YIy8nDakJLCWPBKAj1E/0sIKKb3GxYl+kjsanPsp55zTCqgSy4QvgLUeXAQ+YBbYWq+FfBZ4U3bl
4LN6Id4PNyoUA+JzQcXgOqX24IqUG3ZCM0Rahk/Sp0EzaelqwIB/Tf5CtWmYde6ifirXsI+c5aiV
6jZqRLzXfVVc9FE/Z8lk8QqDpn40LIgmbaW7+GGc8CFqvHVpt+lz5RbpceRqyzB0vOt88rYprBoC
sMJhq8eJ9c33eewk0ne9HJuFlgL717VhAgJkmkvDJV+CEOV8ycAjS5fcVfNLEHfXcUQyb2IEG3zI
1oZmWnlAmSEXQsPcTXhCAPmWrwVoUy1FmmagbrGQ4msOF41jf1NebR2jPL5WQ+MvyCAYVt3o20te
OIROVPGjC/WWAAVpXtC6Wupt6ixlU/TbNCDsgxQqHPaT7q4CSdM/DsRdLcaXQJrPktyfdUKGDSGw
NrRlwln2mu5/xUQM+75DELocBwZQYSvNP3PLPkwIVhedGV8JF89sarsPXRdelARQf22kOa0FjuyD
yHI2YHs+I+XmeOXGlnVsprq6NeKsJu3ISeGPupeYxkef2LU88eqAzK/KjOqf4MrkDvJO0pKV0IXV
Yoys5GCU9oz21SLvsnUyPlCZ2ZYOt82cHp3JtjZDn6EhajozuGgMoyLzHWP3qmdYu0o9PXtUcowe
W1Pv78fS4fxQ1nMYPPkH45GhoLWe3Q4bO23Q2OaxIp3CHfYCyQYX5RSNbV2/852+v/P6cVxbU9uu
5/ePA3dJdoxiQLvc1I03LT2etGxva2jAFmYKQ0yNnEVmuB65ZS4UOd2L2YqKfkEAJW8ELwq8nUwo
fVrWH3LIsdgEk25v257J1RK2WX4NceSLl03Vyujj7spGCEwYWAbrY9W4qZ1sYE3lFxpir02RkEGt
twMGd6+Nnpok6i+sdlg1MIcPhHjrzYJE0OBPKxnqkAADs46XHfvkvgiUOFgV5/aF2dPRn7DOywVm
7iZZeZl2m43KW+ej+lqUvrPR86b7RgKW/9owNh5p6xsmWHPHewKJEpAD7hBSP7b9AJes5TxWDNVO
TlNwNWiVe6uyelwC84DX3VTejgo62AWDAQVPGq36KRm1rWWfjIeqsY4enKFjEKo+w0lmXNoOoQ0E
qHlbmH/BbRZWwCNCAMEU/4mwaVMo40EjamNpNFlw4EcN7hEtTitewtBkCq2zvw+TXt96jUbXoCoI
Disrc+W7LAE3KeQCDoOz7T0t27h+0yF7iG0if+ryBlUq+LPQSPZhUplH7mC8sjDjV11obDvHYWEH
xdGlfbAM88C8iaoMdmzlWZdBRNaFgoxyHzqVscr9vtxmOslN2VT7zy1BOUs2mmrZ1X1swWgqVUyq
qgO2qyvMbIEvjA4wA7svhT5YV63ul9f6FHLsJ4LLXcga88B6TJHdLuKky7YEv3rfHPJuHvhq0cWg
OX65Al+X7UdYVj8byvHLhqze28bWBh9cLsMcwrwL3umkoCkMLJ1zRcU+p7p4HgWAUR4yY2QU0DVg
epI8u5FkvV779TDsrKoWAeG9/i4fJrXv/UJbYGvwL8pqCI9JW/hbO+rylznBw13jJaue8AZXG9dN
0tfAyeNwKT1Z7hnp00tKMvXFqyEj8qfXCk9IBvRwMrNlTbrTsy4JomcTqLEPyTk3xjfI4oGx5MwM
rvaC6SsxQWWy5heP12lufu+1QK7iVgIuQbdL0Beu+qMXtOWLh9YMgg+KSB+T+w0xUdN2dMZwZYOx
vqFdXr8k8JEOSUU7PGMTUGnULDs4HqnzCDIMLNF3F5u3DdujGMSr0MZq2cQ1qcKR3RSUSY32WrkC
CA3ZSVdx77SPgPy6F1vF/reoDQi3L4pAy1aDTjgAr70RwFO+pCPC8Nq1xwM4gCBa5273NDYGyYRp
Xq2g3wHnSSosOHGfGktOUdHVaI4eYoWKroZZhXunzAaLT9XAKi8S/UiebLYi4ZB3RmmO5O9kbYuq
ic0J6omREA9phH1zMFQu21WDDJbtbJyiewh0IOwGEnr2TjDwGjHoDrEuM1DRUT1pD3EW6PB5Sn43
XgpbS5+VklMMGofaiApDANnWcu6C8uM/oZywlOko6UfhSbNYeKYadggGwy8AMK1nzZTaq+m2/SUg
+ujBKaZkaZAztR3sIXgkXpAY49ZRf4bSjjlOAngjy/2RgzG6kNDVUfNVd65F0BB4i3Fie2WUxqLK
v+hOocNs0+68DmJbAqpviUlgY0+au1AFnHs71fPFwOFk5XmCiOZCRQufGntRWERtBUP8kmamKJZo
PVzsCcQzj26E8lozN63b/2wmK8C6G9jLSpnBJmXstExz92DWubM0sPgAiGhBhkAyQM6vkazEctah
tl6MTg622niemGWDFwTpghIyXcC+zrZ2Ew/3lWsKrGVkDBBE9apJmDfVlBcLt+vMQ0xjd13TzTrE
CmVWoNMegG9KxplU7VaKGafXkK5Ajc9bh4MQmC5it+ogrkDtN/Wl3gzJZWoM25SkQHgjYliixXJX
TT9c964OudUe3J2j4EPpeUeKViVXWQtlEq9teDMYtb5osgQIUVMTcqbBMJzlFoYbl4u8Cv5Uo5Zv
FBLfi0bSO5hwriZ9fYvR9Dl2bUi0YuScAkgjrwlEqr71+XTdpuGhKd1HqcIjWy4NoyxuwMpOr0kV
fQE0fOeZxVZyml4WSfYc6PHMZadJ6TXBi+HoNezQqF0FmuE8lllMsFxpvgyBwcEKFPHKFyY5OGCj
cKCBVJEXg/Bg3ETu97zDrGDmdLUXjkZFEPVt+0RC+XfiQvZuQghB5WXEzY7BGD3puJtQPiof8pmS
3WKE9xOXsbU1pnVXwQPqBkbijbh0qkdgge1D5VfBWtTxvYd3fgfPN12qqmu/aqby10PfNbuOGuay
bZW2UwMRWvjS9YNjxd5XCInFNs4r11/Volf7GA3rddsnczlBuM+wLXuDI3RMHhk4EQK1ms7R1Ebk
w52DxuuH7nqjdtBkRkMH1lMNodXszN66aPx8VvVXsIFvSIme/55ZpaT/0XTuaVwYYbOPmEIGG69P
JWRDejVJs9CTzNgQRCBKAK1Ov/MsGCxXTdt48YoggaSCXkPT1K17Ss4TZ7A1SQaIUgCSMAVZ3Wg2
ZnamTyGCsSsjQ9svKYsilj10E7YX+kzzTGMs2/DbyRYaahU1xmwRSeJpuKp4x33xq3A8ajbpGWYM
va0hdFe/SjQSVNe4VKZb0DBsSxCJLBD8c3VixEP3M5nM/jpxyYzQDaCURqTSgwDB+C3KNZrcke2B
cq0dSPTIDiX9rk5/KQnfcI6N6OaSl3D2cSkcWT9hyubokGn49kFDqj1ne/605hbaWpQU6CuHQC6Q
ebAV9d5t/nSz3FzFiuPfwhbyxlHTMjU6ogFmsOVM5d2bKY6/uLbA0AmHpkBNke+3Hj2CeVJzul4n
bW09lq7ahy6EVOqEbovSO/96+p8Efm7ekd/h3pceM3t8PNPOtFJQnnlDDTYoUH2Mv4DPEGFJHOZM
FPWnwr0PUm4mc2UQKKKpNqdGscwGxigDuow2pW+c5bEkej6GIKYFfMRc9NA1yR7eurlTP5VxwxeI
E/4i+8h0W9N4uUHhbXzNW1iznH0ZbIYoX/fKKYabdOC8O2lCh2fWYiCS44hqSed7kXgRPkiHsq/q
hCTpcEwq4sXQocDKzTy16tI5PQPANbfJ5tmQrUF1oqtghYHUwa0e6nnO+tcn7TIoI4nLQiNODdCO
8P3pIlAKkL4BiIuWTBU2kD+jCQZr2vfEB1SNfuWQWX1RJtAAYdbRvArxJ53WnRaDSsX3AidzQhyR
KYb1oqldyqRBmz+fkCEJ7HTXFrAkp9usne9JBtbTM/iP/FbDVel13DaalEvbkNPxBFEt51Zc3RbT
0RvJKTwpQQg3nDZkt0zHxp6jeoNu/oMzgzIyGfAHgiQWmZX08z2Jcqbw9K+5zj+SFrbae8X835YN
d8uALTsuDQuwbscfImpSBc4Kii7CAcOxk1XapPhQa9a9AOt9aXj0WVenxpOhmeHrZNg0lRJWkzXx
R5NBK59pJRJcwOu8e2wg2lyeqKSdCMvnUOiEHEMzJMhQ8AjbVstsknzMQyiN8jmFtLEnrwAY5Ehc
ho4HOoPMTHHANyyQr7SLMCJeZOnPduagiM1L6hb11BA2QsalnqWHtuQ2dXVpkjTZJJy0+OBmDdMy
n3L5XPkxlx7aujtkzRjuUTWxIFtfq58nYnAjnY5cU/HPBWrOf1L+S0so8lIYMaVHI78XiAiWsG79
bd0pSOv4EbZNE/KwDzyBYTsGf9FKG9U16znr72jRAoeKjQpa9UDCcItMBpxz07guLJJ6SLbgkzdU
Ps6qYDvcYsOk+cFY1F858yroJa05Rzq0FNAndUuw5NSEPfa4g+tN+kukQ+JlFKmVS2axPNOlcggh
ojrdtDr7Y2BzpyI30h7I7wtfPfID80XQzGtQ6SMrz5HhIY6gFnMOAKaieeQ2e75H2UdibvfTd6mT
lxQYw9cTA27ofKZQNQdyRSsVIazgWMGbUSbVpVF3xZXom/YBLL3/Q3Z2+BqXQ3CA1ZuNmNp5M9kx
ItnR8UCoBQUrgDQnYL2kBCD6VJYikK6kwb3KYEOO61NL+L9Ch8+EDgiSGET9MzPhN6HD7rl/juM3
Koe//pG/VQ48539AGKJ/jdsYlfkvKgcMO3+Y9ixRYkKLWG2Om/tb5WCaf5goxfEv8IJhBu8zxPpb
5WD4f2ASYRoAvgiRPKiK/yipYp7M/qvHbjOEImVsngsRjTOP3ua5wy9DadSw2ZQ4kXlf11ISgDrl
9BY7g88JVj4PLqUdqVsBrO279FLzQYhUuzODatwWtjbKZRb7zpKoF/ZpgpD6leYagHY1uXaGDirc
CRhLNqI5ZyuV8U2iUAaxgTvWvhRDSlfGNNfSIN3d1NjdIND1qzhJR0D3Y3o3JVCUg8irAVgyWC0m
bcKQYPf2tUYy7PXA+RU3c930z0Ekx2fPEqRHRILbthRRx96gUsUpIdMr6PiafGlNkTw3UT/eaDgT
ORol47dRTYpIqSj1cPVOzc9ORQZPZGbvI1Aht5Fwb41Go14ps9p8BMg+patf1ss7qoeTcPfsJ5hH
kfyqjFlRJMyqul9+ghzHR6KFtXs/KQtqudUikTMH5UItHDSojehAvEVs5sFNSW13WSDpjBcSHo+z
jFOdKHNB0gIW/nIfTG0HGQNyrdna5Q8jTrWnonLqOzFCunHiJDm2TkO78iRAJN/d30YCfWRbW+U1
/NnHJgMh6sj+0ot6ek7C3KJr+ZFUbvXy8ZeeZTpv1x0z+nkBo9RkrEx639svLVHMRqEui3ub9MBv
pEINNzjYjK84zYYbzeNA0yYc/OhkN2tbFODPc62ZNjXg9uPQDvqLTA1uQ+BQT0UF7Oy+pE8fjvy7
yjLNn8jijYtI40QKfMK4JFGPI5MffonswdwGcZx9SQu0JW6a6bu4YJ8XDJ+3aWe5q7FUzXrSc9a0
1ejdhT5ZPwq3vQQkZOyaNnR2CGPqhpAta4WrMKUhQpCILgOxceJvmcT9bNtl/z0WUI0zekHfqbis
vTdmaqcaQgFCQTqy7IgiivvhjocyvfI6jYcJQsUutX7oeZzgwAiVS3s1mZwLn6iKWQYztKsYRu/i
dALVJ2VyPp9fOUUx3A2wyKtFU8TJMRdWdTn6mUlvo5A//YxMW/pcqsYQSsjIbpg8QuUE8YLBIOOL
jNyvIwXjcOMXRnd00oovZwIqhhEipmQ3KpEEy8mOzDstbqDP0wK+ZAASbeIJRWnvzM+mllIWdD26
ZVGD1I3S6NK2YaLrmLA+GWM7b/esWeKB1hYGLTw8ZPBI4d+uHZOpHnlinnZHGc6ZY2bUa0YNP3/g
za88FEp2MK8dBVS1N/Hr1808G7H7UfxIZDlcSdcM6X/q1ZNX2dTdItO3QEm+DoFNmlnr5o95xV9J
OwWpIekoBrJZllWSc7fQm2hivIUbkKh0827Q5+LQG/mqY6uBtp7HkWxX46aD5DdvqGV6UI5sjLXT
aCahM23F36SKvVKEctyeli0HAIqTmcSvKodzoizD1zLz9a8+KQpPAdl0T4U2VVdI7ijHcwlSd0Uq
RPxS6OmWGa2WL9shmEsomk9be5xSb536wr/2MSv+fRT4t9qFkzjhX/vVfPst3juMoDHUzprP+dH+
Zb/qK6MmdVqFdxS2JCk2Bi64UVXafTIFfAMjMYl8r2rtIRljwPnOIAN5HFRBPe3r8+jK4hlk/JIB
VvKhmTynnYv8Kaj6ebAMwvybYprKnSZAZF/FOI8+3nve+wJI2vhYmJUtzNVn66eY0loZIvLuMmqs
9ZAY1EMyijaVG1I31wX7TFj17Bfgljg7z+EFrl9wVEQxcmH0bvjKs4eW2RzLZ2tA4+f2A6WuCfF0
U2V++JB5FWdCUUTEPXz82U/v47Obb3scvA2oQQHavLPP3ucqVpPdO3dlO5/7+roOX1nNob9TtWKm
OMXT3DwfrjNvJrAzAoyBkxfu3pdxdyjnnIQe9BDWP/odp0SExs2DbdDTE6Nv0hbXmEPjS8/k+/dk
75gMGvv6teM1wU8U2y81qpC9Pk0khaQVUPrW7lNiFzpPLWXiTAS8KLahtg2fTGGAjvQ1/1AzYV+H
yLU3WW1hy8/E8E25xbRVfRcSBC3g9ICm95eNaQ4/jRNR3sxtUOXM3Iz1RBN9Y5Xpi5GrXS2sAkxi
iiwxsykNCo9HnTPBcHN69MJAi36oUBPdmukNH6+g6zVRnd+R5U0PJMc6vwzMSvyg0TRtEl1wzq/6
7qed4Z8c+fR7VA7hoaUePdrUuTETNHY+HHv6YjTz9EFnEEfCYuXGoGST7+RLlvsqEsM+7YHFq7md
oNlklouhr1fAJIarxCA8/JOFwCHxzRuUxxD3LmeGk0ZjPg6eHRvYq/MWNV11R0Q8SNpR5wFbnPbm
rB+q7RjSWvRIM4kZTopow1FMPrtmQwgE9IIUJna9FxrBkyIDCFkxOqQxRZmbLjstQaMeRcWmqdL5
cYVE9IJHLntk+29eTJLnf7axZ2srIBq5R+vMh3hUcBw7dkVDfh8eKNaBXVjZIrOyMNtkRkjhE0x5
u/MjbViNk/T2g50/Dn1pWHxK7PFLzYy3c5bGLb6CsV/VlGA/KofXCutLrFSJ6RsqdA0AnhQQ+oXz
kXP+Xckaap7qId05WtqNq8GMp3VgjU+GlMXKKn1rwecRREomPBCYIVisCaPfJfhR7zuwmXylOvoG
SBxomATZqC1ca6q2U2WK8kgGpx0sJbGhX3gPxF+YBmUZ8SK95S/KOE+eauJ7IdqnFV1rqGI6sZsW
u8GCsbv4oSHPv9M6WmCGpobyoPsDr6o6d1eKlHICNQXAj2agn8LXTdnyaDrMFWKv+PcEz8yaFmEy
yvfpVNqrbDKgSjEpQ7pmn1qSifUCpDUmTtZwZXqhEfLB8ScYGc3HJdiYqNJfMCGyrzYVDpSRnV1f
agW5J5FDi2lkIfgzMK280OwRHgMQN+srLHJAWaNOIFtSBCHdPah+d4qz5a7RiiBa1PU0MU1I/b3f
Tto6a3Mo5L6LZoPie+rXsMYIQ6ndmFRQRcx6r+YWQ1xxykTVq1ZN4KSkqstQX8XWlL16Xn9HjntG
hAvH1nDRp16xzPo0v/K8XNwQU9YveRkE3Jm5+3jaUf9b2X5S2VrUHEgw/31l+xTX38uijotfi9u/
/6l/SPhdalsOAahgZ+8HSr1/SfjNP/y38v5/Fre2R0DjjEmFGIHPEs3OP4tbYtY5ms2KL6Z79IP4
hP/vf9+cTOqz//yrnnxWjP7rXTnzDdDuz6Aoi79m/OaCMQ1dpK0j3IsgKjl654jYcRgr+L4j2PZG
1c7zLzfonVLuvQvOek4k0A7HI2OWuP5yMkr51tKUxLXgbfNXBozR7RTQq3UzH/onKXOfnYTf+YIY
zrhfoBxwKp+JD4PEnWpQSfaFVwr3OQm4gAW66qF2uvgTOd7bM/fpXvJTzwc+5LPoc8++mhK9AHBn
2BfIaZzn2EuIUmymWC5cUsav5ibcFy9NjCsVOsPdx3f1rfTxr0ujmWc1+IRzcmp7e1f7im1d15R9
UZuJvS+AB6LCcgoifMgdyZcfX8x4+1o9XY0ViMcIiS5F6LlGdqDOB1Ie2xd96XIhTyL6W/QJkSHL
rvGSiMFlIsUhH4aaTRK7WP3VNkomLUOGLEM3i+ATC//vX9/lyI2yFBC8CzX0rFJO/j9757IcN5Iu
6VcZm/WgDfcAFrMBkPdkkkyKpMgNjBIl3IEAAvenny+rq+2UqvtUW8/6LKqszEpUJjOBQIT/7p8b
aTyUSWwD07f5df2KnhpdK/jX/99rERl0CMUTmsNH/+tHneSWXqbLYp/oyDAug62pT9Ez7RpyU779
9Qd9u2B+vTmZcgKHdm4xTaI+5q8vlfUYYygQs09jnP5UpvI3g4kr8a9f5F99duzymV3yYqxSf7pq
dQYKoifOcWLL35xyj6kHDyqphcZa8Ej66xf7k232dukwUTcR5TBN8xH+OXOJp9oYV82wTrmZFVVk
IaXjmtA4dpedklgpC+fDZj52sTJ/vkJ7sw4cZa3Dv3kb/3wFY9pn2dNvtyoC2p8umNg0OA+w+T3N
Xm8eLYhcGu1lvneWeDtCHdsVRS6FicC0rAM62G83L1O3bMcK0u3/+t38q2/ABpJl+7dv+p/yv0Xp
u3NVSG7eMZ6vuq5PlGwMzcmWnb/5z1/qZm2HjHkjjv/5ipql1zWdaK1ThqPi6vsJt6xW0sV42z79
O2Dfr0s9yzchpRt+k+AHL/dPly8OgKZsW6kdcfbma6BpnXxjwyvf1omWwLFeWB3++tczfl2Cby8J
hgiZmNjH7Qv+cxwLGKAN2F34Rz3uMmDZ9c1z2qn5So31fM1UzPdqORzJUi83v2QJt1Q1981JaLWc
Ii9z2/3a8vj7bQXpKcNRXADsltGjtNWIMkqC/k3cnljFL3e5QwSHJmRmoa6PXHMTmX+9y5nX5TBu
cDaqUq+2+pqu2yZztW0Cp2YIGr2CT4NpN+/w8jU5QKANvE5MbJ2G+rTQn6qCuIr5ImMn6T9Xq+o/
Z5MuHShhK/eVie82jfQuR1VjtMiW2kh8+6NNvZnDfdvt9Zwf66CpI7/xc5HKTesAqq1960fRnLzE
to7kICYtWApqP4CQat0G9rr/0q8pnWG4rlsDRJ/DX61ECv6p8lO3oPMlo3c5GTLL3ZV1y2tgLDu5
GD8f2hbJM7BH26R8J6NBT5E9WDG1GvJtaUS/7rR49d3jRNXOSdHT20VLZ9Qp3YNp/1nkZfsmJHOh
Y2VkyxW5GD2UEOvIqaNIsneDlvaVZi/LvXUsArx9adngv9V94X4UmcnVbuem87EYvvpUhrw9ocfR
+aiWwvxOC5uJG0K0147eTipJscWJLLFx/8AccBiNOTxhjMXA5We13KSz553tuNBCa7b5RAl8vOC5
zXaxZalPNFCK6xvT+AKSms/Hn2JxVbg3XszRUZ/St/meKnfyX4y5U58Fx2iTs1Xvb5gvc+yjHsB/
GeTCn9LixTr4cc3fUuXASteez80edNX+/Yla86TeSuWWDDertMv3yLgUvC5CcGXbmNeXoKqXVRzT
28bkt87FpGV6oefmfKUm04XdpWuaGzl1aVwor+WqKWB4fQgXAzKGjFxiP8NZUIejHgv3KG/rpTaK
Vu2UTfRkZ84mb8ZyBHXHXc9z0W1S7r9GTxZsZKtnXFIC5HyVTtV7VM3hm4/Eghkh6Is4LjE+WVzL
Y675L0ondLjzepRbprXzgzRuIk1PmHneLoThkVxqTFshPHqCCFhTKSbMKudjbFrng2olvK8gFfyb
CcIAB2Gt9P7SPiAiM3Ht93oc6y/emi13ZTsSwlMz1t5cgzqxNTK9O1LTNh7oiuZlFO0dIUi8hugC
/pEv4LqzKWAgSkOecPLlQhJFP1W0gcqgKnwkSoeyqNnR7HCp1+VL4evOZmhSKY+FThCbqWyRUhSr
6sdeKmDteTxUPxqn63969tocHFMMFzSDocb2nMdzOBSsTLc5U7WZdIkvs2em9NUt8URslbO4mEmF
Eam+rs+N0jtEDMiwxDIGmUVG3tQUbg3NxafpZQppWKJ0jr5dekMxUuIyd3dtvcQnvJWi3Xlqct8k
0a7tUsv13eXQi8WhSqgpm+z1vS7bYgPRD63YGPkavdhB3yqm+j2XNP5E9YiDDZsFhnU2o4ru61aZ
UddV2qZlDxiMbF62lYfLloUpDmoy6NehwEpZF6085B21cIszLD/ipJko6M60x8Vvqq9ZMWIzX2om
5HWGfw7XXSCK7kP0NvdHtmpRbFZpOIydsa3wceYU+V1ovdZZ/q2YUreis1IjckGWNj16nM8UMuhI
gybN7Zu/DXLIoeFTMRZm5Nk4MbSgyyqwSx8v5pCkB6+RKix7lUZrs2gbs2qGZ1m4rQzHWm0Hp1gg
F+nfS6Gar36ZmfjbjXmrNGYfQ8n78OO+euSpRC31yvJ+du0WA3+i842KxMzpV/XrB70f5ANAAi5q
zJcC7FLcGxfNzLklEDAdilZkb+Yn+rPYYJvW3Lchq23/mXQ6C1Kz+saXRV+5ZCn08V+Q+OeEQsTZ
0Te0O+M3Rz3Qx6ASQOFD09Gat9hA+6NaWwt/G7v0CnNW6A30q9JpbDenpitvf5sxQ/ApsNdg9LUa
NmZMBx60mXMU9i22cO64Gl/wBXHrAz5r9/YMlmXvGIV8k5gBeGtibBRdOHX5ZmIHZj+XDlNARZzZ
cM8TyajenTz15M+FiX6gRkGxC+lXvLK5Pf3Aq9xiXCw059V3Y//Qpb7a01+JY7Cek4wEkZGn39TY
f+SMTDeOnSVJSO93q75C1h+0J8ITjbX3zNS7jF2ehW5JBWJKZ8ces9S6XVCtn1c/qUQAS3F6Hp2u
urqJ/GmW69fZtI37ojf7PeuqKEPT74aNPUjzEztj8rlm2fSUDIJvjjs+37QIVn5gJ8SbgjHN8KW3
paKc08lUQ4iylFWoXNbxsBhUMtGrNesnQI3LHdMk60rNTKYFXVUMRuDyLeQhmx3/RavHud7MuMkZ
EHT2Pep1ed8a9nCtMq8NaX5V3+1Ro38eI+g3yv0otnflamJxMzM3UB4MuiLtKG6jGtbHGVmyXPgk
kfLKo0F8Gr/FUpuepj4pHo1h0O+6LHHei8ktkrArsVbbeW1kQQuq5OLbS3bXzY6F03zy8YyOifow
s0meKqiimzpz8EC7uhYHdq+qbmew5G01NrNjhL3ejCmUj8W8TaGcfnGRp/djbcGepX38rC9oaT34
VqxGyfRG82o7bHSl7Ow4Z/PshPhCMMzizGEU6M76JHd+Oqg9p1ztnIu1ecaDaPrYyAcMqiYyY7Ef
uHguE0/4n6RH1d0g5bibeRCe6lxVZcQ0MlZBY3C8SFncIBDERnYzg9cajXRifEzMkd6EOo9xR+MX
6t6KubcCzK7Oec5MllFLX3z833K8AearbojDEpvgXS8WUEOL3xrexiuFzYJoTD8azMXx1r95CROZ
2AfbRvGn5oIW5EFkV1UZ7fNgLOrFKxd7MzJFD6FGY8QXlInaepoaVNjmIrLkJDJAXyv6fNXzHOpv
RptYG3FZ23xUD+PKOaUuV8YNThNn96Yu5mcsP9qdk/VWEmQWCSBPszq6ymVNqZwSDqXBZuZDX+Ta
/RkzfHiV8Mq+T04sPnEPuhk4WHdQgOYN4j15gxMuiOk4/wmmpc2ijrrOYS96+dNJ5+RB5SDdgzWj
pB2lF6tmQ4ldlM5ZuwS26DpqWSmC00qKfU3djfHDJuzZk3WhjkhPG9oIUTl771QM+kLprRi/pi52
zFAka36vi1joQSzr8r72y1umAiv0Y0rtPZkUBCR7D82vnIeXOSUB8Ds4/n+00H+jhfL8u7ky/nst
9PJj+l93P+bse/NHMfT3H/uH00cHTQIUz7mRkCGn/UEMNXT/b7fMuc7mDWrtb5ai350+FmIoRyP4
Z5wjb1ooEsXvTh/L+BsHDQgOqDGC+Q4eiT+Jn38lhjq/Ci7kqSH2GQ5uH2CXLjVjfzqKtdSEskus
83NnUsXxYTcERIOap7G90VMfYT+wJupJFzCkjaq0Q2PCJ8Eb44h630wZDVqaWj47KxmqUNOlE875
Mq6nuXbFj7YrRZRRj9WtLXj2xC04nBXltNhPmkpXj9JrdkimVJ+lqClB0pfEE86muDUF+/d6pvXi
kb3caFgb6faMGp+suov70MW+rb+V1lRmFDramjnQJ9uwJzhmnjaFsyeo4B3piGT7kaxOQVOmO9at
9J5Sk2Vzop6a7La5MSq7xztEAqlSX3hquMbGy4EC6a9Zy4ls2NVy9GiPVDoVNacM48yAA6T9nmoU
M4tWLsyCy1qE6zLl/Ki7aOs7OCGR/Z0L8D834L+5AcGx3Khq//0NePj8SH+5937/iX/ce4YBMQia
MWa6324+NLHph+r/7//WkDPx0ln48DCNcFH91xiCe5Ihqq6bUCYdYJboLb/febbxN2YHqCxAbxwu
cN36T+48dJpfVRA4RnRjsCbgtmOO+0+c7MKI28ERsXuhZZN0VYwp91SLZTE3msfOXCRMzWmfqo8z
3KPyCVndIXFhih9pQ6zNFgU2UqNhW+Ea82shtOzkWGLu2cp65IFl7Xr4UhkFNJFmrUt/1UozaYM0
YSP4rNdtrJEvz0qrOpEZULtxLPP8IszUbwPa3bxtptL6UHEEJ185tGG1GElUg2WLIGM72zRjd7PJ
/eGxkD5E4Fyf4nNpSXlWg9nvFndsj+wdp08yze82p99P21fctFMjdiTi5Tu7Pj20nYpaJ0t9WIg1
/L5eStO9MLv0tAKH2euysbd8Udqlxgs3ExYatymKOOXdnY/hp4MgP9BauCVjfYvuZlN+r6Wp+Tou
89keKL8lgiBDBSP/uqi6ufYDPaosHq+lk/nPszMv+AVnaydN/3WePXcz6nR2WmP1iPmOjf3QmZeu
qrCdcbAiQZRl52pspoPjptkdQbIPv28d7Dx06DrSLU4tB+Jd2WjjN1WI+LDEjoU/3Ch/EILGzQDC
8sfNRdMyB+1oXTKzH8Ngdht/yuavoIgJmScZZx2WqiQknOy9m+bACVTkKZ9N81pl1Wur8dIsZivb
hml8i3vN2eD6aTZ2kYkQ9BR7QTGRlAjKanSMAFW5ehLrbLtY9lN5uF2Rz+2o3K1nxBkD5aEs9sIc
IIamQvS8+1GQISPvvNPxvS143udpCNzCSK52YRQPy6LW+3hK9TBd7facWqYG21qfHV7FajY+CJ6d
TagQ8UWzsqfJVeXZqeRyThfXuqPmM6cJOp4epq7ttjAx5u/9ja8aYO3qOftr8qfPMWtgAA3ArRL5
dO7WONvPTq3OfUxffDC7U/KZmqUWllI6+9To64Q6eSmoF/bZemW90C9TveiA5/21JHJm6nXYujRe
J54aXqyZnGzQWou5LayiJXDHmo1OktITnZpOWJCgywNi1P5prKo5D3oJ2Dsc8VRt/Wk+Zy1vSrQu
hO91Uc9JJ+oqGAsz/dkMROE9r/T3giqkc+don+7q6Iz00zxHz0rcwOq0yWRbi3fPkpbcilz3X7OR
pP3YiZOM6+yh8rx0C6pc/za6Rrk1M8P9XrTximOlIvgMtsTdMT3nTG/001cAs9aDVsQiImMXb4e+
IfZWF5A4Giot+9Dz4uboucUkowoHzGYZzPVBOHazWVtSsK47g1eeLfOgkEKvJfODnVdOw4uT0mef
ZXW6oNgwmRd+kpF4tpbAqYi9hJ7Pr+Q2MK0wbfkqZB7fBms3LhtjHfPd3MfLJpu89XmcKXMeMYht
U+ajUeoDZel6O75Lvbp7cF0y1rHXfcGW6l59a9h3nJDuyU2zQZ/F0Rm4rYO8NOcDYJlp701u85BX
AEwNMrpz4ElveSpUKe8qNeJONdv8PdMNAl1uEQcDm5eDt3DcOtTQjJ5IepkhjctIl1K/q4gx6XUz
PSZ2250XRJ2QxVO/qIGvu3FqynaqzGJRaP0oAf94WFvj05gc9yLh5B9MYzQPlRrcIDPoOJ9rSZ06
X/KuM+M0ijMJ9kMuMQYhq39a/XT5UelShqsmFoiblf0olrbCj0zJN8Y9codG5hQ7ZAzyszELuW6u
/SlLh/mZHnR720pqvl1vdO/0udY4YLAQ+Uk6RXHhe29Wo8Me5hgQajNNdZ3dL1qUK8d94yG47uE5
aT9InmooW6kFY9Mefuax1lzIczVX1eLQBrDwm2TykaxVsmmNkorPZhx33qjIdkucQ294nPpzV5XX
WwfYMfXdOrS6Tp7MMukfVuqqt9PsrQ+6kfn3Kr11S+GMXTd24na7yqYNEhWHVF3hjdEgUvsHhHXi
3mL+jmp0U9aQaoK4mNKwcx3tnGp2GzTSmV7l7Ge/xXeuLlH6qCeD/UYsknvDcmk4dzyAZlkxAzMd
NBashHGSk9nv5H8Am4s2uxg0Be5WvTE+piqxo7lfn+OBJd2cFnPvjNQ8BpzhnacsM+ZIkg6G3FNe
V904sHvApNRZBklqnWkBZy/Hj0Q2Pk4o76/a7FRhPlRMTdw6fQCwudSB1ibTi564LcCJVhwTYPWw
Z4rY37Nugmfp9bMSmnVd1+FhSEjCtLD4TwMfWOhw7WGRNEEogZriluBc6xv12V2R5XwitcXic6lN
XUOK3Lp1vdaJt89md9gmXl9ulMVGXPfic17QQdO4asAWlHtBvepZNMnKPnBDpduhwpyV9KDBzLls
N7MXV5h/OpbvKZ4+0kyXO23U3dM6KvHdEGX5jVmldnFU96isynlaPftZX2x1oSmxPU+TJQ7o3yvw
UwGVxRHjs6rS4ei41Ue+5v0hzQVOyiJrduONazoAe3ODWUvUMTNhSCBh2VeV1M3D2gKq8HhyjUGe
PxqJNN9QU6azz1MZJ6sRj69Glmn7ch2dcyWz/Ghmzrax8ttMQL8vXPtl1iYS4l5VbghNxdAexvKL
7yVyN/Reey+93ghnJa2t3sY/PLgGJHXTFCmYOOqUqnKvmnI9p7Y9nSQDnq+jf5Nf1dhEci3biKPe
+hPexJe0onzSLHLxVMS8hd4o+pD3B5kht+5GVtWNTI33WNkajZR2eo/H+FxOmIFhrp4XpMhn1OX6
2OZkX22KFnYZQt82m4v4vRuWeQeepnuftdoNEn/wN80Iel9MNCuUrnqfDNYVX6+MbTKNQYETHMNV
+qENzhJ1C5QO4eXr0fcXhOOkPM09ZhDsMAG+emgWZZOEqac3IamI8vmWoHxiU1Wc6tbjUe8YuLOI
unv5fdP0BojeRF5KqL2Va8mdh7f5brLsOqpRAHdpbjPBS82EkteaZcfMh30S55nDip+7D60jYXrY
BFhnj24PRipOONnTOwpVjkyKBXo3TcZ6j8BDU4DTGZB+unrreNP8MXgkVolAr2xSODk6HB2TliT2
0tqR06zz97pI5buLEqSzzf2oEtRr3sjPaqjabV7Vt7qhWiPVqnQvrPJCA3vRFW4ITqDKA8Mu6jvJ
2DC0IKpsprHCGanZyWfcdybtq+vEI83toHn6OtOiIr9n3wtt4FaaYaKi6rBlN+sUG8fbBI7SDnab
xB31fWxp+k98UU7QU3oXDP3URI3bJxvGNV3A1qPbqLJ4dBDHLUiPy3yKKUsibGrmB52v+h1585Z1
BzYh6gEtHIsQZnGFFJVw8ozaqRzsoEUS+tqmeudvDQKrpDP1RwEyzoTSluQXY+qN77MU5f06zywI
0CtDKy7MbVyvZW08eXM85HEUj17afAeTNSK4VXXpV1/EDAvHPoLCIK/Xz57ffJmWkU+tYciqadh9
a3bKQd4By0RZKw0B0pqKocjxs0JES5rUkdbH5JYpvJ9/SBfH4+TzDtkjOF/5meZdS6Z4u5ijPKBa
z11gjN7MrMnLjsPotXet5E83ym3eLO48q1i6La+o3TFraqMhWcxdRsauCRI515h6deOuyWbvgOFj
5Q7mMHcRg/tlTZmytZ3jftrMi+NgFas8xY4/bZzV765d1VoBqLvuqFWyetSnNI1cC5E9aNJp2Nsl
zB9WgyVi12eSc2ULY07qZoDNij19RvZGlI550mtlHzudSUFGRyHSJzRWx10q7KUarwdXp3mes9F+
VUbhYMTNJKq7IucZtGQrQ51P7oprlMwO6ck3tMf7JPf4WPXSn5/myU+iMU/gdfTDqt8tMjHDvFcq
ot13bgPleO4tvymx9PMUpi9ubodDrnDyBkoih8xVnn9JvLJ/69l6cmZS44UZXfJUOavaercPO67S
nHhxz+nLYah00eKRwp+mnnFKD1I/LLlqn+K40vsoa/ijA7nKA075+tonfhckrdG+dABgvhrSayHV
JC8xTt+zbWLApclS1/a434iQ1b4ug2HUT8Kv5NOYzqqGjyJrcTfMqf1Yp+2HWDtqf6HjM+ggp4xB
Y9J57GdrYjN/LGP3viiX8jXXZf7s5VO8IxBigMYijQyDe+yfi26YPkesNqE07eSkqkRGvKN6S38u
NyFhAxACbu8sAUcP9jpMfM0oTp3p28qujx2/hvbVNTPTeuEVaYTWml27xGcn1q7410egBBvlacYG
Gck/TIUNMxGx6uykIAsqcLmXkqEIY0CXi0nXvpVesz6nQIeg8MNKJLW1sGjojM9eC5YKQtHjBKgL
Lf9eW5oV1IOMd705ltf6tk+yVq4rfP19YLR6cozNAq2enS+hEL/ZI9IbNBUbScP587aRNZzu7Fhs
rrNah87C97zxl3ZCWlZZXrVfG8oHqnujyJW1KRc8M3etwVMgYFaVekyyXIUNB0lk/dSWWp8eDDqN
9m7awD+vqX947etZzl/WSct5vmo9B97+gWE8WYrNMAhTUNJGmc104iPpPG/bJG3qhpYymqEI/k9l
jyq1e22+rMm8izVBtVRZzS9/kH/+hdXyz24YJs9Y4JEzydOSnMQU8quzRLaAO0vLmC6JppxI83Fb
GObIN1IdNM+L4uTdrKzdmN8cUM5Ws7utkyLdifhODgR44Krwq8J4I6WNoe6v39yvpieONrf3RrjE
wJvpUsP+J9tZxUSm1mMI5FJ2FyHZK8Z72FL/+YsAaL5xsskBiD9/AE7eg/P1x+mSmbAD+MeFqlSL
Zvvby/yPJPlvJUncDX/4Rv4p+XsA1V83mfrjRACN/vZD/7BHC9zMgLNhg/r4sn5TGH9XJX3jb44O
MdTC1YrVFMPaf+mSJv8LvxTgZuyefLmoib/rkpb7N58iJ8/DAUbyl0vsP9ElGUn8qkviwDYZXd6i
JADOmUHcdMs/+JUzN0O+MVR6nFtDZMEkG4e+p8U9yVYg9SyzYeMSyP0nWbSk1vrY4QGlj54zR4li
5r7vDIgSTC9L97iuwma2DWB2Yminz7Bo7MreGTmIlMfCz7vXtmZHHY7YWvJwAeQKu9hUIzvlymuD
Mua0EgyQJewb1sw9Y24WPNymjtoQY+1tRpUNziH6LbvNaFCOElo3aCL2ATkGtqcROqQH7TvP5THq
PdhOyapbdZBKzA0hTYSmExkITebZN/uUIXHl3gG8FEE1DldVmtpWKIPHMRs53eLBbmRPEiz4I16L
/tKR8b9WucZOX8yNloa5NydOUDt6wmkvl9cS3sCOv75FEWkWOImufzQxtJxYdneMUzsNBFHWbJ3a
gQ2l0oIPk54xI5qduN3avTBfS7/AXGF15ZNhzi4QCvs9GRd57zSLH9WrZT0MZk7mv1nsKDXMhxTv
N3YmFwLuwih8llr5YAFWu1j1dHV09rROCUUjkLS9fXeBtu5s0VghClZxMiomxJk7t9exY1EHrpEl
d2w77Qv9vaR22IMMZ33atGbTXGLZVT/z0fW3Y2Ev+HIIhyCEqavp+t+dOG4QdYw4dLW0hUzDv1Jn
ffVtzQg6FMpQls5xnGA2isyvn/JOWVdr9ueTJcX0kCm9fQSX/Q1bXvrhNC4t48l8QppaIufGRyfa
ZvMklxrjobl6KruiQvEq1QX0SkpcLO/C2C+A3uX9RZuLIQQVpJ6LGQ+Orcz5smSqiiSYLXyFvFNt
npJIH+Pky8roqArw5TNSyuuGkzalzyCNpDROVtrqR/IvnyV//j4Z7PKRMB2WsWWOgSRljoR8immO
DGSO/J6s68XWkDRzyROl0OdmhzmjvuomV7Rwh/5sFrZ9WsjSyc6yt2zd1V0zW+sbOiANAKR2wEfl
+HikXZQth/3RjlrMRzs27slWa4eTa/nqCKT1bhxVKwLiZGXQgiikXn5m31WXI4kjrkFwZwtMjlhj
dLb2LxpPhFStVy9b9G0sTvboszNt66/LNOQPqcWYGtaKgQ8v8kv7yt6j3OCv/64kZLoqb14WK62Z
Mqj3SnTlFnshRK8qM0+OjfpU376p5RPumsRo0MtgHfRXe/DncFz8eC+nUbubME1TGgheNdftNxZD
dU9AYt4yV2vCskicw9Iq+8V2b9M8QJUIl+TsNAujYK4dBVs2gKrm2yjidjMIXBdEK002vse1z859
BWGm7fHv1dmljjlC2K4fkBSoIrRcHEiTzLbFlM9QyHJ1xZ9dPko6SQ8jJku8rwWeQ+zJj9VMAx0G
SjOSPLBhXs3und2Nx6WzpkO3YICMECCnx8nuXzAxaHutXZwLonV6m2U2yp70J8YWmKqi1uBcDKVl
sqrz1DiXCgwKyTVn47qr/yVnV7i1TWwNqZfFD4vlZfdOqj5qW6LWtBWqamZ8QLBx+iDt9P5ddfzK
QHBl1MnSPCVlzRHcdLik9aQMxwp+bLmk5cPCskvrCutd2XQNOJN6eV8HH2RvzPo8DlyD2TIv7/4y
w6CsMr19arv5qdaJjCdeXd03VWr7weizL31InNg4WFR5K6YlNpu90hmJXq15c5DFGKO6130ZNbL2
r1Bhf0LWn8LEnI3tlHolooJnUBuouRyrpEufaRzaWYVhKySxitgvb/Zf42YExi1XbZe/+xjwAd5c
DaBObh6HhRzhkUlsOvBs0drvhZY3C+SHfNDp1OFQfg/iuRmCvJm9fTEggJxnzKaPMw/sJ0Ao3CLF
xKWHUjU6X5WRdcf0BskFFmM533qufjwmA6HN0NBiYQeTK8W1LWEjR7GBR7Ihm3Rsl1jb9n5eJ/u4
7Q9LZiX3aTmUT56WWyLoRk3s0oJGytBfp/RNerbajKZd7Y0sST88dv0Ykrwuh+e39PY5sTqcRsKW
yGHrNMSHUXLSnaxxHAOoEtqjZGn/WcN7nghIm9NdPyr1QCC11SPhLhyeSf/JJMgdIBSBPa/Dqx5b
7Ufb6dkbz+SEMHA13Clrre7j0fF/6rQPraQ7Y4sIYjG+akW5XipdHEjYMKaqLPfTqX2HYB64gCEY
nLHcYJ7OQByOh4rVNlTsH5YIbMFtvIh9iNkfXraXYVycM9JU+anlNC0dKyb7QMlkNj3Gre2+8Bzx
N5K5x3ZgxKkh/ggZh0ZB5PrQ4eH5XnCqsVmMkvjFL+rxYRYceugiS7WHLHcVRByr6t7yJS4uVkkw
m6u4t0Vo+tV68Ie2+LQJppL7rJ8GZ/WYTnFZHhlYVZFRpNys0Jna+7W1WhjIk/IW3M0MFDYLrTF3
ZI+nN2daph+xl7bv2PzHbYYNA8cPdGs/mFuIbmTYx4faYb0JLNVp3219UfdLVydxYGm3RjaxyG4v
tEm+U9RKbnlZ44EeCFgPUZ7lGIF8osGvEJNsO/Aaq7/mNtO3QJut9gJsujxwz2UcsU0dLsFic8Ln
nfsboN/6W+z3sY3dTC9mImSasxtKO7vGPo3VDLJEWDOyAC0HMG7H8ozg6xgjE6bCFOdl6tsjJXFu
5Epbh3JMqXxJX3QgSrmGs9dB49adNnRzs984ae3bgaEkzjjVR4pJ+LnUxqEKRNz00SxyeVAC0nJQ
lTX2sC6/YUiSQRnABnCDFosp601vc/IMABisP1w2UHexzvTJMt1vdpL6zwJyx0eTqGZrpSVuZJb4
mPqrsWg0YujUzeYMZnVqwnVx56+2eMehWO5p0AAoZSbOjTZpLdY3MTEn7vGMv/h9mmYB/eYzwljH
6BNLWrMHus9/FutQePscCszVK+J2DGcS6B+jP5ohTjD5zum8f3SoBqjDfDb1NyyDTbxJ9GngWtLV
EHi1MD79lrnSDVicaEevyeOvmd/Xz6BhXLW1iFifBjUsnCs1DctshzEUd2BxyJPiQV+H7P+xd2bL
bRtr174ipNAYGsApJ5EUJVGDZdknKMWOMc9TA1f/PU0n/47kbPvP+a5UJa5yJJIghu53rfWsl6b0
bqN5pGsAeO0IgHvyB8SluQ/unT4wbwfPiTYQzZEh3aC27mTO2tAXkXdFoFyDStvR+T3wFksywa2B
0jqzhyxXTAyXBVXB8MY6vDhBHkW3GGqX7UQ++EDdFxwYx+03S23n0KvM4UTVF4OdtvgjTq2hXScD
Ph1JX3e8GjsC1Rk+mw8RroTfJZnb3ViZNm47wszdum6d4Sa2VAYDx85IYIQuI52kjVJnFYFE/lqb
AXILm89yVRtxzq3Fnm4qZKOPeajyJwZkMThvF96iCIdTi6bDFDaTeN7aIoAUxhqxmKKjv1BWuCuh
Duz9JGgwvVpR9tL5ngDzE06oAHHiYpita0tuUUWX68wQ9XGSDohBc8hPFuXLX8Il6XcFyXSscc24
iwK7PDR5BEQtWz7WMEGGtbBE+xoh0JztpkEcw035PXT1v13yL3bJpMskbKr/bty5/eP39rXLXv++
S/7zh/7cJQfub7hiNAOI1K/J1Inf95d3x6QIDPMMkQPQbeSI/rNJ1l47m6012+GACbsOhf65SWaX
+y9scnSJvd0Us+9mZ46NCM8dJC/e2NtNMThLw9SYvZNNm+MY34BAtQi781Bu0rk8jV7izHVxSMgt
/oEIyd41S7LpyfVbeeiWPnzMCz+k0YG3r2Eo8s4CvHNSKWMikK5gfiwwxiRusAfsSoC+L05XFLct
4mW6AbA+7CDMJbeW8u01MklENGBcNCQrZkdHocItiSF3jUu02fHUL85ZRqFBP3ETC0pppatkjrLn
dp6mI1KTP6wASZUvZkNOaDBjPY32q+Ahj/3iobX6Z+lny4HnvLoCphmdZeMuD6bI2wcV2eHOZhN+
t4S92hqT3R/x//AUmWwQERiRwDI5oLmSDIVsSFL1Sli/2eMGD6FjLBLqc1N3ZwZk8UfMMgM8WgJe
GzsarV0Qe+LRc5v4wVUyRXVnLbAyzFKdWrhTJ7/pPmCj6UlzMcBoyVLZ1tq06+Wp7AdG6UL9niki
RSt7zLq9iTn41CTA2XH8ut1nwB0T2wK+ww95lha3PjeSndHHy7EtdLgmxuy9yUdAwmnJbBbLg5Gc
raCDVZJHd1OWpjg1FAz92E2xtAfB3pyqiU62cjiVBqzoWBSSHpJimh9njNy7TIGchRVvMZuHTTtb
TXnDimY6OV057wnJ26+pY1fHNBD9o/StHEZEZmTb0qp7SIKxhQSN7eRmYf+1YxBjbMowL++N3rQf
+9npP9mBlX+bKVZ4ssaBioVMlXdF5xrkSL0d5pH+hWPFQqJRZXBuOr94sdtk3AkfAEbZW+Z2KrPl
ajLh2GCMVl8bqDF3bNiqU6p6tQ7skQV7yolDhssIgi+2nfLAaFrBLdlY2F2uKUTOtg6y933ZjWa2
kgHddHNIcUlhVuPOx+O5AtL8inLpX+OIJ55ou/Wt0zK1H0oTw6i1DOu4i9ROCSNQ29EI0lMN+Wyf
I2rszZElKSvt9AxGq+Scipa7zE1rIPluaHxhCcUSNIw6QZPDJHO8IB5u/BLHKfevOD5S+UL9TxGm
G5JO7ksiCvMjrF91kkFm0prQDTeJBwgSj0Ez3rfgiz41eU3ZrZHXCvE3iZ5AP7l3fsO0wa+jq3H0
ynNidv2DhVFom7l2PyNq0KvLOVl6K7dqBnZcvXI3kmYCdt9TaUyrBArGgQg+T+QAQCN81S5f+QQa
CFnijcFc1YbFM7eR+jxjYt+XUWNuWXK52wQA9Y0XC1olhhHrCFYGf9vGc3NXREV018aOtZGNtD/D
vKPNgWtbfezCWFsH/WF+lDKzgSeVOdAPEuN7V1LNNCxjqQuBvYk9oNG4466sZ/MuJadMy7tbAtgw
Mj969gQuMyYVVVivnaYJuZMk9bJZiuprLsimrwZZqBt78QpQzJmbZBucv8ZzxAYl2KYMP4kGGJHa
2AmhLEQOqibQ8YBpr2q/VvdWboqPLY0XwxqRv60bdO3KNdUNbmVfgfCzI/aH1q4d60gvD6YZNtxW
mUNnPobdbM3yQ+QVdf/Qw0sZddshV/txqa3OgOLgpwUuGme0sumxTVXkf3HgIUMUjwH/Te6HYkwn
qlj9GjzMzmAnnH6dPaY82RVoxbblwcXD7X/rgF+sAxh86wfpf18HHMqvP9SBfv+Zv4blzm8eWEuA
O7huncuz/s9VgO/DC4FwIbHJX4bef1sGiN88DPWmCd4QsQWcwP9bBmCs13Fz/WN/jtj/zbIAWeXt
skDTSoRO+Acuuxf/h1T9wNQ2WWJlHEJ74VRv8vzVTeHQkfE1gbjGdLsAK+9mEoQDyB9qNCDGybgt
bhYZOmrNbSPbhmYyfvUwsvJUVeXnwExn1O2AXO+Knyo2qgpZy5ZL+blwSe6YECju2oSMChS61uYJ
kUOz46GGCaQLcnmVSP/Ra7P8oVXDeGeOr0XVsnZmwPzcj2b7qcqS0VgvYw5rKzNr9Yp7tlCrpDNm
Mut2ZIUbFaBAruzei7JtLZvs95jVPGiitohS/GxtuIXFmRwybl/sBPJgoNZJ0ek8mOGCO6Mltr6l
LcVjtMxygaipn9pXDSlIjKxxGJ/s1Bv9LRvXxFsZZS5Z1RhZ9aUGN/qpgt93O3SzuR7svLuOgm76
giOo/ASMjCQOQ435GntKcz/XafRqxeSHk9TSBPxhx12zXkt20Gt63qbbxVXVGU20CghFqwZwUjF5
V7lKslvfLtS9k9vLrp77DeT7g+dNJBIaxsVjOUBadOaryUq8s2jAqaxSu/iiyAIxlin8s3QF7oU+
7R/tGaBX0nXdFpKgvQ+XWlAfQrXH0e1J36bQFK6pL0rCw9KJ5jguPDQpVXIhJiVu4518s7DKdUtb
+LNNG8Tj4GRMVAZBoG4gRPWSeFn4Ao1bHerJbba6v+I0LSzpgDrKVbXMznpS4XJaIjF8zLO5btZu
ULSnKWybawwp47cAEyzc5rmnuqnLcSKNTplva8yf6aacAiw1AhPHDWPtVqwCqRuZyNhvo0417lWU
FAjAFjUCn1MgV/mablQeC1ljR+fSBzi8B++RPDBssT9atCXdB4vLqwH5bB9Fjdd3aGLnWlgpw8KY
VPCekTjNLHNVb6x+bPbTLMYHqmzztSxS9ckoo/Zom0XwB8ZNr91JahYZR9hUwmynpgkeNN1mwkFH
Z9kL/VvyHDsJk9PRD41yFXRL9sUh/BggXljQzMyl2ASwTTFTA8nie8w+MLONz55Ku5tOzPHRa60x
2Ipqwskclg6u0TkqNpyu1ZNvN+ZdROUj4PaGvxdV5Nw0I5UO4OaL+jZFVk065mtc5S+qFKmTrvKI
7kIOj8JQUB+DMTH5T1WKqKc9MhjnVGKdJASZn0oTFydEzQ6A6b6YMCTTkU4+mHiiPR9jN073LGrO
wk8ZXTm0HNk2Q9oZeuajgkU3bjtq6T6FIRYvkYdMUbwBh/06q60K12rnPg6DO1CtkwgqxxyKUmKG
R7cOY/ZTj339in2Lu+poKcR2SVg9CMds69v4Xluul4ewwxO9SggFfFCXsTWChZmevaRbmGc7NUP9
R2ehuZYVlidL99YSjbGfhvbZYZR2zwIi0D1hTMptRuYQeeRNpafohZ6n53qyXg/FfI9aYYF0Ze5O
xVGEUbfL76fWxob853w+2YV2kG89CMQbmzF+oef5rEBvC+AJg570m4z8x/SI3YTfZBvN1aBVgQB5
QGqdwEUwSFPErAaEGtiEjl+jVQWtL8QkRw6h1hyEVh9IY3V3CYIESfJoM9Exsq20WpEugjopfbee
kTJKrWmEWt3IyD11RE8XjmHYmzQlWAghgrXlzuziD/TuMXhHLvG9Gd0EAcXlG9ui+z2YWlsJEVkY
/97JKU3PPfILNhFMRvO1p3UZVtCPY2IXq0J5/XrSAo45ZSMMeK3qYBH296wLM4y8iD7Dd/0HJajB
iXxs7e661yLRHPjjlaWFI9HNmHEdy2NsHGTxsY08h5bpqV4+YcXpbgLy7js5ATnmNLqWWp4yo5Ys
9EWyUk11pVOnGiLK2YRV5Xa+qFxdBWLDZ0J138xz8IBhBdsMhtb8PtMimQzar0CozGOWROJ6KYJm
a3SYUNYsuoW+zTaobT6n35NHjn8DUYyAupblyFEWGxjr822uRbt5FO2HJYsG1qd4Tq0guXdbA/CC
lvvg9HUoKkiAGJOLxzEPw3tXC4SkN1KW5Oa8sfmaAmaQm0wLirkKX2MtMVpabLS07JhoAVJqKXLQ
omRvy2OnZUoF4ghMgvnR1RKmq8XMOFXhGlxBxSTJ+zIxYnzwIfqtl0HNO2DRwW6YvPyb7nK7hXrX
adF06kmVrVotpXKPIbzbJ+irTVw0Dy6Y2U2j5VdbC7EkmEn5qi7+4lx02oCmgrWXDQ+chPltUJn5
mb0PdiIt8SZa7BXCPHtO52y07HkotCSc+3awMQYtE0/iszu2zMmEkT0WWkx2tazcY2jbdRetmduh
1p1HU65JV5W7+aJLE1u8ElqqNpB4j243zfvST9RB9jwigefIA+wI+WcJ7//Wyb9cJwc+K8ufrJOr
6c2sTIBo5wf+mpWZvwkoSqy236yQA/kbll6MZcCnMJz8PV/q2NpNQi2Sg9VEL5D/s0J2zN9sqdfc
jNd8SD04iP7F4IwB2dsVMjxSWv9syeo9MPGV2AT6/u4mmYu+H0sv8Y9mU6hrI+3qzZRZ2YOy3exr
UY7LYbroONgpmTRkF3nnIvRcNJ/Q64wzc3CUIMb/49mx+/A5W7i8rxstGsU9ealDdVF12EoSiG4u
EpMIEZhV7j3Pbj/dD21t4+yj7Yte19TPv44jYtXYDP4zlZdQtZeLmtVflK1Si1xoNodYy16jFsDS
ixYmL7pYqSUyxjf5HyQ9QaYgn6WBGj/2SeM8IPyhrrFVD7/1WnKLjPEmw5iNYgGC+9OipTkHSvVH
FTXF2qL455th2+h3QeQ2zapV3rmWFKpu1Gx3XOmRuiHTLoCbAD/+5hWGcV+VKY5vb6SEbKQu5CAv
2mHEtA6rTmU7J3D2GQlXbhjoVrRe0nUVlftcht3WZTr5STDpUmtGJ1RuaP/PCtNL/jiLOL5jxYDO
N1TRPpny6CpaAv8IPo3Cm0rVNlv/Qj4WcbQAMCzj3KOFCT0Ald/SUw9ybgQEnSr4OguT1B04dA8V
Lh8xKgRtv7bCrDkOYZZucajKZYWLRK7zRgXXLdjTi8MIdmtQ+7cO63Ue/KM3PIx6ehgBId1nhtmx
Cwn9nroQ6KVrpon1Y5PrGjXPR0/Ukfjqko43dFBeXDLzvo7PJ5ckParG+JIPxOvlJWkvLql7Uvwk
8EMdxidCSi4/Kojo5x1hfcIkCCSXBD8pE5z/k871w6ruj/0l7S918N+HAMCgCxaAeeECGBoRMEVZ
7qzsiWIZABBL/6VsWXbsATLnz+Gg0gP08GYLGDu1DwQ1x9caIMtZTi0SkeYTBBdUQaqpBaIK2Hip
RFBT03dR+kxZZ6jG+8XwkyrHWYRR5MoTY/IwzV58JrQ2i/wr3y5E3nVcMPLLVlB3cY6f4FPPFa12
0ivC26gj1FSIChOq049Yjydo0LOwPkQ+rxF2zSbNl0eng6kylVgt172gO2kflqLeGRV6Hc4YuaZA
2TsiZGe7rsgoxITOv4aUv6Y6gXZf6kioNyRp1pmAQJpehLs0hhFigN/bJrDJV21kFxTliWurD/Bx
m8Kj3dN5wNu4zxlNnpbaCYHOtij8JmNTzElQFgalyOuMDs2Bpd9yBjplY94aeKLkpusGOvnakCRF
uvRHEBXFNsECdsBeNJ0GeyEFw+D5qnEZ+pDxWxr4XM1wJLdQPMyipJA1qaR7RS8lidmgu19iLsys
Sr8tvv2BwokV2M7sK1A5Z5NKGcP7TbsnY7DyWwDL3rorGY8myhWPLSV3tNrhqmdfgo3ClFhOsODH
q3SK/DWmACzyQ3YmSvEcOG2+jhYubANyS9pHD5Kx6rYAP7wOG3ImaWJC4mL/CdF7kQSAMqmPdjU9
gRGAdYa35uBVzrK1ckliy0qtB1lrnTdfsi2bBvdA4q+gYytgjRnpyaerZ6CNnobOuME/2rnjvHiF
m25iPTVVen7qDb33xIxluK4v49XgMmplmcLYNdETWHNRQKBiPZc1M8jLiZ7VLnpqm+n5baUnuYOe
6VKYxng30pPeUM98ez39neDlr7HTN7eFng17baGlQOvVlOxpiEWNO6VnyXQT9FuyfQyYbT1rnvTU
ObwMoGWUc7Sty2CaRVjwJbmMq/3L6DrRU2xI1+UpwU1zl3Y+5nA97R713JuaNXNr6lk4MMhh13bM
x9mN+Of4MjSP+PpfUnLOljsQe9KzdaGn7HMeMW/Xk/dOz+A9ETmPHhP2+6aJo+2sZ/W5ntqPS+8f
MDd1GRRopvrUEDLgt+NkeEz01N+PO/vV1kqATQPsCT9HeeOLutvTHCruOshya3BHA1cVekJ0kRYK
rTL0Y8DKnM3aqXOxD5tajRjTLiOh4HPLRKqA8JbuE61ewIXx/FWmNY1Iqxt22jMqoX9rOdLbHu8K
rYMkVh5+iC/iSKF1EpZ/kKAWrZ5YWkfpLLhCmEzU74VWWRatt9haeanDFBEGNyyCDEC0D0TerNOC
QHtCQEe4yaWZcr5pNUcO4pG0trVbtNYzTw3bJDn38cdaa0G2VoXii0DEjanZ80RXr1RL5k/2RUqi
qENh2kJfMi1nWaeclUfgYff9MHcp+3Nb9D1SFjN9iwzeJDLzZTbwRO1Jj7bJR4e9QMmmpZIDT6LM
JNW0VDE5mZKk3HYQxE9ne1TFtjbV8tXvR7kNM4hvLUh9bxXDFqAzq53CVRTPA3JJ8TQxxb5C3Iu2
nKThga8y3wxlmd/bepLklt5xiIx608g2+Q57/N/6+FfrYyaaWKH/+/r4+rXsXt96rr//yF8rZOc3
SMHcqkxIJ9RAi7+ryRZqsmOx3GWai+DMAvVPCot2Rv/NY435WhDKsCWrO7j7/2JVzBD6h1UxOBjP
JzXq2r4l3xMwacHz8zRS8rqwal+sLemJaSMFDiSYYp1R9w0YBOxDlL8WdhXeVuXMI7h1TYPJwdJz
Vj7m0M2MAquzRL3bGrQZOOHeDzmjmZuCWuSqzJf6NouBXHi7osUXON32pkajMcH1WB04HX68aNfT
DilPo9N0X7JooqE48TBmwZNaw1D0djnRYQy+TbSprWV+NPwFUPxCyTsN7SRTsW3oTP9yhZuiM0+l
Erm7TuHykRhvuwRyWeMPzRl+Q/bYApz9RMeiza6dh67gIhvT+poC95iB8hy8GDC7K15ilstWUTOR
XOE5NWncmUsoplXi32VNKT81jGo3RlBNn4lW8cRhT7urBrrg8LGQ2EtHi/R0ZccGgmxl0Km8FPkh
JWP8WXZu82J1NuNiUSXBlyrwv+RqhmkIKI0MfzEf+Fd4Mw7SvkvcxNwHgSe2fWoHa8Vckv/HDpr7
gco+6PPzbFLdGo1YTGtyTSuWztwSnVDOq0m44556luI8YKQCzFSg/iHAX+GIn++DzpoBiqV6Ip2w
cMVMYyT7OE+Tr5wP7n2awV/YjpVl3BEzxSzuypZcKs1/bJbKp3jxWIL7Q3XmEeutRxJTrIfh+t44
7mh9NKBVOyvZWPZd5ehuVmoLMSTh3h0TsdDs42JFSgZn2AqrHLa0YpAahK+xsyeqtXJgdiQnw2b5
bMwFXbPQT6+ISi0Hh9aBL4yrvUPcifpxQUy/HYymOlUG+J8r6n3nOzUschTEPUen1/6Iv/7L3M/B
NmG4Og22TkysTs2qGQOnbI8A/6KpPDLbm/JqAwyvSYMd7ngGK4IMGElSaigWeETYML9cbhP/u6P+
4o5qCRFwT/rvd9Sb5Av2/tc3mP8/f+gvaQ4qv7ACL/iLXoXS91eOxfzN4WYJTuo/5p2/7qn+bwhm
JtSdwJam/caiI35DR6N7h4yLzsVg7Pk399h30hytqtRSMBBhvGE6Dq6dt4MHOi9ZQeWduC5rZwQd
OaJOqH3rstQMY7OUXK4xZU0E5YUxfUhU6RxUPcc1XT9BDQM2GUtLbOA4szpgdyqXmbosh6vjOtKA
YbyvGkzblF3bXf3tSP9Diu3dwwFtjDdMeJEyJQu66Pt3DqJkysN2aa/tiOgxfnJj7U604c2j5poY
pGRWP39BHjlvn0cXcDUqDxQwB+sWx+ztwTLgANUGG39Gv8GJGlMgxzmXsbxKHQc3AnqP0exFa9af
gqkJGiCtzug5e9SiMdy5USyqQ+glAGuXkcD5qpThwBOhZ2Xnl4lnb6uSwgO9mHrKLQHs2AlLyOud
CNtthDVnxAhIsRnmzaZY1szJy4xge8mxNuQIYnhp/A3xXveV5jLImmmj2biwDMdo23phWmxIzmLi
mYCR+WvJN4IBs4eksAvRNKG+JtZTK2xOgsnO3dfWLpKr2TECkDwaKYxrnGSlF7F52E5JwMJO6Hdu
kltvN6zrrSdBq9yySryOz9a1afPJ0MVokZx4G1TL+ArEtlV/ssYJ0rKk1ZkewrjgHQV4sw7zImL1
gRKveIEqaVjiySLX0V1bleNZt0s2ecZOerOsX+hXA/nct3RQeBEPShwynjs+EIm3ngwbBspHVgvK
+GxbPUcuod8GSaivVHVoax/w6Ijqu6xDafDSea3LZCip4d0hv0FMVYvmoRomfu1zOApgbFVbUhrm
sLhOiJKW7itbUyxhswyex6Hlx4OJjvpNk8j7WA78arNrOEjJ7PAtSKfvu5cY1lC9dxYqgLccR3tY
u4luYE2MHNixcvtmeaRRhq91tFyL9j3adOLjor8STx+coNFU/KkGex00BuB5ktAsPZZxnG5gVS33
hm+yYgELqfZ2RGnmpkHkoL2XsnOahALBu4RtO3kbCAn5FtomPi63EZAtJjU/yd4iAwT63QMBEDps
Zdyheo3S3r2Z50g+Q3MWt9NYE5OyM9TkyUn2lZE7/jqxSu+1jPDI1zbd8aQTOGXjiUrCkbCxv47T
iSPOSDGbj2SzwNW6YG2fDdl0/T0Adc2VxhYIF7X1OLxTAk3gzsQbZO/Y+CJ6r4uhsQU5FcePFxul
GJLdl6lQfHeJXTvTtzkFavSJPxbpt1pRCpgUpnhKJZuuNfZp97WzSoJKcaVBuJb+5tlrNpqbPWnQ
HtOnYrt4YMA5MlxcABq4KEmkk77vTKPuXjRk94F1MxeCwZJC7ROaSuQV7YfVtWstBOhDBfs/GtMq
26WhpZi/wrsd9NDsZJcDh96rBl6FlnH0OMHVFmwVIRtyXQHGK+IDbXVNC6/VPkH1M4xnY/CW5tTz
cG9JMQAb2eWzze13YZ8bfEgcs8gewhFatyqMtlmHo20fFoqYiVXNBceypcsogdc0QTD/zvKvTeq/
wtzP1c7hrhIfSSlCFL6cyJky+OIqI+A6lgTDYWi3Dr8FtyL3UGaVAPEHnRdn4R/LF5X7g4URCqjX
2o8EfgTPpvAilj5MLl/Xca+MLAL164VRm35uRTtFeLMHYPI2c8nsY8sdQsRr5Hi3JTxDwZpPtZHB
LNrLIxDyZPv4TSan07FroGVt+rwVtyn5E/XRH8Im+8P1SstCqJubKNwWYBusu4Lnz8Iie0gjeQhL
i8bxFaNT0zzEFoIbRn+NWTaSyPycqAXrZRL5t6VtBi/uCJ61WjBVjpGa1kJTnGfNc8402ZkTAwyS
pj3bmvtsXxDQhaZB43kBDB0zDdoj18npVDmAg5KPUewM3c6pXUnUoKrnEH0T/HRd++YzOTNrbRfm
Z+C9ELtLwu7sontiJBCB9iKzot/zLvT+0A7SFXPB8q7P5WkAAjZvs7xV97Lyos+uPZbbgofUhg4i
+4HG+fKzcOJiZ5VmFK69paAvvffacxDNGfA3bAgra8nym6SO8g9W2jHNxp63Yyiq6JYFZF62FDOO
xVTfjflSnFxnHLZaoLvntl5/TqlHfByd/Dx5pkqvWlThXTPDejAvHHFig48RHOQPU+F00a7VyHF2
JYKJZbMccyPIdr7tsCdophLemkdaNhnt6omHTv1SAj2LN+nSlSyhzepjLKU+tEUSUDaiaefSo3K9
lorGgGRE7kTr+MbMoQUDwNzMWtJoN+WWdetGBC42semWYMmZ05ebDtPCddMVFaSuhpI0Iu/YV2Lc
cpEr7tOwqq90zmdDQrV+SbO2nnhKjfJQgp0ZaagEuN4A4HoM6lheGZgmdq4RyLWRGou/m0ED3Bpx
31xzw573ZlnOh8kQwWGhsX07d7Bse8sZ1s0wp/u47OTTmIzLV9PM02s8V8t1W2oM/c9XKD8s5hwo
qPyDkEWpEZ0/b9cnTVXYfppTrK16MjYZVti1OUEk1ZZHOtLNsboOucr3P39Vver5TxuNq7s1aKlg
Nsd+n96bQK+a/paEdgAOe/HkBsdLmULiJNwY6t76ZYnHOzLA5XUkCh3LZcu2wMW+fZ0xZjjVBVF4
dDK9wkAM554NbeGTe0Gf//xD/dOLeaZJAT0LZOy37w4lGG2KOlkEHqG84XCoYufQxRJsWAJl6Ocv
9eNCljibz3HzbROx8T2MoIkCrzaUKY+27re5OIDdKciJkFGL0XmV/4uz5B9eT7hwXjhNTOkgYb49
joJkTlXmhQsoLw6fvz+C4NTzxAAeyGqkS2YO788/oz5cb88RPhz5fh4qDl/e+8X6jD+pR96CAiNL
VleeYbL44YbKE7hUFs9AR/JTa6MY+bNppDw+fv4GfjxJfVcC8vWxO1oWsf23H7oqncZUeSaPw5C0
+2ky7IMS069KW/7xVTxcu1IKF5vIu7Mmh1tRhkknj2Dg2/2clAzs/Xn6xcH8p1dhQwl5FQc9F967
V5G9bTU4cuUxwLC+kYkG0GN1+feniRtAhNUl51hL358mmbYK10nlHi1dmcPMiJNinMHQYV6ngaCv
1bj8Ykv34/2Lezp3Ez4WYvgPxdaULITzlEvniHQmX8TgR8fFHFmKDDn8gtKfgcHIbuEU+fnJ8ePF
DkgiwLnNp4Uo8f6jBtaUmEvtWsds4OoOK+6TvRz9zZJK/xeNZP/wETk5PFqutK9Avr9ZevnU8lKF
dVRtXKxnpMXrpevrTzgOuWPrHRxB3H/JVOHOiX/hMriFm8Es9d0dejRBvMXUQh8vvT5l4diH3PTj
KzY6v7zSL5Vyby91+orQybAB63TRD1da7Lc+farmkYRfQEREFC7AHM/MHwjjtLdVmiP0hzPLZDWx
rptYa3W3YzOqcOcYncPmonJf88jqvhLbsVl1LuADzn4m6/wXp9uPN8LAZPTB4BVbMgMafZ397cFF
K8GUzPAM0T9xZFASntSfYALwvKT7jFPt/6PS61Jj+P7o4CfB8BFANPY9/Z7+9poRrEUr5Bl3pNyX
tS5JJV1zo1SPWCp4ZMZ1qM/3NKFqZ6DOaBxd+qUupWdNZ1Gm00TD0uxYJSVXPRp2/K+vegb4NEj6
XAx8d9a7+6TZoNKPPlf9pZcnNd30s4gMmw4qOrNBHpu/GuP8cO3hMddXA6McTlEUhrcHpEk6veif
l+PohM5rR+kU1mldtcWTnd34v7zQtaGdKZfJgIZbzftz01+IMUdNMB9VRB8CGSZqjjqfXQ4hTbaL
P3+xH27T+sVwBwnEZZ547rurjpySAKlmzkcZumwsMfxxZnEhskv8+Qtpleft01Vyu9SLB5cPB6rm
3Ymco5gqYvgTKwjacs4mezhMgH7XZx+Aly7ddZ2OTEKcyPFPlFHiYs9rz25XxPZ5DFaNeqCUhDmB
MbFZWkNGo4rNa2kAMySjLKZeYCBzPf2gT5LN8WRF87kH/IHn+eef5MeTgShC4DIwDSgf/WEplJSz
X3tF1x3RUPzNpMvuiimGwUmfxr9ddWE+5xxwPErohPcDV7yPTKsfVdzCpaPhDC8An7+pmmBrWIr2
rlL9cn74bg3k8FjzfItLH2KRa/7wLZVLYQtQe85RNsr5g77Q8YgYFTxfBiLS65jqNEvufqiUsn5x
p7PenyKQrixKXCUWFA1m5xnw9jJz8rBPnAkQqAABWywbaKcy6yCQLwMyNd54/3cpQBpu4JyJ7vbS
+lrabZTsseuW4cqy0vnBHAqmiEum5zVN6+mNxdDy5wVM66EtZEcsn99/9qDqQhCvpsTd0yme6QQz
hp97N+2W51afXmQ5WT3MfUsmeWxn+I2W7NTZnRSjsS7MmPtlDI4ohmlG8gE+snl2g65HDZ0JrOB+
YtpwC6XOuFJOIs/VLMCqVhhEV0yxAdiZoE7ME2NpkNb4t4YAAkZbn/oMmP5aJ/qnTTU3CxvoJTli
mxdrZ8xdMAODiLH8Y4QmPc3s2wS/82oTy6q4ZgRen/VAckF8nVo/YyhuwN5ZB6rWw1Cyo/EZpDp/
9uhyqQ6yYkR5Ra4gjPdyzNgVlc3C3y6N9+fic8xCJi/0ZvOwaWquNepm3Pkb0/KEEIyIWjbuc0tE
8hD51BTChaDS2S6qvDplUTP2951No8oGhy5XdyWKOnuoaJISm3boRbMTpoTJaVr+KZKyyh68WnRf
VWfyKSY7dZc/cIoMzk3bwDRae1PO16zMhB/ko7uv7sTbfcRyBZEioz32NHI0RyYaA7O5JOtpXJM1
gOYNcxAmV3T+MQj3i1kiydn0Ka4HAObi92XSmXKVDsajqhJeuskId2wCs3QY4cS53Vl35QS15UEk
hi4K43SJz+xX8UeJ2ZvqNQXYzmEc287LNkOvMzmQ5NGBLW7hLoGO+lgCcqfQ0JsS70SvvcCVqAzo
/r3C8XX7va/Kx+izXKlLR5yVBEwZo4EO9CdRgk24wp3NCVbGvrRujaTl2XBZBzCz5+xbIsmoIZYV
czO4Y/Z8TYRYEV5e5kp9C/olPPvLqPD06BGcmw+8GTtW4snRbYJJGKPbdkM31fvvlxVgJmo89DUz
eXbqv5ZuwuhtcmfxJJSIkz3TXmbzVu/ozg7pchY1vmRnFucux9WiEcha2Wk3/D4neO93ChzV+bs0
I3znFZy+XkhEDms7v/Kc10KkehLbMp6HNsH2RwmTCfzl8efJgSFjzOzKOwE0wKKYmYlKd5Wfmd11
EURcpkVtoDRQPsSBdcLRsXcEsqPkHhcXb0SYzE52IHa6h5IYrvo8KM+mcjH33Cx78MlxYKNSuXiS
aVo666Glc/0PHxR7u01BSDn/x955NEeOnFv0F0EBb7aF8mSRLHpygyDZTXgg4ZH49e9kzRtppqWY
Ce21U2uazTIA8jP33nOWhmAKnEhqY4v7b/JKzmPWAMgIE8YVXCs22xxyf+ze8l4ozHPENGhbamGt
inQUZElG0VIym8e/mh3hxTKtl4BPjC0TtMV/I6nNJmpFv1hJmJD3PgOyZcDc+NuJ/7896d/tSXX7
r5XZpw/gVx/Vjz8lGfz2Q/+/J/UcICSoFBB52Dpd2B8IQF5AFCAIIFpdxCDsUf8pPbGCf9DMU2MF
pN9RZMEa+acUxYOhzuwGabZnE4Hy32FIfukU+PUIX3QGGAGmSKrzXwqsSh+ytkzyZe/FhoMfGW/Y
dTzH8gku+hjGseP8d7Wj+oXM8cjCZIgA6d39pcXviyAhKNyVe/YE7Rmb/giCgJL/r8utX1Tn6rew
t2AkY1PxQyL5pfbunU4fudHmPV78lLJubs553Y5hStTSRtcmMHwd2FZMUNp9R+f/9Ne/niTHPxeu
vACobyaNENU/f/i1Gx4G6QN18HrscTjTt4TuL9vCS/T9yNwKvR/lGdpLnn8y8kpjJSIrQqEuWKGC
G7KcB/xQRPLWkS9PHXWiWMWGjWl8mfItqx7+LkBAnphWofFgnkWG+tLBFo1M15ecs73M73kAk1dA
Hv8+QRZCOAR59CWKvNcIKNkuGkv10IwNnEVKP09MH6m2e73h6c7ESty0U86icubp31tDRL5KJz7Y
MaZ62NWj/E5op7bk343PxVDJXZfN1XVkaEXIUxBF01SbFY46vX5PUinejFjnB6c5Da67ZiZ3z3Ux
lKPu7tdjJ/T6wEdFTxQbyArCiG7K2qEY5G3qXmduvIVtId20vyZoMbl1mgX0px2gU6WbJszQS9tz
XYzopEdvInGvR/fYuQmcVGtO95FeTqw3iPvKB7M5d2UfHZfBm3cujIMDSXG8HKsfnzO9HJ+bbHEf
+HbwIHUgogj7Lzju5+ZLch6FMULrMJ0q+ZT0Uf026EB5qG8qfe9OAffQ1EZHqwf27nIi7dGEyu8J
lu2T3vIjyJi7FxeN6XU0A8Nr4t54ZKfavWT9VF3PdR1cl6XPJ4IuCCuhXU64o1yCnwk+L8SmEwy9
Wbaam7rBPyHcBJejQawz3tf2y474Y5zT+4ZxBqZhr82+AnkNDa5Vbmdf6+XOTYfigOVO3GB2ZzmL
847QS6tqq41OctdBdCRf9BCz1p6tzTvNiPL7GEXl1iUV64ZcTCcsODd/5jpslYpV3LYsdMB0o1Gz
e2rG5yiol1PQjPxTBC7tRBn5K2PmHQeTJm4iVE0kQjbOrRbrY2iTwbRx7SxY9QEToxEfIqrupBp/
Gnkqdwij7NvY5puIRqYtNikFa4gyxPgVYuBzRWL84RUBxLEpyjIQJlpaEbAURfcuKN0vYtuXUzUl
8smcWPdXHPvrom1w++dV/0PPXOORgT6VR1wsWwLfmErHfI+oxPio1SVakIH9U7a8+4VQK5QeC9+E
7dZyZxtc/20+UuzHXnQsuvxt0jp4GGmL5cP/1oeAcjLVSuTh8LdN5FLOu25KlGdRNDwzAOI/mFqe
7kydGbhtQ0iKvPFnb3viRmQOFyXrmnBO+KJcT+u3BKiJW1Fa9m3QT87twBrnsUqBxw+OS5w61RR7
3nzZwh2p3y3AZ1eZpTkPs0/TudIyPwj9imo/9r2uClNLavhJ8Gde3pyfcBPgA9XuZykqEr7QzZ8m
nJgvotPyewkBwCfKnc/HQL9/xHtaAmDT031f4zti1zmnOwdUwZdA8cvXRKiLF8rEb15px4LrTJfI
P7AHNTe9a8a++eLn7Ozdt7Gupv4rbQf7LTWqMo/3o7VU9j7tF63aWDoBXCdJQI1znGJrsO/JgQcu
as/yyfBlH7IxYdhmODMKjWZxt1yHjr5C4EyLU4P3wAle3Qw1xu2eK4zUm/yu1zscIkzrNGe4sUl9
3/qJ55yX1uHZ6c3WTevED5ET3ZRaY611j5soZgl+KM38qXNsYzMUoCoGW36mfgmzYhx+5IlJsHQV
f8nBTsgCd5G+GIO4hrIwbQhInOn42A4bFL3oXDo4DA0bb4aDR1iXwZqMTS+kmiT7S8Tpjb3Y8qQF
YpQhyKOjm/lHLcd4khYNjZ+AtHFgygSVRZvtkHA8h8zGfMT4XhTfsViIVrRQH++wGcoQYd29xHe1
MUstuMqSWJw6N5tAL3HDNllpXKVk728GwBiHRfJFmsaoH3TAT/vSqyVrLsvHH6oh9FZy/xF78y7R
PXKKtFK/gq4S7IfYeGDJH2wZRXTXRhVYxcbks//qxDS5odMEGkkwC9/hKi76cW8KgmnQuL5XddRe
Dx1IAsBMwyGeAoNNeIBa0ImUHDvqvqx6GnaxE3PmcYD7cJk45jAb9Zuscpt75gDGyujzbhuPA+qQ
hCzIVeDP774zZivkLPMVqFysqUWevwVaVHuhO7tyF6Qj/afnslLAAZeEHiU/FaLVnKnO/K1NA+gd
BM9XYvJ4iBAYlBMoshLcVye76MTVtICzIQjSPLCXwEucJNxV3SaOcddWxJegxjGco3Db+Yn2MAvb
jMA3v6v2U7G2Rq0+Gq27fAiibA+mLJdHARUEkHcX7OfFCQ7lEMm7NLeW9RgNzTEnASh0zQKisJvT
d2Ar2nSYls9eZ+cUB9IAk9VOWIOFv220sdwgdVhWk2PJtR1Y2avnkiHh63La2pGERRGM2rZJihp7
RXkuDI2zPNWnQ5pabKHtcVzHWhw8F4gfdkXKFQ8RARg0A+wNUg37xFyMbXc+afclZIgbo1nkEZvX
WKxsh2jiDZL38id6sZskWrzrYEYBGtrT1OIGUEnLMMPzk+gW4yCSEsh8mrjtVYEp7m0gD9peeQ4U
EGQ7hD4kzBz8MDMy/acoVS4x1lQXSAR9OhCmJggF+hBGMoXzBg4jTRndpNm1TbTAV2llrn4yOntc
0Fr4eea8AbVb9lOS4x3XERZA4ppp+7zEGT/rzKjDvphUXSCaM+PqgkSdEZ6aP5bYX+cCJUMkvQwv
AHyEQ2uN7TXbqdoOiXUix4eZfrqfKz/qMOnUzq00gZUtSSU+UfJqXdgKmavvhqxUVSJlmcU5VBjL
PnM61ARmBOe3EgzJ04iJANMghqh63nHgCJ7C31VR+GvBLP9e5J66B3LKBC/SRbSOHVjxXpLirEqE
AyU51e41XPZvxA5YIH4IIPPXMTPxsKTIQ+blzuJzJudebBKHL8lYOJ3lQFX4W/HVpCjTMnC8P4Cb
ZwjusM1QJ5cR84ZZYQkpQ92HGRJZBzytaaqNOdqk/kBiOyDDrK6LdgE0pXfTuqyR7fatmniXwmzg
sjgdh3tQ1tp9BePkOTXJTSWyLF+TfS1u4uXyKoLm1dJcylIyJtRDmXTW7z6jJkkDj/IkaBrjjsdg
9cMSbj2utdgdObVHHpXYyKJVieWKJA8hdwlGrWcoRnx3RqP5VYhISO7i0pVXOorzDYlB0zqOOctr
iq039MfkmkpV/gZgR7x+Lg5mx1tQgrNHv5zlty9FusOLXsPoRsFhpFMnV9KJmG/RrReH3EQW/tdN
hPGfegimLrhmSXe3eAL9ebLZmkFex7HW72PNbI5RwMOQctgDZYdw/Ey8CuW9xV5t5It57yRCiIrJ
VsQoyfm7huZXsMKln1GvhP0XygHkuX9+LUNtEXmRNf3eTqn8yZEenFvPxcYX91N0lDYFYRLwyTJ9
nu+8uC5xeTrWfunrd8iWXJiV1Rw7a4REPYnmdUDicjsifX+aqLj/ZmugIKF/3BpcXizJPKwmfBbW
xPP8+cX60Du8UbO6vZZayMe7yn2QghtNB5x+CyOJRA0QMpQPI1c8Yih/rXNOHfNqrmGqUzd7NkXQ
X3+bl5bzD/sxXpTleCYLZ16UZ/9b4xsTUUtwQdztCdltmK0GVrTusEbgl9LGXdsOCVrTYtlIHGEK
y0gFlQmaVy9Rt6k95vdwN5rjBZ89RE79Q6SFd/YBt28QrC37SGtrJPW9o63/+pU7/+FC9CzTZ3hB
U405/NflPxY4SxRyYrzWcKYR2iMgv5e4QmoJpkSksMCDxPK+R1OO+xR+zZY9zYefiZepiq1N6lAu
aQ4h64Mo69PYmvbbKER1Shcrv9L10no37TyZTyIW1XjVJol/iJjZr3XEehCxuKFLHiX7OEidW91I
xKZFHng/F2VwTQG5bEF4yis7oZpvm4H5t3rCIFHS7se4dR80x5PfpR/rzsqsbBJTrY5nrGu71L1T
XRwGzJuHJGIiTmraQl9Cmqm2wljBFdLGJU/iS60+V0tzBpqunimBKttzCvqgxGhj66n7YFu52EBt
wnFDZNR1NgA9Hw1GDvGYjM/xokG1Qf5TvLfWgMChB1Y+XjcRCsKXCckeR1JHoqLDqJ3cI4E+kQR3
jI34aR2zZ3u85g1V5nMd2caqayyRHzx3KeIDWU7pGjsk/0dEQR+t9Q7/Uhil2P8Z2VJxX7Er7n54
BchDTmNq+lZPMkXfSXjHMZiszcxDOFkVM6W8xwR1pTH8Dmmn9T3dN49YQqxfWF8CKahwIZExyAS7
DMRyuqz6/cQWnzIb8m2b9qkKquN+Qn1KFlJPQ5FU7vDcp8W719I/LrMh3vypsCCoS+gnl88uyFlU
wIrgw+fQ0e5blg8Hg4PjnGPl3EV5wkPPd/ri0Dt+/TFLrf6wWRFT7yOQQ2fD92n1fqtUzf61JLB+
NUw0/W5RdS8VEd8v82wQnDXzNOpVb1clqJCSsieRy16KmYguiJcofOPy0HYo7Yn2sVbUTt65tNrh
WTcA/6C1rT+cDsWIbtNhCYPuec0UlhOgB9n1YmYMlABiiJueVCvuYJunSR9VcHz8ns4osu3eC2tn
4R7p9KGCbW/wHwm7ar4uYi+/hFXa0R2uYBeSAphwJjaC7E1KIo6cOVBHaELwzdaRRGwWpdm84vn2
r42JMUsnkuCalUF7TKUHLxBX0q7lAN1VOkjT2q/GZ5RatPeTTFkKMAEiYkLclDnzIS+lTYY+u3z7
3KXLJvVZZOEwvhtnT3z2Q0+7rTt4SysE1KwtVVQI/2ilqcJZverZDhhiYUjnwqgL9R1YE0hGdavO
6vmuwy0An8cx5ZB3uJ3bMnNXmT5BDhpTJiOqeU3Z0FTrZLabs161fDN1RilyOYsBX7LBYdYjr3LC
XxNV9DLXsVw+KjWUqAtPXrHLgK03Ml27XIbmzAiGy7vR9/OACcCOmXhYnWzOl4kPlvaCt4LAyDWY
nJAPVRwAo6XYnyioCh95zBABJrmMBzT8nJ+93dDZMnBUSk8GeUvqy20uGAjBDvtu/UWeFm63KpxJ
kIpWE3saVMRMr0hYy+8bYc/ligI4oE+hJBtqb75ryI5EQtnzFceTXhzmhXeE/ZnVG7kFVP3I7x/N
yEVIEee6E4pBg9CYcQmS+W5Mm6rkjonn0rk1c9d5oODRca+4Y/fSZ8jReIblzetiYS4n9mVqvmKc
cXjxe/lEZClzG7MtDpoarhDhwWONjj46XiY1OPD0lU+p0YasEfmXSpNhT7PwiLMMfv1lfnM5JOec
2W2lRIQI337q+qLKZU9F3RUlxVLT6UQDXC5NItu2gl3koaqNSMXJVteiNvN1g1rq2u+75rU2KNOB
3zFTG1StPJVWQlgZnRbp0D0Pdw3pTF0E9fscU+y0ehNcTx7P2XqCLgJhpGm/9MriC8nzwdh0tE+b
zqU87zPuaXU9N4R8qplM3V0VXcFEMkg9at685cc5RMmVUxaVRE29qUvUKUCD9m74XBL2MnQ/hiaq
PxIjim+9QTA2atX1AwZsT6vDMNLl7RAxXhwu5a1P3N02zqv8vpxGpkg2x6TrGebj5WwwekbA6MCS
W49HPnMnhqgj8Ua3Xqw5HBVT4F83AWVII3PzcWrBHAZAtHCXUAnbtMNh4mbGo4CevUoHvsiAAfFB
Fnp1veAiuXYAex7YMxNWRnn41sHMEdt2qSnOJ4OnmR2Pz3KiTBbE3V7rdYHDpESfFfEce607n5Wt
S1wK8ws3vIwEx56hpW+iwY0xP66zmfKz42kiQtoc7Dr+zBVSz8ueTaa+ulj6ezLL9k1dcFNIJLrv
AHUYUE/MjK00olXoKZwttf5jRS6AgKqL5/KYnUFV7JgcyStyFuIXunpJlJmpwgfLbmYK1VrzXcvQ
5gl/6LLXsJzLcOxGPkydx1sych/lgcWp5Y6CHs/iWtMIV5uBB7/jxC/TQ2U7zXESBUNE9ahEg2Ju
WnDQt4sP5LUgdp2pl9ZtrIZ0l1XCyIR7smU6XfWePCFiNB6txht+elU073pe+qqiwENrRWQsCNpa
fHZlS8nRkJh2AI1JEyPS5Nb0qneUT3xqF2mB6SfcKmPOZ9AXOt0QnORXqhIy1YeZvOkVVoyAumVw
Upxf8D5XU0M5UdcRFaQcwRMOfOHSz5dTbjJSv/zxcmPKMuOI0Yyh/XKAzt4TZ2sfqqWf72ZTk1uw
f+munmpu6JSqMvYcHjKjw5WNlXVhieiky0m4Cx3Z5Mnt3OXfg73U7gblGu9PDYq9TrzbJp0pOfwI
/ggJG5VFeNgxSOAdTwevyKb94NtvSxsTi682MSAaxGZwPH5ZXg/+sY/6+jelzf9WlX+3qjRQF/2h
sv83NNmJFMoa1cqfVpW//dDvls7gH3qANPYSFqW2kb/7OR1SU9GRXjyZ/3LH/8M1sACS6uSrBaX6
5f9yyyNiN3WPv6ATNkYA63/h5MQR/+d+Dl2RZxo25HEfuS7ivV92hq3hZo0Csxxhqc9QwQoa/35l
40iSK+Ha45selx4uL6e+T4VUuWuBRqQ5bqmwCoZsA8ZMf8j6fJGb1pzz28TvyQV3NWwsgdfugEtb
x74aDLBfKfNWx0e8yHgtsKnicOeBo3GSq7GYakLxYLqtarO4FtCa71QWyq7Ug2QXETe0A9QEcD0u
NTo7ivzdkibtIUfhdho6wmqWpUs0LDeIgyg9KMyBP7kv6WDWQ+iVZhbOGIsICRnGXaaZ/Z4pVHRf
Nzb4y1Sb5sOgf+b5Un94eeETQG9F1qqd/X7DX8C4OLrzlmQg93aKZpKSDTcoiF+irTnACrb3JKto
X1PdNt+egM5tZZV/IMan/RnPRHxQDAvjLk3EsOOh3d4TKDcds5wV7krmmWTRmJk/M73Ww8zB6cVj
04Lmg4HuJtar+KoTi/ZVuYRlrgwO9RttAY8u0wZ4MjixbFKmssQfnxLR9w9B0FMKsbhsP5Vb77XV
8jwIB8cmmcmNgQEtVYBQ1K+Q8iLIWpkKzJCQVwPsxQTZ0FzoDaY9vbima/JJV8UnMST9PlDMB0PR
HxbFgUh1SFZL7BzzthfHVpEiWKFBq3W8buuxHjPXrZtKIiTlYMI8VZiJIFXECT6lgX9NcSjMziqu
JGFSYVuXLm9UUSvwrULSUCiLTEEt5iYqHtHhJy95nyY5SzphkUXCRm/DvjUz1ihxQWWgQASbwcwj
PzQtGTHkdYLVGC6IDVJQo22yULEWsdQ7snGAcRCUoLCsZDN+pxdah4DllK6qArmPyBKiyHEdruxG
etdxCz6U1mJYma1fnkSvZdemZgEGyS+QkPoCDHEUOyS6YESCIbY/oWWqsFIMXTuvILChxky3X8SC
MmhURBK6BuMGz1VwjiOZhBPgEia3VB7kB7itc0Po+PhFq5QfWG1irs0U/mRUJBQCp+arZenBo2SK
lBIoZgoLMfAp0QWlEiiqSjPpAFYSVj334wW7MsrceOuDIqpCKvfhbAxV894iIgsDMRkfOdGg8FNk
L9XSniwkmu6JtTmQYqyLkJyCCwKGiBtwMIMiw1ijnlw1OHk/mXMSJGEguIlDr13gycSV/54pxgxk
XnAziNGCR5LIai2UFyCNfYHTCMWp8RWxBslU8NSm9qemQ7NxBdHLxuDKn45ogd10hlFXm8iPKnJp
B3A4Rcsemi8LSk5/AeYwRBYHX1F0So2c4lWv2Dpqp7EWfXtGIg14h11Hv6FsaFR8mr3xFaGHwAXg
UIraM9siXdtJMGwWxfTJa8M7OnqHW/aC/GkV/ae+gIBaCyYQqyR9NypOkElluasv8CBYv4CEbK/V
30xFF1oUZ2g0dUgBwQU/5CkSEYFBzU1+wRMFilTUXqBFSBWyFwbtoIwaQ2GNFkU4ii6wI1+DezRe
EEg2At19o2Nooj2DkWR30JLqCzipUwwlqWhKURwAVsoukKVA8ZY0RV5yFYOpIUL2TdqVcQIADaKp
nxSuyXLIHA3hwDe3CSQ5KPGmgO2kdeNx8PpADw1dPMQ5+YJsGKerVsXvlBj11i6JPLaK5iH3vjgH
Kq5nVME9mYrwqQ272c16+RhXzrBDE4Iwkx5gxOat8n80FQUUqFAgTDbLjwUvZrkZVWhQreKD9EuS
EI6D7HamoyFgyC4al7ghu4Uy98LQhxwi6dlVrr/6MocGsUp+CyxCIEJ6UTRH2spUPA0DoPGWjM/2
3mWnfu8acDd4LELgoLY7jPH07NhVdd/QPN4PRhcRzZpm0fOkOB7WBelRedV0VHuTZ/+C/OgU/cNP
RXWnD3N5R9oAkZ+M3GGY5zYy2LIL6xHtQ3bBibClt8K5lOnNoGgjja/AI5ZikGQBKInBzeGzXRAl
naKVEEcAuMRoYZhgtQYHQgN0cpwKxEmraCe2D/ckUwSU+AJDSRQXxVoICKkuWSG9ig2RKkAkYGPx
sKhQkZg3/iVU0MgkW2fHrpRJgYohAS5EIsnSaMs+Ngq5zWxpMjzph03Ts5HNe5VnMqhoE7NfCCdJ
SUMhxe+uKYjxdlQMSnRJRJGEDNyzwTvUoK5O7VzHRCWrABWpolRiFaqiPs/HVgWt0Hq1ex4X3o5h
u3abXxJZTHNyzkWwJFDi6frSWZs0YNKz4PfQVh+lCncx83baBTIIDqNB9Esb1QxSVBwM9xPJMEi/
AYhd8mK6S3bMcomRuSTKDCpcZrJUzkynImfQOBksa4ihyZrCvh1UNM3iBfOh42BEvQNMmM7iS1dR
NkanUm2cDoEPMo/kXZ+inMU+8Tco80nCSS+pOEmrEnLIPXdCduzeNh2z/A7ZxvROJ0VAbm+4b6YK
2jFV5E6fqIcmlj2TvJlpcpZNC/amfqjI6sEfj0d5TPxE4EVVaT565ZtJiNk2eEtV3I9DFllz515S
gCwPdz+ISjdnHZWRk3ZtunRNO/FbhBBpYOQJcfDzydcmMUMteUNzYDFisVQIkYCAS4I1uRJhFk/n
xTDr7Kpvi66k3dSSV0dYTvphutziIfoo3dm0E10HLni0O4t7Mox5HvtdHeepPhy5ZM02P4LvJDDi
A4bUG7Xv/JLnWvWVjbMJUGzwHo0mFkfCBh6hd8kNQ/vyQNAZEI4BsppXz/dusRDpOXyzEvnIevfN
G6bhE1MqFYSNlmDVOcObd4Foe35xh9hoM9mlds2XY678loFthXT621qcsVr1ArYnzR3wR9r5tNi3
tezPljPlMmRZkkBTa4M4fvTdod2Ui7mck4V6h5nN5JTa/1qon1Wf9vLvWyj9b1souqhUiF+7KPVz
v3dRRNzo2H4M03IIuMGQ+q9GiogbJoT0Sn+QevI/f++bCPLFWmagxMQ063qO/9/0Ta7/b+JOKggG
EaycLCugf+KF/NGSlZKx5OSiyw9QW5eTFzNlZYSG9HopmdE7PXOnvlE6QzJZGK0YjJpscPAo92q7
lk9c28gCSZpgBVLnLlPEwFDhnrlKgqAQQiYmNQw1Im8XkwdWOixXUerJYVN1wmRS2CMG89gi8CrZ
IcvEnvObi8CL9TJuiCZlvdMmUGxXGU3SPfEfHooJ5in+NCE6V1Phi44MmUZ0rB0UXiu3YjDIy2Q3
E1Fnf1hBBTNUR81UsaU6SEzpxspNbK0S+0KKeGgfjGgZoPaBCDVWUsPJ+2OMrdjdToGnmc+K+5tu
yiGeSQvPE815S/SAmFQ1geuTq7q3MHisprIR011jekOy8mJ/im+WQEuA3OfSiO+nWHfxEeUloKA0
LnWftmHs9bWW6JZz4BDhb8aMmb3Xuc1FhfBQxzWFAIwgb0kfGUZGR2yJMfmL5cPEdI0YAE7pRnTY
JAzFn+Ui41uKq3pTM2HlcPAkEAYjbvxXcsd7bVMZEyGJVYP6x13WPX9SDg9GP1kz3nh+RktBGqlF
DLBlnFFT1uspisbXlnrID4odKalKMuFjFwi2oh1hCI84Kq/acto2diPuGjI8uGCEx1p/SOtQowI7
jwBIn+ge8lc9kTk4yQr8NvEqqsJwfmrVnN3j1JpXTNCaNdyKYJswYT/A4bbeUD/wuEMJv069tjoQ
vd4f7ajYY2kq7glCy8/jTNwCfuoYuOXUIEacCGWvK+p0+chgemxXJH52n46aJpdsiNYz08ZDHruU
ZVNfXuHL7BBN2mVI7E7xVI+MsRvNSHbxXAdfLoodItmjNrsbiWz5iDmhUbNBQroJpA+mpM8M7cgO
hp+SeqWfW6UrmNCaPVtm8ZhpAsAAu1eIlHb+lZquATWNm8qeYDmjmLAPcV6OhLDNrJQsuKJR538s
c25sAtC4Ep1j3H+0S7fJFmwLRjLZ9GHT1Wgnzm2Rd8XWGhfS/904qvcthocDIS/uCSGT8TabA9ob
qj28S1N/CLKcmbotaaFJ5XnsSHG6tSaHxGSrtK4QQM43pKPAmIiFcxYiMW7Y0GUgKZPsjW+02M3z
YF0NNS0RKZasLxe7+BJxz1EbgQk4pq213DVOP16XPWKDMmXlsYqE793LrMfQoGkwVDSEtidfthb8
D4JuVxO3xL6YW8pb4afpkdmAdTv4Q3c9tlb6glWHoSroFP0EpTU99eR9Pg75MD2kqSuOJPFUGw2x
8Bt9a/bcjm5/1Tt1oG3mwcuO+kILuzXKpLzDFx8dxDJPu37RgXhngb9tm9H5JvW+2WFcky9zxlQ+
DjROWwB9vROdmKmy/hwSncqG2B6jig9mIK4kzQrccGslcnv4MVQTVpS8KvY6jkqo7gKkudGxqU8r
b2sm+oy22m0+0RUMV3ozpQQlyjR0K3s6Z7WDBir35b5uB+uM9Vu+DnW6AEY3xjMfSHRLcO7wQrVo
hKM9lWvuk35dw6dGKEYTJ+wMBnM51PmTSDHx8LVzt2hTsw28XPxAJNPvFnQp3WqOdGszuwp8Wrb9
HfrkyqQEk0oWPCbscBzze0H/pLFXigYuZVmvA1QP7KTGUxKVd2LsgxuT4ccrdoRitxC3u2Wdjs2F
Sbp+ctNcPwV9HtxodWme5TwOHBSdJCWsNgqIo/Nt0QwCnRA3KhEEsb1eWAaWYTT18yHF6nUUNdtm
EifSkA+jOg1Nz9TN4lFDb0y+F8YWs7GNB5ccYoB+vQaft3HlF/lK4I0nzW/p5bss23eyaz5zuAcz
vpwjZwmG9qY23zN2iIeCPNxdw+zn0Wihesde793g7yMFhkU862DwF09dNQQ3s+Mtp7ET2oeoB50T
zZjui7RuwBPWnXddTZP8wX45Y3ISN86+qpzpqMXluIs6Y7wZ+9Y6snRWmS5N8zw5Tnc3O8z2EGgs
OyudkzMnm3hzg6H+9PvK+5YYyoqVS3S3Ciz6MeVzpjYdAUG8YjvV/nAl585Ze4behxohlnkYaJ12
8I08m1Z6V5ANXvoG2COT7DJ0Nxo+oMRuiBGv+k3tkb/jO2UahY6b5d+VjcetC8bmxY8r193YdVx+
WnHs76pmjk6DEflXo19p7PoXZmqBvw+GnM0VqxXOE4aXxU1v68Ft5pfdKTdkvxn8rj42tdafoh4v
UwYP72YqPGLEgCS9+NgvVqYIxi7sUIyjurem4czIxL9etED+1K0B9ncwpBzXAZ/xFXHt2mOSOGR4
kl6+m3OttmGlaxkK9KkXzDmWKNqwLq9Zi1XWTapHFY8lFh25X0g4UpHj77y+vlwTU2qFZgAHpCTL
PZxrz//IiSDY6qn1QcpJfdJo6h/8GN6Qoc8WGI7A5jEoTSYQix6iSzqpL5B0F8vYLT1AElL6lfre
PA1MiOHc1kxYk6q+q2PTevIIB97MnlZsG9jtO42IcEKoMAXiNwVqk6dwgmpLEPemd2dEvfYXK76C
iWgPNm+YxuDBAF64rZrO3Op41h6dKEvssNSEfQeZmGWPOc7BuYjR8GL5qMNJt679qJ0UG8nWT41u
nHpEfMegN/0NnsLmZzLAnGEOOwX7qG+8Pbl9IuyKToZVJLs7sRTiTiGh9oj0zP2MPDhksQNleaJ5
2EXsL1+oBczHGUgXmduoX7/9UhveSuwn2ygXr05TeBstC86WiTCC96dDv6FO6fYmjzy4432WsEVr
tYNbwdMOCYZoIw7tZvlKRQu6ngHOdDSHec3scbqSgAW5NO1uW2a5cxdRm26NlMOa+YKdbSeQAUwd
moX6Y+YhfGOhmlp3Tftc6UjryV2zRRgtur3jvKu2oJjQUvZss7TU8PYmi8Zbz/BmTgUvfaNAczsy
jXwKEBntB5FFYcz+3Vx5Bqr+g1PEcKHIertjCzaSSGvPEJE8vaZ8HTtSqbR8undbyMjTAg3C1SWZ
VSzquE8wo3NxBN4PCt+E8Xtu7nKdxwohMRTTM5UqDZ2pTw+jXsRPel4XT7ZJDWjH3WLDeGmaW5H3
wdWSu1QrsRMdUFYzEYwJm8TtwfgZ6fIYHdJhbJc1kVnZMeuDoKGHN9KBEpN5Z9mYcffTKjMPqtUq
JzEBrT9qwOtoRN+GE7A9wpZpznS41sm2W3kTNK2xDkDxhH3czMekIlM1pvB/XVz/KrPdx9hFQTWY
6Q35EQbv0j6WuWe845kyV7jgirCJXOT1XkmCyTKaB6l5FeGsibVuBjalwlo+YFN+pp529gVwy4A9
LENsg417w6697sFY6pZmQ7D9P/bOZEduZMu2v1KoORPsaQSq3sDpbbhH30ihCRHq2JNGI43d19di
KBM3pbwvqy5Qkwe8WQophYd3pJ199l6b8lBGhHNWWtUOEPIzbwvlcbNwo7AL9dYpOdwYZcb2P3Ou
Md+/4ufFhTr0GJ6LotwWhaBkoCp5YZAb8MKwHxaOIzekQuurJKU4odZinyb1fEUQC8XQtV8cBZYs
EhMNPybM4b1FBC9ajAliYqGpt2Di3jRuheQ2jZsly53Xmcj8Ic8Wid1JHMLYC24nH4Vf+jWZWj5+
b0YX7GA0xk/wJv2jNOL5yrM785pGswyZEcryIhS3uS7NTpkMwGt1/RJBT/BoeAfvTCt9clPDStyH
7FluPZMnl4tyly19xZwgKc7wJW6fPy3+7n64Dv+t1tVdk9V995///stCbcWy2sQK3wtjqHn5FVqU
xu5cZlpkp7zqGOsMFk9XahFcpT32Vo+uWbdfJGcpMOiarfTfPzjzrfzJCMmDszVkZSg8x3/n0P55
Kl2yWvnzIrOTNRFcWnLFcj4r01tk2+Lh7x9qTS/+8lCY7Zhp1un3rwCqrM1yHxAnD4WZrN7xHZnZ
089J8+3vH+fdivvrA7kQwhj6Saj5v6Yai2amZKEIkpOW8bwHFOOefP0eIsp6XCcouZchTM2MN716
k0HCRD0ueD+MOF2H6zjlt/v7X+mvb3EA+AeSbgC0XLBA/Xn212Yv0p4pgyxRvVy/+5+dfOWVuiUN
IVszSdWXSQ+8zxahtffH/v8r+P9WP+L9/9Pb9E9W8HX9rWv6t5938O//6g/1iEwwV6oAyCHcJpAn
iDp/rOGD32yIbQR2fXSDH8LSH1jl8DfCtBiMqTNYQU8BH4ffRSW6niC0O0RUse/+6Ev/F5bxdGn/
4q422XCDwQ+4mfELmrb1S7bW4R5a9W5tnmvTaNJWYwb0jS1mxviY9dYkd2y8cXXQqiDVfmIJSf6L
ONG3aSq5kFV8/6HSzt01/hY3bIgS5MuHaaF/5MUKYbFsx876jG01ea6Y9qIs8b0PA95Jzj9Jf7eu
9uN91tCNBL/ZCK4TDgUu1eNTKA8G7TJH1ef1ma5uJt4JsV71zmdjJP5yNon1EVDz7Z7CQPJRz04R
6+DSLethUJf+yB3YrRz9NX9HPdsddS0+rYHY2vfLTKphKTq65JTp0CLs6Ncxx1gzbVCDjevCybCQ
taoK5L7gvX0kMFf5kWPXDQWqZZw9W7Q20yGByTJSWQ6MkeA39kY824++q+1TF/TpwZ7yryUUnx3S
3RoE5vq1GYCAHnI7e5pxJ935rCZphgxn55p9YlyRe8Rj1dcOngKF8rjrLeONsxNl2Ca3RuysAVgJ
slm7NrTDKRowHFFiHrQemz+je7DM0rse3sdgNG/rpDlmwAhbwvhlqUTwKNd7m+pnW5xU3DvGNu+k
V+Kec1n4BpQAfhyw/+wMxw4iZrOA10AOm1ZP9ZUfNuUZyQhstq5G9vg+zCCooPN4xlJKBY6RyHQX
0GL3gMblZuYhTmC5FhZBsB5U/sbux+Ocj0u9DcTMCc0FDL8XcxwfXWbRj3JxMMQu9D0/hWVA31Kf
jEF2dJH4ypdMCV3TZRSQzN9piByTsRsJmXXdAZIqK/YTLr+aesW89DLrjYOZSnjn6Hf1vDLcVZ0b
2Xg2aZCNRwbOuN5x9LFOkC4fRBr7uxA4NM2ZzZhHGQs0hkcKvVI/7Kn5I1CwKRfDQafzbHKASzwQ
FuJ4VhvBU0E5OIPuCWXy2ptFvlloeg2y5sZtF7ofvOKAUTS+YvrZ13Bsnlmp30/QADaKh9knLNpw
qcyvljkue4CjMT1Z8yPszQ5TQZruCNLkl7YyzJP0aGWCpW9fhQYg1qKzkMOMFAedO2VXLuA5ztsN
EadyXk5my1fT9kv7OZztT3XPQayldm2Tp70RuX0+7Js66ClewZN+guHyWcEeuUIDTs4tHFMWwZW5
I+p0ALbLKCj13uXQxEKF9GJlsM1vDSQISf6CM3j6zcNXhtMc+w2sUkQyk8Mi908RQVYgS6Dn5FKv
h2iAjfKAgfixzwyGuCazWFV7MevV3Lrjt8/PuTcbCkxxL0/g4PU3nCnzVqRIUgFftmMrh20RgNOo
k4Usftue6tF7bJ3yoRDZhWJPKDYaU4u9PGVoKo3ZhVdBMj50IQ5BtpJbwnO7hPAXu6Q0EoP73LXt
QczTdU4KE0O/nvZKlv1uiJduQ0noi0/F1GakgXVrVeW30sWRa9cjk3OZ0v1jUPPTWhYrZRyKZDW4
CGbimlZWOn8rZCYCGHRwghS4N8m37qpJ1aCUh5HPluysmvfDP9gdq1sDF8BRqPILGhJQcdsMr3wu
l1dawdeliTm/ScM+x31HOxTfCuueM/E9TUE7Q/Cklqa+mXALvJXr1azQccDxOe+Ms5S2+5DZrX/V
yD6NeMMAoEwyfA3a9KPJrn1T2tP3tK+sYxJ0AI0yVFSSBnPkgTm+0nPm7Dou6/e4AzAtL354KvLg
IfbV/YgivucyIc5Nbow0ZRV+/4Hrit7aQxAPG+n0+Q02l4GisKI/mLxRe7NpNfxbL31wpilkZWvC
Qjf6rZtXrzjl7QiA7+08VQzVLN2mXAaYh7qHzq+5uqRrisbM9yTuKNZEaHijK5h0RsrdoY0ZMK3w
kOX9U1kX/t6ulvhxLMZrabQqYrmcPzNMP3tkTrAqDW/dEn70E2KfRK75HGtJ9L0keGqPe5y160b5
QAtKzKvYujdMge2BYfZL7c3ezkPmPZq9/STjoOADXBAeqfCWnD38Lzep5TzoUF7KLn1BR8DsTwbI
bDBDcaXd+Ub4yQ1HQM2uR7cv11JpiDvROYeOmqSHibeu2sghIUzpL+JTESfWx9IT/lY5AV81g6HJ
pts5mIfd0LLxFHa/94bWxh6Ri007sG5H8mzSqJhLQTG2Xk5p0x97mV8NWVwcMKVmEeKpZPQ09tzM
ymiJw2AjRkQ+hiXtfnEN3i/2kIa4Qflw79Nq9U0Hqr0mmImXZhyaHaH29LOcfLqqbX2ZMnpP6rF8
tlw6UojWhsPCjTUPw52t+scBamKbBdWXYaqPoZg/5hjedgPPx5+KpohcL8jOw0xCRFXW3iUeZUeJ
5y1Ie25J5CVu5VbDbDp7mUcHruHM1KgnzmvcaPmAz7eoNwYoZ7kT7HvRSp36jp5G1hGNItnQc1+T
IB6Oc0MZmmVRd1drqS82EYQos21QR9okoegYz6kxrrdnck0N1cSGQBkzA/sFtHt9ayZymLaMWS4J
3HnJ9UOdG+IUdsVyNQ3OszuZ8rOhBiM5xhUk9b0XjDi5ndIa6cxj+zYcuc/aO9TZL9iF7qw0yOhx
HvuHzqvvxtqg6bIw7qs51bfFlH3osEbt9eQj1i3+B9G55RMt51e2ASofzOF7cXD7icurexzxA77l
i6V2tCaokzMZmECaIT34uJ43QsgiqrAqRFk3vLJy7na1KYzrhG6DFwl/YIPaJ777mtS6Bvq98VKn
fKPqfX4MRoOFuxavTuExMYsqeMGdnWF/883IDtL8iRyHCX0d1GIYlNXGcaYGU9P6JeINozV8cvCQ
Q8vme82vl6iu2lX5V6mKz7NpBA9hWA8fKPPdmXC7b3AHett54JaNscqqIpEpNwWhpdyNNFV57pal
wVevXc4IdXJt2eWxL+KCDuEAD7IOmwdR2ei+eLD1PZF/cVwCv/1gLOGxQTl+GrrE3Vs4ArMoJF58
AXjxtS3EF67OSIDkDrcQn/Rzlls0GDkhVgY1bz1GrF0sfW4QoLgo5SWOkHo2sDY0ZRsuuwO73/ba
S251y6bsu/lCL1N4HBtrIszbfimTyor0VGZEXeVgPXKB7KiX0E4pUJHHtMRbl0Bhr9yCm1dn1LQh
hc458WdvX3IWfDFHzF8EfkqB+O3ODo2djvUZ/Jr/map0Iu1Lj/GKiRNzeMmBQfOa2yEXywX7LQfg
gd6/xcCEYG5rx76NGVQcvre1AgJDbGpbcfKIUkSVJI2q2CIOdFYQ1fesu5JHiish311z0Irodn2h
ef7k2+NXoLf+obPazyDX2GtA2N1pggXg7OmfXCYPBcc1D7xzV15OLWII+2pbNk1OsEh/GnpMtfYi
9aYGk7P1yiZmcddyDywa0DaIsHMse/ZMVnl0emxJqcqHq9ocd7FybvI0d54zZMlDKdG5srSieKTH
sF4EIcUU6b4cWvWg0sE9mNZnvBkcmiCo7/IqfoZTh1G1tbex4TpbYjhy23kKaS5HLvHnekfF1nGp
+exVhME3oHitqGHzHGXusKWRoOWSwo6XyhX8ZKumtxTpJ9bKF59D/t4UvMzE6J6nhrh5YIZ0CWTV
ecSTus0tQe3GxPEQfZPcbxJI7otlc2poxwzB0R9YqH0pa/0Mhx+eir/c9xWzio0XCtgQNDIl8RW6
uFsd6alrQ00D6Q/23dAnuk1fVtXz1Hcg14h7kFgyXHC2OECdBpp8CoJ5Y+cNLL5qeWYzQIcCzQ5R
1sQZkqe1taZgYYvMJ30qfXZKLovKScTPgVVe2lS7N8oN+0i39XcOwCQx0m5n5UsTpQYGuMkdKEfp
0v1S6upZuXm2LV2dsGeuQ7RUDjx2Kzw29Xl5XSRcYOaxqPYhnsgbX8SfzY6m8LCY/EPKLuUe86ux
DzvfiuYy4ORjyfDWlPlNPc36xjYxgjXtGC2dWilr5nxjAwOhVcqMFr9x4D8MILvDYLxgPP/aMHMA
RXi1xfKWSDyxVqdZenIrtvMCFv9yikUx7BbDOJQU94pWbyyfzjOry+WxLdRdmzlwJ1IukWkrItZS
5l5KRtzBVs4BxNDBbhBWnTw/k17mJpqbV2YhnolDOBsnW96mQH+JdfK5aWh6F41zr/vroInZXS89
eZA6+WQY5DE1QR+8U0uUOMGFjt6Pgt2kCsPmUHCD3EBZgbVDjmdj1KZ1cV15n4+c0IwuN6NeL1AQ
kOHNmyJuRo5oxh3W2IGiyGpauC3kMU+Xu0ELrJySyFmI7qT4BH+aFQ6+Ar+bE4/zJnXsju2cC9iD
4FX1WjZ51eyyzKpuuG0h/k6NU3LIa1SwtVNV34/96mg3ppZqYr9AVDUSFFybLGrUFL18tUeLYg9w
iQw6sn0etShBI6bDiZN1cQqDtD64Ye3u5bwk59HU/l7V+mlWQB7aJrwNhc7v6sywvntZp89LmvlX
kEvU0S7n4krDyth7o6ue3JoFqKBllDk+vy5qlyE/MW+XJcFY3DXJxZkCJ9IYeK4tgLS7dpmmg9MQ
c84HJiZs0ca+DwPSZ2w/YqeuD0PtuNuEppFN1WKioR6YpjwNY4cODvhFmkIimTs7Oy3jW59ioWNQ
zp8ByISbyg4IH5W8Yhxsr2uNV1Tl88lTAy7KcbihsIOjRZdSXVOEn0CeZVt8mTTFVCn7N8kyx+Vs
SZ02P74LRwCEDFr+xJGPyX/v2qxd+8mOoK7m+xTwzYmz44lae7qdymrYc7nydlzRZ956r96xwDrk
KZ3xsyEedG64B8ZhVBdnyl+HIgzXRKtZXHO75k40MjHczF14rrtasDDPySfHgbfBoRgZQDI3lEK3
52DuTCwMZXbsCndt+5NYbPrOPLNH6TFzON/bBcoPxQ2UFaYf7SW7sbi676jwru5yxduI7QhYdQGh
qyzHCLcl5p4m67dFK4zzSPdfZlOHUjTVdeIHL40IuwNn7BYjBx//bpr2tWUekhHNg9Y75hkvnVcw
Bj9KaGp2sv7b0ki6R/rrGeInWw5SGiTWURqYtWynZjtXYYDsU54esTvCdhFtRFyVPTM+pk1Jg1Qh
PQ4u89XINzXSKyzD1D3XSM9SYH2Gz0OQsxLxTsJt7wggsxTvZlILLe4a2b/IeKjhzkw7xi0+yXBB
o37oxg3fBvNmsbR9YBmBlLJw43V7WLTSwnfBfjjHBD74RdS2kHcYdpb6Q+saSCfjOOI/gkrJtfPB
npOZZzT0u8Ifmb7EGCWKkbA3TFat5CxRBbZWnOEchj+xwWP8ue6b8D5PDN5I4R1a8mZbf3KWZ2G5
d8ESQoiSlo012Nz3nRfgdFT0QHNYNohbB+Rx4iB/qnD7Cqu96Rb7XAj/DUMcHM233qoOuhff1Rrn
M0U241ta8qirwm2b15GVy3y7tMN3/PBFVBrFp7Q10l27wkJZ2EeF3TQIKwK9ZMlDysZr9IDUwqzD
VetT3uR3KuUCHXVa+VMkoTLeEkO0rwzO9ZIinpKGsIHBfGhnxV/iTk5FFlQSU7Y41qZabVMc+2Pr
nyV8JFz4EZXN0F4nKtz3KDkw+0vtbYrFCmjHtuZWX2BQq4MLyijcUKqmTlnZgkzlqsYmqbOUV3E8
blNagDiV90+G61esPgX9MHtSL6OKHKC8zdlnTpi5fNg6w9wcWi2Zdl4jL5boDoSXzYumNO9zV0xB
0UPZY0em9I+V0P+2Zn/41ty8Vd+6/1h/8BcOF1zn0v7//PzH7sefk2/NqoD/9Ifduw/zXn9T88O3
Tpf8U37Q73/zf/o//+3b/8TNifty7bH7v3ccIgJSLpf9JMb//o/+we600WEdtmWuEPY7guV3MV44
v/kBAE43RM5ddXUU99/FeOCdLqdiy4SYAezaMqFT/uHw9H/jp8HkDnxmbdv2/X/F4RlYv2jxjGtY
ZajG8deFgWkStPvJ4SkGv2maObGOQsw1ZfNDIyJFxg/Jd24v2Yg3qI4/zbXw8MAQNn42NZY116Rt
LUsTFuwNI1+oBof5M7Zi2vQ8cUeIQCIQ1GuoaSVkW6440Vj7FA8ky6JZt28muAkFwYEX+JlwR/3y
XvUnqxH872Ab6qu39vs1aRJe3Hny3mqTLtposuksc6TPX1q7cF56vzG+8ZnGROjgffq2dv9g78rI
nt2kTbBT6FwimfIzfh8pDv4Q10/Y65I+xzzJKVP3uAU5XTQG3yyPEQDs0rCTa1tXwM5t01VZ624D
25luLDWVFL9r47Nf9tVw7vpB8LI0uCIsuNYXBkgdsfpERYIy3pDjwe2+x6bubuKu+OxWS31OxowT
uljcrQdo6CM2o3rnWbG7NUC1RmXsjC+cpueHikNecnI7TcBWVhJ3/WIGhykmI4/rzXilbzfbMtRN
z6lJDxd5GrTrdhna4EV22dDDJ5voUVvwFnDVymNyG3HITZT6KzpVbzlkUpNgeAAMVQsUWUvS4LTS
j/L1HYNPH4T1NL03nP3oG0vXfriw8ABVzJyynn7g+kvuhfQzOCUQEAXk76ZzHK6zQd+BLHckNTo7
YtfcE0RKLigyVAsy651bb6mSnPP7f/4AhzPuKnyquAeJAb/XHgIgK4KLXCuMbHJ0VQR3O37JXbFW
8WhfXPrBXbNuaQLSO2H+e/lRHVj3UOMtbYBBVmJoBj6a5PFtfDPJj0Q5N1kw/VMfOicn7b03OZVt
d3BxO2RkIbvlHFKUzPNc20dsKtxgQSNEA/RZXxSb2B2pgZXSTUnFzC8wQnUGap7kvLrVEAN0fEez
JzH3hS15IyffionVwlYEDfzsmAwo3Xl9bCanXq71LUmT91/znMxYViz8GT4hPzZtWkx7ZZ5DRmce
JJi+8d97gVxRg4ZAB+MviaUnSbm89/YpaBF0Z674dG4RFJFOK5tl6TgX+9wAIteQPIlY2+Ydg7cP
RYxHRHeHVI57Fdp2afHZbAeb1zdfKxxHVfRiFQ2J8rmjjTdNKct9o7EYgLaLA/bsryVTLaWabGug
KB6TLPfce+KXMNEBEDWnzMlUt4t9TYFIa2f8/MQpeVpzBS8gjUv/A3uB2Xh5/y0xmOoEwzUKA/c0
j1/WA9HVbQzbsW4AtYKvx9XqoOj7I85vtAII7P2InLeH+b52hZrm+pqsm5mbfg4pg/S75jwrFHkM
uRkHaxEmHd2GzZIdyOjxgQip8Tn8gLsj6KqjW5nWvM9aWX5fKODj4OgbPFaN8NNsEs8QFeE4qPfn
wGKziKBeTCRuC8ASfWgvx27xxwdzFNPdkM/ULvJJcyLcQOAv6XUheY92AWdf6KiRHnk0zzYY6Tu7
C3e6AnMUzezabnwziM856Z8X3kw/3bLptR7ydO4Re7AQv/YY0+J9kNvTI9Kec2Ayq/bkPHE+Dol3
r7O++5KvO9NNyU3npcRg+Sh8DmOBrfhg22pUPBlegItvugbPriowqS0NBVeQFVSJPhLSdRXxksEW
mUIvQO8Lgy8tTDcHq2sj1tPtSCWEzZn8lCS5eyJUyus7T3RmKUhkF18T5ecBq/F2tDzCggN+hZ3R
O6zkWk4fG0BrEt0wcw5YrlKsU9wx7mtL1g/l0GCYHooybzZwLVgnNUuwN0Y1f3ODyrmKVZ8d80FY
X0t8mC8i0VMAHQZ2X0sW95tDIvVJe958khXxozkvKTDMjGeVG+oltd1uC2SB3XIZChpcLWYu9nrl
xZpqJvdwqtFUKg6Vibl8o8yVfRIYmu4M1CZAqM1XxiAyP7aeIu/OcMtgEIb2uvRcVHHNUs5Dvltp
hayTIBeCqIAcDyhPrVhDohYQDjHzQDuc5na+qlcEYgkL0apwCe1MuGlEI8TQWZey4Gp+v7hOehrM
8EB8cNovgzNw6i/k9ajrZlMYOr6rB8XVZCYlmhlSP1g1Wb5ktDBohd2SHAadORdZAPB5julHfUH8
U4/l6N4BLmwfiDlhIkk66yGmBuSR9Ry0CMIA4ralEflIdxak6yQ1Pyb2OJ3dWDwtCXFzkuj2oZm8
Rh3oQWhCvh/szI6DmtYv/nhk2cORV9p3XZc0G58OQ29Xmql5GXGIr7XgvXnfpUSbJ5vNapkrcFS5
o1iFDD24n3LELL9N43T8FMupghrrai/fm5XW1XFuy5L6FkAlu8FpG6xYZv9k1wUge+praEgA13ar
c1dvKsSH0+A7fKrBaH6auL2fAT3qG2x1n0Yl2pUjiV2LoIP0Ixgc/aXzl3w7uKH9OIeGi6s2t+7Z
JfffB3dSn2YKCtq3qTfL4T7Do5iQHkNXSMqijmSrPtrzEt+noF22pDSZoIU1XYYemjKcmM0Q+LBa
Ose4Var3d53tJMD/gupb2Y/TpcUqtou92b7Ps354FZkPm7FK/btQhh6F6CN71KJOMUOaKM83AdG4
a+CiNrAjbRr3btFg/3U1a+aqDDbD6vCUXVV/ynSPWbCRz7GW5lVhqpeeW+IupXphi5TzatnJKR/z
7mLMnvsRxz15gaBgtKGH1drF7L/OKNjJrSMawuaBOgo9sgcOcIympqWxaTZyci9j2hP6AU8f2anr
lMystu65+Rk3jCX2wczSC7CCBiHF+hDnbgDM1a82yoaACcG3YDgsy62FVM21ULq7dGIXkjhhvGwT
lzLa2ucWvl/r2CaqVqRzj/3TvxNU5j02pOC50ddDw/NJ+6hYpr0R9MN1owoPj0jy7Jst/d3KyLaW
M0EBqhG5w76qHjMWFkzo9JZQDWpl28lmA76T5mRsdA/jfDN3aXrH+tTZF445P5lKDee5c8wP7Fy4
QPlJc80VCFrd1OHb7Sscrr05HGStaepARJZnByTgA9IWxIC57sadbuos3aQI9VfazfU9SQVzq2L/
hFVYXJoCyDZ27djfQLt7SXX6EXcGtmzPEvBvpyF5HiTad9BNKGZt51z5spqOk5nYGzfEG+prn/cB
ZubobyqQEkskAu2r/VykHt+Eqsd1OHnt3s3YXJzLNEQtoE/iIEdXsJfhiQ9yUo9x3gT7DiJBvuN2
OB7Z6qIalVhEGekxXdbVA/YF2koV3uMtsaLuzK7RdTZEePR5Ui6uANuenD3/ZroOqikVUcD15isE
Dv+7IJm9y2BNga0Ke2IiQdAeQ3pgduV6tJK4CTflgNFlcRGvQEDl/g6fsoTaO2SRIAByPa7qQTyX
fTQP7bqcD5AIoOTeLJ2QzjP3t+Ka+lgnHfBcklvOe1zeXQHaQ1dT4j+UrBioCKe8ezPAddqIenQ/
F5ZtJvvQr2u+QCZnQSJUxW3CTTYZyulSF123mzVx6iinFOu+4xhwbZeSdXE9O8nHoAK1AUsz54zl
hq+JtpqHJR5zuamSdE8z1HwhV+vdkJlhcxm2rbHVjaevUMv780Rs7kDL+XRneX33lI7VFaLJWYpl
2uK5aW8r6NpfgOuTxe9bdWVB2TmoRLxwUBv3QadgLSj3Ph9w2G48KOhULU9VUl4B2KfoIwuXZUZo
RTuDc1azE6lsHDPaYX84FVWJ9SS0WXtSKVZu6GTmBXHi5VJoZVRf5mHq7jDiL7cIRCrbJTLzNLkE
+YRCWRfYGjLtxvYB0oVjnICHHNrUCR5IdnwAajqlZ3iHQUzVs/nWj6G8njwOchk7bn2C+xXzPudz
wR41T1nO2a5nfsgq/kuNG0VH610jOyp3iLIpWGieHD8sqdtErqNEEtwltmzvuPudMBNUxnj80yT/
Txyuf4k+mo4HecZaLXTWP6FthqMG2s65NlB4MUeHSdTLUvtpAZ33NVTWf1c44f3F1Wq6WE0923UC
+H9Umf88iZfpMFPL1jXHulLhpU85uiPzeG+F0cPeBfHyJS1N171JBqGR8ZTvxHPUWUZaXYNUoSLi
vX/Vb2tX3VZqsKCQ+wvYEtuiiz3twx2+AQ6A7lKv2bLK776aiemEDPRuvzzavkHrTDsV6php8ics
8L23xhvG/rGzQq/bLz1Bly4iFOK4n3B+seSNxbRWLlCqw1k/YRYpuGI8VYEjYSqD3ls1xe8AMetH
J0w40fctV4/It035auIhmi4Js5GxXjtNBiwQ+vcLFPxuH1LE0x1E0qjjzF9Ut24jLf+gaFGadp0l
mtf3WbjyW+vm79/0v9h9gf2RrxUA9FwTcWb1xP6pgpDVFLC8zmyO3rzOy16Wo14AiWZc+/sHWn/Q
T3bf9YFC3+UYgFmTer+fHwi4Aa4HYmTHMi15iyW9GLv+vTOI7x5dfxmheGbDiSFk4S77+q8+usA7
DdZWkMWhPOYXvK004NGY4GXYFkj7yUfv3eJ0njk/lurYTAaP6vcBQ4BB84H8oRP+EOH+yRfL+iuV
WJiujRGJnl2spr8+d1yP8NRj1Rw7S/LTsT/QtBUUrf1U5yD3tq618goHd8ZGmEjOqCaLGga/OgnK
Y+JO1tP7q/G/LVxeZ19U0zXf+5+lynf58R865v9D8qbt4r/90wfnL2bj26J8S5vqJ3nz93/0u7wZ
ur9x0bICjyk8dLAI84X6Xd6k2vE3qoHIoAe2afMp53/9IW8G6/9xCE+uKYJ/SJsIopaHFurzIOu/
+5fC65yDfv6OoZrChLDJr/MbcBn/tQtYDYWoJ99qr9zemLYOnoueEWPvVL2499IahcILE4OgDfdJ
b1co6r6ekYQw0Aa+jfTA90AuLHCqMIsPBuFw9aQZQM4CS1d+1xMA+TSoLHj1Fr++Sq0Er+qY29tw
beJrzSyrrqD5wgkuwmHbDznodtkazWudShDGM/jHQzVb7JZWBOeS2hjCcMKGr0M24yQRJtsc1bez
jz920uJuxrO9DRoO09S19O7OeUdVcF0V2duwEixAOAKzaBQHyb1c6WGXHrZUD0q5rEzKxRiSMRvj
oxXOeEMCEFbbXqCqypsG7Fu3SaeOMgm4iTSCHcmiMJLt2H2bRnVVe64n6IC0YzZ+W/o5qvhG2KT7
x01c8nqSK5orPeIEozSFBNAw0AdhUXFnfhmZn4kJFSmNsnh3685bsG7lDTaaSuMnANmla2QdyB9o
FOhyZLg3qVgIdG4Ju7kLpuAhwRGhGCvSoEDhIWmcf11ilCiviHrieB45mSYD/28jNBzsYorVDcVA
xsnEdHJHnWO8WTj0sbtxcUl2aX1KDYjZCeajx8LwdQbQGQPpYNXjvVUi2/qhnN8CmRc7RkZm1mJO
txlYjv0gquLCNIFu0bkVXopeH4p6IJDa1o3PybXUa9sBhA9cIFXFmRAJJ7n1KBWJhrSctj5s6K3b
ew7aUsIVEJv0PRn56kNcGwTjipjV6GIM8rbM/We2ksm9k7TdHfvH4L4k6fyaVmIijEyRipLpdM/n
odnPQ5O9lGAt70q7mT8UqTTordQYIePAjrdsAoObMCzilxT+13FKfePWoHal36C8h2yklXOJ0dRx
vxvZsrUCVcwvcrVQBIh0z61v1Y/djNtxw1YumSKQAM4UZZUKpqiZl+VUK9YU4E8xW8GO6k8j2dDD
WBbJiyMb5xwuK63Rkt74xGoK6r2Q2L63ulDld2uEor1xggUOWdLUNXWKzbJBgfXgQ4DiUaP3lLcB
451mxHDZrV8soAzkBgFmQnBQerjVSWKfwbM0R9cNNbl7HHsbXXbqPi39+kWxmDsMrJs/j3b6wWoB
gPWlEFe80whEEmsSxH9weHM53XPzT69Y6aunxHKWj9pBet6H42R/yRtlno2lRgdqWye4Gssp3Lu5
/DaEbXy0PLNlcC04ArG9fAwLoT+SYi8/zIi6H5yxz7zIa0XxoTXqkH073zDf6NXBhOa6wz3S72lG
OEPt9HG9ZeUhx4F1W4c13TUTi3mGjIJZgn9rwHnKCpxWS55uPN/M7mp6Mq8mg9EtAk7j8ClGiks9
MZWbrDe6LeeMmR4WDXIpHtP1dek3QVCu3k6TdXY3XjVmWG+d2bNfXIoXb/v/Yu+8tttG0rV9K/sG
0KuqkAqnTCIlipJoOcgnWLJlI+eMq98PKHuP7e52z/z/6axZq8cdJJAIha/eaNRvo7l+E5eG+wLM
g+JGeL2gW2WAQ1qrco4f3Tq2bjLSl46iJQDOiRt/40bBwbMa95ac94pHo2vezOQGwHWI4rPTEWBd
DnNxb8JmfKqWHEEc3whgvWwob4I4sN4GIRJVp0L8saRlwDrPXnBrKdk9LZH0eZEG2OwyhDeJlMDy
I4hKVAbPjRlGX1Jkoeumr46qQ25vO8O4CfvO/KBCyjRMw1UwqBizj0QBL8HrzsA02ipUqYkVCnpI
RmNXF8zScLm6eADdW0ScrfS2AGLy1DfREh/tRwKtSjbE416F7XguBgswPAkGEyiWlthkyIBFO/IY
qeZOB9zlfjidLcNnd9/n9jOE8QJL+4xXE1VI/KeCFNoA3ws8ug7Rzw+WeE2GBZpsTi4x9NMq6MhJ
k6aNxqGJwkOR6Z7gJpxoR4MQoxPoQ8ItahOaIcbPyAvzM0EX0yEwKBThlwbUefnNgRgXcMTKGo9G
q9AjEjXx2Spq+2thWC9RWamjdPuGPXWVTSChxPMDmfKQG8ntwBb+1jOT5BgKZMqreP4cCgpKSUkv
4CvGt4Wo38BPi7WWdYhxeOmmpeF0F0lpA//M3kMl62JrOCo011YzNPvAQH2Z9AHChcgnA72W70ma
sa7iwBY7nvfP8Zzrc0WFxjpEtPZIbRorSFiX10OcZNu69u301i4AOulAAe7JBX1lA1J48EZU+BZR
eg/cudkmF95wH5E581KNDZIFRUUtYw+IR+D41jWfcNqoocyJVS9tjLmJnd1nvoESUk3FQeYtsHpD
UgM6lOhokGZBfkxeXLXd2G0QXbRPCn/vJtUFkJCbfGwb+Smu2BqRATwfUd0H3cqhfu/e0lW2yqkN
2IxZqNaTOTZfpdkn205O3ZtYOPaWGAeaagOd7CyNwNusDf8Ndt1mYQTaq8EzKTZqovquD2JTkvrh
LaYRlaFTr0PjMHQ3dYR61c6xVggKwQDCu10w6OQFF47coqzmumr9MdTplxqr+cE0eN0LN1kCtPkT
1lSPPhLb2fdRKw4CTnHTR8guVBvJ40yV6GcvJne8TUPjqrWJALAaP32I25Q8A6J7dmUbV7h/aJPo
gH72JmkIhGQyeRk03FwlKuxvIvp5eY5GIlJxGRkbMc0tShswSZNisc+tPUQYONLHiGaodTeFzn4A
5sUfcztbQ7nP6QZbidJTu0LanytRPnSEfIJ9I0iib+OKJdrANWZQHIbkLgydiDJesA8nFc42EcXJ
LesHd9EONxVpZFm3Ehmx8iLMz7TbJddkHAW7vC7RtXtwnU6Us10Ow2sCmIOdb6W3ZmYYZ68hLCR1
Om9PtEgA6JM90Ah3j84h3LUZyu4Zxm7tpNOD13cSSDpJr+Dhik1LOe/GCgqNpKOTVzl1ZSzCrnln
ILJasba7j62l6P5BPbr2bPkFt7SxtalSWEUZ1jIVlTYvsgR5YG52DwMb+89RNlVb1+D2Q2C5d8Y+
x6+NFo/m3ZA05o5MNa/sDiOQwj7OA4Oq9VlfZ+30kEb2Uhr39r97qX9HKsJWViPS+HupCGtQ+5z/
vJV6/ZlvWykSv/5AGeCwLXaFAFJha/Z9KyUdGmCR55mOkAKzPNDQv2ybiET4V2yjUYxgxf6/7ZRl
/YF8xUbeoQg+dkCx/hOlCNu6n7dTgmnCkdit2eYhZLns537ERkqkdLQPTiSkl2Tuoa7KYM+GkBoH
u3KSae8WiZmjjQsIBicCs7ylWdNYp6h/XhofwxCxV5ki612E1UjTXYUsjrwU5/NcK+xyeaStFZ16
07FACJu+j2arOhbNLF5iMxjpS4Kq5nm1pbuUOPa9eRUZTvEWS5mrDk3l9f012vV6uK2x1m/DNsH8
NSHdxC7o0BmGv3sNY9GuoCWOoqOLacVzTnFanM9qg5zrY9+peqsQWR6sfiTHZ4q1/AIgh14LhNfa
eRqn9ZbIMFSAlhNGtzCVw4F0Endv1F196IuMEY1sn/Ghr4wrFXdqUyiPApvRvAoNRCPrDECHT4WZ
4/1okwOIJh+jyTQeQ0+S4bQ4KpCjDIn0W+DhNEYR7pq1DUmV4/EmnaJuSBvwkY+tuPKcZTF3ZC6r
yL5m+Wvuqc2LmSLZrn/mjFB10XixXz/OTjkf2tpqILXcOhiT7cK5ldZAnddVrcuQ1r1RDbdkxtPZ
li7yUlK58x1+oKyX64ElsDX3MdE0RUUfYVL2nXtDaliOOH8tGwzAJIeFSRcjKvWCmubJg8zwRvWE
tQDlOS2iasfTl6Z21y03JVqpp95U8tywrbhHyW6ML8T5lvFXD1PD14lOrME8KfaKmXzDXlPuSHp0
2aJS5u5+KNmTLWFFXn+kzi65dnDXcKLqxA+RcHfxIULma27rNHlgDKi3gp0KboVkuGsmYG425gw2
KTrnzQS4tDaUlNc6Tgo6+MS8owQtQR4Q3qGHGM+t01mU4xip2kQeQS7rtGqDa61b1wKF5myvFbvL
PYwlAsmUGfqQjaLekY3SPBeqTD+rtpImyQy0SKzqakkF0z47aRRINZbCxpPXjYkjxjKB6+MMJ8je
yruPYWyh4pkLywZ7jzEAFFYZfAxqSzApW9kOX7Jx1ZsWvlYOd0smW3klZzk+5OhwFlk7cbKW9F0U
gXroVokSyc1iKUMVSq4c8bZOfugHQf5y68cI6tvUOjo6nq+JX0XWSeUmm3wiKZGv7LTAI9WlwckJ
ARU2neUcQU6bD+x2/I+EgXq7ghIR4qRNa5tUSX7dSbd8GzfziSpJ+2G5s+9IpxMbV5h4YCt5O8Oj
r0jrbNcaa8FOR4i4OQOl+FrISdwVdhJ8gGeYb+rKGpick3TfpOgvp8gJruK4T678qPGpeCubFzUk
zRXqIe9NYBmE4ZlaHenuejcrcZebMQ5jvENH2HSbiIiKuO24Gd7bFX0fqzgZB5xkpnrK7AnnZDfN
BXx4KswzAFWH1KExvxquxunRcjZ2yRy3hw7OClTVw4JNHtvGABDyVknvWG9KkzkZk1JffLb0FDzi
QwkEqYe1/QljBRUnOIf5HaVxYFOk1kSNkDDfUfUxCDxXyYj7V8cxPHAfjzszD/R+tB1aYCi00isK
hONdaweSG71roxvphd0j4UCIXDk/j9B1sIkxfiQ10ZRLRryd+N7eYN+tSTWp3GsNaEFxjJXql9HJ
w3sv1dG+94v8hWR7b5MKxACrkh54ZzsVFi2UQtKgFZ/brNYHjPjjJuHufiOpB8zgzCeFic3010OL
rFcQUI5Gj9kYMi86xSn8KMlY5kd2bMMqCzu8/YO04s3ImPtk68HbmLKczwWx+WvLrQcQi4bgEDMu
Fk6NiPPeHT/TsIjlUJnt1wDPAIkvFb2ZadhcjZZiX4e39m6W5ND3VG7dT7ld7GSKvV+hEb/xjUG8
cSX8/Jrsn6TaFUUTbBvArGdddvXGGrviHFtGwX6H9Jl1GHeMsyTZfEU4LvZ5n7tPJlHAxmbm1trO
LDnrsJ16Z4UCcmArysqvB9wuLvrJW1XNwZon0iSeR6q3QUUUnB7s8Lrw6vK+kmjH20qQAD154YSs
BOLaxnAZI4ryaU8WU1ohQsZK44/Q3VISjDPX09StLVV9oS8b1c1YeMRXq+IWh2q8NsyqPs55MTyk
rrEl8cu7RbllRyucvKFPIQqbNgj6aoOEPv6YNj2NMU1a3rqlxuk9yAZfF+XPZ4uCzX2viVkrRh/8
jGowqkQoAbqr+zJ5nxG49T7QQGg4C/x3ZeJHN91YIdQgZvKtrK1py4YwvppQGm/9CRRQwAuHwFsV
thkUMKI95OncQ2S43VuLbvtpFVlNvjFI81o7tkW7D7qQ+4roSnPrEmx+nQ8GVi2G8unGpjQgWUcw
MltdWCbnsR0+WCMWAbsPnSs8uxj6seHO1zKSzmfF7zfWhZ9H90EbDgivhfd+mm2Ms9bMi15TVL+U
YzXRjkQ65+gS0fpIZzKbKAOpV4L1moTyjUaOgXgJVU1JW9r6v8PxvzMcMzAyfP5mOH7/THpRHrRF
/mOsybcf+z4fMwTDxjLI2sR7Muu6/5qPlfXHomBe5NXQCT+Oxlz2pTYRTs9eBtrviSb2HyDW0iR+
RNGkSNLufzIa/0zcWqjoHC096kUcDD0L0/EzlzcXM7LgpnMesj7N5jVEfvcAFt86QE5V8/GHE/MX
7NnPxOHlYDAaZK0Lz3L4ur+wxIE9WpSHtbikDTSGuUX22tT23rskaoGVLtxqwBbi2evjev//cGiT
7YbWjutwUn/+npGRSOwn0nqYPWS5uQd4vO2nwR236Ezko6lH6OVG1KBfjT8jxvz94X8m5JdvDn6P
Fl4TKMuF+/XwyoyC3ItT8yEFlEILYiCGIO2xg+OOiuVw46Ir/f0x1c+bnm8H5VaxpCuJzDd/Od15
mWOnA3F4sKmVesxNbR5URqnRjmwb713ZUhZHwBgH72QHZx2SS/LiIMK+SkG7kL3iNboirQnEsAE9
8rdUFFrPjlbAi77dC3nTE/ckNxGYAasTJuRwM6Z4fF9Xnr/lXHk2fqCbX7/GReEP3wYxZ/2SuKMH
MiVHN1QPSKO5V7oUhXC6iH91A52aApDdjAlpMr8/e2yA/3xUj8eDuB8O7P1yw6BYJkXHruVDLHv6
5g2Et5Wbh19FzLwyyXk821YpTwBP6M/xof+jpOLPx4f2M7XrEDlEdNEvF6/H7c1EOkogEWc8R8sD
M3kdiGv/j8KBX0jtyxmGAuXJWph1PA6/LAIUPLe5EJ18sCJvPGN8ROwOfAbI65tm80KgjvXcC6d8
CoTIsnXpDjwsRkzWYExm9D9c7j+vSK5pkiBOxpNrU3j0yxdXTDZeJXyB/bPiIbHgcYqjApzqV1FO
ktjvL/NfPSQuyx7PJf+DC4bp/REZkGUsIsPsFRHHLRXCEyW0rxLxjjDEmwyu4GBijbwhCp+7nIJx
tCm9NwbssaUxrBZnLzGu/XgOEJIHIHUKfX/Se1vMjuN9GPaUm0FL8pTZMLrDNTloXbr7/ZeQf7G8
QFS7lpC8KvBf/vKIxGngd3ry5IPvxxgmyJ+o4Wi4b8Y2K5/qOmPTqLFIQMV4x4whdguUhkaEJNtq
XzKrBKsosSoCcIc5rbHEieZF12I8//5z/tXHNFGoWAKBCnqoXz6mQXZzD3ItH2zq38hiW5T4skSJ
L4UvH6u0/idJzPIG/ekpdhCVoojxCLawhcaT9PPVzdpAxSKZmocBCfENPgz72few5BB0jIb+QmHU
poOy3o98JETUY4cYHofJexNhlCRSMp/aF7PoudMFK4AweAhoSGHhXO6JyylqeGsw+UYUkDa9i2pf
mrAbBn1zyuULzVNX3Pz+NL5Kef6lwMFvzDfhOqOetxRKhF+NTzNhgexWkJ0X/BTtQNNcb2ISW+7I
9pla9gAhvXqx28ctPeZGipq7h/7ceSE+B0r1hCnWE1JnAABFnETWujvq4qnaDp0G1DWXFOCsqG1C
xSpMiCzkkYPxtjSyoN0It6DBYwhoBVtjz0IvKpTgyWBvyrYT4S+0VLxwK7rMHyBUwxvdZNQxZbo4
kRyAd1ADdXerEoDtA4bP5E4WU/qZ0ne5oceKwFHEyKQnkbUcvkx2MdEWPIX5Jmp5f19j7srMJTSN
vYlA/rEeQzipJbxYbDCSa8p8XNco39GKFVN46rsuhVtVKFZVHGCmrRWqy1VmBzWRS46HWthplf5U
GWmtMRM0bbKfx7lVbG47/IyqmiKEgcigCEDp4IFL2tZpKCU6YeixTLlQ9vWDMZiSAAG7ze111VAr
tM7CoCzvgQxT0gXoUfM3Oh68d0HY8dpNuEdoCeCRc4rJo0k6pIiH0cDbulQG8OkK235u6FGM1rlm
tWEEZCHuCdU4EwjFj6HhS8MN7mtjrWExLBCqOHUX5CDpeDPLUOqlTKQTLlnihKpOt45ZVEdj9LTc
BVORheyWo1EfCGcJT5ib28+aECCMFSoUUF5xvfHMLDjVyqp3NQlARYWIa6Dd9AMh+dG16mHxNXPA
p6ktCnRmeJDQsvg7NZvFx8xr7A+FCZ5ROWX4wo0yfgk6P178aUG+ER2Xh2K2NkcFWhIGBnO35sbK
hInzIB/JqJsMhBW6aF+sSjjsTaOgfDRsHSU3fa6xbVxTZORljy4IgPC4AdKpcDeZm2lyG9rJcgkk
XgEt+4r/l2pQpLFQUkr2PUIPY3KIGwffKz8YIQp7Pm4SY33F0pDpnSGW4Qc6/1wgRA1ILOuLGxFo
hiFWcOsZQAobSYPZDL8qGXdvR6Phik0+BrJsmrDb9K63eHMWm040cVeiBpG8TK284ncQLVg+eXXD
lXXkzEUF9TDWQtDmOgB8kJAWYBFskp4lm2yxh87FJbWeJ8d69rFmQH8I5lX4f1ajbLCfR3/23qFX
bl4apKVEbmItMyjIOrpWBipdhxUpWzyhGhmQya+fqsVJxo6juGGs8991Tq83yUQkCDWt6rESiydu
omL22LY96zPLmQ/jRdYR7Qyy5Z8QwMZ3oiZQki6xWJZmdzExaZuTUyve1GRrUAGzQu0Yn2gvY4lB
wKePAYjn0XNpjVG2w0s9MlhRL2skMxyhvTYv0YuLyS9087Lk+3Xri/mtaTr+ePm0eCgQB5iwwPfk
GTCA0Ao63VeXWSRJsR/f4QbCyRWgHu0QfJ4uIryL56+XM+FKizuxi9humGkMqLDUeECE04s8LdPj
pDj3MlsMbDySHCkJ++YlIs0YAxN/6usJpBavHD7GpLefLxw5srLmpUx521ZeUD1B7zL9jlEznS+D
wpxUJPCOceo8q5H5fgEynkBSPewjOn7Bb4AHJ2IcOhSVIU5wefjaCl+ciKVNiiO3EdcObT/De1Hx
4iFPYk927ngWsWAIL4rK29oyKZ/8LuVtTlWuUW995TGlNzNENnYkiOCqqfnkPT/TrwB/gOwro0bL
ehlwumVUWdDBl9fND3wFr7DYi7NNak+k/FlGUsUrtwRMvh2I7DuGmU2WGNg+Zri55gOWakQ+q418
iLdYx/1PKbJef5VfHiHp20CC/VgvYxBvnnZTDw/aGpoX0gi5RiX6AtXyt14geQHnFrHNtIuxVUnC
LLqSoPncmJj8HK70CVTTPfB1ihsT5985mrppWhkUZmQb7EL1Hv+SPLXL7WnnqTyJIObNRJQ2vzkG
l4PJjqfuthyg8PdZ6LMHlE7OXduFM84wlLV8GN/mBm6thHPWSu29G/vIpSQZtdm2RRl3RWcb98hF
+oqcgnM6lrSSvy4CCTXz5ynKOSsESnhHYonMQ+XxhJXOcvhswJd4sS+mrSyfYlmgqQi4qoz71b7y
Ta5qpMBmU17knAeqzfF0Rv47gyKL+5HGyedatzyvggibrYpmQunJh/OOdd3wSS53IkHesrkZIpYA
WzKjb18dq1ZQBc29N/oK+K9YLlBc0cy2U4Vf7bManXXUznBVLdvRhiBFRHT4gBCpIOwIsjeTQFJN
dot8VFgJszU58byaRi3xJKNvX5mKEkdaB2OPPP3IW5ybJQ96JYfx/vINeRMxIzcOK1BNLtDVZcM7
DwYNOugfH5HJqceIpZtaCra0j13FPyxcj8vSLkKTWQ9cp1fv5vLaRBLAHVWmBlZYfbGL2qV3zJU2
VpBX2abuOnYyy1mry370NvEg03lTLx/n0hydRL71XHbUfa7zxaiNE4rHap5MtEDmbO66hiJ3+sQC
liNI8GitrEXVHDY18reQW548JvpGz2Hkk4E/9DhBpsjGNmx7XWqfxxr1Hg4hCw+uQZbC8zdrbITD
Nx8RmmMFsw4JAexUmnt6SK+z3uGn0y5U1RsJh8TEjmAoI3COpSyKL2vfqGKDFi/JIs8oEixbckoL
yKPKuCfm5QS8rkXLxr2PFevCsrAi/OCNc7l3KSvktTa2Zb0f3Wj6VPMaerjcn6RM+FcxQACJLpWV
3Lqd5hbRosNZaif9dRhMtf52QyD5019LtydsAq1+vae/AK3RVNrPgQOWcrkrCKtbNPXKlxipKNaW
FWWasb2gDUljEO+PFIVER7QYrETTnBhrt1KAELWNOA7JAF/oVb8d1cSl18hLGiyPPpsT9p7yJC2+
ArecfLRDh1bvBT7HquNXvGGwvJu7ouSm6eKC1d6M5B0q25nyw5mbWqA86tbtwKJ9WQGtpEVrU/gu
J7v1L9Za+nGDlekOCxjECwjaM6CtZV32LYtCEdS0lVYGJq5t3i2fNu5aHjOzmjhuUE7jOSMOm5xE
tmrvvBEzbGAHfO9u6jV3t0LRS5NEPcpVzSw0v+mljsZ92/U5xB3WtuKQs4yeatHzKWxN1hFvfnKc
NoIup/qxtTuGEPqTPMLOSrgZdJF8XxetkNUp902nx+yOcq7PoeFDPXhxs7fTSkAysrIPSRB/DcwG
QhszK0wsW+p1T1gRIS68HmNC2hf3LBlnLZCnx4QyOe+IZuc8RyUXtLCHeURPHJs7+u6mfhVUBYY6
eiHJdy/jW9OCUiUqy6YtzlTjfrHFTmu8RjntPWbx1RtT5gVHjSyGDJlEmTWq1dtxbFpxXS2L/3VM
Du68JpKNmaqz6AtVaZ4ejEKBwoCyUZyV4uB9E8SKy1NnJX+tIOpmOIZ5vAcBHGCNhnpvogFD9tsz
42TLSEcQyXhOgpYJb6wM8rnwQl82yglWhpvB9HhUPZLISbCp+XjYXwGbVMF8gGOYTzpeXiZ+yLo9
21GRfCmYMXm74HPc4i4mkNGgkpIKVFa4y8YwEEh/r9M0LhcxNGta4ZA0Dwm6+HKIJThGHp3yQ+nJ
0yUEQBotnOA86Y1jLuZkbidy/B3F+7PGVLLvsoDVanYi9dhz5PVl3aT/iMWRfA5zO1X5Evi0zJul
7+kj7FeUbXy8iY8D3alPSUqwf0H/6XON8/3Uptw8kW8k10aBajhYVmYyA3kDsbcL98pGmWj1jmhu
7LLjiSM0h4icpPKOxuuEURU33WK/z5JcWweyDoV7YMMGLUNBF06srquvirbpqAZSSrNXIbFAwP8/
ak0+wUilMYIpSr58Rj+D1wahXewkMljWk4Od6DEEsSYQh1SA0kbHSNYVL6PXkdkW2VfySBFgenkm
dpRNuXrrTK3aceTwMay78S1S4fkY0kr0Fi9lsml4Qlid2e3QupaqDsLPyajWnazSuK+RYxCFNXu5
3pq1iUQSx/znrjTtl9jr5i8pU+XXIh0bxu0B0xlzFardckk/Yyi7SgFXPpCI4tSbzvdTUgarPK62
VTFW1zZO8VMEe7UJYid6n5Vt8MZhxh/XXZZCVTe2uJq0TUGFWfqEarrJ5wLhfL2xcxE1TMq5F9zP
ucGOFSfPIMmoEHS11V7vvBpr/msl+YfcepPQc5Cqv5c/vW2fw5+4ndcf+M7tCHrjAZc0OLHES2L9
YCORyKIoe0DvhgQK4xDQ9neCR/0h8J5IIMf/Y3bMxVqygC8L8onlWNn/CbNzAYH+BRLxiVhBzQUv
x61Cg+evNRfs2tHXT3q6pSTQgE0GAJymXeaARGSZxYA9ovleM0aUN41tNS9ymhjLIlDLy0rCxE6K
SFmw2SQudJtFkmlnmuz7rEQRQUN8OkYkAq5M4ugIW8gyh3XybLjTmJPk7fUUOr8N/dHLSlYu8sic
YOiXgJnUN+68zOqz66KO6wYQCqWL/mqWEMDdfkC1NPYHSFdJSbGPBjO+BvCs+jesY8J6Y+SFq7aE
viiLZOqhnm84l5ZJfYY/rgWHDVdBufQLZiogcd7CJn+uM4vdzpBGJz/LQmB8gAoSXBz/Mc9U+Di3
hbnnSxW0tRCRM7DveNS8oBFRZ2H8QKHNqWX/cmDVD0iS87tnPyq/sIRiK44IAlo7FNesvQILq7v2
xtlV+XUc9JHtsqAm6O+3A9uE6ka5c5bLNdXz4ykMkt44jAPbMdpcjGB6g62tmwXNFEm86DVLW7lX
CtkSA5kvirbaSxH4EjdplpBlvNSvUgx/W46UAnIRiG9QWX+43OX/XRD+YUFQPDU8lX+/IJy+9M8v
zz8uCd9+5PuSsDz3LAQmgnsCh3gCf6B7gaB/WAPEEmDlKLY0LAZwUN+TsmyWApAR+Mrl5WiD+H+P
CvvGs5Iy9rcMmvxTawX033IYPHOmh9n6V/4RzhV1bV2at67fuO8mtlgIYyTZ8facis1EPENFsl1x
7UivkqtCVsDCM+HHg6PTqw7G72j7olMf7HBOToWb1vTKj4i4cFRURPp36Cnemb3Vf2CWrjdtMM1s
kiY1rlkH+mCFvJrkPCfM+6tumCT+7QYvWe/3dzP2+RE+NF+kXnPtUiNB59cuIuB3j1GD57ZO+g78
YWqvHKjbYlWG8Zisg6BAlGOgRb+3psl1duFIL+meipq527D3EJ9i3CKoxqckealco7qLArvPwPaz
8c73kdSsKhA8scnKbCIegLho91BMtYWKTnZoCwkK4d+aDT6ra7LDQJpCu1qcCTnB2Fk2jZSq8gEL
skVmgzDwCoztQemyePCsODjPcdLfVWSSkTyTthsWFXQcflP0ZN7U7j7zUlbJ2EK0TQhDyy5Vdwni
ErYFbXlrJuptW5atO5c0lV6efl/aUXeV+Sow3SuqivDJuXUkWDHGOKtzsWYIG094kZYlBrWPcWAS
LzqQ3qAi1zt2CF/Kk22kU3wr75sytRrz3IP7reA/8CdoO/L78ZRUZIj4W+qbao92JhKAdyVuC6gS
0zIdHAtUKPhI4iZjB/wqsTjYTWsi8EQN5rbHRhh9uAkAbNxiL5pB+jeqJvpzU1lNv9w47gzAHttU
Zo7xQHEXb6O0v25bXNs4WaYsbk2aPJqmH+ZslTBsNfJDgHZVzU9jlE55/dIOFREYDKLznPoP/13w
/h2NCwZYB/HA7xa84X+eyB35ecm7/NC3Jc+Vf7BKKU0SIyXO2C9ZQL8pwF3vD0hskgQVTNWi82aZ
+74CssxJW8MEOi60mLP0NH2XuYj/n+Ken3lA4gtthiDoZNMWtqcd5xceUPZO1QsRFIceliDiYQns
O7MeytOc4h//4dR8W33/54d6sZ9ZztdjUVRB7RQjjvyTdbfnIZgrYH92wAP8Xz8BfHRAARdikApd
b/v74/2sqrkcD0JVobxHXc9O75fvVi/tM6UWHC+TIAaDKBdwb4Q6akfGPFLlQKjMC1S37B1/f/Cf
xRmXg9vEOTLdcvUgwn6RDgBbN1ACdBjPNQHxWZqBsKSy18eLROLCUPhK/NNX/otTjAJKM7nzOvtz
vVfbIEEetEu5cCbH+yQN25c+z8AAvKhGIiEACH//Nf90QEZ7ITgcdy/Dwa/vz1gYZOo2+FAAVaAq
WBJ5aRJLkWnT+Gj63/dif//G/tN5dW0cExrhCUELHpaFn4nrqZG8f/2x33dsIhM0tH6jyGlGirm0
TyyYWRfJk05zdt5TIs+0/ubvcjJdMJ05yZyvKChxzzQXqW5V46UBHC7Dhqwwb/xA7cg/3AW2+xef
F608zz7hCPiLlk3QjzKKnIbAIM7abm+7GA4ejYyimpsmSFEjED0FBFMFcriWRTixfQYJkI88g9OZ
fT+YhQgdh+BLQH+aDEERzQb4LHRS7qXGV6gwZi1PYxRm4XUvFDAp+bCgQ0pwHqrEJkWREQXKxqgj
Qm4nNevdBTLAJAYhckH5iI0Yz3KRZPjRAtvMdV/Yn3RvUpjj1PPYk+NSqfimNu3xHl4MYD3ScKN7
WBPjPfU1nn+ualVzy/lYiOmBbCaDiDBF1Yb8wl06kogt0TGPtJR6vfUw5tNwzEUIdEzJL9mknmUp
oEIWgvoiuBj7Bg5s4N3vJRX084gm/KlbUNu5FvAdfQJ+PvaQgToz+3uBzx3YvaKLYT2KGMyJgN3n
C9BEGRF02CXBkVhIYO/KAK9rO4Ix5sh+tj30X4d88sYnp2gB0HDbQHFciCRYbr4plc9onVH9kQi3
sA0EvhMD0KEDfr5YSIlB4bzVFrC8x0WbdQXvWM3286s2KSAEsDIH29zRHA8MSxwTUHlDXur59V4N
4wAWLzSjobuNkhHuB+IT/YfNl1VTXzZXzdCDYxs1eU9s9/woAxs3qqxFFEi2+RZrWfgeTYP3Tpes
pxs07SCurzBrn8OPFsQnPcG68/BfqMaphmkngAmX4SXeb0xIUL6wBzXGX9DOZV/bYaUZNr2z5Eby
dJdPRIUDAgdFgkauZ/CEyQ2leegwBZWrYWHgo8ECqbqku1zOvzW2NlYYTfIXWU4bTxths65yT5wu
/03r+2QwwJ2wbszh3uC7PoRkfG2GwPN23SVSBmMKiF+b4BFsmtj3b2TTi3Ldo6cg6HvU3tnEaV2b
q1ab6Cagf0V8aiunIXkbRz8pT5iGBFJgHyF0v0sxQCz9LPxATo2GOAyydXsM6hRR4QZs6JK6mkSH
OqIKjMk/A82SjhsiOoB/DrvWP6rZm54cj+KKfiLkcU3I2hzdD7SBDgyO/RReNTmDfKNCcgdn+l0p
f+mRL5PRgBy5RxYSNI+l6YfbMaKBwc+9aefR3lwt3qkBApeRMjZPNsFsa/pj9r43jYSlFOOjQ+f3
Oix9nLDKmE4QD866cUP5ocGyuynDyYHgHyWFD2F7HqC3g1VL4etH2DosUqHZDCZ1PdF407tGv8eJ
GmSrTuA9WoliPum6C16qhmXTySL3mjwz51SK3CMkZ7amIwEKGRccSr/ARRIswPrcvnhRCPLeGF0Q
bbi5vWvLb8d846H/wdfluv47UvrafAMn85YMc1zHdfWcS5cyp1TY1r4aTJZsxJncdK+I/oVtDiV/
s2JdHs+85riXlZ+HEZotdFADWVVXFKWWT7ZswWoQF0LABjpb1OMIzeYlqpKeBXkqLcDoiWBs9CHJ
8DwWOngX2w4LZqGSx9gQ8fu4nnmwvIWHRNQF4Lsg1br0BG5xz89hY3Xx6NjZlhi/fEMikxXspJlp
m/7cGRX6jK7zY1YbxnxAY9Dpg5nVFAKvAT9xetSyxsME3/KJlHXb2dZ5cp16pX+E1wvu6UwOD4H2
Ht0wrN6lbf08EWLG6h/Jd6Sed5uYPvvTCENBbFwpo2uvKNXHziCaY03UmrgtvcEl3Allyybqh4Nt
dlT5mENFg1goXXZeRa13Xq5ycgZh5HYzNbdZqMtNMTaUMPRIayghUpW7MlLLRlpj+vkpdw3rU0qi
XrcreWPVb+FPlf8JEi6qAW5Lv9jNNMMRERokHW29TWIc2Q91nLoMr/uMk+XD5BIJGFm5vqO8QtAK
CKuAyxtLy6T85onCBGaRchHYmgMtUMkiIR0qD8YoojuQxcJKg/pU62ZiGx7r0/+ydyZbbhvp1n2V
+wLwQqCPKQm22UnMTKWkCVbaktB3gR5P/++gyrWkdF359x3XoFydZZIgGPiac/Yx9JZIlaRIhKi1
gFsVGcSuCG0/LLeVcwg9EvKf2GSKPBv6VhriikYrqcX99310e6W+XNGrI6bng9drPRobLBiOOOI1
QFivqogSnDZpQ4e6SUBrsrzWbDCPVUAZxlbOea8Xeksycg6Obkxe4FW/IVm0brOg5pUzHibl1vYR
oSCp47fkTugG/UXDl8CbHq4IqHXJOPCvR6Cf6O27b8R8imUyi+RdP1UYnwfQfbdwPsyDX7iIaBS8
hy+VDf9jI2zFHWGtrftK7zy/61LoacQGpmz/lhYfjY4z8KkYGGF4h+9vS1QugoQ2yagkIkNTbHy9
70JTyHJ9QTfbj9S+V+mjAL6xnBEGaRDgsADzuhMsE8DdKll/mqy2SR4sd+Rdp2XDZ51GkMlhpdLF
vzjwdQn6bqAV1oTjJHGbF5spMFGdbePZ8c5D3mHcggewPEbsVT55ieBgXZSR3U6Nmtl+4vIj0GwQ
8dPkE7rMuVl4t85qBx3noi8ei9owz82QGN961cpDMkxy3vCeqXJSg52UNU/cFkGh9CpM9mjXVcvj
KVYzix/l641zPKf6ijIAZmngYm7ZDk3g8sBE41o9RlqRk2F5e12HUus8Or5GQ7R0Db21mgolHXkD
6Q4Eb2R+EMbiuA7XidLy0bNTY3gcgV56xPxMSZwElyIPpMejqpErCdRBjGYObCMBJ+I5C6iW48M8
9eBYBDs4Nm3uLjUdADokhKZhP2GpB/igGXySGsRHgXbOHZXcA+YZWX4ky45/MZtC0HUusrW54+tv
L3XAyZKPifERVnh6hpiN2KXTisQlKI+x5QmAvkTjFMMEvzVovbAySZg3fXnjLF20bZnVxAFHuk3C
wJ7JqgjVKuB6zjP0jxEAd9wX4lI5HDHIgUgXzUa4iiKnIum9Mv+GvBPz31hHR7nWZbrpWzCecJcm
wo+qb5VqvxnF8iBnZzpxX1MYDK35IPvGfHDLZQxHE5Rct5THeXDbHbVx9Dh7w7LPeIiGWQtmcnac
B8fsnTs0s9V7vm2ey9VcnHnylQdQAti3CJvaBqW3i2VxN+QO3HIu1YO5NDFSTW/4pGrLvq/HMqu3
iC8oIOf2AFG5Cr3xnV2KC5VftbNwm33Dq+eebeZ3aQpfUWYmXAKf1NiA1f76FYc0X4gz8BPeu649
JWE5aHoGFcHYbA2ewN1mIe6HEyQxOSGuYni/ZzQ2tJZx8uylbe46NBQAJbXUAgAtd+Q66rCQaMYV
927JpyzdjpTd4a/bNt11/LAC0Sw8Nim4PYBoMYJ42/YT055JnnjNsbnuailj2WHC3/g7YfNfuh9e
SAgtMqbtJz9At48/oPdkhHciq/vmWFSe3vT7vnhCdsX+GeKbTrjQrcv1OPz15/tL668/oB4Ua3Ch
Q6f48+vSkhcYD+fmeNWY9QYBsmU3g1Oc/ITzqy6r5eJ5CWcxHjuq3F+/OnObt1cXwz9dMT9w3sRV
lf7Dp166jOmJ8OojSXo0INChradAn7qZ33Ha/4t/p/XdV1XZdwXN9S38d0XxtysKT/x6YsfDNvmf
7auqi/QNuYF5Ln/0z7md+xttlofE3EMDYwG1+/fcLoDBwM8Ga6NwGA87P2Z8EOTBHW8HLo4Riz/G
n/pzc2H/xt+KMI4kbvc7CuLNpuJXmwvffDu5Y31CkULMiIdDzsQP8vMt7mtzMYa07DgT6U5tIPPE
D9cOP3hojUqihx0bs0ap5Cck6pH445woCCW5U2uHCdKaSLHZ2+tc5rvareP2aBS1TplsGBiZCNsR
cJYphdqiEyqaGrFV7aLx7J2BW3qxsvYTyXn26bsdZsoYn/MIR0hREj12K5OIPYbuPRtz5QdHxKzu
FCv4RoIN5ev3OYXUGcB1hThqM9SsCA4WLji1o7DUf8RmKbnNM7SsVku5P4AsZIjRaHVt3yFZuWpD
rttXRSbTSYvCEO40s69A/FZ5fa4hMwVnT/rogAMTaRk6WGYRWkwqKk0CbRxkcBDCOAbyQQ8/Gqn1
SZYVq6OpxXemIyi1LFQvdW0MR3tM7Od1osKrbK04tU3GBV6JXDO2kMpDMkA8nHlacoorBkkUomcq
RQqA7kumdFbC1dqXarWrHemR1Wwr/rbrWVhqefsS65IF9pk6ugJNEs51Xg0JuNblaln/AHqOWA85
zxfSRnjNILfJp8hMPru81ovDZNpIy4gMrBKfeiGnwgrGCFHVlBI/GaXjya5lfqp02c7DUl9P0sF0
JTwDl8XYYPG/fP9CEVZQMMZanGcN+hu+Vox8pV33EQUtitnp6nSbc4t6Cc51nr5nwsVHqNGFA7Si
EiG+oStotVygeyk9s0EFloDnp75ZcPfj5ffpKdlduGSb5mViviivc+w9rkuDjLxp/ZZE2hRgjhWj
4mK69Gvn7pcqITYWeBeB5ICK3vusZxwgRAiY8NtZTxUFyqdrL4jkihs9JzIy2lMC8E9aI83I50HA
e0uQ23y4CikTj4zODTMI7gZLaXaitHsEZdcWkeE+Mt/C93lAN3HHzWdY1L7RaPHT86em/+KTxxvv
zB6JbTK1/Ah9OfMF1wygCUuROqQC2hv1dUVwGYN2SdjajlEb95vgZ3lbNzzFjmS32ycjGym6Fwj3
8z5dB2rVUisqbWRTqIenkjsmEgP2M6qoeIeGge9u1PcJkywmZbqoD+yemaE7MCMTHf+wXgt0GXfh
pdCiw2VE3HxtkuFHRx+ut/C1hl5y3DsAEJnM65s08mirSebgkkwWq7455qdQrkwenSTTGllGtB++
91k9wkJ72xSBHpBph9j3J/53Pb1WVHmprrevNRBrMODCIm0/XXVmrYueIESlj0RyqtH06tHipqFJ
rtHixuW2UFpBf3WFrBYRD0XiTuPmquT1TfxEaafVm+11gMXmmBvM0CYQxERcn+t47tr6LebKCcKc
1j5dZWaTVvSvrebS9lcDSd3gWtsURsDUcfC7xH6XtSNRKYYCabLr41WGZtH4Rw/63f57KwpjjsY7
YWE81zn3jz0r8N1rh9pqR/IzvzBGo7wh2hjkjxaIisvSzWB0MqQj6UJUiQ2m4pJrxVtQ5QivS1Hw
z3F03kueU/hlPW5gU/vAevRmXEH6skvDjZ5urCRvP+WEBhyl6OJD1CfW03W34uU6kSZIGHI8dlIy
bmEOgCB45QPPec4dZUiLL6qwGIhGJraic1z7NEI2uPDkXEYZoX/a1zU4lpbCaE1ooYXBXWpxNIto
4Z6KKPjweHgrX6vqAB6bk+QXPldamT6gjMzcRas4FFHKJDfU3C+iYzVQ6/yfibhgiPZa05bqIKKS
FQ1WrbJBuztKXSuSGlovIHB0TWzFUfeFeBPGNInL3S15CWA5jAZSpNw3ToMadxA+M/XrPe8gJb26
iHmXSOf46+B7mB+0x8F1hdakmvrYGyfR9oB9XDyzaMo43+gD0Zgntr4f5aI1/C1Kd9DyfJHfj7Ss
ExT09HzcSm7E6OyUBV0L9eNKemuEId45Hr+uokBhiriGywsyHZon/1s5Bs6HqepnsZ1bVyX768la
1yCwDxMerQ8iJTrywxTHS/4CmJFzonD0KSXGKT04YGxfpSYQZkNbvhfJYDFJqL5UySxPqmn0w6A1
9cM50oLAq9FiWrVov6B+YOpQB43YzElSCfr4JVmOHD92iUY4HighNKmzFtgsVnlTMrrDb+ZHTKVU
l8ri/ZoVXzGEFj4C/t6IP1wtJVVP03Z2KlMrmjVSseY3SVweRwyzz8lysy1QC+9LXZUfUGerM5KG
ARnqApCBOgT0LqXvqZb6QUQ4O4i4Bc0Vz5jgnah8M+K3SwSZam2sJ/hs7tkM1Tekx8XbUYeWpX7L
hJYoss9tb+0MCy9Xp0POVK8ReBm/gc3wHSLfw5PvkqFBUClVGb0zNXBeyv6lahl2NTBgDc+X7xpn
3GQlufTIUsyXhemPwXOiLr3ohBSr5FQFz8QmDPUlE2crbNgohpZnwRP2Wd1gXGudbNvUVnkUoo3x
VTkNJD8nJ26iskbCANN1bw6YXd0syYmc9ieUwlbFAHe/eKikjpLbUm3jboCcSjS2vOltZ30I5t4/
d3hP3vvp3KKLMEg1Kyfx7IixvjMAdDykax6c4cJy9wo6Xi8JQB8FWUNv38Chy3IflOA8AqKk5bU3
neHOr4VTZ8+LXz47GYnFt0RmOe/bPKnI9Okm8qCQoNDK2+O3jq3B70nQY2afJP0MN9muJW49DNSi
iFLP5BEd1xguuGrZ/DUgcxwnYzlnd9ldoBKcdlwv70vWB9V+HaaI53hqYrWdnqXMmn2e+urgR9Nn
NiMaz+7/HrfzcknchfkxQct7O/fJ9Old9b4ju4byp/J27lzOf2SD9YTfmjC6qevugjRZ35fr4m5r
fyj3NfnFh0iO/m0jU1RxbffUygG+mfKojHZd2dZ3PchhhGYIq12MZruYuuE84PqAfqiMoyvr7pTL
wbmtbUiYXLQK4H7rMpQgc3Ju22BnEAJOFqlnbLhD8ndOm8FzDs7oCsUDD4GFko8oz5i92alQ9vI+
Jl/Yho18tIxOHQL9hLCXZgxnsKBHeJ4JPNDF+NSBjQmzRknASjr/qbTCvqrMS650qshS9M/QvYzb
pWzgzBiBz5+bqF1/78dCUpegCzkzjm8J1O3rjxnlux50ljBGs5IJuKUYYfiTbdybXmtuefL6YR44
+8EnJzoDsQm/yPdfjbxkjqQneYJc9u2oVLc3yD2rsVpO4IRWQMkm6MKty45wy+EPONEteBDFSX+C
jfqlSWJnZ/VCj8XNQp9W4rQAoHqNFOmaIWqj+SOwix3VtaISTM0Kz5mZ4ydyvCc8C7jp4kiVu7QW
rFBSy0c7A3itxNoYdtay8KUVYroFRuTDPrMHNMkcJLTaoChd80I2fSF2MZDVhVqczN7skkYCh4rI
So1EW7sx/sLhj3oxY4/CMrUBCzbCpY4THAU4Guzo0HuJwcGkUu8Y5MP0wcg7uLOLh40SIKpIQtWg
pMwSiI2equ/Sjt9FavfTB3LFi9PqsemRrO/269qvuyHR+4XMh1eDiup5iueAW9wua8c4p64u/DhI
y1T+ASwj1u7A+2TsuxcjkQOW++DOg7W95eEVPZakvn2UU+epDSrUqD/nLQPGl85rBhPluSf7s9GK
1RqOnFpyDzUFYT+7UYPKKaZxQ6zUy4lqlvCgzYxuP/gUtQU+wSjL0MNyfC8mGyAX3pJ98LFmrVCC
CwfaagxydQJAC0XP/gRIi6euNWCH2AZAyFFfTZFb3rSMS9t9XlNyhaYLnJ27x2LM7w7UoADGqNeq
qaMQ8UaHZ1PK+Hg5m5oecTUmMs8ttmWrTUlS70x/PZ95Ox2iddbud8AjKEBoo99oMwZi6tKmT7Nj
VEtG52Vd2/PL6qxD99HBY02aDu5XFdYsAPFGT2SaHH79BoRmNfw4f+MdBJif+TefoAj7LVxhSjxR
r1YfH13Mx9rf2zFzHQCAW/cwgpOYYjNqDmTtJSRSNdFa7Rqvi+7jirE23iMcZuxix39+WVDJoASi
bPccEnZ+niiAH43qBMDZ8TvUA5h4zKaypia92ip6mIRlOJQrxZExxn8XX/GG1eDqi8HLe/pflOCI
Q9+8PJb3ocJuT0wHrtVjJtql4YnTBmXGF5IsrkEVDfPkKfcj4yT0JqhyCvKFRpYP1oPjLSOobjPv
4+TY6w66aeMq+3Zd50+V9tT84y8RuYdgjMqsj03z2+s1yhhAhhEUxyoaoRGyrR06LTLRtha0Be0W
uxJwvLlrX1FtLpe2RyneJvTyKRkglxKh49+8Iz3z+fm2QgWuBYdoumzBY/jnS2i4rbFidUqIAMFE
vLmqEK5ezY4RT4cVVbe/V2M0ghXsIyP9RTUhkzgIxSMZU1ejezCu7K/fmP2f3pjHKsLzAubNf5mI
+izuVana5Nh4MRVqXNN7DRuJLdWfqYrsrnqEWBk4J1zWnBgzXun8PDrWeBmcUeIW1xIHUGN0y861
LhY9bew1GwcpO+V7qrUWRaSBO0rPelAa8Ms2gDtQmrLxIk+cweCX701pWk7zZSBjk0NoaVDvRzrp
cMywSek67vWKU6nwGOfw0f2GDujXl8N6OxaXgsG7D+qJuYHjybfisEQYQCrYxR/sxOUMhI6PBCEY
dKtzNUFetRqokUbjsbL0nnouE94WPoD1cSYCs3qMbZADW3clQQnnNf+Ri8VfSSVd4t11PGRbOmVl
Ijoe+NnEmv5Yx0zAsFXjkNxBy1HHddHSMNciaCsE9sq6IqAh+HL9sP+dRP/9JFof67/Qjl4n0eFr
XvevP+tHkb3/ew4tmSgzfNa/GZuHFuaJf8+hsXVAEGbJYFpugKZSq+n/1I9ivUE7Kvm/TctEiMgj
7k/9qPub5GwgRQXiDhRhCGr/YA7t+D8vOwAE+WRbgWljk6SJcG+xRAggmw7/nnW7IuuI10PaxUsf
hbVlbsqluzNQfeF+Z1+9GQNCJjYMyddPTM88kgVTcezGxrhF/z1g0zNKMBwEQPr4++/quDomyh7O
QTuRVltI76YeKuOxrYDsMjQ2bvo00MTb0nsc6TlYqsqe9XmNFVg0bb0p9cLZg0ZLC7eKvcVIttrI
MSJdtZWRhuUDPXTjIwkqgEBKdca9h5G5jd5Pa/uAfyTUZ+wGfLE4tl1jb0B75Fu/8M7CiUJmkjJk
zf1lYFAbDlnTERWssq2CjHMXqTjeTT0a9NHEbkqYdlt0xo7SSuyZQq0Ht245e2LrgGq+epHLmO26
Jk/DtXB2xaweCOtwdpzW/auyemahQDy2oOwxb5bs8UUJMpQr5dATBPK4kCl98dE8AA0RK0NUS26n
etGY0WY8QqV9UIs0QbDkKyvVVGyowThHzcYG9ejazHeBkgBOn+EiFN2ZbuwuEdR+1KUXaZbTro/8
gyyHY+MgTY8KC9+vrNUWvq0ZWpHJOZyJrZssH9x+XLYj4NkdxM8+7KGJhsUyxFvlGh775uH3soMT
Os/luSGf8aZBO7DFDrurdRxsWjR7d20rQkRop7AJ+ZsWcr2M5LlfaoIIcguf4xoZHxabAQMtpQv+
ExiqPczz3nJiuTHGcjlZVDFPfgYfuRPBGPr+1O4horl7qzPoG2bTCSvUG1iIWcEPHthhZkk7KbLP
zdw4NziYTwwVyq3lQucfOmLrbJoaloU+IX+0LUVh7PKsfao770Mwr0T3TMRfgovdGxVtLQLV5OA3
5evqZp+zticAgWAsJt9TtTNlZpxbS351mNqG/SjdUKMDiHnZeBO3RKDi97LO6j3OzEWPvQqSKHrG
HWRjOF1hbkTvnpBjis+Ls4ptrrqb2ch/Xxdn3hHoQKIixuSjWzE0XQlbQN7DvQBJvw39uHGOyQoC
18H8v2V62Ya5UB+Nri+JW5yjENXHuO3qpT2IgG+wtqWz9/BQ7CM7e1aWF9+h2iz3dvB7LDvzPMc4
oolzNp4KUh07mkiSI/0iTS8lGU3bqvNMxg7JcmiALD+Z1RyECOTzy4pSPuy69a7rVbGH0Tyh8Uq8
/UrjE7rAvHbVLFiSWob5jo34it+GcAiedsl2cHMrBFudbWo/806CNnabxsF4ZGNz6t3RuqE1GUKD
ofzz4NpcxSCyQ4vxxtaL5RS6JJBsTLem0HEz83mJYOL2hiCehdxpcqQabGoDHG4Qs9VjbtjLu4hu
6iwYh7hgkeCDbycjT3ZeE0whsw5vOxBhvbNRmu15q8Otb1Q2f6NxW6GTOtS5d8/w5/d09ICaVnSD
Y4v1beCxHvor17Nhk4Hjucggq5vfiL8LYOrW7rkZV0Y2Xv9oBumJmtg7B6vPTFi5Fw+R7Y4NT71L
5EzQ4lR4oYPYkghm+Qcc40vKSovtwLsCxNTGzFJxANX0tcTvty8wBTIbu00nnRLkVwcEJno+UVV7
PzYUzIKuCRetWoBiEmyEk762NbDfOGCKXGNah2wQk6bhGyh7hn7Lyn+BtVFbZH203FKxp+4Wy9/j
anyVrda8pPj/xrJzHyMribelTyb2YmxMfmqH2Wm/jhCDNv66RPeuyuyDWQDtBqRN0mUBfitfWHQs
fY7VR5bBET3ZQ11Ynz2vuyVYJjt17vwhmDqf+tHrt8Vie6fBTKsnKceXAq9UiOj7q5dM0G+jtN9O
cfFkieHGd3p13wQWfEmFXQZQGHsdAmlN9a5IEP5FNtmmUdt+U2owAYQ7NMHrUB8cUk3CiOCGXTv1
xS2bKHUgUwgWBuE3xyIjy85OPssFWd/iLEdCOcXN6mXDfrSWdt8HBTOegFes1vWJYXH6rgNYmwke
QrMRzXh6wO/n5I3t1eC6ZFi4j3obhgC2TW+WtjvFqiU/b7RJe+gHC4kVjxfsad6nIp8/TtEwHP3F
/1IPFuu1uEj2g9VPh7kiA4e1EcMV4HwPfYFeOvbxYTuOfuPTXdOi+unRG2/L6FLD7MPZlu7nNkWY
7TnFSSTGyyAb8pHAudtpY3EWDsMpGFfIMWmqdksUeUfO3/ScMAE/xAan3BSw1xtUUKLGsmD6r7a7
jxk37QFBgwFyGgLS/Oxlwgp6Wo0A1ml306H13jBv/WYbjX+GbBDpUdO6cRpP7N0aG7twSvMcNKzT
avLkkaLW0V4xcgmnYFnt6nf0gVX/7EA/7wD/BkYrq+PMTs9pwBa3QT19QJFT+pov7HUZBATuvjJ4
QEwoJ5Z4CZsOfmRIDd3OPrZWnY54yhvPip7tgf4RaNaygPWJd24HCobxZgtCmtimCjLOxXZKxj+f
AOJVa3VW9tj5cpvVWoZDMFqBYKvYVI1albr7b3n9/2PN0mMK2tv/vbz+8BVdaNX/WFn/68/8qfAQ
v9El40BAnmR58ooS/tOZZZOA6OAbQvHvIV7yeKU/K+urMwvrqZ4cUatqP9eflbX1G4BYIQOHuENB
tev/o8r6514eb7wrpPR5h7yI45i0BD9KpwIxDitTOfcYAIhAIJYEZDW39t8MMd6OwiAm2nxGqnQ8
uVyJN6OwaBgBsNVxdBwyuDPAsCRs+TmqP1c91obSY0pQrGR3hPWK7vqH7+Pd97nEj34w/X39NK7Q
L05rE5gEOiIJf6vSwsiC9gKVJPmfEvqJrzpcBzPGpdI180tGENZrjE1ekhKa2mG3LunX2WAMvvPI
yQ2hYkKXQr176MegYNNktKhMCXnogoztb1Zw6vWLanZdHK93Q+dHl9IrpvD/8CHoy6QgBRGj39vg
U1M5DZrMVR6ZL1vIE+t1Xxosb1OWO88tInfIgzk6AgN9I4/M6+4TBwqSG/YUfSpx1VQQ1zBqBGgc
2LlKcDz7MciL0yxHGHJsKZ/KdOjRPKw9Xh5SVf5mHPlWSqS/B3i6EkteADXTejN565jADkz05TG1
0RMrcy02M1i3g19n3359tehI//KNw4OwtT8uwHD45nZzR4j4jeCVRnqHI4IAvjwvaM+qt9v3pkvZ
+uvX0z+SHwdi+pNJul9HKxHwAOo78AclniVwZBDfxuvFqXrPidJt1gGp5a9f5T9cP02YpT+HS2z9
BcQsFcdFMRnBUVmMigOuWmPL9Jh3f2cnu06m33we14Jx6vPDQ9j49lDIGJ5J9NnB0VoFywW/s6gD
uWcWbdhZSthz6Js8WEx1n1+WEflWU3hkU2YiuiRDtd6Urtu+V4tesHujS/iK0PF3I7mIx7hoojNl
y3JIuTefET5AKGLt5VBxZHgvgIzxInRI1k4EJFp1lte9TN6aHn99Nb8bM3/6lIg0UI2iu4NJiTxB
j89++NYiKwL3tar5OBGKtiFgZzqhrOpORqvyfc3+hUiQ+ttcKCN0cxL0uHmzI6Ymai3R9Pu8UVR4
eTohFKvssPUq80Wg8rx35eJ89qeyJCwET4aYrEchy5aRIWukrSIt84lQFblP1rSiOUvm5wT6WljF
6XLAVy6yMf7McZYfvd51H+LBco9jCqmOp0sCKCOydnbspUfINKjX3bTcIXUTh86ugye0tdkpMxi0
VaJNSBaNoz8SHjzbEkXoyWnW8aFhlQWmdfUdSMRYB8aI/LhmtJyth8Bhiz6mLra9IGA0Jw72Q9/p
4JqKsgI244Mrm+XLQnoqJVfS75gc2Ac3coiuzzyi6da88ULDXx0ycm3zqRm68oWJQf6tEUlN8WlK
lmk6C4ehQa0ZJogKPvoIUkK/tNCiSVmcsiWbkctI78FD2h72QVqRX1Gm08NAyPXvVDlIQNpuB081
A2SafzVyI7gzqsIgHy2Nd4avzsBQeNeeaIkElad5NKr7OmoQyczV1CPVJ33DoDExm+xWX8+QvCQS
lXCPbbqadEdR2p/gmhGtMyfmCbpReetEzfJsFDlsWlGa6z0sdC21Hol1Mnm+bAGC2gerlsEJM5P9
qggDfZdxnapTDxVl2/odCwVnT34vd8RYsLRubfu1blW9zxMLcU8zU8fWVqWeKwYt2zqfJ76aOdvg
742P0zLsk8R+b0XlwEa5GU89shVQragyoX1aX6BtAd3zRPN+UcVdGhE0xQouD8e4GIAi5WoDpG7Y
KhNvg4WQy4wdmLlwtB+rLL6LYu9zMi/mMel78xKJdSHmyXuhK3q1yqoKJ6xEWyPz0LAhRsF3pMSt
Pw8T4b653NTjOm+vANkhQ6LSjyaCP/ZpHFE4iUR5Tdir5xsjiOUhJ1F1uxhB9AnO+cKbmaM9NTH2
sdxm2c06T8+HR2ZxPIbod+PAq6AHpuytYs86wCYwbqDq1be9waxGze7ymk0dtHI2ogFzdvLHNqaV
NQ9rrcXwREy1N8sinFOCfP8o7NQkbIyfi2cw68mZtFhMBHa4URLa0YRWt08ibfCs/lCjE3/MaHK/
eJhNP9qjms6kBIwYHyRTRgYdt8o0GjSFebTFqjGeBsHvy1hypJXFArOOxtjvBBJI6a8EqrQesgUT
T9xsrPOzMxKTZZtWAs+U3EOnqJ0tdEz0lTYwe+G11W2qaa8VfGj6R/5rVg10qQCC2rNsMCp49bAc
DC+AMtuZ+T7KxuXb2KupvjdJoIc8RlGA/d0E+GjlYQMCOkxjnhxAB0EJmkOzM8fJ2vGJ1dkHxLyb
WCCHWECWm7U3u5dVTs6DxQ/1fknNFotJxJIaoUc9fhX4v0NZmOtxyTL1R+Kz3IZ66H9I0r66rVz0
94ZJfVHUmHnyfKI6GSn5wJ+agIhIYggjRJTtZhAmxYzp5ZcidtqPuGLyMDfXCasNdaHhNsuhyLGA
Tk4LVQ3twgeIZsWpTSHGrkZi0hAjQ8kUH7JtKL+8oo7Oq3R4X4vd3NvJGp39Tvv5JmDeW2bf+Dvq
qtlJNfLJmck+6NFj6A42WpN+tXaYbeKH1W+iDnDpyp+xZNG9oB3WrSbevQkJr3kYR+wxkeHpCRLQ
j5iUp8zd2TJxHwQHA/hnvH4Ndp6jiVB3K/0hOlOruNsm8iQT6kKdR/z8zD6T5Rs18PghZXG9s2ur
PWckjeGQdR3rIMyyPZDu7N70qjYuCy/AUpQOFHGpj/jThQL+mUW4dp9qT6bpsxSM8ni4KBOlgdLe
TTNw6XoZhfhjWx+6zFonJpGmfePO5qFvORSEGuz78WoM1RZRPK3ediyyZF9rE2ldDU8i0qHQfQ9E
P8fRg4LinYoqOQLpjceDuppSufyw0xRhpcmtQvQycjcTP4c8hBzavsTWpGwmabcyKnFkwePEPUpw
t5Pcz5M1l+vp+nj/7z7o7/ZBqA0orP/3hvUhSesfu1UtT+AP/KtbDczfXBbkJuscn8bwx24VP0IA
JIlNdGD/SVX6s1sVv+EQoP6wBXW9bnL/3a3awW+4B0xWkLaFvkfjOP7BHki8rYF9AmygMnCA2ADa
6Izf1GyTEY9J5bonrERNFFrZml8SXVG6jjNuiRnrXogWWPeM/Nc9tNnoHBR0lEyS52e3wijgeFn3
Qpocv+mZs+eHK/kfWs23bS7vzmId5vIGLRvW6ps+QA6Bimg7nFM2OvWrmzjzOzD5+kCcqYRbCDoH
Tm7G302dO3/TYqPneNuFgFcBAaLXeBS0V7/IT/VswtyLQPr2FMXRxxKaMbrQIZV3uVS1F3qN699a
ZlB5XCbPv5kdmT5zjqef57Vav/hDh7SugcB7jgvIU7k3FIe+UEO+w8jovfcZ+y/bGenWCRxnfysa
u9mz3HFAOfDQyuaSwSKu7PIhsRb88z6e260ZtO2yIVTSD4dhJRw6wFfZbuzeYwmUedYnEsJykjzJ
I2cNDtgD2/AOS81wSaquQlnnVIise5tc4xj7brLF6YXYM3XMF4MiDmaE/zQQGA8mm+kBIkqvqe6V
g6DESLQCSdX2eFxYz29zY7UJn+45i1YfEN4m5sDckrRCWoA1Lx+rTPu7jU6KW3fK2FKopX+Beex3
m9QseGqZIplHTuUAfZadL/spKbzDLInDNhyLmpEQm/aiZX/vsXmnImSIYn4qahCaNRpTFQbIZ3fT
YKt0PwKDIc2Mn9JljoJ4Jo2wJch+RXn7JIY62VW9Pw0nAlOKOMRM01/mlIjvrbAnogtTT5h7ZMw8
w6uox5ZBlHsjjB1LUfummpXJJD1OrYmzGZka0myHrxV6/pHFhWWAk0fKNbnuRz9bgl3ietW7vFLz
HkePRYsDYIwFQM+YGV602Js83feqn1z8K5ZxWK0AC39ijfvcTPeS51bIL1WeQA+VlxWUBJSEesjO
axZkYeD2PqByXHkrFfNOFk0Po1kxuOiRJOGFzizUXMyoZzZPrFsPQZ8J4veC+SwDgbE/06qyKWFq
Wvhu8tWZzJGwCjG7BNH45VeUD7APsCkTSOGmVbmRpFSm1OQriGjPV16m05kfk9iAdkCayMBjJ4sg
Xj0KVaZzA5u/qnmKY5GJSYSPmEsFTZ9/qTKEGsGmV9nBMuvpC/L4kpEVPHTghk3VoG7tWqnS1zEt
iuYoKzQRD12nKDyGlTmWaWfjR80jkbcLsXuvK0bRYRvJYVb8Klqj/4NcKCogJfs22Xo9Y+ZdP6jK
2NURtEj4GjTEnen3YjeM5B49Lna9LMeFEdqwNaJKa8QrRSaAGiBufMYQQjue6w0v2iAX7HU85eZx
RRjMo4BqTCVT2oQty5xXIKxwctHgcKvPgI7xYeQXAI76MESvDQEurR6ydfDvrQG4PfmmkldT+rMt
SeQ+qmgVE5rcjuqIOXz30qde5hBcO/Lu2dStR5ir6zGtpwZpqYube7SQ1Uh3RHqaTPyQdx3CZGMz
mPPwu5mx+rgDreua9zKa0Oc18C5fEfmzr0RnvoKt4Cj/f+ydx5bbyJZFf6V/AFrwZkqCJskk0xtp
gpVKSfAI+Ajg63uDKvUrqVzX/NWkjJLFJAhE3Lj3nH0YW3OdbDS4mz7zWUdzrR/B0Zjzc9EBtBbr
XFozUZ6w1SMg4+wExvTmgL/V64M/pjp/y+F9MHUnnJaRDny9WY6vVayKtFtpmlO9DVNfcuu0c3cU
7eyem87gN0azKLStJDQzW9laS6nvm8UNniB4HlS7dHk6I1McPWJ0YULwYEHkLG4gZhPIid9MOCGM
5vFKCY9zoz72SXldAsUh+pjfgHu3rHHLgbAaz3bTctZjghENYdW13if0oXJacXHyYF3Ec2WEwncp
c9H6+hzmGk9+FCRqnhN3CojUcDOxinwdbDGC3U0uO/G5M/onS0n3Crh95uxgWci7wS2sItRyOxp3
PlYAewX8ukQcLpAq2E4WbY1Bz0+JNUbofbWpuk4YQD2ayO5dZheD8+7Ae0HEZBmUh5I0YFNo87rA
XH5tQ5U5RsmYXA8ewQQrhiH0Fhu/dja+ao2jRY7xVYBk2IPrHmmPOfvMzEcOptAOGgzNWOA9E1pP
1xFaKsiLYCxHc2hXSWti9RtdklFYx6HgxY69VdS5q660upf/Fo7/n0kHZoO/h9DdtF/xZvxcOl5e
8lvpaBjuB1RmtNjN4Hui4n8kRIQsQoCj74v+krvw9wg694MJRIjXMQdBJWRS8f0YdFBV8lgym6Ca
QcamB/+mdKTc/Lk+YlKyONEpznSTfZoK9+faMe8GcLBDkJKaxsISrJHdMNtuCSa6CaLatu9stwFz
Lwq9Qo0QMYJBrzKm7jqPRiHVGf0GpEaPWLgVwBFaX/fJd5yjw6g919cuHqQVvtZ8z/Oqy9se7PuX
Uq8lW7LHbMFft0YCgt4cDIG9QND28MedCOx4UyZNdiizyvhmARYRqwA96mdtsYwr148PXm43HJ5j
FHq9V9wTgxvtYrIjQ4szOOfrlH2M0eEwrNjEy3w1F3Xr8GjZ2pOna5990J/wO7AkVNTqhDGP6VU6
zxkmLTu98sDgfJLL8ko5h2KnrdzkvvX8nHxZoaZbBkRRQPtAlu3GqvnEVHEz0PiuKeoQkE1ybCLq
szHlFBxL93Mqx/6pQ4yQnR0T3xqWXO8mbXX4EhNAXcxGxHKse6A0wIkChg+rTscY9+A5PSAfvonp
NZpEtdL0APLopKL4AW1YxHgGsRGEF379q9SNkuMsFbp+ii1n59qKRl1ljZvAzelY6kjvja1Hv4Ki
kHHDy9Sy+8ZxA/vD92Afa12Fa5lYI1qeZTT7AIylNzB1trklsjll8fFU0s1hxnLUhm7hTR8pHhv3
lk9i6muTokDRAUlUmOoDoUQ6mlFC7ZNvXouqJYnTfN+l9rCVseWGTpPShROJd9fMVKeAnvI4NIlv
ustdFGGkJkO9LxvjTnMCuanGEoiK7aFhaFvH/SJB1IcIxYYz4rgZ7dj3DKl4okzaNpVWX5MWjflF
/545RTNNkkAVOBijGWfjQWDqzqGpvrXzJhFXc5WSl6VbuKCqVeKjKMG/1AGDiXLEUivqAB+icc0g
wobcz9W7G7qY72o2Ru8BIkuK6ZTma/1ctMRu0Joi+2tKlhiw9hIJhu7K60LXjDtxWCRJ8G3qOPlS
Nt5UMy7zcm9V+FOpXY8AnTv8fUqcO81Pr8clrcyNKknT8ZJjBoJrM4GAma7UJe8MdUjVIjZy9YS+
U2EKjEx2Yax6Y+rJmr9EqOlt6W1ppae3qYKBuE6aMWHHb6OSJzvy8fCAnEuJwcmW5mQNnn+8nud0
aEJTs621SPg2w3pcwuv1C/U9uxDgae5Dg28xt3gnNZfyXHSA41v8TqjzrHjijrM1Wh4eZMJC89Kz
huJjBNK64OgdQwcoXy6UenPh1fdoauKDrXewpPqMYIxBe9cu8PvuAsJHwDgBvRZWR63c0LjdxsMk
XpmX6vbKx+7zOM++iVYkqttqx3+koRtoVd/vWYmmB7sJlLj6LempKEx3V+gJsTMX168l6vYbSclP
zgCGxqKRRgJGbo71XuaJIcDrTaSL1Rr7ddfpp5mM9zsb8Xa1imxSiTZZzGrmDCBK8qnJdrOy/EOm
+TQOfakpda0MsOUeSus55J3yne9H3aYwYrIwUr4rQULHnIUmTfI7rZ70cWsNSRG6QWYehUuOieVn
OAG0dPHq2okyHuvZTnGLFybfc27H2ee28bK3TO+1J+ZQ40dO9mPLodG2edZsNYYwU6xNabhaf4U+
Evc2hp1uQwJ93B75ARtfjra4GOln1BNmOh+nwcHGqmZCdQRiWiMomwpOTYj2CGVHYEYMiNvSzq0o
Y/dMh5BFRX0p4548DjIyTjQUB+bZJBk9GrR9n3GTv2AlcPvVd8twUOnm3iW87M51OBrGPWaw3kya
Ky/gbIi1mt5roTlRvBYKyXgVdfa5KE2gkWULVPQkWyFO+HrcbOc3wnptevWKRRqnX++m6NhBtRdI
s0e9B6hEBPxwgqq8RB8a3T34mawlqkqq+M5QUJWQfNnFNE/70vJ6D++krdEvODQdq8bZJptt+996
6v9VTyHnoEPz1424269V1dHLfavSn4XZ31/4Qz5if4D1R+MNziqDbP7p/6qqS68OD3JAAXURltBu
+tGQM6mqQLPSx7MMoOMOcurfqioLHDA5CQB/fYbWC1jk31RVprtUTT9NUVGNWDTPdZIwKQF/7cgV
VOBzWevIQb0qn0JqG25xp5DW2YyInl/s6YZFAl4Ky1r2bhOszK5tr6AD0seYm1YyxSt0jRlZ1xdO
mCCZZQxHD5sD8ns99tGNdN3pWE6GHtop9t/VDB6Pea3WdRjNJjuc3QLFrmZBz9sg88O0aiYAcTa4
5eYdaUPiGWM9uyxgpzN9Sh0a2jw/RaaG4XcJxN60AZPADdyL5gEQhar2ehMAhTSU7r3NmcUsMYec
yi5CyINkABLkIJiQsg5JtU+9Of2qGUb8LmctPSle8+pMIhvCAKQWaW1FlOFr5Ni7wuHTkXXmxDgR
NVoqWLKK42gF2U0qkv40yg5JeZTN60iP7IKomFFtqPTQKRICPa4dLspaKTnAWWUCQAIZYDJgfzpU
Bsd68lsus0F+CW+xYLwqNx42FWoYZKtNvDEDrryd2sZBzkF522uWu+3dubxDhiGImPDbmwSrvYk2
J68OzMzZq/2ZxplMvK1J27Nfo7Q7VZ4R6xuA7zJZtTlL+brCw0yDr78ehP3aOXH/YHRd5e9ohQYF
m2oWw50a/HxXMWZ4VkVubqGw+js8+Jlaj3MUnXCZpeFk6fkaqdV8cpyxu/dcIGMb90LGWhhZ7IzV
xi6Ne2+8XejtYcdMaEfhQ+rSQA+A2sBaTG3DR2MhcEEDUDdjlznrAESX1vn92rlQuxL4XdZC8sKS
xzCizqo7R+/tU26bL6m03RAzYR5OLjSwauGCTQOEMFdzyr0EGqYLo1/neZbdRwNEMaLbvTBaKGMc
9nd5Rn+jtFGCJoMuwuhCJgsWSFkWRM52WMBleJHejSjQtuxXsM2SHswZNzkn2QV91i0QNOgJFtIH
R4Y5jj700s6d4G5bI2s+MtNMVoztmbIn3esMOWc1L6C1hN77inRAfssODFs8AGQziPA4FKBRXjli
xVf1Am5ziII6AZQLDh44gTCDWIZAQY0AABbo29hw31xIcGqBwtU0fVYDYMwwuzDj6C5zluesfz8t
SDnELjZ4OdcuJ2BzPhO9dEsDVS4tSWO2gdJl8oKok9+BdZMGS/bBBHMoHxy2VbB2DkZw49mwuRc2
upOlR7fVvTswAVHyouyZyedAuCoxTIGg8VMA9+D9x/Qc+JNJo78W+qoABDuuW/S07Qawrua8qsCq
sispFmhKIeZMrhSUCZvEU/y/48OYprZ86L83BONLdzC3SB7+mOd9O1fhDJafHITE6Ugnqt1gDseO
FnHIbRbHH0sjjRn3JwZlcK6JEnAbJgh9o6bZ4FBnpGpRJMvJi0PEuhTgsO76PEaE5NsfB4H+4N3L
AyN3oYvOAVt8MZCrS58O8DENXU6VakGOaPsY3x/2A+rRnqCUfHCpMRsOvWuzb00mH5qhvk8v/jsy
+6eRmecumsC/3qnvE/Hl6/9cdcVb9eWn/sf3F/7YqY0PhqlD7GI6Bizr4pP6IfSEzg9fGsX5Dzb/
f/ZpXoHCczEsklPyc/cD//CF4PUvk4gwZv+6R9N5sXQbKwVGKjxZv8ylGiiLbRkEYq/Rh6C6TcRD
kIMphd1AKFdqOq+yHMdTodU494f6tSB+60qXtIHFULAqzwn6gc4u74KxrND868/oHWLAS0WTsZKB
8Ce5x7pq8e+DgNS8LW5AYuA671wXY47sxrjNwGa+BVZ5InHiZGkSjAzzux4HK1MqRi/FSAkN5PHb
oA/pGQ0/owGvxmhF9OpK1/wZ9zhDDSI3jiLQb12jwwLRyrelYmYqjULcJkcEAuq3rsjYnzmTbSAk
nD1L7SRmRHhK1bcgr07SGO8j5SRshsMW7sxpmOZbO5uOKNbrNY5W2CXpG1WECEUzvzs9SN3ReBee
+9pM3VYUjPfbMrFeosbep62Pc1vHFCq6aCaw2CeozXrNx+LNw5O+JTHsXm/z03IFenbB0M6Lb/CZ
oAZhmNqSFi5Cq8TuNCxy+VGOj7El7wmqx+aOFeaqLYJ3KoBgZyQ20brTMR9MTvAL+kuTHRdG12nb
kgm9UFpUDsI5me5lbb8mVn6gv/3WNtkbnvoznFwaFK7dbWw+kLTTb6Kfbm2OqtvJ6rdNUNPvtfMD
zh2i9mhUozfHrGoKLpSZtJAinbZfUQYkm5QMtzUkYHHsa9bjWFuuZVK+DQZsW50syVXPioiarIP9
xA9ozXyLQue2N+UOvd3R8NFfaqN+rD2hrZmrfLMKfswx0lOeqyNVI2JkQSMqS/mEwp6eyeAkB7l3
C3wSlkZmG280poyYEpQe162THcQ0P7c2iYpwex5L3QnVVEmSRdse+kP6VuHr3RSmevfFfBzNOGUB
b1PSVrzXVOmf/ca6CWSKPkRinDP7/exA+mnU+Dg3zh6gGh6z1trHqPrpSiECzvuRnWmYj8Ciko2U
fJ+Mxi3Q6dwJBJgjvDNLC7aU/lzFxntgoTorVUveZlwcDG98bNrh0VbFt5K+zVoHC4/hXT1ahIev
8rSvt/Q2gs3sarS9gdqvL9fdqNwz7dJXpEDZFhf0uUYavu2X1/E5QYxhL5GW+wrlZNqDWoO+ZKhz
bWr1p4yo3bWXJVPYatF4ZwFVCwsVR2vMfc56YpC3pzszHhrhjFdd6fqLZk67wVZVbLAflDc0maYt
MP3xQKeyW5taYb33RvdpGlv32vDxonPXiBSrYAtBOAuRO1qhl8/yLfIEaruYuHlQwXZTPedV9Fwq
AKnhbHekm8NxI0Q8OhOG+wlyybgGp70hPHBaz1Ya1kirNw06PAixUDixMEG+OpBOTqCZ15yJOr6t
hI2dRLOfhWbEa5g2zmYcSOeupva9qshfqGjLbQoXT6g3Zat6DtxtmZYDDTgR3Ro9IpW44vafM/Nd
GAJyflPSZBtp6CrT2FoevQ9+iwVTzm3YRJxDFMoE8LDesFNLjOeUe6+e5p4Hs5FX0dh+02R7tN38
8LtN50/UBb/0r6GpBiZnQI5snN6Yqy5//ju9akqIENz4XOxt2s24EZt+aZ6dU6ehTWO4/6An+FVp
sbxbwIaG0Ei3Df9y7vvdu4EDHip38qp9zKOOnDQ/mIUFFMdiQf/7z/WraoJ3WpQLHm9GVh881Z8/
l/Q8ZWVRLfYmekMGgcTHsxxnhkQXzIhNXPFP+veuxF8GfPxsJ0YXvrwn5gqGEjgp+PvP7xlbVZD4
XVRRlzkJVpvxEWh4sdYsey81Em+XzwtO8Nh2rG5//3H/QCm4vHcAQmHBOpDY8Ys6Hb+8nBm+V/uu
bC3kaKV/O6FGWJaLI92afK8H6l12iim7HMdDNnY8twGWvzaZ3hP6rDEK6yEGqsC8cB8EJS6Eod2Y
vjxKl+Ub8EW9ZsS3akR2qtwWWtl4r8r4WXcSHPjKPg908ddKiGDnOKL+GBO4srZ9loe//6R/cgvh
+sA2TlKRTgLeL1+sWaREb5s2Bmuz29pCv9WDGa5f2/zDFV3kRT/3IPg28YTTIsEbzq30yxUNpMGI
w1/u1QB2KEep28kAxaTTnFhV9BZDGAunPjbKu2Kcbr1eL+8wr6WoRuJvzci6vJQqWU4BYZjqGGvI
LAI5PGqBe7bacZf4LPcOjHYmCIm7a5RJ/80xp10Zm/WSspAeB73t7qtcPauWbX8wU/uAb7zE5kaS
MqCyb1GKFbgioBzItS925Cp+i8T87MO/nntOGqq29sBH9nDT0jUJvBfG6BETZLE2h/nWm5A5MDs1
tqiUP7UOtl3PoMb6+y/sT1YY/Eh47fFUeiYzsp+fitnTRGMDNdzPEnYc5YRiZSOBzYXTY+3//r0W
pdZPfSO+M0dnn8Kc5iGZWv78d+tLa04pjKepgkY13ttdeijFPy2Ylyfpl/fwUGHZuE1wLPwhxYfs
iLwvdL3ai2Cst12qzDVxce/LSo9bcNr1CBty094HmnmWUZBsvKo4aCp66bLss++OFSP6sUXrnln7
MWMTTwJWp3oqTzR8vs2utDaEpeT7wnKJocboiLBh7q6L1N3ACnjyabCsXLx8V8TgEsMMqHCFIaGH
G9/UW7NFc2whQN6Rd4eJ1ky/ORW3IHnnp1Hlh9xhrMBgnwLV4AjrGPW64iy+ps17Lyoz2UA4OP7D
d/InTyzfBaQQnXXYth3z5y+lMuteiams9kbBQWFMynSd9qTYmTC6TgYKjhVqjQyzvX8ukR2RqNfq
DIbKG8YYzz4DpA1tGoZe0SzpTRPpCYnqVWa1Ffo6Z+p8dM/R4GFojpxzQmcwJDUAlCqclhA90rNu
yve501eplz4AZ6GqavjAraZ2eaI/TxRiqzpK6p1VSIR08j523EXixP2JdWGB+42SQQjBhGVUBDvT
mZ+Duh2/WyH/cuv4k4eEPWP5azH9mL+K/GTcQJmQY7WXQLUocSDLSH4dmw5fVMf/8I0YBv3dX58T
n12YZQ3wsP+HZ7KxrYk20FDh+umqjeECjCDj+hCxUwUG38+MDGNFajV5GybLVJZRAcYFCC8KwEFE
LmKhgLAAvOfMRkn1S8kZQifvf0YUfK2N/k0RYKtPAqp9VQkLJ0L3XmbzvSpounrLZsxtFlv5WySX
KlWa62zWT82AKl8Jc025uhnR5Wx7vtLL8ZIJpxWmDj8YLOkkWs8rajkSij30qwK1+ZUCIns5BEWV
wlfbA1GuBvmY9hwkfTq/67nhqOfM8rHtYwBwdoAofkSFYtzCI4WUT7VmMHkDoDPh9seKX/JfSAHj
hqyHcWvYbbdZHqNOOYQeykeXkQtJDKTc+y5BREVDtaRH2YloLz/0an66pW/UZA6PWB8114Gj3slT
CyWQNEaW6Sm1OLMEilIcFNRrlozgam2ElAJrTsU0eUTzRoYnYgIe4L4vDhyKd2XEzpLGIzcmT4cr
+xM6mU9JJ6tDbjjnsSNMxWyn9XIwQsSY7iR2kCO2z3PR268m0Ip/2I/dP3m8qXWcxUIIu+kPNkzM
61mDDqTcd970DofhHpnZmfqCi+fwWC/11+WoLfrA2PbYArF58cxXCa5A2aEbz3gZDa0w76tsE4Am
8cfW8sgDiaGnmn61CdQw7Quj0zig5WAQYsRtuIfid8DVwQnQYBLOROls+pl8lIq1fD17TAo01pis
n55Hi3JLb6167erpsFZxnzMsprKOORjW6phYUBWQVi7DzOGxh4u8glxy38JkgalQnMZhuLcd/BOi
cNUG8RS+LIkdLZGArfE/lIYGiUhM724319sWpJ7H6QA2i3se2UQ4ZA6PlgufiWq+937sr//tsP1D
h83Cx8K9+NcdtkdmYV+77uvX37fXfnvVD2W68QFE/n/c0L+11gL9g2U4oIGWGRkV/TIf+625Zrkf
aKvpjKRMTjCLv/o/QzD7A1bkRXQUsKTi7PpXQzD83L8u0iY5gQZrPEWoHvzBcOpNLeEf0qmutDFH
OrgbvYiRzSbSpDQxP+gQhBZWl7zuF5xk2TWsWwtiEr+ht29KO+UBjLpyY3LsO3eN7VJ5Aah0F1Rl
HLuds5YtQ+3YVa8lg4KGaYljvQUL6NJckJdD4EgCvsBgepH3ZahqwJgWrGZ0sXEIT6hZGwtAEzjk
AJVb1/FnWfA150B1WydBrViQYk24ECoDGxYx4PyuvBpUDEc2dbeYmr1Qx9e1HrM0vjEWrGc1pdgY
EQrCN+5sBhi0psVrYgzNzkS1euguhNCY6ILPqC7ghqoLQ7RkJH8SiKufcjCt14q95H6QLe7Hwrsb
ByM4EebdhH4Zx5+IJoFiaeXjfvaGMcxTjtpRprc7ON3svinhUDQM7kQtvKsWnfTW1XLk3cNo3FRe
cIixFTpC5beYzYhrgca+okPlb1C3i9WQg1dt8QFsZGPra8YD9nWQqe5q6GZtH2mzcbDzRDtQBtWY
CBuEJOgKwi7TxQmUN0PDxtcQVEmOCQaBThuwVd51jLdlB3ei3JqN5fB/7eY7rJXdyUu1COSm+egu
ONmJbv6mk6jeIy/v7uacEaGEA7x1SZsMtRoorb3gaQc4tbDcP+ll2u0Q3Gf7YQTmBAk9eh79VGyz
LHK/oODJJ4pEMzvFzLhYLxcyrlJAcv0SHEia+P4egGe7JaSKOZvOaBQrEni8BbULWjf47LeV/BbL
KdjOC0Fn3UQQBXlukMSx7kMhyeqnhEnME1qd6Q3bk865anb0kyby8ehrCywDoRsk4gC6bR1jSQNo
4YekVfuHaAEHWwtCmLSSp+RCFeac3ez9QeR3SjQkOaPcujHLlnigBn8bfWWA3OvU0EpvP2hDOm1b
qFLjCkQuPON5QRsjfNhmF9rxrFprmywIZPNCQ24WMPI0+Iwm5wBaMsWTjhvUhPtjyXk0CfiJPaLW
EPwqcy5vEQDvwSjmK5zLzal1zTdRNF503QDUTo61Uby4aevdE5ywQ5xuaFddOtiRuSsgBKFlGgNZ
Be+zDWR9E0fTfDOPqrvtBtMv3zm0R/O1XdGD8vvhyamVddvigWiHDXybRzvq2EXbAXhsUQUHKTwT
FXvUgZ2tEUDd10orMyKNpjHe17aXt09mIe1chXAL0EqFFTHPBOl1jt9p6PsyU79hoeS6l2M9byM3
4/C/gbqgf5yTRvZrHfDJuQHF7L3o+CQbMjCcybirVDBEX7KIxh6YwGDFCrdKkDNxgB7EA3euk6+Y
EwzU1mRQ5ms1LllCeh9knz0tmrS9X42IyR2BOX0l/GHAdnpJb4xUgjpGxuWSokewaI4/iDtFR4UN
8aXXx1XVwF7F7mB/mWzGZDuavyiROOx6VThqaUAxZaDE3OAz5S1nUttQ2SnAixbyR2I7uoKyVZdw
/1n70ANjxcT0ieYc9VAZwwWiDAkqcUPuminc9TQ0idUfQXY7eigE+P/YUx55Cknl3qjRVVtnyTrQ
9WIE3+xwjdcuFPpHQorNY+uCUl7logVlPJeBpJ1puacqsJurPA147pUTLUZxu+fETkr4YJjJrvJG
fyeSNr+tzOJ6jpkQrVrDEdcqcZJjVNceMureTvBl+N6iMEohfw3VgNgJf8wScb5ztCpbnlVQMAa+
700L21nb6pjwHrwC3YJrMjZeWxJwqatVFa3+Qdz7o0cF4zbjR0Td5rQiLeY4QWVdFU1rhLmyYw6/
RFys5nmA91VCvXhvpuYze1R7pnZ0txL86TpFPr94RRv9IZ6NaIsx1n/CIdnd2ciG2Byq4qog6vZG
9D5xX9qkH0aivt5nkm5oahlh5zHFYOmM9lCh9dfcM9KQ7EH/42g0ShAfadb7zGnU0Zu9+cSB1F8B
5WbaJKfsU4K45eA0Anl8rLa9VtmMJnQ0B72VoMTNRsveZFM039LiQb/BmKQrqvpp9kR/NbnjAG60
AoI3lg6aToO5/Nyh0ZMF8A5yNCh4W2X6R2D4+EGRDIc1VL0V5zsF/dJ2VqaRgquHGnaLTgy8E1Ow
jZ0FTLz5ANua3Af8xdJOWBpn+9WCQc9eiEP+bfTN/mR4s/F1ZFyzdXoEabkRGXu3a6wXTfF+ZiDi
sCZOYUu2ab1pq74457psngeewxOIzvZ2Abdc0zWt1nNSZdd5osgvsZLxnAsHjjgN9X0xj58a306v
JztJXiIx6OcoMgixyTqXSqCEsDH42KRFaennTqEkXKc8+bdO5qkdsqL2jaYZwhvYDRZjizu6napc
2aXvXpVBF6BOXeY1WS4+S/xBq1qVOrwsoV8levzC6cYl4abUKR5g6OEWsBgl5qCqdINguCrSN5Jw
1ZOCU4D4vyPSkd2fLDnNqkObgRYHTiwKmjkQhoDEtCOhhsyEQMMZ0Y3KRRFEC3VNzs+ULhBD2ibl
0smFvYvvlv+bLn3yLnio27EPBQ22N1P51BSEhuAu0jNWghb7BKOsETy294BH3idXjijWNE4eO3eq
07tL0frf+v6f6nuD+vrv6vsHMfxFHBYE5uWlP2bo/geHf2eu7l54SBwafqvzfesD6n0ahjQocTgu
x4kfZb7zAfYoVFDTslybCpnu7w+tmwm51NcdjrwEiINM+VdlvhMs7a/f9xMxueqOjhfB5/cwvs/Z
f9ezHLi9qzZLxV6NHkaoAGYBU0b8/bukoqMHYcceMP5k/l2QWtQrZlqlZ+nS5BgLqjAc0AN5JVFq
vbhdMt0K16wexs6NPhFkr27r2SKE2JOzs2clwngVcI2OOOFpjuWVUGupkIuHvabgbSQWJfw1ffzk
jDiNeRAJq9ZhmJui2TRBirOmnSa6uJSaaNTnMau+deXAJupBJ9nmWmffJJiXbvMksteaYN630RvN
OqD/xUrHV1BloWYl4AkoZyDCick9mVob1bQrCA8aSstCSeZbV3RF9GqjCrYaHUlpEBJk2X/lXQz8
l3aFKzQaKob1ft2wnHpuMX3POsJw57brnP54vkmRw+3ZaQJvAwmm/Jbyhe/JX12gRQ4bsjGn0ZfZ
deiw5EQwvNQzJH6QAqp7sWvca5UE5BTkOkxCYspv5BBVjzWG0pu+a8fpqBoVO6ENyp6KO0H5hHiu
MCI02w0Cojmp/TuV83s1NIfoQ1BxlCv08eDy7Ex5d3M615+M2Pdvo4JO5YpejW6EEcRa7AqFFFvP
LzvaVd6Vqsv6Jjea4NbpkjS5zthl9h3Xbztip7tGv9Ts5iRZogQCc6suMa+pU4kHcjz8O405AVOI
hE7T5Dv70qDnRA+J6BzcwlfENVgHrSCHCBOuuMnbBmzzjPZq43oZp5WO/Q2y/mDTezOdbj9rZc9n
NqytVaXNZ0l/6mOLreoFrSZC94DRtrs4qbovlNn+hji7nlhTzgB3Crk+EDo7eKAHFd8pa8ZQG6iW
GbIzWp+o0ViqufMcwiKw2b75VPmUYuxWdW158XaYdNTtKqvSPZSCfr4C+8SwJI0G7dok+ECuJX7R
jaWTSkAOBQLI/ipxUIWtYlkP9xhKnfw6sRRJKb5mWCuDye9ThdLzlADeJBMAlwYBAf73tAD3Eh0Q
Qy+BJav9lipwiRiYLnEDJIMuHuIlhAD4CoEE+SWcAEj8QFKB7/n+NgbxhdeUOGOtP/SXaIMC43L6
YtYdAQcOf7WraklC4FivPUzgUDCARCevLMdjOvbdC0foc7RkKRR0DIP37HvGgvk9cSEudcpZb0li
cCx8s+lMWIO+5DREADe2+pLd0Fs6WIs5ls9pzyFNCxJxwhbdbDp6VNmS/5AWyxwG06zhY+1N5DPa
yBgm4pIbUS0JEqJtoScBJC1rjNdkTKRL2oS75E7Qg+2IoKj4HfaTnhJNQWEyhFOvFiqLnl1ROTjh
FFT3Yvav+6yLcLAbHfBioQ4yzYaNp9IC6Qg2EByeO6bt2hcYupsGAianxXmnfAgTU2oS/Fr33pkg
qweqyxgerFx8vc6z0bbYGQcsSvM0iBsye+8Ny0Ju2jLqwndNmrINmXYsIuRztRtvCStYo9+sjnpV
d1+zyTvrsxl9hM0k4S02xUPl0rzORtGtJ0gdKHm78dYYImvbLHh2mcKEtd35nDY+EBEb/WqSdMV2
MnLSiTReZTDvIy68FTWhJPNHEXlIIQrvZq7bUy9hutRmghqBCL5dE+EIy1xNP7VtJG/crvCR9ovP
2BabHXYaf5NGU7SFxM2hM3K6tTDMZg+lBrPTOGqHjPzA41SQwjN48afFORrGBpON3CN6xgwGQeNR
tC8ya+ReL+P+iXluz40htV3cqm9D6xa7iXybTd9CaRsNM/pk5Y4GSWZJTcSCWwJsY4pwBbxJ5tCb
bedYEfG3JfIa3WQdE2lVk1F7oBNSrJWmeXdDnQQgM9mashJWSe/YJXeFO3vnqWsqZj94gbON36T9
PWa06DloCCm3nDKChTwkZ6oyWEwiF8weVJq/1iS34B1lWBalpr8tSeDaiXmsP9Yy0l+CNtY2/Uge
pJDVfAb7IYCNStJSiTq/s/iDU+cqDaRe/OxBpdfXRkBkUtxhxUXsaKjVoPqcs4DK4usgL/2AGbjT
kBGVDt46N+kKrxo6AqEtgQw4hEOvR9OwzlaEXBZ7h8I1hHEJ0lzk77zayw9aCyGnrWMcc9qgPfe1
3r1wx1VNmA6yPupWuzBwxR1VsX7mnF+Ffs+VHgpuA1tudWV2a7WIskyYJksHTMM542VfLVRyX4ey
Zc6eWMT9oF+XDvugSyIfY1ALKErjhIsN5Ekkw3ifBLn/RflDvKmDxr9uIvOTFgzfUvp2r6j+1QoP
rr7ubOepsh2NHKEuX5u0xGCpkZ4yT030FLf2DgHFp8gd3jnUO7tZ2D2AmBkeRjq9TuMUhNCizNDz
2remhD01WvoVxwnIDoZZf6UFCcgl0whQJsNlPxJ4LNbmDBl8diPjtqB1tMk7md9VhnuuYhzljPCH
Tfm/7J3JkuTItWR/pX8AFMNgGLbuDp9jjozIiA0kR8yAGQDD9PV9vKrYj2RL93vcc0dhMZNR4Q7Y
tauqRwdHcK8k9wf0NusmAIh2vd7fqOyA2PufpshesRkxSjFfoLbamJNG2nDovtvhHnQ0IUderqXU
t2FGh9sB1WYzc8rF8MHyb05ZvlrsFFnaaMFVMKBZIA+DX53dPbPi+52gLoRdTiGQFXw0dI/ttKT/
nL1pcI64FF6VMB6ee/1BblLt8dqep6ZkC5dx3xobTWApHd1jMS/1yR3VSS5ssQrf/pJPS3mt+M5v
GlgLe7vrkRILVgFKFAfYXercDvOLt2b93uZmhnMRNBBXjp8D8ydXU3Ym2HJoz+5XftdJ7S7opc0Y
S2xe1Ij19X42lJd3VvgjSZ2v7KySD6Gl+0A2kzaaUD5pe+B7JX/UTm0T1DQY6bJcXVSD585o51dQ
T1vmgp89i91sZ/iRuIf10zFULBJ7j21kThM7mCE/OzCxBM+UiKc7ktzFntjU/OA0QQLApz13fOht
1VF3J+6zpfe21FDwFcWhR6JvBrhsF/a9q4ovM2A3XJOZOagpl0QZnKZ9NiwatgVSTzDSk+WnLbD3
Obxa3Cd3vb++DTAzb8OmtpsHEvDp1psiVJz2N7k/yLd1tcks8ZBM/cNaYe7OBgJ2cJYLVX/iewS9
28+vU28elT08cPm/Y1oDqe2vKOkDm9FlMdSYj2DfF0pLNxIiHTgKEm1Y0QJPXkF6hFe/1s02I+Lo
LGAONsjY66PTNeWfMu1/Ln7/g4sf163/t7Dz58Xv/26fuF37+IN/Xfton8CZbPvy5gmRnn8z8Px1
7/ujfQLLm0sowQtYGyHi/N08TcWEx7I7dG8Czr8gcqFp4ZLzXTpQ/lB+/g3o0B88pH+894nbRQtz
GvEmwlbcNf+FFBmJHlk40dbF8+zxiZB7Ha9eJ091tZZxoEy/EyyWn93KB6vQwrCxeemeQjtkqinb
6XXh3kaekoChrYcQuVGMEimjaLZ0IRbbwG+ymEKh5xQTkIe5lKzljWnjUdJoyseJnknA3SkdfyWC
p02jMsaLmyhew2XsvZKAovYq52VoNC4y5bA0Qa++96axfyXxzYwdDN6OPUn1U1hEqkP3Cz6z364a
NLqIeVqihSGz9eVBT9JrNm5h6uccDsi5VSH4vCDDWDDrujyM7koYpGrm6zL5walOZxKhYHXOHmmf
/dAb3h5lu/q7lF/nPRtThzSDtyS7ceZutAlmFlibRTTLcRWdiMEHMWZJLa+iC49EVZ+VYEHqIj/f
1aV9aZK5xmYAxyYNyUiWGfqO1mGyH4Sqt3xh2jhs7A7MZYk1nAk/Ld1uy4dVX9bBA/UrrYBYfeFv
k5Y7nfECtZ+dlITX3KAqEqniZlNW64uWnPzTkr1xbXW+4Ef3T7MXjB+N3TqbDNzLTkBhSe5Vtzgi
ZoGYd6ynrMwWl7FJ3PWl6dwSjmA+taH1g4Jqtn8bOEbWSuynLxjLm7Zft0K2dD9a3qABo8mCria3
Ce+jlD5GaOaa6EcH7ATnABG5I0L+fAjAL2IioODrYa4hAVmY1zhFcquG7hmuvTviKc7lFXFA8OJm
FIutcuUWS+kDL9gCweTeWkjAW5gkZgS9A6nctevu2r9o4eWf8HD+oh6UuPoTLI6+Nvhgxh2Q493K
Kx9QYt/mNxp5x6BaTE+Qh+pDo9swSNEc1nGc9rCZhFkPHvPzbWbkyud/mYTpxYs1LlAMYgvuXx1R
N0F4ztmzhwy5VGxKMClivptyOpL0Hk58A5GuEvY7PaLz0zRrPCtL0VDPSI9LAezFSsncg0lOtpbp
8Vsjj1hvWSlz2IVrwPw3+PV8V4K3hZAUae4pqSaMrJ3kuakyC9BnIDXbY0oQ3xLZlPW9VSyOva2J
IyPeTP7IIpt6uS1iAdZfKqAasoN2dmxhjMY5foV0SzHBAg0no2fBtbr5vcwrtAqpffdTZ56zq9I6
fdDZoh98nYeMvgpHQ2Y304EfgFS16CVqriY21FTwchbC+X7fNW8Ew7mcBdq+XWgWypE3dmR3Jweh
75SFFISGKrCwxvRDAHx+mOWOJtiBOjKKTPnIqbC42dCGhSpXyKSZ6AdmpaB5hMKSHgJwL5k9yocI
wuxrUuGnUFwqJSNwuv4J3f7PgfjfHYgcbP+N02H+1v+zy+GPP/H3k9D9m4RTzrEV+QHkEzaW/3US
4mdwHSfg8s6hh9Xh/5yEOB08MkcO5yMpIyjhHFB/rUAd+Te69jA8e3zf/2xv+jeOQpvz9Z93oJjQ
JFWGUQBT+LaMdW7O6n/YgTJAWoAk0QAm7XTvo+UFGwTLH+HsVPerbek4s2zmeNycz8EU3tH1Bg1r
LPSLamlVEl1/NiA8Njq86T2tsU5L4vrJYWyL7BEB1vpmggAAit8KffTChMgFWnXaPzaBXFxkp7xE
JAX3awen1e5C554MiGi/9BS4Gm7B5dq6B1qByDmGijBhsQVyus7Ah6NxqL1NkpSFR0tmKrj1qKnr
9JcqpGEYFx+l1PaZvhPfIb6RREMcZMLr91nlOeo8ABeuuCA0JaFrhONl4c2DT84+B+3ivHlL2iMh
rwQIYJt4yUwA1gkWeSKbKuHhlrhdi1fEUovInx2Uo95llOV9K5ok/Jn6BYo0BfNzr+Mua8VI/IeC
T/HCqrFQbNnoXjuU2O0uoXDXWwlOhHhYgJuFyslcux8BtY3x2mIr3wEGPwKzVh9zkw/1pmrc4VhY
c0ifSyg/oHXDkHApL8z7/CWFYMaHZYo7zUR/LJzprWhzqquGidRyHVFbNaUg4XSdZu/5nLOLXYDH
BOF813rdJZuMee/TuqGhpn906xncSjNGrItT/8cwJ9OmM9MH1bLsy8CJlbN7SufybR5p0FqoZzkD
iv+e0pASu0lpXtbQ9PgKrPrAwpA67KbdcCGZDn1ABjl0mgMunGfY9W8Evn+3VT5cVnjNm6hM7xG4
g21tho+27s/12DbHcoB6Br1kB67D2fQkOS+K6WLfEUfK0rrdlE75pihC3hmuQXFZj7/8vPHvan9N
Hqeo9cHSQCqLzM1YSsFUyXXj4I0e2yMovw6x8N04jvM2tQmEMWpl18RU3V04gNQNyFScgjbP9828
yo2xUrw3N6RPbpzxUAM++R5mej7P7OhjpaXF5Ld4NHikv8DRtQ/SGl64zM4vsE+qA7MOAliu8mNT
+v7G5MLfgIRD722k2Q+MoyfeC9m+65xon9aSa1xmRYfRn361kpJdNrukkXl3bPBW5s2WHfn3FvvP
dpRNHVNhCT1E1D2CuFtvGJ7ou10teqvEWMUkqvNN6MyvtmwACVflm1UlJ0qfJjRjTJdysN7lQgbd
LefinGnifBapr9+ukd2nWQNmEjypJa4FND1NCRbL4fJKdZO5+P7AE09/i9659FQRSPPJOIwhAWOK
l0IB4K4YuewtpIWOTinMM5LCFLxUXslpKQBTE8YhxaWIy+zZAIVxgvmJvV5lCtQ9tM5B2Gt6yIvW
wV+aduA93IH/N75YNHhiZ/1hKu1uRTKOj+RqbAgafC3SaAQpE87z8lMrXqpxGnjL2Qx5Qz5lWqbo
MPDVmrfW4ot5q/lpbwTLafhtaw0KPp0ShKDZmOw353fEszZFmsNcaDXd4+/tP3o8BhTwZh58ZHus
xSVropqMIsyeTFvOQThMHbrE4rgU/iHIWt4SIHK3rWCJJlmWQbBZIXgr7cZJtFYHFgj5xgnXrzNk
17cgV/N9VVjfeKTenTUXm6YqWxrZWG1b2rsvBDDornKKS2PlP5M+7Ha5o/K3uitgsEEJze8cplAA
C2Z1dyslcI8oOl90Ba1qQ18wW35Y1Wc7GohGueN1RFR6JnpqvZReH3xzaplz6Yn0zSPRFQQbMx7j
aXacOGkbGuqrRdz5AJ6oextYgw7DAEsna8ls5RA/LbFg7+KpJb/iP9UrxeyJljMhwio7BPQKVRmO
0nzpj5MN1GaTYCTlLFmpSk785glS3EdjcOV6Yx396Jz+KUAOnuBJAAJ1w+GrvxRYoAXztuOOJ4A0
4a5EI4FbaauBRIaHo8AarAux/2wfYkjbNWKlWbCdwQOmIWtpz+Z9EC73+RSWD6slxrsljyBrLSbA
kDw7m7lnSh0Dx8SD51DoFnkzUrUTbjEpmI2yu8NipYQK3OEuMry1CCIsJCvZDQpgyScgN3LjT/C7
Unt6NiEdXWWIRtZ6eLv4d6MBZJ4P1qKjUyfGhFXzjJ3Pj+ofC2TuWECb3BrbsgjsliT8awKrGxJQ
/WuUF5TihVimuSxGu37QJxAVlMha6vesgy91HrQxzG+zF72igmyJVtimXLEgp9PzREDxbJX6J4vh
O/Yv5mLPFdDS6baGdYLmgRSGuJKTb+NGLMV+ygdxWtFlj5YMIujcgF5HpNJtmGI0BBi04MGjHsmp
S9532v9cV9aJDX4HjBzDp9OW5UWqBIzBwiU3cYEhKqbwK9+B/gBZK9tOZfkbnmG0n9X6mSr+1nJl
0YyJUSZ3SUvJMYxZXv1llH6/tYFQRoerIimdZJshbtxPXjhyuIMOgfADTFH+ZgX7yxvyal9JBoZx
9t7rzgCILXv9VoX8VWvn0R7FLvp3Zzxs7T1JY4+XKHi3KXtsZVU8RU6rTiJ01utYkvCdgvLT1InY
8TKlS5C2p/eQ8tmtN7gveQ5ZZEwZ+IuZGLHx8+q702CXr0kmngyNk/tiDJZtA9tpj4W8vhJGoCZx
Wb3t6C7f+yxZMP37wWaK+BmmrCxjwRb5rRfO+li68NI4TSNyR1lgoO5PpeLHH0GVf/DYlwMqRxO+
6kDyZ13BfcYkJ7+apy1W7fTJ0Fv1KIek+KAE70X6/rRtq/Tec9r+6JowpWErKxTRuYRfNGKn9wXZ
btrOkmXbAh7OWxPfwVsSpHzS47TsVs3dLPdHFOG0dVCj5gbNic954yi7fRjtdTgKaBbHYJbh51T2
4sOI+UehkuFhFa5VxOOYjcdCDe6DrP0RVbiYG96sioUJtZCkZEd2HTjZ+UaI+lmHkXwmOdiLLW9N
ixHDUc5W0m/4u+/cEC9RX6R8pgQSb03znX9QypY8Mg2a9JGt72q2BszzDqTTC0lns+XufaV2pvja
U4n6vUn1uZpocCfCR+2cTt2fkNklulTu/LDTwqIcERJiuaE/eD6pCePYJi8zyDCzXOYfogqrnWpN
/7JOHcxmXp53wDqqQ9T4j6vfXBJ2psFu5DiYj9jWC77O/hj8TNKg3mZOHzxEg8zfaev07myTy11X
T1UsueqTp1Er6oZGZG0Ht33uXK/L2ZeK/n4unRDxMWnlBjKvSXdrF9LMiJK+PDQhbYKp3RX7JJiG
/c2sFyt+LpxivnUoMJLVB7Iv+Ttvs/KdI858raZZvODkTeDcB/lJyImJN9H+WTcj7ticJB19ZkT+
31KHysjLaC04HFcKB4hc8UBkAoao4vJ8xo04brN6tsvN7DVq549wZrgnd08DkLR3Ea7mpyRGcgz7
Fg5KUQwPXpp1X1pXdiXPX1sMOxcuSllLsB9MV2R/uqFuC64P/fSasthDvpaeiXZrpFwSQ5Vaxjgv
eB4urBdr3LJJxcYiCVf/a1oiWexGKqqYfowX8SB2M3uXzmdh5JWej0euzD7GYAJW1AbmpVqbBbdb
1lh3bMfyD4zAzR6fdH1j6M0VEngjdlCR03DjeRSWbPp6qt9FMidP2NPYR9W8XmE0vMDWpuKv0eZ7
UzctmJeAsPewppeuYSStmvG2OqrH+pVkBvExETiHKazLa9H2er/UuELbVFdbZa0VnoROyf3E2uEJ
d0jX7eTKFqwgmRGPhW2udbOajecUzdFQ4PDoKDdZnsOg6NqHOc1YLkTpLLRfgkz0HYaFGs1wucFZ
jYMy/pNxM0e52pSBnryXdkhBL/IaW1gKdT3Mm6yONlMBj/lSzZ61ZQ9mx9Wqmm7n9hnvUQK3M6OT
7x6HzJfvDiRaQuFTqoIjaCFlf4/8MNkJzIPpNR/HXGNKEF0RA6Ge4AuakZQrixrePrQjXMfBUkcD
f+Z51gN3AUjLh1UCvhyHhTLUqVOnju/kzgxuflWFzLeJY4LfNeS4H6K5Kchdjn57wKf+2pdRkn/Y
Nm6eGr4yspt/y4iuK9IdUMVfrKbSo29qRnAbC8RWYxB+AzQj4tzn7RzDeSr3Pb7Mb4LB+jJhft1U
3I/bQIlDy197Xh09PCmVq6/Z7NXP02TL86ryaeuAa9zJzIYiY2e1S8UOcS2wP0wH+sY4LgETdsAL
7z1PY2jmZ/zSM0XGSPkRtRN2EaecdQzneolnpxtiUwUnxM9x13Jxf2ZZGO27UjjfJCi8Y112isII
3kw0dYSbABDVIU/dcde1lDq5ee3z8fbZ9L2KrPFQOd6DO2fRTwCpDyM/CdtA4aCTO8tR2xVNr8ak
VwL+4czeyru5K3y9V9EsY41GTxB/vXXLFnkWT0mdgQTnGE9olv1kia02bRTURyunS9WaOEmayada
Fnx/v7WEtUCAdt19m3j4+aLAehjcdXlWU3Y0eHfu5hJxWUIA7ZjArSquliz7pZTv3SVJnvOi1Sn+
DijpZc+L36gCqT+jp6Or6rhj486hMy1PeJKj+3FO4Rqj/R1LP5cxtg1emH0LpEfYj2EILbnvKeXZ
GpV+o9602DUtRTkMdjq8L6ED0qJOdMOuEgp2QDl9/OH5daeeUvQ6z2p6b/oP7bK/y7AGe3K2xaZV
408xc7CG8E1OS33r1+LiebOTDoZYHsShBRjUBhAYIP+1+iYjN4sphQLO0cxfVcglIg13y6qhl1df
+wJ5AcO7aGM6k4Ckz64bA4ujzjOPkjNcDbzY/ZzQeSX8LTOzLbZWMxdV3IEYNykM1GuLe5xvSx8c
bFEGW6fDZVqlafnI/kGInfFmE8ajEuN9PzBvFwJjvb6tf+awV6dI6yoGsk3dVxGKX1PDFa0YivFY
e4PZTZZ2noqBfTMdWj+GbB7OQQ1jm86r4Mxea5dli2LV6WsOYAvwQFCPpCSydJ/iZOK+xii2NMTj
vLWoT41RY7lNScm/o7ZD4h+nOxf73Buj1Gtuab0NuiG4ZD5ePT2vDI5tRofBetOdjdXtmtF8RrYG
DLO4m6xw3hqLV14xApRUfhduJ+mG75Ao6w0OXxxfIhwxeCfydW1Lie2rdC7Nkl1zq/kYVNDTk529
dD4kX96k+2lhOmpSBYe+dT6wLVeIzY33s5dVtxMp+X9l1W8zlRu/laqRC9Im9IcNWw+G71kZ7At+
/RwuAxpPmxb2blBh8jkKgwVgHkfQGtEyPWsKufGQhAn2BhYQ0172JI4Z/tGPvWqWh9K40XPDC4sA
rStxwhdjEhj082yweBLq2Bdld0YX3kxrns5cdZIdH5UK7ui1UQ+j7zFY2/Cu4O2XVHv7zlo1MT02
dh8bkal7BzLgif/APyqb8LeTOs9e0fLyCPPsfGsrOi+Sw5UKgx9JqQgJlVaZxrN/k+gDqqtkNZ/X
PCh51O23jiMJpvhAj5Jz2wWqBo03ohc7sH2cD3JgykMBuAV8vW3aO7wS/LkbpyNM12Mw6k+qhM8A
AXAm5wqrQ2rdJRFmpLWC5Vbo4KzscdhPbhnEQelXZyVZ/2lUvm3DqL9lMnW2iaevXTo+RUX/U9Q5
3/hkkbjgmiftqWbHYiY4NV7pbAJryA7cXVggrrX1gFj3jlzTX4bEolK480nzV25zyIRK47yt7eNc
cDnrpOlPDelWNhdDi6VZ/sQpEz0ZS7CGS6Z8m7XLZ5liwnKGxd2j74BmGtzviRztlymkx8ifMaJB
fminX7IPxhfefTTW+ZKWAaHNudMso+Agk/yyvLuqCy32LHkOFlGU5THymztvqMDvrq4HCiWfIkxe
EBLQ30VWnmlUwIOz0k6WL+pbb7ftxw29QIc37MQfyJAI8PZSWt9aAMYPgaisY8GB121caB7HsCw6
JCmuSOTvimxHGQJeAzjXbr0s35mzeLRSqsspdA8f2slNoJtm5oeV+7/x4i1qE2VWf9asoZ/WGYlQ
0nLZbFUuJhJI0jw6Tuat9zeQgtpMQd0e2ILWZMUGnOXrje9yg1AGeN/yeacw4ZIlggu5p1cYVJFI
rHubGDtERQ6DY56Mr0sqvzAhyBedpBBq9TIceQ5wVnY9tpUofJtCenlpC3FeUoHbos/ch9Duk2/1
fKsArZMQOp+Db6/ikm5dJoeh5koUgWYu+v0uzBDDvE8pEYYvlfvm7DW8fzY+KmZxSBMS5CyJ4ARP
7MKYaWpYfg2XG8a7qVV0Kvtt99YpT1/QPkN6l9sgoggAZuZhUQUQH94LH347R+495gzxCj7a9neh
Nuu7gX+w4TFOWBqxoCbOQLvcnWsUJeJ8ezSRoGkgd9zk11Up1e04sKDKdiZlYgLyt7GdAQhfN9wm
Id4yH3XpB5+wAkMebVMMRxVCK6e0WTO0hl5IbYhVjbBE3PlFGjWwfBJYR0i3iZBPworeqj+ciFla
UG2SJkh57NSW56WEeLB1edDiVc/4/YOei/fscEQzgtZqN7rqN2jDJkYieFosxvq19+mywz+8k8rQ
CJ0n+mlOR+e9uOnTO2zmoBQ7aT/2ugVrjT85fO5lx3nKu6x9rFZrfLe83Jxd2OtmU+Nou+sWa3gv
lSXuRT0tB0cBAuDy2rtPZKyC54i0E8Yd+I0Xy8qc70uVl+ehD0eghrdM+uwYntK24bW6qWXYOMyM
FHbBWCbNFkzAsHaGXEu/cTvi9vds+G/A86hzK2g3ziIBck6ST7ou4At3abGby/5xTXuSEoQVHOjr
7fwq1iA9F6TBtqiZy+8K0u9HYvcMaqtPkIJNRwdaAQc4dZq5fje+bPeTxambth6HGV+pHZedPBZp
XxyUhRGTQsT60iVzcBonMcSKOMhV2cBrmextcW0hDHyhEWag9GLO6x2WX7oiOy/hdTJYT6rU6h6y
RXisMzuN+3FVB3Bf3tZVJd8Sq5uGuxAQy1e2txaH2KReBfPdtWv1tDcD0z/rzIAtjZU943Ect2GU
wl5Gy9imqq/vzBD9sEabjJxdJ0c/k8POgrV4B9FDbt0CDkau3VOb2eEj2LT5NC1yPPuUUE4bmjZ3
HqUyfGmiYMu+uTv3lOLcUcFRXqkE/d6Esx2PCXShIly+pUsN79kDup+EBWtFO6nZlXXLm5W7yT4A
3h8rhyiPxRf9kI2q347YAU5l37KzactmcVi0rbvMne2dT8gBiR+egiXW7iOHdLLlqkAvXTcDBQls
fE1h0LIHtqOq2jXSGavnWYLaXDIOm0LenJVEHsurFeBMkMg37FhxRCxttrfxq26idr2X5cp/L5Kn
3p2Xh2lo2AOP5VvUO1/dlJc10bE4h9+wY1PyLWoIz0UpgscElnPXW5XYNRBf9o5desfJq6GpFs9r
SPFJ61FVF8EyoUpofXCznNxYod9Vr4tHsLLkY50jg9VwGGkX+rRmZBDHtb66AqSvWJmQZzgNB0Xh
yQZv47c6KvTTZPQT9vNq2Yg25Gi3bxfBrLIeiGcvIG9JGmg42VfgVj89KzB3f8DeO97/ML9WSAoe
7LNhwnyW1vMVQX2Gjqf/U/7x638Cq3ZpY/7/+rjef/XD/3rLu5TEyrd/kq///JN/z+8EdJMT3om4
eEryNu5/GblCh/w+urWHh8r+C3X5dyOXQNjmuxGEYB0p+7jxKf+Sr93gb/C5/FsVMSz/W0/Iv0Or
9kO0+H90cnHw3MDXngQkgBji/itDLV28qUJmy6DcBebShg1dUVBv+ou7sKohu9lSV8Sq9dkNGIzr
lJQZsucOP8p0LLOOJWSSmGDfDVH3Qv0C47dbRW85SWoW/bze3NxE7aWdpcb4Uw+EZctMnmBDBt3e
FCYhuGd5E89hKClh8kqJihgBz5eqno868c7k8FGIuwWFIK3D9AvGTnINo+ySbeQXX6NperP7KmF/
lfTLlxXPB+Jjtezz0RK7gZakp3Rq7fPQNjkPH65QdJbbkbxaCfhfQspX/gjhAKTx8YAk/5Qnquh3
2VxMx87VcOanpWE16op3bELjpWAz/Eonh7tfuj57dKIekF6E0L8Bwlz2sVP7OXacgvB6IAEmZdNS
v6QZS1jHnWFI9/xj5lH7Etn5F/ziyBrhMN6F3oK8Ug1bS4NKTslogEDOveGlVEXwyPbefUoAmLAf
4qSx9+1ibhu70Fp3ZJUjSH4jkXvFBsJfdMXSiF+h2w/e1mvJ+zkWecRkdhl/SnUkxXlFwqNN02QP
3AwIC9JQ51W7AI/M1pMTiwmaiDwaZbsbq4X1Lwi1dcC6OxwJdw9fvH4pAAfmqx1bo9OxiVhQSru+
kXwe0lzX0DkOhfggcCGx46LCUJX6ljSkYaOp+7KUi0ekRzSfwM6Xs52pYFMveAOheHGqDRJScJo+
917jknoO2uouLGrYhk2GxTmq6izYqLr1aYLufdb6VnLbCo4fSZc4TwuMt1imPoa8Vf0aHLCnSFGr
Hyc6Tx/XqejPc0QOsvDdLSi8mQwSHujK9qGXN1byZLvDV3gI7E5wFJ0wyibpZRrIPz/NUdrqb+Aa
+k9yqVjSSYQ8+bWSF/gr7kvpg1miOstcZd9rfzuMNb+ySdXdnXHE50TPwr3FxBc7k/jlNfUnkCRC
F+w69WksPMMqwhUP5C3sfld3S/gRppl5Xa2bpXhMqtjXtHOjIaI7HYVnJEtpHwMWWdNp+sxIf4ud
vSA9xj1+Y9wdRQcYnk85lgHggxy4jXga2xVWp8jEVWkqizDsL6xblfM4Sftj7aMP0RlKS9wo7gKG
TC5FuYq2XpDp7sA6ASk2dfx3Go9f00T9Elz6ibCQuY47XO1HSbQjfMCaoVhIhTekqO8AoHPtZ/4G
amdYcoLyyC8MGtNpJihLXzoy/cyCpZ+cuz7qEafDBJ7l1nTqo84tZZ67YSEgLvp9YZnkkWAElci6
hNk9spSjVGfeG8HY77nZqWQ80E8OnXz10SSYNbaY0ooLLOuCRF2vkM3oeJN3vXSTOHBZemR1Ysda
DUxGAXdQW/nhu9fVi9wM66URAdDpoc8OZVjd+mQday8TIiuRWKZ94xVo29Dbv84SQ3tNUuUS5sHe
w2sJk2uxWSawxNuUXSGfIOmz1fdZUYCJr7fhSL1zoWuqbUtmkdYYACkQ37ajXad300jCb2uKdX3V
lZAnOYTd3YzN6G3Cs24q0HqU5dRVrypgSm0Ykx+u94W6+Mv8lSwaBYtd75xmAg+x5H91qSSMDrty
6QKUnkX0Q+P9EztJMio4lYSGeFN1+sll7n4NJb2Kvk9pSyZZqG8XtS5QHpBetlFVllhX8J56czBd
uE/gLurGT0rJC1Z3JgM7HETd3iF6erOE3FdruvwGcMsFbQyCfSZTIP6o8UBCk/4HcjZhrIC8xybz
b21ujjAnBsyKbo6ku+aV+eRgIXY/VOOxWfXEU8rCcuX2Nk30t9f58MNpOG3iwAv6q1fjtx1T+yUN
/PDoWtgIcnHjFzdhcagCokHZ2h17NoMbCiRCigBaBtDGGo+438VJLLf8ZFRmJ3/yZhKEbBD9gZpL
Tuxw3yvmMEMO7zI3Qc4auXpObrb7oE+Dw6QiJACMF7/hcpBcWgKktFrx7oWsXO0i19EnDZkMIF6K
AC1uyAu7vUVMnZuxxFvuMpXm9zlRgW1ZQeOCGBztJObO8zLoZM+ceEEN0TFaYP9Tth0Wm1pNcYFV
6Tq4Lvcc42Wnbo2+Q32qT6nsfuqIrgNTTt/r2jOxsBdGfsNxY3fZKez69GimygUKF96PdvJMpT3R
oNphpW9G+cS9rN53Vk90pXg2oreepqx4hKYLumQGk9KJ6h7Nbd3PfkkqgV2GpMSa2O5erlRDeejL
zUaOhoIEWo2/eCXS9mT4vT5riPE+ZZjDYu6WXqQtsX88a8SCZ9b7g3AXgpbedMPHs+peRZwlkVpf
2DZF1tfpD+h8HgRcKbhBOvjY/uDSz6Vd0TAVDLZ927qnL2XZBgUJ35VRpgc/cT+WNu7xVhKdxDhK
MaCg8PLX8kdzJg5d/eC0jpVRCtqt7y5q9nvdivkc3No3jaaHUy8WsJCxDqBQs+MZz8IvJ179VcPv
YMxo8bz1edo1b8ywtPxvy63tk3muOI8iMi7FOrSBoteBdLzZimC/xkSfJsjKt/ZQx1iHnjn+sV9C
vcf1DGIX3aXZ1A2v11K7/IJI5s17GAMpvroEF1dx20GokqhJVLs36jbXDiz33AWm1qB2cLpx3Ws9
5V46ZVAWBqcDrkDow9A6zskl2Ihytm3CJYML0wes1teyys5L/7/ZO7MlN5ElDL+Kw/dSFDtceCJO
77v38XKjwN2yhIRAArSgpz9fUcgW9GL3lCOGOHFq5srdnYJSVlYuf/5pQJC09fPVkuxlubyMx9Pe
OaEN81jFgCzrgbDs4LXh9NziMC22i+iEhiXYvv1gS/RiLSk4AuMF08NEgCPGDEze+uNs8W4SMJQe
EGMZgc+AGySnmfgko6v8bFvNkV1MNytmypaZlx94sCF9iqEbPBpQvbqaVZNoIasuP0OAbJ9QUj61
wFtQPIa9iRG6jEMEHhQNGHkBqGVE7zSQ8ignuQZdzI1dAiaUHhBFwBmkWefM/BCf6IOT4TTTI5gN
AQbkBLgZo3XzaSFogSyKzxjvLe19uQu7uvGN7AJlW88R9EHjb1EdmsoEJ3x+VG6K5aQE1+eYhwX8
lvND2x1DEL3Iffizp2NQL874eu6saT6Uc4LXS885d8dyeHBi0duUVyOFcyeJT21JT8NYTusC3N9i
dRQndnnHRNzx1wCf+yP4ce9yYEPNIhlwvKucLgz3aDAyRsE1FN/WoVl6nws5AJKxcMxxGjEUMpbj
Ic2NI84zs9zSCgD2/4s1t+k5zoGDnkVAlrhLzOA6npTl0GT00WGxiIwQexpdROuecQwltvt5BY1X
Cb3UzBuc9Ohb948Kuk9BXM+ykzIprHeMubHoeVonB2npTY+ZoxecBpvZ8tghK3+59VZr+ihH63c5
iVtAo+vNISE93DeAzkM6HxkyZ6apfWJEoN4oHc0huYa9kfkn4IysQbGAR3Psnpgr4d2Zibm5mufR
9saHi/v9fG3QqIo9n4CYM4D1JCL+PDIEs4KdchJAhc40J6hVxYWYDxYkjp3FpViM3LfWtqDzWswZ
DbYVfMBWVi89e35cMtQF31/QxMX40UNgB+MppnmWnKzduXM6iXvJ+Ubgi8/pdv+QZszj6InsuJgv
mFwzItc1mcxWNxPPMy8xEitIIsccFo+CUL7C8lmkrmHPWsCjNZu48PQbM1D8q3IBZ5Qk1MnsyeWc
DMtxPAPyOwqK+HY8dZ3tmReP1yR3lu73VcEcXlD9Y/9wHgeb65VpbqyTdWanJ/8n8Pi9+B9q8af6
uD6V6Yye02bkX/1NHflXfVqOZXquICNgkO7+CVw3jD4cHPt9WrvA3+kT9puE/LZnQysl0wV14G8L
OfyT/KLw4dnwgLw/J/BvkQ0LXzgM4LMCxzBtm7hfpgX2QOuD5dqgL3CxvlnO7kZ5TN7p295uvFEc
IC8okL1Jo6TIX71ks/bzCvc+QJLG7n1AtrHi2XzDB/gT4FY+vUZBGK1uogBMy93TH1WR8O6xkAD/
Z44qk1Itrh7Hdtp86aWRG7ET28b1xAFMOWG8Us/k9AIi9M3pwvmaTzYj/3ZMr3MhAA+bORN6U8iH
o+RCWJiC2V2qGndGOFIi8E4H2UicQki+HEa+8KPZ1TKz8559Kdz59jzOg8kg++BPRHnp2r108KFc
FCcTM3IuclyGNxMiULCR0BYlEF8xNQJkY0ad0Vy5jKg4WDPgihR9PFuMp+8XAf3CGaMhEsLcIx6C
ex3EhAnqe2leZMY8+lhuYm7hwYK+7u2qjNcn8EbF1uzSo1/qyCF3euMbUEV87aWgoOkFAhpNa1h2
KMBcW69JHM63l5OC+tH7NdhuOzm2ViPmLUFbAkxpMwBDmkGm93+r8TtWAwLkJ1l/jqK8yKLb4kX6
/QUatpx9a+YO1d/vUoduPxDk90ie0+XCeeeM1j2gHklAQ9KSCwvOTpk8/Nn54mMmbBg3iatpFvBc
frRLHfp9aKzpDyV/6FB940fP6Xxp9b3YgcCG2HQFmhDpuHCTNk84U9mnxrjciDP6MA5no+/xqPd6
U0KUAa9Psk7O8NovcjE4DgbLz1TKDyZW/gv63kAakb2DXz2C5brAkXlnhjNgLfeNTAoIc+77I3EG
gaaAxP99ZDBAg/7w+YG5EGvGeYmYLNnges48rVMP5v3jtfnFXpkwiB0lkP9di23vIEohayYMnUM1
upDjBGyHlhSGdvRWhCNifmvDASahJUz+op/mK3VdCii0bdr2ASWsj/k2PY1IZuS949IJzuyUEaUH
DFG+WohVAieBKFI5oi63rCMxXYK5T/4uGSiboQ1nFOUPGM0D6My6HC3XHr759q1d8AK+pNTwewx/
m/g0gFr5cT69snvLt4x0x3OAqIHqYfHWDb4YVu+YQDTc5jzBbGLgZls4oUC+mHDHOOLjZRoDaJwd
Zsvpu01v8IFchWQwmMFTPf8K8Y44Jdp+A7SFqlvybQvfNNx6hwtQiqdga/yDNQTOB1aS3M42tmCq
m1/Ssrq+TezR0chd5lckVYHXCHCWLuiHdHsSTa3Xo9lkdPi/ZVbqZsCjsAiPK3PxdjnMynfDfAkm
a3fU5E+rS/MDwO8iKsrn/tLTgl78VnkDnkDZs91oU68eqnqYp2TEIc+8vBu+eolDYsD3HnDzimph
IOKUScLqxz2PQZ0eTedCccNzQve/7ae24ek3VPv59O889QZqg87vXr3kueEt1toEy+xjYm2mgGIO
5ULg/ib4bp9GQ3h7BGa3Wv/SJtymy6SQykj3WGtmvfpeFN3/j6/lviK0JPxUBAaoOsJyPCGpCPZf
PgjwZiEqMISj3l2p3N4xeewgPP3t/jkNgPmddk09DfD6NIBS4TNqDYBve38TyCb2Xbx/D4KHf1UD
wjsClp0Hsh+3EKm0vZbn2gLX7hvEEZ4wIfuWC51qbILD/F0CHrdq7WW/O6QDcGKgt3o6IJ0uKKIp
yCor0NYB4UDjCGbRVfamQ2+P/3gv0H3ut2+bMjSFfcmozzl+WOPbF14fclbGp4haPf4lI/j4EYC+
VlcH7D4taSaOOt63XBi7xiYQ9HNTOMy5onrPQke6dRDIu6pn+uVV0NrHvavAZq5nQM/1I5oQmH2J
yoEfkKZwudSud+g8kHhHe7WsgW30HQ/+VfL46iVb1sDDZ6gGM8iIrlsqQFpEpoK0Xh93AGJaDrtV
H/a2NTCgbXDAiMMkWe1P5w4Cs2G1DwKuD/QSLizZyhrgZuxbA8/pw+rkEj5zXuTqnCowuEP6c1qq
ULk+bIOQN+z+62MB+lS95HVJxzirczpgMLKBgEbr9U3ImwMuPthLmq8P9Euy19umTOXK1Tm3wCSd
oh0b8R3j/duQVKvVsoMBXoFKZnvqDChXvEOXAc2shrYlYBesAAqlnTls+QVe0DfIXvuS4bta6tB1
aBfkGNLfjBEfdwwAOzKmldGGdRzc2gXf6hM/WJ5N4aBa3TsRQEJ1d8H2eEuQnT6JE7WadoGEBNeC
9CJ3OZOuOQjwqhm6dsG2+xZT10m31m95z0Egc0TDnkc41b33D3yVxfjnTjLhkqC653gQQOx0ff9y
DCTllRAg4uufd88iAOfT9pJJH6IBAOcfdhN97KKsfDj+Tw+qW84yMDHtxInt9JkdQ1i48xNbdtEN
+nQKUuFh/kq1lAnq0u3A6GhdR4mQgfQZs+dqVZBJuf0TQRaVuBo0UFC7Et3bBdcwtT0FH68QStfA
g2FDrra/5GM3SagSoildUIaoS7rAHa+bSqTBgcjAMgmPWkrgoARsDTdoR48CtsrWVQLpIjDy2JGt
H9VqGQScMXJpcp9Jq9dK0jWzSFijGTlZgF183g/HuKkEgUGCyfBJs9WmonOWgGq4q60EVh/oD/kB
srNqNXdBKYGPnqhP6pAJYLKotoNkkU6XNsBpXQOe2/cEVJ+WBDjI1bkg4aG2sedm03l7NbWJN61W
ywL4NIcZwDLh4K4MQAeTBwJokaYFwEmmaEZA6NUpktZl6JFNB39ikUbsWoxgUvLTzZwRI/m8ewDO
TynB/cuQjcFjkn6TXJ2LEUzqnbp+oe3iHYNvgs5eqXpLCQLKjqAoydR1LlA0DUfovr4EF9CGCohC
fcf33GIqyw7gUtusy46dU4J6qoFWFpWjYJOHky2qahta9lAmTahboCdu95wBg+yvpiXkPqBHl4JZ
7fBJtdoPjmRNzfMoLTMsolqd0wIw0PVXo5E0wd6bvhnsXlJW6fZ3gfvAAfAoZIW1Wp3zDUyJ2NTU
BaIDrjzmnJIorVbLPTYEJsFG5yAi79q1CEK0Lnj+cy2wIG+nMgGlVH0htM4CiQJ67MHj7OBY6vB1
yT82aW/V1QJ0HTwRzEF1yaC1C+CuCJ5kpr3epc4VFy0Qw0pBNXSBRAEuMkMwHz4LHn40qRTf3oFy
OrcL3FoSJaJ3O1p9SB2gkNiBDVoWQdpF9IR9quFp3TsRDI5VD6WhC/gIzK8DY1efiNYuMJmhb1Br
RFu6FzFDuqEe6p+/v0RgWYFpS6DpQ/cCcAP8RACaO3BS93wEEO66qUMQyTbIAkKGOoHa0gLK7h4N
EAxGroMmZYi7dDvgzvPQehZBkCJzSZTIBJpcrV2gecS3fJpH2ItqqUpOh3ZBRg26umCRQoOoAqvw
8C6QRZEXBzm0rgbQNLb4uncksRMT34Dog09Xq+k1U2Qj1Q5GJegqEMV6YH7QszNqBlV1CMz5stWJ
aKcRQKxhOTkRdcateyfCBl2raRckLo+EGr5AXURreY2cBNmwYVaNYdIEdckikEzR9RE4C/Q8mvzX
NohgU9heyLNrVMYzHMXf2KMfnT+H4yi+q3p+omH+UNfPY7+w64a4//O6z0U2s9DH+6Odr/pFOZhL
ffbPlqC/GgCd6hve++HuG9//8/oF73/0gw+1+8ezaJiF2e24rF63rB/zJpzRN/SfOPwWzsJmB4K8
pH4+yauXjefcU/xfCM6nLbmyQK8tN4u2adIUXOHF9QVPwyRvTj9TIGxdyYdhHH1PsxY1nep20Zad
xmkW3qW7jZXKp3oo9CUnyfC2iG6XRUN4BcnWFX40jMN1mA33JSugr7bk3+vqfbyB+Ie795R2n7Dr
0V1TCxVGVff5T4cpNIZNyQrypyv5jB2Pov0dr1HFuoLP78JxQwFrXJq23DiOkjTKG4+swE7aopO7
KGxZEQWd0Zacrptfnl1h1HTFXt63TQrkoi0YAcvbadnYZIUc0RV9lS6Z0tfe5qACJOjKvg6jpGE9
avyXvtysjMPkbn876iq6vug8D2/Hy3xYFA2dZmazrNBqy49ux9EobPaTquqnvmjuAoiCG5pd1xT1
Zed5xP+ME9ntQeVBqZLdn5CewmvdEi3rQNqi06RoKXddVdCVfDP8loUt7wmQjUxV64tehc17q+4y
0he8fnEWzuY5w6UbB7POq/4J+RfDLB82LFXdOv8nhF8PN9Ft4xpDuMyF/gnhX9JsupNUabdKM2qL
TrNi/OIwzBgn2rzN6maJP/MBR+G0ffYV/l5X/Otx1NxxlXfUFjuN8UiaUU3dQ6MtOhuO2i37FcRM
V/CbIZT1ZbwKW2ECBJ0yCakr/t04vRu+OM/v3W2qGqwr/n26fEQR6/Thn/mA+4pYYxp0xX9g94d5
PmxYrrpGqi/7kZnamjHIxyIc7xRD2hSg6zItpfu4fw+zGTfbTlAlWSV8tCU/RNCuao+6oj+F3DvJ
CN7w5nNXEGBt4b9il9f8Ij9F+W2a5FHz2VXCWfvZH2fGe/KpH8o0/UhC3s8/7UhAHvqzZnJN/sZt
PAyzv/4LAAD//w==</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Penalties For The Year 2013</cx:v>
        </cx:txData>
      </cx:tx>
      <cx:txPr>
        <a:bodyPr spcFirstLastPara="1" vertOverflow="ellipsis" horzOverflow="overflow" wrap="square" lIns="0" tIns="0" rIns="0" bIns="0" anchor="ctr" anchorCtr="1"/>
        <a:lstStyle/>
        <a:p>
          <a:pPr algn="ctr" rtl="0">
            <a:defRPr sz="1800" b="1"/>
          </a:pPr>
          <a:r>
            <a:rPr lang="en-US" sz="1800" b="1" i="0" u="none" strike="noStrike" baseline="0">
              <a:solidFill>
                <a:schemeClr val="tx2">
                  <a:lumMod val="90000"/>
                  <a:lumOff val="10000"/>
                </a:schemeClr>
              </a:solidFill>
              <a:latin typeface="Aptos Narrow" panose="02110004020202020204"/>
            </a:rPr>
            <a:t>Penalties For The Year 2013</a:t>
          </a:r>
        </a:p>
      </cx:txPr>
    </cx:title>
    <cx:plotArea>
      <cx:plotAreaRegion>
        <cx:series layoutId="boxWhisker" uniqueId="{888F80C8-2849-4780-8C22-1DE30CD95DB9}">
          <cx:tx>
            <cx:txData>
              <cx:f>_xlchart.v1.14</cx:f>
              <cx:v>Penalties FY 2013 (Average $)</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spPr>
    <a:gradFill>
      <a:gsLst>
        <a:gs pos="0">
          <a:schemeClr val="accent1">
            <a:lumMod val="5000"/>
            <a:lumOff val="95000"/>
          </a:schemeClr>
        </a:gs>
        <a:gs pos="57000">
          <a:schemeClr val="accent1">
            <a:lumMod val="45000"/>
            <a:lumOff val="55000"/>
          </a:schemeClr>
        </a:gs>
        <a:gs pos="73000">
          <a:schemeClr val="accent1">
            <a:lumMod val="45000"/>
            <a:lumOff val="55000"/>
          </a:schemeClr>
        </a:gs>
        <a:gs pos="93000">
          <a:schemeClr val="accent1">
            <a:lumMod val="30000"/>
            <a:lumOff val="70000"/>
          </a:schemeClr>
        </a:gs>
      </a:gsLst>
      <a:lin ang="5400000" scaled="1"/>
    </a:gradFill>
    <a:effectLst>
      <a:outerShdw blurRad="50800" dist="38100" dir="18900000" algn="bl" rotWithShape="0">
        <a:prstClr val="black">
          <a:alpha val="40000"/>
        </a:prstClr>
      </a:outerShdw>
    </a:effectLst>
  </cx:spPr>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How Each State Ranks In Fatalities In 2012</cx:v>
        </cx:txData>
      </cx:tx>
      <cx:txPr>
        <a:bodyPr spcFirstLastPara="1" vertOverflow="ellipsis" horzOverflow="overflow" wrap="square" lIns="0" tIns="0" rIns="0" bIns="0" anchor="ctr" anchorCtr="1"/>
        <a:lstStyle/>
        <a:p>
          <a:pPr algn="ctr" rtl="0">
            <a:defRPr/>
          </a:pPr>
          <a:r>
            <a:rPr lang="en-US" sz="1800" b="1" i="0" u="none" strike="noStrike" baseline="0">
              <a:solidFill>
                <a:schemeClr val="accent2">
                  <a:lumMod val="60000"/>
                  <a:lumOff val="40000"/>
                </a:schemeClr>
              </a:solidFill>
              <a:latin typeface="Aptos Narrow" panose="02110004020202020204"/>
            </a:rPr>
            <a:t>How Each State Ranks In Fatalities In 2012</a:t>
          </a:r>
        </a:p>
      </cx:txPr>
    </cx:title>
    <cx:plotArea>
      <cx:plotAreaRegion>
        <cx:series layoutId="regionMap" uniqueId="{7712BF19-C6B3-48F3-8AAF-FD080E48E22E}">
          <cx:tx>
            <cx:txData>
              <cx:f>_xlchart.v5.12</cx:f>
              <cx:v>Rank</cx:v>
            </cx:txData>
          </cx:tx>
          <cx:dataLabels>
            <cx:visibility seriesName="0" categoryName="0" value="1"/>
          </cx:dataLabels>
          <cx:dataId val="0"/>
          <cx:layoutPr>
            <cx:geography cultureLanguage="en-US" cultureRegion="US" attribution="Powered by Bing">
              <cx:geoCache provider="{E9337A44-BEBE-4D9F-B70C-5C5E7DAFC167}">
                <cx:binary>1H1pc9u4tu1fSeXzo5sgJuLU7VvVlCxPsTM4SXfnC0ux3ZwJztOvfwuWnFiMEvtU+9Ur6ZxqVyxB
3MDCntbegP/nZvjPTXq3rl4NWZrX/7kZfn8dNk3xn99+q2/Cu2xdH2XRTaVr/U9zdKOz3/Q//0Q3
d7/dVus+yoPfHJuw327CddXcDa//93/wbcGdfqNv1k2k8/ftXTV+uKvbtKl/8d7et16tb7MoX0Z1
U0U3Dfn99R/p+us6W79+dZc3UTN+HIu731/vfOj1q9/mX/XDY1+lkKxpbzGWOkdSCOYIW9n3L/r6
VarzYPu25Yojl9mUOrajNq+HZ1+tM4x/hkD34qxvb6u7usaE7n8+GrgjPX7/5vWrG93mjVm0AOv3
++tPedTc3b66btbNXf36VVTrxeYDC22m8On6fs6/7S77//7P7BdYhdlvHiEzX7Kn3toHTJ28IC6C
HRHGmLQde7PsbBcXwp0jRypXEMZ/QOQJSX4KyP24OR4XB4nHQuf53U0T3bTNw/L8e2Vh5IhLTjil
fKMsZBcUCWWiruMSZ4bJM6XZD8zO4Bk6i48Hic7Hu2ENTX4xI0aOmKAucwnZi4tSRxQmTEm5NWLu
w7M3RuxJcfYDsx02g+TjXwcJydvqLtD5w7q8gK7QI0Vd4QoqvjmOx46FOPYR50CMQok2G2EDxtOC
7EfjYdwMjrcfDhKOP6pkndcvqiTsyFXKtSnhG0CgBI8BUc4Ro4pwgLJRopkNe45E+5H5PnKGzR+H
ic3FSyPjHjGXwTZJud98uUfUtQmg2yIndzXmaXn24/IwbobKBeKpQ4zAqmjS+QuGYJQdOYo6cOds
ozBY9scKQwg5QujMleDiHreZIfvjaYH24/Jt4AyYP74cJDCLdRr9o6s8ekls5JHDmRCKbNMWrP0u
NupIEOlIwsgGvF2VeZ5M++F5PHaG0OKPg0ToMroJo2D9kt4fzkYyqaS7Xf6Zs3E5ImVbSQUA719i
F5/nSLQfne8jZ9hcnh0kNgud6mp9qx/W599HZtQ9QhzAuc2cve6G2PyIM+lSQR8euonMniPKflC+
j5yBsnh7EKD82h0+TmN2PvnfcjHqiMPHS5tDGx5bM+QvcP+UAZlvnuhxyDwjSH4uz350ZsN3pnAY
7MvV3ddq/QTr8d/xYibVh/egUm58u+38AIlLbJNP7o+WnyPRfjS+j5zpytXxQejKjtSgLJd36bpf
V3cPtuQFDBjUwXalcB7iYbWLjeSgA1zBKEHCY16zTOY5Eu3H5vvInVlikoeJzQq+Jbp9wbjMcY+4
4pw4dIaJi+zSlZQ5Lt04nZlveYYk+yH5NnCGyOoweeQrXTXhq8W60mn0oskMfDpVVHJEXfevWTIj
1RFxOQgbsbV3s4Ds+XLth2k+fobW1eIgbdvJna6CF81rnCPBwCC7D0zlDCaXHqEqQCWzt25npkbP
EGg/Pt8GzoA5OcyM5s+ovtF5Hb1sSiMofAlFqWzz2vU6rkJK48D4qf0W7lki7Qfn0dAZPH8eZlJz
ioggil4uIiAm20dIYNNZ5Aw608RxJtNh+ziapwXZj8jDuBkcp4cJx7Vu/984HdQAbKqY81CXgbV6
nNe4NihpmDIwaRuNmjmd58u1H6X5+Bla14fpdM5u1+EL0gGMgV1WSGUemLIZVUMIOxIwahJ8wYPG
bviAJwXZj8p22AyMs+VBRgCbuGa5TnTzgmE0k3DzgkIz4HHuX7uKgzInUhxDTm8VB9H2Y0LguVLt
B2h39Aynq8PE6SxFPK2j+mGd/n0WyuwjAp1hINI2EM30BvEAYSh/cndL2swweo5E+/H5PnKGzdlh
5jyfIwTRL10eQA6qbONd7l8zxyPdI4Fqm8seKNAZQ/AcifZj833kDJvPhxlIn+W30fpFE1F1ZDh/
qR6iaKjFTkwgjlBxc22htj027EFlt07naYH2I/NtJjNgzq4O0vG8DaOXDALgTxArU6a2JeiZwoC+
kbaCLfuJw3lKmv2QbEbN8Hh7epB4nOn+JQMA58iWTHDJ9hswRVEqsG0kPdv3Z5HzU9Lsx2MzaobH
2WEarqu7/tXfukoerMcLOHwHHU3KYaYZdq9T4UcC73C0ZG4Cghkmz5FoPy7fR86wufr7IHXlArFq
e5OML4cNlSbNpw54/5k74XAn6KtBOL0BZeZOniPKflC+j5yBcnGYoLzRbVS/sK+3jxSqZDaI5V1U
FEHiT1z01myjgBkqz5JlPyyPhs5weXOYhuxTsw5fUFHQCuuYqqazDa9mdc37piYJZBwxM19PybEf
js2oGRKfPh6k2bpcR/kLljEZP6JoYWL8oYw54/qFOnIInAkCgb2m60lx9iOyHTaD5PIwC5iX62pM
1/ntCyoIumOMK+GzvEQKRMDIKUFnbtCASXtMuTxHkp8B8jCHOSbLw1STCEcv6pflwwRURRH0J2/L
XmTmT3BaRqGyDEJshspzZPkJLN+HznE5zIzxcl3X65uwre+apn5YphcJi9FoiZIkGvruXzNsJLpk
bfQ1URf2bVdjninPT/DZnc4co8N09n+u6xAnCpsXPYkBMhnHLLh00W5pXjM/szmJgbKzjQYz8wKA
j3F6nkz7QXo8dobQn4eJ0GVU1+b/RRE9LNO/1yFzCtNB/fIbVTxzPuCS0WTuoAKzTT1nsdkzhdqP
0c7gGUiX1wfqgupat9VLIoQzGELiaMxWR37oB0R/k5RomeXbnrM9CD0l0c/h2YycY3MYvbM7UqMf
8PNdlem8eTnlQQHTltzB/2ZZJo5jCuEIJdxtFW3O8j8tyX5Ivk1hZ26Y2mHmNW+TFBXlFz1Vjq4L
9CuDwLx3KPcu5THJr0DX2KYTUG5dEuzdY5fzHIn2Q/N95Aybt4d5jtlQf+d3VX03PqzQv/c2pnJJ
UX/hdHtcdsYBSBT84Ypwq8EmXlDs4dmbEszzZNqPz+OxM4Suzg/T18CYvWiFDMV/RMucKHT53b9m
Zo3YiAYY6puCzoC5fFqU/ah8GziD5PIwDdrVXbd+ya5mCtKMCwamZn+pnxCB+Azds9Ld5KezCPpp
efbD8jBuhsrV54NUlD9HjctMggdb8gJ2DAUZpeDhf3KiGeczcMQc12jAC20s2cOzN3bsGQLtx+Xb
wBkwf/59kMB8vDOETX33gtwm5bg2Bodj7K1CzMNlXCtDGcURzodrZ2a8zbNE2g/Oo6EzeD4eJm/z
IcQ1N6/O6pflOXHASTgu+pW3+YqaFc5A23AC9MwB5/sXvNDjEO25Uu0HaXf0DKcPZwepRia0OV1n
BRiclzztxOiRcFFURvfF3nDAAGXqOQjoNu/PVOnZYu1HajZ8BtXVYTZrmEld3g3RzQu20OC6ADQ6
U5w4356g+SFsE0foUUfg7f4QHjxHmp/D8zCTOTaXB6lG7+CN6jHt1i/aEYicx1UCFRxTjzavGTpS
HrnUdc0VHBtzB3P42Nw9V6r9KO2OnuH07jCJ0E1z/Yt3PkOLqLnU7IEZmJPV6Hx2qI1ikJglP8+V
Zz9Cu6NnCF0vD1KT/ryrm1ffG1I32/nfh924PwAXBqKcgGro/WsGEU51CNhBGLrvqvZYlZ4t1n6k
ZsNnUP35/yk3+vnVgt9uX1yum/Xx/bWNj24X/PW79yuAuyRnQ7eWaQPlzePLEh+M1tnt768dBg35
dhmk+YrtuE32Mzv1v0Ho27i7dd38/toS4khJStGIiOsgUIC1QWv32Fa/v0bNDwHifY815biKxYXB
zM3h1d9fIyKhuEACZPj2KrzanC/CEJTWEfODVSI4Wq9wO8u3yzLf6XTE9WPfVmP771d5m73TUd7U
uKkSFrvYfMxIaZ6IypXCVnMkjkLg0CTev1l/QIqJT5P/k5K4ykmf8DuX+E2rjp2CFVa6sIsumj5z
3hbJmlkVr1d5OdYjWzbOwMNhYWnf/hrkFcuthXaGRJ6rkI/tMlFWXp72Kkvry5RnhTV6Ohl48ZUn
TTzoJdYqjekikJKROznosf2QhoNM167LC/+GZrQUV4GIyoJ6GYlqiMIKXmVvQ2I3fb4MUl4lhad7
nmVviBxLiBxkGRkvnIzm8T9W3WmMeQTpnkWCKu6sEYJChylwF8rclYMC0u4aSZJFbShC987vdR6X
p03GUnaasq6u5OlUB03UL6aowAU+qe1Hjr/69eMJYs/d56MmYtryKOIeNKsq8/4jjKaYurWwRXQb
k4Qm0aLRlNPQU8qxynhVDX1QNcsqbAIWehazpiJ/1zM61s6CsEn09LwRYV4nntYlrcgVspkS7/1a
SGzhxzLi0CClOKihjNtBa7qcyTiEkeWEFbVuhVV1trMMJhnIcpW6rKG2l1eNEF8SbvsN0pZv6vY0
Nua5TOHaL3RiOWhemD+3aEcttUXd22DEnhNeZxdp/VfIfCcPvD6O2uht7uOa2sYLQ41+Le/Xj1c/
TFviwkQcNlYMbd3QoV1oAt5Flj2E9NaSqSzpgve24GsoktWc6SmS6VVkEU0uaVKO7XVS2/YUesh9
UizKfysJiDOBYgG6Ac1xQXtXklCGfhqPdnXLRA+VW41ETCRZ8apva3YcuT4TX6oWS1B6tUAq9EXb
Y1ep4y7SdtE/gQpqQru7gTsoheMSPFNwRUlpthsaEdnxmOT+ja+mnFcnuiwyfzy2/KxW48noVgO2
yK/nT2aWDBe+KBtsiFFUHMXDXW+7CxCoKeaqaKyvyCxlZp0OTWgUIht0iLtw2z5mE1tEWT06hTco
h2IheGSH7XVWiHhc5Bap8muVhVmVL0uuK+dD1kV5/fXXYhp7+sjeSvQQoI3WBvOMO1ChLTNb0va+
W9nlNHwdqqbCJrDbxAY+9tBTbnlDRTvrunCS0ihN02vzIyqC9gl8flgskK3ojKc4IOIyymDadhfL
LZ26GWuhv+Ypt2DDY1ivqfe60W5GfkF9DrtfBy3uV8xinsOiVkVWEX7qWrHVJV4Zwtoayz+GGJVH
U9pdsCEpdPaEWSFzBcOhVpSMHZRSHHOlj+lMfmz7Btrnhcon+rX2HWFlx3FTF2n7rpyaqMgXfTmW
EM6SWYf39Fhmely6yTRa131R+Ge1qtI4WGTTZI8XWVjmje/lyhZ+s2i5baUfRKaCKVvgJo4BJtGx
4pHk5/akUnxrEvl9WT6hpgRp6s4GANGKHEoJG80kOBFqbil6PCHszLzs8q74IrnmMV8UaPzFVvT9
VqlqQSZpwbT748Z6pi3De+29OSmI7+KtoW+oKFdtT5/WITa34qiGIBjhiuDuEaO7s22RDEmd+aEu
vhQVtKg8pnXiskuHhHS8oHU7YjmU36XT5ywcxlF6bVj1ZbiAwe/Fh6CcfOu0ylg8fa6sthZXbiRM
gDCwLkvVSdJyA4+uqcIWGjvJuw9FFSfT5ykVSZ94dpoapxVh9QGQzlWIX9IRNwR+drNhAHaUxyN+
1JMdNO6y4DWtV0K2BrtkCCIEGOX945UbWGPvuXqI8RUawQMkj6zcxAZNwbNkPdQiL4uV6irSXTOq
p+ZNVSV+5aVpVjnZwgr8bDgNGJzr37mb++xzZ3cEm0y6AeKMrsw1QpRf24a51cTqSxRzzSVVUqCu
ONsa1B/zgKgi/TKRrK4Cb3BsWdRer2OdntG27GEofv3EuTXCoX5mOwR+G4SL+uGJdWXXYZ/R/m86
tWYz9i0z5s+pZQLnLbqSiy9+TCdswt5pmzq4lDAs2Ke/FsPc7LyjFBTXpzsSvgL1UochSt5Viol2
bWkpkX3OWJ411Gt0y607XYYlrFGY1Dk5rnypo3dd7QawOEXIdXAcuI3TaQ8nF/q08xonKC9S3xXX
A61Sd/TqnojuQ+NadrQo+TToC2wiO/Rim/lR4TFfEKPsoY19qLsQ0cWZHyeN0fwOVay3aO+WxejR
pKJDd/LrGc/tmotOPtu0hzv3V8QhJ9idcSL8MO/LWn7q2txGEMurykEQ201m3zIEWew0JP2AbTsk
iuJH0NxHtpYozJambdw7/rU/CLOlnTKasuo0KhxqTGQ51TZZlWlX1NHJxMcEWuf3mYmpyehm0E5J
SqjRr6fkzCybiwjIhduEVQOCuKxgZqpLmmeTjnPnk9uEFLrVFIERoLFoa1T3Xo/RmTVCNj8cjIrD
VhqTUhUlHI0VEoTxZODmV7pMcFNZqmLJTqM+NetQjr0WV3454FNRSM0UxyAT9SqxZEVXhVt1tF6M
8BeY7hNTm2UAmJoiuHaJQFVsjuPKs6k1Q0Jk2urxEw06Y6maqsTWmtIp0jeN7SZO7o2NLqfP0smN
f8wsTQDIILI0GI+nTJAmWClqtf0nRKkVlqOXMcXuo90Ea5JHlsIWY31aGOvWwmyeRk7Rw6w1iEjw
wKjxbfwLORbBUmQBw1I0jQytZsHTNoZKhMqJ8a/N+hhTaC7a/1WkPdNRF+ECoivpcBdpp/1DqEv6
iYlRlNbHLpMa1mET3jqhO3TJApllGORPmYWZOzKPZCDsHRtuCTWUeeJlxxpRazHIj3VLsEOaET25
0Ql8P9aHxQXT/NjvLT3UnkjpiAVPOz9HyAKjh1XqqyFt3klRu3688hvmwhhAIbsPFbps4AEyC4rf
DDkc1Ra2oOxzLOWQujl0BVpk4AiSwQBhxRHBDzXGqvtg60xDEp4k8E2JaEye+uvVZoru2kRM3jgB
GAncHYEoaJ7ZIBysrcAexo9hOIrU95o2ocXC720/vhLOxKrxuAwrUbiechwVh15VlVF5bqctHbhX
INqxLqogs9iln4WSLspeD8GNHaX2ae+3TCwTmev0lsXpVH3ItMjwdzomkvZvWUfsYVq6ca54sSgR
P9btqu+5211VZegP2hOZnZE31K6IWuZ5pcgiHpq28j09uOUUe2HeVWxYBEPSQRm6qerH1BssHrN4
pRzSsmuRNiMLFvZA2r49KVQfEh/xmx80Z00oEZkt5JT204S0FluxOBuS0W+9si5iseqUDOiSZ9Yw
feyFdqLPLUsDf0lZ45DFiPxUj54ImlotVeT0ySLgaXCK7utmWWq7ny58ldv2CelJ6KwCq3ZD+7hI
dMY+jbwLEuuT0vYwfByagTaXVt3k1gd4DNne8kqI6tMkuyDXXqE1Cev3apjS5MSPwG6sJs3cTHsq
0dQJF7Ka6tL9SrLYzW9Dp9DdsMRWGcs71TZ9by+StK9JfNr4ecndJfIAnooTP7MScaWItJLkpBOF
U6fhXejmtMEqD4S6FbucqO6wpSdS1UX4HlctNcI+znNWFPKsVX4Upm9yPiRlcBx3QdN3b3ruB1G0
sjTTkfjAm6rSZyJmYeCusFcETbyim2y49bR2o155gcVE2SxDv5ri8awPaiuMTvoog7dZJKpnMLBd
EbX8L221gtdn2By95S96irCFXLUFoi7lNSN1B/E2daTEj2bzSyuKUryHU9IMj5t0zcqvU1sqpzuP
RVUEzikZLEvKxRjzpJUnQx6TLPU464xftLkVYToB5XAq68EfccvUIuah4sHbsS/6Qr6LfSvu05VM
qOUUZ0k7Krd7K2LKI+WVShlOQlYND5PPMvB9a7pgLK2xUtZYwmRfwmqXIb+wqF/J9A2Jyoik7+K4
j13/uI9hCIJjHaEvrFrAZBmRxs5KbefYDsIxKpd2kcSVu8wb2+L5X07g5HheFqdKfWoDtywXFVJv
rKzjthE8yIKI0HwJ5EfI4pWlMjE9C2vMflGEJKdiFYe9WTGaNgl+6DpsrOs8k8bks64JXLlQfaOx
AaYc8cZJo6oMnys2Uw0bPmH5yljiBV9S+3haGhIkmTmJDDykYKHD/yTpYNY5ZyoGl2S1VgUorDxx
Q3ZXlkhoylUVRYi0Fr1LRlkuIjfkrQUEWVu2n5s4b6Mc62WFkz4J24mR4dKNpRE5AtLFdC2ws/AE
irfKr741mA0mKssgz0cLv0tVZpam6wg+Chfrlj1k6HA/Gea4nU9VUVp+BeEW4nd8KLS4TjjzFV2w
XoEA8goZEqzFdvf4U63wlTK2zOT8ZrxfjBa7plpsY1zFJ27+RWueXFI7qqzr7VJbm48/LPLmc2AK
nORSOkUGAUhuhd3XJBJFVJ1EOR0x6dKZ8OeRvMChQWRfIwEPtPL4Big9dQ22GjLvtgrOcqJGn3sk
CbtRvFVZq7FKnZOl+IhTgGOrFqA5/E55iT2aoDfIuINfpjKwy69qs4K6gAbBrm3mFDoRcrRFoXPR
k9OxdU12bm+g3WwP4Scp1kewCCOOuUzN5AcxhtinAanMY0IWCvxy1KUtw0+TFbG2OcdMqVnezUaa
2rGFlJik+RYSVTXG4ewExe6qm9CIvllQa+on/EOnVDN5bNk8T+KzCWWRoTgJbJBI9nEftRo6reLA
MB91D3yjTjrlVyKCHNun5ohYMfmqQ7D7tgaXbb7Q6cwP1gUufqS5bdQhm7iRP29FEPaf2jRIg2iV
By6+NywpCehpUo+SNBd0s1eiuFaNPNkuuYq7CuIMEU3wJfAAGg+PiyiBn+9IOQn7EyK32O2WRWk1
ebSw68DHw3kc4tr2ZZMW4DZTEAagbABT2J5JHRh1buFf8btkbEXsrhIEi8N4TlWdDvq0YdrOskWq
WJp1nl8HoA2JIi0+HzZljR8IGnl6lZUt/jtmPXg7bvcEVFEJLj+96pLGBynQVzGeTsJAd59F7g/I
AvxxMnu/VzDl8WqgpQML41Zh2rrHaQYXmx0PVu6r+owruKrhb1sMMexNkGqdJKdbOjlu0rCKV22Y
It+9GVmNg/2nRRxiOU7ovc6U2k2xYLXfJ/70mYau7ptPJe3DXpw2m6kPKqixRLQYpgQzSoK+5sdi
sgmsXFMxs3xkKMyuAV9ltviGP3XrpMcKkNYx822iyMGPChscny8jsI+WF6UTeGXcnZbkygNlMYrs
khakwifESEwO2/G2xr7akCwT4Wnlr9q8rHznLPDLCd8xbag3H2k5WMOSswQUpU8SpL5ZhtwpXzQp
iAl+kSXC6FPD+ggkfJC4DUwlFf4In1ePsDTxCpmtWbw2ooYqcFo3ARcfp3mA4Ti/iFn+3SM8863z
3q+rKrpSNDYkpW7h7i5l4lPRvGegsUb/ePBjawxXoi94Wi9BXaCY60mQQOILCyhBSg5nqAD+ZLEJ
sxJ5ZtxGxn2z3SqnIth8m5WMGw0mmkZ2RLvzfuKZL98nU9tb1xWCabAKU1Eq8QX2FvvL6osJKxAz
28zBL3ILxh/ppWGp0gjxKiJrlem++CLUGJbkKxtSkV4JURajv2KOrhvrnz4i8eAfw6PRlHt1Cv7b
WrgpkdVnMJJ90ny0gzIOgoXPRxoOH3qJ2Ka8VV3Ulc7fte+CmjipkrbL1MJypjr5PLHWYdpr4R0G
JPuEaMSUUnLVkha7PIuVs+jwS0t2nuxRmRqW25lssCyLGATxAg2oo5nWvblJ087YPzUGxpog+jfK
G9WZ+UR+z977sWN+x4lt4RNjMJoP+hTsRHaMzN3UNqLUL6DKAaJF/2pqRlIcx1BUo5UqM+9styxi
SlgihZo93tpQ8MacWsGiGsaKSo84le2+a0MZ9Nrr7RyEPRsnXzlnfZkbLQ+sydCBNepE+MEQljVn
5WRjfzMb9Ycr8JZG8iRCpfHL9kG8UnBpJbaKdb3J2PIonmTixXnRsvfJxmAlG6KxRN8HdoOVloaE
rCtRMbbMgqzUvheWorWu24gXmHPTo4rXnUdOYMK4kA14huxSI1Z7r3CWTuBHPJ+3RskLx5QZl3k/
mD0p/clJIo+HdZ5lx2GcQhtXmwUBD2yMXoIbwfC9rCZWfBE6NJXuE8TXLKEHlwP7gB3swLgJ8gOt
HDaoIYCvdq5DrQWklkEwQBt6DTNbWsxoUNqBeAm9LiqN7E9kd7u5nXk8zqzjYIe55hnPn/GsVTto
q68lqKqNaYzBAUMK5AHQpF8/akagQ5ts3EaEZ4Gywn+FSesfFQ97NyldH6Hkwx6xk0HrRVn4jL3F
n54wu1uJ0IDaRjEQ1qxigGxrHH8tyy6FgM477B8Xf/nNFSiHY587u7L4HXVA38bBNbr2YcYiTkw8
Xte48/p40gidn1rnHx+I7goQB8JVDshFNeMVk7CySZrZ/odyyOEoggQe/0yOCczcVrN/PUFiaLvv
5R0zQ3C3NpcEXaG4VmhOZA5pzIK8SZFkbSxGH06GtB8FHTlfDax2u1Vc+FP1vu3pGC+zNjf2nFYw
DVY9MfijJyTa3emQCKmUuSaESsXRxD0vi43Ktno50vJDulGqHnEddHxoEx92PXK7CBCErB2hmYrC
OSC0sEIjSFzQsp0WXYnMfsUzqrntDTAt4wKmvsTHoR8+uYpG6tBy0W/qWcXGzP56EnMYARz+fKaN
Ox5AyRJcWr+7b+B3y8YZrO4qrBNjmab7QKioed6+Hy23ZbjS7/lUF0cBBA27NoA0L3OZ9+7z5IBo
BLeutFdbtzcEYRl7toZl1V5V46/A/HfPA+VvuoShGDjNxX4wB7T3wUR3UXy1cUsIkg0aMkmhF3ld
Gofx6wca+/Jom2JDoPxkjlqiH4WB0Zzxmf04DVE18eRU5laV8IXMMkm/iAoK85QK/vgoQIebuAVa
2ZFkzk1d5jvZ2AYiON2EIh0HO4J95JQZfvx6VttWjEcTA1d4f+k36EKcpXfxl/N2kbNt1GVkFNYn
1eTYYX3s8MF0I7Q4FNzqf+opRw19oesA3KryMn9Ctug1PGhIdgFvjRacYKGTAszPG4eBe7DfZT4P
An06Ijbg+sofooQM48J3UHL6uy7LDGlQFTssL4+ztJ2cZmFrW9TZ0q04qLY3dCCaindqU89LBJIR
+tbPM1IOl0kQdgotM20nIgJOJEarxikSDRlly9SKC0CxDVCkhWGhl2zCCkToLpyFuDdjm1Qj6W2Y
7j7MHJhupIYmDOg7x0JAq3FPenqVOy0+gBBLtPKK1qkJ5qxNbFOgOApttwuXTJGX1E1GJi+vK5VH
S1HING69B8qjhNsMvW0gcx9BobLWY32n0jVOXJYdLc+QWyTCOS5cjUdmCbKK7txGtSIKFumQ4VT4
Cfj8NE4/UYS9il6JsVGsOIuFbRkyoO4q8KzjJg9T/VjTchkmbQbaFQyMRJXBi8PG1f7CanXQ25lX
oieVO+9UqQrZHwcllLv8yEfVTfoj6g2mooUY0HbElW5qFBE+RgXY5mCJJiS0E6zCqiQkXmQEQec/
I1LP2j3nYuidL4QPY+Nesaz3i/e5UnHiHMd5bdnIhGE4hmaBVi7U0o9zPQLbZT84UzV6tgVmolsg
NCPcXYxs9Ps3iaqbevJQju4jZNPKrVAXjUK7PmF22vRfhZ0lY7j0GQLu3MtknlV/5WBerNZzNyW3
rS0qUQ8PxBs3g92OV3mYCqdFFH0fZ4H4NnHimDfG6Wy2RnofDeYyTZCyVQodMYXXVbbICCxZoCXE
cJLE8frE6tRHGHHtXhe5stJVFvGAe2EQ9Nd8jHi8HKPeP4lYR08jm05nWTV0p2Ay9AdZCWcxKB5e
yahJbXDGXfXRx6Y+ZQHXtQftC7/GVZH+FdiRXuatbeeeH1ZshWQXlJKT8wu3sL/oBOqY94V4I/qo
WEoWhkDXtqpVLAd2HOuofTvFaWMfIypvjt3Rpil2rMhuwqK9dggrLipmBRdZVzfHvAYFjd6X4LTT
rVqGqnffyyIsUdcvotuoLv1lGhaBN7I8X3Jflefu5GSr0c9RBc4LzvDV7pgvWJzLVY+vPHORj32t
Bt2eoO/Bvy1Vkp4kA0knb1QxX4Wxra8LBm7eS0HR1J5FdfCpHyZ3nVo5RyrfZh9714mObaexz3Gq
J4w8bVn0DQNNt6qaGgeMYum/B3kYoV+poeqWoNSDfIYU5EPnxGG0KsbcOiZ11nyoOwbCAaZgWY9D
e07rakw8nvXuwpfKD92/os5R4xk6ENqb2mExOdZt0SDNibJw9Dqcwb9zGy6zpeVb1Xmm0I6wZKSJ
3w8dTZAnZfqC1w0pF74b6rUd18WbAYctL2pBzA71uamhBl1/PiCcvbRl0p2B/bbOo4SGztKF9bsl
fU9zb5pcEiJtLqy/+6Ls70rLGhZORKZ1XcfaQUdBgfbBaaqxc8O0SD10TFXtspj6ZDgXbVAGnk2K
6GokEoYYKdWi62lKz3EXR1qcV0NZrZyidS54mg0emN7PvB9v7Nb3rxiB+nR12yxBLdqRFwxZJ5f8
/3J2Zstx41rWfiJ2cAIBRvzxX3DIVGq2ZMmybxAeQRIcQBAAQT59ryxXny7LbjvOiaiLctgSk0wM
G3t9a3GbkjqlZrxVTarfb8qjJgshb4ulsBIMhCxpK4gqApukH6FMT0US9+NxQqOgiMPBvPHRKN8s
zWZkKY0RT3OzzS/aqyEuZm99ySOtuqLD54PiytBzw8TzzV6mnq33ebw0fTnurvvYDWovIPIMz0hd
ngulXPQmh4hwUrFmpdUhv0zbMf24sMxfd+j3O8gOqcVFuSm4DWacSK24zlgwtUUfyfyjDlDUVAz1
WVeQbpnvszWTByz0WVbm7U4vTDQ19+B0wHasjX6Kp1EdnfXRsVMu+6gT/rTinPy0z8POjrNKt6Kb
B/F1wwM5NoZaW6MM3B6NzgkvdDpDsZXCFGHj3CnLpTrOqEOjQtAlf8pHk39KvEredppPn9zu9q8W
A7xydIpvUoAFxxA7RTX72TyivgwKso7uOtCL/LCH03hM+oiDzEI7+bbZwhR7mceKFHYtQz+IyOwC
kYW8VMvYHSWx+glsV4LP7+LLKByTQ5cly3v05eb7fGz0RbT1+eMw6P1KLN1ce4olF8fgob0d09Bc
apuu9+PC9VvNWPo5kQ6LQzxv7jbdBkwe9LTuosTYK6/pempXn0zo27DxyLMhrXA8BmGJtkd+2gPN
rzmWtzd7zJonhtbJ+3ln5i02fHGByUZv9igwYJiy9tDnnFxD4Y6S0gx5X7F9GxOMdz0edhFM9xIt
+HvhJzWXIEPCg167+b0yNhU4XO/7tc5TewVQSaI7MExvRbLnA9bswdcJlewiguZXOrWnd8yJBJ15
HXwJeAwG7Xoj6d7m5TZ41LoVtWhps2tJEkdNHSITtDdFnyt+vQZK3KPL0t8G6TY+90Z/xM8INHrb
6HkZUMF0lna3Pu+AXxIVtZf5pOIPNuB2LftmDW+A+tinNnZuPjZxn6Rl3kT0KuWTZoc8HMb8cmiY
qqDjpnvhoHdXLN8HWnS7yV0xJHy8nQLo/VdbMFM86yxcjb6ecwehJ/I6Wk9jOg93iU+DN3TMW1Vm
XjdT3eRKP3SidUMNyXdrroZWTm0V6JEAQuQ8Co7ULcv+sLFR2+Z4Lj3CKp893iYo8dSmVchLiTO5
7suIonIpyWC5u0G3pFvKxEbi7Ur3aSunsM+ugevxqFojlIhXBgdx80xanP401hGtDMlQOIkRWNGF
Mxm9JLEPx+7tnmw8dsXm5zC3lzEWu/DEUigCx7nfRl01biH2MQ+E7EDgiD7XhQ646GUZpLl/bBNQ
M0XcpP2baYuC/bhmOFWWIZ3j8HrNOz+WsUYf/4b2WE4rAHJ7NaGzddnFpi3x7k95aYLNL91dvwVZ
vid4/GPohwp9mkGeKS0Vk+HOmLRjptqyLutjNNiXCfOBQd4sbbTFQ51Gtm+uZQN1thhGtHnL3fh5
LJJhg/BDbScvxjYlUy0gFN7IFm3SqvOtv0hEGrEqY2FD0RLrdHSSQivIkZbQrYhXqN+Zic1tQHJP
y6Hj6VLQVCZoxaFn9xypQH9xOUqTRKstPk4Tj5JauCa2cYkSrgmmEto8ULS1oE32sAXpRFGYWba1
fYmV1OAfTGHQwuSGRWhmWd2oXhVEzJHPaznQiDa1iv1EyE0UuMw+Qcwd+EU3s/SjcO7DvjfiSTTq
g8gV6QocE4bHFWxHzRnXxxCbR4hFItOQv+h+1W9xf6uT1h5co/NSzWpXBQWmqYphIMOjHvus0jrb
CsvaFOurM8NnI/h+oFMPGU94fgOFkYVl5Jd1rnZsNul9vjTJIwVApKvWodeD8YABU4CHW79Ek5Jv
1DwurF4oFdfLNE6Pdl6MqK0Xjp/QNRa0CAafn4apm6t4nPuDnDl5HGUY1blppivJSXATS59exQqi
5SQWiNc5jkVVHHNY0Cy1x93HcV8gYqYfqjB381KrKJtuwQ+u5qT0yot8WUNfzlJ0ZZotThV5NHAw
pAAi7WnJcHP1hib3487xtjUO3Xs+dtDXKo1JuRb7JvUtdnls/m0m+6rtUF/gI/AH7DrtwdI8K+2o
mueuFdEHdN78AdBOfpzCfDhQRbv7oAt16YaseQnH4anvQIIJHNwONObd+2mNzVSQZJreJyHXlzZO
uC+49h0rWzRHL7mKcdMiRIe79a7EYTe563AsuXRr1H6WTUI/SC6iFxkl67WDclsRNU+nBC3jZzTf
Y3le07wqki6cbzLOE9StWBzPgzD9nMrzYXgbh/Ou7ePl0+RY0NZ91kIIRTN5yk4jGdupXHTrDbSm
fUKzkK5dVCY91pEiC9qO3PRqiT81TWNkEff4DEXX04aVEr+3RPsLY6LZFDkNmY1pZRqAnBq1lhSX
g5rMO4VTW1NKlSThB2y8qy7ygK3uIjAyq4zqgot2JvHTmRs4RLuTtmi3QN0R4rtP1jGF7QEnz8Nk
OWioiZPkGtKdvlIboJJCC5Q0136x6pOMjW/LBW1GV7Su95+N2TBXMClxTrMKXcwvDqqVK6DIuXrs
XHKJJrUAMtX6HcU8sNGvyDh0/DDQxlylG85vRYByxFQ9nwNSB/MA5jfcHXk2S9+/p8r5Ui7JUvVh
MIe3dqXRI9Q1loMKQg1XZGZt+uOKouoSq9+41n5umg6lXI7SExRHMN0mzRoFpeVnEm8bQqJqrRwc
BiBSMIjKtBmaLpXuIFwGKWWQZSdRpOn6fIx1Jd/mNkZNnYx8fxkXO8q7eIrWpcKpgkssaXk27arU
kRX9dgzCuBvTu8wmnBUymtvkYw9sNBhLFzDf8QMEM+nDG9lM2ZSXOG37VBV2b4bFlhQbLtmqBvoV
6wsLmjvdqtFtfJBXG+NxEpaL9Xmk7nuH7lBSeGDeuT1oq+b2RQiZTqJaMVUgo8CNk4y6cH6eMnMQ
qNXGk21sMHxb5sU7Ujfgn4axJjO0tkcextBejgqglBkrvaVB2N13Vkl8D2kAXMp2IJmhAThg7rj9
r0OQ0xDPcenGrcpV48kLgcrUPH5v1gbqLDiYPj+3RuOIe3UFI91ZugcvcNZBMA93+kWkPPTZEVz1
jvk2R0vevrdqbYKmGBkaXQFOtrxbM2wRWI7Ns23QUGDXBgWlvw27PNzS0orFzvK4Q93Ct4Utr5u6
Twmzoxsq0hu7jVeJxe3tRTuBslhKQC/JwB8TQ1Sb1RlA1Ta5DK2dtwkcUmtQ4+DsIOaDUqzDehyY
qZKgkG5iwFwo3VWOFXPLWxRRLD22hg7bptCFdeiktiWQKtuvaS1Gn7Z9rVYQNzl6B+PErneUfqzm
QZ9xqGCO58oWUTrnaU23PUmP0P2GZ8Vs/xSArjFFPMFKXaQWc6cGbTJ8CUeJKgv0e6NlPWVL3lRO
g1PxxR7PEB/3zG5/UfaXeSvcPZql7gJ94PZ6CnlSyjizN120bUOtkgGwlsshBKugf+xyv9LTjBKO
FsmotrTw4yrHozYhKEbP1DrCnOPkF7WHXGJpTQdeZNhHbWWSfXtY2mD1KBCCvkYFihMi7xQhR52l
Zqj4wPynYOd+U0Uk1jl6YLKVpFoRP/pZ4xXZulg6h6PBuAcOpxHdRU2NckIvF7Yh0n0RgT93XFBR
x2O5y0Yc4NNyPDgMNmKAc+I5H0septNUp1u4XETLRN/3rk+jpaQ8FlOJhmJLcEKl23I7sCy0VRwS
a16APgCbKLQCZVeC6ZgdCqQoBleE5tatwMl7KNIZdfiNh+DmizWRtKYy6y8DsUxA2S2BuQJsnRqA
bsSbXSo2khySVGCaI3wL+GKoF0GRgK27mFU/d6VFw+zTDmABY4Pnb2wQTrjPXR2ySPn7DV92leac
5XUHtuJrAHgJzcNOiesAy/DyAYfLtXlDu0Gfq64kbi9QwWSXOqWk/YQlMtmOiUu7h2lN+A0wSfFF
6AhPnq27B67GLToj+976QrXh+sQ8sfer7hvcAmxsUIfpMGE1pQPMCpLkDxHah7TKu2k9RWhatNUK
NubdmqTwERK5pBdj2nXAEzV5nLmYDiYew5dML1GRU3CIje53EPrLvhWwHG238FTGbRXbxcHU1Y8A
5PPW5e4kMg06bRl34KCCrx4fN+/PaAROw6Ua6RYfoBBBZw0TGAsr4RKHpTeA36EtjKLACxOxzCgK
xm25Sayy1yKOHKtCIhQ9AIRQb1dPDahjM+IuQQPQD6lumCgGFOB3c3CueBeWsrFATb21RSZ5DhxF
zm1TYUPvQF6hXXK/D+gAFHumVFZLB8CuSsKhrffZ42cEAU4HbGRQlUvUt3Vpxjrmiy9XQ7b3FKuF
u/Jm1KrqZ8ceFqKNxeUImXEgaNEFGuLpJul5fMWaXlJgQnwbCh3x/CoImvjT1rfy0gdquQer15Vg
wOKPcMXYEToDzbeyJUunS7qm7VbZdeuWotfM8No2Leux/uqkv+qieCMHk63kOeCN8rfoXMkEzYBp
2IpeDdH7NgfxUAwAMW4nECZhTVey4VCQx3A1zDwkQz1EXfNWEq/XEvsmqjrU51WT6Jmdn1t2tyYr
2tBJPPFb1g/JywzKQhTO9u+TZZhetJmmAiGw6D2CqAQoJRyGfK/fi2ANBWorH5QBKo8bbWHvWdB3
+TAKG5x0h0ld6VbSO2PNdGnIDK+HpvIafQF6EfCQPaNj3FIMA5F9UvGe1D4Nlwent/gkEdgcl51j
67laCwegMyNaPHRZ2MWSNGNW7XmAwmloc38cSez6B7hl20qjuVVpDPW0nBNia5Qv0dW4TQ3YwDV6
afjmX3JuokItNoR1ksh6YD3/Bqw4rFKSmieGcv8YpTz6NIFAfwnxI6QIPB4ckP8XeG7YjYfIf1TO
YNYx+xGAsrlXNtx4wcwURpgH+30uAomKJkqHI/YDPeKYsSQVo4BT8NPX6xzrdx2aHRXzOKjM8BTv
hW+i6TlgffrYNUk6lCm6+ielxghSGEhLmSSfN4vuv66lQj9If8IGJQdXQQOHi+kFJ9ppUA86XaaU
3JmumbHKL8iQAJukZ/ifAQn4rRtmaA0QHKe7dANKsx3XGF6NuEqm0JvmFNpm6PYTQO7NPPHWr+Qz
GdNJXnQTG0xa8lSHJqiYI+mqsXhJ0CzQtMBHdHnUZmEF8C7aUTaycGtLLTMd+pPdPLqYRRZ7ckjT
cWUfsnE0WFRmJXvfYx0jTUgq1HngFKpgy4QA0JKCsQKOjDIeVNUGLzQmDTD2lAAFbdT0NZyDjS4V
BE2AevWi1k02UCxbIUELKcHPEDnG4AwZRHRiD+c3LmEGR5g28ZnWzxNbuesqCLEM5z5Yhlrf3Xbd
tNipWla8sTuqQ5XYZf5k5e6ircBvUe1WrlOKkqzYVYOV4YLDJtnlJTrW5ztJMxHm/bER3tH5nQ3E
HpOi5Uzi78DC08xfBWbBgfmq2xbeZ6UPc0bd4Q/y3I8GEYh/MFDn8MpC5ASmB/DhR3FuDHHm6LzK
P4cdXCR/q95xJgnkJ50MArTnytw4lOGQ6pgWVPcwIhU9dJSlNMno6VP3l9D1+8/1o7qMj0Wh08Ou
iihHiIfQin78WC3ZYE0SLf0iJ3X2Ng3fwY9B5j0GYjBBLvuDUPmjJn++ImzceBpn7zAk33PEwD+Z
DDQNmQnhl/g6fL+i+07VJGTUkOYX2qQWEJwLfQDLR9tBrPz+Vfydn3D/XRH9ngPweVJw1ojGvPrj
/387Dfjv/51/5l//5q+ohP/90037WU/L9M389l/hrcfnMITl9T/64Tfj6n9/unOGwg9/+CnO4f8I
bHj4utje/B9/+UOaww9xFv9Mc4Ar6Qyd/IsF+CnP4V8vQv/fJIe/f+bvLAcWIlcSlR1Alux7fsf/
ZDkEjP4XiqUMSV/wCQG7oBhof4c5JNF/Ib4VLz1AWGgCw8I5cxJi8jnPIU7x0h3I8OeUMARQ4Y1t
/06ew3ms/kP/xgRDaETy11vI8L/gm34cWWL14c7UZC9i9BJN2csceCnUt/w6tWBOC7SJxmuZAdau
8gbFzT+e1d+j6p9pEj/OJLzDEd49pFXg+WDPgPH71UzCKX2H6OrNcbWxw4FkyAAHx321QdK++A8u
lTPwLbAw4tG9upROOhdFAzHHNNIQlOMIAPLSqDph0fwf3BUeZZ5k4DSyn5iePQIotqWpgWzt26NP
9rnSBtKP8fRPvuwfYa3vD/CcUAZkAoMCfrofvz7vYPLpCR5g3vIcbuz4DY6C2TfvskqMvCvplADP
4VzCNpxOf7Ic/Th2/vr2ErRX0HCMs+gnZ7LxDdpSyhgseWlWgN9s6hFHy3+PrcFV4PFEdAk0lAyL
7WuWZxEsWdzMLSSxNAPjF484pRI/U1d3asDi//tx8uNSe36iBKY9FsYgYs85fK+WWjLjSN1Exh6B
bkJTlforsLRvTExDATLsKsMp8w+L+/k3/mMK/nVFGK5icg6GiMLX8BBvZLcyoA3HLiSkBGHd48vK
p/r393XeK3+6yjkckiFrC2jfeSr+A+tLLYcGOUt7TFoHj2oQXMPJdLdFMYT4cCB/uKdfPcX4H1d7
tXOjmIEKC6PhkaHdWXCojcINBnaAcxZLnptCS/np9zf4yk76/Zs7R1qccUHQe6+Xsq0BUYHOhzlG
TZbepVPaPwuouie0ytgFyA9Z2fmBuo2Vc58uXzL4MC/RPbywQk+QNHOHDne8Fnql6rP3SXDaEPBS
xNzMj2dIA61RUUZy3v+wMEW/+P6xpdMwQhQHsKfXI44tIosnlJHHFm5qWaTBKmnhPXE1pP4zXgxJ
HWzMWiV4enXc+/RDiBP+PRoR6paaHek4SuR3KBzEH+YC+eVHw/p8nuGwdcWvJkOXw2e/o6F1RE2N
Y2VDqlbjEA7dw9QwQS1PcD9APVozCJFTv4+XQKD09cJREVWDNw4NnLGQ6YLeKI4/RRIpXvGRIaMi
FtuVsLG+jbM9OO1yhRMf5/MKNTQshFCLn+3aBs8G+kSZJy2MUGlADzCctiARNKvt5C+N1DC7B70t
DSc5XJiwfqfyya5suZXplhRbssuDTiw6CIG5m3K6X8wtBX2R4hDmec+vQ3T13gV6dsdulMEZLv8m
t+TBoMBGM0HICyThmDv85vF7QYXaCMFRv9j5fp4g4IlRGGDWYw+mr82aaKISS9bzl740t4G0DQxS
4Slq/Vu7c1VbC9zm9/Pjl1ckWKzRgUPH43UoUA74BoqCNEfNOfoqad1H4nM+ptc6GVPIM9nL76/3
897OCMVqAyLnjNTGr5jIReQOOSDWHLsNClns0vUk0CCqWaz/ZLf+eZgyhOngTR1422CIJvSrYSos
cd3qJuyCONBdTcEc4Z2blv7hAf7yKgjAQpmC7CI8wx9XUFDBwWDgRDgGOA1qyCl5cAFXE7v//XN7
FfhxXsdwNwzYKmxN6E2RV9eRbbBHmcqXowcLWE3R0h0yP4gqW+AiTfkCk2OCgR/SRFxq9k7H4jil
sv3TsvSjnfj7x0AJA+IMAHYUvQ4cmOcJcr+j4M18T+t1zvsDXztzSFfTsjJBOM4pGiF66nD62k8r
fUBg13oUJHQ3iE9JLsFt/jEx4JefCRQqQzMgx5tzX20rIg0CdJCS5YjezHgKNanz0ELrG818yxdl
ywZYwvueYCrDkrDd2fNBF9lCIJXZOFV07L/CU+NuJfPVvq8fbIcD09wa9bjBj1go05ILAjPY5biB
XgjNn4qL+Jc3gLQU0OxI0UHj8McxBM4nHza24qE224PQVB3smoqnBqsY1F3aVXyJwnKgmcGOpYdL
xOV8ZC19C2tFfrKK8xJtaVc34ZS/mXY6vWXp/nUnHMEArMkPqxJbtcouwF5hejgw0cn8w+h8Baz/
NTpxYPnXHbwanauB0CCmbTluQScu+Z6P6In5seqCsDKtxiJvIUd3XXhKps2Vi0I7+/cfIfn1Q0Tm
O8FkjH4ihNmGtWQjdjnLvQZCVs/IJ5RV9zRdRiAo4Zepd/4dRQrN5+XsDXOiBDbWVODMICmI5RCH
y1RBKKBn/mYdChpbVTa44NETdJbTTkRftzGKsFTSR5rImiBZoMqC/B3UGXBBjoTXAYn6i32aPlIX
PmYbLgQ0wZZqzRfyh2f+c+kGeSBEggcqhHMM0KtHToAwQ5HCgjB3/buRg0Hp+irYoUdPO0n+UCf+
YtnOUAPj5InoBtSKr04UC7DPUWPROSoxfssRA4Zd23VF6vf8D1c6/6YfK1LcVgyjRY5XliDH5tVk
RuveootOMJK0eAsZXLxDsgDvi2HDaQIhJAAYwixgl4hd+RPO/ou9MANDenaVYGNC4f3jNDSinSHi
g6W1dHvPDbv3dD579r/11HzCkTerfj9k/6o9f7pXgsC58/sj4Kl59RVCklx822LIkiQfH2yCumfj
SbWNjSsR6fE15Oi9tL2vxKZQ3KSsLd0idBWiWvn9R/nlYEJQE3YWEO+Iyvjx1ltrHAEutBxXNpkq
VDQr0gZyT9BOoiRN9+33l/vFpomkQURSwlFCQHO8+pIzINBiQN7Scdu0PwpkUpU7bMZ/OCP+8vlG
6GRgJOHxpuxVBdAtkZhA8y5HnJFhg3YeIuWIfmbGWXBaF/A/wkE4hGm/r1cuBvTko76Gv+5qh7Dy
h/n686EcTdVz/mKIOYS38L76stfNkh3GE3wYB/K4EVQcFr2DattEKQZgAWoZxmNDTYysSxv+YVpF
v5rBqIbwsFG3s/T1WDOgdOJkDPURyRbNJ0V1QNDMF+ZuaSMyFEjAANsJxigExrPlAQrqbO5JFXYK
VPcw00aWK0IGblyTAKKIjbFRCbB7+fL7kfGLj4kYADjp/oqwoq+bu03A2o2M2XzMPNcHm+6uTpc5
r1HLt394JL+4FPwrKc1DijbcTyaPtosWNWs6H83Oh29IuqRv9rEZALNk4X9wW6hBYRXM4AzFBV8N
eDWq3SiWzkcSt/oN0NbsMG2UXyEm4Q8moF8sYrgS2iIoEdGSfn1ujHcuusniSm0SioqbUT0OAt4C
7G57ASYvLdIJ4Pa//a1B/0dXHibECClHr25PiBCMbkPm4watsxyIX4u2G+JKh9Aof38ptNN/3iFQ
aSAaHL5CJES9rrgZ2BIr9ghDBHIN4sW2DTh626TrjjQXPvYlRN+4ylCT99DJ3BoccHK0vt7h+hje
DIxgcrUJeownjuzz51i5vqnAwjDA4j1gqcLwufmIbNjgRsL/uRxE04uuWBB1ARgEt5SUNJsYq3JH
1ugAczli7UjQ5Md203SvYX0E9iNkE70FIrVHVZ96Eh+QQOKzOgGhEr/koL2GrxkcP7EogIRlzZVH
7Ck/S4q6eVr6KdpOPTAA0NJtNMBLG6rocti9D46LlW65JcNo2U0KqIS/yZaoHw/4c7AehhXYsy9s
mks4ZaVLxQ2jI6GVBZUGBz6Z+0cH2pNf6jGYLpCHNPJiE+A9CvgIngcI+UAubDp1JxiIhSqZhZH/
sMl2E/UA24C+7hyOk8A+c7X2x2VZc1lBMto81OmNh1dDsPAQfYdBxZUayLm4apH49ZGCid4Kyo0v
dwa3/qMibUCP8NJ02/3KqXsE3KlNDTo3pw+IRmKACzcn7AlFrD/MzOftIYWcCr+AEvteAvvPj6PG
FlX3/Nz+g/EnR6jkQtgTBMK+9P0wJUDEGhfBhajIxcDsG/R5D9YR9Q4oXv/SByx8MMi5KPjQ+Ytg
6/o6mfM722+IKl4OvqHjA4wQhUPMTS33sT3GqVzhWZTDQVh3mbhtLWO1fOwkfPXExryynU8OYJ6+
pEmw1g4cwBlTo8cM5GKdp212TPN9KlAx7+DGc3G1pMp/omZeK/gnu2Kk7uM+Z+TCJR4gs98QMNo/
wyhUZ/DQ35N80DXA9PZewmdZ2rCNrtjQNzfJiu8DpwXgQC1/9ntCjiSI3rRto0DseX7ieSpL30mL
omKhJUJ1SbUsdH8DnfI0m9QU7Q49uN3lHXix0q+pvpTew5cVSoDuBskPHXC/UlIJn1vSgBNt2T1n
6cMQNL6OVtYc9l3v5RYYW/EYKO2O0vUBoLH6MLIlvB4byqrNzFnlQ6O/ZcE8loFxqmJoWB/pNJGT
7sEoUYRPnBCjEp8QtcFqNCku48gfoG9FB0m2lyG088vY8gtK0keElbwQz8d6DQFKaMtfBkCKGjNw
YCdn6XhwAVw6sKS+lTnjlwtPYEkTE6vDLg3wPcx7kXY5EBGcGx4Q3eLuZ6FBRViPfTFZrgEW0qL3
sLVtAbw186ouWGLaC1j8h4txYO5buoCfgK8JPGMlXWv2rbTTjLxRHM3jUAuEUrU5yP0JUSpFjMHz
boD10Fd0xjkCmykWiU7Y9b3Cs79FeliL9ggfCyYjaNaIfgsmM4HK2dkV/meqPSZEzUlMtuWabatY
l/fAF+kCqDDmiEWo9iXW74MoOYSdAFkSxPjMRxrE02dPd6kuEtnHthrYGc/bpoiy6yDITFdIyoBW
9JsjwSXas+GCJu3cXmiNJ1UYOfbVzgb3tkFX/z7uu/gtH0bZnlaELtUkb+fbaI3ZYWrdCsV/RjOu
aZcQpjSOehL9XVXTPeyvFDbZzwYRjFl9TiIvu5W0ybVHluZj6iT/lqO5b0tUAQMO39yF1b4x/wSd
afimlc4Qkjcs0QfouBr8jiJ3+RirMyyyVgsyj44GFctbtqXde7fg92xB72sAF/Plfg45bP2YnhCS
vbxDFw4ySLc0+8E4i5HQJPn8gjSr+TMcK/IgfTC/0BlcE3wnBtGZ3shDC6zrHZlm4DB0Wtcq42Qw
ld0XTI4+Dkgpw1RWIstI2aHgOtmZSLgifFzjVJrrg8S5abgAKYt/b0DGPc98FXvNSBshgU2svAVJ
DhCvHCANnhSMeecxGKyXAtlsj+HQ9MVEtY0PsKCr4HnMU9wiVTJvrkS846Nm0j272Nv1BsFU4q5l
M6sQzbzfTAbGjLRJ8VsT1cIv2GaPzsRkL1CJzJeZapq7bl3UB7Tu4hqNM3InNKYqXInDftitlwdE
v4H5gC4t7vpeOeQpkYbcYRLNmFT4dtGEny/lkCMSoGnUJ+2EBgmoo7dLi+fddnIDrjhuR4aEoYtA
pxtoonh+g2T2c7I7Tpjgi3flKjl37RFPtr0gfsCvDay/j0CFXKqoy693t6hPZlP6xTV4rjul8+cp
EsB3dwTJgm8HWn8Jpns72twsX/J1IXfpPgfIJZ5ycefbs+VszZDK8gWZ6CkDgBYDI0Oo1Aqf0HWE
bVlVcD2IMoArE5GZY9ONWKEsXwokv0VvVbSRO3i4+ZPKGnGbETt9yEQmKwN6Dtw8CMOocAxFJLFJ
XAtkUF1ucGFVIrDuSg+4eYj6/gkpyFgXBW8vEoWfVmEg7mw+Z3vR/Dd7Z9ZcJ7Kl7V9EBUMyXTZ7
1NY8WB5uCNmygGQmGfPX94PsOp8t17G/07fdERV22ZbEBpJkrXe9Q4BFWVSZARMLpy3OsJSF5tiH
gDjbLJ/iU1r2fAGuTkGEsLLot1I39RBpnnNgrEq9XxZAa8gX6tlPhLuJ46U4s7p+XeVDCtmzgTtx
j4RvfBR1PyCerPmQhWvmd/jRNE+OTL17I9QtEtVqSq9xxKmsSImq+1C0er4JPDU8ms2c32Xr7ba7
OLhwpYVDghg5UG4s+zXeBZWHUafXAtXNQyDT5cbEUPfF1HV2MGbhIu3ogvjOLqU4a820uvCciZ9Y
6/yOkn1+h1O3etbTKIyT7oDEdwaawxcfI2tYlkMa1xF4i0Jm6RlTtfGM2q/YyXVpbDLDi+9ESssV
NZBclrNyHJHOpAMrSRttx9brCVYae1Z6XeSythDu6vrGgFgPVXkpuNcmln6o0Zw6qDbIbl/qwKBn
Gs0SlmE5tS9GLa1HkTTTdpyU9dUb5TBsePTaW3YL/VLbaK83nl0t+aaT7vAVtzbtcs981n7TcFk8
3uTqYE651UVY61oP2i6Mu7A32c18b/w6N0F7i68fwH9rN1f9uDQfIW63t1YfJNf4LuCKGg7BNlOB
c8Y+FkIUx6f7DHlQ/77Nssq87YxAscfXeeme1UvNxcPh4ZKeON43Q9yxiWEtC27aO9gixk7wSaug
v4rLJjmMqMaPAlHaWctr88LpRD5Erp9kN55Qzb6phHoHex15iU5f+qTmr1TTNNt4bJzPbpjAhmoK
vUH7h8DDQULkjo53sLheERNNsc37juewR9xzh13efEMRAs1RyPjRLhKxKYz6Hn7q5eizJc6mmdHL
IE2ZhlBirRKc4HJh9lc2HYfNvWtzKq2r1C/ZNxzNeN3MjMvZQ1hQLW5878V2fRbO2ZCw6ZY6siqG
ja3lmmdIZE/jsqAE4dm8NJOpu6gSvzolaYUCG/ux/Rwy/gNCfUKY3J7hdjnf5fXoPMPqPbWZabGl
BfziqHZXQZzdzL04n2cp3lNvw+/DAewz1nrMmeoeba9hn7Vx7TMtSylIR1kv7wPMoe/MKp32+Jkd
vbpot+FkZEmUtfURsuwT+F/5ERURlGi/5iLZBmpk6dHhbPxlEemqElBnuWGiu4oN8zovRbNXw4DX
VDzA4S3s8pb/8QHlY+NhaA2PrS5M7gYsKKBwx/7NYIZVBDC9QEyOxVOYhd6jp/rimGX+4yzN8gBc
mlIHUspBS1yQLGZTepmR9rGpLfssdrT1OTXjaY/ixDxgoInxZzY422nkYcResoc+D1SYLIt3TnEh
3kvhQm2c6z2PExtwLelOE68ND7ClwhdkIfb7uRGkTJShhrVQigeY/XIzU8PuXfYuTk0Vj5br+7cL
hr17d1QznozUhRHic0zlMN/4qhk12Zsm6bOrVrIMsgovN/iOFergplnSSJQo8OYGrioDhCjU0DIH
36OgFwmy2mXOT8lUHfscn4HIFcbFoGcHb8jgqc+Mcs+jCN1OSwo15Cs7vD2vSuHG74q8pswQ4z5n
C5RRE/TZXWB2eos+JzhXS7ZyxNNd6hZ5hAjNvS4bFzOddAothhaFPluWerz0XIPXThkYOQ+cV52a
ZEZfJ520xohR4+SKPRltKRYPPEbM0MZLuJ/yQ2kL70BmQMUrZ0Y032os9zHlMeabEN3JxQKYTVfn
j2iCBmzTT+GUmXeuL04d6vhjPPabEcu0y4K7fK6qCW63qAuGo1OPpl71F+C++KIqecRiM/wQMjOl
z3nq6mrYlKmr8QRC3CX9Kg2iceytD/MiurPa9j9b2vsad3X7iYq1+FTAv2XTUsY73AONvTMOyQ5h
cHmLOXCwLeDpMvQOe439K+xgyqH5iMXemJ2Qw08C7a+p/KOfWxbvGOHV1wYqyySqFr++Br6pcc8L
ZILRF6ZrmjXqSmzYZHVrt0F562XgyOiO2EDxxeyfC2Wbnysl02dYxShobIMf2MICOLmdrO8XYQfT
h46Kh/uGY+W+TD00T6PhOWdFE/BGCXFk420JdqYLCyOFBEDyrCbE5YH6mM40L1NxSvJZPZd53T+r
QQEiqGUoX3JRgSoo3cefTCWtz1in8KavxTLfqHaOP9k5mqcNTuMGQj8dq2fDbYwysjX2tTudu9V9
0c5sDCqdp3rvJ9h770U4gWgMc8ryQMNIgVNXRX2fekOOfQBit0+u5fI9YTMXHbaWIRIIUZkso8pB
yLQdFZ9yJ13oUtsKlpZPE4MXYCQzUanzTLs9faNZjVa6mZopS/YUr/xkjayoPhMT8OM2FXiIHaCw
UgL0TEjjiGYqvJCpKfDU60qK1iL2uEsG/mgehh5D/GnsRiiuyQDrOYoTt3yxB0RC0dA6C4JYyM6f
vl1MdzQSWPaMJ7MN5sow03wLW/aIfqI+OJigbvAnUfkGLIhL71iiunfhj1WHIpPAPTALMhpMBPrH
xgIFurZbd7b2eCe45wuE8Ht3glHBLWTeupnilvPLfRc8pGvMXJ4rWAzjoVwgflyGYz++jB7YaDTY
bpNeeoYFHX0Z7UM1VNX70gpxyPPDFnV5E5gPU9qoBTtvYcXXYuCkj/Zo8hmpyvnUWRVz87xlrgzm
f1iIbbgnPLtg/+myBZfhKo4QbHs2CVs9Z3Qv2J9NVMSLGtXXTCpZHMKhaxlghGUmUcVnCB0JEwIA
mLid+liB/50m8pAwR6t7Kjo3FY08M70OEAWtdiHZXDLUADxTNNy8hHl/bcphldpUCJmIuNA4FV+n
IwKwdi0hC7+y0U/ADXxn4X6wa4vaPDGT7o5TOTi3ZRLMF3CZskckrtO7yRbjN1j9O8vzO2fiDen0
zR//d3JQzTU28d9TUP+rePr8VAIe/0BBff2WvxmoghDGABN6D06BBfUKzPZbmpgRBH8JrMeIz2Rg
YPErg7C/GaguDFR/ZXAwxfA8ENh/MVAdwgDpm0MYf3S3JpP4/4SB+mZCtMbvrB5olk2NBRTylsIo
rcYWyhHGMTQMIUGTF30cQqEefrgm/0C4eTMDeD2MD8c25GjmyuH4ee6l6R4WDCWMI6ZpFvhMiYxm
MIPrciIJ5g/I9QqC/zDtW4/1OiEXxMDQXbzi2j9w7bgXOMWOTnxcrDq85plb3/EWBiTanG8awI4/
zTOdt0MfDumvWV8uY46Vr2W+IRbMuXJbzDLjI8h0jNVDW/cXmKLwXqyxeXARvEzhI8C+Y+/BmUbU
xmwBy8FDx1wdWjcBhRkZq7N5A0k1MuuOYT2z6yxhxwsT86+LNlThgaFteJho0Q6lt9iQFee1+rDK
2yInsKUwuv6d1VPCEJPS7Elvyq7ihZqMIsvFz5X++rC0yGCyRGFG36vylgpXf8VkSD+muege6fgu
zWHJdpNfVJsBA4ujtp38UjDMDTapdIZbW/Ey1Y6ur7UzyXe2mQGkmnGxd9u0QqBUjiBy1XQ06xhO
mW5tOIhmHXXEQeysdG6ionfUuW/19RUyOuxZkaQ8mUViHAtvlch3xnRs2fQTZt5h7CGJAExTAfFx
ni5n7FZ0OkRmO4G2dYHYmysAl+UGHfsWZH+F5vxvQF34DbZLq0bu/cpHLzjFrPONmYLSICorq88D
DJCPEqfv97ya7bsQ1QVvWlOFzzLAuj7C4pZGt7SXOsd9K5v3HWAD7jaBk1I/wHvgVSKKa7NATr3x
4GVc+Njjny+oZh+DRRNMEmdAZ3honOiWsasRyL6vMZu9S+fM3MSzXO5SnFx3sE66j8Q0jPsavHYf
jB4N8IzH/3NXlukhrdIvSyebbcKY5DwJAzyhLO2m5U5xcdIqLi7botTvidsybh3inS5MjSVrpGYr
xzFgNI1tnsmYIqDGe9TL3LOY8AbUG5XaOUuWX4BeDs+J8vrPubUi8zrRXrUz+iw8cQkUzvLel5Yp
z4TM/KoqTCTBfvEMsDqh/hLnsdHPUZ4n70KFpqmNm+Jg8C6lUClnxFxABjXT2g1W917kN/25BJKC
AdgnsIPMQD7hghjzxf4nJ6aVQSa94PbitXfxVNgXXqpumHNNVhQEFM/hyNPDmGcko01g72XRvpe+
sXc7o78k2EN/7okp3HBn3c/AJvk1eCXWh7rv71q3NzZ4bd1hc5vtgCw+GEPnXNk6ZWq3aHVl+Frv
ptCb7qsqpLi0wnG/lOK2msr3vhPX9jHDH2EEocWzYvlSeRkj23gckPpQ8s2S6j1obBlpJcHWkjJ3
d7h9AUssBWDTRTAVy3wGQyZZyk2KdYgZxQbinsdcTVhjY7I3qCnhQtTtloGMkg8CA+ukL1ZyN0ze
B3+BBxpayk+2Ljg0piIxFoeR25qgvn1QVYdpxI/uw0zfGuzxzbRxD4DuZG4zCoxgr6TKWoExeY9v
dD7p5G7M3TVUoMlG4LUWU5Woxn5tukkA9gMnarxWpedhbIxQiLGMdj/aDZ40eCtWsZHupo6e/VEO
k+HuUd+7/rM/I7zHCgvX+1O+gB919znlYYkYLlT5R2rq/D4cAQ865irrwXx6c7MvHv14MVanXjte
omnwaAjmkaoVoH8CDFlnfm7v4Cxgx+2FBTv3aJcG9TI5EygfSx1aD3Zar8PDdv1rP/bi+2UZpi/A
QqjyK6tq9viQ0CsUuLgxtUPCng+FOGuor08I1Bh8l4OuNuXK1o+MYKrPW8FAfOOPvrW3PBhLRZeh
nW/CflMpk1ofdzG0iHEcfsK9pty0vVHdUybHdLCVMSAIHafydnZE81VAmbjgg6wVLqbIeCyEpd7i
e16ku46YnDOcp8Lrws28p6JEfkp6wEjojvLL25WNjGsVnuoMcDCuT7kYPRV70BWPjtnPN2BqHhiA
Luv7pExpLRRCFovNA9UIz22xfX2P/18V+C1X9t8qkVaa0m/LwEvcz56+pIP62vfqx2Lw+3f+nS0b
/hXa8FOIE4QfwnCdeux7Neg7f9HpkSsLARUaOm3Vv6pBYf/F5gZEzreZ+GSu5RO3cdUjCYto6ADi
LYDiGgtGefm35Oqnmv6fedFvyzSIrz7ye4e+lIOZv7CUncUz8sZg7pYVLzxQ4cHAuTGCHD39oUj7
pyORHiUcOBqO/QurrqhEJfRscSQbk/bSJMOuqpHbx+nwrXH5t1zvfzoSxwhXlj/xwMH67z+Ug0lv
4N/bMIyDPYz14mBeq7GUeBnox/+sxuXiYRTNm8zlcCbH+vlAo19YYd3p5rio/CUv8pfYyF4kv/9P
DuNSxvrc8V/uEZR4rVLCNLAmY9sK18mJAifZ5MCu//mlY62iAcUEzocTvVbaP166BmVnjVHBcYxL
7GAIv2ROaQcXHSFYvz+p9Sf9WLOv1w4FWkjJTqzdLwwyfwR/Y+zSHNMJbzQ8Le6WZH60jOWxGf+o
e1ubjV8OhoZ0TamEs/6WFWeghebZrJtjiKvM1ldld5RBCxpkZE9mAD0NfsSavUbk2e/P8h+WYoAi
DWYSjCEPmczP1xPHg8EuqEiPmLfg69S1TuSGRv5oSP7v94daF9sv5whLnl3Bh73qvyEa6kFSxyPl
PhpD2x3LocElxDbj+98f5R9P6IejvOl70IWL0RgKjhLO7rndzY9jOVWnijnu/+TS/XCkN5duAtmr
x4ojkYgBSDPLp9cp8//H42X+elL06/DUVuKTsMlQ+Pku1XFJhkndlMdmtGumhaOxGqvxrtWiXHZh
bNZbOgMS+3CLP5qAv1tZOOHOaUV1Glu6doZ8/rwLZto64Nrpi59mYGcyds5w0LEwv8pfXudHkKvG
ywa+DnYkGjc+O8Qnqm7WpLw0LndmPgGT88Y4+nMLXtuF9vvcZ8DixhIUrxwhm5eUQjFUA2bLFa2h
ZD3n/uwlK+hJY51Xc7Ad20Sc9T3WFJA/ql1v+9V9b0hxMkM9fXntKV+7xtGjk1wkBQoSnlHC5sdJ
dIdax/ws85RZn+LzQP0RTyWpYvAv+mbPoLe5ZiBeb3uX3NoNbTcFEP5yYIstIVhMl2lFWzOeyTlk
hIa3ngHGzNnpko2rlH6/wdrTxgSVzSVNKLE8j1cABjdAhQj0QcnJ+jsJEOmD7HR9bpmY8wSUSYcg
ZObhE+f0Hmdm93xOLPkpCerikYENbYhymo+tV9rvY84d37bJaj42pRg0n2mE6Jz6ay3nOIQ5RECF
dNsECRSPaqLHCgyaY8PI+k8xl+Y8lW2DwZN8MS3u6SA9+30ZZC+YusX3vafrM2TufHpKr/OlsKFx
dYUJSI70uEhvZObNd9jniTN2dBL/1vJ3TIDzKQOo5yCIUIHS2YHvD0l2lThNeC0J04G1E1pXVg35
yhuQQG1tYwqC6HXZFyoRJ6ZEwUXqcclyNBbvGdTKjUbZQBHbJA+443JKiZ/ln3Ay4xVLoNw2hmKM
WzXgNVi97ryCHCTbbC6tYWzCrQfpCHeLxiBX3hpVsKmwUNeRZ0JGw7JUvw/wxX2Yq5wC1E/rE+e4
oBZn5zRNzG7wrA0fa5CuB6eqWT9uZ7q4NwgXY8IwTcFcX7FpjFcdSCo2t6CPZ/Ds2W4ASvBMpDmX
Xvio2o7HTpja2ICJhDucl4JD7zQjnUAx4RlHxFsyHpDly6dwso19WPEceT7chCgLR7hyZA/dTV04
foAklR/cZkCNMRmdnWHm77h6pyUxCxF+yjQXHr5zn3XYqGdb82wJHFhgEk6uejf6ffMxYYB27i8F
eyg1tQvtyXBOsNtpOwiWMZAkcifcNMk/tcSHneY4qaBRYRqRd5IyHSV3bNHO8EFoIxJgL2OB2LRN
Mba7SvJw3uEhFiKl4A4NDOX5Be5MGpBKRk5afC/Hbsi3uLakXzGSdo9V7sEk8lLaSfQOH4C5x4NT
0rRFISLxnZ6C6oQbzIuKMahtjR77MAuwuku+9qAd21TN91VrH/t6/DwQgYaBGtbfQ9x457wK/dt0
4KFkaDvvCGIYL0eUgLsk5zkXuMpEduPn7wOr0edmOO9L7RebRM9Nvykn4j8jMIYscvqCRc2uON9g
DoyXGbZK1w5F5b4FkNrRdBFGNzboGqAj7nTH7lZO/Xiw1vduIzhvWApPIOfBdQCW/lTMKriFyW1d
YR5uPUgcs0/zwIrK2VA/EZ9XbMyCyfdYrd2ZIr4hKgOIhX1F96eMjvlRothzkCYGt5YHeQWnjyfX
ZaPsOvYPEt2gI2cz7LAOZVzsk90Suc4Q3MZ13l1YzMGZkqyV1hB27aEwSwxUF8kmhkM95FcO3dU1
Ya7M8ze2ZU1fUreCT1RUUYKVDisYsL7LimungVqWTg4zG1U212oNaclquz4vMEtmJ29TJFClhRbQ
5+qgJ5+2OP9Zu9ddd0qzj30eWF/Nid1qXNcIYwbrKo+B96Q7J/txgQvrT1QSkWH07pWEF6BAnTYj
0egbd53Vt32NcY/26nfZzBXSflxBD/QRdRtq2gzcYaacZtcdEzDEhxHzk02AxQoqI6aFamDvMRJ2
D9K4dhBeS655WA97R7ordWfMrpyY6R5pWP35SAjWJq+H6wDXxKPyTASeaR0eSO82LqEjXDskG30w
pEQCPaf9ZSz1+8x0pvdBvgTbYIG2wlTIPWo8kHdVilkszqExve5Hv+3KbeakL3USJxvRZ+94nh+7
0UyOdlAb0P0xT+xNp8GYRtlwuJbkwOb+2XBh7dg+Lz2cMMWZQejiY8vsCHYuO45ZBtYDFIOm3mhu
afNtk32lX2juwZ7ea4pyD09T3tv4+uHSMhxLZDzdoUoRKVspZItehUyol6JgM5M0eS1LRIblxsKJ
74zwYDOMgsaHbZR3ZbddxlaTXt04WYmRVdsTWhRPbRlhSv1OlXaJiaJTnmofksqmDob25BRq2A5W
iSfpltTY2vfOF1x3Ss3Lp1gh7tKfoAXZUzZtmZ+lxkHgpJuemFs54xzZZTwGJzECzkaxNyCQw4oo
xK0gIvHNfyHCkDlyMObl18b1ksjKEv9sDvzG2kyA0OCErWvuVhtByTXwgV2IAuv7m8oDqe2kwJNw
A9FQ7voGn/itxm13xMjJUp+C3MxJB5+L+0k6GNjgMwpOQ3EtIB36y3iqCplvsfj/LILh2EgpQVYc
TNhAffa2x/PFxjHeuq40Li1S7OUWqzLQF2EvyHkw/ozgNODAWgT90W6HHjfI+CnHRQ4XKzuHjl/D
y/Nb60NJJsnVwDsadCTBOJjJG4mIzNX1FY9r8iUpfGvAwFFBVfVngioLwzjLZtcESktK9jc4Omz6
CdUJ3RJg/YSDFX5DnPAxHybGo8Hi/jF4eq1rf6rjQ96diDSIHnIwRRBvKmyldSIGZRbHlhfo1rOh
H/TJAMaFUzG7HKXl1eIYzHNtTV2Rh119zgPvnsP3gYJhhX9q1N7IHrDd4fOAEFg+CAXN7psm10+Q
jpNhVBAcbz3iV3Xe5eypk589VcVwR4qdtf99i/FLZ4h2xKQ1RH9HPY764edqXInRLZOpKY5jSxFW
xUPMC4rXcVVhdYvFdX32++P9MstZw1YYva0OLyFK4+BN51R1FDgCz1o2lHbCvqNin89UBXladuUT
FsQ4DWNdco2fwHTz+tqZakbYeGUjUkitAh07piBPtUbWPoN+/6Gxe7WKeLMiLJepoYtu3QRJetOe
NHNWG9gw5se0ZMg8QCJ4qZ2WZ2rqgXrLCIfNeQcbgwcplVZ/NRK2vMZWNteNRaGdcRKUMtWJUBI4
4jadp8oaJs4FwqlzYWfhRdVhI5B7ClB0bIEU+yF2jwk85YMz07hixr+aaTJCeEIMrnF+5ZdDYFhQ
hGIgkgh/NHj0WSY/vb4Vqwp7qs2kc/tPg7e3+U3rarRcKkpI+Rj5/GLAApU7hhWrVqMASb1t4NDY
zxBKoZl+wGvAOBqUjRGMSJsBQUhMVteffr9cfumzQwZ/aMX5INgC/TLY7BdvApa1smNIv40OIAHe
FdOftoFfEAuOAlBhe4gGURu9vedDNoyxR+jAETKlQ1gyG1fVeP2mRYiRMIOpcVvAOf0qzSl6f3+C
9hvJMdeYEgXBfQAf2VrtZn5+ABcrJx6kmNKjYDoRHwvMTS9eYe9yoDRW6HeW6xDH78dKLI+EMULY
bNxp10NuTzZ9XeHXyH4L1aElyxK7776hnBR5d6T+hqlSVwo2kEUephErGtfXT/9/ePUf8GoLT6If
7vMvxlmwFtSaKP8jaWH9ju8wtWWDUwMe4XPlg5t6Ky3gG0yNDOwvQRIfuCOCWhuHuH+h1L71FxD1
CrMCsq4QMivlO0rt8k8uYPdq3eCvy0n8Jyj1q07//22B68fBsstFkG0FnCcQ189LElLdUkKWEV9T
WGTyhdln7JjbiV4Qm8K+l/byKGEg9nu1OAVliCLN7QuOIw2ZxzWiAnvfGCvLJyewh9luBaYDLTEo
8nR+15mlIRkgisbTHnU4tuv0oc4I4Rr37gHXXszM4ZVdWz4+5XQXZmNM71L2yG5H+BIk9K3AKthe
WfKmGxwchdyZJpfRL2Z1xTQbQbyvRvJZss2i0rgy/oCUvdkUxYoJg6iv4nyPoQW70s9XpybxBbGX
dr82ahpDeKSJj7loxMyVUT584ZBDzlZWlS8tfKTlAdgcp9CNzWSP86msKZnf/bC2br7dmR+Nxt7s
IXwk38cwgpIBTINpxdv9y5cUqrXqkmerMElObQT+iictcLbPDqnhZTS+JTlgFsqYFDdk3G/nBhse
aTZ1/kTQxEJb6g8QNU8MnxWcTtSXetjqYuZW7PpepzAYOo+caoJq89a70jq3+DI48zAzSHJQOM7/
4UX8886PYxAXGaE+DB1Ynt4vji6QrebMAFCjJ8Ns8h7Dd6O+K4u41je/v3o/C5rXA+F3svrUuOt8
geP9fD8XZoJwc+f42eFuE5jQFHEu4F2aPOGzQ09zPanaXYOkPLcw+g1sO3+8YzL8R5T+Z2T09ZPg
9IK5mgt73cNW5udPgknAQucvvWfAoc67cptF4r9JG007cYI/gArtDxd5Xas/POmcO5sJld+rHQKw
+Voe/zCBsGES503m2s+zlahMfLVXPmB6FjcDayGp2/W0i8Ubhj/ZI7wpA9dzBVe04eS4hIrxTL25
6rKurXyCCfs8TV7qm8d4yf2Xwu55mDc9YfTgnnOoY7O8qDOaSNK5xzTXj1L5Da/osmDnABeTcRne
SokVgtikY2UXFzlinWA5YjwimDv8fqX8siRdxwvYeNfJIkO8t6YxhpUYJE/4zpcC0L9etu3SGEAl
Y6DXIPn/9FgsfG/9j3klb4q1ZPnhzjiYfRJPlqsvmI8OAQpLvwjGuxjQkSXx+0P9sghWE5wQMT8r
AZ+utxuaFeaBPdtm9aVCgczFJYY+ly+jtRjuh7ouvdrBcRwDoj8Z3rzxBmMNUNZhjOgFFHfwMN9u
W7GBOKbpXOMzmkbL1psQx+0Bh/GAno9QD6cg9uLIY5L7T0RhEfuzbbuuC2FRG7M9PqCAmHDtTYNZ
95+TCk3V3gFvW85dTDYAoP5wlV4nmT8+LHxA5sPrjQ8ZEVMU/3xLXNqkrhy6+nMaZBiKkWi19PpG
ka7D/dELvJPxEKpGeVeGE2esD1VhpEspibSbzTLMRbJ84V6W8sVTq/8Lrz+RM54dLXTKL982YBLv
2F3cmZDIDxRwcOFJ6fBzbvpY9Iq7U3W9x2u4QoDHHUnLeN2iDZWmHNCmMwBZS5mmfEQCSwlBbANs
a1A/KdewBlNna/65LVqXFdumhEhA2RMSEfc0WJkFvhgrfcOCDl2EqRVPHEMByWe0GhlWmOvj5v4B
4+dGMu7w5kI/6t7xx4exa73xTkn+ZopSYiq4JGnq1dwzG0r3Ootw0ixfNhJ7/NXlOOBngC2YUuI+
v2AWTSScmqTNV3pWFvMlmcfoEA0Adhf9bT/5JS+zpZ0lW7DqcLFh4paEHPrv3G8HWV+9NfAY8a4c
UlDaj22QYdcfC7qsy0JUAT7Klpqr8xT3pOE0EBfDWpqJpuHSoQG2lvNgVCkvSxPcj9+ICrbZRJAv
9SDOtaga0sy/n4Ar+zX+vGLe78mtiSKFC+qaFctPMZliw/weK9+q2CN/MvObBcWVIrCGcei3i9A2
rdHtnAyFYLphydXYtDupdrkGg5MtHHpuUjbixak5p+TbVRV5PnHl3KAZ+IJp6tMcjAfcnFSmNDQ5
lGP4VG1LE6/xlA2iSE6PrWtdLnXY89ZyiHFn0cjYk+Vd1bu1j6O7Ay3Ti4jtsXmmRuIdWTWJ3RXc
M2c2+YG4V1qxv+8TkFLnZIg5W7605TxyDWtwqxUzZb+34vugoJ2UW+0PQTGd0ViNa0C8Rp0VbKU1
O/zb4lEtchIybLz5snVi0kN2NSAkn9i3R3aBXacduKu72o7X9dsx/uNPsKZaZzyFahT8FJRggkdh
kHgmSu5877MbE6bR85EWzp6/nJgm8ZsIU0d4G1p+HsElaEl93joaG+TjCKOWjyfLLFjrNmS6eXal
6NrcD9kg+AMGfcvqyy1FuF7jlkgo+TLM08Dl1AFCJqhLlIDiKPtZcH0S01uX6Fpajw9NUPFrawUF
D7Ave/YGSkdNlcF0g+d86Ra9bh5pTiHGlLpbH2kBORXYm2hc7oSrqBvx0G8sZ3xg2kSK6S6tfSYT
x3FGalFerrEM/MC2Ux2fDx7ksK5qJ8tWh+08XIHeOcBGtdtK8wF3C2Y4WysQ/rozpUUq9d4zIfgB
3DbOvs+XROB1lWqkF8mI4PbGXYjEsjeBYtovdmEJza7i1UcMD5JRhk9dlEIxa03saKSTXddWmqE6
pFZf73CFHycD1zXJfATuA2nLlmjuwMoRLBXIZibylJTPZ4wNxb1pMQeq3adKWWieYOBKhNX3IbQx
QeqZqsM5gNOYianYsRGz3ex6J5FY3ifNgPNmNFC3k6gS216fHmNHDsTVRkHONut90ROCLRLMLbFw
zqSB5ZpRSpfOaZpc5HU6WP5VP8MDZvFkoLqsxH5a2mafE47Gn0yMflhDqO5JbTqvNQgUUxd7HDrr
CqcqtkrV4g4QbEvUPAQ9zqZhDe0VLuU2W66s2oG7hIUsSby7eiknflbYmusuOHDxWbkoV+J+3Jt9
M/GVtDAt/9Z38bov5ea40nN7uVaEGGInbE+NQBk4nfcp2TBXI1eRZ8GyEaTjttB2DtAdd79dGLeS
DiaOQaE0HzydjYFDC4vYWVjMkCV51y+Nz1se/3dUprtAFOtLtu+HluU4ey6IGC/lbmF/WILUENez
uXTEAbJFuQKyRV9xSkHd1R1Z1Ah1MGiBWLd8YVJEN/K9D2HXXy/ORHIgo4q8Y1dl+JVKVOFng9Rw
iGCgOskWIXkV7wTepu09QDwnn9W8/JfduEw+n9iX2F3C5C1TnwdbDtihu/CpcDjNo+/LuswQ77DJ
CMzK7Q3Tp7Vw9mpj3e6ZfPHSgvlico0dvws7hIgLCaU8n0aS8eSKIHZ9EgJI5Wuu7Ixtd6tC7OqN
yNfW4n0yqqno7s1yLh5CKDeSNdS1GcrzqhnzvVePQ/OlKXnHnHdJaYhLklCYBpAsmbWfoAl7Gh1O
VRfPAkOw7q6Ehtw9TaRCTdfEJRSQMo2iB+Vy3KlBkYezxuoZKhyhhv00ucF41bVpjE7IK83SunAK
Xqvkq/WjtWm5Rx2bPNEoGnSyGjsyX5M5H9ciVXfTgvc9s1Y7jJrOWPqPoW0N4t4r+kVgItcKnAKi
sMC7q46akPPH7mGJE2JtKNB5Gn1dTFqjNcaCvtvHEMvqcxiiMUPePr+coMk0e+RcCfR7CjT9kEhI
o7z4vN4/KeiiQeQIJJWbxWKHQ3uX9CrcEkHjrxF9vo2LFZlAR992+i369Emfx2GFa501WeCLcUPM
aB/1fqGzTRo7rnHToHMQ75BFI2474PW1NO0uJCFhfpj72ekvDcUk+04YQmlm2qzqCO8zr3un/THB
bLIgeLBrDgS2MGWNzNFvvG2IKig/xFkv570merSsoxD0z043PslXbfDZKom8e05tEo3nbe6RtgG/
33VQTA9+U/sRSlu3RzkaV60bbIfcdAvvEJeEiV2Flm/k+WH0Gsra9GsaVBA4LKZP+QAPxnL7RWON
4vSOkfw3e2eyHDeSRdlfaes90jAPi94gJgbnSRSlDYyiJMyTO+AYvr6PU8oqkaqiLPe1ybRMiYwI
BOD+/L17z70UNh+muP5ZfZv4uH3rdkrrFifkBJeCbamrHfyWH2AFdp277ZJJEIHUmmZKjULEpEc1
lpgTD4yYF11rEm2OPvkgnFnpbSViIeHh7kNdPgo2cB6HjCQ6loYaHSVLSW7Qbk72AE7xOeoP1k3h
2dqnBiUpFmLF1oNGHvLTdmg8NCqHJQj4nfvRa3X1h3VNnxyCwlp5t4uragbxY1/n/qPXyIa3Ql5h
UEaH1BjoNXQQJlgmPSmp7MMSMa59cG2PKpj5m66io2XqWMuKkOH1hCZ+ShBcENvC3IxwN391TlAb
VZREKC4c1pR6rE0+KHVJSL+JAF+hF8S6stmjJzw7lCaM3gYuEGk4eudkHDHzTkWKcsWGnQeAcr1T
rtfzZ+S2zPwyQIkJz5L0WsH7ZyCp18nSDSr+il1YEe+oSTppiacIFCZ/JSJVbn2wEQf4X6aJNPa9
b+MpPU/bQrEt0qvVtVTTBbpkyaJBXyN6uv5gfR8NuZTRlixUYl5i9kP6Bsj7k5lrG5nC4/Kzhuto
8/al3ePLWu9SP3cw12q5jiVRnKxofjTpd285icGF7FIoMe1hyUk4/F6NBheWZabQ72CUBiFmJ39f
CWATuPTGDsY7/aEm4ze2iNvJHC2tZgkJVDMqfSvmGOE5s9Rz4j1WBNOUxJbrr5EN07IeOP6Nwz0C
wJlP7BQNLvmTUaL7xuuQlmrKrtepMJPok8KfSDYm4UtpPaHm8Xx1v8KU5lNZa6ebT0KMKs+Ondno
osIccNYwJ7QXfSYOyUz0sQ0DfZ03+WSKYNi6pU2VkhK2znap2k4IFGVdKlV4vQ6Z3ebnfhKYvJ9l
dfVz4DiQuPpYlRSZ95V09SNCqL1ueDXoq+QuUcSsPBVMoSgPe2wloB+SEd7iobcDQlW36Y/dlfzf
lE2TvCkK1Y3jdFSBvgOUU8ed6vsxYX5EZW1yBYrvyYqPc9nw//XfpiohnGaqwoDt0sp4X8ReZIEu
DRGdwwPZWk6n3+2Px6MccGvcVzgt+VKFZOGrz53ZUelngnlSrE4euaZ4U+ueewFuzEJNUOxd4ep7
t2rsqLmoJytVwzatZGgRmjTUpA+j0SHFPd+Mhqp5rWYloPDe7BReJniEurSOVMuRLw2iXDwho8kZ
Ksty7AYWl2VyifGeLFA75PLa3Ge1aetDYNF5nNhMUmH5QqQbUV5y8OR7JplvXc6cyeb8hF1vmRnu
2U5fPqnMmrkoWMJ15SNTU1FryDYUfNp8ZjyDWuLHiThcoSGo/QzFjdNXk6KPI4GQMws4Cci68zPe
7H69Ng1lmhsnw8yPdi8TqTROQr9zxnt/rRwmP8Zkcf3xROhDNyZgXYWJ2dKHfPJQdCGfdi33RyKT
lG9tqGnotts5NNaI6Z/y8EKg923xnVCEsAaAeOO4d+wDCCRSnx+4nXxctvwikax6qexYk/2TLiDq
gJABst2paDA74oFZSiQbzz8evUYx4CFM3aijpiZbta1kvx0U4e7cGMTE8zaNBLkdtyTg06m5Mt15
bnouyKpP3ChhBy7kRIYrjzjusrS78LEXUbwuU5EekqyZxxtEGCvR7iM57ich5i/Ir2NguNQHYIMU
S6cPFYBfE7lgtBBW9Y2uRG2I56wz049T41ymJU9pXyiLRYqCf/RJWZxYnXcEU+lT4I+DRZWs+k23
yOdgR/KULXoYGq6ceF0CwrjROSThQNtMWdPwlebWqN/62ACaqHdzNqI83EFBcMuLoKM5wl9cF+6o
xS71gjXwNRrZBvMgCJGYTFC5MhnInKZ8ctpZn9CXHytHNEtd6NZWqe/K97tGb1u69IywmEao4yNi
c37jTOMkJ8AoqqYvczLoc6bKjArQPIP1vopiOQo+7x9e8m2XUr8kx1Mktq4F4/ZtT3fpGhj0A2Yz
z5/09ObHrVFBfWHrev/T/f5S2ltrR44eGDGaetOktLO0WxXdiS/E8+r1qUWdrSgKWaxZu95/rZdu
4Ov2GwZXMKh2QOjI71Mp2Duy0glbX2anHjnIjJlmRGy8wc14DOENWOyFyK9YNMbG9bAqjgRLhaCn
B5tzN10IPdmIOPLqtefHyvxz9tGQWahLpMCT7Al44yb+6/23/9ulgt6PfTUi8YbjuG3qP/+lnzuL
pB5S+P8gN6yZ98EGpY+FbK4cod5/qd/uOTTpDmEwPpMgImjeto4po6AEUEA9RRkAsoXWOml7D9Ya
6EfET9Lpj7fc2xEKnlxI1bbt8Zqe/duUHqu+E6bMCp46WEX89mHmYbtmrK43CBtUA8q/iHqfYmLh
v79VdmCKK1Y7cD7vf/a3l5mpqefp7jxjUs+Ch/r6Mk/NMCuYMM5nehIcHZcso0sV4k9lBXz/ld5e
ZahqJp8WJwqvRnPszRiwpDCE6llYn8emDcqLoav0BpUXnNROiNzWVeP7L/haGsSUEB4pbWeGvB4T
PtpHrz/aUIQri8kiPsNL0f1kOJt6mWNRRIq3SURfzXgD83TJok1Qoplddu+/gRfx0a9PIKWWY2v+
axCE/wH9yykxQ00ZNJ/7zFwQ4jLLWssdXY8sKoiL1WWLEpkujTFg6fX7Z1Pc8CADOrvaH3AlHqcf
F6fGNM01ovUPEZvmauRwWlirsGFLkCRmhCR/OgNWwRgqx8BqTWqi3izVMrZItbLE5MGPyaDQ/dch
AC/4bOGYnCD+lrTo8AeAjRiOOaPlkJj30tC1FYAJXXahVQbgucGuqbdzBCbUNgEcZX591yGh56z7
o0EvKe1ZNcvS1kUTqe8vFZ9t6WI5KYgrpGuDzJnrjzhP0Jm01ax0k6Upacu+f/l/u+HQpuA/QymC
jef3W3vkZJEZ5rp8ajO0i+Ik7QZ9BIL2oyuAny3r919SPy2vvnCWWjRhzGjwKYXBWycPMycglzKc
PkUpSilnB9PELy900EtpXJrS5B3EbhWNHKJmK9FFoVHV+t28/zbefnIHnZPJyqm5AzxzL+PvX9ZO
MMrNxHeZfSpb2p+nwESG+oONfUOc23K4fP/F3q4gQBSgDdAp8h1sKu5bwDRiqBTSqJSfVd8V64NX
BPq2KApy5Zo/fC77zSPNbw8D3FhEnTF5I0n8zURJ55NVVaPsDxBezHCb0L4c0n1KG5WTbl5M7A44
wtaafwU0bLgvZ8xPD5TCngjjjrYuLRiOPHp+302En9NHWF1dqOcpJ5SMUJ/lOWtRq9LWmg3dBggH
v+UhVKGv28S4h/nbCsQmH84getA9SVNDT4rQl+r1mgNBOfdH0lLzpdo3rZm6F//oenMNiDNyTJ5T
4i1/HwR7XjpEKLHnD2MNxEg74BhV4BGeiNx5eP+lnDf3s/5OWbx8BBc+2yISv9dL6NR29FQtN7kH
3PvyWqNH67RUvS71R5Z6lqAfs/cKkQ5XoZkb3SX9+V9CQY/MOSCYXFzPDXQ/k7Ngx0pn1yRFTkej
LEZjJSOoy8D05V1dTofFGTkw7QAUczzOUdBzLPk5+GNapIdIBghSnp01NFf+TLW1/sJXFLneo/Ey
iQ9+tCaURQd02Bpepr/JwqJqmeJAsfDjDxK5biz/HKHxRHLvFsw82PcSQp74hYtVI6f/w34bvn5c
YGSCeARugmAJx61JWNvrS9rzCVRodslzpZzgsRDkvO5txqMnfhl2Lj3+jKx0d47OFjyvCb6TpEHa
XVYPKs0BHWgaD0PTFMsKFnoZE0jUf0g4v8prrAkqw6uh4AJExU3NqO1Zda7sYl8Y2HCY5fhXykva
s8zM5QU7UrZyWs9g1xqycD6uzJHVaSKwOcQdWAB3S9cQM+BqDBwOKqz0GxmJa5ddqdy7leFcBItQ
26Fb+h0z8eohk6DxqspmSlB0A+28tpwY4Q1W9RkdgHe2kEOdkzTfm9bW6URwb7M/P3UZlC4Cvf2M
FkYq5YH4+uZ+CpzxIXcclMShaQCPMujbfSrHSH6tjE7cIYaXlEXJeFLMY7FnTLB0wBQYLsMvjnIj
HrFonVZNuxumSNGwyYri4xj6UKTDBAvLMIn2fiXgekv5qcPewc1sTN+8cYfF/GIvg/xsBav7AZQk
OTKzX5+Vgcx3+Gzys/cfst9uCMovrU6jUmEe9Jt4bPRk1AI7qb/2TcN5zqm6EjOLY6EHe/+FXnQJ
/96duPU4T9k283gSW9in3soxZrsubYKSs6/W1HIrOS/ZeS3ngBxWSRXcNojyb3OZGPBIKi/qto7q
8uqgcg9uczWghkLD5l8JX0SnjdEHH9iGJOUDsZsPdc2ebg9NTbjTYLk3piqa75CgwvOGruWNshf7
Y1RwfIut1sJDALTtyqmxYcVGUPs0NUpGVNaEpcgU0fK1aImfLPpRYFLyzCdSfJ3NyrnqH5UIL1fk
5epTpmkd61spEw6tMgB303zlWYGTZydNufOrFiKyL0z/w/vX//Vi+uPFAkSKusSifnbs109+srqU
1SJqvpK1UKPPms17OBC2jOu6vFCuQ+rXTLDgDeNZGAvvv/YbER4vrssAyiBuAKKG7LclgWUEcnaB
wHx1R32XZbmTHQBVVifzOj8BnCcYG8/sdkROD0lXGP4JTApMfu+/DU+vbq9uQZIJ9KkOMSDCMRJL
X18DC54t44Ms+JqODA5op4mSvGm4U1vJlGTYKreeT4J6mMc4N7qaaU9bn7T0rS5U5yuAY0FqXK1W
6p44EIWZT4C7qHP66aQyGxf50gTni7McGqd27umBVlctdmAqVgZjy2YdZsYuZCEnG7yWwS1lIyZA
bU9b/AK/UAAeuaRTfJJDNb2qvQG+bpvI8ctSZeMH07PLG6MBtoNHz5r2jj1g13MIz72fqgivY9ab
fIBstqDGDykjgKDoCwYh7Il3uEfC8zxb3I8WXe0ERjnh5X94vvW1e3ttCVDluO9zmv3N7w+sjfGa
GSRf+9z1Lo3eKR663Fkgi/SNCaFbE07e/zrfhJNxVwVajMkRB7E5Ery3yTmWaVcCd2fxreiwMtE2
w+ObjItxRqOy2DOIGFjpvVR87RyzesjTeTjP88i8MVTk7P/wXv7DrUUliqYXSZYd/NY5cmxmbeU8
ld9CHOhADiE5f0FHsDCXappvmljxdZU6ALIxviwkxOGN8lX3J9jXf7okoRa58oCjVOf0+foOR4sj
a4kV8VsCE2vc+hL6sQ+gujrPK3/YmwAc73vRjHtck8mui5L5E/ZKhZFcrtb9H67Jf7glAP/SveTm
RBj31uC/1iM8b9LGv6VYN+5635K3oIYNIMhsY2wx4+VY9cNp5zb1sZod62JoAiYYQTXM13mQhUhe
m0mdw8h1vqPN7r047PPy7v13+RJp+vrG5ZDA4muHfG++9VbGKaYa+2PKl5TOjIbouECqBFyRqW1f
L17cmzbu2LFutUPXo8u7BVLtcb3SfEuHKyLXB6oZUR6tHzzmA+noNO0ZfjSGzC5KP5cnvePMl/6Y
pccUkLELSV2zfSVxp3AngUqMhNqH7QaqjdcdDG7ofVEOxgWENcVfmALj/OVrXEhGINoMjPg+nai7
Nq0FrKpmQM9ZwKlBJlV91SAGmrCSKsbVD56iqUAVKe8wezXHrK4cEYugDkzWEAZ9Oo1OXjtR3jAs
R+IJsXNmIjj4uPY2EtXKxUT0n4S62xF2y/VrLVIxAkLqTT+1Pw6izR+hew3f3dyG64pLHlrQ+9+O
9du2Rdo48nkecTTTHCrf3NCqTpY66t3xG13vPv2gQywlVkIXj5s0FYmdqmSmJFfon6Hw2u8ZONQy
XhO7mw5O0MoHL6rSczOYyg+2cEcmJOwCeyw9FQ9DWgQbt2fc++Nd/89ncb903/7f//2vXCBIL6wB
/50OuWmrVjx9bX91Wvz4mb+dFqb9FxQcCD5ody2SujD4/QQCcWT5i3OSi+4bOZdNX+VfVguoP3oL
oOHGHULPxaYj8dNq4fh/6UTziFX3J2Lon1gtXmrUf68VmBtR3WK7IwGIl3NZ7V8vr2addUgHV+MM
e3CPgJW00XAZH4WKYNSfQqwOMJrDLafeP7CUAZc7d6KqnnYp2nsvICu6XYiROXWjJCydi8ZAXk5C
oTFkKZFXeC7gzR/Gshjm5FAih8zzc3Ssqocex//luJH0rOAu1YAiPyQFW0ueWQYcufYWsBdTGEDa
J5BnYyCUa+pTNk2Yt6UzaR0XMC9lfrJfcCStj3Z4uSv6VTeKQpdl5oZ4jzGLrvJ82E0w0Fnv6pAG
zsYbG5aYamQ+Q5LOAmYN6Ufbhz+zp//31PzhqdHtQVpN//2xufw2/Z/Tb0J+W359cH7+2M8nB15W
ZKLLI7+QpgmjF56Bn09O4P3l8X+oyWh+O5Z+On5yVXlweMw4edCs5gDi6Bby3w9OCJpLw3L4E/NF
aP5PHhx8Ta/KQ54Vmg0Bp0zufUpE5JSvnxyboqN2Rg+UpzJyZ9MIh8yltBXlGZgNcCUmucd3qSeT
09bMs/Go8ma4yTrG2YeysHSYgVCEkmDpyzcBYEQKPch7djcTY5finr6JcMIcgrJxIA30oD9mYwIp
YWXOFnd1cj/bjfeItvWpshby96r6nhx3724o2/UG6f5926UFB4KuZH/2dQ4Dc3gZC6dYL5iFkhkR
FqF1K9HIIO4czMeotAofuEBu3zbNVJ5KoYYd6VEkVHX84OQHxo4nfr7EXSq3lmFZtwkMkl0tjeg7
k1pwfoyl8cOqehXHFHmOiN25JANDWQPkChlBLyGr+uVCMSBFUxtkX/j+aWhh7ER3Zilx9EqxhgfG
fRF5NvV4XMvC3dC74AelR597aze4UtCeRXX0URXIgTZNFZqPnHHWC79T0YYT43oC5nwFCCbFEX4R
r26RXR43BXEaMh+izZS3zgjHMBIe0M7cZqGRznoCjnGst+BKjE/j6Hh34VDUdeyPjnUuQhmZh4lY
0geY56QvEahlPQqwVnlczia/raqz+SrsKuM7hOZoMzt9corhLPtqVHK+7DC3Hl7en9TvijubEC+I
TeJoVwNfRlOvakPnsJn2pqAlNUKIRJrVrXsgEsZOIvVHA6EgOAZDbp+n9EVp8I0DYuxzn+xw1KaV
Va4nvhyEs8+8AESOQ24SrIJkNWjHtNqQ1R6R5BGMOBRq3BObYz92BhaZvdUtoXngVgEOPNTcC2FX
niLxkFteHQWylKQGMvDy7siwqR6E4VR3WSeWx77LiE5qnOi+WFW4zxybdE8UK2iKvDE9S3o3+1gs
NP+qiI6y0fFlI5Uu/RjVCMNonWFbMIHZeastm4OHxTAuvX6AOxoNfjwX3fppbSaSblwJALeyne+T
70zMPgCntgiKVqIoU7vIS/S05pBdllXL74qQ/iKExE1vbxgI8w3HSrQB9IK0lLdYdpYLhDvlxoF/
s10HM7mo/ToHnsFo8sBsxdqLKnMekDuUhzqcjRbhS0YI+0zoRXjAeUb92bqPHGjHc8RqH5twXuAm
qH6iUzeuxrpTZXVRp8nKjMfy/X2OoWHD0Q+Fk1kSikHWlx3nYyiu1rVqr3FWQeAwHH8/LUt97eWu
dTqmTRRbdk9aHC38kxUV444W9nqauT3Q/dKenM1Uec6H2fKBS5B7DMdE+DyoSMNjV5Y8GDbq5w3Y
iHLfDGreIUxHgwjBkrSzSRoHmrLyYnSi4mpGg37WGJN3PaCk26lMQSU1mUGN0EQruCGhEbnnVdTn
45aZQfCogL9fJBYZ54BrC1yo7RHpp79dO1LsGoqqifZwC7JkKRy/2Zj8zNPaRzz0RoEB/4S+TH/X
R8j6dxP8+90ICR1AU9msH2ZvMSH49NmloqkJBalrHwzfWw52H8BacRZCvGJg/qaxa8ARdNqX4mLy
0LDbsfEQzrJQWAAjJnOrfH85m5KuvcnmVX6M+PzO0U3WuTh2dQv51l9TcTomtBXw+I1rXE5hOcR1
Q1IcFGJUlWsGd4ieAxE0orKze3gY5kpXGTqrLeriTA16nqeEhuLQRAeQ43dyA5toPmRmCpR4qUEF
mD2MmMUmyqAPLlvQXfclkHiY/DahWYjjCqIQm2roSPRbxbUIy/I0aODitaAHbjgRsCpJf0w+vaws
DAvI9prr8rRqeUJtayXU+uUp6oCJ3c1IeR84A4ZEKpssq0DOOHUFCzsMJ7rmgBxHaICN7fI4TPat
xVRz2w4ZWT7g8HknSOpW1LSToq01GVFzyW6/XEpRMmZo23XYybFZLwSerh+d2/+VS38olzih6+rh
v5dLZzxA43P5qlj6+UM/i6XQws/NscCDiM609N+lUhj9hVgcdymnTUbmaBb/VSs50V+0LzmBmiaw
RD1B+Xet5P9FTxEoAUcTlg/9U/+AOvrGZ4cSCOUJI1xKNk1R/61Z6jAEYoaZpKcKDkCGHNEKbpD8
rXsHvcQh74PoVAGhM6b52IHlZe1ow+hWtWo44XCvDk5PSqk55OjmfrmM1z/OOb8al9n731RxNE4J
jKahY/s2ReFbcP0svcUrmT4fA+V17VUUleZVCBSI92AkHor+sb3LLTTcuxxl+5A6UWx0igP7HI3J
V5jM1o1kFtGLHUanOvi4dqinl6yfGHhm0vpUE4ZIqF+l2MlXReD2tsLhZF6hGw6lsWX4Y4QnU5ms
W7w+zZBt0eGjg9+2blCKDxm5nSeQ4hn0A6Wp+tuQtB5kaWgFar1aRqehgCHV2kuxm6n5+nDMxLiL
0BdfwywZP0QtET2T6GsoHhV5UPFI0+FLvdTmLaSttoiVK7qC1NfWXPCpeFD5yDfOqtPBaStS+kAh
EVY5OkCye7ktiUjcc9p6AINmHES+ilPAJBbFiiOfczMTVxGZtVtUh2ckRp92rS/vgwaLnxXNyyGQ
oKOShLip2VDGNg/WHkJSVPiXuAsW4qKyvUG2HavOaLW3hht9Mp1CEp0t23a7llX2iBWrC2Jz9KYL
QBzGDUfIaN4E6E92U67m8zRY7+DvV1diAbY1r1FDoMvkW+keQbf7RUi4sOTGynhm0MwmSDKmf2uG
ZXdLce4QdBKy+ao10LHh5OZcOE0lnQ9FKrJ4toyczbrfuUti73sUdfeLac6x1vMdZ7/zqE7qZt8F
2OE2lvDBJXEQ3q1NYJ3MTqITGyMjdvROMLOjHd11mDYWiuEbrnp/Fvql2CN3ME9Ty4HKjv7mNLPg
5m+Txqweu8GS922AjrVHP0k44mh0d5jr10unsedzR9GMhQLg711Grbu659MLmwQiEijFzs5baimu
u7tfmeMyqS+77KnktmdkJWbczlioVlQkt2agpsuIbJEzb5LjrnLz6OD2WbUbjLWJQU85fKDBuc2G
mkxpc7XjlI2PW1rUQbKfELgxFOhdBPb8ko0xVwY+y2jcedFkPdkpu2xdLMs3iprkgkGpuw3nWZy4
iJOnDfpa/5OE0w4mPMiso638QrABOkvGoCFoloNqbeDrSORkGNt9HYA9i4hJiZE/LtsqrVKt+SeY
y5sl/WoXFwtRZcKid+613m7mOh5VsArmQ1aVnafkJBIWPHH13DFZN64qdgUD33212B6nlDBxn/FI
TZhkq0ncr5hhznWmFpdv7dGgeEWyx0iU0EUkFAEAYtiDXq/cROGwqJxqa8O7vQmInvE4xLX+sRzE
hyib1i+BWgm5mqR7RDnUYjMFF77tLKO9ZCWcPoGeD0Xchf5ignZYGwu4vyijDQla0xJDWQg+NyTp
jluP+L0ibi0rVJdYMdzjbOGIiWtmGQC4FOK28wXAmB1Hi1LHllQf4oZYRIhnT8Lqiqgsn/AlDgFX
zJmnG18oSxKJk0ETWxpZXbk8GIcJxiHoIRRPxl5Ii6i/Tqzoh1kOzmpqYubPSVU/kI/d3xJUNhCq
SpV+kfRTfw6tg5Ni4PQm8ZlFex9wkqm21pi7W7Plz33u0WgnrCU7VasnLiY7y65zm8ZmV1vNfegN
1iYl3Glbd1MJmr1l8fVkWT4XQJ+bOHfxB9MoFv61RBxiPHaEUU+bGfz/re1MYb5DWk93OiXrVOxd
s46+4ekkQrK2pk9pmFUbtVjq1gKCdDK33XY1fAPex9hmJ6aNPSIe+sw9yyJFwMSkxB3Bz7iawD1m
N0CL7I8tpM/bYJlr60QKmV67rttRjZL8hBkjyOTndjERSrsMJb2D0LkLgNnKp4wymMAga4b0FWJr
j1Nr8oA7OKEu64kAuDLmwSi3npK8XJUSjcT6Ht1GBsl2feDLz4BDeYk0MoFEsjbjkHFIVSrteddP
Xr9jbZiPRVAmjyQsWfyDm451noccQj6oW5MUK1QDEF8js7abDYC/4JyxcJRSJdpkMJnS6k8jlGzJ
UQ39eDYw5n/52k6MMDvD1cJ8f3T4kMoKdrCpnwvHnLZT6KLn6WfnIbeG7lh0QXCN6tHiVetnu5cR
N6JXOlez0Z2T+MaS41XnwMaS51kSKhiMnLQ9A7+YVRvb0CStEV9RcbngDj64LRqFeF1n+6rhQXfj
KQ+nS2+0zY1tj/aWOEs7HgX/yFE3fEYW198I25nPEEm61YbgvOYTOiD1rMDsnZVodLaibueDrku+
VEbZPnOXes7GXYKcpaMIVLiD0Zudy1ZRPLOdijMn7GeaKE6Gmc5iIuXuGMwtLoxewfBtEeRnb2eY
MA8+Osxm1/t9+cWFJFHulqhxZrhd+EC2hTQW9KnVAOMuzIIJpyl+QI7eORiaUZmkncisfKDdxdeV
PZHZo64MonBvF9O/KzG4HIqiRn3uuESkk1SQORcyn3xkABReV0lJKC8lVvt5aZNhP4xGTWlv8n0l
ZkHaILGczWfHA7homLn6alvM500/waUXoF++CHtpnUuWM54iuRAZtypbkfRo2uS60CDmBkF59wTI
7ZM0LJ+UCoBSGwiE3WkRJkZAHGJouLFDSHa2GSuMlCQu9/XthBj2si2K5YYUpfxurpTpMMmDNxJz
qCKlS8rbNNIReQBmLjKvzbZzyyN2nsMG8zDFSSk3zJVp2nq1m+7A7qot1tzgeSrm/ksY9Z0iPtOI
TgNXTrrA9GyxqwtQbou1Dm4sJrEeQzAd2Ona0T+nx7G6MWKM0Y5nYw1wFxWFOu9JXSHii3Wk2AjS
8LwN5Yn4iGNqMW4UwWHuYWTTv+GpRfhkcg8kGP4q/1RhxOKAj86/PynxCs/bGdJ9wtZKdmfcVk54
N8+Wu237wCAmpiC9MRQlC20WOTgA6c8VFyJbyhnHcVBfFjQUHoQd9beWMwWf+yQsDq0P3AwGa2k8
E3tmnIZAD8kWkmImpSKtTSfOLOSucR9k4yGvO+sa62hWn4ZdHl2lmAO/Y2Z0c2LMUvPYhUVlgv9V
Riyd0Te389hnznDmh4vd+j+K7P8d6/50rGMA8stx5HdGFwVy27yGdL38yL9GR8yHXNNzULghNHF1
0NXfoyOL1DHLBc9CslcYMSD696kuIFmMn8KrjFD39eiI5ritsYcBfgk03OE/OdQhsnl9dALqp3Wq
uv1tWry9t9iWug+knEt/OrfyDi830s4J/6AO8SSQ8KztVGhTavQB7spDaddVbX4ckGtZKBG7Wt7b
tTuASNW2DntXMb/spmITqKbvwrscLzNxRaC4G0w3m26a3WbvclqsN0T3LCccFSesNWj97FodxYjo
V1G7DGMzdBdNtRD4qVSOnI9GZnMOT30+ZaStzCOw7uVicWmfgyPpUF35j/Se1YECJ0hpU0XbyCvY
n7R3kkBVklY86uR7KNwEtNDFBxgJgAAmHxKDaDchVJ2ofleQsH4FBnwtlfdkdjZTY7Rz6oIzEe4v
O9PKFsSbwLYjJzWrQzODscYHW4GBjtr86NcpjSGS3cGvysWE5WsYtG79bhkOAwvFiEQT8W1Wu4Qt
oijcFyvLP5rchl+ss34JF1SJurK9pPkENMC6BWrUqAPKqwEesWSUnnYLIYYgDlbU7QBq2fXV4yBg
+iUrsFlspz1lA3YhUMmJ8PigbmKO9iNGwf5c970P0uYg61ql2vlpRwkjLXE+gVHqtqhaJvYRPG0x
qdre0YcF8BCR+3qOpieSB0wJPaG9UphVrLjVtwa2EPOm9+G3UsnVB6jSCaoDb6ZQKYYgzmUBgtmD
gR/Eoe/CCzeBEZJXROY7YGW2h1SN4d6eponJXtFu6tRWYFzsgY4lvcHOY4uupu9kHptPq8cBsPR4
Gvc6sGtnAjJ8IlIysveRqL3D2M7dndWI7Aw/dfUIEobTkonWdcNZfjipFKPMrS2CK5LOBYouZCYC
Aka/6XAjcNNYs6V26JP6Paf1eYdTMrqavb4jKUtgy+7d9BTU9xzErVOXuN0d9hgvGwnYKoz2CJXZ
Pg51UG9R3iefeRoEqlS8vF9gHllExMlBlYd06O37pMrH48RZa29X6A7jqEnkXeiqZxOyxFYt2AwS
HPh1zBOQH1E7OPWGmA1mIqkfWue1j5wUcm74KfQd+wBpxgeFjUrGota001iSueRsZdLfewAYLnvU
wF+oU5Lt2KfLw4iY+CRZCXtiXGNGxPEaK5CIzpBXSzs3l71XFECS2eXzGIBKsqFS1/bRpP3gpz25
xXQSj02Upx8Hwswofoakui3dzt5AhegOaqgxHofchwQnA4J3S/MGk/e4WbDSR/sWmi+iUw9D+FnH
7gWyYuiuiHiN9uCnq2+NVS5HMvTazZz1dDXmJYqbZHguYHVsnWWaNl6Yg0jhAIfVw37C8ffRq4S3
acoUmV6k7ECU2x5tVVpNcddn3ehf0yNPUl629AgsEf9TVNClzIflD7sipEA0Bv+91wmIovn2POTP
4/DrbPjHj/09Grb+0nsbOCyb3iGaCra/v0fDzl8YlZjysvuRt/Arv5KUJVP3Ilkw8FiwbfE+fs6G
XfMv2p0QfYlnetlR/1nmpp4y/yId5EVwZDFlxvymE53Mt+pQz16g64FJOGmb1GI2kVe7DHcwXsHh
cfHLLyFyXqal9NKbcY42ZHzRk5qX8jS0iMw1h/A+VGF5SgujvJjH6lwx/2K19y+ZOjNLMzn9BgXP
9TK6PEm049kca3Pbp0zaaERE+y4yGNv5I06syL7pkEls2YqgEXCo31l9wHHE4jUN7MybggPqxjR7
cwvu7VFV0f0IcSXuuxa3nld8If3d3FY1f720GFKyUzI/UOLRCsmTXj3lxC/DhzoJHnAm3BaO9UVx
GuJnu8eqzUG5DyRwtAFjbt++saCw4Nfl8/jdPOyYkj/6kNPiQZDFOBl8vCZF+jzXDeMbIzgKER7T
BqNtIrk0KkogzNa4E4ryOyagOfZ9LiV2bLk1e34pjVaCNsgq5CNwGczwWOcMSRLB36JLxsyxc8HI
J7aMRwz4JwX9z31L92jr9z5/Wro3U8jEWP9k4SYhiRMjiX+2D+9/4RJ0FWN+GhPrTdr+f/bObLlx
K9u2XwQH+g2cR4JgK1GkupT0glBKKfTNRg98/R2gK0+kXb72qfeKcGQ4IyUSJICNtdeac8zs4k5Z
72cNb0n3yTpapuTwB4PIBckBGZWdrtFkPaXNEjIAjmrtlsXXVJBHD2qJ/hXQwTWgGhZfNF0fQaZo
fA/uo6uqrU/zEVoMfDIe+/CCzBZAPzJz3asTt3kMnCAlNNQmEVnJ5k01k0o8OHx7RsObDpbYO5ry
eL1IYgl0fzLp31aC60CbDDYwjPVr1X0cHK339JQ/ctW69DEHFSapuTeUGi0QE+B1GebjQbgtU8Fq
uYpafpYK8xQ3Ggtm2ei+6BHr2oE98jVxYVGMAcizrBPX8xcGeWOFX9NZZUP8HQok537mb0mAXLfX
lGI9tA7EPdgIXp7zLdFiAhYnqvlWpWXg4f9+uZ5vApARAmZcVu3A54Xb4y5ueE69REvU2U52ULXw
i5ucqxqlEJtrrk5HcKmUy73AI2h6yiL+Cv7gOwMIzv/oEq3OzvvU8XVRwzxOM2d+kNwngqnpYUDA
eBsx+wMM2LwI0KUAvDjDTsfF5HA3Xr+MouKmGBR+tErz7zmRr36gCnkAHmj5ZsBFm6WIQMjv0e7z
hsx4hHx01MjL9Qz4GxuIRSRIQMpY57XJV6oiuxjCqDkyHxi3IYObG6QEMQGEs+6n9NC8aTBu4oEw
AtDlXGUED3rjUKS3js6NaqgsBE5P0xaSVuar3CcEmMaXPrJO19sLAci8U7VO90eT+rOj4luVHY1I
dJvN2gQ7cAgjlTmhaqQ+ZBNuwxQx5/XcouVcTP7FjU0EC0sIl0BRSdczSOT2rlf5LNJ5A+jC3RJh
Q+sDoMiGwjBbQxWqvOsFsFzh3OKX2JyLrTGxjLk997c5L7qN5TS33bBwp7iMxlRv/T7RgncgocrO
ivioeOpxpnSasgtcg9XLir/HE/8zaOlXCDiDEpu7R4U66+UGWg+90ILDoqm4EbE6nqzR2pI88h3W
EjI1MRQ3QUqOAJIOlJSzquxCi/u0pGi8mUTkboTNRYbSp7hRGtQLM4Qt1t6cvg2Lg0ZbPB7NLabu
BubUyItpQ++ZjWF7oqXJAfCjWUkdxcdgY9a6DnXHOFfJz7UMXwFi7IkQeUwwcOquNJqg0y8RenSw
DfS8q5bFhP5471nUJIQLcQiAErmLoP3sULPxh4D/fl2bdHfU/etN28d2T1dAeeS1o7NVc0nUlnlh
TDSRjqQ4K6stl8cO+giIhhU1VMz5KzN1jei+uBltkygFYqzYrvLVTNwB1+/apoG3TnNestM4r2ZB
AW+ObbNWHIslkGYbUmclODOSppwtZbZ1Avkll/ZK3tFeD6h8w5j1hOZ8vNHq+oNunYWwmDKa1shz
XpqlnyrRWRm6k1hsIzSUwsMUj+DvkdFkGkGsqAOwXjLYLkaFDMw5m99SK6MFb1MR2ATmaSQ8zHOd
fNeTclxrcCMJ8lX1RytMszVm0iq5ncKmO8Bo4RQaahAGqyDUzM5PVGrHqIzbcxSaGNUhQWahoO99
jcVIW9WnriQsYzYjgjNsKZVDFXTvSluWn0RSf5ixSgxJaIzplyMNBb40UI65weY1Dru2qMuNm6dA
wCCcSsOrElIq8sRkFhbyKGKQ7wS3IHxmZZMZoDpOAPUdQc1sNvkOOFOrvMDG672IhOmMMHjXQAdR
Z5rtySmV8cnqYY/6pBQFyn2BdOUAoOwfBPCLGvQXtehS1yy2VMbF6NuZD1N3/QoRyFxFR0RUdzsR
T9MWSfkXSE2HJch5BIcHTxGBKG2wf2Qv/FF3f62nCFFFY6fjOxf/5lN1J5MOeFt1O224Lnbcg0ac
fhYDQmdI0l+/FJznv5gK/9WnRKW9TISBbf9Z2TcPoWKy3+922cQFslQCbhoofqiQtHt9p/+2xv5h
E6AhLPjlnPxFayxlAX1vft0B/P47P/UO7m8kv9s4sl0TZQF9rv/dAbjmb5w6F0XDIkhDdEBx/i91
KNppi19BromyFJr2Iin9qQ41UFxr/DRX9b82B/+B4sFyljvhlzsFnzj/4UcVmsYsGZX3H+8UeHw6
e9vO3FuZ43igzcHmIcLazkE0HrJQEn6klHCYymGYPq2yETdWakr6SkRM3Zdlp+IGqJT3jJHwbYoY
FQBUYDza7K5ZlSq7WIeNKU5R1jf3U9LHj+gJsm0KnWqfh7b2VlaBA65eJMSA2GQ1NPI75IFkB52+
joFEwOMC/lLNH2pFLFscUGaQV57qD8AT0oNLvNUxEEa2ZbC/ArxT3NKOZ0ORBTkCLlKHiI8b9kWc
k4qTK7ax1pVQHJg70+0OsvGurJxsW2WOezM1KEGhGI36BTKVe4Igqt5qU6ze4itTeqBYhtxgY8m2
AMPCF82N3ZOmpGdttLvbQNceZ5WIIM0G8ldIkxG6imrtCxcWU5l8Ij9eg7rtkbjUnt1JM4nSFmAV
TWbAjBbibmtlagXimzcxaoZfMq7pvnVl+iTNxJarMTOTbZWPyc5t2nbNvDdfq2LSMNnq3bfSiYO7
touGS0s83gegsumlqDvjEqYgvo0pqU+2kYwXFDmxh8M83qDA7Y7qaKOxMLqR1DIeH1Wf9VuhpXyM
cBzZnBSE3RSDvpKp2X0qrrGKawvIrVsd9SJEnobXposBMaZM6pjYok5Mq3yvOMo+S0W6DmVJFjzA
462UvfUVutRuTdLGx9Y2h62tusFez6P8DHBlpsWlJDwJJgbjvoE/91iZU/IcTrH7KqSd+zREqwP5
cMNDhQD/0UV4fDvj270dGhWQaVcbMQGLZnOTdGr2YJZmtc3ZY7urAUTizhozZs1pZhiXmdHZbRia
8wYMH6IREuJxwMaVRjerRfcXN0Z/Y8NTOpNWJw5sCtm7JLOZfXTjWJ0C285209gZRxuSyTav7Pi1
c0S8KEw1OG2VdckZlO3GaBpPqtIbR32wyl3dleFda5YN+lMD0W3eZPtc6dC3BUNAg8xy2DJX+ivF
t31LTma6j/HL75IkM/NVTnoZdsXIusuq4ahHg8nlSJqqQv2Iual9hyWDLGYiQdDXq0C8S2P4Yckx
34cTAydUNNa+ZNqzwejNDksU+rNhph+U51VI9WXqr8IpHsvegMzaVNN2Vgv1UkY2e8kxYoRj8UCh
i2c46inqyQRiF2HL9yaokzNjQwksky7DRxw40bbolw3oHGdPTqzmXs/+zFfhjByTkJM4GAY95C6z
10Am8wdhNO13w3H7etWm2iM8vz1tLPvAzH0LmwnCmy1yCleCuS5o+7J7K8h29jS0BzuYi72Zkv3W
VCRediyWr1SK8V5YebCZYkOuMYGwly3G5L5qSOiYR1l6Roq0Y2Z+tfDV0hdgneMT2yblUul56XFC
8WfVUaqvccxVZ6UeN0Nmy6OsoWx5rrux0Flvg2ZQbwFLZVuZXXqcHS/KghdJbUO7JGpo7Arqg8ZD
1tmfCrWvP4x24kiABQ/qKLalNox+n2kdu3vmHy+tAJ3Lw3tGojCIqUQ9PYV3c1OmW+brM43VyRJe
3Y+26+EvYQwfTD6dlIY5QtktW3W3fwrnyWQGn+LdzmiQs8xhq8U4ks9HaK7ydioC1dc05SXRU4AY
YUhLNM5cgutteMQuuQEeW9ZvqTOo+0xtVJ/mslzpSVp+z8h5PgZl5F6sHPkZCusxX81QzC7xMv0X
ovAguTXvdiLGbcK856w2dk76Q26op94pVc8J0GKvdCezfXh57jOTTfVEaRp9qx0zvkFQTjJoa+94
Is7ehLblxJYs5lIakpsmQZXbTop7Q8pPfW4ZyN8m0DqflSDOTgwIKr/UmhA7UBmuZz2qfKuRxjf4
A/rObvmUdeAQdzgm+o9ZhN3tgL393TTk8nDpZvMFZ1781Opan63sOIWLn7jhFs1BCtE1xMyjBdFZ
0xDNDmwxVn0oR4RbfPVFZM3raWorvxl15+iYjGPwypfRHUEYAxcaXXlXWTYalUrS6xQa3RaBWbuQ
hqunrAu2MQU/W99gPqdMbP2qhyG9mlp1TkAJFubKCseNLcv+pPWhjtCKZM9B6rRMKD3pSPC4jbnF
jw1+u53Q4KeRIlO7r6ltx+u8GNSXLKiDHSsTKRWtTsCWbZ1JY1Y+KvIGDlXrKBto3M0dASzZ3iJu
dGObYXPJpsF5Ql4ebDQ6bQ9RH6u8nQgUb5oUe4OqoD7Vk/xeNPP0oc4dyz/m/pmG1mgScWgMGqF7
Dr2URjlahYq4CyMFOY8rEI/Qbhcuvkq+JEmxl2WEwLM/SUIaeRQi6PdkNnmI9NuLDGW2KyNuaepm
keIrbGqcuyJw5JdLivq+zyJ9ZY6Dwuw99ycsV+e+LwjgsrpXq7bCFWstDRenG7rvaWu/Qo5/V4Pu
Cyzuq1OO9wVbP09BLcX7yXxfF2LyoRM/ovmqDlUkxCMdF/2ZrWfxgVh0/AaC8NXpC1vhUo/Jf0gP
FfQ+tTtUspF9u2WsJmf7llKrCAkz1CHa+vGiZPcXjszNSDN43Q1j55xlKycyC+zgq6Mh4DC4GThx
ygQsd6P0NGmCUt12E1XPFtdbeRtDvy9fKxZQaq+FST4ilJd0TRiaK2m9XlAma4q8FDHjVBy6Ohav
qEXlG57wMDkHMB6OIrK0+rGL5ijYZmgUmRKSGjyXzSpsreQTA1qjPFmgRy1fi3oaS2SQpyUsxthY
F4rKHoqO4Ka3m2+NCIdVPdKIVBkAojQ1v42KPuzYmRNLmbfdiZ8cNy6NCqQV0SGuzZvO1Z2QvkNp
rdKQp4wiemVHLfJUzPR/IlsXB54gykOkxOHNSH69R0rFdGKgJU81Z/OACHHVRvHwbhLsdahdGz2A
qXRbrRgnuktLuWXMeodwBwFMHO8xmgKVJOEVdQk8b8QfRCwBokVhC/DevORz1KwTqYT72YTb3AVB
cKhzPT60anjDZpowV6FVN1Fgt+spFPKtM0i2h4A8oQLuie9tCaWjKc2ELcbJMQRmRXMqQrrUBsjq
SaVwdh3zVQQ0eo5dJFC/EO9RRiNpjMeYca+hfdL9s51veBfwXn90ppCp9YQRZSFgwNuK8+y/k5z/
0yQHCx6SgL+Z5LxnNPfrIv6DxOH33/opcUDHoIG5Yle2wPvYfv3vNg5y4G/IGFQV9JYDeMtkw/jT
5McgRxMAlLDxMaXVlvSyn9s4/TcLUADoI1I1GQG5/9Eg50/wAQurIKoptLbwDMEm6oue49d+Bw+6
ssIFMp5o6rt+j6anYoqLto4U36G/2Io1HZKR9dFXSUGlVDL7p9RsWJYbt5Dffvn2/qItsVgof91T
LkcDhgxbozBVamybb+TXowEgQpxC1OERl4WGFZAt4aoTpQ3npKdKwydvdq+CkSzq39zBTy+TGqlC
MDfC9Aj9LD7dtlXveI2oW+tZpj1hvXK07WRbwQ/SdrRx8/dHrC+73F92wdcjBkqCuxmmmYpQ5E9H
vDAPbHdqTwaUknBtQzd/6nEekPNAScaDfxq1BCU4bRYMThNFWaoa27yvyeiu+7L9ZP1sNA90CdLV
Ni4Ro+WR2q9EbaWhD8Q6OoMwOuSNy7rDUNB9biJ5TLPBGglWVuzbuI7wW/79p/r304DHWGVuxrhK
Y/z4p609WrBwUKqsORVt4D6XWPF4YtKro9pkmndma+0+VIGWvfz92y7X2q/fpcDWCgOPuSLXIn8s
h/ULhM5Sx9CsmrA4FQ7J0AR+dqcCOm7sBNHz37/Tn7p8LMFMWxlawh/Bfy4Wy/qv71Shj0CaH5Un
pyIDlFx59sxBizRshXDcxxaVzZ6hTgwFEsMa8n+6aP4IHsFUC9JVhaMJqNLGMv/ntxfCiKOwyOPT
snK/52RovGPr4xisOW98mzjuRcOaRNshk9dddCl+tJnb7EmuNuldG2Q3GWBpUi8RRf5k1JVurCMH
4XmlkPKqKnMukI6XJmhqA5TI74+Dj/F/wh/lX92m/36igOqxbMAsoQVFr+mPX59qd1ZhWQFxxl2Q
v5OC0pC3rKQtxSd9iyI8kPadfg8dt7oZZxlhVDTH2KNWFl+tmOfSm6IQigOE9h9xbYhPjCmR+AdQ
E6C/P19OS5rckvK2wKsW4uAfj9Ku2UjWUWvcos2pAtdZt240b5fgAnfT9jjf6lGqlx5gCEZZ8N9e
rRVIgOpqmy2ijRQd+X2VwVyn5T+E34YkL/doVVoSfGT1BHwfnCBkHhDkiyIkbg3UIUHSFKdhkYzI
RTwShuQXr5SrpkTvo3xnob+515PwTL2FYjbrhDyBJXhsr8oUexGpaNjoWBvMbibkY3CSG2jGzitK
JfMQLSKX+ap3GdTIzGE3IIOh4YUiZljEMeislfWcjB9Q+NqHTlXQ0Ax5KzZBIzv6Lrr+KCNtIH9B
KChv2K0E3xkmocdB16m8dYtIp6oafU98UbXXMIF8xmCUuO8XYU981fj0i9ynXoQ/VIrVdjFg3ckh
H8nbqeVGu2qFMrqGodcPIRni/SInyhsDYRF5z3QF0Bpp5DvueNTog1csYiSH0ImXMVejow4zHR16
i2jJTRSduU0+vzt2Wft0axgSM6kLN8o4qu9EPAxfzVUJNV9VUcVVITUuYiljkU1NVwVVvYipstbI
dwWiqRUPILRWqKzQXSVXDZYIkOUCm0OZZS4iLYio6LVqBj/kVqPhGgzkXPFV2ZVcVV7GVfE1GmK8
sVPcrcGlGyRE99UUM0iqP1FV6/r82gzKKHK6H0zIkF/rpMC0sFy6tusq9dSmLYOSgxvLedu7JB3t
8zoGs5XoWfmgCsXYJ5MBB6LjHASgyEkt5HTljkP8QcDzsM3SQfo2fiUV22arBXfMtVD/7tJJDNGa
lDK3hUHDcC1cDQE73YHZn6VsbCVKgjv2jQZJtfAgqK41I23yTZHFtQuOhodX4I+M1zwlgO5iraYA
OZkHAotOaOSSV0xrQ2S535AolW7Ys+Sz56B0R6ut0+7z8qhWEME1TKBwLSg56Qlh7HwpXc90EluE
jh+OoHTnZKE9Cg6FIVpCCbxibOQ87RpEdnXkVxC/cgQR/SyRsDVFvJkywst3atMwNEV9kjFWpKjO
8GjJGJ2/berfwH/N0KMMO2U2l+aqcpclKmrkri2Kb/jc3Xxv1G7L3BjH2j2TcANnAeko2jEaogZx
hogQMm5RUlTFAw9j45CEbMcgSHMEftmigPAdDdPVkiNQDbe5g4Ie/TfW2TVO4e5QI77J1mFghN0y
COV0xgKb8qqYE2P+AVjbpX/FAeRrYyK+Zq+h3dqFsUhtFAoMdvGix8F67oLUgs5JPPo5CQboAOQh
JfMqBzipHNUgM3GzB6HF4bqi8jGXzOU+ikk99VPXjBB38XOrpc9ccPmEhmR2HitXZLQC2XgqJ2VF
vomjnxjuxvSJnN5UjMcpG/TuZFcu3ejCle0tDBEeSWEjUn7BzQ2+rYCE0+IV+20RHSST73HTDNYc
HzUiyx7NRLferTEAQ+ggwTA2YORpVWP9RhWad5Dq1xl5A40Hrx3SPOlx2TBQWSRh0j80lj18r+rI
2PWCkGYfz5iqLx4lXsfKSsJiiroHpD9WOPUaoE6PWqvwEwPbaode9iTojel5Eu/qUdfp3AsG8Hex
ItznQpXLxZkkstmKrIma8zihNfFUuchco6HgwMqGRffIE8x9plnJ1Z2zStZr2BgjAsbGDfRzUndp
eq87TCv3owk59rYd26X4pF97tohTGf2S5tGwx0FMpPiow2vYqqlYPvxy6APrE8eF8ecEm4JP0Ula
jtAxypRcxrTn1qkyGgOXohbc8nVHVRDyb6ypUBKjO6mZ05I8UEUqpxsOc3ebIxRoVrQS5LjBf64a
Pg59fVk0uJk8PhELyOhqS50MZ/E50DHeOX0cO2hHrJTrYgrt9wH0HTE1dTLdG+2oNseQMjdB3Vyk
yYPD02LbFKp2km4oX03Gl5JwrCjWD6UTut0xiMqwX0+1kAMF7mRsK52vlU2wnD7SLLXOY9eoiIHU
qU+/DaiAm10eKPnXNMPY8Rc8dLRmH0CsdgzntNlUcC++KWqQb/KhChmrmyxzUz1E93j8miPT5cRa
433QQ5Y9yxQrQODuc50ofehnesFtMhPR4O7NotTkj5wFeUJyxiXlD8uK7SeWwjc60izxecgM8qjV
nU74hZu1PU9afIaU3jJ5w9/uPiqEx2mH2W1r7bNtimkx1mmi38cDMiAfW1SEq24I7XBfcVpo+qWu
DTyu79vbcRLZQ9KDyHdEszMJ8WMeNticnFTFW8PoKC3L28IezRulVREFRLLI+2NIBA9BhVaTR49U
Is2n6i7wRZbOpsct0wwIvofekTwFJvnAlE2LX7SSvlm/mqnApifkFIrLi9Fjp0uspOFBCarhOwJf
pfcygXRqD05Pu9C1CeZt3WGx9ON50W2Df06M80iHxzrldsWAA8+JahOBE+GewYA14EGNKs7a4BTM
6OpZ5KwdTQOFczTIvusz3am3M8lYHKo5hmI9BRP9bPoatvw2YKV5TPDgEANRx+4z13renAsXXeum
0ys32Th5BFRh7F51em8Orqq0F0+WXiBAH0AYm7fgjQholQFMWR7uXNE+tELOJhsHhNixARjmRtRV
ZJz1Uc3sPRFeLp9rHJXwNq2ValiDEGbNQOHbtbcZoz62keSbbJrISaMF+6DuJ4mNjPBEW8TIwyPx
O4r5v+PwfxiH06pgj/X/76Ssf2Tvw3v949dx+O+/81MQa+EUcdmV0vlAFXtVvf4UxFpoZYECXHso
tFnYrfychru/oeSgP0r6MrtzY1HR/myjOL+ZpETQlrEtHfyiavwnVhHinP+42VhYSfDZHVCl5Fsz
rP9THyBNkAhqsyt3kz1FL5gSimptVwbmhXFmQjSKOm83lZzOWUmqm4e9C0GqcHFDqbAD+7hAgmnM
2ksQd9SMRUFJwH06/BhbG6/goj/kUZguZslzQc4Ij4fszVRqlCnI1jdFiAdhMtTQr0cXOBlfYrwL
kCg+JC36r5Fx0ClLLHqhDqbmnWB5MBe6fn2wNTVFIYfWTREZ2VZRLVeUKfVxJPMNCJHBnHO0ku3A
weGmru1qL2ZskySJtveFG5oH5ulviZDKS5zlyLFkYa9MOcL3cfWQOg7laOU01d08opnJx+bSO+Gn
paR8SGL7VgTPXUx9gm7jcgtOlqFQD4BMIGTtq2I0iwnNbSlI4Hb7VoXBQZctmZAz7x71+sU2RpUi
q71tYSquOh3NneY8Bn13qxFtt4oAqQJd025GNFFMuYqeadKw/EHo9ZTfmE71QmoICYZaOx5ojL+h
N90vw5PVMvFNp/RNWst0vywfiMWdX0lLV9cVjOk17O0OhzgaRzxxHpfgIyZ4PxDsZtLAXg6BmF2L
l3YxjG6JOlPvjFRR2Hmm5UPYuNkzlBTzmaUTieAihMUybmx4EuK4b8FnR2r+1czVme7hTMCucmgJ
tHkvTZrxFS4aeLw8zj2jyliO9epMQ2gXODNPdquVdxOpSy9m6jzaTVxuy7EmCo6CnCyuVPgzmI2d
K23Hx53zlM2VIpnDDk+hCb/CJOVeoNhr8ovuBt2HokIB84RUjUurZ8Ypj9lAMkqKRrS6kZz9LCoe
DBprPnz7mmd5adw3WYtpwQkKavGIZyt3zioh/XcdEfXgkbIp3W0tDWYxYaVp6OXwbSYgJlat09vl
SdfG7ggjvyWNsVasJ0qA+Gjmtvpm8sHXzdSie4wTPcbUwUN0oznsRtFwTOqRMFGr3ZcME3E1Je30
pRTWrGwdOirB1+SK4TbTa3C8IYlGCCJj9mPo35g4JtrDdfn670L/Dwu9puPN+7uVfvujrMM/Nsz/
9Ts/hU/qb8sySlaBqoONNJeIgX+t9I71G+IO4luBUxs2XTT+6edSz6r/c2lXf8PebCLVJPuBy0b/
T1Z2vIN/XtmXhw0vptpYAHVQKn9sI7l6yS6kdLIdATyvA7yzVdukpY9+8AVz3UPNQKqgAn9xcu0F
G4626QQMtrE/tJNw/FmR+t5AyLNvMoqRgg7N3u1S9q2Tiq1MkQype7f+moLeXpcR2DViWdQbJcyq
Nx456r0CB30LUL9bG2SDepUTxxtCBhHQhOKeB4dzHuaY1ajNj0R4QJlYsgwNkuD8RtGZ3g5mfVDb
2pN9fkeKDRaz1mxXSTbu60bMF+h91roUg/C0aege9diFFIm7mQ0l7V5T0S7DbFjbpg2/2Sb1Eoa0
bCvyLLpt1Vg7JgbHpKpFfMZsUfsW8o6zYwio99lzx4StM2irTBL4bi7695JNIPa4fqC9VY3fY54f
x3QwZ544M4GomSSLHI2ET3Ke2A7U21iis9FnKf4kLtTYmB3+8ji1zcVq8K73EyV32x8SN2W7EFMn
Jmxot3NL0jUsIfJlRXGfy2bTXpnOyl2wIAo6RY67ynApNQFf3buVnr20dCC/sdBvcogWPAvy+xT7
Kfxlp+5WicMY2Qu67LbGNz34utOrnixk+tLNZXxJjQg3QUP+h2GQm7aqQkgKaGODB8SX1tFMp1ms
lByMIoIgiaq1ik91mQ0vwLebT9ey3ecxN4jxQxM3oCkWzk3Uu+yNBlwKdKKdixgI7Sgyg81mprOP
aA2nehVxgqcRH3/2XKQFzowscreqnrG7LODpsh3IypSo7Kq+EVJ31pTKGl+eq+P4jDqCNxq9Knh4
B7DP5lItDjQseWRJkpwkwpkUe6RW0qJWkf4eJ8o7vIgieRN6r8D2D8gmQi8XPF/7VY4RkBaXx+UD
GjDtZNhjeTQxzd+gBkveKrLKGFxqIg43cTprmzxB/4V2fDxPVo83gV10sepCc2Q/iCt1hjewo8kG
zNQCz7OupUOPXjXgEsYkLdSdMPYKvbHEC0EB7sIlW54hyEiWK9mCGOPYzOAv0R770ioOiLfjrdCZ
iq+JgpzOesilaXX4UnZW0/Ph5RRO94gQOcacaNt7EiDLY1NaNvQ8uCU+Qj9ekPogkph444I9dj6t
xzavXiPuv21M4gpyGAa364BQLpu2TJs9V1oRn9hMNJ90+Pqt1hnVD2usx3PQQYq/HlkSJJWz6TuN
l8+AtF/ChVgRM7UmzzKInIs5cg2aSpt/QV404Q0W3WOTmINX2mxQSELkg9PYnO6nzmqfxJjzg6Ds
9L3Vs4iQ7VROvuo2/TYZzOTteqVRA/Juc+hiuNXAwBxjsi9gybrl3VAt2QpRmHSeNcvs2XQH/dtQ
AH3w29wUF6QR5r5Mg/FeG1Et1TW1jR52gnjqnpPadWZxwCPCWdPR+m8y+s6frYhipEylfedocOpk
oOn3cBqc+0GSJBdxRaLPcK3gzdWpO5F5RDFl4cgL9Q7vKCY6jFkYKQ8kgaMsBSbzgL7D3ZZUGP71
bOVDDr4qnGgCNWlQkArf9o5XJnxzkzCtG002ZoAjZuEp2CEv3y1JiCKDKwNsI4GmgVkUj7CnyzL2
mmQ+NQVcPgr1Tmkee4nvubfKt4KeSQie3XOdW73t7tQhPEcE2a8yUtBJ6P2yBvdIvha8cYWiXhf3
Y2NsjD7atvb8HNYNKAl1dG5smxesAstPkfDr1QRCXC/K+5bnWLfSjRJhQqzZ92aVPDUkn52YCOhE
wTpMFjG7epqgFRvn04l8A/arxGYH5cEoRHCmGzbeaaPONroMwYcOjh1t7TLFxuP2ps9cNSfaFulf
31Nrtk4qo7VCW6MIgUJK/Ycs+vIoo7g6JvMSRqrncMN166PW2l3hWBcc/JmX9p1xh84leFVC/YWc
7w+SwtB0FfSPgaiDFZyK3ldyA+B6Q1rDij5N71W2XT50hml6bGPmz7y3PH2OAF0gpdhU7fhQJF11
cEW6NRLYaRZ0y20Z29pmlF2wSoYpvUlt7QlakI4hSu7Tccr39KiM3cAivFadrvLHIiWgy0VTE85o
YcryVTIwWY3EKd0wcRWHmgt/C5VCpWgMXlUtlx5Wn1WnTUhtq/sqdsSPWGfXRL9JfRO2gpY1TR9b
rUne0S+R3EwzZ4U8kL5hVzQrmhDtgoQ2ybKdZ9YDo892IRJN/PRM9b0Zt4MbPMi8+YymNsCS7Uyn
MaqHyjfCPm5JntFRXhL62vkwSIqbUrNPGWv+hcsK5aMdaGcCK0yfpmyB+7tTkl1apNXabNAUN5pe
/WiIl/DxVu2nvEzpC1bvHZvLtYTjSmZS/6ISfeqpJU97V5fWFivJh2qqr2Awtuokg6cBJuoKXk4P
8oWWXUnixG1toiSZCtWzuQ0p2ovwhV53A4bFWLeQ3m+wDoY+RYLzaQoSiYUVa08pVTc1BLtwrzHt
6TCQmsbkWw8cWDd98pQIlJZmY+Y/GvZHP1osHQd86WLxQQZrEB39hmf6sAGudSB3lC7m3KonESTl
hTnFiHdEUlkZigW4pHZOVV8NbwWJ3W8DHc6TjTjWY0g7rWoYBmvYTCUreRt3wosKS3pBmjvuAs8P
b3oattqh0QMNLkkzYzZ1ZbdxQpmr3BLhc2uPyp2t1Q74bX2UnEREiEEdKtBOk+5GWLXJFVNgmyml
VTETn+G/INkpTyU9xoNJP9cP6OoyuJDBMyzR9n5I5zjxZxL8cH25hXJqQ8faUymkW00tpR+PjJzY
vJWmH9XjV4FV7k4jF+xpqONhx1hUfrOBTBFjMqGIn93IG8SAHcms0GOLmbhtqrC875WDWrKAVfBU
d2UAb7+q2wQM1hRsSrbEHFYmt5OZfRdN5qyaOhjuUuiZt3VQ1JhxynordXoSHaA+j5rhdiz/H3tn
shw3tmXZXymrOZ6hu2gGNfEW7k4n6WwlTmCkSKHvuwt8fS0o4mVJTiZZkTnNQcgszCSC6C7OPWfv
tUkwVpRtoAcoPJ3pe1zXEKRiInIZJ1Q1O+ZEW0QEOG0yU22XUKHN7VRMR0lmybYuGAHpHRtakTb9
9QR2d5H0RcOXq3euxqFKb6u4GTygrMp3o0UQjxD0bbCR8lXW2G5cAqo34HVKeD5YBmpGYytY5rzi
hOQsekcFnSiKK4J8u0XpduOiARDwYJRyKwcZrCAd346WYV/KSMdv6gCXGXNtizYbda1Wr2F9BW/k
u2yNlk9eT87vuo/iDm6dlPsISBhYjsbf4ZO8iIIKjqAQKxQc8Y78eHnwY4cc8VVMkLdGmvx04yas
rtrB7nDk9et4hiaU2yQj8vdEYF/FbrlrhoBx42CCqXAVJeCTEFQq+ndXDcYMgG06yp2k/p0uBKUK
c/0gS8R6bOKe2OMSKJwgJC5OF3y3CaDKUJzqC3wH5BeHSG97c2EZfqF7fA0fZWaewBf0myx3uyUz
zOHWZ+jOnGhqLoNYFLSbhHlsxfStmoxoPZXWTeQWClL1lqaKm+urFE3qVWWX4qWRxbiM9Xx60Rqt
PQ6ZrWwirX+rg1FfD0Lvj07fE0Hv2OYeTeXA6sd8xR1S/WKwreomoFRZk7llrEbFfgISOqd9d/Hz
0AYjopfaxE2Mgi5TImsRxNAvk6rJl5BNJG1jJ+RTiVRetoh6VQfXsIIyGxfJYTIotNM0frV1ujlm
lWFT0AgHKswfIa7Uld9G7n4MJitfx9pc9Adj3b6o5tC+ktsZXwwDLF3daQgFgve/w298q/adC1uI
WkZZJX2b7KbJx4Q1TeZ4YUY1Su80mx5TAB/HJsx+sAGFUVXoGEIWQ4szGqF0sYry8EeVZXz1lSp7
tXvkU0xf25ZRWNRvak2tv1O+WGtdN+QN2pppSQ10Y0SxuMK0GjTgkFNjTyMUFfo48aYR1fEAqrM7
4AnJL6a0d2gUjW16leQVlESi7sKXvGpUxlBxRAiYFvIpUN3Zac7WEPolQUPOqxOoLBx9IDQIdoHz
iBO9/D4ZWf4ygcVkvOAbpsKSb88TQ3XI76AdQ5nWJgf9dltsGhZGJp/TLhoReJbkAvGBnpLLKOiG
7xrJo1jLbbqTIg8xXUPJKOiwFTxCAUUJpFNS4/LIbe9ow9bM9ujV5ejOFlTP7TQuSSqfSJRD0g/Z
pGr6n2GTZZ5ttMzyqqHE0ZO/JZI5ZTP6zHuM5iKpQamVQe3cWJnaXwdhW96gv57Ad1ZUt7GpIIIu
6G/5RrSKXYcpcxjds/HzV7YbFhsMPs4utZTgf5AX/+v/SyiJYMtFrfWf9/fnOATvOSubMPqzyf/3
v/x3l1/F2UbuOirAX338f3f40TwKW9f/LXlU8cL9Wykp/mXQmUGoaaPDgCDFmOHvPhA0DNo2KCRJ
NpjbQP+sxX8m9MMYOiewWQSWqggv8Yb+2QYyme8GlWNPVGEC/toEWUa3gi90aXMv6TcF3F8HIfhk
TnpE/nmevtRSC5Wu68CoT3SsW3YzrUK7txH/mu36t+v/gYjrvK01nw/9ByJnTSbD4tzoWmS+rGIk
1R5aD0KV0yg5sCr5bPpJuMK13XqZVitbOQkT0THuks8P/+5yohnE9eriHtS4aeCX/1Dg6enkCMah
lUdc1J0OVtiJmtXnh5h/xB8Xcz6EQMRInjJZducjmbpWRhLOtMoT2nAnhfHQuFqx7HQNwO5UvX1+
MKI53h+OzqQjsPFiw2aG+ucZGUFlWpIcAXYQIDgDKoJyCZgh2yfCz/Zpb96b/lBBywyqFpw9aOJs
QUI9gLAsqcFVNYUfLWwdxdgijJ1k1w22iw+q6F0G9aQ7YYFrXJAIeqWVwwIy6YLPlr7T48zABz5s
g75pf+bmHNdQt6r+MDakzyqjC100UXLjEtSQuzLCxFgxtZAPY+zXF5EVUJgYoIHClVm52Z0l0uAx
Gm0oglltnPygEFeC9M4bSyi07gidpFHTBpddn9O4z1zKd4euETrjik7GRD3qBEe8Iv3GoBtBNtdN
EZk/rMk5kTyV0c5zsn2pyqegNwcOEVtrBe/+IuPrt0rKqdomFakJNUhY0cTDWx2y37Pj8KocGYNR
pYDn0rNuPRSDdSmlkWCVsfy9HhgPCNr8fRyys6oaG+FN378ZYETvZN5Eq1GL40umc8EdDsJ0iXUc
wkcfrOwCZzwgw97DeObjjpfhMW/EsgspNX1nHA4iUFGCMYdoiSChdeDuWifuJJkVTHwqG7B86OBr
A5FrX5SgTNRDXmq+tsllXVv35Dcqj2HS11fIEfg50ID1uwLA2IFOUuepBuyEiE5Kxl0V4cHPqvoI
o0CsmXonKCBcHpGsiq+rYi7Dhlxbk82tb3q8kw9mgQARvYdckhysd9+7SK1mWNeoXcB7DO6ieTqT
R4W28K3MBHuAYhGqqObuJqX2L8BU16dyyuvrrG4ufHc0vleTg4qnMxKvUkLtyGjK8siEBZQzWdEG
FZXcgon4jllBjHAauwCesyE9Ej3dE+li8VYx2Dng8CquOxjeetONxwDubLV0y1TdEBNbfS8sZNIQ
gUt0Z1JEuEPM7hD5cyrxFFpEyDUbH2w3oYD0RGgaBk9xl4Q7/tmj7OfxlF+tZDmcyjG5j/FvLZQ+
VrZmlveHFnEDOxK26X0XDCe8ddpWNyLV09QS52XWYlVGF3kYCzRUC5U8pCu0nw5Y1WB2RqFGU0+G
X43PjcK2L+WlueiDWDm0gaVvDemGKytVCLiMM7pSiV/Zq0qtOFqQzCEklPXGstClvyGZeAQA7vjf
SVrIlz46mW3g+8NB4lha2nR5lxao223TUw1nCdYm3aSAM/0Oxh0+nQWOkWGPJY2xJdbJjR/TIi6K
Il5ifsppBIXPhm88utoECwG5+03E6MvTe+PJ5r4qThrcwlrBKGxzpY1oYnJYdMvex2My0U1c+WCs
6RJo4dKa4qPSVOUprvx0lVfTaxQ4sKdDNWGG7Af9DrVmt9YU9SRH4lRkEQAmhBZUuES1TQk/NvCt
6r4mLDRjeRqUFS2mAj1HYTw3PQ2gIiytdSM3VRkYd0KU9Ma0pAaTZvcNHbbSeGbddnZRNtCU0AAW
S/Q8a9T7c/PXLKdLP03gO4MXH+8LzQGnW4hpp0m696UuvtcFghjddRT6XX6xTEtfX+E4JTwm34Z8
ABYQEfGRBQGqkxTi8mUzF369fp8gsqdPqeXLwKn3Zu0gm0U4tPITxTkGfvLmS5dAoqpZ251uPneq
Wb7EndFflaAqYDSnvHssCdZVNMbyAo9FCuFQp23tRAlI72n4VkgQL1RDHBmW3DguyXLMmbLjK/2J
sjV9JNZTvWNnZp5wLVtMd1xtqaUZPPhCpEyMiXVeWznPF0Zx+QqZT7kiljPlMufLpLbjBxGK3Bvd
qEiXVZ12S82U5jLGcbJOHcAk3WQTaMIEnYE+AB94/I7iYTAFplHZP2zQtO0C2FS6wtEdg4517Lu0
kdqWZJBsXeu0RO1+jDw0nSBXLDf0uohJQCE74YlWiCsr0hIvVILgyRHrjCHuNsWItmrIM73XWLlW
OjaIDRcpvWNypi2FquGdV1os+GZlra0hyx7bMTGfZG+Fl1ZtTY9NbpAAHQ0RLtu6vuy0st0kyOM3
jNJiz0xSaPoWDxkfz5950qDkqepkYwV+s+P7OOx6yFwL5u3QHg+tlo06jPK06f6qK/5ntPvVaNdl
LvtbVfSOaXF8jnLKpr92DLvX//O/QafO/+Lv4t6y/uUaFvURfWMLDt2Mrfh3gU8aINgTVPro57CA
iP9X39v/Qtlv60T4qX/rdP6jvgdoIYiopnwFYoLM3P4ng14O8We1ONf3Kj8Hbw7vqzUXrL+ZT0Yk
RNitlYnuGTjrtRiPTnz129X4oOR+fwh2NgylsXTxK4tfISK/HcIfupS+OQwo9tuLBK2GQiCxY3FJ
/2Nj9V84yvxb/HYU8o2lFCFHsfOnRnkq5Fsrlv+9Q5wV73ZUIK/sOUQ3nWz1NEaranr5/BC4TD+o
3xFUwduefToabrk/T6QhtT0OekYWQsnrH7zT6rCOVOBj9sChhZ+kN6DAIF9hit4bjdptmLnItRWz
iI2yH7YRi8gD+UMG/qqpiVd1a590wfxhxbRwuHDpF28KH0QRutd+o+HIv41UfQ4go0V1NyZIcWwA
I4fGYgvmFOVT5tABdZxmnRZa73VxPecz8CFRYC9QZNvhMS3pqSdVB9mW8dzBqrt4F6qpfVCJXPmu
ZDZlcyjG8KhWinUAykecBBL1dagICpgg6yRZa22KBjzpML9m033U8r9hGerMeqsfFlulvR/RI3eU
Ci2MPWVbU28ucGe19zIfYfv5nbZVOjtdF0Yd78xsHlJ1mrnBr4KcVpba0VETsBiGKREpy/4GAT4/
BAXBhT0RQ1tMjj4u+rHRjlRivA8Y25dB0YUnP+6HH26bjad+Iq8OIp5EKgS8bKtE09uQW/43qKJ1
vMrcdLq3BksYq2HS3upagvYVjdn+VCpTYuaLyX939cgJN5L2/QkHOz9ovsDC1I7FKHRGSQxYl9ZI
kHxW+u1FavnAoKK56eaL3C6X/H5U/6K18QrHymUcmG9tA5p9GNvuNZ7kvTnpb27uiu8YqIOl2SnR
t5Ye6o7ZB5ekDis+dQN4h7ao2XHROPLiiriTOC25CYJgswf8M+Yik/wesbSTfeaK5iFSRnsJC9o+
ZCTRHMsMLbshahJiwLKf6HvGsByNfoXVvN4QLaFuC8wgtMaY/C1d2vHsAUaV0iIF+yVGU/dIseEA
+jR/l+N2S6xV4sUi7inipu62LX3+cu02PBiEi57SALGUmvqANDGJItAounUPQujKcbmci2oe8mf4
wVY6a+clTpU43pHalW1QV9Bdl1Wk4Viqfe0GW3FwGoNIvY1zmsu09SJxhX4g3oZBoOLrqf0X3xYk
Ukhd8S/1wS38ZYK/new1vPgADn3zagxrNCYBmBo5oQUcy7q6qBRbu9GAM+ws+vjXPhnfW/IJjGub
wcbFYIoH9jnTidkwphQpetXr2Jzou6omkq3rZCqXSRT6L0S60/AuB8LQDKVTtsUYOj/NOMFLEvjE
zinNcKhtMMIhm/F10FUmH39aN2ulad2FX7jz9fDVhGSHSb6maB5BT/cS23hQsilotNFjMqRfpDBd
7lSZTGt/dIC5MGjSto6d11sxmMM3R/d78khEeFKzSvX6SIdCYnYY2iI76o1FBtXrh5Y07Z7OdnaJ
4gWhKwOeY94F7hWJJcYdXhzIIQ0F2FpWaEIGHSGCQQjZJmCgdR1Hdf48hmI41SNeAhmH7SUCfutC
k/Z4bCpXHBLav1sNLeISYLZ1W+L+X9E7nbxqUBzQeSoSykUF0SdESuC3pxoJSL6YVPR+ixwJ7CpC
DUDw0YCdPLLYb4YQJ27Bk8SvYrIaT+tZhBIla7Y8GmIl6VBtyrFsIBYzkVs1Jd0ZviokQqhmdUgH
dg5g5KrwbtIzxmHg2viZwg8t2q02iTF2Pu35bYM7HXX6fmRCeCAUiiJY+FG1jC1cXwQdxO7OoWLY
YKCzQGyzuRaNWxBmLQvwpHMAU5hEwJ4tg2fCoUewoUqAfDjW9U6hE89pVM64IYdAWRMwOoPI1dRl
qwPRCB7rJMGwOvI6T+vqBYtWyzLWJyemBM42jNVx2bIKPEWROzERsm2vJRPlzVZhzeoM6Q56jh9w
KBABAbmLy2dUX9oLOT3NSKZT5P9s3A5JSiOHKxLIkv2vv67nlrhFrFHvRhlkOgkg9nA14Mi7+pVv
CfIWTQbPMDzTsXVWphaQIfrrkNE055haDfi7btRdoFRpq74kSds82jOAsBfhHDdaG8o6mhHv+Rx+
qjeBfmPm0v8em2Hx0IOr2rYu4ZoM0fHYTJpKyBc0HbYa7lKVXbK3iu6Zjmm7Q1HtJGTBYKcAtKp6
JIrQHhjr/tIFMY46NxQKyTVudLQS2R81pQ3cxagV0isUF6OsU2rGrtYNJlqq02f7uNHgquPVRqlm
zgBOFND8wpCiJs9Fs3WryUb91uLoAovZcOvKOXhVlOzUbEw8mBHLjsNCV/f3cmLygjEDFC/C4rsy
ssg2VSS33kGGfFHYRr3rUiN8daHl7ZM0tm6z2hIHXyvYaltzZGDFcIy3X3G2VKP1ziiV5GHAEgUe
qLJuUb+SyGnWOLlIMtkGc0Itw4LJo0UIXTW25fUwp8EaWg9N223YyUF/vTbq0XxGOpCu85IHnFgR
Ikd5ope2Sn+WOWj+xuCu2+mN2tw1CcoPHqTg2mKXdNXGnYvSIeuXlknSZ1SXObpUw/rWUpC2iy7S
/YsUj9C4bBjcbXUYWddtm0ynSVH7tx7k4X1ml/6SIV2srWY261/3KSF3+ueIYxDYqUG0qllql2Q7
osT2ExYZI8G/n+odfTYZfc+7xjm5RS83itqJRxj15iMkY/MxFuV4yZfK2oRVqKzGKFJWSmmGnu37
xdzSqW+KMMvXeo3rQkkMSQ4pV71FsYN3ynGuoJZs1Dwv+PA18UHUtJ0qKCxgTFG7FzyIGynITLCr
MF/nbtzusrE11mWVaUtZqyYvsQ2fo8PYd+U7WrDTMmBLy1/P8sTk6QQSB/k4+43D5ETy0m5yTKUp
iQaa2fY0IEWeXMG2zHbWKK1vLnClbeurkHeciI+hOpnc/qmajknDjBpR0Jw25UKPV8ckZAnUtBsQ
Ii91AnuLRWHcQcPKr+x6mvDkkfMKpL4cH1QyWwSajYGJfjc2G5BnLpmhyG26xI7Rd4ckvRh6sje7
TBziYZLXWI+UtV+Xknlqw6fbDhG321WhAIzGpZ2sdK2m70s3BvqCTPsd7DCSV3yzKY9Dm+baMrfz
4g6Cf77pWHCogYB+HHDdtozXEHjUHSDUIEyn44igY1/51rAxdI3Y7yrJlbtGVYt66WQ9FbMJ6i6l
pbVUg4ZXsxVo4qcmgj/k9KjnmX3m21bL0we143HKyomy2o20FzUwx6OJkHJlDoP6MrqOjq2BgOGF
YsL9DRtezIjAqP0kh+lUJ7a9twZzXDvtWO8w1ROzCQS3rAjuskiEafuClQ5FyUTXkPhyZvwp7U2f
/7kzlYq2hEuU20XXKjFAm8S8ZldPDBYSMN9DFGVuI5AtO+J4rO1QRdv5jK7sUCLid0WIpzHSmd9H
2a0uE0b9Tpwz4g6VbSuKFpm4GPUnTGEA9umx3hq9MZJJFSmHwO+vOxIOFwV5cCT+KG9OhXFaM/Nv
RpdqizQe/QtOI1mlasHKKYKm3jhOPaxha+tb34/AwFGXHFAL4I1OK9VeUyGG+3IS2bINUR6WUQFC
2Mp+2Lnyo5nEldQRielyoMtraNXOCW0UTlN0NxQYy+hJBR6r1ZYL0S811UT/4ZNKh/bmG/38mjy5
ue8YITVZOQOtvsSoW9RQrbLLRWkiby85X5K5SMTF4mayYudHWfrHMg8DpFwoOC0QNNGiMPpuO01x
+BR0qEsTqaVodjvZr6UzFbcleEoEioFaYX/Tw0MYW+U1BpXymxKgWuWrnpGVVHY/yt62bm2tJhso
JV151/XjtJ8FxVszDTsPuQTJiQVjkmvTqadruG71bRlEIJgzJNNLgvKw7U6WtcYs4yO7CcMt45F4
01cJW3I1jfYkMY7oFtvqxa2n7KC5iuGBJBJuvRqKwEB16HQySQ5N/kJ5r32XVu4cNdzVeKR1UZx6
cCF0W+nAXvvTiLFzRDOLjgOFsNPxKmYZw/CE3uwsOeEuonMVL2ZoVgPStWm8MrU2PuWQhTfwl+rv
Vk19RW5iqF+O2Hoxh0AxSMhse/RHe1Y65J3xoM5fSEvLyoUaOqEn87w7hJFjHsOsaR/JGhSebKth
n4qgPwzKmPxoSTtBiKlxcwuM4de9XWavWWOryx6J+nPTxAVBY+RE7rVENy/qNhQLS2GDvRj73GSv
2wD6HZXWvEcZmK0TX2j0xUn5uiyU8Q1TnfNNL+wcaejkEMQOa1w0KVohZK3ERoYTn8IwC7tFp0j0
yGPNShansRdDeSSfxFa5vXxt93DB8M2GxrQYNAdYZzmtCNa6g3v8TcJDJNI9JrPLVXGsuyObYq18
JJrdAHcHKH2hQi0i4I/KeFu4VnZXgOS7aKdU39W1Tym1DrLRD8grS0qnUzyD3nLmsV2ylDfkD7Po
ohY7rbOcB6QWGH3KztmyixkWuhL596mhtBd8FNNrSsX4WWpGcR9XSfWt7EpIeiVUG8RLfhUlW4RE
PnApEPVsptr8ZBrakC+bIpJPSW0RDtYxt9j3evcG22wglcOZ2/JOfjCobH/kJf1UZAnkLCvJJdZP
0hobQ0m3bUJ8ysCtukiQq0EBqMr20gRmdUmUt0VKQRo3a8cR1bEOwEQ2dazf8P6/tjnAxI5vmrvo
SCKj891Oe7doumt8o+w7gjR8kHVj8OGytbWWZ/6pKY3ixVDKJxOF0ZM5ytup0xuYjRaaV/JztG1c
wSFvSwYUvGrpLVNZwlvDsKpvhJo22dK3mo0Vdupm6tEFC554T3EKcxuGln2hJ9bI4oLsehdmLnvT
WA9eoISBsmMlZJCpED4aSPuOrQ7fk8DNnvzMxiUVuI90pIeDiihty09BmiihUpiR+WojrEcE3Y4v
weT3QB0GB3kHuNGj607Dtq/n7JeCPHnCV+G4Ki4XxfDtR0D85l3UFySJdjTagUXAt8A3C1DEArKo
iG1rhFi1XfuBBTm5kuVk7SsmX4t2aK11meb+c+Hit07rwfFAVMeXloQIuZhZBKhVqW5lg2Yw6If8
BlJiQIWrnGDAtoz9xuzkR4p1bVcqctzYwj8f9sZPLchzBMcIO+suCvZ+HnZXuZDhRSoScYuS182D
5Tj5Svc9zokLDZNmm7HcrntMw6sJy/XJ9zvLS4eyWxZ4WLcjGX630AYA5ElCAsE0qlsa/HdBhwJO
2qq1N4Ji3LZD/YRcy/biIOSLRSG4ZyFVvMxw+wtKOXs/mFkAErFKqH+JZehaFDewMMoXo4rL743T
dhVbgCpMXqA2MrrUys4/4M6PV3RLBh62Rr/rdEWOS8UlmPkyAhGpE29SVRIrYFGKTZXLia1ZWLuX
+Vind3mG6y4To7sNoyZYlbSw7iy9ecOB2DF1p1SpKwNDyjT8QD6a7QWUsyVFFZukqh8xLSQxcRau
RlCp5uFfife8/+KbnVkPWUBtbPqMoKgK0xXtjh+NTlo7ub5IFmO+r7hvvE5azzZbEFghF6JWT9RQ
s0uCNpHSOdoP002HgzmT6a0KBRKBxPVV4Gte7yr+z5Bw8WuhKvqpke7PSprKQ8Crd482n/m4aIoK
G0Mt/VWD2pNJjii2YDm6tR5VjOXaoF84OR2Azxuh77ugOv4BXCCIJcAG2We9Vouw0bwH8eIxO0dr
rNCMi0h7z7Jqy378K/LTuxa1Mx/N1fDZkrJt/Yp9+a15DFJDUifZtTcWACbUhj+iDK97GpTpX2OU
/5Qi9NGhNPg8hKwh02Dp+7O9qzZWSftR48RCJ7iToFVQAPbaUcUh+QWw6L00gxBwnSgdUsJn+PXZ
NdRgSYypwaHyOu8uEjJnPDIPKDl5eBdVILNt0fNwfX7jPjo/9MeaMdPfdPf8oCLC7KAUUeONCVdR
N/nDAlu6YE9qfnF+77Q83DVeaCQ9NsIp81yblLD4T2Wp1F42hkh4Uh+xuFKhV010Opop7Y/rckTz
jLc/PHaplF8cf+7E/6m04fiGwfzGwrStzwbA30cOMPuBUiRB4zkZzh6KLhoZ1XD/+fWcn4fzg8Bz
QmGDAAsHoP7nQSTIoLHFJ+LhjtXoGYRUEYFt+JepjqV5GnXJ3N8FwoGYZvP5oT96fgwdoziofM3V
5pnW7+fnClNqgW7Uc5NkXJeGaFHzzo1gW1FTxqsBFdgYovL//LAfvfrGjNSYdWFAMGbP+W8vo9GQ
sDR7VPFrx+ley/p7SHOTF1g8ta7N8/v54T56YA3WGNXEdelo54qwoK5UTXFGDte04q7Sqy2bfxJ3
fVvdfn4kbb5g7+6lK9A1MNyzuKF/npk7TX/fS+Bkw4/m17M5+t0rcC5G5KRgHGkpq1vLmdTn0J+b
SQOt+M9/iY8eWlJGgPeZBjFW714aBKbkIKjM7O3APAlCkY8lvKovjvLRReUWzuMrlcHneYSkKX2z
M1HS/bUK9LHPKMKF6qyZ5OT88xOCJEkPxKAr785D1N8flwSxMGH2Awsq+vqVPhRPllM8/feOcbaS
RhjaLT7UtQeT5jhZ9RZB1+nzQ3z4cPD8adwcHg+Yhn+eh+vGzlDrOPtKatdj0Kn6Hg8ug7J+iL6F
CisMZiX1KqgZs2DIVHeQEb5a0d6/eoYKcdpweP9cWhdnK5opys5QCnAOgVbj6SJefkn6TnWRKjEG
pNLNV5+f9PuHkeMhVQX2KRAgnr97FdsqZyyNCr2VpECxxpMdavYXpcT7Z9Fghi40QWtXhzp4toK6
ROVMNVg7L2qDbtmU+EXIML2wY2YZn5/OB0fiJEhPJe1YEHl09pi4TRRNI/hEj6UNJbrSHIzRvivr
+OHz43xwmzQb1aXGvWLlMueF+7cV0iozmFo11LMpwjWcPiN+WsYJOaaV/wVO8DwL1pxpJL8f6qxc
oUdl+dkMWOt6UIJmbgaLbLDbdiHxZKyrPp/uR0E9Jph/1KsKwNRKrSv/u8WWdU2wVbuOmf5u9YY2
GtJKGuCZOSV74cTlvjWksguGcDqSRUpDv8phWQRMi9hXtWCNwInsMfrKy6Ho6GCPHUhh2myo+3E8
fXGiM3X2bG3mC85cT+UF0AzUwX9e0zSdFMMlQMKbmrB9dEmpAyTu3OA4jZ6zqbP3XYqwq07977WE
nQMdjJ6JtHYWmP5IMJnVqjJZ6t195rMxamHV5QUgxcE54g2FhVUkWNMTxFFVZNgEscY4eoIB4kbd
Q3NW0JctJSkMHrPtYdW2DtkXMolXtPDsC2TQghtMEjWmq3DlAlpH6ihXJmeIjTXQFfaNU6O+APXL
v/hoffCs6SimUXDwzaLkP3vWyCqtqD5GrkusNBc9iJgdd11i+quJp5C+MXifP9zvCx7MTDaadpOg
RcM9L3gqULv9UGaF5zpIF+m3ZusqqKH6GSWQOidoL0Jar3dmhIv+8yN/8PpSzYHGgTxsv99zYO7p
lbCzciRf4/ittwbtCVSgdic0K377/FAfnCQCD1Yjeh38d146Mhdlvzl2uQcSl6lIrzHEYxKEwy3O
6x2S1QhjLwP2cTHoNO0/P/gH50ldBSFIFewM0Jn8+ajbSdDRdspzDxsticQYXwKwVTPd729jyD/Y
7IC04H2yURjZqPvPFkR6QE1QaHHqERT4CCJ1WOkO3rU6NYx//JhSbiCYQhjF7uMdiKhscMEDvkzR
FYATmCwar0Z8NQzCwnxvvf7TC2iqBicGqENjinz+2cJKD0o3BbiPrMbwlHLMC2aIzHQaaAXNF6XU
+xeQg1HaUBoIBtrnn68KbUhodRlnpph3oaE8old+BQtxFwzWFzXI/C7/WZ9yKLalFqfG50WcfSkz
I4zGXEGIMfN1DHqlLppMMLA97qK839Om/Koa/fiIAK6Qsc0v3fnnxSxtp5iPWGn9njSO5wJcmlEn
WJRDK4XYoF/881tH4Q3mmaqDI549kaJh39H6duIpXbcn5NMzzeQqstQvDvO+sJkR52wNMUxQfZw3
FLBqyijiR3u9oit3Cv71XSn5In5+Mu9XEY6izT4gbD7WuzwzYgQkfEf0qDWAyQWdnmUak9iQWyib
WwbqDjjnsfhildTffyk5KguHLbCZsFqeLR+Ek7Qu277Ec8VIFzyFn7DMywQPrMuU/leOYjO6qb5Q
CjMJl/bkloy9VHvbyirYpcyRNwNl0TSK6gYmDLlHZUlxMJcFVQGbAVmcde+SawM5pBFf/PYf3hjC
QnniNMc1z28MkoQwZbKRenSncUmObrxXJH3Oz2/M+xWWS4SukpYSRpx3JWdmVnxGyJH1cgi/EE56
TyWvx7Hbr6qWD15YQbwxqkrLApJ1disECZHEdBI7pcvSQMjihztpqV/R3j9agSxKAEfHTkSzY76m
v5WbU6zqMuiUBPFQgxvG5jMlBYGqMBBf+tj851U0e0ah4SWyZ9fZ+Q7VaSOrR3CVsHf0X+drV0fW
Kav9x8/v0Ucvz5w7aCPJ/cAnJZuESBNMKV4akcGTjBojNl+8MmwpNnUgnB9DWsY7uoXNF5+qj9a8
2etHXe1+sOmhdaqGhtknXhDoV22uPE9xsCnjB/i1tyzXXxztoweebQ9ReiY7y3dNspRztK2ySTyY
dMk2s4R9GvRYWX1+MbWPnhGeDht3G3x05Et/PiNup6OQp+XuAbFUHyJgrRsFxTH+XAgRzObsAd8K
YPmuaPurCsDJpUhtYxs6aDqnsbQYLMflSqv8bp0C8diEXRd/tbs9z1lgM0OjAIn//GYaZLedvS61
36gQEzK+NtJkTNBWz1rrgmU3nGYX2c5jJ+lO2GXIECM3oodk6Jud7xZPIYqOySrbfTlk5o4uEmCF
USkXbsh5fH4hP7iOzLQpQaHh01w8/yCmNr8DxpYCyMf0Wk5au1FLxJQ+kdTF+Pz5sT54ELVfGmMx
N2qpuv+8Z7o2AjVzWkp7X3tVaTisMqE+N2Oae1ii4zWt8vaLCuODl07TmNhR0fDFetfW72sc/3VQ
cHqx+BZGgbLUUe0wx6ihYeljdV/VQwVyI++9f36ueC7duSNFgXi+UpqKi9zQaQqPvdplZQ01Xen0
RDceFHISPIwOCUifH/GjOzmbPE1bx6fLUnZ2dS2mjY1JIriiBlCJNULb8txoTwOGQy8jO+qL433w
zeEEqaEMPmwUi2dvYObX8InxS+FsDZhcmPWwUquiWhkoYv8rh3JV13BwLNPnP/sglLYZtVnOFk0j
uuhapLjPa7u1/i97Z9YbOXJt679ycN/Z4DwA596HnDOl1KxSVb8QUlWJwTkYnPnr78fstl3KkiX4
3YBxYB+7xUxmMBh777W+dRG3hvHJ9vXeGrV4oGYfwtzpP1ujHZK4YqIzsKvzljim8qfjVBh2+P1A
VNz6Leijj3+2926jhenCdAyT8cn5A2gMzNrMeip2kzmh8fP6O9WqFUZM95MLvbMx01LHgmzRecbG
MX+QX96qciJPhICtYpdFzhPEsK0/VQ+ffBeLv3F2oH9zjbM1MUdEJrbNNRD0Gwsb0v6hdmrnzmzx
cYcZLrI40vuF0yu5qt0keix75SEWYlbb+iql+deihiwgfRJlgQKOUEG4m2O2i61GHSbbFrdmAEqp
GKELhZJw8bxGnEV1Oy6RwYLTc3B1T/BFbhxDzTGCjO/vpiBHbFUYdbop81pt9a4KwdYhHb1OMp3T
YRnDw0pjdS0GT2wNVY/7zEGi2VkiP3aa6nZ+GjzEJVB17jCOUXpFaiEQCu4QJ+YLnGhyHbbCQSyc
9pelbRGuDelk8/HtfW9t8hb3DNaJxZzibG265JjhhWNtIhN+robm2Rfy2rY0TMDlOpyjBz++3ntL
kzM3hz3a9wyEzq7niLGorGgsdk0l5p7TVW+m+74pPjm8/j5WwyDP1JDGHz2C39z49pAKC55usUNE
fitlrNAM+t+r9JEh9BFBCqG35p+RKj4pmaz3r0uXljtKcX1eVwQyr3LZO/REynH6KgYdl5CytVuM
Lnq2RjNDjQNlCJBG2lWrrEAkqMHqZ+ZmdnsHlb+T9Nre0lttYzQ2DlSEoSw4uWXeyQQ7SF4co6NQ
H5ACpt4UrYLGcOm9eNMqMsAWpjaM/smpFmmT2OmimWS0Tvg8qyaTGCM94yYhqHQr4QBtcHTx/88n
ZynqJll7mmd+qSzns5/ivV/ctVhjAWM4fpD5lv2yR8R67eC67Yqd3jyPPp7dsde3Kay3T1bWe3vR
L9c5Pxh1ssuzMuiLne9k+rKg30CehVh/vHzfeyFCH6JaNZm3gZR4+2X0ypRlZatix9DJJ0WlWFCM
P5WpQFNfj5+Yzt69GP1KapYAd9t5EeEqNqMCDD76OzenEiVuxJYbFKBoqZv4k9v33kbg0vbnbYFl
77fDbzaOAI9QUe1Uom7N2nOXRjg+lZn6SbTVLXz3T+6k8d66mGfeFLBICLzzOc1Uy4z7yzktGTKB
y8s0Dv6k+r1JL35VWprY2bJqloMMrLtYD8VujDA1RGVcHP3Ihzpd2uOjhyUIe0ZItO8n9+Pdj8eG
SBuJ/m1wvjH2Q1hDuuaY01fypxVEX4TZ3ROC8dl9f/c6f1EnEG38djioOzIgJXq8HZWopJvTPBej
1q/KVn3yIn3v2EpzCtEG9UPAv94uXasPcHCgvdw1eEbITFn7fXGrSueQ+MZ1VlYPeRZ80qh4bwH/
csnzA2tCgDIaPT3faf2wjdryZ2BniNvdgyq7T2qOU8LY+TGBipQhGcdHauGzuqjpfTzng5ezzZjj
n42Qr30cuEtCd2FKGkm01IieW+bsyOu4mr0GmjErMxWiv6Crn2yaKk8hAL5da+JYwNWGz0g06h5w
W7nyC9Ih87D2N4PX+198h11z4RY1gimtHlZTOrc2S/NV703sLKUP50D/MynbK6Q4ct1w5Iv9DvLH
CLSrxdx8LxFd87KH6fvx/vTeUxzMTl1aHKzb8wFslkk85vgTdpOc9hN4pwUJFU+OdC7omT418dh/
csH3fuLZmYVQxqPZen7bZUL8aMVhaBdXAaw92Sq5mah+V1YUEoVSz5r0j7/iSTtx9kujmDH5gjwu
lJlnv3SkjRlT0izfkS8VLEXfuve2MDoyXUfnQpQZBFcz91eJjXLyZBfwZ6pr3oKhb5D0bbW+R7n+
8Yd6575z2Jgt0KSaUk6cFUqA+31Y9Fa2S+HqgwMc3WMhODaOSVk/JcqYdugiXz6+pvFOExNVApSF
edf2fqt9o8GZZNjxRNdTiJTViuwNglRrQ4BIvQ3gcC9YKSgnnWwdREosR2YyOC9sY/XxB7He2cNm
XzhyDIMyxz5v7+tII1ywjZC/isRiNDL7GmIrm27RVsM35s54+yZBjYzFCugG+C7AFDlz1DkB8aa3
en0zklX1VdgcvM1m0r9yLAYD0bOkcEylMLkDZ4sk/+eIGJstu1vbbiLWaIXtldKKZifcylsPovVW
fnRhlql1n0J0vuaxxYQGk3J6Ej5ZjJnufdOB9H1SmL/3/ZmA4UGHVjXzzd9urbTbkqyec8q8LB3u
BbK0HeCH+Ck2NLH5+F6/dymE12gNcKPz2jg7gDB0qioAQvkuKC0BssOf3XyDTA+BAP/z8bVOv9v5
kzZ3fy2qV16D5+U/jPSs7fOY4qBzSMFsGBhj9ppsYxvKslsVhPZeGCBZbprB7K9MU4tuzRmia1uZ
3MpCV/vTB/ovvuFTfAP8hF9+u9/wDZdlC177uaB59ivC4fRP/YPN7/8xvx7xE9PsIHLFNf+JcAhs
Alo8n23EnyvAU6v/H2x+QA2cP3W6y3S6SEpl4/ub0WbyB1kSrHl6DEyjgv8ozdaaF+4va422Dxm2
lAmOR9ucAejZwsaU0bfgTtXeKUJQ+kmiGXc6HCQolaSklFXiNwtHevpLrXnhA/lp+DTzIjxoKg4P
9Qwr9jIPg6HuFluYpewjHUiWhe+n2oMvcxJYhXTidak3wdIQuDqNQmt/JsrEEyAimNmkk6xPxsZI
5OERCo8YVtCgOyDmOHaMSFf9tslnykSVu/ctaaqfHGHOXqXcARs/znwYnhUD9Hbf7iLJ6JMq20m5
H5Qx3LghVsNobAM2xGb+XnzuX5bIzV/39n9QLd9wJG7q//t/zraS0/XoIqOsZT5BuXr2zjLxnQxR
msp9ryksbVGGor9n4w4xd358pbO343wldFGkIhuEKCMcPvtmU+saKFLcbN+HSGjMJBkXwehoW+Dz
8X1nZvZ2JNrw7uOLvvP1GE5A60D8Oc9g5v/+l7qTgU/d50Wd7VsXPyKTRUJxKNY8Z9UOsyjhP78a
YwMqFrRM7m9D4Cjw+7jIk2xv6L2THguVTwASlNFft1nw8PG1zmV28/1kcjmfrHnlzO/ct18N7U4m
8lSP95UYMpJkRFjDAqpyDqocNRZiFMN1q1rjsq9T+GiZ10gSh7FSfPw5fr/Ds553Fi57Af/3fA6d
GbU35q2VEHUAlGk11CNeGnBZD4ErS/2Ti/2+hqAMUXbPB3xee+cHTUWYptUoN9lLY5puS1/Vq0bj
CZZCAhkbT15Ir8Bh98l13/uS1Pt03V2XM9O5yiWNkj6OXKZoBTYHeKv8mr3VUiIUMTSt/+iGwtDh
7zPS19lUmYmfv9ztWOuNTgTxPjaqCMvN6KULqatxzpazHj++1tl+e7oW7WFupY/Fmdnr2zWU5I2r
KY01BIqgN1Zl6EE6jK3us8PheUds/k4Obe/AZZNhuZpvr4PerVZuOcT7UCelYzX0BJQv7LGAANVZ
zr2I4xwhnmpwM05KJuDW80j8Fd32byU8Z2tn/q7wjNjoiB/juHy+drrRSOMKivw+7GZni9FV6NYm
ouVCwjwPhGQT4O1a4yf7+ekW/vJKmy+LCIwvjhaVd+h5s6iL3K6cQi/eC2SuTypx8wMNrPFKJoXY
KkvCom803MGntrG3BDI0dvveLYYfhptVCldmAIIyLMIdEYA57BhglCEStk/mWe99TocfBt0xp4N3
AtAcK+wnT9OAGnruy0i2lSJYIAv4iWB2ubsChIK3GBPN84hM7dOj3mH2Xljgn/dtWtoXQROEqNx8
6wqmY+1t3E6UCQbDwOu2/+mqnasrnARgR33kAme1H5GKTVljQtznAfbvZRr5Qwrhvv4MsXr21PPT
oWfjJ6MfM7dLzt+NsWZyU7Q63pd9iYM9nqAcFGnpXGS17dx//J3Ot/PTxTzEerwdHRLoztsko888
w2Zkuq9Asa8iP+xWOigbhDBeuglNScrV0I8XRjt4cIiKaIuXvfnkxqJom5/Et8vVZ46DzA0BKQjb
c1dPpqRm8mSEO6/t1bj3MpPNtAkGS+6jVk63muXqL46AmRCTdKcWoxS0VeI4Vf4CmLNzAdU8PARt
O97ggcRnXmNVI70oa1oSxNN8OmZi9pzHlXk3ZVb42kGJ+cIkZjpOmcL/GVQKF3I1AOTIgXh0SmfD
rfPevAOh7t67AvZLA4L4UhACTyaMjGdZEr71kfy1dkGyLag8RZs5I7zyZdI4xtUI24iUGYrwNfc1
Rx4KGvQgrTsZIpI17BoOpqAbYHnzZEfDsq4vigpsoAhC4zuHK+uxtyz870PY5dqyxhPwmnWNTR5l
M1hiXfuJOEYWT7btsLUYqotfQOJEkBUi5zVCFmYuC3hI2pwW6EdMcIKo3ejCtbe9rXMYgoNf//Ah
Fa6LpPK++VWv/Dv6Vaw3nv4IWiXAxmohpdJufdqyIMLr1vs2YVVfDTQbjkB9zHXtYIGIiOCz11Xc
1/3CmzESlIjjkfdM9qWqRlAn8+2FMdCAKBX6LZJ1kR7KycvEPjQi1zqYei6OKS5QRNGTSOTaO+1W
rTFeqGaa1ZXGoP1ZlCkrkrgdA9Im0gyUphA9F+A4QfQrXRcPJMbbTy2QFybjkV7cWClQGfox/J2e
bKqj20hA/5UHtEGnYY+QWI3RNiBWlhxvh5cCcGPr0S86hf6K1ught8z4hdBRc2Oo0n5OnIqMAh4a
oIIAtaZbp9eGZtmkZPQwhxsgO9qdgEpjxH+CbmRrIlHpC0oBG0XgvA7zvgwPfpv0uDsFWp3VNBgc
YIy8nDakJLCWPBKAj1E/0sIKKb3GxYl+kjsanPsp55zTCqgSy4QvgLUeXAQ+YBbYWq+FfBZ4U3bl
4LN6Id4PNyoUA+JzQcXgOqX24IqUG3ZCM0Rahk/Sp0EzaelqwIB/Tf5CtWmYde6ifirXsI+c5aiV
6jZqRLzXfVVc9FE/Z8lk8QqDpn40LIgmbaW7+GGc8CFqvHVpt+lz5RbpceRqyzB0vOt88rYprBoC
sMJhq8eJ9c33eewk0ne9HJuFlgL717VhAgJkmkvDJV+CEOV8ycAjS5fcVfNLEHfXcUQyb2IEG3zI
1oZmWnlAmSEXQsPcTXhCAPmWrwVoUy1FmmagbrGQ4msOF41jf1NebR2jPL5WQ+MvyCAYVt3o20te
OIROVPGjC/WWAAVpXtC6Wupt6ixlU/TbNCDsgxQqHPaT7q4CSdM/DsRdLcaXQJrPktyfdUKGDSGw
NrRlwln2mu5/xUQM+75DELocBwZQYSvNP3PLPkwIVhedGV8JF89sarsPXRdelARQf22kOa0FjuyD
yHI2YHs+I+XmeOXGlnVsprq6NeKsJu3ISeGPupeYxkef2LU88eqAzK/KjOqf4MrkDvJO0pKV0IXV
Yoys5GCU9oz21SLvsnUyPlCZ2ZYOt82cHp3JtjZDn6EhajozuGgMoyLzHWP3qmdYu0o9PXtUcowe
W1Pv78fS4fxQ1nMYPPkH45GhoLWe3Q4bO23Q2OaxIp3CHfYCyQYX5RSNbV2/852+v/P6cVxbU9uu
5/ePA3dJdoxiQLvc1I03LT2etGxva2jAFmYKQ0yNnEVmuB65ZS4UOd2L2YqKfkEAJW8ELwq8nUwo
fVrWH3LIsdgEk25v257J1RK2WX4NceSLl03Vyujj7spGCEwYWAbrY9W4qZ1sYE3lFxpir02RkEGt
twMGd6+Nnpok6i+sdlg1MIcPhHjrzYJE0OBPKxnqkAADs46XHfvkvgiUOFgV5/aF2dPRn7DOywVm
7iZZeZl2m43KW+ej+lqUvrPR86b7RgKW/9owNh5p6xsmWHPHewKJEpAD7hBSP7b9AJes5TxWDNVO
TlNwNWiVe6uyelwC84DX3VTejgo62AWDAQVPGq36KRm1rWWfjIeqsY4enKFjEKo+w0lmXNoOoQ0E
qHlbmH/BbRZWwCNCAMEU/4mwaVMo40EjamNpNFlw4EcN7hEtTitewtBkCq2zvw+TXt96jUbXoCoI
Disrc+W7LAE3KeQCDoOz7T0t27h+0yF7iG0if+ryBlUq+LPQSPZhUplH7mC8sjDjV11obDvHYWEH
xdGlfbAM88C8iaoMdmzlWZdBRNaFgoxyHzqVscr9vtxmOslN2VT7zy1BOUs2mmrZ1X1swWgqVUyq
qgO2qyvMbIEvjA4wA7svhT5YV63ul9f6FHLsJ4LLXcga88B6TJHdLuKky7YEv3rfHPJuHvhq0cWg
OX65Al+X7UdYVj8byvHLhqze28bWBh9cLsMcwrwL3umkoCkMLJ1zRcU+p7p4HgWAUR4yY2QU0DVg
epI8u5FkvV779TDsrKoWAeG9/i4fJrXv/UJbYGvwL8pqCI9JW/hbO+rylznBw13jJaue8AZXG9dN
0tfAyeNwKT1Z7hnp00tKMvXFqyEj8qfXCk9IBvRwMrNlTbrTsy4JomcTqLEPyTk3xjfI4oGx5MwM
rvaC6SsxQWWy5heP12lufu+1QK7iVgIuQbdL0Beu+qMXtOWLh9YMgg+KSB+T+w0xUdN2dMZwZYOx
vqFdXr8k8JEOSUU7PGMTUGnULDs4HqnzCDIMLNF3F5u3DdujGMSr0MZq2cQ1qcKR3RSUSY32WrkC
CA3ZSVdx77SPgPy6F1vF/reoDQi3L4pAy1aDTjgAr70RwFO+pCPC8Nq1xwM4gCBa5273NDYGyYRp
Xq2g3wHnSSosOHGfGktOUdHVaI4eYoWKroZZhXunzAaLT9XAKi8S/UiebLYi4ZB3RmmO5O9kbYuq
ic0J6omREA9phH1zMFQu21WDDJbtbJyiewh0IOwGEnr2TjDwGjHoDrEuM1DRUT1pD3EW6PB5Sn43
XgpbS5+VklMMGofaiApDANnWcu6C8uM/oZywlOko6UfhSbNYeKYadggGwy8AMK1nzZTaq+m2/SUg
+ujBKaZkaZAztR3sIXgkXpAY49ZRf4bSjjlOAngjy/2RgzG6kNDVUfNVd65F0BB4i3Fie2WUxqLK
v+hOocNs0+68DmJbAqpviUlgY0+au1AFnHs71fPFwOFk5XmCiOZCRQufGntRWERtBUP8kmamKJZo
PVzsCcQzj26E8lozN63b/2wmK8C6G9jLSpnBJmXstExz92DWubM0sPgAiGhBhkAyQM6vkazEctah
tl6MTg622niemGWDFwTpghIyXcC+zrZ2Ew/3lWsKrGVkDBBE9apJmDfVlBcLt+vMQ0xjd13TzTrE
CmVWoNMegG9KxplU7VaKGafXkK5Ajc9bh4MQmC5it+ogrkDtN/Wl3gzJZWoM25SkQHgjYliixXJX
TT9c964OudUe3J2j4EPpeUeKViVXWQtlEq9teDMYtb5osgQIUVMTcqbBMJzlFoYbl4u8Cv5Uo5Zv
FBLfi0bSO5hwriZ9fYvR9Dl2bUi0YuScAkgjrwlEqr71+XTdpuGhKd1HqcIjWy4NoyxuwMpOr0kV
fQE0fOeZxVZyml4WSfYc6PHMZadJ6TXBi+HoNezQqF0FmuE8lllMsFxpvgyBwcEKFPHKFyY5OGCj
cKCBVJEXg/Bg3ETu97zDrGDmdLUXjkZFEPVt+0RC+XfiQvZuQghB5WXEzY7BGD3puJtQPiof8pmS
3WKE9xOXsbU1pnVXwQPqBkbijbh0qkdgge1D5VfBWtTxvYd3fgfPN12qqmu/aqby10PfNbuOGuay
bZW2UwMRWvjS9YNjxd5XCInFNs4r11/Volf7GA3rddsnczlBuM+wLXuDI3RMHhk4EQK1ms7R1Ebk
w52DxuuH7nqjdtBkRkMH1lMNodXszN66aPx8VvVXsIFvSIme/55ZpaT/0XTuaVwYYbOPmEIGG69P
JWRDejVJs9CTzNgQRCBKAK1Ov/MsGCxXTdt48YoggaSCXkPT1K17Ss4TZ7A1SQaIUgCSMAVZ3Wg2
ZnamTyGCsSsjQ9svKYsilj10E7YX+kzzTGMs2/DbyRYaahU1xmwRSeJpuKp4x33xq3A8ajbpGWYM
va0hdFe/SjQSVNe4VKZb0DBsSxCJLBD8c3VixEP3M5nM/jpxyYzQDaCURqTSgwDB+C3KNZrcke2B
cq0dSPTIDiX9rk5/KQnfcI6N6OaSl3D2cSkcWT9hyubokGn49kFDqj1ne/605hbaWpQU6CuHQC6Q
ebAV9d5t/nSz3FzFiuPfwhbyxlHTMjU6ogFmsOVM5d2bKY6/uLbA0AmHpkBNke+3Hj2CeVJzul4n
bW09lq7ahy6EVOqEbovSO/96+p8Efm7ekd/h3pceM3t8PNPOtFJQnnlDDTYoUH2Mv4DPEGFJHOZM
FPWnwr0PUm4mc2UQKKKpNqdGscwGxigDuow2pW+c5bEkej6GIKYFfMRc9NA1yR7eurlTP5VxwxeI
E/4i+8h0W9N4uUHhbXzNW1iznH0ZbIYoX/fKKYabdOC8O2lCh2fWYiCS44hqSed7kXgRPkiHsq/q
hCTpcEwq4sXQocDKzTy16tI5PQPANbfJ5tmQrUF1oqtghYHUwa0e6nnO+tcn7TIoI4nLQiNODdCO
8P3pIlAKkL4BiIuWTBU2kD+jCQZr2vfEB1SNfuWQWX1RJtAAYdbRvArxJ53WnRaDSsX3AidzQhyR
KYb1oqldyqRBmz+fkCEJ7HTXFrAkp9usne9JBtbTM/iP/FbDVel13DaalEvbkNPxBFEt51Zc3RbT
0RvJKTwpQQg3nDZkt0zHxp6jeoNu/oMzgzIyGfAHgiQWmZX08z2Jcqbw9K+5zj+SFrbae8X835YN
d8uALTsuDQuwbscfImpSBc4Kii7CAcOxk1XapPhQa9a9AOt9aXj0WVenxpOhmeHrZNg0lRJWkzXx
R5NBK59pJRJcwOu8e2wg2lyeqKSdCMvnUOiEHEMzJMhQ8AjbVstsknzMQyiN8jmFtLEnrwAY5Ehc
ho4HOoPMTHHANyyQr7SLMCJeZOnPduagiM1L6hb11BA2QsalnqWHtuQ2dXVpkjTZJJy0+OBmDdMy
n3L5XPkxlx7aujtkzRjuUTWxIFtfq58nYnAjnY5cU/HPBWrOf1L+S0so8lIYMaVHI78XiAiWsG79
bd0pSOv4EbZNE/KwDzyBYTsGf9FKG9U16znr72jRAoeKjQpa9UDCcItMBpxz07guLJJ6SLbgkzdU
Ps6qYDvcYsOk+cFY1F858yroJa05Rzq0FNAndUuw5NSEPfa4g+tN+kukQ+JlFKmVS2axPNOlcggh
ojrdtDr7Y2BzpyI30h7I7wtfPfID80XQzGtQ6SMrz5HhIY6gFnMOAKaieeQ2e75H2UdibvfTd6mT
lxQYw9cTA27ofKZQNQdyRSsVIazgWMGbUSbVpVF3xZXom/YBLL3/Q3Z2+BqXQ3CA1ZuNmNp5M9kx
ItnR8UCoBQUrgDQnYL2kBCD6VJYikK6kwb3KYEOO61NL+L9Ch8+EDgiSGET9MzPhN6HD7rl/juM3
Koe//pG/VQ48539AGKJ/jdsYlfkvKgcMO3+Y9ixRYkKLWG2Om/tb5WCaf5goxfEv8IJhBu8zxPpb
5WD4f2ASYRoAvgiRPKiK/yipYp7M/qvHbjOEImVsngsRjTOP3ua5wy9DadSw2ZQ4kXlf11ISgDrl
9BY7g88JVj4PLqUdqVsBrO279FLzQYhUuzODatwWtjbKZRb7zpKoF/ZpgpD6leYagHY1uXaGDirc
CRhLNqI5ZyuV8U2iUAaxgTvWvhRDSlfGNNfSIN3d1NjdIND1qzhJR0D3Y3o3JVCUg8irAVgyWC0m
bcKQYPf2tUYy7PXA+RU3c930z0Ekx2fPEqRHRILbthRRx96gUsUpIdMr6PiafGlNkTw3UT/eaDgT
ORol47dRTYpIqSj1cPVOzc9ORQZPZGbvI1Aht5Fwb41Go14ps9p8BMg+patf1ss7qoeTcPfsJ5hH
kfyqjFlRJMyqul9+ghzHR6KFtXs/KQtqudUikTMH5UItHDSojehAvEVs5sFNSW13WSDpjBcSHo+z
jFOdKHNB0gIW/nIfTG0HGQNyrdna5Q8jTrWnonLqOzFCunHiJDm2TkO78iRAJN/d30YCfWRbW+U1
/NnHJgMh6sj+0ot6ek7C3KJr+ZFUbvXy8ZeeZTpv1x0z+nkBo9RkrEx639svLVHMRqEui3ub9MBv
pEINNzjYjK84zYYbzeNA0yYc/OhkN2tbFODPc62ZNjXg9uPQDvqLTA1uQ+BQT0UF7Oy+pE8fjvy7
yjLNn8jijYtI40QKfMK4JFGPI5MffonswdwGcZx9SQu0JW6a6bu4YJ8XDJ+3aWe5q7FUzXrSc9a0
1ejdhT5ZPwq3vQQkZOyaNnR2CGPqhpAta4WrMKUhQpCILgOxceJvmcT9bNtl/z0WUI0zekHfqbis
vTdmaqcaQgFCQTqy7IgiivvhjocyvfI6jYcJQsUutX7oeZzgwAiVS3s1mZwLn6iKWQYztKsYRu/i
dALVJ2VyPp9fOUUx3A2wyKtFU8TJMRdWdTn6mUlvo5A//YxMW/pcqsYQSsjIbpg8QuUE8YLBIOOL
jNyvIwXjcOMXRnd00oovZwIqhhEipmQ3KpEEy8mOzDstbqDP0wK+ZAASbeIJRWnvzM+mllIWdD26
ZVGD1I3S6NK2YaLrmLA+GWM7b/esWeKB1hYGLTw8ZPBI4d+uHZOpHnlinnZHGc6ZY2bUa0YNP3/g
za88FEp2MK8dBVS1N/Hr1808G7H7UfxIZDlcSdcM6X/q1ZNX2dTdItO3QEm+DoFNmlnr5o95xV9J
OwWpIekoBrJZllWSc7fQm2hivIUbkKh0827Q5+LQG/mqY6uBtp7HkWxX46aD5DdvqGV6UI5sjLXT
aCahM23F36SKvVKEctyeli0HAIqTmcSvKodzoizD1zLz9a8+KQpPAdl0T4U2VVdI7ijHcwlSd0Uq
RPxS6OmWGa2WL9shmEsomk9be5xSb536wr/2MSv+fRT4t9qFkzjhX/vVfPst3juMoDHUzprP+dH+
Zb/qK6MmdVqFdxS2JCk2Bi64UVXafTIFfAMjMYl8r2rtIRljwPnOIAN5HFRBPe3r8+jK4hlk/JIB
VvKhmTynnYv8Kaj6ebAMwvybYprKnSZAZF/FOI8+3nve+wJI2vhYmJUtzNVn66eY0loZIvLuMmqs
9ZAY1EMyijaVG1I31wX7TFj17Bfgljg7z+EFrl9wVEQxcmH0bvjKs4eW2RzLZ2tA4+f2A6WuCfF0
U2V++JB5FWdCUUTEPXz82U/v47Obb3scvA2oQQHavLPP3ucqVpPdO3dlO5/7+roOX1nNob9TtWKm
OMXT3DwfrjNvJrAzAoyBkxfu3pdxdyjnnIQe9BDWP/odp0SExs2DbdDTE6Nv0hbXmEPjS8/k+/dk
75gMGvv6teM1wU8U2y81qpC9Pk0khaQVUPrW7lNiFzpPLWXiTAS8KLahtg2fTGGAjvQ1/1AzYV+H
yLU3WW1hy8/E8E25xbRVfRcSBC3g9ICm95eNaQ4/jRNR3sxtUOXM3Iz1RBN9Y5Xpi5GrXS2sAkxi
iiwxsykNCo9HnTPBcHN69MJAi36oUBPdmukNH6+g6zVRnd+R5U0PJMc6vwzMSvyg0TRtEl1wzq/6
7qed4Z8c+fR7VA7hoaUePdrUuTETNHY+HHv6YjTz9EFnEEfCYuXGoGST7+RLlvsqEsM+7YHFq7md
oNlklouhr1fAJIarxCA8/JOFwCHxzRuUxxD3LmeGk0ZjPg6eHRvYq/MWNV11R0Q8SNpR5wFbnPbm
rB+q7RjSWvRIM4kZTopow1FMPrtmQwgE9IIUJna9FxrBkyIDCFkxOqQxRZmbLjstQaMeRcWmqdL5
cYVE9IJHLntk+29eTJLnf7axZ2srIBq5R+vMh3hUcBw7dkVDfh8eKNaBXVjZIrOyMNtkRkjhE0x5
u/MjbViNk/T2g50/Dn1pWHxK7PFLzYy3c5bGLb6CsV/VlGA/KofXCutLrFSJ6RsqdA0AnhQQ+oXz
kXP+Xckaap7qId05WtqNq8GMp3VgjU+GlMXKKn1rwecRREomPBCYIVisCaPfJfhR7zuwmXylOvoG
SBxomATZqC1ca6q2U2WK8kgGpx0sJbGhX3gPxF+YBmUZ8SK95S/KOE+eauJ7IdqnFV1rqGI6sZsW
u8GCsbv4oSHPv9M6WmCGpobyoPsDr6o6d1eKlHICNQXAj2agn8LXTdnyaDrMFWKv+PcEz8yaFmEy
yvfpVNqrbDKgSjEpQ7pmn1qSifUCpDUmTtZwZXqhEfLB8ScYGc3HJdiYqNJfMCGyrzYVDpSRnV1f
agW5J5FDi2lkIfgzMK280OwRHgMQN+srLHJAWaNOIFtSBCHdPah+d4qz5a7RiiBa1PU0MU1I/b3f
Tto6a3Mo5L6LZoPie+rXsMYIQ6ndmFRQRcx6r+YWQ1xxykTVq1ZN4KSkqstQX8XWlL16Xn9HjntG
hAvH1nDRp16xzPo0v/K8XNwQU9YveRkE3Jm5+3jaUf9b2X5S2VrUHEgw/31l+xTX38uijotfi9u/
/6l/SPhdalsOAahgZ+8HSr1/SfjNP/y38v5/Fre2R0DjjEmFGIHPEs3OP4tbYtY5ms2KL6Z79IP4
hP/vf9+cTOqz//yrnnxWjP7rXTnzDdDuz6Aoi79m/OaCMQ1dpK0j3IsgKjl654jYcRgr+L4j2PZG
1c7zLzfonVLuvQvOek4k0A7HI2OWuP5yMkr51tKUxLXgbfNXBozR7RTQq3UzH/onKXOfnYTf+YIY
zrhfoBxwKp+JD4PEnWpQSfaFVwr3OQm4gAW66qF2uvgTOd7bM/fpXvJTzwc+5LPoc8++mhK9AHBn
2BfIaZzn2EuIUmymWC5cUsav5ibcFy9NjCsVOsPdx3f1rfTxr0ujmWc1+IRzcmp7e1f7im1d15R9
UZuJvS+AB6LCcgoifMgdyZcfX8x4+1o9XY0ViMcIiS5F6LlGdqDOB1Ie2xd96XIhTyL6W/QJkSHL
rvGSiMFlIsUhH4aaTRK7WP3VNkomLUOGLEM3i+ATC//vX9/lyI2yFBC8CzX0rFJO/j9757IcN5Iu
6VcZm/WgDfcAFrMBkPdkkkyKpMgNjBIl3IEAAvenny+rq+2UqvtUW8/6LKqszEpUJjOBQIT/7p8b
aTyUSWwD07f5df2KnhpdK/jX/99rERl0CMUTmsNH/+tHneSWXqbLYp/oyDAug62pT9Ez7RpyU779
9Qd9u2B+vTmZcgKHdm4xTaI+5q8vlfUYYygQs09jnP5UpvI3g4kr8a9f5F99duzymV3yYqxSf7pq
dQYKoifOcWLL35xyj6kHDyqphcZa8Ej66xf7k232dukwUTcR5TBN8xH+OXOJp9oYV82wTrmZFVVk
IaXjmtA4dpedklgpC+fDZj52sTJ/vkJ7sw4cZa3Dv3kb/3wFY9pn2dNvtyoC2p8umNg0OA+w+T3N
Xm8eLYhcGu1lvneWeDtCHdsVRS6FicC0rAM62G83L1O3bMcK0u3/+t38q2/ABpJl+7dv+p/yv0Xp
u3NVSG7eMZ6vuq5PlGwMzcmWnb/5z1/qZm2HjHkjjv/5ipql1zWdaK1ThqPi6vsJt6xW0sV42z79
O2Dfr0s9yzchpRt+k+AHL/dPly8OgKZsW6kdcfbma6BpnXxjwyvf1omWwLFeWB3++tczfl2Cby8J
hgiZmNjH7Qv+cxwLGKAN2F34Rz3uMmDZ9c1z2qn5So31fM1UzPdqORzJUi83v2QJt1Q1981JaLWc
Ii9z2/3a8vj7bQXpKcNRXADsltGjtNWIMkqC/k3cnljFL3e5QwSHJmRmoa6PXHMTmX+9y5nX5TBu
cDaqUq+2+pqu2yZztW0Cp2YIGr2CT4NpN+/w8jU5QKANvE5MbJ2G+rTQn6qCuIr5ImMn6T9Xq+o/
Z5MuHShhK/eVie82jfQuR1VjtMiW2kh8+6NNvZnDfdvt9Zwf66CpI7/xc5HKTesAqq1960fRnLzE
to7kICYtWApqP4CQat0G9rr/0q8pnWG4rlsDRJ/DX61ECv6p8lO3oPMlo3c5GTLL3ZV1y2tgLDu5
GD8f2hbJM7BH26R8J6NBT5E9WDG1GvJtaUS/7rR49d3jRNXOSdHT20VLZ9Qp3YNp/1nkZfsmJHOh
Y2VkyxW5GD2UEOvIqaNIsneDlvaVZi/LvXUsArx9adngv9V94X4UmcnVbuem87EYvvpUhrw9ocfR
+aiWwvxOC5uJG0K0147eTipJscWJLLFx/8AccBiNOTxhjMXA5We13KSz553tuNBCa7b5RAl8vOC5
zXaxZalPNFCK6xvT+AKSms/Hn2JxVbg3XszRUZ/St/meKnfyX4y5U58Fx2iTs1Xvb5gvc+yjHsB/
GeTCn9LixTr4cc3fUuXASteez80edNX+/Yla86TeSuWWDDertMv3yLgUvC5CcGXbmNeXoKqXVRzT
28bkt87FpGV6oefmfKUm04XdpWuaGzl1aVwor+WqKWB4fQgXAzKGjFxiP8NZUIejHgv3KG/rpTaK
Vu2UTfRkZ84mb8ZyBHXHXc9z0W1S7r9GTxZsZKtnXFIC5HyVTtV7VM3hm4/Eghkh6Is4LjE+WVzL
Y675L0ondLjzepRbprXzgzRuIk1PmHneLoThkVxqTFshPHqCCFhTKSbMKudjbFrng2olvK8gFfyb
CcIAB2Gt9P7SPiAiM3Ht93oc6y/emi13ZTsSwlMz1t5cgzqxNTK9O1LTNh7oiuZlFO0dIUi8hugC
/pEv4LqzKWAgSkOecPLlQhJFP1W0gcqgKnwkSoeyqNnR7HCp1+VL4evOZmhSKY+FThCbqWyRUhSr
6sdeKmDteTxUPxqn63969tocHFMMFzSDocb2nMdzOBSsTLc5U7WZdIkvs2em9NUt8URslbO4mEmF
Eam+rs+N0jtEDMiwxDIGmUVG3tQUbg3NxafpZQppWKJ0jr5dekMxUuIyd3dtvcQnvJWi3Xlqct8k
0a7tUsv13eXQi8WhSqgpm+z1vS7bYgPRD63YGPkavdhB3yqm+j2XNP5E9YiDDZsFhnU2o4ru61aZ
UddV2qZlDxiMbF62lYfLloUpDmoy6NehwEpZF6085B21cIszLD/ipJko6M60x8Vvqq9ZMWIzX2om
5HWGfw7XXSCK7kP0NvdHtmpRbFZpOIydsa3wceYU+V1ovdZZ/q2YUreis1IjckGWNj16nM8UMuhI
gybN7Zu/DXLIoeFTMRZm5Nk4MbSgyyqwSx8v5pCkB6+RKix7lUZrs2gbs2qGZ1m4rQzHWm0Hp1gg
F+nfS6Gar36ZmfjbjXmrNGYfQ8n78OO+euSpRC31yvJ+du0WA3+i842KxMzpV/XrB70f5ANAAi5q
zJcC7FLcGxfNzLklEDAdilZkb+Yn+rPYYJvW3Lchq23/mXQ6C1Kz+saXRV+5ZCn08V+Q+OeEQsTZ
0Te0O+M3Rz3Qx6ASQOFD09Gat9hA+6NaWwt/G7v0CnNW6A30q9JpbDenpitvf5sxQ/ApsNdg9LUa
NmZMBx60mXMU9i22cO64Gl/wBXHrAz5r9/YMlmXvGIV8k5gBeGtibBRdOHX5ZmIHZj+XDlNARZzZ
cM8TyajenTz15M+FiX6gRkGxC+lXvLK5Pf3Aq9xiXCw059V3Y//Qpb7a01+JY7Cek4wEkZGn39TY
f+SMTDeOnSVJSO93q75C1h+0J8ITjbX3zNS7jF2ehW5JBWJKZ8ces9S6XVCtn1c/qUQAS3F6Hp2u
urqJ/GmW69fZtI37ojf7PeuqKEPT74aNPUjzEztj8rlm2fSUDIJvjjs+37QIVn5gJ8SbgjHN8KW3
paKc08lUQ4iylFWoXNbxsBhUMtGrNesnQI3LHdMk60rNTKYFXVUMRuDyLeQhmx3/RavHud7MuMkZ
EHT2Pep1ed8a9nCtMq8NaX5V3+1Ro38eI+g3yv0otnflamJxMzM3UB4MuiLtKG6jGtbHGVmyXPgk
kfLKo0F8Gr/FUpuepj4pHo1h0O+6LHHei8ktkrArsVbbeW1kQQuq5OLbS3bXzY6F03zy8YyOifow
s0meKqiimzpz8EC7uhYHdq+qbmew5G01NrNjhL3ejCmUj8W8TaGcfnGRp/djbcGepX38rC9oaT34
VqxGyfRG82o7bHSl7Ow4Z/PshPhCMMzizGEU6M76JHd+Oqg9p1ztnIu1ecaDaPrYyAcMqiYyY7Ef
uHguE0/4n6RH1d0g5bibeRCe6lxVZcQ0MlZBY3C8SFncIBDERnYzg9cajXRifEzMkd6EOo9xR+MX
6t6KubcCzK7Oec5MllFLX3z833K8AearbojDEpvgXS8WUEOL3xrexiuFzYJoTD8azMXx1r95CROZ
2AfbRvGn5oIW5EFkV1UZ7fNgLOrFKxd7MzJFD6FGY8QXlInaepoaVNjmIrLkJDJAXyv6fNXzHOpv
RptYG3FZ23xUD+PKOaUuV8YNThNn96Yu5mcsP9qdk/VWEmQWCSBPszq6ymVNqZwSDqXBZuZDX+Ta
/RkzfHiV8Mq+T04sPnEPuhk4WHdQgOYN4j15gxMuiOk4/wmmpc2ijrrOYS96+dNJ5+RB5SDdgzWj
pB2lF6tmQ4ldlM5ZuwS26DpqWSmC00qKfU3djfHDJuzZk3WhjkhPG9oIUTl771QM+kLprRi/pi52
zFAka36vi1joQSzr8r72y1umAiv0Y0rtPZkUBCR7D82vnIeXOSUB8Ds4/n+00H+jhfL8u7ky/nst
9PJj+l93P+bse/NHMfT3H/uH00cHTQIUz7mRkCGn/UEMNXT/b7fMuc7mDWrtb5ai350+FmIoRyP4
Z5wjb1ooEsXvTh/L+BsHDQgOqDGC+Q4eiT+Jn38lhjq/Ci7kqSH2GQ5uH2CXLjVjfzqKtdSEskus
83NnUsXxYTcERIOap7G90VMfYT+wJupJFzCkjaq0Q2PCJ8Eb44h630wZDVqaWj47KxmqUNOlE875
Mq6nuXbFj7YrRZRRj9WtLXj2xC04nBXltNhPmkpXj9JrdkimVJ+lqClB0pfEE86muDUF+/d6pvXi
kb3caFgb6faMGp+suov70MW+rb+V1lRmFDramjnQJ9uwJzhmnjaFsyeo4B3piGT7kaxOQVOmO9at
9J5Sk2Vzop6a7La5MSq7xztEAqlSX3hquMbGy4EC6a9Zy4ls2NVy9GiPVDoVNacM48yAA6T9nmoU
M4tWLsyCy1qE6zLl/Ki7aOs7OCGR/Z0L8D834L+5AcGx3Khq//0NePj8SH+5937/iX/ce4YBMQia
MWa6324+NLHph+r/7//WkDPx0ln48DCNcFH91xiCe5Ihqq6bUCYdYJboLb/febbxN2YHqCxAbxwu
cN36T+48dJpfVRA4RnRjsCbgtmOO+0+c7MKI28ERsXuhZZN0VYwp91SLZTE3msfOXCRMzWmfqo8z
3KPyCVndIXFhih9pQ6zNFgU2UqNhW+Ea82shtOzkWGLu2cp65IFl7Xr4UhkFNJFmrUt/1UozaYM0
YSP4rNdtrJEvz0qrOpEZULtxLPP8IszUbwPa3bxtptL6UHEEJ185tGG1GElUg2WLIGM72zRjd7PJ
/eGxkD5E4Fyf4nNpSXlWg9nvFndsj+wdp08yze82p99P21fctFMjdiTi5Tu7Pj20nYpaJ0t9WIg1
/L5eStO9MLv0tAKH2euysbd8Udqlxgs3ExYatymKOOXdnY/hp4MgP9BauCVjfYvuZlN+r6Wp+Tou
89keKL8lgiBDBSP/uqi6ufYDPaosHq+lk/nPszMv+AVnaydN/3WePXcz6nR2WmP1iPmOjf3QmZeu
qrCdcbAiQZRl52pspoPjptkdQbIPv28d7Dx06DrSLU4tB+Jd2WjjN1WI+LDEjoU/3Ch/EILGzQDC
8sfNRdMyB+1oXTKzH8Ngdht/yuavoIgJmScZZx2WqiQknOy9m+bACVTkKZ9N81pl1Wur8dIsZivb
hml8i3vN2eD6aTZ2kYkQ9BR7QTGRlAjKanSMAFW5ehLrbLtY9lN5uF2Rz+2o3K1nxBkD5aEs9sIc
IIamQvS8+1GQISPvvNPxvS143udpCNzCSK52YRQPy6LW+3hK9TBd7facWqYG21qfHV7FajY+CJ6d
TagQ8UWzsqfJVeXZqeRyThfXuqPmM6cJOp4epq7ttjAx5u/9ja8aYO3qOftr8qfPMWtgAA3ArRL5
dO7WONvPTq3OfUxffDC7U/KZmqUWllI6+9To64Q6eSmoF/bZemW90C9TveiA5/21JHJm6nXYujRe
J54aXqyZnGzQWou5LayiJXDHmo1OktITnZpOWJCgywNi1P5prKo5D3oJ2Dsc8VRt/Wk+Zy1vSrQu
hO91Uc9JJ+oqGAsz/dkMROE9r/T3giqkc+don+7q6Iz00zxHz0rcwOq0yWRbi3fPkpbcilz3X7OR
pP3YiZOM6+yh8rx0C6pc/za6Rrk1M8P9XrTximOlIvgMtsTdMT3nTG/001cAs9aDVsQiImMXb4e+
IfZWF5A4Giot+9Dz4uboucUkowoHzGYZzPVBOHazWVtSsK47g1eeLfOgkEKvJfODnVdOw4uT0mef
ZXW6oNgwmRd+kpF4tpbAqYi9hJ7Pr+Q2MK0wbfkqZB7fBms3LhtjHfPd3MfLJpu89XmcKXMeMYht
U+ajUeoDZel6O75Lvbp7cF0y1rHXfcGW6l59a9h3nJDuyU2zQZ/F0Rm4rYO8NOcDYJlp701u85BX
AEwNMrpz4ElveSpUKe8qNeJONdv8PdMNAl1uEQcDm5eDt3DcOtTQjJ5IepkhjctIl1K/q4gx6XUz
PSZ2250XRJ2QxVO/qIGvu3FqynaqzGJRaP0oAf94WFvj05gc9yLh5B9MYzQPlRrcIDPoOJ9rSZ06
X/KuM+M0ijMJ9kMuMQYhq39a/XT5UelShqsmFoiblf0olrbCj0zJN8Y9codG5hQ7ZAzyszELuW6u
/SlLh/mZHnR720pqvl1vdO/0udY4YLAQ+Uk6RXHhe29Wo8Me5hgQajNNdZ3dL1qUK8d94yG47uE5
aT9InmooW6kFY9Mefuax1lzIczVX1eLQBrDwm2TykaxVsmmNkorPZhx33qjIdkucQ294nPpzV5XX
WwfYMfXdOrS6Tp7MMukfVuqqt9PsrQ+6kfn3Kr11S+GMXTd24na7yqYNEhWHVF3hjdEgUvsHhHXi
3mL+jmp0U9aQaoK4mNKwcx3tnGp2GzTSmV7l7Ge/xXeuLlH6qCeD/UYsknvDcmk4dzyAZlkxAzMd
NBashHGSk9nv5H8Am4s2uxg0Be5WvTE+piqxo7lfn+OBJd2cFnPvjNQ8BpzhnacsM+ZIkg6G3FNe
V904sHvApNRZBklqnWkBZy/Hj0Q2Pk4o76/a7FRhPlRMTdw6fQCwudSB1ibTi564LcCJVhwTYPWw
Z4rY37Nugmfp9bMSmnVd1+FhSEjCtLD4TwMfWOhw7WGRNEEogZriluBc6xv12V2R5XwitcXic6lN
XUOK3Lp1vdaJt89md9gmXl9ulMVGXPfic17QQdO4asAWlHtBvepZNMnKPnBDpduhwpyV9KDBzLls
N7MXV5h/OpbvKZ4+0kyXO23U3dM6KvHdEGX5jVmldnFU96isynlaPftZX2x1oSmxPU+TJQ7o3yvw
UwGVxRHjs6rS4ei41Ue+5v0hzQVOyiJrduONazoAe3ODWUvUMTNhSCBh2VeV1M3D2gKq8HhyjUGe
PxqJNN9QU6azz1MZJ6sRj69Glmn7ch2dcyWz/Ghmzrax8ttMQL8vXPtl1iYS4l5VbghNxdAexvKL
7yVyN/Reey+93ghnJa2t3sY/PLgGJHXTFCmYOOqUqnKvmnI9p7Y9nSQDnq+jf5Nf1dhEci3biKPe
+hPexJe0onzSLHLxVMS8hd4o+pD3B5kht+5GVtWNTI33WNkajZR2eo/H+FxOmIFhrp4XpMhn1OX6
2OZkX22KFnYZQt82m4v4vRuWeQeepnuftdoNEn/wN80Iel9MNCuUrnqfDNYVX6+MbTKNQYETHMNV
+qENzhJ1C5QO4eXr0fcXhOOkPM09ZhDsMAG+emgWZZOEqac3IamI8vmWoHxiU1Wc6tbjUe8YuLOI
unv5fdP0BojeRF5KqL2Va8mdh7f5brLsOqpRAHdpbjPBS82EkteaZcfMh30S55nDip+7D60jYXrY
BFhnj24PRipOONnTOwpVjkyKBXo3TcZ6j8BDU4DTGZB+unrreNP8MXgkVolAr2xSODk6HB2TliT2
0tqR06zz97pI5buLEqSzzf2oEtRr3sjPaqjabV7Vt7qhWiPVqnQvrPJCA3vRFW4ITqDKA8Mu6jvJ
2DC0IKpsprHCGanZyWfcdybtq+vEI83toHn6OtOiIr9n3wtt4FaaYaKi6rBlN+sUG8fbBI7SDnab
xB31fWxp+k98UU7QU3oXDP3URI3bJxvGNV3A1qPbqLJ4dBDHLUiPy3yKKUsibGrmB52v+h1585Z1
BzYh6gEtHIsQZnGFFJVw8ozaqRzsoEUS+tqmeudvDQKrpDP1RwEyzoTSluQXY+qN77MU5f06zywI
0CtDKy7MbVyvZW08eXM85HEUj17afAeTNSK4VXXpV1/EDAvHPoLCIK/Xz57ffJmWkU+tYciqadh9
a3bKQd4By0RZKw0B0pqKocjxs0JES5rUkdbH5JYpvJ9/SBfH4+TzDtkjOF/5meZdS6Z4u5ijPKBa
z11gjN7MrMnLjsPotXet5E83ym3eLO48q1i6La+o3TFraqMhWcxdRsauCRI515h6deOuyWbvgOFj
5Q7mMHcRg/tlTZmytZ3jftrMi+NgFas8xY4/bZzV765d1VoBqLvuqFWyetSnNI1cC5E9aNJp2Nsl
zB9WgyVi12eSc2ULY07qZoDNij19RvZGlI550mtlHzudSUFGRyHSJzRWx10q7KUarwdXp3mes9F+
VUbhYMTNJKq7IucZtGQrQ51P7oprlMwO6ck3tMf7JPf4WPXSn5/myU+iMU/gdfTDqt8tMjHDvFcq
ot13bgPleO4tvymx9PMUpi9ubodDrnDyBkoih8xVnn9JvLJ/69l6cmZS44UZXfJUOavaercPO67S
nHhxz+nLYah00eKRwp+mnnFKD1I/LLlqn+K40vsoa/ijA7nKA075+tonfhckrdG+dABgvhrSayHV
JC8xTt+zbWLApclS1/a434iQ1b4ug2HUT8Kv5NOYzqqGjyJrcTfMqf1Yp+2HWDtqf6HjM+ggp4xB
Y9J57GdrYjN/LGP3viiX8jXXZf7s5VO8IxBigMYijQyDe+yfi26YPkesNqE07eSkqkRGvKN6S38u
NyFhAxACbu8sAUcP9jpMfM0oTp3p28qujx2/hvbVNTPTeuEVaYTWml27xGcn1q7410egBBvlacYG
Gck/TIUNMxGx6uykIAsqcLmXkqEIY0CXi0nXvpVesz6nQIeg8MNKJLW1sGjojM9eC5YKQtHjBKgL
Lf9eW5oV1IOMd705ltf6tk+yVq4rfP19YLR6cozNAq2enS+hEL/ZI9IbNBUbScP587aRNZzu7Fhs
rrNah87C97zxl3ZCWlZZXrVfG8oHqnujyJW1KRc8M3etwVMgYFaVekyyXIUNB0lk/dSWWp8eDDqN
9m7awD+vqX947etZzl/WSct5vmo9B97+gWE8WYrNMAhTUNJGmc104iPpPG/bJG3qhpYymqEI/k9l
jyq1e22+rMm8izVBtVRZzS9/kH/+hdXyz24YJs9Y4JEzydOSnMQU8quzRLaAO0vLmC6JppxI83Fb
GObIN1IdNM+L4uTdrKzdmN8cUM5Ws7utkyLdifhODgR44Krwq8J4I6WNoe6v39yvpieONrf3RrjE
wJvpUsP+J9tZxUSm1mMI5FJ2FyHZK8Z72FL/+YsAaL5xsskBiD9/AE7eg/P1x+mSmbAD+MeFqlSL
Zvvby/yPJPlvJUncDX/4Rv4p+XsA1V83mfrjRACN/vZD/7BHC9zMgLNhg/r4sn5TGH9XJX3jb44O
MdTC1YrVFMPaf+mSJv8LvxTgZuyefLmoib/rkpb7N58iJ8/DAUbyl0vsP9ElGUn8qkviwDYZXd6i
JADOmUHcdMs/+JUzN0O+MVR6nFtDZMEkG4e+p8U9yVYg9SyzYeMSyP0nWbSk1vrY4QGlj54zR4li
5r7vDIgSTC9L97iuwma2DWB2Yminz7Bo7MreGTmIlMfCz7vXtmZHHY7YWvJwAeQKu9hUIzvlymuD
Mua0EgyQJewb1sw9Y24WPNymjtoQY+1tRpUNziH6LbvNaFCOElo3aCL2ATkGtqcROqQH7TvP5THq
PdhOyapbdZBKzA0hTYSmExkITebZN/uUIXHl3gG8FEE1DldVmtpWKIPHMRs53eLBbmRPEiz4I16L
/tKR8b9WucZOX8yNloa5NydOUDt6wmkvl9cS3sCOv75FEWkWOImufzQxtJxYdneMUzsNBFHWbJ3a
gQ2l0oIPk54xI5qduN3avTBfS7/AXGF15ZNhzi4QCvs9GRd57zSLH9WrZT0MZk7mv1nsKDXMhxTv
N3YmFwLuwih8llr5YAFWu1j1dHV09rROCUUjkLS9fXeBtu5s0VghClZxMiomxJk7t9exY1EHrpEl
d2w77Qv9vaR22IMMZ33atGbTXGLZVT/z0fW3Y2Ev+HIIhyCEqavp+t+dOG4QdYw4dLW0hUzDv1Jn
ffVtzQg6FMpQls5xnGA2isyvn/JOWVdr9ueTJcX0kCm9fQSX/Q1bXvrhNC4t48l8QppaIufGRyfa
ZvMklxrjobl6KruiQvEq1QX0SkpcLO/C2C+A3uX9RZuLIQQVpJ6LGQ+Orcz5smSqiiSYLXyFvFNt
npJIH+Pky8roqArw5TNSyuuGkzalzyCNpDROVtrqR/IvnyV//j4Z7PKRMB2WsWWOgSRljoR8immO
DGSO/J6s68XWkDRzyROl0OdmhzmjvuomV7Rwh/5sFrZ9WsjSyc6yt2zd1V0zW+sbOiANAKR2wEfl
+HikXZQth/3RjlrMRzs27slWa4eTa/nqCKT1bhxVKwLiZGXQgiikXn5m31WXI4kjrkFwZwtMjlhj
dLb2LxpPhFStVy9b9G0sTvboszNt66/LNOQPqcWYGtaKgQ8v8kv7yt6j3OCv/64kZLoqb14WK62Z
Mqj3SnTlFnshRK8qM0+OjfpU376p5RPumsRo0MtgHfRXe/DncFz8eC+nUbubME1TGgheNdftNxZD
dU9AYt4yV2vCskicw9Iq+8V2b9M8QJUIl+TsNAujYK4dBVs2gKrm2yjidjMIXBdEK002vse1z859
BWGm7fHv1dmljjlC2K4fkBSoIrRcHEiTzLbFlM9QyHJ1xZ9dPko6SQ8jJku8rwWeQ+zJj9VMAx0G
SjOSPLBhXs3und2Nx6WzpkO3YICMECCnx8nuXzAxaHutXZwLonV6m2U2yp70J8YWmKqi1uBcDKVl
sqrz1DiXCgwKyTVn47qr/yVnV7i1TWwNqZfFD4vlZfdOqj5qW6LWtBWqamZ8QLBx+iDt9P5ddfzK
QHBl1MnSPCVlzRHcdLik9aQMxwp+bLmk5cPCskvrCutd2XQNOJN6eV8HH2RvzPo8DlyD2TIv7/4y
w6CsMr19arv5qdaJjCdeXd03VWr7weizL31InNg4WFR5K6YlNpu90hmJXq15c5DFGKO6130ZNbL2
r1Bhf0LWn8LEnI3tlHolooJnUBuouRyrpEufaRzaWYVhKySxitgvb/Zf42YExi1XbZe/+xjwAd5c
DaBObh6HhRzhkUlsOvBs0drvhZY3C+SHfNDp1OFQfg/iuRmCvJm9fTEggJxnzKaPMw/sJ0Ao3CLF
xKWHUjU6X5WRdcf0BskFFmM533qufjwmA6HN0NBiYQeTK8W1LWEjR7GBR7Ihm3Rsl1jb9n5eJ/u4
7Q9LZiX3aTmUT56WWyLoRk3s0oJGytBfp/RNerbajKZd7Y0sST88dv0Ykrwuh+e39PY5sTqcRsKW
yGHrNMSHUXLSnaxxHAOoEtqjZGn/WcN7nghIm9NdPyr1QCC11SPhLhyeSf/JJMgdIBSBPa/Dqx5b
7Ufb6dkbz+SEMHA13Clrre7j0fF/6rQPraQ7Y4sIYjG+akW5XipdHEjYMKaqLPfTqX2HYB64gCEY
nLHcYJ7OQByOh4rVNlTsH5YIbMFtvIh9iNkfXraXYVycM9JU+anlNC0dKyb7QMlkNj3Gre2+8Bzx
N5K5x3ZgxKkh/ggZh0ZB5PrQ4eH5XnCqsVmMkvjFL+rxYRYceugiS7WHLHcVRByr6t7yJS4uVkkw
m6u4t0Vo+tV68Ie2+LQJppL7rJ8GZ/WYTnFZHhlYVZFRpNys0Jna+7W1WhjIk/IW3M0MFDYLrTF3
ZI+nN2daph+xl7bv2PzHbYYNA8cPdGs/mFuIbmTYx4faYb0JLNVp3219UfdLVydxYGm3RjaxyG4v
tEm+U9RKbnlZ44EeCFgPUZ7lGIF8osGvEJNsO/Aaq7/mNtO3QJut9gJsujxwz2UcsU0dLsFic8Ln
nfsboN/6W+z3sY3dTC9mImSasxtKO7vGPo3VDLJEWDOyAC0HMG7H8ozg6xgjE6bCFOdl6tsjJXFu
5Epbh3JMqXxJX3QgSrmGs9dB49adNnRzs984ae3bgaEkzjjVR4pJ+LnUxqEKRNz00SxyeVAC0nJQ
lTX2sC6/YUiSQRnABnCDFosp601vc/IMABisP1w2UHexzvTJMt1vdpL6zwJyx0eTqGZrpSVuZJb4
mPqrsWg0YujUzeYMZnVqwnVx56+2eMehWO5p0AAoZSbOjTZpLdY3MTEn7vGMv/h9mmYB/eYzwljH
6BNLWrMHus9/FutQePscCszVK+J2DGcS6B+jP5ohTjD5zum8f3SoBqjDfDb1NyyDTbxJ9GngWtLV
EHi1MD79lrnSDVicaEevyeOvmd/Xz6BhXLW1iFifBjUsnCs1DctshzEUd2BxyJPiQV+H7P+xd2bL
bRtr174ipNAYGsApJ5EUJVGDZdknKMWOMc9TA1f/PU0n/47kbPvP+a5UJa5yJJIghu53rfWsl6b0
bqN5pGsAeO0IgHvyB8SluQ/unT4wbwfPiTYQzZEh3aC27mTO2tAXkXdFoFyDStvR+T3wFksywa2B
0jqzhyxXTAyXBVXB8MY6vDhBHkW3GGqX7UQ++EDdFxwYx+03S23n0KvM4UTVF4OdtvgjTq2hXScD
Ph1JX3e8GjsC1Rk+mw8RroTfJZnb3ViZNm47wszdum6d4Sa2VAYDx85IYIQuI52kjVJnFYFE/lqb
AXILm89yVRtxzq3Fnm4qZKOPeajyJwZkMThvF96iCIdTi6bDFDaTeN7aIoAUxhqxmKKjv1BWuCuh
Duz9JGgwvVpR9tL5ngDzE06oAHHiYpita0tuUUWX68wQ9XGSDohBc8hPFuXLX8Il6XcFyXSscc24
iwK7PDR5BEQtWz7WMEGGtbBE+xoh0JztpkEcw035PXT1v13yL3bJpMskbKr/bty5/eP39rXLXv++
S/7zh/7cJQfub7hiNAOI1K/J1Inf95d3x6QIDPMMkQPQbeSI/rNJ1l47m6012+GACbsOhf65SWaX
+y9scnSJvd0Us+9mZ46NCM8dJC/e2NtNMThLw9SYvZNNm+MY34BAtQi781Bu0rk8jV7izHVxSMgt
/oEIyd41S7LpyfVbeeiWPnzMCz+k0YG3r2Eo8s4CvHNSKWMikK5gfiwwxiRusAfsSoC+L05XFLct
4mW6AbA+7CDMJbeW8u01MklENGBcNCQrZkdHocItiSF3jUu02fHUL85ZRqFBP3ETC0pppatkjrLn
dp6mI1KTP6wASZUvZkNOaDBjPY32q+Ahj/3iobX6Z+lny4HnvLoCphmdZeMuD6bI2wcV2eHOZhN+
t4S92hqT3R/x//AUmWwQERiRwDI5oLmSDIVsSFL1Sli/2eMGD6FjLBLqc1N3ZwZk8UfMMgM8WgJe
GzsarV0Qe+LRc5v4wVUyRXVnLbAyzFKdWrhTJ7/pPmCj6UlzMcBoyVLZ1tq06+Wp7AdG6UL9niki
RSt7zLq9iTn41CTA2XH8ut1nwB0T2wK+ww95lha3PjeSndHHy7EtdLgmxuy9yUdAwmnJbBbLg5Gc
raCDVZJHd1OWpjg1FAz92E2xtAfB3pyqiU62cjiVBqzoWBSSHpJimh9njNy7TIGchRVvMZuHTTtb
TXnDimY6OV057wnJ26+pY1fHNBD9o/StHEZEZmTb0qp7SIKxhQSN7eRmYf+1YxBjbMowL++N3rQf
+9npP9mBlX+bKVZ4ssaBioVMlXdF5xrkSL0d5pH+hWPFQqJRZXBuOr94sdtk3AkfAEbZW+Z2KrPl
ajLh2GCMVl8bqDF3bNiqU6p6tQ7skQV7yolDhssIgi+2nfLAaFrBLdlY2F2uKUTOtg6y933ZjWa2
kgHddHNIcUlhVuPOx+O5AtL8inLpX+OIJ55ou/Wt0zK1H0oTw6i1DOu4i9ROCSNQ29EI0lMN+Wyf
I2rszZElKSvt9AxGq+Scipa7zE1rIPluaHxhCcUSNIw6QZPDJHO8IB5u/BLHKfevOD5S+UL9TxGm
G5JO7ksiCvMjrF91kkFm0prQDTeJBwgSj0Ez3rfgiz41eU3ZrZHXCvE3iZ5AP7l3fsO0wa+jq3H0
ynNidv2DhVFom7l2PyNq0KvLOVl6K7dqBnZcvXI3kmYCdt9TaUyrBArGgQg+T+QAQCN81S5f+QQa
CFnijcFc1YbFM7eR+jxjYt+XUWNuWXK52wQA9Y0XC1olhhHrCFYGf9vGc3NXREV018aOtZGNtD/D
vKPNgWtbfezCWFsH/WF+lDKzgSeVOdAPEuN7V1LNNCxjqQuBvYk9oNG4466sZ/MuJadMy7tbAtgw
Mj969gQuMyYVVVivnaYJuZMk9bJZiuprLsimrwZZqBt78QpQzJmbZBucv8ZzxAYl2KYMP4kGGJHa
2AmhLEQOqibQ8YBpr2q/VvdWboqPLY0XwxqRv60bdO3KNdUNbmVfgfCzI/aH1q4d60gvD6YZNtxW
mUNnPobdbM3yQ+QVdf/Qw0sZddshV/txqa3OgOLgpwUuGme0sumxTVXkf3HgIUMUjwH/Te6HYkwn
qlj9GjzMzmAnnH6dPaY82RVoxbblwcXD7X/rgF+sAxh86wfpf18HHMqvP9SBfv+Zv4blzm8eWEuA
O7huncuz/s9VgO/DC4FwIbHJX4bef1sGiN88DPWmCd4QsQWcwP9bBmCs13Fz/WN/jtj/zbIAWeXt
skDTSoRO+Acuuxf/h1T9wNQ2WWJlHEJ74VRv8vzVTeHQkfE1gbjGdLsAK+9mEoQDyB9qNCDGybgt
bhYZOmrNbSPbhmYyfvUwsvJUVeXnwExn1O2AXO+Knyo2qgpZy5ZL+blwSe6YECju2oSMChS61uYJ
kUOz46GGCaQLcnmVSP/Ra7P8oVXDeGeOr0XVsnZmwPzcj2b7qcqS0VgvYw5rKzNr9Yp7tlCrpDNm
Mut2ZIUbFaBAruzei7JtLZvs95jVPGiitohS/GxtuIXFmRwybl/sBPJgoNZJ0ek8mOGCO6Mltr6l
LcVjtMxygaipn9pXDSlIjKxxGJ/s1Bv9LRvXxFsZZS5Z1RhZ9aUGN/qpgt93O3SzuR7svLuOgm76
giOo/ASMjCQOQ435GntKcz/XafRqxeSHk9TSBPxhx12zXkt20Gt63qbbxVXVGU20CghFqwZwUjF5
V7lKslvfLtS9k9vLrp77DeT7g+dNJBIaxsVjOUBadOaryUq8s2jAqaxSu/iiyAIxlin8s3QF7oU+
7R/tGaBX0nXdFpKgvQ+XWlAfQrXH0e1J36bQFK6pL0rCw9KJ5jguPDQpVXIhJiVu4518s7DKdUtb
+LNNG8Tj4GRMVAZBoG4gRPWSeFn4Ao1bHerJbba6v+I0LSzpgDrKVbXMznpS4XJaIjF8zLO5btZu
ULSnKWybawwp47cAEyzc5rmnuqnLcSKNTplva8yf6aacAiw1AhPHDWPtVqwCqRuZyNhvo0417lWU
FAjAFjUCn1MgV/mablQeC1ljR+fSBzi8B++RPDBssT9atCXdB4vLqwH5bB9Fjdd3aGLnWlgpw8KY
VPCekTjNLHNVb6x+bPbTLMYHqmzztSxS9ckoo/Zom0XwB8ZNr91JahYZR9hUwmynpgkeNN1mwkFH
Z9kL/VvyHDsJk9PRD41yFXRL9sUh/BggXljQzMyl2ASwTTFTA8nie8w+MLONz55Ku5tOzPHRa60x
2Ipqwskclg6u0TkqNpyu1ZNvN+ZdROUj4PaGvxdV5Nw0I5UO4OaL+jZFVk065mtc5S+qFKmTrvKI
7kIOj8JQUB+DMTH5T1WKqKc9MhjnVGKdJASZn0oTFydEzQ6A6b6YMCTTkU4+mHiiPR9jN073LGrO
wk8ZXTm0HNk2Q9oZeuajgkU3bjtq6T6FIRYvkYdMUbwBh/06q60K12rnPg6DO1CtkwgqxxyKUmKG
R7cOY/ZTj339in2Lu+poKcR2SVg9CMds69v4Xluul4ewwxO9SggFfFCXsTWChZmevaRbmGc7NUP9
R2ehuZYVlidL99YSjbGfhvbZYZR2zwIi0D1hTMptRuYQeeRNpafohZ6n53qyXg/FfI9aYYF0Ze5O
xVGEUbfL76fWxob853w+2YV2kG89CMQbmzF+oef5rEBvC+AJg570m4z8x/SI3YTfZBvN1aBVgQB5
QGqdwEUwSFPErAaEGtiEjl+jVQWtL8QkRw6h1hyEVh9IY3V3CYIESfJoM9Exsq20WpEugjopfbee
kTJKrWmEWt3IyD11RE8XjmHYmzQlWAghgrXlzuziD/TuMXhHLvG9Gd0EAcXlG9ui+z2YWlsJEVkY
/97JKU3PPfILNhFMRvO1p3UZVtCPY2IXq0J5/XrSAo45ZSMMeK3qYBH296wLM4y8iD7Dd/0HJajB
iXxs7e661yLRHPjjlaWFI9HNmHEdy2NsHGTxsY08h5bpqV4+YcXpbgLy7js5ATnmNLqWWp4yo5Ys
9EWyUk11pVOnGiLK2YRV5Xa+qFxdBWLDZ0J138xz8IBhBdsMhtb8PtMimQzar0CozGOWROJ6KYJm
a3SYUNYsuoW+zTaobT6n35NHjn8DUYyAupblyFEWGxjr822uRbt5FO2HJYsG1qd4Tq0guXdbA/CC
lvvg9HUoKkiAGJOLxzEPw3tXC4SkN1KW5Oa8sfmaAmaQm0wLirkKX2MtMVpabLS07JhoAVJqKXLQ
omRvy2OnZUoF4ghMgvnR1RKmq8XMOFXhGlxBxSTJ+zIxYnzwIfqtl0HNO2DRwW6YvPyb7nK7hXrX
adF06kmVrVotpXKPIbzbJ+irTVw0Dy6Y2U2j5VdbC7EkmEn5qi7+4lx02oCmgrWXDQ+chPltUJn5
mb0PdiIt8SZa7BXCPHtO52y07HkotCSc+3awMQYtE0/iszu2zMmEkT0WWkx2tazcY2jbdRetmduh
1p1HU65JV5W7+aJLE1u8ElqqNpB4j243zfvST9RB9jwigefIA+wI+WcJ7//Wyb9cJwc+K8ufrJOr
6c2sTIBo5wf+mpWZvwkoSqy236yQA/kbll6MZcCnMJz8PV/q2NpNQi2Sg9VEL5D/s0J2zN9sqdfc
jNd8SD04iP7F4IwB2dsVMjxSWv9syeo9MPGV2AT6/u4mmYu+H0sv8Y9mU6hrI+3qzZRZ2YOy3exr
UY7LYbroONgpmTRkF3nnIvRcNJ/Q64wzc3CUIMb/49mx+/A5W7i8rxstGsU9ealDdVF12EoSiG4u
EpMIEZhV7j3Pbj/dD21t4+yj7Yte19TPv44jYtXYDP4zlZdQtZeLmtVflK1Si1xoNodYy16jFsDS
ixYmL7pYqSUyxjf5HyQ9QaYgn6WBGj/2SeM8IPyhrrFVD7/1WnKLjPEmw5iNYgGC+9OipTkHSvVH
FTXF2qL455th2+h3QeQ2zapV3rmWFKpu1Gx3XOmRuiHTLoCbAD/+5hWGcV+VKY5vb6SEbKQu5CAv
2mHEtA6rTmU7J3D2GQlXbhjoVrRe0nUVlftcht3WZTr5STDpUmtGJ1RuaP/PCtNL/jiLOL5jxYDO
N1TRPpny6CpaAv8IPo3Cm0rVNlv/Qj4WcbQAMCzj3KOFCT0Ald/SUw9ybgQEnSr4OguT1B04dA8V
Lh8xKgRtv7bCrDkOYZZucajKZYWLRK7zRgXXLdjTi8MIdmtQ+7cO63Ue/KM3PIx6ehgBId1nhtmx
Cwn9nroQ6KVrpon1Y5PrGjXPR0/Ukfjqko43dFBeXDLzvo7PJ5ckParG+JIPxOvlJWkvLql7Uvwk
8EMdxidCSi4/Kojo5x1hfcIkCCSXBD8pE5z/k871w6ruj/0l7S918N+HAMCgCxaAeeECGBoRMEVZ
7qzsiWIZABBL/6VsWXbsATLnz+Gg0gP08GYLGDu1DwQ1x9caIMtZTi0SkeYTBBdUQaqpBaIK2Hip
RFBT03dR+kxZZ6jG+8XwkyrHWYRR5MoTY/IwzV58JrQ2i/wr3y5E3nVcMPLLVlB3cY6f4FPPFa12
0ivC26gj1FSIChOq049Yjydo0LOwPkQ+rxF2zSbNl0eng6kylVgt172gO2kflqLeGRV6Hc4YuaZA
2TsiZGe7rsgoxITOv4aUv6Y6gXZf6kioNyRp1pmAQJpehLs0hhFigN/bJrDJV21kFxTliWurD/Bx
m8Kj3dN5wNu4zxlNnpbaCYHOtij8JmNTzElQFgalyOuMDs2Bpd9yBjplY94aeKLkpusGOvnakCRF
uvRHEBXFNsECdsBeNJ0GeyEFw+D5qnEZ+pDxWxr4XM1wJLdQPMyipJA1qaR7RS8lidmgu19iLsys
Sr8tvv2BwokV2M7sK1A5Z5NKGcP7TbsnY7DyWwDL3rorGY8myhWPLSV3tNrhqmdfgo3ClFhOsODH
q3SK/DWmACzyQ3YmSvEcOG2+jhYubANyS9pHD5Kx6rYAP7wOG3ImaWJC4mL/CdF7kQSAMqmPdjU9
gRGAdYa35uBVzrK1ckliy0qtB1lrnTdfsi2bBvdA4q+gYytgjRnpyaerZ6CNnobOuME/2rnjvHiF
m25iPTVVen7qDb33xIxluK4v49XgMmplmcLYNdETWHNRQKBiPZc1M8jLiZ7VLnpqm+n5baUnuYOe
6VKYxng30pPeUM98ez39neDlr7HTN7eFng17baGlQOvVlOxpiEWNO6VnyXQT9FuyfQyYbT1rnvTU
ObwMoGWUc7Sty2CaRVjwJbmMq/3L6DrRU2xI1+UpwU1zl3Y+5nA97R713JuaNXNr6lk4MMhh13bM
x9mN+Of4MjSP+PpfUnLOljsQe9KzdaGn7HMeMW/Xk/dOz+A9ETmPHhP2+6aJo+2sZ/W5ntqPS+8f
MDd1GRRopvrUEDLgt+NkeEz01N+PO/vV1kqATQPsCT9HeeOLutvTHCruOshya3BHA1cVekJ0kRYK
rTL0Y8DKnM3aqXOxD5tajRjTLiOh4HPLRKqA8JbuE61ewIXx/FWmNY1Iqxt22jMqoX9rOdLbHu8K
rYMkVh5+iC/iSKF1EpZ/kKAWrZ5YWkfpLLhCmEzU74VWWRatt9haeanDFBEGNyyCDEC0D0TerNOC
QHtCQEe4yaWZcr5pNUcO4pG0trVbtNYzTw3bJDn38cdaa0G2VoXii0DEjanZ80RXr1RL5k/2RUqi
qENh2kJfMi1nWaeclUfgYff9MHcp+3Nb9D1SFjN9iwzeJDLzZTbwRO1Jj7bJR4e9QMmmpZIDT6LM
JNW0VDE5mZKk3HYQxE9ne1TFtjbV8tXvR7kNM4hvLUh9bxXDFqAzq53CVRTPA3JJ8TQxxb5C3Iu2
nKThga8y3wxlmd/bepLklt5xiIx608g2+Q57/N/6+FfrYyaaWKH/+/r4+rXsXt96rr//yF8rZOc3
SMHcqkxIJ9RAi7+ryRZqsmOx3GWai+DMAvVPCot2Rv/NY435WhDKsCWrO7j7/2JVzBD6h1UxOBjP
JzXq2r4l3xMwacHz8zRS8rqwal+sLemJaSMFDiSYYp1R9w0YBOxDlL8WdhXeVuXMI7h1TYPJwdJz
Vj7m0M2MAquzRL3bGrQZOOHeDzmjmZuCWuSqzJf6NouBXHi7osUXON32pkajMcH1WB04HX68aNfT
DilPo9N0X7JooqE48TBmwZNaw1D0djnRYQy+TbSprWV+NPwFUPxCyTsN7SRTsW3oTP9yhZuiM0+l
Erm7TuHykRhvuwRyWeMPzRl+Q/bYApz9RMeiza6dh67gIhvT+poC95iB8hy8GDC7K15ilstWUTOR
XOE5NWncmUsoplXi32VNKT81jGo3RlBNn4lW8cRhT7urBrrg8LGQ2EtHi/R0ZccGgmxl0Km8FPkh
JWP8WXZu82J1NuNiUSXBlyrwv+RqhmkIKI0MfzEf+Fd4Mw7SvkvcxNwHgSe2fWoHa8Vckv/HDpr7
gco+6PPzbFLdGo1YTGtyTSuWztwSnVDOq0m44556luI8YKQCzFSg/iHAX+GIn++DzpoBiqV6Ip2w
cMVMYyT7OE+Tr5wP7n2awV/YjpVl3BEzxSzuypZcKs1/bJbKp3jxWIL7Q3XmEeutRxJTrIfh+t44
7mh9NKBVOyvZWPZd5ehuVmoLMSTh3h0TsdDs42JFSgZn2AqrHLa0YpAahK+xsyeqtXJgdiQnw2b5
bMwFXbPQT6+ISi0Hh9aBL4yrvUPcifpxQUy/HYymOlUG+J8r6n3nOzUschTEPUen1/6Iv/7L3M/B
NmG4Og22TkysTs2qGQOnbI8A/6KpPDLbm/JqAwyvSYMd7ngGK4IMGElSaigWeETYML9cbhP/u6P+
4o5qCRFwT/rvd9Sb5Av2/tc3mP8/f+gvaQ4qv7ACL/iLXoXS91eOxfzN4WYJTuo/5p2/7qn+bwhm
JtSdwJam/caiI35DR6N7h4yLzsVg7Pk399h30hytqtRSMBBhvGE6Dq6dt4MHOi9ZQeWduC5rZwQd
OaJOqH3rstQMY7OUXK4xZU0E5YUxfUhU6RxUPcc1XT9BDQM2GUtLbOA4szpgdyqXmbosh6vjOtKA
YbyvGkzblF3bXf3tSP9Diu3dwwFtjDdMeJEyJQu66Pt3DqJkysN2aa/tiOgxfnJj7U604c2j5poY
pGRWP39BHjlvn0cXcDUqDxQwB+sWx+ztwTLgANUGG39Gv8GJGlMgxzmXsbxKHQc3AnqP0exFa9af
gqkJGiCtzug5e9SiMdy5USyqQ+glAGuXkcD5qpThwBOhZ2Xnl4lnb6uSwgO9mHrKLQHs2AlLyOud
CNtthDVnxAhIsRnmzaZY1szJy4xge8mxNuQIYnhp/A3xXveV5jLImmmj2biwDMdo23phWmxIzmLi
mYCR+WvJN4IBs4eksAvRNKG+JtZTK2xOgsnO3dfWLpKr2TECkDwaKYxrnGSlF7F52E5JwMJO6Hdu
kltvN6zrrSdBq9yySryOz9a1afPJ0MVokZx4G1TL+ArEtlV/ssYJ0rKk1ZkewrjgHQV4sw7zImL1
gRKveIEqaVjiySLX0V1bleNZt0s2ecZOerOsX+hXA/nct3RQeBEPShwynjs+EIm3ngwbBspHVgvK
+GxbPUcuod8GSaivVHVoax/w6Ijqu6xDafDSea3LZCip4d0hv0FMVYvmoRomfu1zOApgbFVbUhrm
sLhOiJKW7itbUyxhswyex6Hlx4OJjvpNk8j7WA78arNrOEjJ7PAtSKfvu5cY1lC9dxYqgLccR3tY
u4luYE2MHNixcvtmeaRRhq91tFyL9j3adOLjor8STx+coNFU/KkGex00BuB5ktAsPZZxnG5gVS33
hm+yYgELqfZ2RGnmpkHkoL2XsnOahALBu4RtO3kbCAn5FtomPi63EZAtJjU/yd4iAwT63QMBEDps
Zdyheo3S3r2Z50g+Q3MWt9NYE5OyM9TkyUn2lZE7/jqxSu+1jPDI1zbd8aQTOGXjiUrCkbCxv47T
iSPOSDGbj2SzwNW6YG2fDdl0/T0Adc2VxhYIF7X1OLxTAk3gzsQbZO/Y+CJ6r4uhsQU5FcePFxul
GJLdl6lQfHeJXTvTtzkFavSJPxbpt1pRCpgUpnhKJZuuNfZp97WzSoJKcaVBuJb+5tlrNpqbPWnQ
HtOnYrt4YMA5MlxcABq4KEmkk77vTKPuXjRk94F1MxeCwZJC7ROaSuQV7YfVtWstBOhDBfs/GtMq
26WhpZi/wrsd9NDsZJcDh96rBl6FlnH0OMHVFmwVIRtyXQHGK+IDbXVNC6/VPkH1M4xnY/CW5tTz
cG9JMQAb2eWzze13YZ8bfEgcs8gewhFatyqMtlmHo20fFoqYiVXNBceypcsogdc0QTD/zvKvTeq/
wtzP1c7hrhIfSSlCFL6cyJky+OIqI+A6lgTDYWi3Dr8FtyL3UGaVAPEHnRdn4R/LF5X7g4URCqjX
2o8EfgTPpvAilj5MLl/Xca+MLAL164VRm35uRTtFeLMHYPI2c8nsY8sdQsRr5Hi3JTxDwZpPtZHB
LNrLIxDyZPv4TSan07FroGVt+rwVtyn5E/XRH8Im+8P1SstCqJubKNwWYBusu4Lnz8Iie0gjeQhL
i8bxFaNT0zzEFoIbRn+NWTaSyPycqAXrZRL5t6VtBi/uCJ61WjBVjpGa1kJTnGfNc8402ZkTAwyS
pj3bmvtsXxDQhaZB43kBDB0zDdoj18npVDmAg5KPUewM3c6pXUnUoKrnEH0T/HRd++YzOTNrbRfm
Z+C9ELtLwu7sontiJBCB9iKzot/zLvT+0A7SFXPB8q7P5WkAAjZvs7xV97Lyos+uPZbbgofUhg4i
+4HG+fKzcOJiZ5VmFK69paAvvffacxDNGfA3bAgra8nym6SO8g9W2jHNxp63Yyiq6JYFZF62FDOO
xVTfjflSnFxnHLZaoLvntl5/TqlHfByd/Dx5pkqvWlThXTPDejAvHHFig48RHOQPU+F00a7VyHF2
JYKJZbMccyPIdr7tsCdophLemkdaNhnt6omHTv1SAj2LN+nSlSyhzepjLKU+tEUSUDaiaefSo3K9
lorGgGRE7kTr+MbMoQUDwNzMWtJoN+WWdetGBC42semWYMmZ05ebDtPCddMVFaSuhpI0Iu/YV2Lc
cpEr7tOwqq90zmdDQrV+SbO2nnhKjfJQgp0ZaagEuN4A4HoM6lheGZgmdq4RyLWRGou/m0ED3Bpx
31xzw573ZlnOh8kQwWGhsX07d7Bse8sZ1s0wp/u47OTTmIzLV9PM02s8V8t1W2oM/c9XKD8s5hwo
qPyDkEWpEZ0/b9cnTVXYfppTrK16MjYZVti1OUEk1ZZHOtLNsboOucr3P39Vver5TxuNq7s1aKlg
Nsd+n96bQK+a/paEdgAOe/HkBsdLmULiJNwY6t76ZYnHOzLA5XUkCh3LZcu2wMW+fZ0xZjjVBVF4
dDK9wkAM554NbeGTe0Gf//xD/dOLeaZJAT0LZOy37w4lGG2KOlkEHqG84XCoYufQxRJsWAJl6Ocv
9eNCljibz3HzbROx8T2MoIkCrzaUKY+27re5OIDdKciJkFGL0XmV/4uz5B9eT7hwXjhNTOkgYb49
joJkTlXmhQsoLw6fvz+C4NTzxAAeyGqkS2YO788/oz5cb88RPhz5fh4qDl/e+8X6jD+pR96CAiNL
VleeYbL44YbKE7hUFs9AR/JTa6MY+bNppDw+fv4GfjxJfVcC8vWxO1oWsf23H7oqncZUeSaPw5C0
+2ky7IMS069KW/7xVTxcu1IKF5vIu7Mmh1tRhkknj2Dg2/2clAzs/Xn6xcH8p1dhQwl5FQc9F967
V5G9bTU4cuUxwLC+kYkG0GN1+feniRtAhNUl51hL358mmbYK10nlHi1dmcPMiJNinMHQYV6ngaCv
1bj8Ykv34/2Lezp3Ez4WYvgPxdaULITzlEvniHQmX8TgR8fFHFmKDDn8gtKfgcHIbuEU+fnJ8ePF
DkgiwLnNp4Uo8f6jBtaUmEvtWsds4OoOK+6TvRz9zZJK/xeNZP/wETk5PFqutK9Avr9ZevnU8lKF
dVRtXKxnpMXrpevrTzgOuWPrHRxB3H/JVOHOiX/hMriFm8Es9d0dejRBvMXUQh8vvT5l4diH3PTj
KzY6v7zSL5Vyby91+orQybAB63TRD1da7Lc+farmkYRfQEREFC7AHM/MHwjjtLdVmiP0hzPLZDWx
rptYa3W3YzOqcOcYncPmonJf88jqvhLbsVl1LuADzn4m6/wXp9uPN8LAZPTB4BVbMgMafZ397cFF
K8GUzPAM0T9xZFASntSfYALwvKT7jFPt/6PS61Jj+P7o4CfB8BFANPY9/Z7+9poRrEUr5Bl3pNyX
tS5JJV1zo1SPWCp4ZMZ1qM/3NKFqZ6DOaBxd+qUupWdNZ1Gm00TD0uxYJSVXPRp2/K+vegb4NEj6
XAx8d9a7+6TZoNKPPlf9pZcnNd30s4gMmw4qOrNBHpu/GuP8cO3hMddXA6McTlEUhrcHpEk6veif
l+PohM5rR+kU1mldtcWTnd34v7zQtaGdKZfJgIZbzftz01+IMUdNMB9VRB8CGSZqjjqfXQ4hTbaL
P3+xH27T+sVwBwnEZZ547rurjpySAKlmzkcZumwsMfxxZnEhskv8+Qtpleft01Vyu9SLB5cPB6rm
3Ymco5gqYvgTKwjacs4mezhMgH7XZx+Aly7ddZ2OTEKcyPFPlFHiYs9rz25XxPZ5DFaNeqCUhDmB
MbFZWkNGo4rNa2kAMySjLKZeYCBzPf2gT5LN8WRF87kH/IHn+eef5MeTgShC4DIwDSgf/WEplJSz
X3tF1x3RUPzNpMvuiimGwUmfxr9ddWE+5xxwPErohPcDV7yPTKsfVdzCpaPhDC8An7+pmmBrWIr2
rlL9cn74bg3k8FjzfItLH2KRa/7wLZVLYQtQe85RNsr5g77Q8YgYFTxfBiLS65jqNEvufqiUsn5x
p7PenyKQrixKXCUWFA1m5xnw9jJz8rBPnAkQqAABWywbaKcy6yCQLwMyNd54/3cpQBpu4JyJ7vbS
+lrabZTsseuW4cqy0vnBHAqmiEum5zVN6+mNxdDy5wVM66EtZEcsn99/9qDqQhCvpsTd0yme6QQz
hp97N+2W51afXmQ5WT3MfUsmeWxn+I2W7NTZnRSjsS7MmPtlDI4ohmlG8gE+snl2g65HDZ0JrOB+
YtpwC6XOuFJOIs/VLMCqVhhEV0yxAdiZoE7ME2NpkNb4t4YAAkZbn/oMmP5aJ/qnTTU3CxvoJTli
mxdrZ8xdMAODiLH8Y4QmPc3s2wS/82oTy6q4ZgRen/VAckF8nVo/YyhuwN5ZB6rWw1Cyo/EZpDp/
9uhyqQ6yYkR5Ra4gjPdyzNgVlc3C3y6N9+fic8xCJi/0ZvOwaWquNepm3Pkb0/KEEIyIWjbuc0tE
8hD51BTChaDS2S6qvDplUTP2951No8oGhy5XdyWKOnuoaJISm3boRbMTpoTJaVr+KZKyyh68WnRf
VWfyKSY7dZc/cIoMzk3bwDRae1PO16zMhB/ko7uv7sTbfcRyBZEioz32NHI0RyYaA7O5JOtpXJM1
gOYNcxAmV3T+MQj3i1kiydn0Ka4HAObi92XSmXKVDsajqhJeuskId2wCs3QY4cS53Vl35QS15UEk
hi4K43SJz+xX8UeJ2ZvqNQXYzmEc287LNkOvMzmQ5NGBLW7hLoGO+lgCcqfQ0JsS70SvvcCVqAzo
/r3C8XX7va/Kx+izXKlLR5yVBEwZo4EO9CdRgk24wp3NCVbGvrRujaTl2XBZBzCz5+xbIsmoIZYV
czO4Y/Z8TYRYEV5e5kp9C/olPPvLqPD06BGcmw+8GTtW4snRbYJJGKPbdkM31fvvlxVgJmo89DUz
eXbqv5ZuwuhtcmfxJJSIkz3TXmbzVu/ozg7pchY1vmRnFucux9WiEcha2Wk3/D4neO93ChzV+bs0
I3znFZy+XkhEDms7v/Kc10KkehLbMp6HNsH2RwmTCfzl8efJgSFjzOzKOwE0wKKYmYlKd5Wfmd11
EURcpkVtoDRQPsSBdcLRsXcEsqPkHhcXb0SYzE52IHa6h5IYrvo8KM+mcjH33Cx78MlxYKNSuXiS
aVo666Glc/0PHxR7u01BSDn/x955NEeOnFv0F0EBb7aF8mSRLHpygyDZTXgg4ZH49e9kzRtppqWY
Ce21U2uazTIA8jP33nOWhmAKnEhqY4v7b/JKzmPWAMgIE8YVXCs22xxyf+ze8l4ozHPENGhbamGt
inQUZElG0VIym8e/mh3hxTKtl4BPjC0TtMV/I6nNJmpFv1hJmJD3PgOyZcDc+NuJ/7896d/tSXX7
r5XZpw/gVx/Vjz8lGfz2Q/+/J/UcICSoFBB52Dpd2B8IQF5AFCAIIFpdxCDsUf8pPbGCf9DMU2MF
pN9RZMEa+acUxYOhzuwGabZnE4Hy32FIfukU+PUIX3QGGAGmSKrzXwqsSh+ytkzyZe/FhoMfGW/Y
dTzH8gku+hjGseP8d7Wj+oXM8cjCZIgA6d39pcXviyAhKNyVe/YE7Rmb/giCgJL/r8utX1Tn6rew
t2AkY1PxQyL5pfbunU4fudHmPV78lLJubs553Y5hStTSRtcmMHwd2FZMUNp9R+f/9Ne/niTHPxeu
vACobyaNENU/f/i1Gx4G6QN18HrscTjTt4TuL9vCS/T9yNwKvR/lGdpLnn8y8kpjJSIrQqEuWKGC
G7KcB/xQRPLWkS9PHXWiWMWGjWl8mfItqx7+LkBAnphWofFgnkWG+tLBFo1M15ecs73M73kAk1dA
Hv8+QRZCOAR59CWKvNcIKNkuGkv10IwNnEVKP09MH6m2e73h6c7ESty0U86icubp31tDRL5KJz7Y
MaZ62NWj/E5op7bk343PxVDJXZfN1XVkaEXIUxBF01SbFY46vX5PUinejFjnB6c5Da67ZiZ3z3Ux
lKPu7tdjJ/T6wEdFTxQbyArCiG7K2qEY5G3qXmduvIVtId20vyZoMbl1mgX0px2gU6WbJszQS9tz
XYzopEdvInGvR/fYuQmcVGtO95FeTqw3iPvKB7M5d2UfHZfBm3cujIMDSXG8HKsfnzO9HJ+bbHEf
+HbwIHUgogj7Lzju5+ZLch6FMULrMJ0q+ZT0Uf026EB5qG8qfe9OAffQ1EZHqwf27nIi7dGEyu8J
lu2T3vIjyJi7FxeN6XU0A8Nr4t54ZKfavWT9VF3PdR1cl6XPJ4IuCCuhXU64o1yCnwk+L8SmEwy9
Wbaam7rBPyHcBJejQawz3tf2y474Y5zT+4ZxBqZhr82+AnkNDa5Vbmdf6+XOTYfigOVO3GB2ZzmL
847QS6tqq41OctdBdCRf9BCz1p6tzTvNiPL7GEXl1iUV64ZcTCcsODd/5jpslYpV3LYsdMB0o1Gz
e2rG5yiol1PQjPxTBC7tRBn5K2PmHQeTJm4iVE0kQjbOrRbrY2iTwbRx7SxY9QEToxEfIqrupBp/
Gnkqdwij7NvY5puIRqYtNikFa4gyxPgVYuBzRWL84RUBxLEpyjIQJlpaEbAURfcuKN0vYtuXUzUl
8smcWPdXHPvrom1w++dV/0PPXOORgT6VR1wsWwLfmErHfI+oxPio1SVakIH9U7a8+4VQK5QeC9+E
7dZyZxtc/20+UuzHXnQsuvxt0jp4GGmL5cP/1oeAcjLVSuTh8LdN5FLOu25KlGdRNDwzAOI/mFqe
7kydGbhtQ0iKvPFnb3viRmQOFyXrmnBO+KJcT+u3BKiJW1Fa9m3QT87twBrnsUqBxw+OS5w61RR7
3nzZwh2p3y3AZ1eZpTkPs0/TudIyPwj9imo/9r2uClNLavhJ8Gde3pyfcBPgA9XuZykqEr7QzZ8m
nJgvotPyewkBwCfKnc/HQL9/xHtaAmDT031f4zti1zmnOwdUwZdA8cvXRKiLF8rEb15px4LrTJfI
P7AHNTe9a8a++eLn7Ozdt7Gupv4rbQf7LTWqMo/3o7VU9j7tF63aWDoBXCdJQI1znGJrsO/JgQcu
as/yyfBlH7IxYdhmODMKjWZxt1yHjr5C4EyLU4P3wAle3Qw1xu2eK4zUm/yu1zscIkzrNGe4sUl9
3/qJ55yX1uHZ6c3WTevED5ET3ZRaY611j5soZgl+KM38qXNsYzMUoCoGW36mfgmzYhx+5IlJsHQV
f8nBTsgCd5G+GIO4hrIwbQhInOn42A4bFL3oXDo4DA0bb4aDR1iXwZqMTS+kmiT7S8Tpjb3Y8qQF
YpQhyKOjm/lHLcd4khYNjZ+AtHFgygSVRZvtkHA8h8zGfMT4XhTfsViIVrRQH++wGcoQYd29xHe1
MUstuMqSWJw6N5tAL3HDNllpXKVk728GwBiHRfJFmsaoH3TAT/vSqyVrLsvHH6oh9FZy/xF78y7R
PXKKtFK/gq4S7IfYeGDJH2wZRXTXRhVYxcbks//qxDS5odMEGkkwC9/hKi76cW8KgmnQuL5XddRe
Dx1IAsBMwyGeAoNNeIBa0ImUHDvqvqx6GnaxE3PmcYD7cJk45jAb9Zuscpt75gDGyujzbhuPA+qQ
hCzIVeDP774zZivkLPMVqFysqUWevwVaVHuhO7tyF6Qj/afnslLAAZeEHiU/FaLVnKnO/K1NA+gd
BM9XYvJ4iBAYlBMoshLcVye76MTVtICzIQjSPLCXwEucJNxV3SaOcddWxJegxjGco3Db+Yn2MAvb
jMA3v6v2U7G2Rq0+Gq27fAiibA+mLJdHARUEkHcX7OfFCQ7lEMm7NLeW9RgNzTEnASh0zQKisJvT
d2Ar2nSYls9eZ+cUB9IAk9VOWIOFv220sdwgdVhWk2PJtR1Y2avnkiHh63La2pGERRGM2rZJihp7
RXkuDI2zPNWnQ5pabKHtcVzHWhw8F4gfdkXKFQ8RARg0A+wNUg37xFyMbXc+afclZIgbo1nkEZvX
WKxsh2jiDZL38id6sZskWrzrYEYBGtrT1OIGUEnLMMPzk+gW4yCSEsh8mrjtVYEp7m0gD9peeQ4U
EGQ7hD4kzBz8MDMy/acoVS4x1lQXSAR9OhCmJggF+hBGMoXzBg4jTRndpNm1TbTAV2llrn4yOntc
0Fr4eea8AbVb9lOS4x3XERZA4ppp+7zEGT/rzKjDvphUXSCaM+PqgkSdEZ6aP5bYX+cCJUMkvQwv
AHyEQ2uN7TXbqdoOiXUix4eZfrqfKz/qMOnUzq00gZUtSSU+UfJqXdgKmavvhqxUVSJlmcU5VBjL
PnM61ARmBOe3EgzJ04iJANMghqh63nHgCJ7C31VR+GvBLP9e5J66B3LKBC/SRbSOHVjxXpLirEqE
AyU51e41XPZvxA5YIH4IIPPXMTPxsKTIQ+blzuJzJudebBKHL8lYOJ3lQFX4W/HVpCjTMnC8P4Cb
ZwjusM1QJ5cR84ZZYQkpQ92HGRJZBzytaaqNOdqk/kBiOyDDrK6LdgE0pXfTuqyR7fatmniXwmzg
sjgdh3tQ1tp9BePkOTXJTSWyLF+TfS1u4uXyKoLm1dJcylIyJtRDmXTW7z6jJkkDj/IkaBrjjsdg
9cMSbj2utdgdObVHHpXYyKJVieWKJA8hdwlGrWcoRnx3RqP5VYhISO7i0pVXOorzDYlB0zqOOctr
iq039MfkmkpV/gZgR7x+Lg5mx1tQgrNHv5zlty9FusOLXsPoRsFhpFMnV9KJmG/RrReH3EQW/tdN
hPGfegimLrhmSXe3eAL9ebLZmkFex7HW72PNbI5RwMOQctgDZYdw/Ey8CuW9xV5t5It57yRCiIrJ
VsQoyfm7huZXsMKln1GvhP0XygHkuX9+LUNtEXmRNf3eTqn8yZEenFvPxcYX91N0lDYFYRLwyTJ9
nu+8uC5xeTrWfunrd8iWXJiV1Rw7a4REPYnmdUDicjsifX+aqLj/ZmugIKF/3BpcXizJPKwmfBbW
xPP8+cX60Du8UbO6vZZayMe7yn2QghtNB5x+CyOJRA0QMpQPI1c8Yih/rXNOHfNqrmGqUzd7NkXQ
X3+bl5bzD/sxXpTleCYLZ16UZ/9b4xsTUUtwQdztCdltmK0GVrTusEbgl9LGXdsOCVrTYtlIHGEK
y0gFlQmaVy9Rt6k95vdwN5rjBZ89RE79Q6SFd/YBt28QrC37SGtrJPW9o63/+pU7/+FC9CzTZ3hB
U405/NflPxY4SxRyYrzWcKYR2iMgv5e4QmoJpkSksMCDxPK+R1OO+xR+zZY9zYefiZepiq1N6lAu
aQ4h64Mo69PYmvbbKER1Shcrv9L10no37TyZTyIW1XjVJol/iJjZr3XEehCxuKFLHiX7OEidW91I
xKZFHng/F2VwTQG5bEF4yis7oZpvm4H5t3rCIFHS7se4dR80x5PfpR/rzsqsbBJTrY5nrGu71L1T
XRwGzJuHJGIiTmraQl9Cmqm2wljBFdLGJU/iS60+V0tzBpqunimBKttzCvqgxGhj66n7YFu52EBt
wnFDZNR1NgA9Hw1GDvGYjM/xokG1Qf5TvLfWgMChB1Y+XjcRCsKXCckeR1JHoqLDqJ3cI4E+kQR3
jI34aR2zZ3u85g1V5nMd2caqayyRHzx3KeIDWU7pGjsk/0dEQR+t9Q7/Uhil2P8Z2VJxX7Er7n54
BchDTmNq+lZPMkXfSXjHMZiszcxDOFkVM6W8xwR1pTH8Dmmn9T3dN49YQqxfWF8CKahwIZExyAS7
DMRyuqz6/cQWnzIb8m2b9qkKquN+Qn1KFlJPQ5FU7vDcp8W719I/LrMh3vypsCCoS+gnl88uyFlU
wIrgw+fQ0e5blg8Hg4PjnGPl3EV5wkPPd/ri0Dt+/TFLrf6wWRFT7yOQQ2fD92n1fqtUzf61JLB+
NUw0/W5RdS8VEd8v82wQnDXzNOpVb1clqJCSsieRy16KmYguiJcofOPy0HYo7Yn2sVbUTt65tNrh
WTcA/6C1rT+cDsWIbtNhCYPuec0UlhOgB9n1YmYMlABiiJueVCvuYJunSR9VcHz8ns4osu3eC2tn
4R7p9KGCbW/wHwm7ar4uYi+/hFXa0R2uYBeSAphwJjaC7E1KIo6cOVBHaELwzdaRRGwWpdm84vn2
r42JMUsnkuCalUF7TKUHLxBX0q7lAN1VOkjT2q/GZ5RatPeTTFkKMAEiYkLclDnzIS+lTYY+u3z7
3KXLJvVZZOEwvhtnT3z2Q0+7rTt4SysE1KwtVVQI/2ilqcJZverZDhhiYUjnwqgL9R1YE0hGdavO
6vmuwy0An8cx5ZB3uJ3bMnNXmT5BDhpTJiOqeU3Z0FTrZLabs161fDN1RilyOYsBX7LBYdYjr3LC
XxNV9DLXsVw+KjWUqAtPXrHLgK03Ml27XIbmzAiGy7vR9/OACcCOmXhYnWzOl4kPlvaCt4LAyDWY
nJAPVRwAo6XYnyioCh95zBABJrmMBzT8nJ+93dDZMnBUSk8GeUvqy20uGAjBDvtu/UWeFm63KpxJ
kIpWE3saVMRMr0hYy+8bYc/ligI4oE+hJBtqb75ryI5EQtnzFceTXhzmhXeE/ZnVG7kFVP3I7x/N
yEVIEee6E4pBg9CYcQmS+W5Mm6rkjonn0rk1c9d5oODRca+4Y/fSZ8jReIblzetiYS4n9mVqvmKc
cXjxe/lEZClzG7MtDpoarhDhwWONjj46XiY1OPD0lU+p0YasEfmXSpNhT7PwiLMMfv1lfnM5JOec
2W2lRIQI337q+qLKZU9F3RUlxVLT6UQDXC5NItu2gl3koaqNSMXJVteiNvN1g1rq2u+75rU2KNOB
3zFTG1StPJVWQlgZnRbp0D0Pdw3pTF0E9fscU+y0ehNcTx7P2XqCLgJhpGm/9MriC8nzwdh0tE+b
zqU87zPuaXU9N4R8qplM3V0VXcFEMkg9at685cc5RMmVUxaVRE29qUvUKUCD9m74XBL2MnQ/hiaq
PxIjim+9QTA2atX1AwZsT6vDMNLl7RAxXhwu5a1P3N02zqv8vpxGpkg2x6TrGebj5WwwekbA6MCS
W49HPnMnhqgj8Ua3Xqw5HBVT4F83AWVII3PzcWrBHAZAtHCXUAnbtMNh4mbGo4CevUoHvsiAAfFB
Fnp1veAiuXYAex7YMxNWRnn41sHMEdt2qSnOJ4OnmR2Pz3KiTBbE3V7rdYHDpESfFfEce607n5Wt
S1wK8ws3vIwEx56hpW+iwY0xP66zmfKz42kiQtoc7Dr+zBVSz8ueTaa+ulj6ezLL9k1dcFNIJLrv
AHUYUE/MjK00olXoKZwttf5jRS6AgKqL5/KYnUFV7JgcyStyFuIXunpJlJmpwgfLbmYK1VrzXcvQ
5gl/6LLXsJzLcOxGPkydx1sych/lgcWp5Y6CHs/iWtMIV5uBB7/jxC/TQ2U7zXESBUNE9ahEg2Ju
WnDQt4sP5LUgdp2pl9ZtrIZ0l1XCyIR7smU6XfWePCFiNB6txht+elU073pe+qqiwENrRWQsCNpa
fHZlS8nRkJh2AI1JEyPS5Nb0qneUT3xqF2mB6SfcKmPOZ9AXOt0QnORXqhIy1YeZvOkVVoyAumVw
Upxf8D5XU0M5UdcRFaQcwRMOfOHSz5dTbjJSv/zxcmPKMuOI0Yyh/XKAzt4TZ2sfqqWf72ZTk1uw
f+munmpu6JSqMvYcHjKjw5WNlXVhieiky0m4Cx3Z5Mnt3OXfg73U7gblGu9PDYq9TrzbJp0pOfwI
/ggJG5VFeNgxSOAdTwevyKb94NtvSxsTi682MSAaxGZwPH5ZXg/+sY/6+jelzf9WlX+3qjRQF/2h
sv83NNmJFMoa1cqfVpW//dDvls7gH3qANPYSFqW2kb/7OR1SU9GRXjyZ/3LH/8M1sACS6uSrBaX6
5f9yyyNiN3WPv6ATNkYA63/h5MQR/+d+Dl2RZxo25HEfuS7ivV92hq3hZo0Csxxhqc9QwQoa/35l
40iSK+Ha45selx4uL6e+T4VUuWuBRqQ5bqmwCoZsA8ZMf8j6fJGb1pzz28TvyQV3NWwsgdfugEtb
x74aDLBfKfNWx0e8yHgtsKnicOeBo3GSq7GYakLxYLqtarO4FtCa71QWyq7Ug2QXETe0A9QEcD0u
NTo7ivzdkibtIUfhdho6wmqWpUs0LDeIgyg9KMyBP7kv6WDWQ+iVZhbOGIsICRnGXaaZ/Z4pVHRf
Nzb4y1Sb5sOgf+b5Un94eeETQG9F1qqd/X7DX8C4OLrzlmQg93aKZpKSDTcoiF+irTnACrb3JKto
X1PdNt+egM5tZZV/IMan/RnPRHxQDAvjLk3EsOOh3d4TKDcds5wV7krmmWTRmJk/M73Ww8zB6cVj
04Lmg4HuJtar+KoTi/ZVuYRlrgwO9RttAY8u0wZ4MjixbFKmssQfnxLR9w9B0FMKsbhsP5Vb77XV
8jwIB8cmmcmNgQEtVYBQ1K+Q8iLIWpkKzJCQVwPsxQTZ0FzoDaY9vbima/JJV8UnMST9PlDMB0PR
HxbFgUh1SFZL7BzzthfHVpEiWKFBq3W8buuxHjPXrZtKIiTlYMI8VZiJIFXECT6lgX9NcSjMziqu
JGFSYVuXLm9UUSvwrULSUCiLTEEt5iYqHtHhJy95nyY5SzphkUXCRm/DvjUz1ihxQWWgQASbwcwj
PzQtGTHkdYLVGC6IDVJQo22yULEWsdQ7snGAcRCUoLCsZDN+pxdah4DllK6qArmPyBKiyHEdruxG
etdxCz6U1mJYma1fnkSvZdemZgEGyS+QkPoCDHEUOyS6YESCIbY/oWWqsFIMXTuvILChxky3X8SC
MmhURBK6BuMGz1VwjiOZhBPgEia3VB7kB7itc0Po+PhFq5QfWG1irs0U/mRUJBQCp+arZenBo2SK
lBIoZgoLMfAp0QWlEiiqSjPpAFYSVj334wW7MsrceOuDIqpCKvfhbAxV894iIgsDMRkfOdGg8FNk
L9XSniwkmu6JtTmQYqyLkJyCCwKGiBtwMIMiw1ijnlw1OHk/mXMSJGEguIlDr13gycSV/54pxgxk
XnAziNGCR5LIai2UFyCNfYHTCMWp8RWxBslU8NSm9qemQ7NxBdHLxuDKn45ogd10hlFXm8iPKnJp
B3A4Rcsemi8LSk5/AeYwRBYHX1F0So2c4lWv2Dpqp7EWfXtGIg14h11Hv6FsaFR8mr3xFaGHwAXg
UIraM9siXdtJMGwWxfTJa8M7OnqHW/aC/GkV/ae+gIBaCyYQqyR9NypOkElluasv8CBYv4CEbK/V
30xFF1oUZ2g0dUgBwQU/5CkSEYFBzU1+wRMFilTUXqBFSBWyFwbtoIwaQ2GNFkU4ii6wI1+DezRe
EEg2At19o2Nooj2DkWR30JLqCzipUwwlqWhKURwAVsoukKVA8ZY0RV5yFYOpIUL2TdqVcQIADaKp
nxSuyXLIHA3hwDe3CSQ5KPGmgO2kdeNx8PpADw1dPMQ5+YJsGKerVsXvlBj11i6JPLaK5iH3vjgH
Kq5nVME9mYrwqQ272c16+RhXzrBDE4Iwkx5gxOat8n80FQUUqFAgTDbLjwUvZrkZVWhQreKD9EuS
EI6D7HamoyFgyC4al7ghu4Uy98LQhxwi6dlVrr/6MocGsUp+CyxCIEJ6UTRH2spUPA0DoPGWjM/2
3mWnfu8acDd4LELgoLY7jPH07NhVdd/QPN4PRhcRzZpm0fOkOB7WBelRedV0VHuTZ/+C/OgU/cNP
RXWnD3N5R9oAkZ+M3GGY5zYy2LIL6xHtQ3bBibClt8K5lOnNoGgjja/AI5ZikGQBKInBzeGzXRAl
naKVEEcAuMRoYZhgtQYHQgN0cpwKxEmraCe2D/ckUwSU+AJDSRQXxVoICKkuWSG9ig2RKkAkYGPx
sKhQkZg3/iVU0MgkW2fHrpRJgYohAS5EIsnSaMs+Ngq5zWxpMjzph03Ts5HNe5VnMqhoE7NfCCdJ
SUMhxe+uKYjxdlQMSnRJRJGEDNyzwTvUoK5O7VzHRCWrABWpolRiFaqiPs/HVgWt0Hq1ex4X3o5h
u3abXxJZTHNyzkWwJFDi6frSWZs0YNKz4PfQVh+lCncx83baBTIIDqNB9Esb1QxSVBwM9xPJMEi/
AYhd8mK6S3bMcomRuSTKDCpcZrJUzkynImfQOBksa4ihyZrCvh1UNM3iBfOh42BEvQNMmM7iS1dR
NkanUm2cDoEPMo/kXZ+inMU+8Tco80nCSS+pOEmrEnLIPXdCduzeNh2z/A7ZxvROJ0VAbm+4b6YK
2jFV5E6fqIcmlj2TvJlpcpZNC/amfqjI6sEfj0d5TPxE4EVVaT565ZtJiNk2eEtV3I9DFllz515S
gCwPdz+ISjdnHZWRk3ZtunRNO/FbhBBpYOQJcfDzydcmMUMteUNzYDFisVQIkYCAS4I1uRJhFk/n
xTDr7Kpvi66k3dSSV0dYTvphutziIfoo3dm0E10HLni0O4t7Mox5HvtdHeepPhy5ZM02P4LvJDDi
A4bUG7Xv/JLnWvWVjbMJUGzwHo0mFkfCBh6hd8kNQ/vyQNAZEI4BsppXz/dusRDpOXyzEvnIevfN
G6bhE1MqFYSNlmDVOcObd4Foe35xh9hoM9mlds2XY678loFthXT621qcsVr1ArYnzR3wR9r5tNi3
tezPljPlMmRZkkBTa4M4fvTdod2Ui7mck4V6h5nN5JTa/1qon1Wf9vLvWyj9b1souqhUiF+7KPVz
v3dRRNzo2H4M03IIuMGQ+q9GiogbJoT0Sn+QevI/f++bCPLFWmagxMQ063qO/9/0Ta7/b+JOKggG
EaycLCugf+KF/NGSlZKx5OSiyw9QW5eTFzNlZYSG9HopmdE7PXOnvlE6QzJZGK0YjJpscPAo92q7
lk9c28gCSZpgBVLnLlPEwFDhnrlKgqAQQiYmNQw1Im8XkwdWOixXUerJYVN1wmRS2CMG89gi8CrZ
IcvEnvObi8CL9TJuiCZlvdMmUGxXGU3SPfEfHooJ5in+NCE6V1Phi44MmUZ0rB0UXiu3YjDIy2Q3
E1Fnf1hBBTNUR81UsaU6SEzpxspNbK0S+0KKeGgfjGgZoPaBCDVWUsPJ+2OMrdjdToGnmc+K+5tu
yiGeSQvPE815S/SAmFQ1geuTq7q3MHisprIR011jekOy8mJ/im+WQEuA3OfSiO+nWHfxEeUloKA0
LnWftmHs9bWW6JZz4BDhb8aMmb3Xuc1FhfBQxzWFAIwgb0kfGUZGR2yJMfmL5cPEdI0YAE7pRnTY
JAzFn+Ui41uKq3pTM2HlcPAkEAYjbvxXcsd7bVMZEyGJVYP6x13WPX9SDg9GP1kz3nh+RktBGqlF
DLBlnFFT1uspisbXlnrID4odKalKMuFjFwi2oh1hCI84Kq/acto2diPuGjI8uGCEx1p/SOtQowI7
jwBIn+ge8lc9kTk4yQr8NvEqqsJwfmrVnN3j1JpXTNCaNdyKYJswYT/A4bbeUD/wuEMJv069tjoQ
vd4f7ajYY2kq7glCy8/jTNwCfuoYuOXUIEacCGWvK+p0+chgemxXJH52n46aJpdsiNYz08ZDHruU
ZVNfXuHL7BBN2mVI7E7xVI+MsRvNSHbxXAdfLoodItmjNrsbiWz5iDmhUbNBQroJpA+mpM8M7cgO
hp+SeqWfW6UrmNCaPVtm8ZhpAsAAu1eIlHb+lZquATWNm8qeYDmjmLAPcV6OhLDNrJQsuKJR538s
c25sAtC4Ep1j3H+0S7fJFmwLRjLZ9GHT1Wgnzm2Rd8XWGhfS/904qvcthocDIS/uCSGT8TabA9ob
qj28S1N/CLKcmbotaaFJ5XnsSHG6tSaHxGSrtK4QQM43pKPAmIiFcxYiMW7Y0GUgKZPsjW+02M3z
YF0NNS0RKZasLxe7+BJxz1EbgQk4pq213DVOP16XPWKDMmXlsYqE793LrMfQoGkwVDSEtidfthb8
D4JuVxO3xL6YW8pb4afpkdmAdTv4Q3c9tlb6glWHoSroFP0EpTU99eR9Pg75MD2kqSuOJPFUGw2x
8Bt9a/bcjm5/1Tt1oG3mwcuO+kILuzXKpLzDFx8dxDJPu37RgXhngb9tm9H5JvW+2WFcky9zxlQ+
DjROWwB9vROdmKmy/hwSncqG2B6jig9mIK4kzQrccGslcnv4MVQTVpS8KvY6jkqo7gKkudGxqU8r
b2sm+oy22m0+0RUMV3ozpQQlyjR0K3s6Z7WDBir35b5uB+uM9Vu+DnW6AEY3xjMfSHRLcO7wQrVo
hKM9lWvuk35dw6dGKEYTJ+wMBnM51PmTSDHx8LVzt2hTsw28XPxAJNPvFnQp3WqOdGszuwp8Wrb9
HfrkyqQEk0oWPCbscBzze0H/pLFXigYuZVmvA1QP7KTGUxKVd2LsgxuT4ccrdoRitxC3u2Wdjs2F
Sbp+ctNcPwV9HtxodWme5TwOHBSdJCWsNgqIo/Nt0QwCnRA3KhEEsb1eWAaWYTT18yHF6nUUNdtm
EifSkA+jOg1Nz9TN4lFDb0y+F8YWs7GNB5ccYoB+vQaft3HlF/lK4I0nzW/p5bss23eyaz5zuAcz
vpwjZwmG9qY23zN2iIeCPNxdw+zn0Wihesde793g7yMFhkU862DwF09dNQQ3s+Mtp7ET2oeoB50T
zZjui7RuwBPWnXddTZP8wX45Y3ISN86+qpzpqMXluIs6Y7wZ+9Y6snRWmS5N8zw5Tnc3O8z2EGgs
OyudkzMnm3hzg6H+9PvK+5YYyoqVS3S3Ciz6MeVzpjYdAUG8YjvV/nAl585Ze4behxohlnkYaJ12
8I08m1Z6V5ANXvoG2COT7DJ0Nxo+oMRuiBGv+k3tkb/jO2UahY6b5d+VjcetC8bmxY8r193YdVx+
WnHs76pmjk6DEflXo19p7PoXZmqBvw+GnM0VqxXOE4aXxU1v68Ft5pfdKTdkvxn8rj42tdafoh4v
UwYP72YqPGLEgCS9+NgvVqYIxi7sUIyjurem4czIxL9etED+1K0B9ncwpBzXAZ/xFXHt2mOSOGR4
kl6+m3OttmGlaxkK9KkXzDmWKNqwLq9Zi1XWTapHFY8lFh25X0g4UpHj77y+vlwTU2qFZgAHpCTL
PZxrz//IiSDY6qn1QcpJfdJo6h/8GN6Qoc8WGI7A5jEoTSYQix6iSzqpL5B0F8vYLT1AElL6lfre
PA1MiOHc1kxYk6q+q2PTevIIB97MnlZsG9jtO42IcEKoMAXiNwVqk6dwgmpLEPemd2dEvfYXK76C
iWgPNm+YxuDBAF64rZrO3Op41h6dKEvssNSEfQeZmGWPOc7BuYjR8GL5qMNJt679qJ0UG8nWT41u
nHpEfMegN/0NnsLmZzLAnGEOOwX7qG+8Pbl9IuyKToZVJLs7sRTiTiGh9oj0zP2MPDhksQNleaJ5
2EXsL1+oBczHGUgXmduoX7/9UhveSuwn2ygXr05TeBstC86WiTCC96dDv6FO6fYmjzy4432WsEVr
tYNbwdMOCYZoIw7tZvlKRQu6ngHOdDSHec3scbqSgAW5NO1uW2a5cxdRm26NlMOa+YKdbSeQAUwd
moX6Y+YhfGOhmlp3Tftc6UjryV2zRRgtur3jvKu2oJjQUvZss7TU8PYmi8Zbz/BmTgUvfaNAczsy
jXwKEBntB5FFYcz+3Vx5Bqr+g1PEcKHIertjCzaSSGvPEJE8vaZ8HTtSqbR8undbyMjTAg3C1SWZ
VSzquE8wo3NxBN4PCt+E8Xtu7nKdxwohMRTTM5UqDZ2pTw+jXsRPel4XT7ZJDWjH3WLDeGmaW5H3
wdWSu1QrsRMdUFYzEYwJm8TtwfgZ6fIYHdJhbJc1kVnZMeuDoKGHN9KBEpN5Z9mYcffTKjMPqtUq
JzEBrT9qwOtoRN+GE7A9wpZpznS41sm2W3kTNK2xDkDxhH3czMekIlM1pvB/XVz/KrPdx9hFQTWY
6Q35EQbv0j6WuWe845kyV7jgirCJXOT1XkmCyTKaB6l5FeGsibVuBjalwlo+YFN+pp529gVwy4A9
LENsg417w6697sFY6pZmQ7D9P/bOZEduZMu2v1KoORPsaQSq3sDpbbhH30ihCRHq2JNGI43d19di
KBM3pbwvqy5Qkwe8WQophYd3pJ199l6b8lBGhHNWWtUOEPIzbwvlcbNwo7AL9dYpOdwYZcb2P3Ou
Md+/4ufFhTr0GJ6LotwWhaBkoCp5YZAb8MKwHxaOIzekQuurJKU4odZinyb1fEUQC8XQtV8cBZYs
EhMNPybM4b1FBC9ajAliYqGpt2Di3jRuheQ2jZsly53Xmcj8Ic8Wid1JHMLYC24nH4Vf+jWZWj5+
b0YX7GA0xk/wJv2jNOL5yrM785pGswyZEcryIhS3uS7NTpkMwGt1/RJBT/BoeAfvTCt9clPDStyH
7FluPZMnl4tyly19xZwgKc7wJW6fPy3+7n64Dv+t1tVdk9V995///stCbcWy2sQK3wtjqHn5FVqU
xu5cZlpkp7zqGOsMFk9XahFcpT32Vo+uWbdfJGcpMOiarfTfPzjzrfzJCMmDszVkZSg8x3/n0P55
Kl2yWvnzIrOTNRFcWnLFcj4r01tk2+Lh7x9qTS/+8lCY7Zhp1un3rwCqrM1yHxAnD4WZrN7xHZnZ
089J8+3vH+fdivvrA7kQwhj6Saj5v6Yai2amZKEIkpOW8bwHFOOefP0eIsp6XCcouZchTM2MN716
k0HCRD0ueD+MOF2H6zjlt/v7X+mvb3EA+AeSbgC0XLBA/Xn212Yv0p4pgyxRvVy/+5+dfOWVuiUN
IVszSdWXSQ+8zxahtffH/v8r+P9WP+L9/9Pb9E9W8HX9rWv6t5938O//6g/1iEwwV6oAyCHcJpAn
iDp/rOGD32yIbQR2fXSDH8LSH1jl8DfCtBiMqTNYQU8BH4ffRSW6niC0O0RUse/+6Ev/F5bxdGn/
4q422XCDwQ+4mfELmrb1S7bW4R5a9W5tnmvTaNJWYwb0jS1mxviY9dYkd2y8cXXQqiDVfmIJSf6L
ONG3aSq5kFV8/6HSzt01/hY3bIgS5MuHaaF/5MUKYbFsx876jG01ea6Y9qIs8b0PA95Jzj9Jf7eu
9uN91tCNBL/ZCK4TDgUu1eNTKA8G7TJH1ef1ma5uJt4JsV71zmdjJP5yNon1EVDz7Z7CQPJRz04R
6+DSLethUJf+yB3YrRz9NX9HPdsddS0+rYHY2vfLTKphKTq65JTp0CLs6Ncxx1gzbVCDjevCybCQ
taoK5L7gvX0kMFf5kWPXDQWqZZw9W7Q20yGByTJSWQ6MkeA39kY824++q+1TF/TpwZ7yryUUnx3S
3RoE5vq1GYCAHnI7e5pxJ935rCZphgxn55p9YlyRe8Rj1dcOngKF8rjrLeONsxNl2Ca3RuysAVgJ
slm7NrTDKRowHFFiHrQemz+je7DM0rse3sdgNG/rpDlmwAhbwvhlqUTwKNd7m+pnW5xU3DvGNu+k
V+Kec1n4BpQAfhyw/+wMxw4iZrOA10AOm1ZP9ZUfNuUZyQhstq5G9vg+zCCooPN4xlJKBY6RyHQX
0GL3gMblZuYhTmC5FhZBsB5U/sbux+Ocj0u9DcTMCc0FDL8XcxwfXWbRj3JxMMQu9D0/hWVA31Kf
jEF2dJH4ypdMCV3TZRSQzN9piByTsRsJmXXdAZIqK/YTLr+aesW89DLrjYOZSnjn6Hf1vDLcVZ0b
2Xg2aZCNRwbOuN5x9LFOkC4fRBr7uxA4NM2ZzZhHGQs0hkcKvVI/7Kn5I1CwKRfDQafzbHKASzwQ
FuJ4VhvBU0E5OIPuCWXy2ptFvlloeg2y5sZtF7ofvOKAUTS+YvrZ13Bsnlmp30/QADaKh9knLNpw
qcyvljkue4CjMT1Z8yPszQ5TQZruCNLkl7YyzJP0aGWCpW9fhQYg1qKzkMOMFAedO2VXLuA5ztsN
EadyXk5my1fT9kv7OZztT3XPQayldm2Tp70RuX0+7Js66ClewZN+guHyWcEeuUIDTs4tHFMWwZW5
I+p0ALbLKCj13uXQxEKF9GJlsM1vDSQISf6CM3j6zcNXhtMc+w2sUkQyk8Mi908RQVYgS6Dn5FKv
h2iAjfKAgfixzwyGuCazWFV7MevV3Lrjt8/PuTcbCkxxL0/g4PU3nCnzVqRIUgFftmMrh20RgNOo
k4Usftue6tF7bJ3yoRDZhWJPKDYaU4u9PGVoKo3ZhVdBMj50IQ5BtpJbwnO7hPAXu6Q0EoP73LXt
QczTdU4KE0O/nvZKlv1uiJduQ0noi0/F1GakgXVrVeW30sWRa9cjk3OZ0v1jUPPTWhYrZRyKZDW4
CGbimlZWOn8rZCYCGHRwghS4N8m37qpJ1aCUh5HPluysmvfDP9gdq1sDF8BRqPILGhJQcdsMr3wu
l1dawdeliTm/ScM+x31HOxTfCuueM/E9TUE7Q/Cklqa+mXALvJXr1azQccDxOe+Ms5S2+5DZrX/V
yD6NeMMAoEwyfA3a9KPJrn1T2tP3tK+sYxJ0AI0yVFSSBnPkgTm+0nPm7Dou6/e4AzAtL354KvLg
IfbV/YgivucyIc5Nbow0ZRV+/4Hrit7aQxAPG+n0+Q02l4GisKI/mLxRe7NpNfxbL31wpilkZWvC
Qjf6rZtXrzjl7QiA7+08VQzVLN2mXAaYh7qHzq+5uqRrisbM9yTuKNZEaHijK5h0RsrdoY0ZMK3w
kOX9U1kX/t6ulvhxLMZrabQqYrmcPzNMP3tkTrAqDW/dEn70E2KfRK75HGtJ9L0keGqPe5y160b5
QAtKzKvYujdMge2BYfZL7c3ezkPmPZq9/STjoOADXBAeqfCWnD38Lzep5TzoUF7KLn1BR8DsTwbI
bDBDcaXd+Ub4yQ1HQM2uR7cv11JpiDvROYeOmqSHibeu2sghIUzpL+JTESfWx9IT/lY5AV81g6HJ
pts5mIfd0LLxFHa/94bWxh6Ri007sG5H8mzSqJhLQTG2Xk5p0x97mV8NWVwcMKVmEeKpZPQ09tzM
ymiJw2AjRkQ+hiXtfnEN3i/2kIa4Qflw79Nq9U0Hqr0mmImXZhyaHaH29LOcfLqqbX2ZMnpP6rF8
tlw6UojWhsPCjTUPw52t+scBamKbBdWXYaqPoZg/5hjedgPPx5+KpohcL8jOw0xCRFXW3iUeZUeJ
5y1Ie25J5CVu5VbDbDp7mUcHruHM1KgnzmvcaPmAz7eoNwYoZ7kT7HvRSp36jp5G1hGNItnQc1+T
IB6Oc0MZmmVRd1drqS82EYQos21QR9okoegYz6kxrrdnck0N1cSGQBkzA/sFtHt9ayZymLaMWS4J
3HnJ9UOdG+IUdsVyNQ3OszuZ8rOhBiM5xhUk9b0XjDi5ndIa6cxj+zYcuc/aO9TZL9iF7qw0yOhx
HvuHzqvvxtqg6bIw7qs51bfFlH3osEbt9eQj1i3+B9G55RMt51e2ASofzOF7cXD7icurexzxA77l
i6V2tCaokzMZmECaIT34uJ43QsgiqrAqRFk3vLJy7na1KYzrhG6DFwl/YIPaJ777mtS6Bvq98VKn
fKPqfX4MRoOFuxavTuExMYsqeMGdnWF/883IDtL8iRyHCX0d1GIYlNXGcaYGU9P6JeINozV8cvCQ
Q8vme82vl6iu2lX5V6mKz7NpBA9hWA8fKPPdmXC7b3AHett54JaNscqqIpEpNwWhpdyNNFV57pal
wVevXc4IdXJt2eWxL+KCDuEAD7IOmwdR2ei+eLD1PZF/cVwCv/1gLOGxQTl+GrrE3Vs4ArMoJF58
AXjxtS3EF67OSIDkDrcQn/Rzlls0GDkhVgY1bz1GrF0sfW4QoLgo5SWOkHo2sDY0ZRsuuwO73/ba
S251y6bsu/lCL1N4HBtrIszbfimTyor0VGZEXeVgPXKB7KiX0E4pUJHHtMRbl0Bhr9yCm1dn1LQh
hc458WdvX3IWfDFHzF8EfkqB+O3ODo2djvUZ/Jr/map0Iu1Lj/GKiRNzeMmBQfOa2yEXywX7LQfg
gd6/xcCEYG5rx76NGVQcvre1AgJDbGpbcfKIUkSVJI2q2CIOdFYQ1fesu5JHiish311z0Irodn2h
ef7k2+NXoLf+obPazyDX2GtA2N1pggXg7OmfXCYPBcc1D7xzV15OLWII+2pbNk1OsEh/GnpMtfYi
9aYGk7P1yiZmcddyDywa0DaIsHMse/ZMVnl0emxJqcqHq9ocd7FybvI0d54zZMlDKdG5srSieKTH
sF4EIcUU6b4cWvWg0sE9mNZnvBkcmiCo7/IqfoZTh1G1tbex4TpbYjhy23kKaS5HLvHnekfF1nGp
+exVhME3oHitqGHzHGXusKWRoOWSwo6XyhX8ZKumtxTpJ9bKF59D/t4UvMzE6J6nhrh5YIZ0CWTV
ecSTus0tQe3GxPEQfZPcbxJI7otlc2poxwzB0R9YqH0pa/0Mhx+eir/c9xWzio0XCtgQNDIl8RW6
uFsd6alrQ00D6Q/23dAnuk1fVtXz1Hcg14h7kFgyXHC2OECdBpp8CoJ5Y+cNLL5qeWYzQIcCzQ5R
1sQZkqe1taZgYYvMJ30qfXZKLovKScTPgVVe2lS7N8oN+0i39XcOwCQx0m5n5UsTpQYGuMkdKEfp
0v1S6upZuXm2LV2dsGeuQ7RUDjx2Kzw29Xl5XSRcYOaxqPYhnsgbX8SfzY6m8LCY/EPKLuUe86ux
DzvfiuYy4ORjyfDWlPlNPc36xjYxgjXtGC2dWilr5nxjAwOhVcqMFr9x4D8MILvDYLxgPP/aMHMA
RXi1xfKWSDyxVqdZenIrtvMCFv9yikUx7BbDOJQU94pWbyyfzjOry+WxLdRdmzlwJ1IukWkrItZS
5l5KRtzBVs4BxNDBbhBWnTw/k17mJpqbV2YhnolDOBsnW96mQH+JdfK5aWh6F41zr/vroInZXS89
eZA6+WQY5DE1QR+8U0uUOMGFjt6Pgt2kCsPmUHCD3EBZgbVDjmdj1KZ1cV15n4+c0IwuN6NeL1AQ
kOHNmyJuRo5oxh3W2IGiyGpauC3kMU+Xu0ELrJySyFmI7qT4BH+aFQ6+Ar+bE4/zJnXsju2cC9iD
4FX1WjZ51eyyzKpuuG0h/k6NU3LIa1SwtVNV34/96mg3ppZqYr9AVDUSFFybLGrUFL18tUeLYg9w
iQw6sn0etShBI6bDiZN1cQqDtD64Ye3u5bwk59HU/l7V+mlWQB7aJrwNhc7v6sywvntZp89LmvlX
kEvU0S7n4krDyth7o6ue3JoFqKBllDk+vy5qlyE/MW+XJcFY3DXJxZkCJ9IYeK4tgLS7dpmmg9MQ
c84HJiZs0ca+DwPSZ2w/YqeuD0PtuNuEppFN1WKioR6YpjwNY4cODvhFmkIimTs7Oy3jW59ioWNQ
zp8ByISbyg4IH5W8Yhxsr2uNV1Tl88lTAy7KcbihsIOjRZdSXVOEn0CeZVt8mTTFVCn7N8kyx+Vs
SZ02P74LRwCEDFr+xJGPyX/v2qxd+8mOoK7m+xTwzYmz44lae7qdymrYc7nydlzRZ956r96xwDrk
KZ3xsyEedG64B8ZhVBdnyl+HIgzXRKtZXHO75k40MjHczF14rrtasDDPySfHgbfBoRgZQDI3lEK3
52DuTCwMZXbsCndt+5NYbPrOPLNH6TFzON/bBcoPxQ2UFaYf7SW7sbi676jwru5yxduI7QhYdQGh
qyzHCLcl5p4m67dFK4zzSPdfZlOHUjTVdeIHL40IuwNn7BYjBx//bpr2tWUekhHNg9Y75hkvnVcw
Bj9KaGp2sv7b0ki6R/rrGeInWw5SGiTWURqYtWynZjtXYYDsU54esTvCdhFtRFyVPTM+pk1Jg1Qh
PQ4u89XINzXSKyzD1D3XSM9SYH2Gz0OQsxLxTsJt7wggsxTvZlILLe4a2b/IeKjhzkw7xi0+yXBB
o37oxg3fBvNmsbR9YBmBlLJw43V7WLTSwnfBfjjHBD74RdS2kHcYdpb6Q+saSCfjOOI/gkrJtfPB
npOZZzT0u8Ifmb7EGCWKkbA3TFat5CxRBbZWnOEchj+xwWP8ue6b8D5PDN5I4R1a8mZbf3KWZ2G5
d8ESQoiSlo012Nz3nRfgdFT0QHNYNohbB+Rx4iB/qnD7Cqu96Rb7XAj/DUMcHM233qoOuhff1Rrn
M0U241ta8qirwm2b15GVy3y7tMN3/PBFVBrFp7Q10l27wkJZ2EeF3TQIKwK9ZMlDysZr9IDUwqzD
VetT3uR3KuUCHXVa+VMkoTLeEkO0rwzO9ZIinpKGsIHBfGhnxV/iTk5FFlQSU7Y41qZabVMc+2Pr
nyV8JFz4EZXN0F4nKtz3KDkw+0vtbYrFCmjHtuZWX2BQq4MLyijcUKqmTlnZgkzlqsYmqbOUV3E8
blNagDiV90+G61esPgX9MHtSL6OKHKC8zdlnTpi5fNg6w9wcWi2Zdl4jL5boDoSXzYumNO9zV0xB
0UPZY0em9I+V0P+2Zn/41ty8Vd+6/1h/8BcOF1zn0v7//PzH7sefk2/NqoD/9Ifduw/zXn9T88O3
Tpf8U37Q73/zf/o//+3b/8TNifty7bH7v3ccIgJSLpf9JMb//o/+we600WEdtmWuEPY7guV3MV44
v/kBAE43RM5ddXUU99/FeOCdLqdiy4SYAezaMqFT/uHw9H/jp8HkDnxmbdv2/X/F4RlYv2jxjGtY
ZajG8deFgWkStPvJ4SkGv2maObGOQsw1ZfNDIyJFxg/Jd24v2Yg3qI4/zbXw8MAQNn42NZY116Rt
LUsTFuwNI1+oBof5M7Zi2vQ8cUeIQCIQ1GuoaSVkW6440Vj7FA8ky6JZt28muAkFwYEX+JlwR/3y
XvUnqxH872Ab6qu39vs1aRJe3Hny3mqTLtposuksc6TPX1q7cF56vzG+8ZnGROjgffq2dv9g78rI
nt2kTbBT6FwimfIzfh8pDv4Q10/Y65I+xzzJKVP3uAU5XTQG3yyPEQDs0rCTa1tXwM5t01VZ624D
25luLDWVFL9r47Nf9tVw7vpB8LI0uCIsuNYXBkgdsfpERYIy3pDjwe2+x6bubuKu+OxWS31OxowT
uljcrQdo6CM2o3rnWbG7NUC1RmXsjC+cpueHikNecnI7TcBWVhJ3/WIGhykmI4/rzXilbzfbMtRN
z6lJDxd5GrTrdhna4EV22dDDJ5voUVvwFnDVymNyG3HITZT6KzpVbzlkUpNgeAAMVQsUWUvS4LTS
j/L1HYNPH4T1NL03nP3oG0vXfriw8ABVzJyynn7g+kvuhfQzOCUQEAXk76ZzHK6zQd+BLHckNTo7
YtfcE0RKLigyVAsy651bb6mSnPP7f/4AhzPuKnyquAeJAb/XHgIgK4KLXCuMbHJ0VQR3O37JXbFW
8WhfXPrBXbNuaQLSO2H+e/lRHVj3UOMtbYBBVmJoBj6a5PFtfDPJj0Q5N1kw/VMfOicn7b03OZVt
d3BxO2RkIbvlHFKUzPNc20dsKtxgQSNEA/RZXxSb2B2pgZXSTUnFzC8wQnUGap7kvLrVEAN0fEez
JzH3hS15IyffionVwlYEDfzsmAwo3Xl9bCanXq71LUmT91/znMxYViz8GT4hPzZtWkx7ZZ5DRmce
JJi+8d97gVxRg4ZAB+MviaUnSbm89/YpaBF0Z674dG4RFJFOK5tl6TgX+9wAIteQPIlY2+Ydg7cP
RYxHRHeHVI57Fdp2afHZbAeb1zdfKxxHVfRiFQ2J8rmjjTdNKct9o7EYgLaLA/bsryVTLaWabGug
KB6TLPfce+KXMNEBEDWnzMlUt4t9TYFIa2f8/MQpeVpzBS8gjUv/A3uB2Xh5/y0xmOoEwzUKA/c0
j1/WA9HVbQzbsW4AtYKvx9XqoOj7I85vtAII7P2InLeH+b52hZrm+pqsm5mbfg4pg/S75jwrFHkM
uRkHaxEmHd2GzZIdyOjxgQip8Tn8gLsj6KqjW5nWvM9aWX5fKODj4OgbPFaN8NNsEs8QFeE4qPfn
wGKziKBeTCRuC8ASfWgvx27xxwdzFNPdkM/ULvJJcyLcQOAv6XUheY92AWdf6KiRHnk0zzYY6Tu7
C3e6AnMUzezabnwziM856Z8X3kw/3bLptR7ydO4Re7AQv/YY0+J9kNvTI9Kec2Ayq/bkPHE+Dol3
r7O++5KvO9NNyU3npcRg+Sh8DmOBrfhg22pUPBlegItvugbPriowqS0NBVeQFVSJPhLSdRXxksEW
mUIvQO8Lgy8tTDcHq2sj1tPtSCWEzZn8lCS5eyJUyus7T3RmKUhkF18T5ecBq/F2tDzCggN+hZ3R
O6zkWk4fG0BrEt0wcw5YrlKsU9wx7mtL1g/l0GCYHooybzZwLVgnNUuwN0Y1f3ODyrmKVZ8d80FY
X0t8mC8i0VMAHQZ2X0sW95tDIvVJe958khXxozkvKTDMjGeVG+oltd1uC2SB3XIZChpcLWYu9nrl
xZpqJvdwqtFUKg6Vibl8o8yVfRIYmu4M1CZAqM1XxiAyP7aeIu/OcMtgEIb2uvRcVHHNUs5Dvltp
hayTIBeCqIAcDyhPrVhDohYQDjHzQDuc5na+qlcEYgkL0apwCe1MuGlEI8TQWZey4Gp+v7hOehrM
8EB8cNovgzNw6i/k9ajrZlMYOr6rB8XVZCYlmhlSP1g1Wb5ktDBohd2SHAadORdZAPB5julHfUH8
U4/l6N4BLmwfiDlhIkk66yGmBuSR9Ry0CMIA4ralEflIdxak6yQ1Pyb2OJ3dWDwtCXFzkuj2oZm8
Rh3oQWhCvh/szI6DmtYv/nhk2cORV9p3XZc0G58OQ29Xmql5GXGIr7XgvXnfpUSbJ5vNapkrcFS5
o1iFDD24n3LELL9N43T8FMupghrrai/fm5XW1XFuy5L6FkAlu8FpG6xYZv9k1wUge+praEgA13ar
c1dvKsSH0+A7fKrBaH6auL2fAT3qG2x1n0Yl2pUjiV2LoIP0Ixgc/aXzl3w7uKH9OIeGi6s2t+7Z
JfffB3dSn2YKCtq3qTfL4T7Do5iQHkNXSMqijmSrPtrzEt+noF22pDSZoIU1XYYemjKcmM0Q+LBa
Ose4Var3d53tJMD/gupb2Y/TpcUqtou92b7Ps354FZkPm7FK/btQhh6F6CN71KJOMUOaKM83AdG4
a+CiNrAjbRr3btFg/3U1a+aqDDbD6vCUXVV/ynSPWbCRz7GW5lVhqpeeW+IupXphi5TzatnJKR/z
7mLMnvsRxz15gaBgtKGH1drF7L/OKNjJrSMawuaBOgo9sgcOcIympqWxaTZyci9j2hP6AU8f2anr
lMystu65+Rk3jCX2wczSC7CCBiHF+hDnbgDM1a82yoaACcG3YDgsy62FVM21ULq7dGIXkjhhvGwT
lzLa2ucWvl/r2CaqVqRzj/3TvxNU5j02pOC50ddDw/NJ+6hYpr0R9MN1owoPj0jy7Jst/d3KyLaW
M0EBqhG5w76qHjMWFkzo9JZQDWpl28lmA76T5mRsdA/jfDN3aXrH+tTZF445P5lKDee5c8wP7Fy4
QPlJc80VCFrd1OHb7Sscrr05HGStaepARJZnByTgA9IWxIC57sadbuos3aQI9VfazfU9SQVzq2L/
hFVYXJoCyDZ27djfQLt7SXX6EXcGtmzPEvBvpyF5HiTad9BNKGZt51z5spqOk5nYGzfEG+prn/cB
ZubobyqQEkskAu2r/VykHt+Eqsd1OHnt3s3YXJzLNEQtoE/iIEdXsJfhiQ9yUo9x3gT7DiJBvuN2
OB7Z6qIalVhEGekxXdbVA/YF2koV3uMtsaLuzK7RdTZEePR5Ui6uANuenD3/ZroOqikVUcD15isE
Dv+7IJm9y2BNga0Ke2IiQdAeQ3pgduV6tJK4CTflgNFlcRGvQEDl/g6fsoTaO2SRIAByPa7qQTyX
fTQP7bqcD5AIoOTeLJ2QzjP3t+Ka+lgnHfBcklvOe1zeXQHaQ1dT4j+UrBioCKe8ezPAddqIenQ/
F5ZtJvvQr2u+QCZnQSJUxW3CTTYZyulSF123mzVx6iinFOu+4xhwbZeSdXE9O8nHoAK1AUsz54zl
hq+JtpqHJR5zuamSdE8z1HwhV+vdkJlhcxm2rbHVjaevUMv780Rs7kDL+XRneX33lI7VFaLJWYpl
2uK5aW8r6NpfgOuTxe9bdWVB2TmoRLxwUBv3QadgLSj3Ph9w2G48KOhULU9VUl4B2KfoIwuXZUZo
RTuDc1azE6lsHDPaYX84FVWJ9SS0WXtSKVZu6GTmBXHi5VJoZVRf5mHq7jDiL7cIRCrbJTLzNLkE
+YRCWRfYGjLtxvYB0oVjnICHHNrUCR5IdnwAajqlZ3iHQUzVs/nWj6G8njwOchk7bn2C+xXzPudz
wR41T1nO2a5nfsgq/kuNG0VH610jOyp3iLIpWGieHD8sqdtErqNEEtwltmzvuPudMBNUxnj80yT/
Txyuf4k+mo4HecZaLXTWP6FthqMG2s65NlB4MUeHSdTLUvtpAZ33NVTWf1c44f3F1Wq6WE0923UC
+H9Umf88iZfpMFPL1jXHulLhpU85uiPzeG+F0cPeBfHyJS1N171JBqGR8ZTvxHPUWUZaXYNUoSLi
vX/Vb2tX3VZqsKCQ+wvYEtuiiz3twx2+AQ6A7lKv2bLK776aiemEDPRuvzzavkHrTDsV6php8ics
8L23xhvG/rGzQq/bLz1Bly4iFOK4n3B+seSNxbRWLlCqw1k/YRYpuGI8VYEjYSqD3ls1xe8AMetH
J0w40fctV4/It035auIhmi4Js5GxXjtNBiwQ+vcLFPxuH1LE0x1E0qjjzF9Ut24jLf+gaFGadp0l
mtf3WbjyW+vm79/0v9h9gf2RrxUA9FwTcWb1xP6pgpDVFLC8zmyO3rzOy16Wo14AiWZc+/sHWn/Q
T3bf9YFC3+UYgFmTer+fHwi4Aa4HYmTHMi15iyW9GLv+vTOI7x5dfxmheGbDiSFk4S77+q8+usA7
DdZWkMWhPOYXvK004NGY4GXYFkj7yUfv3eJ0njk/lurYTAaP6vcBQ4BB84H8oRP+EOH+yRfL+iuV
WJiujRGJnl2spr8+d1yP8NRj1Rw7S/LTsT/QtBUUrf1U5yD3tq618goHd8ZGmEjOqCaLGga/OgnK
Y+JO1tP7q/G/LVxeZ19U0zXf+5+lynf58R865v9D8qbt4r/90wfnL2bj26J8S5vqJ3nz93/0u7wZ
ur9x0bICjyk8dLAI84X6Xd6k2vE3qoHIoAe2afMp53/9IW8G6/9xCE+uKYJ/SJsIopaHFurzIOu/
+5fC65yDfv6OoZrChLDJr/MbcBn/tQtYDYWoJ99qr9zemLYOnoueEWPvVL2499IahcILE4OgDfdJ
b1co6r6ekYQw0Aa+jfTA90AuLHCqMIsPBuFw9aQZQM4CS1d+1xMA+TSoLHj1Fr++Sq0Er+qY29tw
beJrzSyrrqD5wgkuwmHbDznodtkazWudShDGM/jHQzVb7JZWBOeS2hjCcMKGr0M24yQRJtsc1bez
jz920uJuxrO9DRoO09S19O7OeUdVcF0V2duwEixAOAKzaBQHyb1c6WGXHrZUD0q5rEzKxRiSMRvj
oxXOeEMCEFbbXqCqypsG7Fu3SaeOMgm4iTSCHcmiMJLt2H2bRnVVe64n6IC0YzZ+W/o5qvhG2KT7
x01c8nqSK5orPeIEozSFBNAw0AdhUXFnfhmZn4kJFSmNsnh3685bsG7lDTaaSuMnANmla2QdyB9o
FOhyZLg3qVgIdG4Ju7kLpuAhwRGhGCvSoEDhIWmcf11ilCiviHrieB45mSYD/28jNBzsYorVDcVA
xsnEdHJHnWO8WTj0sbtxcUl2aX1KDYjZCeajx8LwdQbQGQPpYNXjvVUi2/qhnN8CmRc7RkZm1mJO
txlYjv0gquLCNIFu0bkVXopeH4p6IJDa1o3PybXUa9sBhA9cIFXFmRAJJ7n1KBWJhrSctj5s6K3b
ew7aUsIVEJv0PRn56kNcGwTjipjV6GIM8rbM/We2ksm9k7TdHfvH4L4k6fyaVmIijEyRipLpdM/n
odnPQ5O9lGAt70q7mT8UqTTordQYIePAjrdsAoObMCzilxT+13FKfePWoHal36C8h2yklXOJ0dRx
vxvZsrUCVcwvcrVQBIh0z61v1Y/djNtxw1YumSKQAM4UZZUKpqiZl+VUK9YU4E8xW8GO6k8j2dDD
WBbJiyMb5xwuK63Rkt74xGoK6r2Q2L63ulDld2uEor1xggUOWdLUNXWKzbJBgfXgQ4DiUaP3lLcB
451mxHDZrV8soAzkBgFmQnBQerjVSWKfwbM0R9cNNbl7HHsbXXbqPi39+kWxmDsMrJs/j3b6wWoB
gPWlEFe80whEEmsSxH9weHM53XPzT69Y6aunxHKWj9pBet6H42R/yRtlno2lRgdqWye4Gssp3Lu5
/DaEbXy0PLNlcC04ArG9fAwLoT+SYi8/zIi6H5yxz7zIa0XxoTXqkH073zDf6NXBhOa6wz3S72lG
OEPt9HG9ZeUhx4F1W4c13TUTi3mGjIJZgn9rwHnKCpxWS55uPN/M7mp6Mq8mg9EtAk7j8ClGiks9
MZWbrDe6LeeMmR4WDXIpHtP1dek3QVCu3k6TdXY3XjVmWG+d2bNfXIoXb/v/Yu+8tttG0rV9K/sG
0KuqkAqnTCIlipJoOcgnWLJlI+eMq98PKHuP7e52z/z/6axZq8cdJJAIha/eaNRvo7l+E5eG+wLM
g+JGeL2gW2WAQ1qrco4f3Tq2bjLSl46iJQDOiRt/40bBwbMa95ac94pHo2vezOQGwHWI4rPTEWBd
DnNxb8JmfKqWHEEc3whgvWwob4I4sN4GIRJVp0L8saRlwDrPXnBrKdk9LZH0eZEG2OwyhDeJlMDy
I4hKVAbPjRlGX1Jkoeumr46qQ25vO8O4CfvO/KBCyjRMw1UwqBizj0QBL8HrzsA02ipUqYkVCnpI
RmNXF8zScLm6eADdW0ScrfS2AGLy1DfREh/tRwKtSjbE416F7XguBgswPAkGEyiWlthkyIBFO/IY
qeZOB9zlfjidLcNnd9/n9jOE8QJL+4xXE1VI/KeCFNoA3ws8ug7Rzw+WeE2GBZpsTi4x9NMq6MhJ
k6aNxqGJwkOR6Z7gJpxoR4MQoxPoQ8ItahOaIcbPyAvzM0EX0yEwKBThlwbUefnNgRgXcMTKGo9G
q9AjEjXx2Spq+2thWC9RWamjdPuGPXWVTSChxPMDmfKQG8ntwBb+1jOT5BgKZMqreP4cCgpKSUkv
4CvGt4Wo38BPi7WWdYhxeOmmpeF0F0lpA//M3kMl62JrOCo011YzNPvAQH2Z9AHChcgnA72W70ma
sa7iwBY7nvfP8Zzrc0WFxjpEtPZIbRorSFiX10OcZNu69u301i4AOulAAe7JBX1lA1J48EZU+BZR
eg/cudkmF95wH5E581KNDZIFRUUtYw+IR+D41jWfcNqoocyJVS9tjLmJnd1nvoESUk3FQeYtsHpD
UgM6lOhokGZBfkxeXLXd2G0QXbRPCn/vJtUFkJCbfGwb+Smu2BqRATwfUd0H3cqhfu/e0lW2yqkN
2IxZqNaTOTZfpdkn205O3ZtYOPaWGAeaagOd7CyNwNusDf8Ndt1mYQTaq8EzKTZqovquD2JTkvrh
LaYRlaFTr0PjMHQ3dYR61c6xVggKwQDCu10w6OQFF47coqzmumr9MdTplxqr+cE0eN0LN1kCtPkT
1lSPPhLb2fdRKw4CTnHTR8guVBvJ40yV6GcvJne8TUPjqrWJALAaP32I25Q8A6J7dmUbV7h/aJPo
gH72JmkIhGQyeRk03FwlKuxvIvp5eY5GIlJxGRkbMc0tShswSZNisc+tPUQYONLHiGaodTeFzn4A
5sUfcztbQ7nP6QZbidJTu0LanytRPnSEfIJ9I0iib+OKJdrANWZQHIbkLgydiDJesA8nFc42EcXJ
LesHd9EONxVpZFm3Ehmx8iLMz7TbJddkHAW7vC7RtXtwnU6Us10Ow2sCmIOdb6W3ZmYYZ68hLCR1
Om9PtEgA6JM90Ah3j84h3LUZyu4Zxm7tpNOD13cSSDpJr+Dhik1LOe/GCgqNpKOTVzl1ZSzCrnln
ILJasba7j62l6P5BPbr2bPkFt7SxtalSWEUZ1jIVlTYvsgR5YG52DwMb+89RNlVb1+D2Q2C5d8Y+
x6+NFo/m3ZA05o5MNa/sDiOQwj7OA4Oq9VlfZ+30kEb2Uhr39r97qX9HKsJWViPS+HupCGtQ+5z/
vJV6/ZlvWykSv/5AGeCwLXaFAFJha/Z9KyUdGmCR55mOkAKzPNDQv2ybiET4V2yjUYxgxf6/7ZRl
/YF8xUbeoQg+dkCx/hOlCNu6n7dTgmnCkdit2eYhZLns537ERkqkdLQPTiSkl2Tuoa7KYM+GkBoH
u3KSae8WiZmjjQsIBicCs7ylWdNYp6h/XhofwxCxV5ki612E1UjTXYUsjrwU5/NcK+xyeaStFZ16
07FACJu+j2arOhbNLF5iMxjpS4Kq5nm1pbuUOPa9eRUZTvEWS5mrDk3l9f012vV6uK2x1m/DNsH8
NSHdxC7o0BmGv3sNY9GuoCWOoqOLacVzTnFanM9qg5zrY9+peqsQWR6sfiTHZ4q1/AIgh14LhNfa
eRqn9ZbIMFSAlhNGtzCVw4F0Endv1F196IuMEY1sn/Ghr4wrFXdqUyiPApvRvAoNRCPrDECHT4WZ
4/1okwOIJh+jyTQeQ0+S4bQ4KpCjDIn0W+DhNEYR7pq1DUmV4/EmnaJuSBvwkY+tuPKcZTF3ZC6r
yL5m+Wvuqc2LmSLZrn/mjFB10XixXz/OTjkf2tpqILXcOhiT7cK5ldZAnddVrcuQ1r1RDbdkxtPZ
li7yUlK58x1+oKyX64ElsDX3MdE0RUUfYVL2nXtDaliOOH8tGwzAJIeFSRcjKvWCmubJg8zwRvWE
tQDlOS2iasfTl6Z21y03JVqpp95U8tywrbhHyW6ML8T5lvFXD1PD14lOrME8KfaKmXzDXlPuSHp0
2aJS5u5+KNmTLWFFXn+kzi65dnDXcKLqxA+RcHfxIULma27rNHlgDKi3gp0KboVkuGsmYG425gw2
KTrnzQS4tDaUlNc6Tgo6+MS8owQtQR4Q3qGHGM+t01mU4xip2kQeQS7rtGqDa61b1wKF5myvFbvL
PYwlAsmUGfqQjaLekY3SPBeqTD+rtpImyQy0SKzqakkF0z47aRRINZbCxpPXjYkjxjKB6+MMJ8je
yruPYWyh4pkLywZ7jzEAFFYZfAxqSzApW9kOX7Jx1ZsWvlYOd0smW3klZzk+5OhwFlk7cbKW9F0U
gXroVokSyc1iKUMVSq4c8bZOfugHQf5y68cI6tvUOjo6nq+JX0XWSeUmm3wiKZGv7LTAI9WlwckJ
ARU2neUcQU6bD+x2/I+EgXq7ghIR4qRNa5tUSX7dSbd8GzfziSpJ+2G5s+9IpxMbV5h4YCt5O8Oj
r0jrbNcaa8FOR4i4OQOl+FrISdwVdhJ8gGeYb+rKGpick3TfpOgvp8gJruK4T678qPGpeCubFzUk
zRXqIe9NYBmE4ZlaHenuejcrcZebMQ5jvENH2HSbiIiKuO24Gd7bFX0fqzgZB5xkpnrK7AnnZDfN
BXx4KswzAFWH1KExvxquxunRcjZ2yRy3hw7OClTVw4JNHtvGABDyVknvWG9KkzkZk1JffLb0FDzi
QwkEqYe1/QljBRUnOIf5HaVxYFOk1kSNkDDfUfUxCDxXyYj7V8cxPHAfjzszD/R+tB1aYCi00isK
hONdaweSG71roxvphd0j4UCIXDk/j9B1sIkxfiQ10ZRLRryd+N7eYN+tSTWp3GsNaEFxjJXql9HJ
w3sv1dG+94v8hWR7b5MKxACrkh54ZzsVFi2UQtKgFZ/brNYHjPjjJuHufiOpB8zgzCeFic3010OL
rFcQUI5Gj9kYMi86xSn8KMlY5kd2bMMqCzu8/YO04s3ImPtk68HbmLKczwWx+WvLrQcQi4bgEDMu
Fk6NiPPeHT/TsIjlUJnt1wDPAIkvFb2ZadhcjZZiX4e39m6W5ND3VG7dT7ld7GSKvV+hEb/xjUG8
cSX8/Jrsn6TaFUUTbBvArGdddvXGGrviHFtGwX6H9Jl1GHeMsyTZfEU4LvZ5n7tPJlHAxmbm1trO
LDnrsJ16Z4UCcmArysqvB9wuLvrJW1XNwZon0iSeR6q3QUUUnB7s8Lrw6vK+kmjH20qQAD154YSs
BOLaxnAZI4ryaU8WU1ohQsZK44/Q3VISjDPX09StLVV9oS8b1c1YeMRXq+IWh2q8NsyqPs55MTyk
rrEl8cu7RbllRyucvKFPIQqbNgj6aoOEPv6YNj2NMU1a3rqlxuk9yAZfF+XPZ4uCzX2viVkrRh/8
jGowqkQoAbqr+zJ5nxG49T7QQGg4C/x3ZeJHN91YIdQgZvKtrK1py4YwvppQGm/9CRRQwAuHwFsV
thkUMKI95OncQ2S43VuLbvtpFVlNvjFI81o7tkW7D7qQ+4roSnPrEmx+nQ8GVi2G8unGpjQgWUcw
MltdWCbnsR0+WCMWAbsPnSs8uxj6seHO1zKSzmfF7zfWhZ9H90EbDgivhfd+mm2Ms9bMi15TVL+U
YzXRjkQ65+gS0fpIZzKbKAOpV4L1moTyjUaOgXgJVU1JW9r6v8PxvzMcMzAyfP5mOH7/THpRHrRF
/mOsybcf+z4fMwTDxjLI2sR7Muu6/5qPlfXHomBe5NXQCT+Oxlz2pTYRTs9eBtrviSb2HyDW0iR+
RNGkSNLufzIa/0zcWqjoHC096kUcDD0L0/EzlzcXM7LgpnMesj7N5jVEfvcAFt86QE5V8/GHE/MX
7NnPxOHlYDAaZK0Lz3L4ur+wxIE9WpSHtbikDTSGuUX22tT23rskaoGVLtxqwBbi2evjev//cGiT
7YbWjutwUn/+npGRSOwn0nqYPWS5uQd4vO2nwR236Ezko6lH6OVG1KBfjT8jxvz94X8m5JdvDn6P
Fl4TKMuF+/XwyoyC3ItT8yEFlEILYiCGIO2xg+OOiuVw46Ir/f0x1c+bnm8H5VaxpCuJzDd/Od15
mWOnA3F4sKmVesxNbR5URqnRjmwb713ZUhZHwBgH72QHZx2SS/LiIMK+SkG7kL3iNboirQnEsAE9
8rdUFFrPjlbAi77dC3nTE/ckNxGYAasTJuRwM6Z4fF9Xnr/lXHk2fqCbX7/GReEP3wYxZ/2SuKMH
MiVHN1QPSKO5V7oUhXC6iH91A52aApDdjAlpMr8/e2yA/3xUj8eDuB8O7P1yw6BYJkXHruVDLHv6
5g2Et5Wbh19FzLwyyXk821YpTwBP6M/xof+jpOLPx4f2M7XrEDlEdNEvF6/H7c1EOkogEWc8R8sD
M3kdiGv/j8KBX0jtyxmGAuXJWph1PA6/LAIUPLe5EJ18sCJvPGN8ROwOfAbI65tm80KgjvXcC6d8
CoTIsnXpDjwsRkzWYExm9D9c7j+vSK5pkiBOxpNrU3j0yxdXTDZeJXyB/bPiIbHgcYqjApzqV1FO
ktjvL/NfPSQuyx7PJf+DC4bp/REZkGUsIsPsFRHHLRXCEyW0rxLxjjDEmwyu4GBijbwhCp+7nIJx
tCm9NwbssaUxrBZnLzGu/XgOEJIHIHUKfX/Se1vMjuN9GPaUm0FL8pTZMLrDNTloXbr7/ZeQf7G8
QFS7lpC8KvBf/vKIxGngd3ry5IPvxxgmyJ+o4Wi4b8Y2K5/qOmPTqLFIQMV4x4whdguUhkaEJNtq
XzKrBKsosSoCcIc5rbHEieZF12I8//5z/tXHNFGoWAKBCnqoXz6mQXZzD3ItH2zq38hiW5T4skSJ
L4UvH6u0/idJzPIG/ekpdhCVoojxCLawhcaT9PPVzdpAxSKZmocBCfENPgz72few5BB0jIb+QmHU
poOy3o98JETUY4cYHofJexNhlCRSMp/aF7PoudMFK4AweAhoSGHhXO6JyylqeGsw+UYUkDa9i2pf
mrAbBn1zyuULzVNX3Pz+NL5Kef6lwMFvzDfhOqOetxRKhF+NTzNhgexWkJ0X/BTtQNNcb2ISW+7I
9pla9gAhvXqx28ctPeZGipq7h/7ceSE+B0r1hCnWE1JnAABFnETWujvq4qnaDp0G1DWXFOCsqG1C
xSpMiCzkkYPxtjSyoN0It6DBYwhoBVtjz0IvKpTgyWBvyrYT4S+0VLxwK7rMHyBUwxvdZNQxZbo4
kRyAd1ADdXerEoDtA4bP5E4WU/qZ0ne5oceKwFHEyKQnkbUcvkx2MdEWPIX5Jmp5f19j7srMJTSN
vYlA/rEeQzipJbxYbDCSa8p8XNco39GKFVN46rsuhVtVKFZVHGCmrRWqy1VmBzWRS46HWthplf5U
GWmtMRM0bbKfx7lVbG47/IyqmiKEgcigCEDp4IFL2tZpKCU6YeixTLlQ9vWDMZiSAAG7ze111VAr
tM7CoCzvgQxT0gXoUfM3Oh68d0HY8dpNuEdoCeCRc4rJo0k6pIiH0cDbulQG8OkK235u6FGM1rlm
tWEEZCHuCdU4EwjFj6HhS8MN7mtjrWExLBCqOHUX5CDpeDPLUOqlTKQTLlnihKpOt45ZVEdj9LTc
BVORheyWo1EfCGcJT5ib28+aECCMFSoUUF5xvfHMLDjVyqp3NQlARYWIa6Dd9AMh+dG16mHxNXPA
p6ktCnRmeJDQsvg7NZvFx8xr7A+FCZ5ROWX4wo0yfgk6P178aUG+ER2Xh2K2NkcFWhIGBnO35sbK
hInzIB/JqJsMhBW6aF+sSjjsTaOgfDRsHSU3fa6xbVxTZORljy4IgPC4AdKpcDeZm2lyG9rJcgkk
XgEt+4r/l2pQpLFQUkr2PUIPY3KIGwffKz8YIQp7Pm4SY33F0pDpnSGW4Qc6/1wgRA1ILOuLGxFo
hiFWcOsZQAobSYPZDL8qGXdvR6Phik0+BrJsmrDb9K63eHMWm040cVeiBpG8TK284ncQLVg+eXXD
lXXkzEUF9TDWQtDmOgB8kJAWYBFskp4lm2yxh87FJbWeJ8d69rFmQH8I5lX4f1ajbLCfR3/23qFX
bl4apKVEbmItMyjIOrpWBipdhxUpWzyhGhmQya+fqsVJxo6juGGs8991Tq83yUQkCDWt6rESiydu
omL22LY96zPLmQ/jRdYR7Qyy5Z8QwMZ3oiZQki6xWJZmdzExaZuTUyve1GRrUAGzQu0Yn2gvY4lB
wKePAYjn0XNpjVG2w0s9MlhRL2skMxyhvTYv0YuLyS9087Lk+3Xri/mtaTr+ePm0eCgQB5iwwPfk
GTCA0Ao63VeXWSRJsR/f4QbCyRWgHu0QfJ4uIryL56+XM+FKizuxi9humGkMqLDUeECE04s8LdPj
pDj3MlsMbDySHCkJ++YlIs0YAxN/6usJpBavHD7GpLefLxw5srLmpUx521ZeUD1B7zL9jlEznS+D
wpxUJPCOceo8q5H5fgEynkBSPewjOn7Bb4AHJ2IcOhSVIU5wefjaCl+ciKVNiiO3EdcObT/De1Hx
4iFPYk927ngWsWAIL4rK29oyKZ/8LuVtTlWuUW995TGlNzNENnYkiOCqqfnkPT/TrwB/gOwro0bL
ehlwumVUWdDBl9fND3wFr7DYi7NNak+k/FlGUsUrtwRMvh2I7DuGmU2WGNg+Zri55gOWakQ+q418
iLdYx/1PKbJef5VfHiHp20CC/VgvYxBvnnZTDw/aGpoX0gi5RiX6AtXyt14geQHnFrHNtIuxVUnC
LLqSoPncmJj8HK70CVTTPfB1ihsT5985mrppWhkUZmQb7EL1Hv+SPLXL7WnnqTyJIObNRJQ2vzkG
l4PJjqfuthyg8PdZ6LMHlE7OXduFM84wlLV8GN/mBm6thHPWSu29G/vIpSQZtdm2RRl3RWcb98hF
+oqcgnM6lrSSvy4CCTXz5ynKOSsESnhHYonMQ+XxhJXOcvhswJd4sS+mrSyfYlmgqQi4qoz71b7y
Ta5qpMBmU17knAeqzfF0Rv47gyKL+5HGyedatzyvggibrYpmQunJh/OOdd3wSS53IkHesrkZIpYA
WzKjb18dq1ZQBc29N/oK+K9YLlBc0cy2U4Vf7bManXXUznBVLdvRhiBFRHT4gBCpIOwIsjeTQFJN
dot8VFgJszU58byaRi3xJKNvX5mKEkdaB2OPPP3IW5ybJQ96JYfx/vINeRMxIzcOK1BNLtDVZcM7
DwYNOugfH5HJqceIpZtaCra0j13FPyxcj8vSLkKTWQ9cp1fv5vLaRBLAHVWmBlZYfbGL2qV3zJU2
VpBX2abuOnYyy1mry370NvEg03lTLx/n0hydRL71XHbUfa7zxaiNE4rHap5MtEDmbO66hiJ3+sQC
liNI8GitrEXVHDY18reQW548JvpGz2Hkk4E/9DhBpsjGNmx7XWqfxxr1Hg4hCw+uQZbC8zdrbITD
Nx8RmmMFsw4JAexUmnt6SK+z3uGn0y5U1RsJh8TEjmAoI3COpSyKL2vfqGKDFi/JIs8oEixbckoL
yKPKuCfm5QS8rkXLxr2PFevCsrAi/OCNc7l3KSvktTa2Zb0f3Wj6VPMaerjcn6RM+FcxQACJLpWV
3Lqd5hbRosNZaif9dRhMtf52QyD5019LtydsAq1+vae/AK3RVNrPgQOWcrkrCKtbNPXKlxipKNaW
FWWasb2gDUljEO+PFIVER7QYrETTnBhrt1KAELWNOA7JAF/oVb8d1cSl18hLGiyPPpsT9p7yJC2+
ArecfLRDh1bvBT7HquNXvGGwvJu7ouSm6eKC1d6M5B0q25nyw5mbWqA86tbtwKJ9WQGtpEVrU/gu
J7v1L9Za+nGDlekOCxjECwjaM6CtZV32LYtCEdS0lVYGJq5t3i2fNu5aHjOzmjhuUE7jOSMOm5xE
tmrvvBEzbGAHfO9u6jV3t0LRS5NEPcpVzSw0v+mljsZ92/U5xB3WtuKQs4yeatHzKWxN1hFvfnKc
NoIup/qxtTuGEPqTPMLOSrgZdJF8XxetkNUp902nx+yOcq7PoeFDPXhxs7fTSkAysrIPSRB/DcwG
QhszK0wsW+p1T1gRIS68HmNC2hf3LBlnLZCnx4QyOe+IZuc8RyUXtLCHeURPHJs7+u6mfhVUBYY6
eiHJdy/jW9OCUiUqy6YtzlTjfrHFTmu8RjntPWbx1RtT5gVHjSyGDJlEmTWq1dtxbFpxXS2L/3VM
Du68JpKNmaqz6AtVaZ4ejEKBwoCyUZyV4uB9E8SKy1NnJX+tIOpmOIZ5vAcBHGCNhnpvogFD9tsz
42TLSEcQyXhOgpYJb6wM8rnwQl82yglWhpvB9HhUPZLISbCp+XjYXwGbVMF8gGOYTzpeXiZ+yLo9
21GRfCmYMXm74HPc4i4mkNGgkpIKVFa4y8YwEEh/r9M0LhcxNGta4ZA0Dwm6+HKIJThGHp3yQ+nJ
0yUEQBotnOA86Y1jLuZkbidy/B3F+7PGVLLvsoDVanYi9dhz5PVl3aT/iMWRfA5zO1X5Evi0zJul
7+kj7FeUbXy8iY8D3alPSUqwf0H/6XON8/3Uptw8kW8k10aBajhYVmYyA3kDsbcL98pGmWj1jmhu
7LLjiSM0h4icpPKOxuuEURU33WK/z5JcWweyDoV7YMMGLUNBF06srquvirbpqAZSSrNXIbFAwP8/
ak0+wUilMYIpSr58Rj+D1wahXewkMljWk4Od6DEEsSYQh1SA0kbHSNYVL6PXkdkW2VfySBFgenkm
dpRNuXrrTK3aceTwMay78S1S4fkY0kr0Fi9lsml4Qlid2e3QupaqDsLPyajWnazSuK+RYxCFNXu5
3pq1iUQSx/znrjTtl9jr5i8pU+XXIh0bxu0B0xlzFardckk/Yyi7SgFXPpCI4tSbzvdTUgarPK62
VTFW1zZO8VMEe7UJYid6n5Vt8MZhxh/XXZZCVTe2uJq0TUGFWfqEarrJ5wLhfL2xcxE1TMq5F9zP
ucGOFSfPIMmoEHS11V7vvBpr/msl+YfcepPQc5Cqv5c/vW2fw5+4ndcf+M7tCHrjAZc0OLHES2L9
YCORyKIoe0DvhgQK4xDQ9neCR/0h8J5IIMf/Y3bMxVqygC8L8onlWNn/CbNzAYH+BRLxiVhBzQUv
x61Cg+evNRfs2tHXT3q6pSTQgE0GAJymXeaARGSZxYA9ovleM0aUN41tNS9ymhjLIlDLy0rCxE6K
SFmw2SQudJtFkmlnmuz7rEQRQUN8OkYkAq5M4ugIW8gyh3XybLjTmJPk7fUUOr8N/dHLSlYu8sic
YOiXgJnUN+68zOqz66KO6wYQCqWL/mqWEMDdfkC1NPYHSFdJSbGPBjO+BvCs+jesY8J6Y+SFq7aE
viiLZOqhnm84l5ZJfYY/rgWHDVdBufQLZiogcd7CJn+uM4vdzpBGJz/LQmB8gAoSXBz/Mc9U+Di3
hbnnSxW0tRCRM7DveNS8oBFRZ2H8QKHNqWX/cmDVD0iS87tnPyq/sIRiK44IAlo7FNesvQILq7v2
xtlV+XUc9JHtsqAm6O+3A9uE6ka5c5bLNdXz4ykMkt44jAPbMdpcjGB6g62tmwXNFEm86DVLW7lX
CtkSA5kvirbaSxH4EjdplpBlvNSvUgx/W46UAnIRiG9QWX+43OX/XRD+YUFQPDU8lX+/IJy+9M8v
zz8uCd9+5PuSsDz3LAQmgnsCh3gCf6B7gaB/WAPEEmDlKLY0LAZwUN+TsmyWApAR+Mrl5WiD+H+P
CvvGs5Iy9rcMmvxTawX033IYPHOmh9n6V/4RzhV1bV2at67fuO8mtlgIYyTZ8facis1EPENFsl1x
7UivkqtCVsDCM+HHg6PTqw7G72j7olMf7HBOToWb1vTKj4i4cFRURPp36Cnemb3Vf2CWrjdtMM1s
kiY1rlkH+mCFvJrkPCfM+6tumCT+7QYvWe/3dzP2+RE+NF+kXnPtUiNB59cuIuB3j1GD57ZO+g78
YWqvHKjbYlWG8Zisg6BAlGOgRb+3psl1duFIL+meipq527D3EJ9i3CKoxqckealco7qLArvPwPaz
8c73kdSsKhA8scnKbCIegLho91BMtYWKTnZoCwkK4d+aDT6ra7LDQJpCu1qcCTnB2Fk2jZSq8gEL
skVmgzDwCoztQemyePCsODjPcdLfVWSSkTyTthsWFXQcflP0ZN7U7j7zUlbJ2EK0TQhDyy5Vdwni
ErYFbXlrJuptW5atO5c0lV6efl/aUXeV+Sow3SuqivDJuXUkWDHGOKtzsWYIG094kZYlBrWPcWAS
LzqQ3qAi1zt2CF/Kk22kU3wr75sytRrz3IP7reA/8CdoO/L78ZRUZIj4W+qbao92JhKAdyVuC6gS
0zIdHAtUKPhI4iZjB/wqsTjYTWsi8EQN5rbHRhh9uAkAbNxiL5pB+jeqJvpzU1lNv9w47gzAHttU
Zo7xQHEXb6O0v25bXNs4WaYsbk2aPJqmH+ZslTBsNfJDgHZVzU9jlE55/dIOFREYDKLznPoP/13w
/h2NCwZYB/HA7xa84X+eyB35ecm7/NC3Jc+Vf7BKKU0SIyXO2C9ZQL8pwF3vD0hskgQVTNWi82aZ
+74CssxJW8MEOi60mLP0NH2XuYj/n+Ken3lA4gtthiDoZNMWtqcd5xceUPZO1QsRFIceliDiYQns
O7MeytOc4h//4dR8W33/54d6sZ9ZztdjUVRB7RQjjvyTdbfnIZgrYH92wAP8Xz8BfHRAARdikApd
b/v74/2sqrkcD0JVobxHXc9O75fvVi/tM6UWHC+TIAaDKBdwb4Q6akfGPFLlQKjMC1S37B1/f/Cf
xRmXg9vEOTLdcvUgwn6RDgBbN1ACdBjPNQHxWZqBsKSy18eLROLCUPhK/NNX/otTjAJKM7nzOvtz
vVfbIEEetEu5cCbH+yQN25c+z8AAvKhGIiEACH//Nf90QEZ7ITgcdy/Dwa/vz1gYZOo2+FAAVaAq
WBJ5aRJLkWnT+Gj63/dif//G/tN5dW0cExrhCUELHpaFn4nrqZG8f/2x33dsIhM0tH6jyGlGirm0
TyyYWRfJk05zdt5TIs+0/ubvcjJdMJ05yZyvKChxzzQXqW5V46UBHC7Dhqwwb/xA7cg/3AW2+xef
F608zz7hCPiLlk3QjzKKnIbAIM7abm+7GA4ejYyimpsmSFEjED0FBFMFcriWRTixfQYJkI88g9OZ
fT+YhQgdh+BLQH+aDEERzQb4LHRS7qXGV6gwZi1PYxRm4XUvFDAp+bCgQ0pwHqrEJkWREQXKxqgj
Qm4nNevdBTLAJAYhckH5iI0Yz3KRZPjRAtvMdV/Yn3RvUpjj1PPYk+NSqfimNu3xHl4MYD3ScKN7
WBPjPfU1nn+ualVzy/lYiOmBbCaDiDBF1Yb8wl06kogt0TGPtJR6vfUw5tNwzEUIdEzJL9mknmUp
oEIWgvoiuBj7Bg5s4N3vJRX084gm/KlbUNu5FvAdfQJ+PvaQgToz+3uBzx3YvaKLYT2KGMyJgN3n
C9BEGRF02CXBkVhIYO/KAK9rO4Ix5sh+tj30X4d88sYnp2gB0HDbQHFciCRYbr4plc9onVH9kQi3
sA0EvhMD0KEDfr5YSIlB4bzVFrC8x0WbdQXvWM3286s2KSAEsDIH29zRHA8MSxwTUHlDXur59V4N
4wAWLzSjobuNkhHuB+IT/YfNl1VTXzZXzdCDYxs1eU9s9/woAxs3qqxFFEi2+RZrWfgeTYP3Tpes
pxs07SCurzBrn8OPFsQnPcG68/BfqMaphmkngAmX4SXeb0xIUL6wBzXGX9DOZV/bYaUZNr2z5Eby
dJdPRIUDAgdFgkauZ/CEyQ2leegwBZWrYWHgo8ECqbqku1zOvzW2NlYYTfIXWU4bTxths65yT5wu
/03r+2QwwJ2wbszh3uC7PoRkfG2GwPN23SVSBmMKiF+b4BFsmtj3b2TTi3Ldo6cg6HvU3tnEaV2b
q1ab6Cagf0V8aiunIXkbRz8pT5iGBFJgHyF0v0sxQCz9LPxATo2GOAyydXsM6hRR4QZs6JK6mkSH
OqIKjMk/A82SjhsiOoB/DrvWP6rZm54cj+KKfiLkcU3I2hzdD7SBDgyO/RReNTmDfKNCcgdn+l0p
f+mRL5PRgBy5RxYSNI+l6YfbMaKBwc+9aefR3lwt3qkBApeRMjZPNsFsa/pj9r43jYSlFOOjQ+f3
Oix9nLDKmE4QD866cUP5ocGyuynDyYHgHyWFD2F7HqC3g1VL4etH2DosUqHZDCZ1PdF407tGv8eJ
GmSrTuA9WoliPum6C16qhmXTySL3mjwz51SK3CMkZ7amIwEKGRccSr/ARRIswPrcvnhRCPLeGF0Q
bbi5vWvLb8d846H/wdfluv47UvrafAMn85YMc1zHdfWcS5cyp1TY1r4aTJZsxJncdK+I/oVtDiV/
s2JdHs+85riXlZ+HEZotdFADWVVXFKWWT7ZswWoQF0LABjpb1OMIzeYlqpKeBXkqLcDoiWBs9CHJ
8DwWOngX2w4LZqGSx9gQ8fu4nnmwvIWHRNQF4Lsg1br0BG5xz89hY3Xx6NjZlhi/fEMikxXspJlp
m/7cGRX6jK7zY1YbxnxAY9Dpg5nVFAKvAT9xetSyxsME3/KJlHXb2dZ5cp16pX+E1wvu6UwOD4H2
Ht0wrN6lbf08EWLG6h/Jd6Sed5uYPvvTCENBbFwpo2uvKNXHziCaY03UmrgtvcEl3Allyybqh4Nt
dlT5mENFg1goXXZeRa13Xq5ycgZh5HYzNbdZqMtNMTaUMPRIayghUpW7MlLLRlpj+vkpdw3rU0qi
XrcreWPVb+FPlf8JEi6qAW5Lv9jNNMMRERokHW29TWIc2Q91nLoMr/uMk+XD5BIJGFm5vqO8QtAK
CKuAyxtLy6T85onCBGaRchHYmgMtUMkiIR0qD8YoojuQxcJKg/pU62ZiGx7r0/+ydyZbbhvp1n2V
+wLwQqCPKQm22UnMTKWkCVbaktB3gR5P/++gyrWkdF359x3XoFydZZIgGPiac/Yx9JZIlaRIhKi1
gFsVGcSuCG0/LLeVcwg9EvKf2GSKPBv6VhriikYrqcX99310e6W+XNGrI6bng9drPRobLBiOOOI1
QFivqogSnDZpQ4e6SUBrsrzWbDCPVUAZxlbOea8Xeksycg6Obkxe4FW/IVm0brOg5pUzHibl1vYR
oSCp47fkTugG/UXDl8CbHq4IqHXJOPCvR6Cf6O27b8R8imUyi+RdP1UYnwfQfbdwPsyDX7iIaBS8
hy+VDf9jI2zFHWGtrftK7zy/61LoacQGpmz/lhYfjY4z8KkYGGF4h+9vS1QugoQ2yagkIkNTbHy9
70JTyHJ9QTfbj9S+V+mjAL6xnBEGaRDgsADzuhMsE8DdKll/mqy2SR4sd+Rdp2XDZ51GkMlhpdLF
vzjwdQn6bqAV1oTjJHGbF5spMFGdbePZ8c5D3mHcggewPEbsVT55ieBgXZSR3U6Nmtl+4vIj0GwQ
8dPkE7rMuVl4t85qBx3noi8ei9owz82QGN961cpDMkxy3vCeqXJSg52UNU/cFkGh9CpM9mjXVcvj
KVYzix/l641zPKf6ijIAZmngYm7ZDk3g8sBE41o9RlqRk2F5e12HUus8Or5GQ7R0Db21mgolHXkD
6Q4Eb2R+EMbiuA7XidLy0bNTY3gcgV56xPxMSZwElyIPpMejqpErCdRBjGYObCMBJ+I5C6iW48M8
9eBYBDs4Nm3uLjUdADokhKZhP2GpB/igGXySGsRHgXbOHZXcA+YZWX4ky45/MZtC0HUusrW54+tv
L3XAyZKPifERVnh6hpiN2KXTisQlKI+x5QmAvkTjFMMEvzVovbAySZg3fXnjLF20bZnVxAFHuk3C
wJ7JqgjVKuB6zjP0jxEAd9wX4lI5HDHIgUgXzUa4iiKnIum9Mv+GvBPz31hHR7nWZbrpWzCecJcm
wo+qb5VqvxnF8iBnZzpxX1MYDK35IPvGfHDLZQxHE5Rct5THeXDbHbVx9Dh7w7LPeIiGWQtmcnac
B8fsnTs0s9V7vm2ey9VcnHnylQdQAti3CJvaBqW3i2VxN+QO3HIu1YO5NDFSTW/4pGrLvq/HMqu3
iC8oIOf2AFG5Cr3xnV2KC5VftbNwm33Dq+eebeZ3aQpfUWYmXAKf1NiA1f76FYc0X4gz8BPeu649
JWE5aHoGFcHYbA2ewN1mIe6HEyQxOSGuYni/ZzQ2tJZx8uylbe46NBQAJbXUAgAtd+Q66rCQaMYV
927JpyzdjpTd4a/bNt11/LAC0Sw8Nim4PYBoMYJ42/YT055JnnjNsbnuailj2WHC3/g7YfNfuh9e
SAgtMqbtJz9At48/oPdkhHciq/vmWFSe3vT7vnhCdsX+GeKbTrjQrcv1OPz15/tL668/oB4Ua3Ch
Q6f48+vSkhcYD+fmeNWY9QYBsmU3g1Oc/ITzqy6r5eJ5CWcxHjuq3F+/OnObt1cXwz9dMT9w3sRV
lf7Dp166jOmJ8OojSXo0INChradAn7qZ33Ha/4t/p/XdV1XZdwXN9S38d0XxtysKT/x6YsfDNvmf
7auqi/QNuYF5Ln/0z7md+xttlofE3EMDYwG1+/fcLoDBwM8Ga6NwGA87P2Z8EOTBHW8HLo4Riz/G
n/pzc2H/xt+KMI4kbvc7CuLNpuJXmwvffDu5Y31CkULMiIdDzsQP8vMt7mtzMYa07DgT6U5tIPPE
D9cOP3hojUqihx0bs0ap5Cck6pH445woCCW5U2uHCdKaSLHZ2+tc5rvareP2aBS1TplsGBiZCNsR
cJYphdqiEyqaGrFV7aLx7J2BW3qxsvYTyXn26bsdZsoYn/MIR0hREj12K5OIPYbuPRtz5QdHxKzu
FCv4RoIN5ev3OYXUGcB1hThqM9SsCA4WLji1o7DUf8RmKbnNM7SsVku5P4AsZIjRaHVt3yFZuWpD
rttXRSbTSYvCEO40s69A/FZ5fa4hMwVnT/rogAMTaRk6WGYRWkwqKk0CbRxkcBDCOAbyQQ8/Gqn1
SZYVq6OpxXemIyi1LFQvdW0MR3tM7Od1osKrbK04tU3GBV6JXDO2kMpDMkA8nHlacoorBkkUomcq
RQqA7kumdFbC1dqXarWrHemR1Wwr/rbrWVhqefsS65IF9pk6ugJNEs51Xg0JuNblaln/AHqOWA85
zxfSRnjNILfJp8hMPru81ovDZNpIy4gMrBKfeiGnwgrGCFHVlBI/GaXjya5lfqp02c7DUl9P0sF0
JTwDl8XYYPG/fP9CEVZQMMZanGcN+hu+Vox8pV33EQUtitnp6nSbc4t6Cc51nr5nwsVHqNGFA7Si
EiG+oStotVygeyk9s0EFloDnp75ZcPfj5ffpKdlduGSb5mViviivc+w9rkuDjLxp/ZZE2hRgjhWj
4mK69Gvn7pcqITYWeBeB5ICK3vusZxwgRAiY8NtZTxUFyqdrL4jkihs9JzIy2lMC8E9aI83I50HA
e0uQ23y4CikTj4zODTMI7gZLaXaitHsEZdcWkeE+Mt/C93lAN3HHzWdY1L7RaPHT86em/+KTxxvv
zB6JbTK1/Ah9OfMF1wygCUuROqQC2hv1dUVwGYN2SdjajlEb95vgZ3lbNzzFjmS32ycjGym6Fwj3
8z5dB2rVUisqbWRTqIenkjsmEgP2M6qoeIeGge9u1PcJkywmZbqoD+yemaE7MCMTHf+wXgt0GXfh
pdCiw2VE3HxtkuFHRx+ut/C1hl5y3DsAEJnM65s08mirSebgkkwWq7455qdQrkwenSTTGllGtB++
91k9wkJ72xSBHpBph9j3J/53Pb1WVHmprrevNRBrMODCIm0/XXVmrYueIESlj0RyqtH06tHipqFJ
rtHixuW2UFpBf3WFrBYRD0XiTuPmquT1TfxEaafVm+11gMXmmBvM0CYQxERcn+t47tr6LebKCcKc
1j5dZWaTVvSvrebS9lcDSd3gWtsURsDUcfC7xH6XtSNRKYYCabLr41WGZtH4Rw/63f57KwpjjsY7
YWE81zn3jz0r8N1rh9pqR/IzvzBGo7wh2hjkjxaIisvSzWB0MqQj6UJUiQ2m4pJrxVtQ5QivS1Hw
z3F03kueU/hlPW5gU/vAevRmXEH6skvDjZ5urCRvP+WEBhyl6OJD1CfW03W34uU6kSZIGHI8dlIy
bmEOgCB45QPPec4dZUiLL6qwGIhGJraic1z7NEI2uPDkXEYZoX/a1zU4lpbCaE1ooYXBXWpxNIto
4Z6KKPjweHgrX6vqAB6bk+QXPldamT6gjMzcRas4FFHKJDfU3C+iYzVQ6/yfibhgiPZa05bqIKKS
FQ1WrbJBuztKXSuSGlovIHB0TWzFUfeFeBPGNInL3S15CWA5jAZSpNw3ToMadxA+M/XrPe8gJb26
iHmXSOf46+B7mB+0x8F1hdakmvrYGyfR9oB9XDyzaMo43+gD0Zgntr4f5aI1/C1Kd9DyfJHfj7Ss
ExT09HzcSm7E6OyUBV0L9eNKemuEId45Hr+uokBhiriGywsyHZon/1s5Bs6HqepnsZ1bVyX768la
1yCwDxMerQ8iJTrywxTHS/4CmJFzonD0KSXGKT04YGxfpSYQZkNbvhfJYDFJqL5UySxPqmn0w6A1
9cM50oLAq9FiWrVov6B+YOpQB43YzElSCfr4JVmOHD92iUY4HighNKmzFtgsVnlTMrrDb+ZHTKVU
l8ri/ZoVXzGEFj4C/t6IP1wtJVVP03Z2KlMrmjVSseY3SVweRwyzz8lysy1QC+9LXZUfUGerM5KG
ARnqApCBOgT0LqXvqZb6QUQ4O4i4Bc0Vz5jgnah8M+K3SwSZam2sJ/hs7tkM1Tekx8XbUYeWpX7L
hJYoss9tb+0MCy9Xp0POVK8ReBm/gc3wHSLfw5PvkqFBUClVGb0zNXBeyv6lahl2NTBgDc+X7xpn
3GQlufTIUsyXhemPwXOiLr3ohBSr5FQFz8QmDPUlE2crbNgohpZnwRP2Wd1gXGudbNvUVnkUoo3x
VTkNJD8nJ26iskbCANN1bw6YXd0syYmc9ieUwlbFAHe/eKikjpLbUm3jboCcSjS2vOltZ30I5t4/
d3hP3vvp3KKLMEg1Kyfx7IixvjMAdDykax6c4cJy9wo6Xi8JQB8FWUNv38Chy3IflOA8AqKk5bU3
neHOr4VTZ8+LXz47GYnFt0RmOe/bPKnI9Okm8qCQoNDK2+O3jq3B70nQY2afJP0MN9muJW49DNSi
iFLP5BEd1xguuGrZ/DUgcxwnYzlnd9ldoBKcdlwv70vWB9V+HaaI53hqYrWdnqXMmn2e+urgR9Nn
NiMaz+7/HrfzcknchfkxQct7O/fJ9Old9b4ju4byp/J27lzOf2SD9YTfmjC6qevugjRZ35fr4m5r
fyj3NfnFh0iO/m0jU1RxbffUygG+mfKojHZd2dZ3PchhhGYIq12MZruYuuE84PqAfqiMoyvr7pTL
wbmtbUiYXLQK4H7rMpQgc3Ju22BnEAJOFqlnbLhD8ndOm8FzDs7oCsUDD4GFko8oz5i92alQ9vI+
Jl/Yho18tIxOHQL9hLCXZgxnsKBHeJ4JPNDF+NSBjQmzRknASjr/qbTCvqrMS650qshS9M/QvYzb
pWzgzBiBz5+bqF1/78dCUpegCzkzjm8J1O3rjxnlux50ljBGs5IJuKUYYfiTbdybXmtuefL6YR44
+8EnJzoDsQm/yPdfjbxkjqQneYJc9u2oVLc3yD2rsVpO4IRWQMkm6MKty45wy+EPONEteBDFSX+C
jfqlSWJnZ/VCj8XNQp9W4rQAoHqNFOmaIWqj+SOwix3VtaISTM0Kz5mZ4ydyvCc8C7jp4kiVu7QW
rFBSy0c7A3itxNoYdtay8KUVYroFRuTDPrMHNMkcJLTaoChd80I2fSF2MZDVhVqczN7skkYCh4rI
So1EW7sx/sLhj3oxY4/CMrUBCzbCpY4THAU4Guzo0HuJwcGkUu8Y5MP0wcg7uLOLh40SIKpIQtWg
pMwSiI2equ/Sjt9FavfTB3LFi9PqsemRrO/269qvuyHR+4XMh1eDiup5iueAW9wua8c4p64u/DhI
y1T+ASwj1u7A+2TsuxcjkQOW++DOg7W95eEVPZakvn2UU+epDSrUqD/nLQPGl85rBhPluSf7s9GK
1RqOnFpyDzUFYT+7UYPKKaZxQ6zUy4lqlvCgzYxuP/gUtQU+wSjL0MNyfC8mGyAX3pJ98LFmrVCC
CwfaagxydQJAC0XP/gRIi6euNWCH2AZAyFFfTZFb3rSMS9t9XlNyhaYLnJ27x2LM7w7UoADGqNeq
qaMQ8UaHZ1PK+Hg5m5oecTUmMs8ttmWrTUlS70x/PZ95Ox2iddbud8AjKEBoo99oMwZi6tKmT7Nj
VEtG52Vd2/PL6qxD99HBY02aDu5XFdYsAPFGT2SaHH79BoRmNfw4f+MdBJif+TefoAj7LVxhSjxR
r1YfH13Mx9rf2zFzHQCAW/cwgpOYYjNqDmTtJSRSNdFa7Rqvi+7jirE23iMcZuxix39+WVDJoASi
bPccEnZ+niiAH43qBMDZ8TvUA5h4zKaypia92ip6mIRlOJQrxZExxn8XX/GG1eDqi8HLe/pflOCI
Q9+8PJb3ocJuT0wHrtVjJtql4YnTBmXGF5IsrkEVDfPkKfcj4yT0JqhyCvKFRpYP1oPjLSOobjPv
4+TY6w66aeMq+3Zd50+V9tT84y8RuYdgjMqsj03z2+s1yhhAhhEUxyoaoRGyrR06LTLRtha0Be0W
uxJwvLlrX1FtLpe2RyneJvTyKRkglxKh49+8Iz3z+fm2QgWuBYdoumzBY/jnS2i4rbFidUqIAMFE
vLmqEK5ezY4RT4cVVbe/V2M0ghXsIyP9RTUhkzgIxSMZU1ejezCu7K/fmP2f3pjHKsLzAubNf5mI
+izuVana5Nh4MRVqXNN7DRuJLdWfqYrsrnqEWBk4J1zWnBgzXun8PDrWeBmcUeIW1xIHUGN0y861
LhY9bew1GwcpO+V7qrUWRaSBO0rPelAa8Ms2gDtQmrLxIk+cweCX701pWk7zZSBjk0NoaVDvRzrp
cMywSek67vWKU6nwGOfw0f2GDujXl8N6OxaXgsG7D+qJuYHjybfisEQYQCrYxR/sxOUMhI6PBCEY
dKtzNUFetRqokUbjsbL0nnouE94WPoD1cSYCs3qMbZADW3clQQnnNf+Ri8VfSSVd4t11PGRbOmVl
Ijoe+NnEmv5Yx0zAsFXjkNxBy1HHddHSMNciaCsE9sq6IqAh+HL9sP+dRP/9JFof67/Qjl4n0eFr
XvevP+tHkb3/ew4tmSgzfNa/GZuHFuaJf8+hsXVAEGbJYFpugKZSq+n/1I9ivUE7Kvm/TctEiMgj
7k/9qPub5GwgRQXiDhRhCGr/YA7t+D8vOwAE+WRbgWljk6SJcG+xRAggmw7/nnW7IuuI10PaxUsf
hbVlbsqluzNQfeF+Z1+9GQNCJjYMyddPTM88kgVTcezGxrhF/z1g0zNKMBwEQPr4++/quDomyh7O
QTuRVltI76YeKuOxrYDsMjQ2bvo00MTb0nsc6TlYqsqe9XmNFVg0bb0p9cLZg0ZLC7eKvcVIttrI
MSJdtZWRhuUDPXTjIwkqgEBKdca9h5G5jd5Pa/uAfyTUZ+wGfLE4tl1jb0B75Fu/8M7CiUJmkjJk
zf1lYFAbDlnTERWssq2CjHMXqTjeTT0a9NHEbkqYdlt0xo7SSuyZQq0Ht245e2LrgGq+epHLmO26
Jk/DtXB2xaweCOtwdpzW/auyemahQDy2oOwxb5bs8UUJMpQr5dATBPK4kCl98dE8AA0RK0NUS26n
etGY0WY8QqV9UIs0QbDkKyvVVGyowThHzcYG9ejazHeBkgBOn+EiFN2ZbuwuEdR+1KUXaZbTro/8
gyyHY+MgTY8KC9+vrNUWvq0ZWpHJOZyJrZssH9x+XLYj4NkdxM8+7KGJhsUyxFvlGh775uH3soMT
Os/luSGf8aZBO7DFDrurdRxsWjR7d20rQkRop7AJ+ZsWcr2M5LlfaoIIcguf4xoZHxabAQMtpQv+
ExiqPczz3nJiuTHGcjlZVDFPfgYfuRPBGPr+1O4horl7qzPoG2bTCSvUG1iIWcEPHthhZkk7KbLP
zdw4NziYTwwVyq3lQucfOmLrbJoaloU+IX+0LUVh7PKsfao770Mwr0T3TMRfgovdGxVtLQLV5OA3
5evqZp+zticAgWAsJt9TtTNlZpxbS351mNqG/SjdUKMDiHnZeBO3RKDi97LO6j3OzEWPvQqSKHrG
HWRjOF1hbkTvnpBjis+Ls4ptrrqb2ch/Xxdn3hHoQKIixuSjWzE0XQlbQN7DvQBJvw39uHGOyQoC
18H8v2V62Ya5UB+Nri+JW5yjENXHuO3qpT2IgG+wtqWz9/BQ7CM7e1aWF9+h2iz3dvB7LDvzPMc4
oolzNp4KUh07mkiSI/0iTS8lGU3bqvNMxg7JcmiALD+Z1RyECOTzy4pSPuy69a7rVbGH0Tyh8Uq8
/UrjE7rAvHbVLFiSWob5jo34it+GcAiedsl2cHMrBFudbWo/806CNnabxsF4ZGNz6t3RuqE1GUKD
ofzz4NpcxSCyQ4vxxtaL5RS6JJBsTLem0HEz83mJYOL2hiCehdxpcqQabGoDHG4Qs9VjbtjLu4hu
6iwYh7hgkeCDbycjT3ZeE0whsw5vOxBhvbNRmu15q8Otb1Q2f6NxW6GTOtS5d8/w5/d09ICaVnSD
Y4v1beCxHvor17Nhk4Hjucggq5vfiL8LYOrW7rkZV0Y2Xv9oBumJmtg7B6vPTFi5Fw+R7Y4NT71L
5EzQ4lR4oYPYkghm+Qcc40vKSovtwLsCxNTGzFJxANX0tcTvty8wBTIbu00nnRLkVwcEJno+UVV7
PzYUzIKuCRetWoBiEmyEk762NbDfOGCKXGNah2wQk6bhGyh7hn7Lyn+BtVFbZH203FKxp+4Wy9/j
anyVrda8pPj/xrJzHyMribelTyb2YmxMfmqH2Wm/jhCDNv66RPeuyuyDWQDtBqRN0mUBfitfWHQs
fY7VR5bBET3ZQ11Ynz2vuyVYJjt17vwhmDqf+tHrt8Vie6fBTKsnKceXAq9UiOj7q5dM0G+jtN9O
cfFkieHGd3p13wQWfEmFXQZQGHsdAmlN9a5IEP5FNtmmUdt+U2owAYQ7NMHrUB8cUk3CiOCGXTv1
xS2bKHUgUwgWBuE3xyIjy85OPssFWd/iLEdCOcXN6mXDfrSWdt8HBTOegFes1vWJYXH6rgNYmwke
QrMRzXh6wO/n5I3t1eC6ZFi4j3obhgC2TW+WtjvFqiU/b7RJe+gHC4kVjxfsad6nIp8/TtEwHP3F
/1IPFuu1uEj2g9VPh7kiA4e1EcMV4HwPfYFeOvbxYTuOfuPTXdOi+unRG2/L6FLD7MPZlu7nNkWY
7TnFSSTGyyAb8pHAudtpY3EWDsMpGFfIMWmqdksUeUfO3/ScMAE/xAan3BSw1xtUUKLGsmD6r7a7
jxk37QFBgwFyGgLS/Oxlwgp6Wo0A1ml306H13jBv/WYbjX+GbBDpUdO6cRpP7N0aG7twSvMcNKzT
avLkkaLW0V4xcgmnYFnt6nf0gVX/7EA/7wD/BkYrq+PMTs9pwBa3QT19QJFT+pov7HUZBATuvjJ4
QEwoJ5Z4CZsOfmRIDd3OPrZWnY54yhvPip7tgf4RaNaygPWJd24HCobxZgtCmtimCjLOxXZKxj+f
AOJVa3VW9tj5cpvVWoZDMFqBYKvYVI1albr7b3n9/2PN0mMK2tv/vbz+8BVdaNX/WFn/68/8qfAQ
v9El40BAnmR58ooS/tOZZZOA6OAbQvHvIV7yeKU/K+urMwvrqZ4cUatqP9eflbX1G4BYIQOHuENB
tev/o8r6514eb7wrpPR5h7yI45i0BD9KpwIxDitTOfcYAIhAIJYEZDW39t8MMd6OwiAm2nxGqnQ8
uVyJN6OwaBgBsNVxdBwyuDPAsCRs+TmqP1c91obSY0pQrGR3hPWK7vqH7+Pd97nEj34w/X39NK7Q
L05rE5gEOiIJf6vSwsiC9gKVJPmfEvqJrzpcBzPGpdI180tGENZrjE1ekhKa2mG3LunX2WAMvvPI
yQ2hYkKXQr176MegYNNktKhMCXnogoztb1Zw6vWLanZdHK93Q+dHl9IrpvD/8CHoy6QgBRGj39vg
U1M5DZrMVR6ZL1vIE+t1Xxosb1OWO88tInfIgzk6AgN9I4/M6+4TBwqSG/YUfSpx1VQQ1zBqBGgc
2LlKcDz7MciL0yxHGHJsKZ/KdOjRPKw9Xh5SVf5mHPlWSqS/B3i6EkteADXTejN565jADkz05TG1
0RMrcy02M1i3g19n3359tehI//KNw4OwtT8uwHD45nZzR4j4jeCVRnqHI4IAvjwvaM+qt9v3pkvZ
+uvX0z+SHwdi+pNJul9HKxHwAOo78AclniVwZBDfxuvFqXrPidJt1gGp5a9f5T9cP02YpT+HS2z9
BcQsFcdFMRnBUVmMigOuWmPL9Jh3f2cnu06m33we14Jx6vPDQ9j49lDIGJ5J9NnB0VoFywW/s6gD
uWcWbdhZSthz6Js8WEx1n1+WEflWU3hkU2YiuiRDtd6Urtu+V4tesHujS/iK0PF3I7mIx7hoojNl
y3JIuTefET5AKGLt5VBxZHgvgIzxInRI1k4EJFp1lte9TN6aHn99Nb8bM3/6lIg0UI2iu4NJiTxB
j89++NYiKwL3tar5OBGKtiFgZzqhrOpORqvyfc3+hUiQ+ttcKCN0cxL0uHmzI6Ymai3R9Pu8UVR4
eTohFKvssPUq80Wg8rx35eJ89qeyJCwET4aYrEchy5aRIWukrSIt84lQFblP1rSiOUvm5wT6WljF
6XLAVy6yMf7McZYfvd51H+LBco9jCqmOp0sCKCOydnbspUfINKjX3bTcIXUTh86ugye0tdkpMxi0
VaJNSBaNoz8SHjzbEkXoyWnW8aFhlQWmdfUdSMRYB8aI/LhmtJyth8Bhiz6mLra9IGA0Jw72Q9/p
4JqKsgI244Mrm+XLQnoqJVfS75gc2Ac3coiuzzyi6da88ULDXx0ycm3zqRm68oWJQf6tEUlN8WlK
lmk6C4ehQa0ZJogKPvoIUkK/tNCiSVmcsiWbkctI78FD2h72QVqRX1Gm08NAyPXvVDlIQNpuB081
A2SafzVyI7gzqsIgHy2Nd4avzsBQeNeeaIkElad5NKr7OmoQyczV1CPVJ33DoDExm+xWX8+QvCQS
lXCPbbqadEdR2p/gmhGtMyfmCbpReetEzfJsFDlsWlGa6z0sdC21Hol1Mnm+bAGC2gerlsEJM5P9
qggDfZdxnapTDxVl2/odCwVnT34vd8RYsLRubfu1blW9zxMLcU8zU8fWVqWeKwYt2zqfJ76aOdvg
742P0zLsk8R+b0XlwEa5GU89shVQragyoX1aX6BtAd3zRPN+UcVdGhE0xQouD8e4GIAi5WoDpG7Y
KhNvg4WQy4wdmLlwtB+rLL6LYu9zMi/mMel78xKJdSHmyXuhK3q1yqoKJ6xEWyPz0LAhRsF3pMSt
Pw8T4b653NTjOm+vANkhQ6LSjyaCP/ZpHFE4iUR5Tdir5xsjiOUhJ1F1uxhB9AnO+cKbmaM9NTH2
sdxm2c06T8+HR2ZxPIbod+PAq6AHpuytYs86wCYwbqDq1be9waxGze7ymk0dtHI2ogFzdvLHNqaV
NQ9rrcXwREy1N8sinFOCfP8o7NQkbIyfi2cw68mZtFhMBHa4URLa0YRWt08ibfCs/lCjE3/MaHK/
eJhNP9qjms6kBIwYHyRTRgYdt8o0GjSFebTFqjGeBsHvy1hypJXFArOOxtjvBBJI6a8EqrQesgUT
T9xsrPOzMxKTZZtWAs+U3EOnqJ0tdEz0lTYwe+G11W2qaa8VfGj6R/5rVg10qQCC2rNsMCp49bAc
DC+AMtuZ+T7KxuXb2KupvjdJoIc8RlGA/d0E+GjlYQMCOkxjnhxAB0EJmkOzM8fJ2vGJ1dkHxLyb
WCCHWECWm7U3u5dVTs6DxQ/1fknNFotJxJIaoUc9fhX4v0NZmOtxyTL1R+Kz3IZ66H9I0r66rVz0
94ZJfVHUmHnyfKI6GSn5wJ+agIhIYggjRJTtZhAmxYzp5ZcidtqPuGLyMDfXCasNdaHhNsuhyLGA
Tk4LVQ3twgeIZsWpTSHGrkZi0hAjQ8kUH7JtKL+8oo7Oq3R4X4vd3NvJGp39Tvv5JmDeW2bf+Dvq
qtlJNfLJmck+6NFj6A42WpN+tXaYbeKH1W+iDnDpyp+xZNG9oB3WrSbevQkJr3kYR+wxkeHpCRLQ
j5iUp8zd2TJxHwQHA/hnvH4Ndp6jiVB3K/0hOlOruNsm8iQT6kKdR/z8zD6T5Rs18PghZXG9s2ur
PWckjeGQdR3rIMyyPZDu7N70qjYuCy/AUpQOFHGpj/jThQL+mUW4dp9qT6bpsxSM8ni4KBOlgdLe
TTNw6XoZhfhjWx+6zFonJpGmfePO5qFvORSEGuz78WoM1RZRPK3ediyyZF9rE2ldDU8i0qHQfQ9E
P8fRg4LinYoqOQLpjceDuppSufyw0xRhpcmtQvQycjcTP4c8hBzavsTWpGwmabcyKnFkwePEPUpw
t5Pcz5M1l+vp+nj/7z7o7/ZBqA0orP/3hvUhSesfu1UtT+AP/KtbDczfXBbkJuscn8bwx24VP0IA
JIlNdGD/SVX6s1sVv+EQoP6wBXW9bnL/3a3awW+4B0xWkLaFvkfjOP7BHki8rYF9AmygMnCA2ADa
6Izf1GyTEY9J5bonrERNFFrZml8SXVG6jjNuiRnrXogWWPeM/Nc9tNnoHBR0lEyS52e3wijgeFn3
Qpocv+mZs+eHK/kfWs23bS7vzmId5vIGLRvW6ps+QA6Bimg7nFM2OvWrmzjzOzD5+kCcqYRbCDoH
Tm7G302dO3/TYqPneNuFgFcBAaLXeBS0V7/IT/VswtyLQPr2FMXRxxKaMbrQIZV3uVS1F3qN699a
ZlB5XCbPv5kdmT5zjqef57Vav/hDh7SugcB7jgvIU7k3FIe+UEO+w8jovfcZ+y/bGenWCRxnfysa
u9mz3HFAOfDQyuaSwSKu7PIhsRb88z6e260ZtO2yIVTSD4dhJRw6wFfZbuzeYwmUedYnEsJykjzJ
I2cNDtgD2/AOS81wSaquQlnnVIise5tc4xj7brLF6YXYM3XMF4MiDmaE/zQQGA8mm+kBIkqvqe6V
g6DESLQCSdX2eFxYz29zY7UJn+45i1YfEN4m5sDckrRCWoA1Lx+rTPu7jU6KW3fK2FKopX+Beex3
m9QseGqZIplHTuUAfZadL/spKbzDLInDNhyLmpEQm/aiZX/vsXmnImSIYn4qahCaNRpTFQbIZ3fT
YKt0PwKDIc2Mn9JljoJ4Jo2wJch+RXn7JIY62VW9Pw0nAlOKOMRM01/mlIjvrbAnogtTT5h7ZMw8
w6uox5ZBlHsjjB1LUfummpXJJD1OrYmzGZka0myHrxV6/pHFhWWAk0fKNbnuRz9bgl3ietW7vFLz
HkePRYsDYIwFQM+YGV602Js83feqn1z8K5ZxWK0AC39ijfvcTPeS51bIL1WeQA+VlxWUBJSEesjO
axZkYeD2PqByXHkrFfNOFk0Po1kxuOiRJOGFzizUXMyoZzZPrFsPQZ8J4veC+SwDgbE/06qyKWFq
Wvhu8tWZzJGwCjG7BNH45VeUD7APsCkTSOGmVbmRpFSm1OQriGjPV16m05kfk9iAdkCayMBjJ4sg
Xj0KVaZzA5u/qnmKY5GJSYSPmEsFTZ9/qTKEGsGmV9nBMuvpC/L4kpEVPHTghk3VoG7tWqnS1zEt
iuYoKzQRD12nKDyGlTmWaWfjR80jkbcLsXuvK0bRYRvJYVb8Klqj/4NcKCogJfs22Xo9Y+ZdP6jK
2NURtEj4GjTEnen3YjeM5B49Lna9LMeFEdqwNaJKa8QrRSaAGiBufMYQQjue6w0v2iAX7HU85eZx
RRjMo4BqTCVT2oQty5xXIKxwctHgcKvPgI7xYeQXAI76MESvDQEurR6ydfDvrQG4PfmmkldT+rMt
SeQ+qmgVE5rcjuqIOXz30qde5hBcO/Lu2dStR5ir6zGtpwZpqYube7SQ1Uh3RHqaTPyQdx3CZGMz
mPPwu5mx+rgDreua9zKa0Oc18C5fEfmzr0RnvoKt4Cj/f+ydx5bbyJZFf6V/AFrwZkqCJskk0xtp
gpVKSfAI+Ajg63uDKvUrqVzX/NWkjJLFJAhE3Lj3nH0YW3OdbDS4mz7zWUdzrR/B0Zjzc9EBtBbr
XFozUZ6w1SMg4+wExvTmgL/V64M/pjp/y+F9MHUnnJaRDny9WY6vVayKtFtpmlO9DVNfcuu0c3cU
7eyem87gN0azKLStJDQzW9laS6nvm8UNniB4HlS7dHk6I1McPWJ0YULwYEHkLG4gZhPIid9MOCGM
5vFKCY9zoz72SXldAsUh+pjfgHu3rHHLgbAaz3bTctZjghENYdW13if0oXJacXHyYF3Ec2WEwncp
c9H6+hzmGk9+FCRqnhN3CojUcDOxinwdbDGC3U0uO/G5M/onS0n3Crh95uxgWci7wS2sItRyOxp3
PlYAewX8ukQcLpAq2E4WbY1Bz0+JNUbofbWpuk4YQD2ayO5dZheD8+7Ae0HEZBmUh5I0YFNo87rA
XH5tQ5U5RsmYXA8ewQQrhiH0Fhu/dja+ao2jRY7xVYBk2IPrHmmPOfvMzEcOptAOGgzNWOA9E1pP
1xFaKsiLYCxHc2hXSWti9RtdklFYx6HgxY69VdS5q660upf/Fo7/n0kHZoO/h9DdtF/xZvxcOl5e
8lvpaBjuB1RmtNjN4Hui4n8kRIQsQoCj74v+krvw9wg694MJRIjXMQdBJWRS8f0YdFBV8lgym6Ca
QcamB/+mdKTc/Lk+YlKyONEpznSTfZoK9+faMe8GcLBDkJKaxsISrJHdMNtuCSa6CaLatu9stwFz
Lwq9Qo0QMYJBrzKm7jqPRiHVGf0GpEaPWLgVwBFaX/fJd5yjw6g919cuHqQVvtZ8z/Oqy9se7PuX
Uq8lW7LHbMFft0YCgt4cDIG9QND28MedCOx4UyZNdiizyvhmARYRqwA96mdtsYwr148PXm43HJ5j
FHq9V9wTgxvtYrIjQ4szOOfrlH2M0eEwrNjEy3w1F3Xr8GjZ2pOna5990J/wO7AkVNTqhDGP6VU6
zxkmLTu98sDgfJLL8ko5h2KnrdzkvvX8nHxZoaZbBkRRQPtAlu3GqvnEVHEz0PiuKeoQkE1ybCLq
szHlFBxL93Mqx/6pQ4yQnR0T3xqWXO8mbXX4EhNAXcxGxHKse6A0wIkChg+rTscY9+A5PSAfvonp
NZpEtdL0APLopKL4AW1YxHgGsRGEF379q9SNkuMsFbp+ii1n59qKRl1ljZvAzelY6kjvja1Hv4Ki
kHHDy9Sy+8ZxA/vD92Afa12Fa5lYI1qeZTT7AIylNzB1trklsjll8fFU0s1hxnLUhm7hTR8pHhv3
lk9i6muTokDRAUlUmOoDoUQ6mlFC7ZNvXouqJYnTfN+l9rCVseWGTpPShROJd9fMVKeAnvI4NIlv
ustdFGGkJkO9LxvjTnMCuanGEoiK7aFhaFvH/SJB1IcIxYYz4rgZ7dj3DKl4okzaNpVWX5MWjflF
/545RTNNkkAVOBijGWfjQWDqzqGpvrXzJhFXc5WSl6VbuKCqVeKjKMG/1AGDiXLEUivqAB+icc0g
wobcz9W7G7qY72o2Ru8BIkuK6ZTma/1ctMRu0Joi+2tKlhiw9hIJhu7K60LXjDtxWCRJ8G3qOPlS
Nt5UMy7zcm9V+FOpXY8AnTv8fUqcO81Pr8clrcyNKknT8ZJjBoJrM4GAma7UJe8MdUjVIjZy9YS+
U2EKjEx2Yax6Y+rJmr9EqOlt6W1ppae3qYKBuE6aMWHHb6OSJzvy8fCAnEuJwcmW5mQNnn+8nud0
aEJTs621SPg2w3pcwuv1C/U9uxDgae5Dg28xt3gnNZfyXHSA41v8TqjzrHjijrM1Wh4eZMJC89Kz
huJjBNK64OgdQwcoXy6UenPh1fdoauKDrXewpPqMYIxBe9cu8PvuAsJHwDgBvRZWR63c0LjdxsMk
XpmX6vbKx+7zOM++iVYkqttqx3+koRtoVd/vWYmmB7sJlLj6LempKEx3V+gJsTMX168l6vYbSclP
zgCGxqKRRgJGbo71XuaJIcDrTaSL1Rr7ddfpp5mM9zsb8Xa1imxSiTZZzGrmDCBK8qnJdrOy/EOm
+TQOfakpda0MsOUeSus55J3yne9H3aYwYrIwUr4rQULHnIUmTfI7rZ70cWsNSRG6QWYehUuOieVn
OAG0dPHq2okyHuvZTnGLFybfc27H2ee28bK3TO+1J+ZQ40dO9mPLodG2edZsNYYwU6xNabhaf4U+
Evc2hp1uQwJ93B75ARtfjra4GOln1BNmOh+nwcHGqmZCdQRiWiMomwpOTYj2CGVHYEYMiNvSzq0o
Y/dMh5BFRX0p4548DjIyTjQUB+bZJBk9GrR9n3GTv2AlcPvVd8twUOnm3iW87M51OBrGPWaw3kya
Ky/gbIi1mt5roTlRvBYKyXgVdfa5KE2gkWULVPQkWyFO+HrcbOc3wnptevWKRRqnX++m6NhBtRdI
s0e9B6hEBPxwgqq8RB8a3T34mawlqkqq+M5QUJWQfNnFNE/70vJ6D++krdEvODQdq8bZJptt+996
6v9VTyHnoEPz1424269V1dHLfavSn4XZ31/4Qz5if4D1R+MNziqDbP7p/6qqS68OD3JAAXURltBu
+tGQM6mqQLPSx7MMoOMOcurfqioLHDA5CQB/fYbWC1jk31RVprtUTT9NUVGNWDTPdZIwKQF/7cgV
VOBzWevIQb0qn0JqG25xp5DW2YyInl/s6YZFAl4Ky1r2bhOszK5tr6AD0seYm1YyxSt0jRlZ1xdO
mCCZZQxHD5sD8ns99tGNdN3pWE6GHtop9t/VDB6Pea3WdRjNJjuc3QLFrmZBz9sg88O0aiYAcTa4
5eYdaUPiGWM9uyxgpzN9Sh0a2jw/RaaG4XcJxN60AZPADdyL5gEQhar2ehMAhTSU7r3NmcUsMYec
yi5CyINkABLkIJiQsg5JtU+9Of2qGUb8LmctPSle8+pMIhvCAKQWaW1FlOFr5Ni7wuHTkXXmxDgR
NVoqWLKK42gF2U0qkv40yg5JeZTN60iP7IKomFFtqPTQKRICPa4dLspaKTnAWWUCQAIZYDJgfzpU
Bsd68lsus0F+CW+xYLwqNx42FWoYZKtNvDEDrryd2sZBzkF522uWu+3dubxDhiGImPDbmwSrvYk2
J68OzMzZq/2ZxplMvK1J27Nfo7Q7VZ4R6xuA7zJZtTlL+brCw0yDr78ehP3aOXH/YHRd5e9ohQYF
m2oWw50a/HxXMWZ4VkVubqGw+js8+Jlaj3MUnXCZpeFk6fkaqdV8cpyxu/dcIGMb90LGWhhZ7IzV
xi6Ne2+8XejtYcdMaEfhQ+rSQA+A2sBaTG3DR2MhcEEDUDdjlznrAESX1vn92rlQuxL4XdZC8sKS
xzCizqo7R+/tU26bL6m03RAzYR5OLjSwauGCTQOEMFdzyr0EGqYLo1/neZbdRwNEMaLbvTBaKGMc
9nd5Rn+jtFGCJoMuwuhCJgsWSFkWRM52WMBleJHejSjQtuxXsM2SHswZNzkn2QV91i0QNOgJFtIH
R4Y5jj700s6d4G5bI2s+MtNMVoztmbIn3esMOWc1L6C1hN77inRAfssODFs8AGQziPA4FKBRXjli
xVf1Am5ziII6AZQLDh44gTCDWIZAQY0AABbo29hw31xIcGqBwtU0fVYDYMwwuzDj6C5zluesfz8t
SDnELjZ4OdcuJ2BzPhO9dEsDVS4tSWO2gdJl8oKok9+BdZMGS/bBBHMoHxy2VbB2DkZw49mwuRc2
upOlR7fVvTswAVHyouyZyedAuCoxTIGg8VMA9+D9x/Qc+JNJo78W+qoABDuuW/S07Qawrua8qsCq
sispFmhKIeZMrhSUCZvEU/y/48OYprZ86L83BONLdzC3SB7+mOd9O1fhDJafHITE6Ugnqt1gDseO
FnHIbRbHH0sjjRn3JwZlcK6JEnAbJgh9o6bZ4FBnpGpRJMvJi0PEuhTgsO76PEaE5NsfB4H+4N3L
AyN3oYvOAVt8MZCrS58O8DENXU6VakGOaPsY3x/2A+rRnqCUfHCpMRsOvWuzb00mH5qhvk8v/jsy
+6eRmecumsC/3qnvE/Hl6/9cdcVb9eWn/sf3F/7YqY0PhqlD7GI6Bizr4pP6IfSEzg9fGsX5Dzb/
f/ZpXoHCczEsklPyc/cD//CF4PUvk4gwZv+6R9N5sXQbKwVGKjxZv8ylGiiLbRkEYq/Rh6C6TcRD
kIMphd1AKFdqOq+yHMdTodU494f6tSB+60qXtIHFULAqzwn6gc4u74KxrND868/oHWLAS0WTsZKB
8Ce5x7pq8e+DgNS8LW5AYuA671wXY47sxrjNwGa+BVZ5InHiZGkSjAzzux4HK1MqRi/FSAkN5PHb
oA/pGQ0/owGvxmhF9OpK1/wZ9zhDDSI3jiLQb12jwwLRyrelYmYqjULcJkcEAuq3rsjYnzmTbSAk
nD1L7SRmRHhK1bcgr07SGO8j5SRshsMW7sxpmOZbO5uOKNbrNY5W2CXpG1WECEUzvzs9SN3ReBee
+9pM3VYUjPfbMrFeosbep62Pc1vHFCq6aCaw2CeozXrNx+LNw5O+JTHsXm/z03IFenbB0M6Lb/CZ
oAZhmNqSFi5Cq8TuNCxy+VGOj7El7wmqx+aOFeaqLYJ3KoBgZyQ20brTMR9MTvAL+kuTHRdG12nb
kgm9UFpUDsI5me5lbb8mVn6gv/3WNtkbnvoznFwaFK7dbWw+kLTTb6Kfbm2OqtvJ6rdNUNPvtfMD
zh2i9mhUozfHrGoKLpSZtJAinbZfUQYkm5QMtzUkYHHsa9bjWFuuZVK+DQZsW50syVXPioiarIP9
xA9ozXyLQue2N+UOvd3R8NFfaqN+rD2hrZmrfLMKfswx0lOeqyNVI2JkQSMqS/mEwp6eyeAkB7l3
C3wSlkZmG280poyYEpQe162THcQ0P7c2iYpwex5L3QnVVEmSRdse+kP6VuHr3RSmevfFfBzNOGUB
b1PSVrzXVOmf/ca6CWSKPkRinDP7/exA+mnU+Dg3zh6gGh6z1trHqPrpSiECzvuRnWmYj8Ciko2U
fJ+Mxi3Q6dwJBJgjvDNLC7aU/lzFxntgoTorVUveZlwcDG98bNrh0VbFt5K+zVoHC4/hXT1ahIev
8rSvt/Q2gs3sarS9gdqvL9fdqNwz7dJXpEDZFhf0uUYavu2X1/E5QYxhL5GW+wrlZNqDWoO+ZKhz
bWr1p4yo3bWXJVPYatF4ZwFVCwsVR2vMfc56YpC3pzszHhrhjFdd6fqLZk67wVZVbLAflDc0maYt
MP3xQKeyW5taYb33RvdpGlv32vDxonPXiBSrYAtBOAuRO1qhl8/yLfIEaruYuHlQwXZTPedV9Fwq
AKnhbHekm8NxI0Q8OhOG+wlyybgGp70hPHBaz1Ya1kirNw06PAixUDixMEG+OpBOTqCZ15yJOr6t
hI2dRLOfhWbEa5g2zmYcSOeupva9qshfqGjLbQoXT6g3Zat6DtxtmZYDDTgR3Ro9IpW44vafM/Nd
GAJyflPSZBtp6CrT2FoevQ9+iwVTzm3YRJxDFMoE8LDesFNLjOeUe6+e5p4Hs5FX0dh+02R7tN38
8LtN50/UBb/0r6GpBiZnQI5snN6Yqy5//ju9akqIENz4XOxt2s24EZt+aZ6dU6ehTWO4/6An+FVp
sbxbwIaG0Ei3Df9y7vvdu4EDHip38qp9zKOOnDQ/mIUFFMdiQf/7z/WraoJ3WpQLHm9GVh881Z8/
l/Q8ZWVRLfYmekMGgcTHsxxnhkQXzIhNXPFP+veuxF8GfPxsJ0YXvrwn5gqGEjgp+PvP7xlbVZD4
XVRRlzkJVpvxEWh4sdYsey81Em+XzwtO8Nh2rG5//3H/QCm4vHcAQmHBOpDY8Ys6Hb+8nBm+V/uu
bC3kaKV/O6FGWJaLI92afK8H6l12iim7HMdDNnY8twGWvzaZ3hP6rDEK6yEGqsC8cB8EJS6Eod2Y
vjxKl+Ub8EW9ZsS3akR2qtwWWtl4r8r4WXcSHPjKPg908ddKiGDnOKL+GBO4srZ9loe//6R/cgvh
+sA2TlKRTgLeL1+sWaREb5s2Bmuz29pCv9WDGa5f2/zDFV3kRT/3IPg28YTTIsEbzq30yxUNpMGI
w1/u1QB2KEep28kAxaTTnFhV9BZDGAunPjbKu2Kcbr1eL+8wr6WoRuJvzci6vJQqWU4BYZjqGGvI
LAI5PGqBe7bacZf4LPcOjHYmCIm7a5RJ/80xp10Zm/WSspAeB73t7qtcPauWbX8wU/uAb7zE5kaS
MqCyb1GKFbgioBzItS925Cp+i8T87MO/nntOGqq29sBH9nDT0jUJvBfG6BETZLE2h/nWm5A5MDs1
tqiUP7UOtl3PoMb6+y/sT1YY/Eh47fFUeiYzsp+fitnTRGMDNdzPEnYc5YRiZSOBzYXTY+3//r0W
pdZPfSO+M0dnn8Kc5iGZWv78d+tLa04pjKepgkY13ttdeijFPy2Ylyfpl/fwUGHZuE1wLPwhxYfs
iLwvdL3ai2Cst12qzDVxce/LSo9bcNr1CBty094HmnmWUZBsvKo4aCp66bLss++OFSP6sUXrnln7
MWMTTwJWp3oqTzR8vs2utDaEpeT7wnKJocboiLBh7q6L1N3ACnjyabCsXLx8V8TgEsMMqHCFIaGH
G9/UW7NFc2whQN6Rd4eJ1ky/ORW3IHnnp1Hlh9xhrMBgnwLV4AjrGPW64iy+ps17Lyoz2UA4OP7D
d/InTyzfBaQQnXXYth3z5y+lMuteiams9kbBQWFMynSd9qTYmTC6TgYKjhVqjQyzvX8ukR2RqNfq
DIbKG8YYzz4DpA1tGoZe0SzpTRPpCYnqVWa1Ffo6Z+p8dM/R4GFojpxzQmcwJDUAlCqclhA90rNu
yve501eplz4AZ6GqavjAraZ2eaI/TxRiqzpK6p1VSIR08j523EXixP2JdWGB+42SQQjBhGVUBDvT
mZ+Duh2/WyH/cuv4k4eEPWP5azH9mL+K/GTcQJmQY7WXQLUocSDLSH4dmw5fVMf/8I0YBv3dX58T
n12YZQ3wsP+HZ7KxrYk20FDh+umqjeECjCDj+hCxUwUG38+MDGNFajV5GybLVJZRAcYFCC8KwEFE
LmKhgLAAvOfMRkn1S8kZQifvf0YUfK2N/k0RYKtPAqp9VQkLJ0L3XmbzvSpounrLZsxtFlv5WySX
KlWa62zWT82AKl8Jc025uhnR5Wx7vtLL8ZIJpxWmDj8YLOkkWs8rajkSij30qwK1+ZUCIns5BEWV
wlfbA1GuBvmY9hwkfTq/67nhqOfM8rHtYwBwdoAofkSFYtzCI4WUT7VmMHkDoDPh9seKX/JfSAHj
hqyHcWvYbbdZHqNOOYQeykeXkQtJDKTc+y5BREVDtaRH2YloLz/0an66pW/UZA6PWB8114Gj3slT
CyWQNEaW6Sm1OLMEilIcFNRrlozgam2ElAJrTsU0eUTzRoYnYgIe4L4vDhyKd2XEzpLGIzcmT4cr
+xM6mU9JJ6tDbjjnsSNMxWyn9XIwQsSY7iR2kCO2z3PR268m0Ip/2I/dP3m8qXWcxUIIu+kPNkzM
61mDDqTcd970DofhHpnZmfqCi+fwWC/11+WoLfrA2PbYArF58cxXCa5A2aEbz3gZDa0w76tsE4Am
8cfW8sgDiaGnmn61CdQw7Quj0zig5WAQYsRtuIfid8DVwQnQYBLOROls+pl8lIq1fD17TAo01pis
n55Hi3JLb6167erpsFZxnzMsprKOORjW6phYUBWQVi7DzOGxh4u8glxy38JkgalQnMZhuLcd/BOi
cNUG8RS+LIkdLZGArfE/lIYGiUhM724319sWpJ7H6QA2i3se2UQ4ZA6PlgufiWq+937sr//tsP1D
h83Cx8K9+NcdtkdmYV+77uvX37fXfnvVD2W68QFE/n/c0L+11gL9g2U4oIGWGRkV/TIf+625Zrkf
aKvpjKRMTjCLv/o/QzD7A1bkRXQUsKTi7PpXQzD83L8u0iY5gQZrPEWoHvzBcOpNLeEf0qmutDFH
OrgbvYiRzSbSpDQxP+gQhBZWl7zuF5xk2TWsWwtiEr+ht29KO+UBjLpyY3LsO3eN7VJ5Aah0F1Rl
HLuds5YtQ+3YVa8lg4KGaYljvQUL6NJckJdD4EgCvsBgepH3ZahqwJgWrGZ0sXEIT6hZGwtAEzjk
AJVb1/FnWfA150B1WydBrViQYk24ECoDGxYx4PyuvBpUDEc2dbeYmr1Qx9e1HrM0vjEWrGc1pdgY
EQrCN+5sBhi0psVrYgzNzkS1euguhNCY6ILPqC7ghqoLQ7RkJH8SiKufcjCt14q95H6QLe7Hwrsb
ByM4EebdhH4Zx5+IJoFiaeXjfvaGMcxTjtpRprc7ON3svinhUDQM7kQtvKsWnfTW1XLk3cNo3FRe
cIixFTpC5beYzYhrgca+okPlb1C3i9WQg1dt8QFsZGPra8YD9nWQqe5q6GZtH2mzcbDzRDtQBtWY
CBuEJOgKwi7TxQmUN0PDxtcQVEmOCQaBThuwVd51jLdlB3ei3JqN5fB/7eY7rJXdyUu1COSm+egu
ONmJbv6mk6jeIy/v7uacEaGEA7x1SZsMtRoorb3gaQc4tbDcP+ll2u0Q3Gf7YQTmBAk9eh79VGyz
LHK/oODJJ4pEMzvFzLhYLxcyrlJAcv0SHEia+P4egGe7JaSKOZvOaBQrEni8BbULWjf47LeV/BbL
KdjOC0Fn3UQQBXlukMSx7kMhyeqnhEnME1qd6Q3bk865anb0kyby8ehrCywDoRsk4gC6bR1jSQNo
4YekVfuHaAEHWwtCmLSSp+RCFeac3ez9QeR3SjQkOaPcujHLlnigBn8bfWWA3OvU0EpvP2hDOm1b
qFLjCkQuPON5QRsjfNhmF9rxrFprmywIZPNCQ24WMPI0+Iwm5wBaMsWTjhvUhPtjyXk0CfiJPaLW
EPwqcy5vEQDvwSjmK5zLzal1zTdRNF503QDUTo61Uby4aevdE5ywQ5xuaFddOtiRuSsgBKFlGgNZ
Be+zDWR9E0fTfDOPqrvtBtMv3zm0R/O1XdGD8vvhyamVddvigWiHDXybRzvq2EXbAXhsUQUHKTwT
FXvUgZ2tEUDd10orMyKNpjHe17aXt09mIe1chXAL0EqFFTHPBOl1jt9p6PsyU79hoeS6l2M9byM3
4/C/gbqgf5yTRvZrHfDJuQHF7L3o+CQbMjCcybirVDBEX7KIxh6YwGDFCrdKkDNxgB7EA3euk6+Y
EwzU1mRQ5ms1LllCeh9knz0tmrS9X42IyR2BOX0l/GHAdnpJb4xUgjpGxuWSokewaI4/iDtFR4UN
8aXXx1XVwF7F7mB/mWzGZDuavyiROOx6VThqaUAxZaDE3OAz5S1nUttQ2SnAixbyR2I7uoKyVZdw
/1n70ANjxcT0ieYc9VAZwwWiDAkqcUPuminc9TQ0idUfQXY7eigE+P/YUx55Cknl3qjRVVtnyTrQ
9WIE3+xwjdcuFPpHQorNY+uCUl7logVlPJeBpJ1puacqsJurPA147pUTLUZxu+fETkr4YJjJrvJG
fyeSNr+tzOJ6jpkQrVrDEdcqcZJjVNceMureTvBl+N6iMEohfw3VgNgJf8wScb5ztCpbnlVQMAa+
700L21nb6pjwHrwC3YJrMjZeWxJwqatVFa3+Qdz7o0cF4zbjR0Td5rQiLeY4QWVdFU1rhLmyYw6/
RFys5nmA91VCvXhvpuYze1R7pnZ0txL86TpFPr94RRv9IZ6NaIsx1n/CIdnd2ciG2Byq4qog6vZG
9D5xX9qkH0aivt5nkm5oahlh5zHFYOmM9lCh9dfcM9KQ7EH/42g0ShAfadb7zGnU0Zu9+cSB1F8B
5WbaJKfsU4K45eA0Anl8rLa9VtmMJnQ0B72VoMTNRsveZFM039LiQb/BmKQrqvpp9kR/NbnjAG60
AoI3lg6aToO5/Nyh0ZMF8A5yNCh4W2X6R2D4+EGRDIc1VL0V5zsF/dJ2VqaRgquHGnaLTgy8E1Ow
jZ0FTLz5ANua3Af8xdJOWBpn+9WCQc9eiEP+bfTN/mR4s/F1ZFyzdXoEabkRGXu3a6wXTfF+ZiDi
sCZOYUu2ab1pq74457psngeewxOIzvZ2Abdc0zWt1nNSZdd5osgvsZLxnAsHjjgN9X0xj58a306v
JztJXiIx6OcoMgixyTqXSqCEsDH42KRFaennTqEkXKc8+bdO5qkdsqL2jaYZwhvYDRZjizu6napc
2aXvXpVBF6BOXeY1WS4+S/xBq1qVOrwsoV8levzC6cYl4abUKR5g6OEWsBgl5qCqdINguCrSN5Jw
1ZOCU4D4vyPSkd2fLDnNqkObgRYHTiwKmjkQhoDEtCOhhsyEQMMZ0Y3KRRFEC3VNzs+ULhBD2ibl
0smFvYvvlv+bLn3yLnio27EPBQ22N1P51BSEhuAu0jNWghb7BKOsETy294BH3idXjijWNE4eO3eq
07tL0frf+v6f6nuD+vrv6vsHMfxFHBYE5uWlP2bo/geHf2eu7l54SBwafqvzfesD6n0ahjQocTgu
x4kfZb7zAfYoVFDTslybCpnu7w+tmwm51NcdjrwEiINM+VdlvhMs7a/f9xMxueqOjhfB5/cwvs/Z
f9ezHLi9qzZLxV6NHkaoAGYBU0b8/bukoqMHYcceMP5k/l2QWtQrZlqlZ+nS5BgLqjAc0AN5JVFq
vbhdMt0K16wexs6NPhFkr27r2SKE2JOzs2clwngVcI2OOOFpjuWVUGupkIuHvabgbSQWJfw1ffzk
jDiNeRAJq9ZhmJui2TRBirOmnSa6uJSaaNTnMau+deXAJupBJ9nmWmffJJiXbvMksteaYN630RvN
OqD/xUrHV1BloWYl4AkoZyDCick9mVob1bQrCA8aSstCSeZbV3RF9GqjCrYaHUlpEBJk2X/lXQz8
l3aFKzQaKob1ft2wnHpuMX3POsJw57brnP54vkmRw+3ZaQJvAwmm/Jbyhe/JX12gRQ4bsjGn0ZfZ
deiw5EQwvNQzJH6QAqp7sWvca5UE5BTkOkxCYspv5BBVjzWG0pu+a8fpqBoVO6ENyp6KO0H5hHiu
MCI02w0Cojmp/TuV83s1NIfoQ1BxlCv08eDy7Ex5d3M615+M2Pdvo4JO5YpejW6EEcRa7AqFFFvP
LzvaVd6Vqsv6Jjea4NbpkjS5zthl9h3Xbztip7tGv9Ts5iRZogQCc6suMa+pU4kHcjz8O405AVOI
hE7T5Dv70qDnRA+J6BzcwlfENVgHrSCHCBOuuMnbBmzzjPZq43oZp5WO/Q2y/mDTezOdbj9rZc9n
NqytVaXNZ0l/6mOLreoFrSZC94DRtrs4qbovlNn+hji7nlhTzgB3Crk+EDo7eKAHFd8pa8ZQG6iW
GbIzWp+o0ViqufMcwiKw2b75VPmUYuxWdW158XaYdNTtKqvSPZSCfr4C+8SwJI0G7dok+ECuJX7R
jaWTSkAOBQLI/ipxUIWtYlkP9xhKnfw6sRRJKb5mWCuDye9ThdLzlADeJBMAlwYBAf73tAD3Eh0Q
Qy+BJav9lipwiRiYLnEDJIMuHuIlhAD4CoEE+SWcAEj8QFKB7/n+NgbxhdeUOGOtP/SXaIMC43L6
YtYdAQcOf7WraklC4FivPUzgUDCARCevLMdjOvbdC0foc7RkKRR0DIP37HvGgvk9cSEudcpZb0li
cCx8s+lMWIO+5DREADe2+pLd0Fs6WIs5ls9pzyFNCxJxwhbdbDp6VNmS/5AWyxwG06zhY+1N5DPa
yBgm4pIbUS0JEqJtoScBJC1rjNdkTKRL2oS75E7Qg+2IoKj4HfaTnhJNQWEyhFOvFiqLnl1ROTjh
FFT3Yvav+6yLcLAbHfBioQ4yzYaNp9IC6Qg2EByeO6bt2hcYupsGAianxXmnfAgTU2oS/Fr33pkg
qweqyxgerFx8vc6z0bbYGQcsSvM0iBsye+8Ny0Ju2jLqwndNmrINmXYsIuRztRtvCStYo9+sjnpV
d1+zyTvrsxl9hM0k4S02xUPl0rzORtGtJ0gdKHm78dYYImvbLHh2mcKEtd35nDY+EBEb/WqSdMV2
MnLSiTReZTDvIy68FTWhJPNHEXlIIQrvZq7bUy9hutRmghqBCL5dE+EIy1xNP7VtJG/crvCR9ovP
2BabHXYaf5NGU7SFxM2hM3K6tTDMZg+lBrPTOGqHjPzA41SQwjN48afFORrGBpON3CN6xgwGQeNR
tC8ya+ReL+P+iXluz40htV3cqm9D6xa7iXybTd9CaRsNM/pk5Y4GSWZJTcSCWwJsY4pwBbxJ5tCb
bedYEfG3JfIa3WQdE2lVk1F7oBNSrJWmeXdDnQQgM9mashJWSe/YJXeFO3vnqWsqZj94gbON36T9
PWa06DloCCm3nDKChTwkZ6oyWEwiF8weVJq/1iS34B1lWBalpr8tSeDaiXmsP9Yy0l+CNtY2/Uge
pJDVfAb7IYCNStJSiTq/s/iDU+cqDaRe/OxBpdfXRkBkUtxhxUXsaKjVoPqcs4DK4usgL/2AGbjT
kBGVDt46N+kKrxo6AqEtgQw4hEOvR9OwzlaEXBZ7h8I1hHEJ0lzk77zayw9aCyGnrWMcc9qgPfe1
3r1wx1VNmA6yPupWuzBwxR1VsX7mnF+Ffs+VHgpuA1tudWV2a7WIskyYJksHTMM542VfLVRyX4ey
Zc6eWMT9oF+XDvugSyIfY1ALKErjhIsN5Ekkw3ifBLn/RflDvKmDxr9uIvOTFgzfUvp2r6j+1QoP
rr7ubOepsh2NHKEuX5u0xGCpkZ4yT030FLf2DgHFp8gd3jnUO7tZ2D2AmBkeRjq9TuMUhNCizNDz
2remhD01WvoVxwnIDoZZf6UFCcgl0whQJsNlPxJ4LNbmDBl8diPjtqB1tMk7md9VhnuuYhzljPCH
Tfm/7J3JkuTItWR/pX8AFMNgGLbuDp9jjozIiA0kR8yAGQDD9PV9vKrYj2RL93vcc0dhMZNR4Q7Y
tauqRwdHcK8k9wf0NusmAIh2vd7fqOyA2PufpshesRkxSjFfoLbamJNG2nDovtvhHnQ0IUderqXU
t2FGh9sB1WYzc8rF8MHyb05ZvlrsFFnaaMFVMKBZIA+DX53dPbPi+52gLoRdTiGQFXw0dI/ttKT/
nL1pcI64FF6VMB6ee/1BblLt8dqep6ZkC5dx3xobTWApHd1jMS/1yR3VSS5ssQrf/pJPS3mt+M5v
GlgLe7vrkRILVgFKFAfYXercDvOLt2b93uZmhnMRNBBXjp8D8ydXU3Ym2HJoz+5XftdJ7S7opc0Y
S2xe1Ij19X42lJd3VvgjSZ2v7KySD6Gl+0A2kzaaUD5pe+B7JX/UTm0T1DQY6bJcXVSD585o51dQ
T1vmgp89i91sZ/iRuIf10zFULBJ7j21kThM7mCE/OzCxBM+UiKc7ktzFntjU/OA0QQLApz13fOht
1VF3J+6zpfe21FDwFcWhR6JvBrhsF/a9q4ovM2A3XJOZOagpl0QZnKZ9NiwatgVSTzDSk+WnLbD3
Obxa3Cd3vb++DTAzb8OmtpsHEvDp1psiVJz2N7k/yLd1tcks8ZBM/cNaYe7OBgJ2cJYLVX/iewS9
28+vU28elT08cPm/Y1oDqe2vKOkDm9FlMdSYj2DfF0pLNxIiHTgKEm1Y0QJPXkF6hFe/1s02I+Lo
LGAONsjY66PTNeWfMu1/Ln7/g4sf163/t7Dz58Xv/26fuF37+IN/Xfton8CZbPvy5gmRnn8z8Px1
7/ujfQLLm0sowQtYGyHi/N08TcWEx7I7dG8Czr8gcqFp4ZLzXTpQ/lB+/g3o0B88pH+894nbRQtz
GvEmwlbcNf+FFBmJHlk40dbF8+zxiZB7Ha9eJ091tZZxoEy/EyyWn93KB6vQwrCxeemeQjtkqinb
6XXh3kaekoChrYcQuVGMEimjaLZ0IRbbwG+ymEKh5xQTkIe5lKzljWnjUdJoyseJnknA3SkdfyWC
p02jMsaLmyhew2XsvZKAovYq52VoNC4y5bA0Qa++96axfyXxzYwdDN6OPUn1U1hEqkP3Cz6z364a
NLqIeVqihSGz9eVBT9JrNm5h6uccDsi5VSH4vCDDWDDrujyM7koYpGrm6zL5walOZxKhYHXOHmmf
/dAb3h5lu/q7lF/nPRtThzSDtyS7ceZutAlmFlibRTTLcRWdiMEHMWZJLa+iC49EVZ+VYEHqIj/f
1aV9aZK5xmYAxyYNyUiWGfqO1mGyH4Sqt3xh2jhs7A7MZYk1nAk/Ld1uy4dVX9bBA/UrrYBYfeFv
k5Y7nfECtZ+dlITX3KAqEqniZlNW64uWnPzTkr1xbXW+4Ef3T7MXjB+N3TqbDNzLTkBhSe5Vtzgi
ZoGYd6ynrMwWl7FJ3PWl6dwSjmA+taH1g4Jqtn8bOEbWSuynLxjLm7Zft0K2dD9a3qABo8mCria3
Ce+jlD5GaOaa6EcH7ATnABG5I0L+fAjAL2IioODrYa4hAVmY1zhFcquG7hmuvTviKc7lFXFA8OJm
FIutcuUWS+kDL9gCweTeWkjAW5gkZgS9A6nctevu2r9o4eWf8HD+oh6UuPoTLI6+Nvhgxh2Q493K
Kx9QYt/mNxp5x6BaTE+Qh+pDo9swSNEc1nGc9rCZhFkPHvPzbWbkyud/mYTpxYs1LlAMYgvuXx1R
N0F4ztmzhwy5VGxKMClivptyOpL0Hk58A5GuEvY7PaLz0zRrPCtL0VDPSI9LAezFSsncg0lOtpbp
8Vsjj1hvWSlz2IVrwPw3+PV8V4K3hZAUae4pqSaMrJ3kuakyC9BnIDXbY0oQ3xLZlPW9VSyOva2J
IyPeTP7IIpt6uS1iAdZfKqAasoN2dmxhjMY5foV0SzHBAg0no2fBtbr5vcwrtAqpffdTZ56zq9I6
fdDZoh98nYeMvgpHQ2Y304EfgFS16CVqriY21FTwchbC+X7fNW8Ew7mcBdq+XWgWypE3dmR3Jweh
75SFFISGKrCwxvRDAHx+mOWOJtiBOjKKTPnIqbC42dCGhSpXyKSZ6AdmpaB5hMKSHgJwL5k9yocI
wuxrUuGnUFwqJSNwuv4J3f7PgfjfHYgcbP+N02H+1v+zy+GPP/H3k9D9m4RTzrEV+QHkEzaW/3US
4mdwHSfg8s6hh9Xh/5yEOB08MkcO5yMpIyjhHFB/rUAd+Te69jA8e3zf/2xv+jeOQpvz9Z93oJjQ
JFWGUQBT+LaMdW7O6n/YgTJAWoAk0QAm7XTvo+UFGwTLH+HsVPerbek4s2zmeNycz8EU3tH1Bg1r
LPSLamlVEl1/NiA8Njq86T2tsU5L4vrJYWyL7BEB1vpmggAAit8KffTChMgFWnXaPzaBXFxkp7xE
JAX3awen1e5C554MiGi/9BS4Gm7B5dq6B1qByDmGijBhsQVyus7Ah6NxqL1NkpSFR0tmKrj1qKnr
9JcqpGEYFx+l1PaZvhPfIb6RREMcZMLr91nlOeo8ABeuuCA0JaFrhONl4c2DT84+B+3ivHlL2iMh
rwQIYJt4yUwA1gkWeSKbKuHhlrhdi1fEUovInx2Uo95llOV9K5ok/Jn6BYo0BfNzr+Mua8VI/IeC
T/HCqrFQbNnoXjuU2O0uoXDXWwlOhHhYgJuFyslcux8BtY3x2mIr3wEGPwKzVh9zkw/1pmrc4VhY
c0ifSyg/oHXDkHApL8z7/CWFYMaHZYo7zUR/LJzprWhzqquGidRyHVFbNaUg4XSdZu/5nLOLXYDH
BOF813rdJZuMee/TuqGhpn906xncSjNGrItT/8cwJ9OmM9MH1bLsy8CJlbN7SufybR5p0FqoZzkD
iv+e0pASu0lpXtbQ9PgKrPrAwpA67KbdcCGZDn1ABjl0mgMunGfY9W8Evn+3VT5cVnjNm6hM7xG4
g21tho+27s/12DbHcoB6Br1kB67D2fQkOS+K6WLfEUfK0rrdlE75pihC3hmuQXFZj7/8vPHvan9N
Hqeo9cHSQCqLzM1YSsFUyXXj4I0e2yMovw6x8N04jvM2tQmEMWpl18RU3V04gNQNyFScgjbP9828
yo2xUrw3N6RPbpzxUAM++R5mej7P7OhjpaXF5Ld4NHikv8DRtQ/SGl64zM4vsE+qA7MOAliu8mNT
+v7G5MLfgIRD722k2Q+MoyfeC9m+65xon9aSa1xmRYfRn361kpJdNrukkXl3bPBW5s2WHfn3FvvP
dpRNHVNhCT1E1D2CuFtvGJ7ou10teqvEWMUkqvNN6MyvtmwACVflm1UlJ0qfJjRjTJdysN7lQgbd
LefinGnifBapr9+ukd2nWQNmEjypJa4FND1NCRbL4fJKdZO5+P7AE09/i9659FQRSPPJOIwhAWOK
l0IB4K4YuewtpIWOTinMM5LCFLxUXslpKQBTE8YhxaWIy+zZAIVxgvmJvV5lCtQ9tM5B2Gt6yIvW
wV+aduA93IH/N75YNHhiZ/1hKu1uRTKOj+RqbAgafC3SaAQpE87z8lMrXqpxGnjL2Qx5Qz5lWqbo
MPDVmrfW4ot5q/lpbwTLafhtaw0KPp0ShKDZmOw353fEszZFmsNcaDXd4+/tP3o8BhTwZh58ZHus
xSVropqMIsyeTFvOQThMHbrE4rgU/iHIWt4SIHK3rWCJJlmWQbBZIXgr7cZJtFYHFgj5xgnXrzNk
17cgV/N9VVjfeKTenTUXm6YqWxrZWG1b2rsvBDDornKKS2PlP5M+7Ha5o/K3uitgsEEJze8cplAA
C2Z1dyslcI8oOl90Ba1qQ18wW35Y1Wc7GohGueN1RFR6JnpqvZReH3xzaplz6Yn0zSPRFQQbMx7j
aXacOGkbGuqrRdz5AJ6oextYgw7DAEsna8ls5RA/LbFg7+KpJb/iP9UrxeyJljMhwio7BPQKVRmO
0nzpj5MN1GaTYCTlLFmpSk785glS3EdjcOV6Yx396Jz+KUAOnuBJAAJ1w+GrvxRYoAXztuOOJ4A0
4a5EI4FbaauBRIaHo8AarAux/2wfYkjbNWKlWbCdwQOmIWtpz+Z9EC73+RSWD6slxrsljyBrLSbA
kDw7m7lnSh0Dx8SD51DoFnkzUrUTbjEpmI2yu8NipYQK3OEuMry1CCIsJCvZDQpgyScgN3LjT/C7
Unt6NiEdXWWIRtZ6eLv4d6MBZJ4P1qKjUyfGhFXzjJ3Pj+ofC2TuWECb3BrbsgjsliT8awKrGxJQ
/WuUF5TihVimuSxGu37QJxAVlMha6vesgy91HrQxzG+zF72igmyJVtimXLEgp9PzREDxbJX6J4vh
O/Yv5mLPFdDS6baGdYLmgRSGuJKTb+NGLMV+ygdxWtFlj5YMIujcgF5HpNJtmGI0BBi04MGjHsmp
S9532v9cV9aJDX4HjBzDp9OW5UWqBIzBwiU3cYEhKqbwK9+B/gBZK9tOZfkbnmG0n9X6mSr+1nJl
0YyJUSZ3SUvJMYxZXv1llH6/tYFQRoerIimdZJshbtxPXjhyuIMOgfADTFH+ZgX7yxvyal9JBoZx
9t7rzgCILXv9VoX8VWvn0R7FLvp3Zzxs7T1JY4+XKHi3KXtsZVU8RU6rTiJ01utYkvCdgvLT1InY
8TKlS5C2p/eQ8tmtN7gveQ5ZZEwZ+IuZGLHx8+q702CXr0kmngyNk/tiDJZtA9tpj4W8vhJGoCZx
Wb3t6C7f+yxZMP37wWaK+BmmrCxjwRb5rRfO+li68NI4TSNyR1lgoO5PpeLHH0GVf/DYlwMqRxO+
6kDyZ13BfcYkJ7+apy1W7fTJ0Fv1KIek+KAE70X6/rRtq/Tec9r+6JowpWErKxTRuYRfNGKn9wXZ
btrOkmXbAh7OWxPfwVsSpHzS47TsVs3dLPdHFOG0dVCj5gbNic954yi7fRjtdTgKaBbHYJbh51T2
4sOI+UehkuFhFa5VxOOYjcdCDe6DrP0RVbiYG96sioUJtZCkZEd2HTjZ+UaI+lmHkXwmOdiLLW9N
ixHDUc5W0m/4u+/cEC9RX6R8pgQSb03znX9QypY8Mg2a9JGt72q2BszzDqTTC0lns+XufaV2pvja
U4n6vUn1uZpocCfCR+2cTt2fkNklulTu/LDTwqIcERJiuaE/eD6pCePYJi8zyDCzXOYfogqrnWpN
/7JOHcxmXp53wDqqQ9T4j6vfXBJ2psFu5DiYj9jWC77O/hj8TNKg3mZOHzxEg8zfaev07myTy11X
T1UsueqTp1Er6oZGZG0Ht33uXK/L2ZeK/n4unRDxMWnlBjKvSXdrF9LMiJK+PDQhbYKp3RX7JJiG
/c2sFyt+LpxivnUoMJLVB7Iv+Ttvs/KdI858raZZvODkTeDcB/lJyImJN9H+WTcj7ticJB19ZkT+
31KHysjLaC04HFcKB4hc8UBkAoao4vJ8xo04brN6tsvN7DVq549wZrgnd08DkLR3Ea7mpyRGcgz7
Fg5KUQwPXpp1X1pXdiXPX1sMOxcuSllLsB9MV2R/uqFuC64P/fSasthDvpaeiXZrpFwSQ5Vaxjgv
eB4urBdr3LJJxcYiCVf/a1oiWexGKqqYfowX8SB2M3uXzmdh5JWej0euzD7GYAJW1AbmpVqbBbdb
1lh3bMfyD4zAzR6fdH1j6M0VEngjdlCR03DjeRSWbPp6qt9FMidP2NPYR9W8XmE0vMDWpuKv0eZ7
UzctmJeAsPewppeuYSStmvG2OqrH+pVkBvExETiHKazLa9H2er/UuELbVFdbZa0VnoROyf3E2uEJ
d0jX7eTKFqwgmRGPhW2udbOajecUzdFQ4PDoKDdZnsOg6NqHOc1YLkTpLLRfgkz0HYaFGs1wucFZ
jYMy/pNxM0e52pSBnryXdkhBL/IaW1gKdT3Mm6yONlMBj/lSzZ61ZQ9mx9Wqmm7n9hnvUQK3M6OT
7x6HzJfvDiRaQuFTqoIjaCFlf4/8MNkJzIPpNR/HXGNKEF0RA6Ge4AuakZQrixrePrQjXMfBUkcD
f+Z51gN3AUjLh1UCvhyHhTLUqVOnju/kzgxuflWFzLeJY4LfNeS4H6K5Kchdjn57wKf+2pdRkn/Y
Nm6eGr4yspt/y4iuK9IdUMVfrKbSo29qRnAbC8RWYxB+AzQj4tzn7RzDeSr3Pb7Mb4LB+jJhft1U
3I/bQIlDy197Xh09PCmVq6/Z7NXP02TL86ryaeuAa9zJzIYiY2e1S8UOcS2wP0wH+sY4LgETdsAL
7z1PY2jmZ/zSM0XGSPkRtRN2EaecdQzneolnpxtiUwUnxM9x13Jxf2ZZGO27UjjfJCi8Y112isII
3kw0dYSbABDVIU/dcde1lDq5ee3z8fbZ9L2KrPFQOd6DO2fRTwCpDyM/CdtA4aCTO8tR2xVNr8ak
VwL+4czeyru5K3y9V9EsY41GTxB/vXXLFnkWT0mdgQTnGE9olv1kia02bRTURyunS9WaOEmayada
Fnx/v7WEtUCAdt19m3j4+aLAehjcdXlWU3Y0eHfu5hJxWUIA7ZjArSquliz7pZTv3SVJnvOi1Sn+
DijpZc+L36gCqT+jp6Or6rhj486hMy1PeJKj+3FO4Rqj/R1LP5cxtg1emH0LpEfYj2EILbnvKeXZ
GpV+o9602DUtRTkMdjq8L6ED0qJOdMOuEgp2QDl9/OH5daeeUvQ6z2p6b/oP7bK/y7AGe3K2xaZV
408xc7CG8E1OS33r1+LiebOTDoZYHsShBRjUBhAYIP+1+iYjN4sphQLO0cxfVcglIg13y6qhl1df
+wJ5AcO7aGM6k4Ckz64bA4ujzjOPkjNcDbzY/ZzQeSX8LTOzLbZWMxdV3IEYNykM1GuLe5xvSx8c
bFEGW6fDZVqlafnI/kGInfFmE8ajEuN9PzBvFwJjvb6tf+awV6dI6yoGsk3dVxGKX1PDFa0YivFY
e4PZTZZ2noqBfTMdWj+GbB7OQQ1jm86r4Mxea5dli2LV6WsOYAvwQFCPpCSydJ/iZOK+xii2NMTj
vLWoT41RY7lNScm/o7ZD4h+nOxf73Buj1Gtuab0NuiG4ZD5ePT2vDI5tRofBetOdjdXtmtF8RrYG
DLO4m6xw3hqLV14xApRUfhduJ+mG75Ao6w0OXxxfIhwxeCfydW1Lie2rdC7Nkl1zq/kYVNDTk529
dD4kX96k+2lhOmpSBYe+dT6wLVeIzY33s5dVtxMp+X9l1W8zlRu/laqRC9Im9IcNWw+G71kZ7At+
/RwuAxpPmxb2blBh8jkKgwVgHkfQGtEyPWsKufGQhAn2BhYQ0172JI4Z/tGPvWqWh9K40XPDC4sA
rStxwhdjEhj082yweBLq2Bdld0YX3kxrns5cdZIdH5UK7ui1UQ+j7zFY2/Cu4O2XVHv7zlo1MT02
dh8bkal7BzLgif/APyqb8LeTOs9e0fLyCPPsfGsrOi+Sw5UKgx9JqQgJlVaZxrN/k+gDqqtkNZ/X
PCh51O23jiMJpvhAj5Jz2wWqBo03ohc7sH2cD3JgykMBuAV8vW3aO7wS/LkbpyNM12Mw6k+qhM8A
AXAm5wqrQ2rdJRFmpLWC5Vbo4KzscdhPbhnEQelXZyVZ/2lUvm3DqL9lMnW2iaevXTo+RUX/U9Q5
3/hkkbjgmiftqWbHYiY4NV7pbAJryA7cXVggrrX1gFj3jlzTX4bEolK480nzV25zyIRK47yt7eNc
cDnrpOlPDelWNhdDi6VZ/sQpEz0ZS7CGS6Z8m7XLZ5liwnKGxd2j74BmGtzviRztlymkx8ifMaJB
fminX7IPxhfefTTW+ZKWAaHNudMso+Agk/yyvLuqCy32LHkOFlGU5THymztvqMDvrq4HCiWfIkxe
EBLQ30VWnmlUwIOz0k6WL+pbb7ftxw29QIc37MQfyJAI8PZSWt9aAMYPgaisY8GB121caB7HsCw6
JCmuSOTvimxHGQJeAzjXbr0s35mzeLRSqsspdA8f2slNoJtm5oeV+7/x4i1qE2VWf9asoZ/WGYlQ
0nLZbFUuJhJI0jw6Tuat9zeQgtpMQd0e2ILWZMUGnOXrje9yg1AGeN/yeacw4ZIlggu5p1cYVJFI
rHubGDtERQ6DY56Mr0sqvzAhyBedpBBq9TIceQ5wVnY9tpUofJtCenlpC3FeUoHbos/ch9Duk2/1
fKsArZMQOp+Db6/ikm5dJoeh5koUgWYu+v0uzBDDvE8pEYYvlfvm7DW8fzY+KmZxSBMS5CyJ4ARP
7MKYaWpYfg2XG8a7qVV0Kvtt99YpT1/QPkN6l9sgoggAZuZhUQUQH94LH347R+495gzxCj7a9neh
Nuu7gX+w4TFOWBqxoCbOQLvcnWsUJeJ8ezSRoGkgd9zk11Up1e04sKDKdiZlYgLyt7GdAQhfN9wm
Id4yH3XpB5+wAkMebVMMRxVCK6e0WTO0hl5IbYhVjbBE3PlFGjWwfBJYR0i3iZBPworeqj+ciFla
UG2SJkh57NSW56WEeLB1edDiVc/4/YOei/fscEQzgtZqN7rqN2jDJkYieFosxvq19+mywz+8k8rQ
CJ0n+mlOR+e9uOnTO2zmoBQ7aT/2ugVrjT85fO5lx3nKu6x9rFZrfLe83Jxd2OtmU+Nou+sWa3gv
lSXuRT0tB0cBAuDy2rtPZKyC54i0E8Yd+I0Xy8qc70uVl+ehD0eghrdM+uwYntK24bW6qWXYOMyM
FHbBWCbNFkzAsHaGXEu/cTvi9vds+G/A86hzK2g3ziIBck6ST7ou4At3abGby/5xTXuSEoQVHOjr
7fwq1iA9F6TBtqiZy+8K0u9HYvcMaqtPkIJNRwdaAQc4dZq5fje+bPeTxambth6HGV+pHZedPBZp
XxyUhRGTQsT60iVzcBonMcSKOMhV2cBrmextcW0hDHyhEWag9GLO6x2WX7oiOy/hdTJYT6rU6h6y
RXisMzuN+3FVB3Bf3tZVJd8Sq5uGuxAQy1e2txaH2KReBfPdtWv1tDcD0z/rzIAtjZU943Ect2GU
wl5Gy9imqq/vzBD9sEabjJxdJ0c/k8POgrV4B9FDbt0CDkau3VOb2eEj2LT5NC1yPPuUUE4bmjZ3
HqUyfGmiYMu+uTv3lOLcUcFRXqkE/d6Esx2PCXShIly+pUsN79kDup+EBWtFO6nZlXXLm5W7yT4A
3h8rhyiPxRf9kI2q347YAU5l37KzactmcVi0rbvMne2dT8gBiR+egiXW7iOHdLLlqkAvXTcDBQls
fE1h0LIHtqOq2jXSGavnWYLaXDIOm0LenJVEHsurFeBMkMg37FhxRCxttrfxq26idr2X5cp/L5Kn
3p2Xh2lo2AOP5VvUO1/dlJc10bE4h9+wY1PyLWoIz0UpgscElnPXW5XYNRBf9o5desfJq6GpFs9r
SPFJ61FVF8EyoUpofXCznNxYod9Vr4tHsLLkY50jg9VwGGkX+rRmZBDHtb66AqSvWJmQZzgNB0Xh
yQZv47c6KvTTZPQT9vNq2Yg25Gi3bxfBrLIeiGcvIG9JGmg42VfgVj89KzB3f8DeO97/ML9WSAoe
7LNhwnyW1vMVQX2Gjqf/U/7x638Cq3ZpY/7/+rjef/XD/3rLu5TEyrd/kq///JN/z+8EdJMT3om4
eEryNu5/GblCh/w+urWHh8r+C3X5dyOXQNjmuxGEYB0p+7jxKf+Sr93gb/C5/FsVMSz/W0/Iv0Or
9kO0+H90cnHw3MDXngQkgBji/itDLV28qUJmy6DcBebShg1dUVBv+ou7sKohu9lSV8Sq9dkNGIzr
lJQZsucOP8p0LLOOJWSSmGDfDVH3Qv0C47dbRW85SWoW/bze3NxE7aWdpcb4Uw+EZctMnmBDBt3e
FCYhuGd5E89hKClh8kqJihgBz5eqno868c7k8FGIuwWFIK3D9AvGTnINo+ySbeQXX6NperP7KmF/
lfTLlxXPB+Jjtezz0RK7gZakp3Rq7fPQNjkPH65QdJbbkbxaCfhfQspX/gjhAKTx8YAk/5Qnquh3
2VxMx87VcOanpWE16op3bELjpWAz/Eonh7tfuj57dKIekF6E0L8Bwlz2sVP7OXacgvB6IAEmZdNS
v6QZS1jHnWFI9/xj5lH7Etn5F/ziyBrhMN6F3oK8Ug1bS4NKTslogEDOveGlVEXwyPbefUoAmLAf
4qSx9+1ibhu70Fp3ZJUjSH4jkXvFBsJfdMXSiF+h2w/e1mvJ+zkWecRkdhl/SnUkxXlFwqNN02QP
3AwIC9JQ51W7AI/M1pMTiwmaiDwaZbsbq4X1Lwi1dcC6OxwJdw9fvH4pAAfmqx1bo9OxiVhQSru+
kXwe0lzX0DkOhfggcCGx46LCUJX6ljSkYaOp+7KUi0ekRzSfwM6Xs52pYFMveAOheHGqDRJScJo+
917jknoO2uouLGrYhk2GxTmq6izYqLr1aYLufdb6VnLbCo4fSZc4TwuMt1imPoa8Vf0aHLCnSFGr
Hyc6Tx/XqejPc0QOsvDdLSi8mQwSHujK9qGXN1byZLvDV3gI7E5wFJ0wyibpZRrIPz/NUdrqb+Aa
+k9yqVjSSYQ8+bWSF/gr7kvpg1miOstcZd9rfzuMNb+ySdXdnXHE50TPwr3FxBc7k/jlNfUnkCRC
F+w69WksPMMqwhUP5C3sfld3S/gRppl5Xa2bpXhMqtjXtHOjIaI7HYVnJEtpHwMWWdNp+sxIf4ud
vSA9xj1+Y9wdRQcYnk85lgHggxy4jXga2xVWp8jEVWkqizDsL6xblfM4Sftj7aMP0RlKS9wo7gKG
TC5FuYq2XpDp7sA6ASk2dfx3Go9f00T9Elz6ibCQuY47XO1HSbQjfMCaoVhIhTekqO8AoHPtZ/4G
amdYcoLyyC8MGtNpJihLXzoy/cyCpZ+cuz7qEafDBJ7l1nTqo84tZZ67YSEgLvp9YZnkkWAElci6
hNk9spSjVGfeG8HY77nZqWQ80E8OnXz10SSYNbaY0ooLLOuCRF2vkM3oeJN3vXSTOHBZemR1Ysda
DUxGAXdQW/nhu9fVi9wM66URAdDpoc8OZVjd+mQday8TIiuRWKZ94xVo29Dbv84SQ3tNUuUS5sHe
w2sJk2uxWSawxNuUXSGfIOmz1fdZUYCJr7fhSL1zoWuqbUtmkdYYACkQ37ajXad300jCb2uKdX3V
lZAnOYTd3YzN6G3Cs24q0HqU5dRVrypgSm0Ykx+u94W6+Mv8lSwaBYtd75xmAg+x5H91qSSMDrty
6QKUnkX0Q+P9EztJMio4lYSGeFN1+sll7n4NJb2Kvk9pSyZZqG8XtS5QHpBetlFVllhX8J56czBd
uE/gLurGT0rJC1Z3JgM7HETd3iF6erOE3FdruvwGcMsFbQyCfSZTIP6o8UBCk/4HcjZhrIC8xybz
b21ujjAnBsyKbo6ku+aV+eRgIXY/VOOxWfXEU8rCcuX2Nk30t9f58MNpOG3iwAv6q1fjtx1T+yUN
/PDoWtgIcnHjFzdhcagCokHZ2h17NoMbCiRCigBaBtDGGo+438VJLLf8ZFRmJ3/yZhKEbBD9gZpL
Tuxw3yvmMEMO7zI3Qc4auXpObrb7oE+Dw6QiJACMF7/hcpBcWgKktFrx7oWsXO0i19EnDZkMIF6K
AC1uyAu7vUVMnZuxxFvuMpXm9zlRgW1ZQeOCGBztJObO8zLoZM+ceEEN0TFaYP9Tth0Wm1pNcYFV
6Tq4Lvcc42Wnbo2+Q32qT6nsfuqIrgNTTt/r2jOxsBdGfsNxY3fZKez69GimygUKF96PdvJMpT3R
oNphpW9G+cS9rN53Vk90pXg2oreepqx4hKYLumQGk9KJ6h7Nbd3PfkkqgV2GpMSa2O5erlRDeejL
zUaOhoIEWo2/eCXS9mT4vT5riPE+ZZjDYu6WXqQtsX88a8SCZ9b7g3AXgpbedMPHs+peRZwlkVpf
2DZF1tfpD+h8HgRcKbhBOvjY/uDSz6Vd0TAVDLZ927qnL2XZBgUJ35VRpgc/cT+WNu7xVhKdxDhK
MaCg8PLX8kdzJg5d/eC0jpVRCtqt7y5q9nvdivkc3No3jaaHUy8WsJCxDqBQs+MZz8IvJ179VcPv
YMxo8bz1edo1b8ywtPxvy63tk3muOI8iMi7FOrSBoteBdLzZimC/xkSfJsjKt/ZQx1iHnjn+sV9C
vcf1DGIX3aXZ1A2v11K7/IJI5s17GAMpvroEF1dx20GokqhJVLs36jbXDiz33AWm1qB2cLpx3Ws9
5V46ZVAWBqcDrkDow9A6zskl2Ihytm3CJYML0wes1teyys5L/7/ZO7MlN5ElDL+Kw/dSFDtceCJO
77v38XKjwN2yhIRAArSgpz9fUcgW9GL3lCOGOHFq5srdnYJSVlYuf/5pQJC09fPVkuxlubyMx9Pe
OaEN81jFgCzrgbDs4LXh9NziMC22i+iEhiXYvv1gS/RiLSk4AuMF08NEgCPGDEze+uNs8W4SMJQe
EGMZgc+AGySnmfgko6v8bFvNkV1MNytmypaZlx94sCF9iqEbPBpQvbqaVZNoIasuP0OAbJ9QUj61
wFtQPIa9iRG6jEMEHhQNGHkBqGVE7zSQ8ignuQZdzI1dAiaUHhBFwBmkWefM/BCf6IOT4TTTI5gN
AQbkBLgZo3XzaSFogSyKzxjvLe19uQu7uvGN7AJlW88R9EHjb1EdmsoEJ3x+VG6K5aQE1+eYhwX8
lvND2x1DEL3Iffizp2NQL874eu6saT6Uc4LXS885d8dyeHBi0duUVyOFcyeJT21JT8NYTusC3N9i
dRQndnnHRNzx1wCf+yP4ce9yYEPNIhlwvKucLgz3aDAyRsE1FN/WoVl6nws5AJKxcMxxGjEUMpbj
Ic2NI84zs9zSCgD2/4s1t+k5zoGDnkVAlrhLzOA6npTl0GT00WGxiIwQexpdROuecQwltvt5BY1X
Cb3UzBuc9Ohb948Kuk9BXM+ykzIprHeMubHoeVonB2npTY+ZoxecBpvZ8tghK3+59VZr+ihH63c5
iVtAo+vNISE93DeAzkM6HxkyZ6apfWJEoN4oHc0huYa9kfkn4IysQbGAR3Psnpgr4d2Zibm5mufR
9saHi/v9fG3QqIo9n4CYM4D1JCL+PDIEs4KdchJAhc40J6hVxYWYDxYkjp3FpViM3LfWtqDzWswZ
DbYVfMBWVi89e35cMtQF31/QxMX40UNgB+MppnmWnKzduXM6iXvJ+Ubgi8/pdv+QZszj6InsuJgv
mFwzItc1mcxWNxPPMy8xEitIIsccFo+CUL7C8lmkrmHPWsCjNZu48PQbM1D8q3IBZ5Qk1MnsyeWc
DMtxPAPyOwqK+HY8dZ3tmReP1yR3lu73VcEcXlD9Y/9wHgeb65VpbqyTdWanJ/8n8Pi9+B9q8af6
uD6V6Yye02bkX/1NHflXfVqOZXquICNgkO7+CVw3jD4cHPt9WrvA3+kT9puE/LZnQysl0wV14G8L
OfyT/KLw4dnwgLw/J/BvkQ0LXzgM4LMCxzBtm7hfpgX2QOuD5dqgL3CxvlnO7kZ5TN7p295uvFEc
IC8okL1Jo6TIX71ks/bzCvc+QJLG7n1AtrHi2XzDB/gT4FY+vUZBGK1uogBMy93TH1WR8O6xkAD/
Z44qk1Itrh7Hdtp86aWRG7ET28b1xAFMOWG8Us/k9AIi9M3pwvmaTzYj/3ZMr3MhAA+bORN6U8iH
o+RCWJiC2V2qGndGOFIi8E4H2UicQki+HEa+8KPZ1TKz8559Kdz59jzOg8kg++BPRHnp2r108KFc
FCcTM3IuclyGNxMiULCR0BYlEF8xNQJkY0ad0Vy5jKg4WDPgihR9PFuMp+8XAf3CGaMhEsLcIx6C
ex3EhAnqe2leZMY8+lhuYm7hwYK+7u2qjNcn8EbF1uzSo1/qyCF3euMbUEV87aWgoOkFAhpNa1h2
KMBcW69JHM63l5OC+tH7NdhuOzm2ViPmLUFbAkxpMwBDmkGm93+r8TtWAwLkJ1l/jqK8yKLb4kX6
/QUatpx9a+YO1d/vUoduPxDk90ie0+XCeeeM1j2gHklAQ9KSCwvOTpk8/Nn54mMmbBg3iatpFvBc
frRLHfp9aKzpDyV/6FB940fP6Xxp9b3YgcCG2HQFmhDpuHCTNk84U9mnxrjciDP6MA5no+/xqPd6
U0KUAa9Psk7O8NovcjE4DgbLz1TKDyZW/gv63kAakb2DXz2C5brAkXlnhjNgLfeNTAoIc+77I3EG
gaaAxP99ZDBAg/7w+YG5EGvGeYmYLNnges48rVMP5v3jtfnFXpkwiB0lkP9di23vIEohayYMnUM1
upDjBGyHlhSGdvRWhCNifmvDASahJUz+op/mK3VdCii0bdr2ASWsj/k2PY1IZuS949IJzuyUEaUH
DFG+WohVAieBKFI5oi63rCMxXYK5T/4uGSiboQ1nFOUPGM0D6My6HC3XHr759q1d8AK+pNTwewx/
m/g0gFr5cT69snvLt4x0x3OAqIHqYfHWDb4YVu+YQDTc5jzBbGLgZls4oUC+mHDHOOLjZRoDaJwd
Zsvpu01v8IFchWQwmMFTPf8K8Y44Jdp+A7SFqlvybQvfNNx6hwtQiqdga/yDNQTOB1aS3M42tmCq
m1/Ssrq+TezR0chd5lckVYHXCHCWLuiHdHsSTa3Xo9lkdPi/ZVbqZsCjsAiPK3PxdjnMynfDfAkm
a3fU5E+rS/MDwO8iKsrn/tLTgl78VnkDnkDZs91oU68eqnqYp2TEIc+8vBu+eolDYsD3HnDzimph
IOKUScLqxz2PQZ0eTedCccNzQve/7ae24ek3VPv59O889QZqg87vXr3kueEt1toEy+xjYm2mgGIO
5ULg/ib4bp9GQ3h7BGa3Wv/SJtymy6SQykj3WGtmvfpeFN3/j6/lviK0JPxUBAaoOsJyPCGpCPZf
PgjwZiEqMISj3l2p3N4xeewgPP3t/jkNgPmddk09DfD6NIBS4TNqDYBve38TyCb2Xbx/D4KHf1UD
wjsClp0Hsh+3EKm0vZbn2gLX7hvEEZ4wIfuWC51qbILD/F0CHrdq7WW/O6QDcGKgt3o6IJ0uKKIp
yCor0NYB4UDjCGbRVfamQ2+P/3gv0H3ut2+bMjSFfcmozzl+WOPbF14fclbGp4haPf4lI/j4EYC+
VlcH7D4taSaOOt63XBi7xiYQ9HNTOMy5onrPQke6dRDIu6pn+uVV0NrHvavAZq5nQM/1I5oQmH2J
yoEfkKZwudSud+g8kHhHe7WsgW30HQ/+VfL46iVb1sDDZ6gGM8iIrlsqQFpEpoK0Xh93AGJaDrtV
H/a2NTCgbXDAiMMkWe1P5w4Cs2G1DwKuD/QSLizZyhrgZuxbA8/pw+rkEj5zXuTqnCowuEP6c1qq
ULk+bIOQN+z+62MB+lS95HVJxzirczpgMLKBgEbr9U3ImwMuPthLmq8P9Euy19umTOXK1Tm3wCSd
oh0b8R3j/duQVKvVsoMBXoFKZnvqDChXvEOXAc2shrYlYBesAAqlnTls+QVe0DfIXvuS4bta6tB1
aBfkGNLfjBEfdwwAOzKmldGGdRzc2gXf6hM/WJ5N4aBa3TsRQEJ1d8H2eEuQnT6JE7WadoGEBNeC
9CJ3OZOuOQjwqhm6dsG2+xZT10m31m95z0Egc0TDnkc41b33D3yVxfjnTjLhkqC653gQQOx0ff9y
DCTllRAg4uufd88iAOfT9pJJH6IBAOcfdhN97KKsfDj+Tw+qW84yMDHtxInt9JkdQ1i48xNbdtEN
+nQKUuFh/kq1lAnq0u3A6GhdR4mQgfQZs+dqVZBJuf0TQRaVuBo0UFC7Et3bBdcwtT0FH68QStfA
g2FDrra/5GM3SagSoildUIaoS7rAHa+bSqTBgcjAMgmPWkrgoARsDTdoR48CtsrWVQLpIjDy2JGt
H9VqGQScMXJpcp9Jq9dK0jWzSFijGTlZgF183g/HuKkEgUGCyfBJs9WmonOWgGq4q60EVh/oD/kB
srNqNXdBKYGPnqhP6pAJYLKotoNkkU6XNsBpXQOe2/cEVJ+WBDjI1bkg4aG2sedm03l7NbWJN61W
ywL4NIcZwDLh4K4MQAeTBwJokaYFwEmmaEZA6NUpktZl6JFNB39ikUbsWoxgUvLTzZwRI/m8ewDO
TynB/cuQjcFjkn6TXJ2LEUzqnbp+oe3iHYNvgs5eqXpLCQLKjqAoydR1LlA0DUfovr4EF9CGCohC
fcf33GIqyw7gUtusy46dU4J6qoFWFpWjYJOHky2qahta9lAmTahboCdu95wBg+yvpiXkPqBHl4JZ
7fBJtdoPjmRNzfMoLTMsolqd0wIw0PVXo5E0wd6bvhnsXlJW6fZ3gfvAAfAoZIW1Wp3zDUyJ2NTU
BaIDrjzmnJIorVbLPTYEJsFG5yAi79q1CEK0Lnj+cy2wIG+nMgGlVH0htM4CiQJ67MHj7OBY6vB1
yT82aW/V1QJ0HTwRzEF1yaC1C+CuCJ5kpr3epc4VFy0Qw0pBNXSBRAEuMkMwHz4LHn40qRTf3oFy
OrcL3FoSJaJ3O1p9SB2gkNiBDVoWQdpF9IR9quFp3TsRDI5VD6WhC/gIzK8DY1efiNYuMJmhb1Br
RFu6FzFDuqEe6p+/v0RgWYFpS6DpQ/cCcAP8RACaO3BS93wEEO66qUMQyTbIAkKGOoHa0gLK7h4N
EAxGroMmZYi7dDvgzvPQehZBkCJzSZTIBJpcrV2gecS3fJpH2ItqqUpOh3ZBRg26umCRQoOoAqvw
8C6QRZEXBzm0rgbQNLb4uncksRMT34Dog09Xq+k1U2Qj1Q5GJegqEMV6YH7QszNqBlV1CMz5stWJ
aKcRQKxhOTkRdcateyfCBl2raRckLo+EGr5AXURreY2cBNmwYVaNYdIEdckikEzR9RE4C/Q8mvzX
NohgU9heyLNrVMYzHMXf2KMfnT+H4yi+q3p+omH+UNfPY7+w64a4//O6z0U2s9DH+6Odr/pFOZhL
ffbPlqC/GgCd6hve++HuG9//8/oF73/0gw+1+8ezaJiF2e24rF63rB/zJpzRN/SfOPwWzsJmB4K8
pH4+yauXjefcU/xfCM6nLbmyQK8tN4u2adIUXOHF9QVPwyRvTj9TIGxdyYdhHH1PsxY1nep20Zad
xmkW3qW7jZXKp3oo9CUnyfC2iG6XRUN4BcnWFX40jMN1mA33JSugr7bk3+vqfbyB+Ie795R2n7Dr
0V1TCxVGVff5T4cpNIZNyQrypyv5jB2Pov0dr1HFuoLP78JxQwFrXJq23DiOkjTKG4+swE7aopO7
KGxZEQWd0Zacrptfnl1h1HTFXt63TQrkoi0YAcvbadnYZIUc0RV9lS6Z0tfe5qACJOjKvg6jpGE9
avyXvtysjMPkbn876iq6vug8D2/Hy3xYFA2dZmazrNBqy49ux9EobPaTquqnvmjuAoiCG5pd1xT1
Zed5xP+ME9ntQeVBqZLdn5CewmvdEi3rQNqi06RoKXddVdCVfDP8loUt7wmQjUxV64tehc17q+4y
0he8fnEWzuY5w6UbB7POq/4J+RfDLB82LFXdOv8nhF8PN9Ft4xpDuMyF/gnhX9JsupNUabdKM2qL
TrNi/OIwzBgn2rzN6maJP/MBR+G0ffYV/l5X/Otx1NxxlXfUFjuN8UiaUU3dQ6MtOhuO2i37FcRM
V/CbIZT1ZbwKW2ECBJ0yCakr/t04vRu+OM/v3W2qGqwr/n26fEQR6/Thn/mA+4pYYxp0xX9g94d5
PmxYrrpGqi/7kZnamjHIxyIc7xRD2hSg6zItpfu4fw+zGTfbTlAlWSV8tCU/RNCuao+6oj+F3DvJ
CN7w5nNXEGBt4b9il9f8Ij9F+W2a5FHz2VXCWfvZH2fGe/KpH8o0/UhC3s8/7UhAHvqzZnJN/sZt
PAyzv/4LAAD//w==</cx:binary>
              </cx:geoCache>
            </cx:geography>
          </cx:layoutPr>
        </cx:series>
      </cx:plotAreaRegion>
    </cx:plotArea>
    <cx:legend pos="b" align="ctr" overlay="0"/>
  </cx:chart>
  <cx:spPr>
    <a:effectLst>
      <a:glow rad="63500">
        <a:schemeClr val="accent2">
          <a:satMod val="175000"/>
          <a:alpha val="40000"/>
        </a:schemeClr>
      </a:glow>
    </a:effectLst>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7" Type="http://schemas.microsoft.com/office/2014/relationships/chartEx" Target="../charts/chartEx5.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177800</xdr:colOff>
      <xdr:row>1</xdr:row>
      <xdr:rowOff>19050</xdr:rowOff>
    </xdr:from>
    <xdr:to>
      <xdr:col>9</xdr:col>
      <xdr:colOff>482600</xdr:colOff>
      <xdr:row>16</xdr:row>
      <xdr:rowOff>0</xdr:rowOff>
    </xdr:to>
    <xdr:graphicFrame macro="">
      <xdr:nvGraphicFramePr>
        <xdr:cNvPr id="3" name="Chart 2">
          <a:extLst>
            <a:ext uri="{FF2B5EF4-FFF2-40B4-BE49-F238E27FC236}">
              <a16:creationId xmlns:a16="http://schemas.microsoft.com/office/drawing/2014/main" id="{7824E308-3ED3-E369-E6B2-B650B37FE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56</xdr:row>
      <xdr:rowOff>63500</xdr:rowOff>
    </xdr:from>
    <xdr:to>
      <xdr:col>11</xdr:col>
      <xdr:colOff>368300</xdr:colOff>
      <xdr:row>71</xdr:row>
      <xdr:rowOff>44450</xdr:rowOff>
    </xdr:to>
    <xdr:graphicFrame macro="">
      <xdr:nvGraphicFramePr>
        <xdr:cNvPr id="4" name="Chart 3">
          <a:extLst>
            <a:ext uri="{FF2B5EF4-FFF2-40B4-BE49-F238E27FC236}">
              <a16:creationId xmlns:a16="http://schemas.microsoft.com/office/drawing/2014/main" id="{800F2AA1-7538-7048-EA07-DE4218A78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536574</xdr:colOff>
      <xdr:row>86</xdr:row>
      <xdr:rowOff>82550</xdr:rowOff>
    </xdr:from>
    <xdr:to>
      <xdr:col>22</xdr:col>
      <xdr:colOff>336550</xdr:colOff>
      <xdr:row>101</xdr:row>
      <xdr:rowOff>63500</xdr:rowOff>
    </xdr:to>
    <xdr:graphicFrame macro="">
      <xdr:nvGraphicFramePr>
        <xdr:cNvPr id="7" name="Chart 6">
          <a:extLst>
            <a:ext uri="{FF2B5EF4-FFF2-40B4-BE49-F238E27FC236}">
              <a16:creationId xmlns:a16="http://schemas.microsoft.com/office/drawing/2014/main" id="{13DB1961-6AAA-D65E-D145-31806149A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288925</xdr:colOff>
      <xdr:row>139</xdr:row>
      <xdr:rowOff>6350</xdr:rowOff>
    </xdr:from>
    <xdr:to>
      <xdr:col>23</xdr:col>
      <xdr:colOff>593725</xdr:colOff>
      <xdr:row>153</xdr:row>
      <xdr:rowOff>171450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B7A1B273-87E9-6476-DEA7-11647D1351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647025" y="25717500"/>
              <a:ext cx="5080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3175</xdr:colOff>
      <xdr:row>159</xdr:row>
      <xdr:rowOff>76200</xdr:rowOff>
    </xdr:from>
    <xdr:to>
      <xdr:col>21</xdr:col>
      <xdr:colOff>307975</xdr:colOff>
      <xdr:row>174</xdr:row>
      <xdr:rowOff>57150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DBFCB5B-F686-8E25-07F9-F831DF7878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142075" y="29470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508000</xdr:colOff>
      <xdr:row>54</xdr:row>
      <xdr:rowOff>127000</xdr:rowOff>
    </xdr:from>
    <xdr:to>
      <xdr:col>13</xdr:col>
      <xdr:colOff>140042</xdr:colOff>
      <xdr:row>68</xdr:row>
      <xdr:rowOff>168272</xdr:rowOff>
    </xdr:to>
    <mc:AlternateContent xmlns:mc="http://schemas.openxmlformats.org/markup-compatibility/2006" xmlns:a14="http://schemas.microsoft.com/office/drawing/2010/main">
      <mc:Choice Requires="a14">
        <xdr:graphicFrame macro="">
          <xdr:nvGraphicFramePr>
            <xdr:cNvPr id="13" name="State 1">
              <a:extLst>
                <a:ext uri="{FF2B5EF4-FFF2-40B4-BE49-F238E27FC236}">
                  <a16:creationId xmlns:a16="http://schemas.microsoft.com/office/drawing/2014/main" id="{126F2237-37D1-80FC-459C-EA03923D70B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4871700" y="10071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104775</xdr:colOff>
      <xdr:row>176</xdr:row>
      <xdr:rowOff>101600</xdr:rowOff>
    </xdr:from>
    <xdr:to>
      <xdr:col>20</xdr:col>
      <xdr:colOff>409575</xdr:colOff>
      <xdr:row>191</xdr:row>
      <xdr:rowOff>82550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1F2B5644-B6A0-DF59-9222-D17AE49143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760825" y="32626300"/>
              <a:ext cx="64452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533400</xdr:colOff>
      <xdr:row>178</xdr:row>
      <xdr:rowOff>25400</xdr:rowOff>
    </xdr:from>
    <xdr:to>
      <xdr:col>7</xdr:col>
      <xdr:colOff>298450</xdr:colOff>
      <xdr:row>192</xdr:row>
      <xdr:rowOff>66672</xdr:rowOff>
    </xdr:to>
    <mc:AlternateContent xmlns:mc="http://schemas.openxmlformats.org/markup-compatibility/2006" xmlns:a14="http://schemas.microsoft.com/office/drawing/2010/main">
      <mc:Choice Requires="a14">
        <xdr:graphicFrame macro="">
          <xdr:nvGraphicFramePr>
            <xdr:cNvPr id="15" name="State 2">
              <a:extLst>
                <a:ext uri="{FF2B5EF4-FFF2-40B4-BE49-F238E27FC236}">
                  <a16:creationId xmlns:a16="http://schemas.microsoft.com/office/drawing/2014/main" id="{115997E0-339B-19F2-5832-370CEC55F336}"/>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7404100" y="32816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130403</xdr:colOff>
      <xdr:row>122</xdr:row>
      <xdr:rowOff>146050</xdr:rowOff>
    </xdr:from>
    <xdr:to>
      <xdr:col>22</xdr:col>
      <xdr:colOff>121065</xdr:colOff>
      <xdr:row>137</xdr:row>
      <xdr:rowOff>3172</xdr:rowOff>
    </xdr:to>
    <mc:AlternateContent xmlns:mc="http://schemas.openxmlformats.org/markup-compatibility/2006" xmlns:sle15="http://schemas.microsoft.com/office/drawing/2012/slicer">
      <mc:Choice Requires="sle15">
        <xdr:graphicFrame macro="">
          <xdr:nvGraphicFramePr>
            <xdr:cNvPr id="18" name="State">
              <a:extLst>
                <a:ext uri="{FF2B5EF4-FFF2-40B4-BE49-F238E27FC236}">
                  <a16:creationId xmlns:a16="http://schemas.microsoft.com/office/drawing/2014/main" id="{29176ACE-F082-D9B5-8993-349D3C5BDC2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2345650" y="227266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146050</xdr:colOff>
      <xdr:row>1</xdr:row>
      <xdr:rowOff>88900</xdr:rowOff>
    </xdr:from>
    <xdr:to>
      <xdr:col>21</xdr:col>
      <xdr:colOff>450850</xdr:colOff>
      <xdr:row>16</xdr:row>
      <xdr:rowOff>69850</xdr:rowOff>
    </xdr:to>
    <xdr:graphicFrame macro="">
      <xdr:nvGraphicFramePr>
        <xdr:cNvPr id="20" name="Chart 19">
          <a:extLst>
            <a:ext uri="{FF2B5EF4-FFF2-40B4-BE49-F238E27FC236}">
              <a16:creationId xmlns:a16="http://schemas.microsoft.com/office/drawing/2014/main" id="{EEE333B2-6CCB-82A0-693F-15615E2D8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184150</xdr:colOff>
      <xdr:row>1</xdr:row>
      <xdr:rowOff>139700</xdr:rowOff>
    </xdr:from>
    <xdr:to>
      <xdr:col>32</xdr:col>
      <xdr:colOff>488950</xdr:colOff>
      <xdr:row>16</xdr:row>
      <xdr:rowOff>120650</xdr:rowOff>
    </xdr:to>
    <xdr:graphicFrame macro="">
      <xdr:nvGraphicFramePr>
        <xdr:cNvPr id="22" name="Chart 21">
          <a:extLst>
            <a:ext uri="{FF2B5EF4-FFF2-40B4-BE49-F238E27FC236}">
              <a16:creationId xmlns:a16="http://schemas.microsoft.com/office/drawing/2014/main" id="{CD88AE9C-82A9-28C0-715E-E136B8919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44</xdr:col>
      <xdr:colOff>193135</xdr:colOff>
      <xdr:row>165</xdr:row>
      <xdr:rowOff>72671</xdr:rowOff>
    </xdr:from>
    <xdr:to>
      <xdr:col>49</xdr:col>
      <xdr:colOff>195585</xdr:colOff>
      <xdr:row>197</xdr:row>
      <xdr:rowOff>182095</xdr:rowOff>
    </xdr:to>
    <mc:AlternateContent xmlns:mc="http://schemas.openxmlformats.org/markup-compatibility/2006" xmlns:sle15="http://schemas.microsoft.com/office/drawing/2012/slicer">
      <mc:Choice Requires="sle15">
        <xdr:graphicFrame macro="">
          <xdr:nvGraphicFramePr>
            <xdr:cNvPr id="2" name="Rank">
              <a:extLst>
                <a:ext uri="{FF2B5EF4-FFF2-40B4-BE49-F238E27FC236}">
                  <a16:creationId xmlns:a16="http://schemas.microsoft.com/office/drawing/2014/main" id="{5F8D5B7D-6932-9E9A-064A-2C39BABD1FD8}"/>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40324201" y="30239840"/>
              <a:ext cx="3060722" cy="593648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563271</xdr:colOff>
      <xdr:row>5</xdr:row>
      <xdr:rowOff>21897</xdr:rowOff>
    </xdr:from>
    <xdr:to>
      <xdr:col>21</xdr:col>
      <xdr:colOff>0</xdr:colOff>
      <xdr:row>11</xdr:row>
      <xdr:rowOff>8310</xdr:rowOff>
    </xdr:to>
    <mc:AlternateContent xmlns:mc="http://schemas.openxmlformats.org/markup-compatibility/2006" xmlns:a14="http://schemas.microsoft.com/office/drawing/2010/main">
      <mc:Choice Requires="a14">
        <xdr:graphicFrame macro="">
          <xdr:nvGraphicFramePr>
            <xdr:cNvPr id="2" name="State or Federal Program 1">
              <a:extLst>
                <a:ext uri="{FF2B5EF4-FFF2-40B4-BE49-F238E27FC236}">
                  <a16:creationId xmlns:a16="http://schemas.microsoft.com/office/drawing/2014/main" id="{4114773D-831B-41B7-AD6B-AC3C4C58034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e or Federal Program 1"/>
            </a:graphicData>
          </a:graphic>
        </xdr:graphicFrame>
      </mc:Choice>
      <mc:Fallback xmlns="">
        <xdr:sp macro="" textlink="">
          <xdr:nvSpPr>
            <xdr:cNvPr id="0" name=""/>
            <xdr:cNvSpPr>
              <a:spLocks noTextEdit="1"/>
            </xdr:cNvSpPr>
          </xdr:nvSpPr>
          <xdr:spPr>
            <a:xfrm>
              <a:off x="10316871" y="1406197"/>
              <a:ext cx="2484729" cy="1129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182797</xdr:rowOff>
    </xdr:from>
    <xdr:to>
      <xdr:col>16</xdr:col>
      <xdr:colOff>213360</xdr:colOff>
      <xdr:row>27</xdr:row>
      <xdr:rowOff>130052</xdr:rowOff>
    </xdr:to>
    <xdr:graphicFrame macro="">
      <xdr:nvGraphicFramePr>
        <xdr:cNvPr id="3" name="Chart 2">
          <a:extLst>
            <a:ext uri="{FF2B5EF4-FFF2-40B4-BE49-F238E27FC236}">
              <a16:creationId xmlns:a16="http://schemas.microsoft.com/office/drawing/2014/main" id="{B917965D-CDB3-43A5-914F-4ACE3497E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145143</xdr:colOff>
      <xdr:row>29</xdr:row>
      <xdr:rowOff>92354</xdr:rowOff>
    </xdr:from>
    <xdr:to>
      <xdr:col>37</xdr:col>
      <xdr:colOff>512839</xdr:colOff>
      <xdr:row>49</xdr:row>
      <xdr:rowOff>121383</xdr:rowOff>
    </xdr:to>
    <xdr:graphicFrame macro="">
      <xdr:nvGraphicFramePr>
        <xdr:cNvPr id="9" name="Chart 8">
          <a:extLst>
            <a:ext uri="{FF2B5EF4-FFF2-40B4-BE49-F238E27FC236}">
              <a16:creationId xmlns:a16="http://schemas.microsoft.com/office/drawing/2014/main" id="{BE073318-E0D4-40D7-BB5D-E3B9B051B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72068</xdr:colOff>
      <xdr:row>29</xdr:row>
      <xdr:rowOff>44910</xdr:rowOff>
    </xdr:from>
    <xdr:to>
      <xdr:col>11</xdr:col>
      <xdr:colOff>186247</xdr:colOff>
      <xdr:row>44</xdr:row>
      <xdr:rowOff>158121</xdr:rowOff>
    </xdr:to>
    <xdr:grpSp>
      <xdr:nvGrpSpPr>
        <xdr:cNvPr id="29" name="Group 28">
          <a:extLst>
            <a:ext uri="{FF2B5EF4-FFF2-40B4-BE49-F238E27FC236}">
              <a16:creationId xmlns:a16="http://schemas.microsoft.com/office/drawing/2014/main" id="{F74A58F1-C862-F789-3A1A-9B116BB3943A}"/>
            </a:ext>
          </a:extLst>
        </xdr:cNvPr>
        <xdr:cNvGrpSpPr/>
      </xdr:nvGrpSpPr>
      <xdr:grpSpPr>
        <a:xfrm>
          <a:off x="72068" y="5890645"/>
          <a:ext cx="6893738" cy="2914682"/>
          <a:chOff x="-170726" y="5871969"/>
          <a:chExt cx="6893738" cy="2914682"/>
        </a:xfrm>
      </xdr:grpSpPr>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3E21031-8D15-4BC7-BA0A-2B39A2489B99}"/>
                  </a:ext>
                </a:extLst>
              </xdr:cNvPr>
              <xdr:cNvGraphicFramePr/>
            </xdr:nvGraphicFramePr>
            <xdr:xfrm>
              <a:off x="-170726" y="5871969"/>
              <a:ext cx="6893738" cy="2914682"/>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726" y="5871969"/>
                <a:ext cx="6893738" cy="29146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10" name="TextBox 9">
            <a:extLst>
              <a:ext uri="{FF2B5EF4-FFF2-40B4-BE49-F238E27FC236}">
                <a16:creationId xmlns:a16="http://schemas.microsoft.com/office/drawing/2014/main" id="{4E8016C8-0F66-0E0E-5533-AA7F350A84F3}"/>
              </a:ext>
            </a:extLst>
          </xdr:cNvPr>
          <xdr:cNvSpPr txBox="1"/>
        </xdr:nvSpPr>
        <xdr:spPr>
          <a:xfrm>
            <a:off x="4550618" y="6612289"/>
            <a:ext cx="1941170" cy="35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accent1">
                    <a:lumMod val="50000"/>
                  </a:schemeClr>
                </a:solidFill>
                <a:latin typeface="+mn-lt"/>
              </a:rPr>
              <a:t>California highest at 6422</a:t>
            </a:r>
          </a:p>
        </xdr:txBody>
      </xdr:sp>
    </xdr:grpSp>
    <xdr:clientData/>
  </xdr:twoCellAnchor>
  <xdr:twoCellAnchor>
    <xdr:from>
      <xdr:col>21</xdr:col>
      <xdr:colOff>372241</xdr:colOff>
      <xdr:row>5</xdr:row>
      <xdr:rowOff>73697</xdr:rowOff>
    </xdr:from>
    <xdr:to>
      <xdr:col>37</xdr:col>
      <xdr:colOff>569464</xdr:colOff>
      <xdr:row>28</xdr:row>
      <xdr:rowOff>20951</xdr:rowOff>
    </xdr:to>
    <xdr:graphicFrame macro="">
      <xdr:nvGraphicFramePr>
        <xdr:cNvPr id="13" name="Chart 12">
          <a:extLst>
            <a:ext uri="{FF2B5EF4-FFF2-40B4-BE49-F238E27FC236}">
              <a16:creationId xmlns:a16="http://schemas.microsoft.com/office/drawing/2014/main" id="{18793E53-351B-4862-AEAF-3BD4EE954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482600</xdr:colOff>
      <xdr:row>29</xdr:row>
      <xdr:rowOff>34364</xdr:rowOff>
    </xdr:from>
    <xdr:to>
      <xdr:col>23</xdr:col>
      <xdr:colOff>540657</xdr:colOff>
      <xdr:row>44</xdr:row>
      <xdr:rowOff>152910</xdr:rowOff>
    </xdr:to>
    <xdr:grpSp>
      <xdr:nvGrpSpPr>
        <xdr:cNvPr id="30" name="Group 29">
          <a:extLst>
            <a:ext uri="{FF2B5EF4-FFF2-40B4-BE49-F238E27FC236}">
              <a16:creationId xmlns:a16="http://schemas.microsoft.com/office/drawing/2014/main" id="{1E9ADEBF-C2DA-D6A1-11A9-89160DD9F9A4}"/>
            </a:ext>
          </a:extLst>
        </xdr:cNvPr>
        <xdr:cNvGrpSpPr/>
      </xdr:nvGrpSpPr>
      <xdr:grpSpPr>
        <a:xfrm>
          <a:off x="7262159" y="5880099"/>
          <a:ext cx="7453939" cy="2920017"/>
          <a:chOff x="7280835" y="5917452"/>
          <a:chExt cx="7453939" cy="2920017"/>
        </a:xfrm>
      </xdr:grpSpPr>
      <xdr:graphicFrame macro="">
        <xdr:nvGraphicFramePr>
          <xdr:cNvPr id="16" name="Chart 15">
            <a:extLst>
              <a:ext uri="{FF2B5EF4-FFF2-40B4-BE49-F238E27FC236}">
                <a16:creationId xmlns:a16="http://schemas.microsoft.com/office/drawing/2014/main" id="{FE04A391-21DB-4A4E-979B-7DFFC6F85914}"/>
              </a:ext>
            </a:extLst>
          </xdr:cNvPr>
          <xdr:cNvGraphicFramePr>
            <a:graphicFrameLocks/>
          </xdr:cNvGraphicFramePr>
        </xdr:nvGraphicFramePr>
        <xdr:xfrm>
          <a:off x="7280835" y="5917452"/>
          <a:ext cx="7453939" cy="2920017"/>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7" name="TextBox 16">
            <a:extLst>
              <a:ext uri="{FF2B5EF4-FFF2-40B4-BE49-F238E27FC236}">
                <a16:creationId xmlns:a16="http://schemas.microsoft.com/office/drawing/2014/main" id="{0B1857BB-E848-C5C3-8BED-13B7423A199F}"/>
              </a:ext>
            </a:extLst>
          </xdr:cNvPr>
          <xdr:cNvSpPr txBox="1"/>
        </xdr:nvSpPr>
        <xdr:spPr>
          <a:xfrm>
            <a:off x="12482828" y="6239527"/>
            <a:ext cx="2036869" cy="795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i="0" u="none" strike="noStrike">
                <a:solidFill>
                  <a:schemeClr val="tx2">
                    <a:lumMod val="75000"/>
                    <a:lumOff val="25000"/>
                  </a:schemeClr>
                </a:solidFill>
                <a:effectLst/>
                <a:latin typeface="+mn-lt"/>
                <a:ea typeface="+mn-ea"/>
                <a:cs typeface="+mn-cs"/>
              </a:rPr>
              <a:t>Total Federal 1,781,000</a:t>
            </a:r>
            <a:r>
              <a:rPr lang="en-US" sz="1200" b="1">
                <a:solidFill>
                  <a:schemeClr val="tx2">
                    <a:lumMod val="75000"/>
                    <a:lumOff val="25000"/>
                  </a:schemeClr>
                </a:solidFill>
              </a:rPr>
              <a:t> </a:t>
            </a:r>
            <a:r>
              <a:rPr lang="en-US" sz="1200" b="1" i="0" u="none" strike="noStrike">
                <a:solidFill>
                  <a:schemeClr val="tx2">
                    <a:lumMod val="75000"/>
                    <a:lumOff val="25000"/>
                  </a:schemeClr>
                </a:solidFill>
                <a:effectLst/>
                <a:latin typeface="+mn-lt"/>
                <a:ea typeface="+mn-ea"/>
                <a:cs typeface="+mn-cs"/>
              </a:rPr>
              <a:t>Total State 1,292,500</a:t>
            </a:r>
            <a:r>
              <a:rPr lang="en-US" sz="1200" b="1">
                <a:solidFill>
                  <a:schemeClr val="tx2">
                    <a:lumMod val="75000"/>
                    <a:lumOff val="25000"/>
                  </a:schemeClr>
                </a:solidFill>
              </a:rPr>
              <a:t> </a:t>
            </a:r>
            <a:r>
              <a:rPr lang="en-US" sz="1200" b="1" i="0" u="none" strike="noStrike">
                <a:solidFill>
                  <a:schemeClr val="tx2">
                    <a:lumMod val="75000"/>
                    <a:lumOff val="25000"/>
                  </a:schemeClr>
                </a:solidFill>
                <a:effectLst/>
                <a:latin typeface="+mn-lt"/>
                <a:ea typeface="+mn-ea"/>
                <a:cs typeface="+mn-cs"/>
              </a:rPr>
              <a:t>Total Federal and State 3,073,500</a:t>
            </a:r>
            <a:r>
              <a:rPr lang="en-US" sz="1200" b="1">
                <a:solidFill>
                  <a:schemeClr val="tx2">
                    <a:lumMod val="75000"/>
                    <a:lumOff val="25000"/>
                  </a:schemeClr>
                </a:solidFill>
              </a:rPr>
              <a:t> </a:t>
            </a:r>
          </a:p>
        </xdr:txBody>
      </xdr:sp>
    </xdr:grpSp>
    <xdr:clientData/>
  </xdr:twoCellAnchor>
  <xdr:twoCellAnchor editAs="oneCell">
    <xdr:from>
      <xdr:col>16</xdr:col>
      <xdr:colOff>563271</xdr:colOff>
      <xdr:row>11</xdr:row>
      <xdr:rowOff>131378</xdr:rowOff>
    </xdr:from>
    <xdr:to>
      <xdr:col>21</xdr:col>
      <xdr:colOff>0</xdr:colOff>
      <xdr:row>27</xdr:row>
      <xdr:rowOff>154601</xdr:rowOff>
    </xdr:to>
    <mc:AlternateContent xmlns:mc="http://schemas.openxmlformats.org/markup-compatibility/2006" xmlns:a14="http://schemas.microsoft.com/office/drawing/2010/main">
      <mc:Choice Requires="a14">
        <xdr:graphicFrame macro="">
          <xdr:nvGraphicFramePr>
            <xdr:cNvPr id="6" name="State 3">
              <a:extLst>
                <a:ext uri="{FF2B5EF4-FFF2-40B4-BE49-F238E27FC236}">
                  <a16:creationId xmlns:a16="http://schemas.microsoft.com/office/drawing/2014/main" id="{ABD5280B-9154-6F40-2C80-85BADFC2BC2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0316871" y="2658678"/>
              <a:ext cx="2484729" cy="3071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101601</xdr:colOff>
      <xdr:row>50</xdr:row>
      <xdr:rowOff>158750</xdr:rowOff>
    </xdr:from>
    <xdr:to>
      <xdr:col>37</xdr:col>
      <xdr:colOff>519129</xdr:colOff>
      <xdr:row>75</xdr:row>
      <xdr:rowOff>21797</xdr:rowOff>
    </xdr:to>
    <xdr:graphicFrame macro="">
      <xdr:nvGraphicFramePr>
        <xdr:cNvPr id="23" name="Chart 22">
          <a:extLst>
            <a:ext uri="{FF2B5EF4-FFF2-40B4-BE49-F238E27FC236}">
              <a16:creationId xmlns:a16="http://schemas.microsoft.com/office/drawing/2014/main" id="{07E394E8-BC5A-436F-BDB1-7E409DB83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102276</xdr:colOff>
      <xdr:row>46</xdr:row>
      <xdr:rowOff>39563</xdr:rowOff>
    </xdr:from>
    <xdr:to>
      <xdr:col>19</xdr:col>
      <xdr:colOff>437880</xdr:colOff>
      <xdr:row>75</xdr:row>
      <xdr:rowOff>40647</xdr:rowOff>
    </xdr:to>
    <xdr:grpSp>
      <xdr:nvGrpSpPr>
        <xdr:cNvPr id="28" name="Group 27">
          <a:extLst>
            <a:ext uri="{FF2B5EF4-FFF2-40B4-BE49-F238E27FC236}">
              <a16:creationId xmlns:a16="http://schemas.microsoft.com/office/drawing/2014/main" id="{FEFA856D-2A04-DADB-3EE4-C550E41F0444}"/>
            </a:ext>
          </a:extLst>
        </xdr:cNvPr>
        <xdr:cNvGrpSpPr/>
      </xdr:nvGrpSpPr>
      <xdr:grpSpPr>
        <a:xfrm>
          <a:off x="102276" y="9060298"/>
          <a:ext cx="12045751" cy="5417261"/>
          <a:chOff x="120952" y="9041621"/>
          <a:chExt cx="12045751" cy="5417261"/>
        </a:xfrm>
      </xdr:grpSpPr>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80D11CDB-E707-4D07-9D7A-5D49B9B5E93E}"/>
                  </a:ext>
                </a:extLst>
              </xdr:cNvPr>
              <xdr:cNvGraphicFramePr/>
            </xdr:nvGraphicFramePr>
            <xdr:xfrm>
              <a:off x="120952" y="9041621"/>
              <a:ext cx="12045751" cy="5417261"/>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0952" y="9041621"/>
                <a:ext cx="12045751" cy="54172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sle15="http://schemas.microsoft.com/office/drawing/2012/slicer">
        <mc:Choice Requires="sle15">
          <xdr:graphicFrame macro="">
            <xdr:nvGraphicFramePr>
              <xdr:cNvPr id="8" name="State 5">
                <a:extLst>
                  <a:ext uri="{FF2B5EF4-FFF2-40B4-BE49-F238E27FC236}">
                    <a16:creationId xmlns:a16="http://schemas.microsoft.com/office/drawing/2014/main" id="{F3655812-3B84-497B-80EF-D231D91800AC}"/>
                  </a:ext>
                </a:extLst>
              </xdr:cNvPr>
              <xdr:cNvGraphicFramePr>
                <a:graphicFrameLocks noMove="1" noResize="1"/>
              </xdr:cNvGraphicFramePr>
            </xdr:nvGraphicFramePr>
            <xdr:xfrm>
              <a:off x="10076350" y="9312641"/>
              <a:ext cx="2010798" cy="4744927"/>
            </xdr:xfrm>
            <a:graphic>
              <a:graphicData uri="http://schemas.microsoft.com/office/drawing/2010/slicer">
                <sle:slicer xmlns:sle="http://schemas.microsoft.com/office/drawing/2010/slicer" name="State 5"/>
              </a:graphicData>
            </a:graphic>
          </xdr:graphicFrame>
        </mc:Choice>
        <mc:Fallback xmlns="">
          <xdr:sp macro="" textlink="">
            <xdr:nvSpPr>
              <xdr:cNvPr id="0" name=""/>
              <xdr:cNvSpPr>
                <a:spLocks noTextEdit="1"/>
              </xdr:cNvSpPr>
            </xdr:nvSpPr>
            <xdr:spPr>
              <a:xfrm>
                <a:off x="10057674" y="9331318"/>
                <a:ext cx="2010798" cy="474492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1" name="Rank 1">
                <a:extLst>
                  <a:ext uri="{FF2B5EF4-FFF2-40B4-BE49-F238E27FC236}">
                    <a16:creationId xmlns:a16="http://schemas.microsoft.com/office/drawing/2014/main" id="{BE1818D2-6602-4609-9C47-0A8F3B62D1A2}"/>
                  </a:ext>
                </a:extLst>
              </xdr:cNvPr>
              <xdr:cNvGraphicFramePr>
                <a:graphicFrameLocks noMove="1" noResize="1"/>
              </xdr:cNvGraphicFramePr>
            </xdr:nvGraphicFramePr>
            <xdr:xfrm>
              <a:off x="317499" y="9282205"/>
              <a:ext cx="2011680" cy="4754880"/>
            </xdr:xfrm>
            <a:graphic>
              <a:graphicData uri="http://schemas.microsoft.com/office/drawing/2010/slicer">
                <sle:slicer xmlns:sle="http://schemas.microsoft.com/office/drawing/2010/slicer" name="Rank 1"/>
              </a:graphicData>
            </a:graphic>
          </xdr:graphicFrame>
        </mc:Choice>
        <mc:Fallback xmlns="">
          <xdr:sp macro="" textlink="">
            <xdr:nvSpPr>
              <xdr:cNvPr id="0" name=""/>
              <xdr:cNvSpPr>
                <a:spLocks noTextEdit="1"/>
              </xdr:cNvSpPr>
            </xdr:nvSpPr>
            <xdr:spPr>
              <a:xfrm>
                <a:off x="298823" y="9300882"/>
                <a:ext cx="2011680" cy="47548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undt" refreshedDate="45501.640811574071" createdVersion="8" refreshedVersion="8" minRefreshableVersion="3" recordCount="50" xr:uid="{20DA53BA-3766-4C21-88C4-FE40B940CA6D}">
  <cacheSource type="worksheet">
    <worksheetSource name="Table1"/>
  </cacheSource>
  <cacheFields count="11">
    <cacheField name="State" numFmtId="0">
      <sharedItems count="100">
        <s v="Wyoming"/>
        <s v="Alaska"/>
        <s v="Iowa"/>
        <s v="Kentucky"/>
        <s v="New Mexico"/>
        <s v="Indiana"/>
        <s v="Virginia"/>
        <s v="Tennessee"/>
        <s v="Nevada"/>
        <s v="North Carolina"/>
        <s v="South Carolina"/>
        <s v="Vermont"/>
        <s v="Michigan"/>
        <s v="Hawaii"/>
        <s v="Utah"/>
        <s v="Minnesota"/>
        <s v="Maryland"/>
        <s v="Oregon"/>
        <s v="California"/>
        <s v="Arizona"/>
        <s v="Washington"/>
        <s v="North Dakota"/>
        <s v="Montana"/>
        <s v="West Virginia"/>
        <s v="South Dakota"/>
        <s v="Louisiana"/>
        <s v="Oklahoma"/>
        <s v="Kansas"/>
        <s v="Mississippi"/>
        <s v="Arkansas"/>
        <s v="Nebraska"/>
        <s v="Texas"/>
        <s v="Alabama"/>
        <s v="Wisconsin"/>
        <s v="Colorado"/>
        <s v="Pennsylvania"/>
        <s v="Missouri"/>
        <s v="Maine"/>
        <s v="Ohio"/>
        <s v="Delaware"/>
        <s v="Florida"/>
        <s v="Idaho"/>
        <s v="Illinois"/>
        <s v="Georgia"/>
        <s v="New York"/>
        <s v="New Jersey"/>
        <s v="New Hampshire"/>
        <s v="Connecticut"/>
        <s v="Rhode Island"/>
        <s v="Massachusetts"/>
        <s v="South Carolina_x000a_(33.99882060100049, -81.04536765699964)" u="1"/>
        <s v="West Virginia_x000a_(38.665511497000466, -80.71263935099967)" u="1"/>
        <s v="Massachusetts_x000a_(42.27687306500047, -72.08268985899963)" u="1"/>
        <s v="Tennessee_x000a_(35.680943063000484, -85.77448642199965)" u="1"/>
        <s v="Oklahoma_x000a_(35.472034350000456, -97.52106845499969)" u="1"/>
        <s v="Illinois_x000a_(40.48501278700047, -88.99770813999965)" u="1"/>
        <s v="Nebraska_x000a_(41.64104043900045, -99.36571864599966)" u="1"/>
        <s v="Delaware_x000a_(39.00883351400046, -75.57773943699965)" u="1"/>
        <s v="Hawaii_x000a_(21.30485166200043, -157.85774691599974)" u="1"/>
        <s v="Iowa_x000a_(42.469404401000475, -93.81648936699969)" u="1"/>
        <s v="Arizona_x000a_(34.865973091000455, -111.76380949799972)" u="1"/>
        <s v="Florida_x000a_(28.932042899000464, -81.92895558499964)" u="1"/>
        <s v="Virginia_x000a_(37.54268075100049, -78.45788924199968)" u="1"/>
        <s v="Missouri_x000a_(38.63579372300046, -92.56629737199967)" u="1"/>
        <s v="Michigan_x000a_(44.66131575600048, -84.71438724399968)" u="1"/>
        <s v="Indiana_x000a_(39.76691364600049, -86.14995579899966)" u="1"/>
        <s v="North Carolina_x000a_(35.46622388600048, -79.15924924699965)" u="1"/>
        <s v="New Hampshire_x000a_(43.6559537330005, -71.50035726399966)" u="1"/>
        <s v="New Mexico_x000a_(34.52088247800049, -106.24057768899968)" u="1"/>
        <s v="Pennsylvania_x000a_(40.79373106100047, -77.86069775999965)" u="1"/>
        <s v="South Dakota_x000a_(44.35313342000046, -100.37352811899967)" u="1"/>
        <s v="New York_x000a_(42.82700023900048, -75.54396639699968)" u="1"/>
        <s v="Utah_x000a_(39.36070374600047, -111.5871285339997)" u="1"/>
        <s v="Maine_x000a_(45.254228663000504, -68.98502952999962)" u="1"/>
        <s v="Montana_x000a_(47.066526051000494, -109.42441687999968)" u="1"/>
        <s v="Vermont_x000a_(43.62538292400046, -72.51763944499965)" u="1"/>
        <s v="Arkansas_x000a_(34.748651751000466, -92.27448794899965)" u="1"/>
        <s v="Nevada_x000a_(39.49324126500045, -117.07183978499972)" u="1"/>
        <s v="Kentucky_x000a_(37.645973909000475, -84.77496612599964)" u="1"/>
        <s v="Maryland_x000a_(39.2905806980005, -76.60925970899967)" u="1"/>
        <s v="Alabama_x000a_(32.84057327200048, -86.63185803899967)" u="1"/>
        <s v="Connecticut_x000a_(41.56266394200048, -72.64983753699966)" u="1"/>
        <s v="Oregon_x000a_(44.567446178000466, -120.15502977999972)" u="1"/>
        <s v="Colorado_x000a_(38.84384047000049, -106.13360888799969)" u="1"/>
        <s v="Ohio_x000a_(40.06021029700048, -82.40425685299965)" u="1"/>
        <s v="Wyoming_x000a_(43.23554147100049, -108.10982744299969)" u="1"/>
        <s v="Minnesota_x000a_(46.35564867700049, -94.79419697699967)" u="1"/>
        <s v="Kansas_x000a_(38.34774033400049, -98.20077655499966)" u="1"/>
        <s v="Idaho_x000a_(43.682630058000484, -114.3637261449997)" u="1"/>
        <s v="Washington_x000a_(47.522287905000496, -120.47002746299972)" u="1"/>
        <s v="Wisconsin_x000a_(44.3931903350005, -89.81636715299965)" u="1"/>
        <s v="Mississippi_x000a_(32.74551123200047, -89.53802764499966)" u="1"/>
        <s v="Louisiana_x000a_(31.312662564000448, -92.44567554599968)" u="1"/>
        <s v="Georgia_x000a_(32.83968004200045, -83.62757601199968)" u="1"/>
        <s v="Rhode Island_x000a_(41.70828281900049, -71.52246918099962)" u="1"/>
        <s v="Alaska_x000a_(64.84507923900048, -147.72205669099972)" u="1"/>
        <s v="New Jersey_x000a_(40.1305700530005, -74.27368565099965)" u="1"/>
        <s v="North Dakota_x000a_(47.47531738700047, -100.11842599699969)" u="1"/>
        <s v="Texas_x000a_(31.827243635000457, -99.4267664729997)" u="1"/>
        <s v="California_x000a_(37.638640488000476, -120.99999889499969)" u="1"/>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ount="35">
        <n v="12.2"/>
        <n v="8.9"/>
        <n v="6.6"/>
        <n v="4.9000000000000004"/>
        <n v="4.8"/>
        <n v="4.2"/>
        <n v="3.8"/>
        <n v="3.6"/>
        <n v="3.5"/>
        <n v="3.4"/>
        <n v="3"/>
        <n v="2.6"/>
        <n v="2.2999999999999998"/>
        <n v="2.2000000000000002"/>
        <n v="17.7"/>
        <n v="7.3"/>
        <n v="6.9"/>
        <n v="6.7"/>
        <n v="6.4"/>
        <n v="6.1"/>
        <n v="5.7"/>
        <n v="5.5"/>
        <n v="5.4"/>
        <n v="5.2"/>
        <n v="4.3"/>
        <n v="4"/>
        <n v="3.3"/>
        <n v="3.2"/>
        <n v="3.1"/>
        <n v="2.7"/>
        <n v="2.5"/>
        <n v="2.4"/>
        <n v="2.1"/>
        <n v="1.7"/>
        <n v="1.4"/>
      </sharedItems>
    </cacheField>
    <cacheField name="State Rank, Fatalities 2012" numFmtId="0">
      <sharedItems containsSemiMixedTypes="0" containsString="0" containsNumber="1" containsInteger="1" minValue="1" maxValue="50"/>
    </cacheField>
    <cacheField name="Number of Injuries/Illnesses 2012" numFmtId="0">
      <sharedItems containsSemiMixedTypes="0" containsString="0" containsNumber="1" containsInteger="1" minValue="6500" maxValue="345400"/>
    </cacheField>
    <cacheField name="Injuries/Illnesses 2012 Rate" numFmtId="0">
      <sharedItems containsSemiMixedTypes="0" containsString="0" containsNumber="1" minValue="2.2999999999999998" maxValue="5.6"/>
    </cacheField>
    <cacheField name="Penalties FY 2013 (Average $)" numFmtId="0">
      <sharedItems containsSemiMixedTypes="0" containsString="0" containsNumber="1" containsInteger="1" minValue="363" maxValue="6422"/>
    </cacheField>
    <cacheField name="Penalties FY 2013 (Rank)" numFmtId="0">
      <sharedItems containsSemiMixedTypes="0" containsString="0" containsNumber="1" containsInteger="1" minValue="1" maxValue="50"/>
    </cacheField>
    <cacheField name="Inspectors" numFmtId="0">
      <sharedItems containsSemiMixedTypes="0" containsString="0" containsNumber="1" containsInteger="1" minValue="5" maxValue="216"/>
    </cacheField>
    <cacheField name="Years to Inspect Each Workplace Once" numFmtId="0">
      <sharedItems containsMixedTypes="1" containsNumber="1" containsInteger="1" minValue="31" maxValue="521"/>
    </cacheField>
    <cacheField name="State or Federal Program" numFmtId="0">
      <sharedItems count="2">
        <s v="State"/>
        <s v="Federal"/>
      </sharedItems>
    </cacheField>
  </cacheFields>
  <extLst>
    <ext xmlns:x14="http://schemas.microsoft.com/office/spreadsheetml/2009/9/main" uri="{725AE2AE-9491-48be-B2B4-4EB974FC3084}">
      <x14:pivotCacheDefinition pivotCacheId="3252113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Mundt" refreshedDate="45501.640815393519" createdVersion="8" refreshedVersion="8" minRefreshableVersion="3" recordCount="21" xr:uid="{585F68F7-B785-446F-A5C2-CE126B5966BE}">
  <cacheSource type="worksheet">
    <worksheetSource ref="A1:K22" sheet="2012_Workplace_Fatalities_by_St"/>
  </cacheSource>
  <cacheFields count="11">
    <cacheField name="State" numFmtId="0">
      <sharedItems count="48">
        <s v="Wyoming"/>
        <s v="Alaska"/>
        <s v="Iowa"/>
        <s v="Kentucky"/>
        <s v="New Mexico"/>
        <s v="Indiana"/>
        <s v="Virginia"/>
        <s v="Tennessee"/>
        <s v="Nevada"/>
        <s v="North Carolina"/>
        <s v="South Carolina"/>
        <s v="Vermont"/>
        <s v="Michigan"/>
        <s v="Hawaii"/>
        <s v="Utah"/>
        <s v="Minnesota"/>
        <s v="Maryland"/>
        <s v="Oregon"/>
        <s v="California"/>
        <s v="Arizona"/>
        <s v="Washington"/>
        <s v="North Dakota" u="1"/>
        <s v="Montana" u="1"/>
        <s v="West Virginia" u="1"/>
        <s v="South Dakota" u="1"/>
        <s v="Louisiana" u="1"/>
        <s v="Oklahoma" u="1"/>
        <s v="Kansas" u="1"/>
        <s v="Mississippi" u="1"/>
        <s v="Arkansas" u="1"/>
        <s v="Nebraska" u="1"/>
        <s v="Texas" u="1"/>
        <s v="Alabama" u="1"/>
        <s v="Wisconsin" u="1"/>
        <s v="Pennsylvania" u="1"/>
        <s v="New York" u="1"/>
        <s v="Illinois" u="1"/>
        <s v="Ohio" u="1"/>
        <s v="New Jersey" u="1"/>
        <s v="Georgia" u="1"/>
        <s v="Massachusetts" u="1"/>
        <s v="Missouri" u="1"/>
        <s v="Colorado" u="1"/>
        <s v="Connecticut" u="1"/>
        <s v="Delaware" u="1"/>
        <s v="Florida" u="1"/>
        <s v="Idaho" u="1"/>
        <s v="Maine" u="1"/>
      </sharedItems>
    </cacheField>
    <cacheField name="Number of Fatalities, 2012" numFmtId="0">
      <sharedItems containsSemiMixedTypes="0" containsString="0" containsNumber="1" containsInteger="1" minValue="11" maxValue="375"/>
    </cacheField>
    <cacheField name="Rate of Fatalities, 2012" numFmtId="0">
      <sharedItems containsSemiMixedTypes="0" containsString="0" containsNumber="1" minValue="2.2000000000000002" maxValue="12.2"/>
    </cacheField>
    <cacheField name="State Rank, Fatalities 2012" numFmtId="0">
      <sharedItems containsSemiMixedTypes="0" containsString="0" containsNumber="1" containsInteger="1" minValue="4" maxValue="49"/>
    </cacheField>
    <cacheField name="Number of Injuries/Illnesses 2012" numFmtId="0">
      <sharedItems containsSemiMixedTypes="0" containsString="0" containsNumber="1" containsInteger="1" minValue="6500" maxValue="345400"/>
    </cacheField>
    <cacheField name="Injuries/Illnesses 2012 Rate" numFmtId="0">
      <sharedItems containsSemiMixedTypes="0" containsString="0" containsNumber="1" minValue="2.7" maxValue="5"/>
    </cacheField>
    <cacheField name="Penalties FY 2013 (Average $)" numFmtId="0">
      <sharedItems containsSemiMixedTypes="0" containsString="0" containsNumber="1" containsInteger="1" minValue="363" maxValue="6422"/>
    </cacheField>
    <cacheField name="Penalties FY 2013 (Rank)" numFmtId="0">
      <sharedItems containsSemiMixedTypes="0" containsString="0" containsNumber="1" containsInteger="1" minValue="1" maxValue="50"/>
    </cacheField>
    <cacheField name="Inspectors" numFmtId="0">
      <sharedItems containsSemiMixedTypes="0" containsString="0" containsNumber="1" containsInteger="1" minValue="9" maxValue="216"/>
    </cacheField>
    <cacheField name="Years to Inspect Each Workplace Once" numFmtId="0">
      <sharedItems containsSemiMixedTypes="0" containsString="0" containsNumber="1" containsInteger="1" minValue="31" maxValue="191"/>
    </cacheField>
    <cacheField name="State or Federal Program" numFmtId="0">
      <sharedItems/>
    </cacheField>
  </cacheFields>
  <extLst>
    <ext xmlns:x14="http://schemas.microsoft.com/office/spreadsheetml/2009/9/main" uri="{725AE2AE-9491-48be-B2B4-4EB974FC3084}">
      <x14:pivotCacheDefinition pivotCacheId="2089364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5"/>
    <x v="0"/>
    <n v="49"/>
    <n v="6500"/>
    <n v="3.5"/>
    <n v="1777"/>
    <n v="28"/>
    <n v="9"/>
    <n v="101"/>
    <x v="0"/>
  </r>
  <r>
    <x v="1"/>
    <n v="31"/>
    <x v="1"/>
    <n v="48"/>
    <n v="9700"/>
    <n v="4.5999999999999996"/>
    <n v="889"/>
    <n v="41"/>
    <n v="11"/>
    <n v="58"/>
    <x v="0"/>
  </r>
  <r>
    <x v="2"/>
    <n v="97"/>
    <x v="2"/>
    <n v="44"/>
    <n v="45600"/>
    <n v="4.5"/>
    <n v="790"/>
    <n v="43"/>
    <n v="26"/>
    <n v="98"/>
    <x v="0"/>
  </r>
  <r>
    <x v="3"/>
    <n v="91"/>
    <x v="3"/>
    <n v="37"/>
    <n v="48900"/>
    <n v="4.0999999999999996"/>
    <n v="3254"/>
    <n v="2"/>
    <n v="39"/>
    <n v="124"/>
    <x v="0"/>
  </r>
  <r>
    <x v="4"/>
    <n v="39"/>
    <x v="4"/>
    <n v="35"/>
    <n v="19900"/>
    <n v="3.9"/>
    <n v="998"/>
    <n v="37"/>
    <n v="9"/>
    <n v="191"/>
    <x v="0"/>
  </r>
  <r>
    <x v="5"/>
    <n v="115"/>
    <x v="5"/>
    <n v="33"/>
    <n v="77900"/>
    <n v="3.9"/>
    <n v="1054"/>
    <n v="34"/>
    <n v="39"/>
    <n v="104"/>
    <x v="0"/>
  </r>
  <r>
    <x v="6"/>
    <n v="149"/>
    <x v="6"/>
    <n v="30"/>
    <n v="66200"/>
    <n v="2.7"/>
    <n v="726"/>
    <n v="46"/>
    <n v="48"/>
    <n v="82"/>
    <x v="0"/>
  </r>
  <r>
    <x v="7"/>
    <n v="101"/>
    <x v="6"/>
    <n v="30"/>
    <n v="65100"/>
    <n v="3.5"/>
    <n v="727"/>
    <n v="45"/>
    <n v="30"/>
    <n v="82"/>
    <x v="0"/>
  </r>
  <r>
    <x v="8"/>
    <n v="42"/>
    <x v="7"/>
    <n v="29"/>
    <n v="32400"/>
    <n v="4.0999999999999996"/>
    <n v="2133"/>
    <n v="13"/>
    <n v="44"/>
    <n v="49"/>
    <x v="0"/>
  </r>
  <r>
    <x v="9"/>
    <n v="146"/>
    <x v="8"/>
    <n v="25"/>
    <n v="75900"/>
    <n v="2.9"/>
    <n v="996"/>
    <n v="38"/>
    <n v="104"/>
    <n v="60"/>
    <x v="0"/>
  </r>
  <r>
    <x v="10"/>
    <n v="63"/>
    <x v="8"/>
    <n v="25"/>
    <n v="36200"/>
    <n v="3"/>
    <n v="492"/>
    <n v="49"/>
    <n v="24"/>
    <n v="111"/>
    <x v="0"/>
  </r>
  <r>
    <x v="11"/>
    <n v="11"/>
    <x v="8"/>
    <n v="25"/>
    <n v="9900"/>
    <n v="5"/>
    <n v="1008"/>
    <n v="36"/>
    <n v="9"/>
    <n v="68"/>
    <x v="0"/>
  </r>
  <r>
    <x v="12"/>
    <n v="137"/>
    <x v="9"/>
    <n v="22"/>
    <n v="105500"/>
    <n v="4"/>
    <n v="542"/>
    <n v="48"/>
    <n v="63"/>
    <n v="45"/>
    <x v="0"/>
  </r>
  <r>
    <x v="13"/>
    <n v="20"/>
    <x v="9"/>
    <n v="22"/>
    <n v="13700"/>
    <n v="3.8"/>
    <n v="964"/>
    <n v="39"/>
    <n v="20"/>
    <n v="79"/>
    <x v="0"/>
  </r>
  <r>
    <x v="14"/>
    <n v="39"/>
    <x v="10"/>
    <n v="17"/>
    <n v="27700"/>
    <n v="3.4"/>
    <n v="1053"/>
    <n v="35"/>
    <n v="22"/>
    <n v="81"/>
    <x v="0"/>
  </r>
  <r>
    <x v="15"/>
    <n v="70"/>
    <x v="11"/>
    <n v="12"/>
    <n v="67500"/>
    <n v="3.8"/>
    <n v="768"/>
    <n v="44"/>
    <n v="58"/>
    <n v="57"/>
    <x v="0"/>
  </r>
  <r>
    <x v="16"/>
    <n v="72"/>
    <x v="11"/>
    <n v="12"/>
    <n v="51900"/>
    <n v="3.1"/>
    <n v="685"/>
    <n v="47"/>
    <n v="48"/>
    <n v="108"/>
    <x v="0"/>
  </r>
  <r>
    <x v="17"/>
    <n v="43"/>
    <x v="11"/>
    <n v="12"/>
    <n v="42900"/>
    <n v="3.9"/>
    <n v="363"/>
    <n v="50"/>
    <n v="75"/>
    <n v="31"/>
    <x v="0"/>
  </r>
  <r>
    <x v="18"/>
    <n v="375"/>
    <x v="12"/>
    <n v="6"/>
    <n v="345400"/>
    <n v="3.5"/>
    <n v="6422"/>
    <n v="1"/>
    <n v="216"/>
    <n v="179"/>
    <x v="0"/>
  </r>
  <r>
    <x v="19"/>
    <n v="60"/>
    <x v="12"/>
    <n v="6"/>
    <n v="54400"/>
    <n v="3.2"/>
    <n v="891"/>
    <n v="40"/>
    <n v="30"/>
    <n v="126"/>
    <x v="0"/>
  </r>
  <r>
    <x v="20"/>
    <n v="67"/>
    <x v="13"/>
    <n v="4"/>
    <n v="89300"/>
    <n v="4.8"/>
    <n v="791"/>
    <n v="42"/>
    <n v="111"/>
    <n v="50"/>
    <x v="0"/>
  </r>
  <r>
    <x v="21"/>
    <n v="65"/>
    <x v="14"/>
    <n v="50"/>
    <n v="47250"/>
    <n v="3.55"/>
    <n v="3045"/>
    <n v="3"/>
    <n v="8"/>
    <n v="111"/>
    <x v="1"/>
  </r>
  <r>
    <x v="22"/>
    <n v="34"/>
    <x v="15"/>
    <n v="47"/>
    <n v="13300"/>
    <n v="5"/>
    <n v="1983"/>
    <n v="18"/>
    <n v="7"/>
    <n v="135"/>
    <x v="1"/>
  </r>
  <r>
    <x v="23"/>
    <n v="49"/>
    <x v="16"/>
    <n v="46"/>
    <n v="19800"/>
    <n v="4.0999999999999996"/>
    <n v="1798"/>
    <n v="27"/>
    <n v="7"/>
    <n v="173"/>
    <x v="1"/>
  </r>
  <r>
    <x v="24"/>
    <n v="31"/>
    <x v="17"/>
    <n v="45"/>
    <n v="47250"/>
    <n v="3.55"/>
    <n v="2346"/>
    <n v="7"/>
    <n v="26"/>
    <n v="521"/>
    <x v="1"/>
  </r>
  <r>
    <x v="25"/>
    <n v="116"/>
    <x v="18"/>
    <n v="43"/>
    <n v="30600"/>
    <n v="2.2999999999999998"/>
    <n v="1765"/>
    <n v="29"/>
    <n v="16"/>
    <n v="206"/>
    <x v="1"/>
  </r>
  <r>
    <x v="26"/>
    <n v="97"/>
    <x v="19"/>
    <n v="42"/>
    <n v="39000"/>
    <n v="3.6"/>
    <n v="1872"/>
    <n v="24"/>
    <n v="19"/>
    <n v="131"/>
    <x v="1"/>
  </r>
  <r>
    <x v="27"/>
    <n v="76"/>
    <x v="20"/>
    <n v="41"/>
    <n v="33400"/>
    <n v="3.6"/>
    <n v="1971"/>
    <n v="19"/>
    <n v="16"/>
    <n v="110"/>
    <x v="1"/>
  </r>
  <r>
    <x v="28"/>
    <n v="63"/>
    <x v="21"/>
    <n v="40"/>
    <n v="47250"/>
    <n v="3.55"/>
    <n v="1515"/>
    <n v="32"/>
    <n v="14"/>
    <n v="112"/>
    <x v="1"/>
  </r>
  <r>
    <x v="29"/>
    <n v="63"/>
    <x v="22"/>
    <n v="39"/>
    <n v="26600"/>
    <n v="3.2"/>
    <n v="2569"/>
    <n v="4"/>
    <n v="9"/>
    <n v="237"/>
    <x v="1"/>
  </r>
  <r>
    <x v="30"/>
    <n v="48"/>
    <x v="23"/>
    <n v="38"/>
    <n v="24300"/>
    <n v="3.9"/>
    <n v="2565"/>
    <n v="5"/>
    <n v="9"/>
    <n v="128"/>
    <x v="1"/>
  </r>
  <r>
    <x v="31"/>
    <n v="536"/>
    <x v="4"/>
    <n v="35"/>
    <n v="203200"/>
    <n v="2.7"/>
    <n v="2187"/>
    <n v="10"/>
    <n v="98"/>
    <n v="136"/>
    <x v="1"/>
  </r>
  <r>
    <x v="32"/>
    <n v="84"/>
    <x v="24"/>
    <n v="34"/>
    <n v="41200"/>
    <n v="3.3"/>
    <n v="1803"/>
    <n v="26"/>
    <n v="24"/>
    <s v="  "/>
    <x v="1"/>
  </r>
  <r>
    <x v="33"/>
    <n v="114"/>
    <x v="25"/>
    <n v="32"/>
    <n v="72900"/>
    <n v="4"/>
    <n v="2207"/>
    <n v="9"/>
    <n v="36"/>
    <n v="104"/>
    <x v="1"/>
  </r>
  <r>
    <x v="34"/>
    <n v="82"/>
    <x v="8"/>
    <n v="25"/>
    <n v="47250"/>
    <n v="3.55"/>
    <n v="1649"/>
    <n v="31"/>
    <n v="28"/>
    <n v="122"/>
    <x v="1"/>
  </r>
  <r>
    <x v="35"/>
    <n v="194"/>
    <x v="9"/>
    <n v="22"/>
    <n v="155300"/>
    <n v="3.9"/>
    <n v="1916"/>
    <n v="22"/>
    <n v="57"/>
    <n v="125"/>
    <x v="1"/>
  </r>
  <r>
    <x v="36"/>
    <n v="88"/>
    <x v="26"/>
    <n v="21"/>
    <n v="60300"/>
    <n v="3.3"/>
    <n v="1931"/>
    <n v="20"/>
    <n v="26"/>
    <n v="118"/>
    <x v="1"/>
  </r>
  <r>
    <x v="37"/>
    <n v="19"/>
    <x v="27"/>
    <n v="20"/>
    <n v="21200"/>
    <n v="5.6"/>
    <n v="2083"/>
    <n v="14"/>
    <n v="8"/>
    <n v="80"/>
    <x v="1"/>
  </r>
  <r>
    <x v="38"/>
    <n v="161"/>
    <x v="28"/>
    <n v="18"/>
    <n v="113600"/>
    <n v="3.2"/>
    <n v="2156"/>
    <n v="11"/>
    <n v="53"/>
    <n v="112"/>
    <x v="1"/>
  </r>
  <r>
    <x v="39"/>
    <n v="14"/>
    <x v="28"/>
    <n v="18"/>
    <n v="7900"/>
    <n v="2.8"/>
    <n v="2406"/>
    <n v="6"/>
    <n v="5"/>
    <n v="175"/>
    <x v="1"/>
  </r>
  <r>
    <x v="40"/>
    <n v="218"/>
    <x v="29"/>
    <n v="15"/>
    <n v="47250"/>
    <n v="3.55"/>
    <n v="1821"/>
    <n v="25"/>
    <n v="60"/>
    <n v="238"/>
    <x v="1"/>
  </r>
  <r>
    <x v="41"/>
    <n v="19"/>
    <x v="29"/>
    <n v="15"/>
    <n v="47250"/>
    <n v="3.55"/>
    <n v="1449"/>
    <n v="33"/>
    <n v="9"/>
    <n v="108"/>
    <x v="1"/>
  </r>
  <r>
    <x v="42"/>
    <n v="146"/>
    <x v="30"/>
    <n v="10"/>
    <n v="124900"/>
    <n v="3.2"/>
    <n v="1876"/>
    <n v="23"/>
    <n v="74"/>
    <n v="137"/>
    <x v="1"/>
  </r>
  <r>
    <x v="43"/>
    <n v="101"/>
    <x v="30"/>
    <n v="10"/>
    <n v="74800"/>
    <n v="2.8"/>
    <n v="2061"/>
    <n v="15"/>
    <n v="49"/>
    <n v="138"/>
    <x v="1"/>
  </r>
  <r>
    <x v="44"/>
    <n v="202"/>
    <x v="31"/>
    <n v="8"/>
    <n v="146300"/>
    <n v="2.5"/>
    <n v="2016"/>
    <n v="17"/>
    <n v="105"/>
    <n v="184"/>
    <x v="1"/>
  </r>
  <r>
    <x v="45"/>
    <n v="92"/>
    <x v="31"/>
    <n v="8"/>
    <n v="80900"/>
    <n v="3.1"/>
    <n v="2151"/>
    <n v="12"/>
    <n v="67"/>
    <n v="123"/>
    <x v="1"/>
  </r>
  <r>
    <x v="46"/>
    <n v="14"/>
    <x v="13"/>
    <n v="4"/>
    <n v="47250"/>
    <n v="3.55"/>
    <n v="2243"/>
    <n v="8"/>
    <n v="7"/>
    <n v="119"/>
    <x v="1"/>
  </r>
  <r>
    <x v="47"/>
    <n v="36"/>
    <x v="32"/>
    <n v="3"/>
    <n v="43800"/>
    <n v="3.9"/>
    <n v="1735"/>
    <n v="30"/>
    <n v="24"/>
    <n v="107"/>
    <x v="1"/>
  </r>
  <r>
    <x v="48"/>
    <n v="8"/>
    <x v="33"/>
    <n v="2"/>
    <n v="47250"/>
    <n v="3.55"/>
    <n v="2023"/>
    <n v="16"/>
    <n v="7"/>
    <n v="103"/>
    <x v="1"/>
  </r>
  <r>
    <x v="49"/>
    <n v="44"/>
    <x v="34"/>
    <n v="1"/>
    <n v="69700"/>
    <n v="3.1"/>
    <n v="1929"/>
    <n v="21"/>
    <n v="33"/>
    <n v="12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35"/>
    <n v="12.2"/>
    <n v="49"/>
    <n v="6500"/>
    <n v="3.5"/>
    <n v="1777"/>
    <n v="28"/>
    <n v="9"/>
    <n v="101"/>
    <s v="State"/>
  </r>
  <r>
    <x v="1"/>
    <n v="31"/>
    <n v="8.9"/>
    <n v="48"/>
    <n v="9700"/>
    <n v="4.5999999999999996"/>
    <n v="889"/>
    <n v="41"/>
    <n v="11"/>
    <n v="58"/>
    <s v="State"/>
  </r>
  <r>
    <x v="2"/>
    <n v="97"/>
    <n v="6.6"/>
    <n v="44"/>
    <n v="45600"/>
    <n v="4.5"/>
    <n v="790"/>
    <n v="43"/>
    <n v="26"/>
    <n v="98"/>
    <s v="State"/>
  </r>
  <r>
    <x v="3"/>
    <n v="91"/>
    <n v="4.9000000000000004"/>
    <n v="37"/>
    <n v="48900"/>
    <n v="4.0999999999999996"/>
    <n v="3254"/>
    <n v="2"/>
    <n v="39"/>
    <n v="124"/>
    <s v="State"/>
  </r>
  <r>
    <x v="4"/>
    <n v="39"/>
    <n v="4.8"/>
    <n v="35"/>
    <n v="19900"/>
    <n v="3.9"/>
    <n v="998"/>
    <n v="37"/>
    <n v="9"/>
    <n v="191"/>
    <s v="State"/>
  </r>
  <r>
    <x v="5"/>
    <n v="115"/>
    <n v="4.2"/>
    <n v="33"/>
    <n v="77900"/>
    <n v="3.9"/>
    <n v="1054"/>
    <n v="34"/>
    <n v="39"/>
    <n v="104"/>
    <s v="State"/>
  </r>
  <r>
    <x v="6"/>
    <n v="149"/>
    <n v="3.8"/>
    <n v="30"/>
    <n v="66200"/>
    <n v="2.7"/>
    <n v="726"/>
    <n v="46"/>
    <n v="48"/>
    <n v="82"/>
    <s v="State"/>
  </r>
  <r>
    <x v="7"/>
    <n v="101"/>
    <n v="3.8"/>
    <n v="30"/>
    <n v="65100"/>
    <n v="3.5"/>
    <n v="727"/>
    <n v="45"/>
    <n v="30"/>
    <n v="82"/>
    <s v="State"/>
  </r>
  <r>
    <x v="8"/>
    <n v="42"/>
    <n v="3.6"/>
    <n v="29"/>
    <n v="32400"/>
    <n v="4.0999999999999996"/>
    <n v="2133"/>
    <n v="13"/>
    <n v="44"/>
    <n v="49"/>
    <s v="State"/>
  </r>
  <r>
    <x v="9"/>
    <n v="146"/>
    <n v="3.5"/>
    <n v="25"/>
    <n v="75900"/>
    <n v="2.9"/>
    <n v="996"/>
    <n v="38"/>
    <n v="104"/>
    <n v="60"/>
    <s v="State"/>
  </r>
  <r>
    <x v="10"/>
    <n v="63"/>
    <n v="3.5"/>
    <n v="25"/>
    <n v="36200"/>
    <n v="3"/>
    <n v="492"/>
    <n v="49"/>
    <n v="24"/>
    <n v="111"/>
    <s v="State"/>
  </r>
  <r>
    <x v="11"/>
    <n v="11"/>
    <n v="3.5"/>
    <n v="25"/>
    <n v="9900"/>
    <n v="5"/>
    <n v="1008"/>
    <n v="36"/>
    <n v="9"/>
    <n v="68"/>
    <s v="State"/>
  </r>
  <r>
    <x v="12"/>
    <n v="137"/>
    <n v="3.4"/>
    <n v="22"/>
    <n v="105500"/>
    <n v="4"/>
    <n v="542"/>
    <n v="48"/>
    <n v="63"/>
    <n v="45"/>
    <s v="State"/>
  </r>
  <r>
    <x v="13"/>
    <n v="20"/>
    <n v="3.4"/>
    <n v="22"/>
    <n v="13700"/>
    <n v="3.8"/>
    <n v="964"/>
    <n v="39"/>
    <n v="20"/>
    <n v="79"/>
    <s v="State"/>
  </r>
  <r>
    <x v="14"/>
    <n v="39"/>
    <n v="3"/>
    <n v="17"/>
    <n v="27700"/>
    <n v="3.4"/>
    <n v="1053"/>
    <n v="35"/>
    <n v="22"/>
    <n v="81"/>
    <s v="State"/>
  </r>
  <r>
    <x v="15"/>
    <n v="70"/>
    <n v="2.6"/>
    <n v="12"/>
    <n v="67500"/>
    <n v="3.8"/>
    <n v="768"/>
    <n v="44"/>
    <n v="58"/>
    <n v="57"/>
    <s v="State"/>
  </r>
  <r>
    <x v="16"/>
    <n v="72"/>
    <n v="2.6"/>
    <n v="12"/>
    <n v="51900"/>
    <n v="3.1"/>
    <n v="685"/>
    <n v="47"/>
    <n v="48"/>
    <n v="108"/>
    <s v="State"/>
  </r>
  <r>
    <x v="17"/>
    <n v="43"/>
    <n v="2.6"/>
    <n v="12"/>
    <n v="42900"/>
    <n v="3.9"/>
    <n v="363"/>
    <n v="50"/>
    <n v="75"/>
    <n v="31"/>
    <s v="State"/>
  </r>
  <r>
    <x v="18"/>
    <n v="375"/>
    <n v="2.2999999999999998"/>
    <n v="6"/>
    <n v="345400"/>
    <n v="3.5"/>
    <n v="6422"/>
    <n v="1"/>
    <n v="216"/>
    <n v="179"/>
    <s v="State"/>
  </r>
  <r>
    <x v="19"/>
    <n v="60"/>
    <n v="2.2999999999999998"/>
    <n v="6"/>
    <n v="54400"/>
    <n v="3.2"/>
    <n v="891"/>
    <n v="40"/>
    <n v="30"/>
    <n v="126"/>
    <s v="State"/>
  </r>
  <r>
    <x v="20"/>
    <n v="67"/>
    <n v="2.2000000000000002"/>
    <n v="4"/>
    <n v="89300"/>
    <n v="4.8"/>
    <n v="791"/>
    <n v="42"/>
    <n v="111"/>
    <n v="50"/>
    <s v="St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31F0FF-BB16-4FC1-A299-EF3954DC2F77}"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2:G193" firstHeaderRow="1" firstDataRow="1" firstDataCol="1"/>
  <pivotFields count="11">
    <pivotField axis="axisRow" showAll="0">
      <items count="101">
        <item x="32"/>
        <item m="1" x="80"/>
        <item x="1"/>
        <item m="1" x="95"/>
        <item x="19"/>
        <item m="1" x="60"/>
        <item x="29"/>
        <item m="1" x="76"/>
        <item x="18"/>
        <item m="1" x="99"/>
        <item x="34"/>
        <item m="1" x="83"/>
        <item x="47"/>
        <item m="1" x="81"/>
        <item x="39"/>
        <item m="1" x="57"/>
        <item x="40"/>
        <item m="1" x="61"/>
        <item x="43"/>
        <item m="1" x="93"/>
        <item x="13"/>
        <item m="1" x="58"/>
        <item x="41"/>
        <item m="1" x="88"/>
        <item x="42"/>
        <item m="1" x="55"/>
        <item x="5"/>
        <item m="1" x="65"/>
        <item x="2"/>
        <item m="1" x="59"/>
        <item x="27"/>
        <item m="1" x="87"/>
        <item x="3"/>
        <item m="1" x="78"/>
        <item x="25"/>
        <item m="1" x="92"/>
        <item x="37"/>
        <item m="1" x="73"/>
        <item x="16"/>
        <item m="1" x="79"/>
        <item x="49"/>
        <item m="1" x="52"/>
        <item x="12"/>
        <item m="1" x="64"/>
        <item x="15"/>
        <item m="1" x="86"/>
        <item x="28"/>
        <item m="1" x="91"/>
        <item x="36"/>
        <item m="1" x="63"/>
        <item x="22"/>
        <item m="1" x="74"/>
        <item x="30"/>
        <item m="1" x="56"/>
        <item x="8"/>
        <item m="1" x="77"/>
        <item x="46"/>
        <item m="1" x="67"/>
        <item x="45"/>
        <item m="1" x="96"/>
        <item x="4"/>
        <item m="1" x="68"/>
        <item x="44"/>
        <item m="1" x="71"/>
        <item x="9"/>
        <item m="1" x="66"/>
        <item x="21"/>
        <item m="1" x="97"/>
        <item x="38"/>
        <item m="1" x="84"/>
        <item x="26"/>
        <item m="1" x="54"/>
        <item x="17"/>
        <item m="1" x="82"/>
        <item x="35"/>
        <item m="1" x="69"/>
        <item x="48"/>
        <item m="1" x="94"/>
        <item x="10"/>
        <item m="1" x="50"/>
        <item x="24"/>
        <item m="1" x="70"/>
        <item x="7"/>
        <item m="1" x="53"/>
        <item x="31"/>
        <item m="1" x="98"/>
        <item x="14"/>
        <item m="1" x="72"/>
        <item x="11"/>
        <item m="1" x="75"/>
        <item x="6"/>
        <item m="1" x="62"/>
        <item x="20"/>
        <item m="1" x="89"/>
        <item x="23"/>
        <item m="1" x="51"/>
        <item x="33"/>
        <item m="1" x="90"/>
        <item x="0"/>
        <item m="1" x="85"/>
        <item t="default"/>
      </items>
    </pivotField>
    <pivotField showAll="0"/>
    <pivotField showAll="0"/>
    <pivotField dataField="1" showAll="0"/>
    <pivotField showAll="0"/>
    <pivotField showAll="0"/>
    <pivotField showAll="0"/>
    <pivotField showAll="0"/>
    <pivotField showAll="0"/>
    <pivotField showAll="0"/>
    <pivotField showAll="0">
      <items count="3">
        <item x="1"/>
        <item x="0"/>
        <item t="default"/>
      </items>
    </pivotField>
  </pivotFields>
  <rowFields count="1">
    <field x="0"/>
  </rowFields>
  <rowItems count="51">
    <i>
      <x/>
    </i>
    <i>
      <x v="2"/>
    </i>
    <i>
      <x v="4"/>
    </i>
    <i>
      <x v="6"/>
    </i>
    <i>
      <x v="8"/>
    </i>
    <i>
      <x v="10"/>
    </i>
    <i>
      <x v="12"/>
    </i>
    <i>
      <x v="14"/>
    </i>
    <i>
      <x v="16"/>
    </i>
    <i>
      <x v="18"/>
    </i>
    <i>
      <x v="20"/>
    </i>
    <i>
      <x v="22"/>
    </i>
    <i>
      <x v="24"/>
    </i>
    <i>
      <x v="26"/>
    </i>
    <i>
      <x v="28"/>
    </i>
    <i>
      <x v="30"/>
    </i>
    <i>
      <x v="32"/>
    </i>
    <i>
      <x v="34"/>
    </i>
    <i>
      <x v="36"/>
    </i>
    <i>
      <x v="38"/>
    </i>
    <i>
      <x v="40"/>
    </i>
    <i>
      <x v="42"/>
    </i>
    <i>
      <x v="44"/>
    </i>
    <i>
      <x v="46"/>
    </i>
    <i>
      <x v="48"/>
    </i>
    <i>
      <x v="50"/>
    </i>
    <i>
      <x v="52"/>
    </i>
    <i>
      <x v="54"/>
    </i>
    <i>
      <x v="56"/>
    </i>
    <i>
      <x v="58"/>
    </i>
    <i>
      <x v="60"/>
    </i>
    <i>
      <x v="62"/>
    </i>
    <i>
      <x v="64"/>
    </i>
    <i>
      <x v="66"/>
    </i>
    <i>
      <x v="68"/>
    </i>
    <i>
      <x v="70"/>
    </i>
    <i>
      <x v="72"/>
    </i>
    <i>
      <x v="74"/>
    </i>
    <i>
      <x v="76"/>
    </i>
    <i>
      <x v="78"/>
    </i>
    <i>
      <x v="80"/>
    </i>
    <i>
      <x v="82"/>
    </i>
    <i>
      <x v="84"/>
    </i>
    <i>
      <x v="86"/>
    </i>
    <i>
      <x v="88"/>
    </i>
    <i>
      <x v="90"/>
    </i>
    <i>
      <x v="92"/>
    </i>
    <i>
      <x v="94"/>
    </i>
    <i>
      <x v="96"/>
    </i>
    <i>
      <x v="98"/>
    </i>
    <i t="grand">
      <x/>
    </i>
  </rowItems>
  <colItems count="1">
    <i/>
  </colItems>
  <dataFields count="1">
    <dataField name="Sum of State Rank, Fatalities 2012"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4105AB-AC50-4D21-9FCE-F3E4C811B49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06:M157" firstHeaderRow="1" firstDataRow="1" firstDataCol="1"/>
  <pivotFields count="11">
    <pivotField axis="axisRow" showAll="0">
      <items count="101">
        <item x="32"/>
        <item m="1" x="80"/>
        <item x="1"/>
        <item m="1" x="95"/>
        <item x="19"/>
        <item m="1" x="60"/>
        <item x="29"/>
        <item m="1" x="76"/>
        <item x="18"/>
        <item m="1" x="99"/>
        <item x="34"/>
        <item m="1" x="83"/>
        <item x="47"/>
        <item m="1" x="81"/>
        <item x="39"/>
        <item m="1" x="57"/>
        <item x="40"/>
        <item m="1" x="61"/>
        <item x="43"/>
        <item m="1" x="93"/>
        <item x="13"/>
        <item m="1" x="58"/>
        <item x="41"/>
        <item m="1" x="88"/>
        <item x="42"/>
        <item m="1" x="55"/>
        <item x="5"/>
        <item m="1" x="65"/>
        <item x="2"/>
        <item m="1" x="59"/>
        <item x="27"/>
        <item m="1" x="87"/>
        <item x="3"/>
        <item m="1" x="78"/>
        <item x="25"/>
        <item m="1" x="92"/>
        <item x="37"/>
        <item m="1" x="73"/>
        <item x="16"/>
        <item m="1" x="79"/>
        <item x="49"/>
        <item m="1" x="52"/>
        <item x="12"/>
        <item m="1" x="64"/>
        <item x="15"/>
        <item m="1" x="86"/>
        <item x="28"/>
        <item m="1" x="91"/>
        <item x="36"/>
        <item m="1" x="63"/>
        <item x="22"/>
        <item m="1" x="74"/>
        <item x="30"/>
        <item m="1" x="56"/>
        <item x="8"/>
        <item m="1" x="77"/>
        <item x="46"/>
        <item m="1" x="67"/>
        <item x="45"/>
        <item m="1" x="96"/>
        <item x="4"/>
        <item m="1" x="68"/>
        <item x="44"/>
        <item m="1" x="71"/>
        <item x="9"/>
        <item m="1" x="66"/>
        <item x="21"/>
        <item m="1" x="97"/>
        <item x="38"/>
        <item m="1" x="84"/>
        <item x="26"/>
        <item m="1" x="54"/>
        <item x="17"/>
        <item m="1" x="82"/>
        <item x="35"/>
        <item m="1" x="69"/>
        <item x="48"/>
        <item m="1" x="94"/>
        <item x="10"/>
        <item m="1" x="50"/>
        <item x="24"/>
        <item m="1" x="70"/>
        <item x="7"/>
        <item m="1" x="53"/>
        <item x="31"/>
        <item m="1" x="98"/>
        <item x="14"/>
        <item m="1" x="72"/>
        <item x="11"/>
        <item m="1" x="75"/>
        <item x="6"/>
        <item m="1" x="62"/>
        <item x="20"/>
        <item m="1" x="89"/>
        <item x="23"/>
        <item m="1" x="51"/>
        <item x="33"/>
        <item m="1" x="90"/>
        <item x="0"/>
        <item m="1" x="85"/>
        <item t="default"/>
      </items>
    </pivotField>
    <pivotField showAll="0"/>
    <pivotField showAll="0"/>
    <pivotField dataField="1" showAll="0"/>
    <pivotField showAll="0"/>
    <pivotField showAll="0"/>
    <pivotField showAll="0"/>
    <pivotField showAll="0"/>
    <pivotField showAll="0"/>
    <pivotField showAll="0"/>
    <pivotField showAll="0">
      <items count="3">
        <item x="1"/>
        <item x="0"/>
        <item t="default"/>
      </items>
    </pivotField>
  </pivotFields>
  <rowFields count="1">
    <field x="0"/>
  </rowFields>
  <rowItems count="51">
    <i>
      <x/>
    </i>
    <i>
      <x v="2"/>
    </i>
    <i>
      <x v="4"/>
    </i>
    <i>
      <x v="6"/>
    </i>
    <i>
      <x v="8"/>
    </i>
    <i>
      <x v="10"/>
    </i>
    <i>
      <x v="12"/>
    </i>
    <i>
      <x v="14"/>
    </i>
    <i>
      <x v="16"/>
    </i>
    <i>
      <x v="18"/>
    </i>
    <i>
      <x v="20"/>
    </i>
    <i>
      <x v="22"/>
    </i>
    <i>
      <x v="24"/>
    </i>
    <i>
      <x v="26"/>
    </i>
    <i>
      <x v="28"/>
    </i>
    <i>
      <x v="30"/>
    </i>
    <i>
      <x v="32"/>
    </i>
    <i>
      <x v="34"/>
    </i>
    <i>
      <x v="36"/>
    </i>
    <i>
      <x v="38"/>
    </i>
    <i>
      <x v="40"/>
    </i>
    <i>
      <x v="42"/>
    </i>
    <i>
      <x v="44"/>
    </i>
    <i>
      <x v="46"/>
    </i>
    <i>
      <x v="48"/>
    </i>
    <i>
      <x v="50"/>
    </i>
    <i>
      <x v="52"/>
    </i>
    <i>
      <x v="54"/>
    </i>
    <i>
      <x v="56"/>
    </i>
    <i>
      <x v="58"/>
    </i>
    <i>
      <x v="60"/>
    </i>
    <i>
      <x v="62"/>
    </i>
    <i>
      <x v="64"/>
    </i>
    <i>
      <x v="66"/>
    </i>
    <i>
      <x v="68"/>
    </i>
    <i>
      <x v="70"/>
    </i>
    <i>
      <x v="72"/>
    </i>
    <i>
      <x v="74"/>
    </i>
    <i>
      <x v="76"/>
    </i>
    <i>
      <x v="78"/>
    </i>
    <i>
      <x v="80"/>
    </i>
    <i>
      <x v="82"/>
    </i>
    <i>
      <x v="84"/>
    </i>
    <i>
      <x v="86"/>
    </i>
    <i>
      <x v="88"/>
    </i>
    <i>
      <x v="90"/>
    </i>
    <i>
      <x v="92"/>
    </i>
    <i>
      <x v="94"/>
    </i>
    <i>
      <x v="96"/>
    </i>
    <i>
      <x v="98"/>
    </i>
    <i t="grand">
      <x/>
    </i>
  </rowItems>
  <colItems count="1">
    <i/>
  </colItems>
  <dataFields count="1">
    <dataField name="Sum of State Rank, Fatalities 2012"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B96322-B537-482A-AD65-4F5CA62A5F5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57:C79" firstHeaderRow="0" firstDataRow="1" firstDataCol="1"/>
  <pivotFields count="11">
    <pivotField axis="axisRow" showAll="0">
      <items count="49">
        <item x="1"/>
        <item x="19"/>
        <item x="18"/>
        <item x="13"/>
        <item x="5"/>
        <item x="2"/>
        <item x="3"/>
        <item x="16"/>
        <item x="12"/>
        <item x="15"/>
        <item x="8"/>
        <item x="4"/>
        <item x="9"/>
        <item x="17"/>
        <item x="10"/>
        <item x="7"/>
        <item x="14"/>
        <item x="11"/>
        <item x="6"/>
        <item x="20"/>
        <item x="0"/>
        <item m="1" x="32"/>
        <item m="1" x="29"/>
        <item m="1" x="42"/>
        <item m="1" x="43"/>
        <item m="1" x="44"/>
        <item m="1" x="45"/>
        <item m="1" x="39"/>
        <item m="1" x="46"/>
        <item m="1" x="36"/>
        <item m="1" x="27"/>
        <item m="1" x="25"/>
        <item m="1" x="47"/>
        <item m="1" x="40"/>
        <item m="1" x="31"/>
        <item m="1" x="34"/>
        <item m="1" x="35"/>
        <item m="1" x="37"/>
        <item m="1" x="38"/>
        <item m="1" x="33"/>
        <item m="1" x="41"/>
        <item m="1" x="21"/>
        <item m="1" x="22"/>
        <item m="1" x="23"/>
        <item m="1" x="24"/>
        <item m="1" x="26"/>
        <item m="1" x="28"/>
        <item m="1" x="30"/>
        <item t="default"/>
      </items>
    </pivotField>
    <pivotField showAll="0"/>
    <pivotField showAll="0"/>
    <pivotField showAll="0"/>
    <pivotField showAll="0"/>
    <pivotField showAll="0"/>
    <pivotField showAll="0"/>
    <pivotField showAll="0"/>
    <pivotField dataField="1" showAll="0"/>
    <pivotField dataField="1"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Years to Inspect Each Workplace Once" fld="9" baseField="0" baseItem="0"/>
    <dataField name="Sum of Inspectors" fld="8"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4" format="5"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2875D-584D-44BA-9FB6-2AFDC652693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54" firstHeaderRow="1" firstDataRow="1" firstDataCol="1"/>
  <pivotFields count="11">
    <pivotField axis="axisRow" showAll="0">
      <items count="101">
        <item m="1" x="80"/>
        <item m="1" x="95"/>
        <item m="1" x="60"/>
        <item m="1" x="76"/>
        <item m="1" x="99"/>
        <item m="1" x="83"/>
        <item m="1" x="81"/>
        <item m="1" x="57"/>
        <item m="1" x="61"/>
        <item m="1" x="93"/>
        <item m="1" x="58"/>
        <item m="1" x="88"/>
        <item m="1" x="55"/>
        <item m="1" x="65"/>
        <item m="1" x="59"/>
        <item m="1" x="87"/>
        <item m="1" x="78"/>
        <item m="1" x="92"/>
        <item m="1" x="73"/>
        <item m="1" x="79"/>
        <item m="1" x="52"/>
        <item m="1" x="64"/>
        <item m="1" x="86"/>
        <item m="1" x="91"/>
        <item m="1" x="63"/>
        <item m="1" x="74"/>
        <item m="1" x="56"/>
        <item m="1" x="77"/>
        <item m="1" x="67"/>
        <item m="1" x="96"/>
        <item m="1" x="68"/>
        <item m="1" x="71"/>
        <item m="1" x="66"/>
        <item m="1" x="97"/>
        <item m="1" x="84"/>
        <item m="1" x="54"/>
        <item m="1" x="82"/>
        <item m="1" x="69"/>
        <item m="1" x="94"/>
        <item m="1" x="50"/>
        <item m="1" x="70"/>
        <item m="1" x="53"/>
        <item m="1" x="98"/>
        <item m="1" x="72"/>
        <item m="1" x="75"/>
        <item m="1" x="62"/>
        <item m="1" x="89"/>
        <item m="1" x="51"/>
        <item m="1" x="90"/>
        <item m="1" x="85"/>
        <item x="10"/>
        <item x="23"/>
        <item x="49"/>
        <item x="7"/>
        <item x="26"/>
        <item x="42"/>
        <item x="30"/>
        <item x="39"/>
        <item x="13"/>
        <item x="2"/>
        <item x="19"/>
        <item x="40"/>
        <item x="6"/>
        <item x="36"/>
        <item x="12"/>
        <item x="5"/>
        <item x="9"/>
        <item x="46"/>
        <item x="4"/>
        <item x="35"/>
        <item x="24"/>
        <item x="44"/>
        <item x="14"/>
        <item x="37"/>
        <item x="22"/>
        <item x="11"/>
        <item x="29"/>
        <item x="8"/>
        <item x="3"/>
        <item x="16"/>
        <item x="32"/>
        <item x="47"/>
        <item x="17"/>
        <item x="34"/>
        <item x="38"/>
        <item x="0"/>
        <item x="15"/>
        <item x="27"/>
        <item x="41"/>
        <item x="20"/>
        <item x="33"/>
        <item x="28"/>
        <item x="25"/>
        <item x="43"/>
        <item x="48"/>
        <item x="1"/>
        <item x="45"/>
        <item x="21"/>
        <item x="31"/>
        <item x="18"/>
        <item t="default"/>
      </items>
    </pivotField>
    <pivotField showAll="0"/>
    <pivotField dataField="1" showAll="0"/>
    <pivotField showAll="0"/>
    <pivotField showAll="0"/>
    <pivotField showAll="0"/>
    <pivotField showAll="0"/>
    <pivotField showAll="0"/>
    <pivotField showAll="0"/>
    <pivotField showAll="0"/>
    <pivotField axis="axisRow" showAll="0">
      <items count="3">
        <item x="1"/>
        <item x="0"/>
        <item t="default"/>
      </items>
    </pivotField>
  </pivotFields>
  <rowFields count="2">
    <field x="10"/>
    <field x="0"/>
  </rowFields>
  <rowItems count="53">
    <i>
      <x/>
    </i>
    <i r="1">
      <x v="51"/>
    </i>
    <i r="1">
      <x v="52"/>
    </i>
    <i r="1">
      <x v="54"/>
    </i>
    <i r="1">
      <x v="55"/>
    </i>
    <i r="1">
      <x v="56"/>
    </i>
    <i r="1">
      <x v="57"/>
    </i>
    <i r="1">
      <x v="61"/>
    </i>
    <i r="1">
      <x v="63"/>
    </i>
    <i r="1">
      <x v="67"/>
    </i>
    <i r="1">
      <x v="69"/>
    </i>
    <i r="1">
      <x v="70"/>
    </i>
    <i r="1">
      <x v="71"/>
    </i>
    <i r="1">
      <x v="73"/>
    </i>
    <i r="1">
      <x v="74"/>
    </i>
    <i r="1">
      <x v="76"/>
    </i>
    <i r="1">
      <x v="80"/>
    </i>
    <i r="1">
      <x v="81"/>
    </i>
    <i r="1">
      <x v="83"/>
    </i>
    <i r="1">
      <x v="84"/>
    </i>
    <i r="1">
      <x v="87"/>
    </i>
    <i r="1">
      <x v="88"/>
    </i>
    <i r="1">
      <x v="90"/>
    </i>
    <i r="1">
      <x v="91"/>
    </i>
    <i r="1">
      <x v="92"/>
    </i>
    <i r="1">
      <x v="93"/>
    </i>
    <i r="1">
      <x v="94"/>
    </i>
    <i r="1">
      <x v="96"/>
    </i>
    <i r="1">
      <x v="97"/>
    </i>
    <i r="1">
      <x v="98"/>
    </i>
    <i>
      <x v="1"/>
    </i>
    <i r="1">
      <x v="50"/>
    </i>
    <i r="1">
      <x v="53"/>
    </i>
    <i r="1">
      <x v="58"/>
    </i>
    <i r="1">
      <x v="59"/>
    </i>
    <i r="1">
      <x v="60"/>
    </i>
    <i r="1">
      <x v="62"/>
    </i>
    <i r="1">
      <x v="64"/>
    </i>
    <i r="1">
      <x v="65"/>
    </i>
    <i r="1">
      <x v="66"/>
    </i>
    <i r="1">
      <x v="68"/>
    </i>
    <i r="1">
      <x v="72"/>
    </i>
    <i r="1">
      <x v="75"/>
    </i>
    <i r="1">
      <x v="77"/>
    </i>
    <i r="1">
      <x v="78"/>
    </i>
    <i r="1">
      <x v="79"/>
    </i>
    <i r="1">
      <x v="82"/>
    </i>
    <i r="1">
      <x v="85"/>
    </i>
    <i r="1">
      <x v="86"/>
    </i>
    <i r="1">
      <x v="89"/>
    </i>
    <i r="1">
      <x v="95"/>
    </i>
    <i r="1">
      <x v="99"/>
    </i>
    <i t="grand">
      <x/>
    </i>
  </rowItems>
  <colItems count="1">
    <i/>
  </colItems>
  <dataFields count="1">
    <dataField name="Sum of Rate of Fatalities, 2012" fld="2" baseField="0" baseItem="0"/>
  </dataFields>
  <chartFormats count="2">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829F74-328B-44EC-BF1F-528B49600CB3}"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X3:Y6" firstHeaderRow="1" firstDataRow="1" firstDataCol="1"/>
  <pivotFields count="11">
    <pivotField showAll="0">
      <items count="101">
        <item x="32"/>
        <item m="1" x="80"/>
        <item x="1"/>
        <item m="1" x="95"/>
        <item x="19"/>
        <item m="1" x="60"/>
        <item x="29"/>
        <item m="1" x="76"/>
        <item x="18"/>
        <item m="1" x="99"/>
        <item x="34"/>
        <item m="1" x="83"/>
        <item x="47"/>
        <item m="1" x="81"/>
        <item x="39"/>
        <item m="1" x="57"/>
        <item x="40"/>
        <item m="1" x="61"/>
        <item x="43"/>
        <item m="1" x="93"/>
        <item x="13"/>
        <item m="1" x="58"/>
        <item x="41"/>
        <item m="1" x="88"/>
        <item x="42"/>
        <item m="1" x="55"/>
        <item x="5"/>
        <item m="1" x="65"/>
        <item x="2"/>
        <item m="1" x="59"/>
        <item x="27"/>
        <item m="1" x="87"/>
        <item x="3"/>
        <item m="1" x="78"/>
        <item x="25"/>
        <item m="1" x="92"/>
        <item x="37"/>
        <item m="1" x="73"/>
        <item x="16"/>
        <item m="1" x="79"/>
        <item x="49"/>
        <item m="1" x="52"/>
        <item x="12"/>
        <item m="1" x="64"/>
        <item x="15"/>
        <item m="1" x="86"/>
        <item x="28"/>
        <item m="1" x="91"/>
        <item x="36"/>
        <item m="1" x="63"/>
        <item x="22"/>
        <item m="1" x="74"/>
        <item x="30"/>
        <item m="1" x="56"/>
        <item x="8"/>
        <item m="1" x="77"/>
        <item x="46"/>
        <item m="1" x="67"/>
        <item x="45"/>
        <item m="1" x="96"/>
        <item x="4"/>
        <item m="1" x="68"/>
        <item x="44"/>
        <item m="1" x="71"/>
        <item x="9"/>
        <item m="1" x="66"/>
        <item x="21"/>
        <item m="1" x="97"/>
        <item x="38"/>
        <item m="1" x="84"/>
        <item x="26"/>
        <item m="1" x="54"/>
        <item x="17"/>
        <item m="1" x="82"/>
        <item x="35"/>
        <item m="1" x="69"/>
        <item x="48"/>
        <item m="1" x="94"/>
        <item x="10"/>
        <item m="1" x="50"/>
        <item x="24"/>
        <item m="1" x="70"/>
        <item x="7"/>
        <item m="1" x="53"/>
        <item x="31"/>
        <item m="1" x="98"/>
        <item x="14"/>
        <item m="1" x="72"/>
        <item x="11"/>
        <item m="1" x="75"/>
        <item x="6"/>
        <item m="1" x="62"/>
        <item x="20"/>
        <item m="1" x="89"/>
        <item x="23"/>
        <item m="1" x="51"/>
        <item x="33"/>
        <item m="1" x="90"/>
        <item x="0"/>
        <item m="1" x="85"/>
        <item t="default"/>
      </items>
    </pivotField>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s>
  <rowFields count="1">
    <field x="10"/>
  </rowFields>
  <rowItems count="3">
    <i>
      <x/>
    </i>
    <i>
      <x v="1"/>
    </i>
    <i t="grand">
      <x/>
    </i>
  </rowItems>
  <colItems count="1">
    <i/>
  </colItems>
  <dataFields count="1">
    <dataField name="Sum of Number of Injuries/Illnesses 2012" fld="4"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0A31EA-60E0-4BE4-9470-2848475D9AE3}"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State">
  <location ref="M2:N55" firstHeaderRow="1" firstDataRow="1" firstDataCol="1"/>
  <pivotFields count="11">
    <pivotField axis="axisRow" showAll="0">
      <items count="101">
        <item x="32"/>
        <item m="1" x="80"/>
        <item x="1"/>
        <item m="1" x="95"/>
        <item x="19"/>
        <item m="1" x="60"/>
        <item x="29"/>
        <item m="1" x="76"/>
        <item x="18"/>
        <item m="1" x="99"/>
        <item x="34"/>
        <item m="1" x="83"/>
        <item x="47"/>
        <item m="1" x="81"/>
        <item x="39"/>
        <item m="1" x="57"/>
        <item x="40"/>
        <item m="1" x="61"/>
        <item x="43"/>
        <item m="1" x="93"/>
        <item x="13"/>
        <item m="1" x="58"/>
        <item x="41"/>
        <item m="1" x="88"/>
        <item x="42"/>
        <item m="1" x="55"/>
        <item x="5"/>
        <item m="1" x="65"/>
        <item x="2"/>
        <item m="1" x="59"/>
        <item x="27"/>
        <item m="1" x="87"/>
        <item x="3"/>
        <item m="1" x="78"/>
        <item x="25"/>
        <item m="1" x="92"/>
        <item x="37"/>
        <item m="1" x="73"/>
        <item x="16"/>
        <item m="1" x="79"/>
        <item x="49"/>
        <item m="1" x="52"/>
        <item x="12"/>
        <item m="1" x="64"/>
        <item x="15"/>
        <item m="1" x="86"/>
        <item x="28"/>
        <item m="1" x="91"/>
        <item x="36"/>
        <item m="1" x="63"/>
        <item x="22"/>
        <item m="1" x="74"/>
        <item x="30"/>
        <item m="1" x="56"/>
        <item x="8"/>
        <item m="1" x="77"/>
        <item x="46"/>
        <item m="1" x="67"/>
        <item x="45"/>
        <item m="1" x="96"/>
        <item x="4"/>
        <item m="1" x="68"/>
        <item x="44"/>
        <item m="1" x="71"/>
        <item x="9"/>
        <item m="1" x="66"/>
        <item x="21"/>
        <item m="1" x="97"/>
        <item x="38"/>
        <item m="1" x="84"/>
        <item x="26"/>
        <item m="1" x="54"/>
        <item x="17"/>
        <item m="1" x="82"/>
        <item x="35"/>
        <item m="1" x="69"/>
        <item x="48"/>
        <item m="1" x="94"/>
        <item x="10"/>
        <item m="1" x="50"/>
        <item x="24"/>
        <item m="1" x="70"/>
        <item x="7"/>
        <item m="1" x="53"/>
        <item x="31"/>
        <item m="1" x="98"/>
        <item x="14"/>
        <item m="1" x="72"/>
        <item x="11"/>
        <item m="1" x="75"/>
        <item x="6"/>
        <item m="1" x="62"/>
        <item x="20"/>
        <item m="1" x="89"/>
        <item x="23"/>
        <item m="1" x="51"/>
        <item x="33"/>
        <item m="1" x="90"/>
        <item x="0"/>
        <item m="1" x="85"/>
        <item t="default"/>
      </items>
    </pivotField>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s>
  <rowFields count="2">
    <field x="10"/>
    <field x="0"/>
  </rowFields>
  <rowItems count="53">
    <i>
      <x/>
    </i>
    <i r="1">
      <x/>
    </i>
    <i r="1">
      <x v="6"/>
    </i>
    <i r="1">
      <x v="10"/>
    </i>
    <i r="1">
      <x v="12"/>
    </i>
    <i r="1">
      <x v="14"/>
    </i>
    <i r="1">
      <x v="16"/>
    </i>
    <i r="1">
      <x v="18"/>
    </i>
    <i r="1">
      <x v="22"/>
    </i>
    <i r="1">
      <x v="24"/>
    </i>
    <i r="1">
      <x v="30"/>
    </i>
    <i r="1">
      <x v="34"/>
    </i>
    <i r="1">
      <x v="36"/>
    </i>
    <i r="1">
      <x v="40"/>
    </i>
    <i r="1">
      <x v="46"/>
    </i>
    <i r="1">
      <x v="48"/>
    </i>
    <i r="1">
      <x v="50"/>
    </i>
    <i r="1">
      <x v="52"/>
    </i>
    <i r="1">
      <x v="56"/>
    </i>
    <i r="1">
      <x v="58"/>
    </i>
    <i r="1">
      <x v="62"/>
    </i>
    <i r="1">
      <x v="66"/>
    </i>
    <i r="1">
      <x v="68"/>
    </i>
    <i r="1">
      <x v="70"/>
    </i>
    <i r="1">
      <x v="74"/>
    </i>
    <i r="1">
      <x v="76"/>
    </i>
    <i r="1">
      <x v="80"/>
    </i>
    <i r="1">
      <x v="84"/>
    </i>
    <i r="1">
      <x v="94"/>
    </i>
    <i r="1">
      <x v="96"/>
    </i>
    <i>
      <x v="1"/>
    </i>
    <i r="1">
      <x v="2"/>
    </i>
    <i r="1">
      <x v="4"/>
    </i>
    <i r="1">
      <x v="8"/>
    </i>
    <i r="1">
      <x v="20"/>
    </i>
    <i r="1">
      <x v="26"/>
    </i>
    <i r="1">
      <x v="28"/>
    </i>
    <i r="1">
      <x v="32"/>
    </i>
    <i r="1">
      <x v="38"/>
    </i>
    <i r="1">
      <x v="42"/>
    </i>
    <i r="1">
      <x v="44"/>
    </i>
    <i r="1">
      <x v="54"/>
    </i>
    <i r="1">
      <x v="60"/>
    </i>
    <i r="1">
      <x v="64"/>
    </i>
    <i r="1">
      <x v="72"/>
    </i>
    <i r="1">
      <x v="78"/>
    </i>
    <i r="1">
      <x v="82"/>
    </i>
    <i r="1">
      <x v="86"/>
    </i>
    <i r="1">
      <x v="88"/>
    </i>
    <i r="1">
      <x v="90"/>
    </i>
    <i r="1">
      <x v="92"/>
    </i>
    <i r="1">
      <x v="98"/>
    </i>
    <i t="grand">
      <x/>
    </i>
  </rowItems>
  <colItems count="1">
    <i/>
  </colItems>
  <dataFields count="1">
    <dataField name="Sum of Number of Injuries/Illnesses 2012" fld="4"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184112-313E-4252-AB2D-82C1A00B830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ate of Fatalities">
  <location ref="E85:F121" firstHeaderRow="1" firstDataRow="1" firstDataCol="1"/>
  <pivotFields count="11">
    <pivotField showAll="0">
      <items count="101">
        <item x="32"/>
        <item m="1" x="80"/>
        <item x="1"/>
        <item m="1" x="95"/>
        <item x="19"/>
        <item m="1" x="60"/>
        <item x="29"/>
        <item m="1" x="76"/>
        <item x="18"/>
        <item m="1" x="99"/>
        <item x="34"/>
        <item m="1" x="83"/>
        <item x="47"/>
        <item m="1" x="81"/>
        <item x="39"/>
        <item m="1" x="57"/>
        <item x="40"/>
        <item m="1" x="61"/>
        <item x="43"/>
        <item m="1" x="93"/>
        <item x="13"/>
        <item m="1" x="58"/>
        <item x="41"/>
        <item m="1" x="88"/>
        <item x="42"/>
        <item m="1" x="55"/>
        <item x="5"/>
        <item m="1" x="65"/>
        <item x="2"/>
        <item m="1" x="59"/>
        <item x="27"/>
        <item m="1" x="87"/>
        <item x="3"/>
        <item m="1" x="78"/>
        <item x="25"/>
        <item m="1" x="92"/>
        <item x="37"/>
        <item m="1" x="73"/>
        <item x="16"/>
        <item m="1" x="79"/>
        <item x="49"/>
        <item m="1" x="52"/>
        <item x="12"/>
        <item m="1" x="64"/>
        <item x="15"/>
        <item m="1" x="86"/>
        <item x="28"/>
        <item m="1" x="91"/>
        <item x="36"/>
        <item m="1" x="63"/>
        <item x="22"/>
        <item m="1" x="74"/>
        <item x="30"/>
        <item m="1" x="56"/>
        <item x="8"/>
        <item m="1" x="77"/>
        <item x="46"/>
        <item m="1" x="67"/>
        <item x="45"/>
        <item m="1" x="96"/>
        <item x="4"/>
        <item m="1" x="68"/>
        <item x="44"/>
        <item m="1" x="71"/>
        <item x="9"/>
        <item m="1" x="66"/>
        <item x="21"/>
        <item m="1" x="97"/>
        <item x="38"/>
        <item m="1" x="84"/>
        <item x="26"/>
        <item m="1" x="54"/>
        <item x="17"/>
        <item m="1" x="82"/>
        <item x="35"/>
        <item m="1" x="69"/>
        <item x="48"/>
        <item m="1" x="94"/>
        <item x="10"/>
        <item m="1" x="50"/>
        <item x="24"/>
        <item m="1" x="70"/>
        <item x="7"/>
        <item m="1" x="53"/>
        <item x="31"/>
        <item m="1" x="98"/>
        <item x="14"/>
        <item m="1" x="72"/>
        <item x="11"/>
        <item m="1" x="75"/>
        <item x="6"/>
        <item m="1" x="62"/>
        <item x="20"/>
        <item m="1" x="89"/>
        <item x="23"/>
        <item m="1" x="51"/>
        <item x="33"/>
        <item m="1" x="90"/>
        <item x="0"/>
        <item m="1" x="85"/>
        <item t="default"/>
      </items>
    </pivotField>
    <pivotField showAll="0"/>
    <pivotField axis="axisRow" showAll="0">
      <items count="36">
        <item x="34"/>
        <item x="33"/>
        <item x="32"/>
        <item x="13"/>
        <item x="12"/>
        <item x="31"/>
        <item x="30"/>
        <item x="11"/>
        <item x="29"/>
        <item x="10"/>
        <item x="28"/>
        <item x="27"/>
        <item x="26"/>
        <item x="9"/>
        <item x="8"/>
        <item x="7"/>
        <item x="6"/>
        <item x="25"/>
        <item x="5"/>
        <item x="24"/>
        <item x="4"/>
        <item x="3"/>
        <item x="23"/>
        <item x="22"/>
        <item x="21"/>
        <item x="20"/>
        <item x="19"/>
        <item x="18"/>
        <item x="2"/>
        <item x="17"/>
        <item x="16"/>
        <item x="15"/>
        <item x="1"/>
        <item x="0"/>
        <item x="14"/>
        <item t="default"/>
      </items>
    </pivotField>
    <pivotField showAll="0"/>
    <pivotField showAll="0"/>
    <pivotField showAll="0"/>
    <pivotField showAll="0"/>
    <pivotField showAll="0"/>
    <pivotField showAll="0"/>
    <pivotField dataField="1" showAll="0"/>
    <pivotField showAll="0">
      <items count="3">
        <item x="1"/>
        <item x="0"/>
        <item t="default"/>
      </items>
    </pivotField>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Average of Years to Inspect Each Workplace Once" fld="9"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Federal_Program" xr10:uid="{7DCBF428-7C4E-4C63-8FDC-DC29D114B7A4}" sourceName="State or Federal Program">
  <pivotTables>
    <pivotTable tabId="2" name="PivotTable9"/>
    <pivotTable tabId="2" name="PivotTable15"/>
    <pivotTable tabId="2" name="PivotTable18"/>
    <pivotTable tabId="2" name="PivotTable23"/>
    <pivotTable tabId="2" name="PivotTable25"/>
    <pivotTable tabId="2" name="PivotTable26"/>
  </pivotTables>
  <data>
    <tabular pivotCacheId="32521136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65901C2-ECD2-4367-9AA1-48432BE1A8FB}" sourceName="State">
  <pivotTables>
    <pivotTable tabId="2" name="PivotTable12"/>
  </pivotTables>
  <data>
    <tabular pivotCacheId="2089364817">
      <items count="48">
        <i x="1" s="1"/>
        <i x="19" s="1"/>
        <i x="18" s="1"/>
        <i x="13" s="1"/>
        <i x="5" s="1"/>
        <i x="2" s="1"/>
        <i x="3" s="1"/>
        <i x="16" s="1"/>
        <i x="12" s="1"/>
        <i x="15" s="1"/>
        <i x="8" s="1"/>
        <i x="4" s="1"/>
        <i x="9" s="1"/>
        <i x="17" s="1"/>
        <i x="10" s="1"/>
        <i x="7" s="1"/>
        <i x="14" s="1"/>
        <i x="11" s="1"/>
        <i x="6" s="1"/>
        <i x="20" s="1"/>
        <i x="0" s="1"/>
        <i x="32" s="1" nd="1"/>
        <i x="29" s="1" nd="1"/>
        <i x="42" s="1" nd="1"/>
        <i x="43" s="1" nd="1"/>
        <i x="44" s="1" nd="1"/>
        <i x="45" s="1" nd="1"/>
        <i x="39" s="1" nd="1"/>
        <i x="46" s="1" nd="1"/>
        <i x="36" s="1" nd="1"/>
        <i x="27" s="1" nd="1"/>
        <i x="25" s="1" nd="1"/>
        <i x="47" s="1" nd="1"/>
        <i x="40" s="1" nd="1"/>
        <i x="28" s="1" nd="1"/>
        <i x="41" s="1" nd="1"/>
        <i x="22" s="1" nd="1"/>
        <i x="30" s="1" nd="1"/>
        <i x="38" s="1" nd="1"/>
        <i x="35" s="1" nd="1"/>
        <i x="21" s="1" nd="1"/>
        <i x="37" s="1" nd="1"/>
        <i x="26" s="1" nd="1"/>
        <i x="34" s="1" nd="1"/>
        <i x="24" s="1" nd="1"/>
        <i x="31" s="1" nd="1"/>
        <i x="23" s="1" nd="1"/>
        <i x="3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1BE921B-679A-4FEC-B50C-F55A10E69A97}" sourceName="State">
  <pivotTables>
    <pivotTable tabId="2" name="PivotTable15"/>
    <pivotTable tabId="2" name="PivotTable18"/>
    <pivotTable tabId="2" name="PivotTable23"/>
    <pivotTable tabId="2" name="PivotTable25"/>
    <pivotTable tabId="2" name="PivotTable26"/>
    <pivotTable tabId="2" name="PivotTable9"/>
  </pivotTables>
  <data>
    <tabular pivotCacheId="325211366">
      <items count="100">
        <i x="32" s="1"/>
        <i x="1" s="1"/>
        <i x="19" s="1"/>
        <i x="29" s="1"/>
        <i x="18" s="1"/>
        <i x="34" s="1"/>
        <i x="47" s="1"/>
        <i x="39" s="1"/>
        <i x="40" s="1"/>
        <i x="43" s="1"/>
        <i x="13" s="1"/>
        <i x="41" s="1"/>
        <i x="42" s="1"/>
        <i x="5" s="1"/>
        <i x="2" s="1"/>
        <i x="27" s="1"/>
        <i x="3" s="1"/>
        <i x="25" s="1"/>
        <i x="37" s="1"/>
        <i x="16" s="1"/>
        <i x="49" s="1"/>
        <i x="12" s="1"/>
        <i x="15" s="1"/>
        <i x="28" s="1"/>
        <i x="36" s="1"/>
        <i x="22" s="1"/>
        <i x="30" s="1"/>
        <i x="8" s="1"/>
        <i x="46" s="1"/>
        <i x="45" s="1"/>
        <i x="4" s="1"/>
        <i x="44" s="1"/>
        <i x="9" s="1"/>
        <i x="21" s="1"/>
        <i x="38" s="1"/>
        <i x="26" s="1"/>
        <i x="17" s="1"/>
        <i x="35" s="1"/>
        <i x="48" s="1"/>
        <i x="10" s="1"/>
        <i x="24" s="1"/>
        <i x="7" s="1"/>
        <i x="31" s="1"/>
        <i x="14" s="1"/>
        <i x="11" s="1"/>
        <i x="6" s="1"/>
        <i x="20" s="1"/>
        <i x="23" s="1"/>
        <i x="33" s="1"/>
        <i x="0" s="1"/>
        <i x="80" s="1" nd="1"/>
        <i x="95" s="1" nd="1"/>
        <i x="60" s="1" nd="1"/>
        <i x="76" s="1" nd="1"/>
        <i x="99" s="1" nd="1"/>
        <i x="83" s="1" nd="1"/>
        <i x="81" s="1" nd="1"/>
        <i x="57" s="1" nd="1"/>
        <i x="61" s="1" nd="1"/>
        <i x="93" s="1" nd="1"/>
        <i x="58" s="1" nd="1"/>
        <i x="88" s="1" nd="1"/>
        <i x="55" s="1" nd="1"/>
        <i x="65" s="1" nd="1"/>
        <i x="59" s="1" nd="1"/>
        <i x="87" s="1" nd="1"/>
        <i x="78" s="1" nd="1"/>
        <i x="92" s="1" nd="1"/>
        <i x="73" s="1" nd="1"/>
        <i x="79" s="1" nd="1"/>
        <i x="52" s="1" nd="1"/>
        <i x="64" s="1" nd="1"/>
        <i x="86" s="1" nd="1"/>
        <i x="91" s="1" nd="1"/>
        <i x="63" s="1" nd="1"/>
        <i x="74" s="1" nd="1"/>
        <i x="56" s="1" nd="1"/>
        <i x="77" s="1" nd="1"/>
        <i x="67" s="1" nd="1"/>
        <i x="96" s="1" nd="1"/>
        <i x="68" s="1" nd="1"/>
        <i x="71" s="1" nd="1"/>
        <i x="66" s="1" nd="1"/>
        <i x="97" s="1" nd="1"/>
        <i x="84" s="1" nd="1"/>
        <i x="54" s="1" nd="1"/>
        <i x="82" s="1" nd="1"/>
        <i x="69" s="1" nd="1"/>
        <i x="94" s="1" nd="1"/>
        <i x="50" s="1" nd="1"/>
        <i x="70" s="1" nd="1"/>
        <i x="53" s="1" nd="1"/>
        <i x="98" s="1" nd="1"/>
        <i x="72" s="1" nd="1"/>
        <i x="75" s="1" nd="1"/>
        <i x="62" s="1" nd="1"/>
        <i x="89" s="1" nd="1"/>
        <i x="51" s="1" nd="1"/>
        <i x="90" s="1" nd="1"/>
        <i x="8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73C84A01-2494-4903-A3DA-8BE44C012076}" sourceName="State">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CB42746B-10EA-45F5-A1BA-A8DAFC200E44}" sourceName="Rank">
  <extLst>
    <x:ext xmlns:x15="http://schemas.microsoft.com/office/spreadsheetml/2010/11/main" uri="{2F2917AC-EB37-4324-AD4E-5DD8C200BD13}">
      <x15:tableSlicerCache tableId="2" column="2"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AE7A163-8F56-4B63-ABF1-F76387654CAA}" cache="Slicer_State" caption="State" rowHeight="251883"/>
  <slicer name="State 2" xr10:uid="{E1E955EC-DCDF-4825-B2DC-767A4AEA8B31}" cache="Slicer_State1" caption="Stat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D214554-54B9-4E80-B6F5-D644C195DC8D}" cache="Slicer_State2" caption="State" startItem="9" rowHeight="251883"/>
  <slicer name="Rank" xr10:uid="{38CDA2FC-1B90-461F-A260-AF8F837BA8F7}" cache="Slicer_Rank" caption="Rank"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Federal Program 1" xr10:uid="{E0F5D1E0-877B-44B3-BC7A-819A71086F3D}" cache="Slicer_State_or_Federal_Program" caption="Program" style="SlicerStyleDark1" lockedPosition="1" rowHeight="251883"/>
  <slicer name="State 3" xr10:uid="{553359CC-CB93-48F5-B817-984374D464F1}" cache="Slicer_State1" caption="State" startItem="6" style="SlicerStyleDark1" lockedPosition="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5" xr10:uid="{5EE7AB9F-E373-48D0-920F-3E08A5846C7D}" cache="Slicer_State2" caption="State" style="SlicerStyleLight2" lockedPosition="1" rowHeight="251883"/>
  <slicer name="Rank 1" xr10:uid="{B8C4695D-8DE8-4405-8A27-5F69F54E6354}" cache="Slicer_Rank" caption="Rank" style="SlicerStyleDark2" lockedPosition="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F444E0-DC52-4DF3-AC0E-D5319B532B0C}" name="Table1" displayName="Table1" ref="A1:K52" totalsRowCount="1">
  <autoFilter ref="A1:K51" xr:uid="{56F444E0-DC52-4DF3-AC0E-D5319B532B0C}"/>
  <sortState xmlns:xlrd2="http://schemas.microsoft.com/office/spreadsheetml/2017/richdata2" ref="A2:K51">
    <sortCondition descending="1" ref="K1:K51"/>
  </sortState>
  <tableColumns count="11">
    <tableColumn id="1" xr3:uid="{3E794B6D-B4AB-4B00-B99F-FC20F2F576CB}" name="State" totalsRowLabel="Total" dataDxfId="5" totalsRowDxfId="4"/>
    <tableColumn id="2" xr3:uid="{345A47ED-879B-4E60-BFAB-40E8C961A3B4}" name="Number of Fatalities, 2012" totalsRowFunction="custom">
      <totalsRowFormula>SUM(Table1[Number of Fatalities, 2012])</totalsRowFormula>
    </tableColumn>
    <tableColumn id="3" xr3:uid="{D057832C-767A-4F10-B62F-5C12E4CC7FAA}" name="Rate of Fatalities, 2012" totalsRowFunction="custom">
      <totalsRowFormula>SUM(Table1[Rate of Fatalities, 2012])</totalsRowFormula>
    </tableColumn>
    <tableColumn id="4" xr3:uid="{E91288D3-176D-4E2E-ADC5-E4AF897FB731}" name="State Rank, Fatalities 2012" totalsRowFunction="custom">
      <totalsRowFormula>SUM(Table1[State Rank, Fatalities 2012])</totalsRowFormula>
    </tableColumn>
    <tableColumn id="5" xr3:uid="{50E9BA56-1C94-4EA6-9228-ADEC6D9425E7}" name="Number of Injuries/Illnesses 2012" totalsRowFunction="custom">
      <totalsRowFormula>SUM(Table1[Number of Injuries/Illnesses 2012])</totalsRowFormula>
    </tableColumn>
    <tableColumn id="6" xr3:uid="{A89251BF-8877-45A8-B779-9DFBC26D138A}" name="Injuries/Illnesses 2012 Rate" totalsRowFunction="custom">
      <totalsRowFormula>SUM(Table1[Injuries/Illnesses 2012 Rate])</totalsRowFormula>
    </tableColumn>
    <tableColumn id="7" xr3:uid="{0E6D59ED-6804-4219-9710-BCDB44EFCB43}" name="Penalties FY 2013 (Average $)" totalsRowFunction="custom">
      <totalsRowFormula>SUM(Table1[Penalties FY 2013 (Average $)])</totalsRowFormula>
    </tableColumn>
    <tableColumn id="8" xr3:uid="{DF078B73-1CDC-4E84-A6E6-29F2FB9C5A28}" name="Penalties FY 2013 (Rank)" totalsRowFunction="custom">
      <totalsRowFormula>SUM(Table1[Penalties FY 2013 (Rank)])</totalsRowFormula>
    </tableColumn>
    <tableColumn id="9" xr3:uid="{256427FF-1A54-4C33-B7C1-1D9AE76A8629}" name="Inspectors" totalsRowFunction="custom">
      <totalsRowFormula>SUM(Table1[Inspectors])</totalsRowFormula>
    </tableColumn>
    <tableColumn id="10" xr3:uid="{9EDC6E11-3E2E-45EB-985E-EDCA22CD3AD9}" name="Years to Inspect Each Workplace Once" totalsRowFunction="custom">
      <totalsRowFormula>SUM(Table1[Years to Inspect Each Workplace Once])</totalsRowFormula>
    </tableColumn>
    <tableColumn id="11" xr3:uid="{3F384555-B454-487D-A1B0-5C6595F6567F}" name="State or Federal Program" totalsRowFunction="custom">
      <totalsRowFormula>SUM(Table1[State or Federal Program])</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74F957-13CF-4147-821A-CDFA091E9337}" name="Table2" displayName="Table2" ref="O106:P156" totalsRowShown="0">
  <autoFilter ref="O106:P156" xr:uid="{E974F957-13CF-4147-821A-CDFA091E9337}"/>
  <tableColumns count="2">
    <tableColumn id="1" xr3:uid="{B1CEEB00-9DD9-49BA-AFC4-2C2C66ADE806}" name="State" dataDxfId="3"/>
    <tableColumn id="2" xr3:uid="{01F8ADE3-FD03-4DF8-9A3B-294B04AD9F18}" name="Rank"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8A3970-7608-4807-BA8E-5F9331ABEDF2}" name="Table3" displayName="Table3" ref="H85:I120" totalsRowShown="0">
  <autoFilter ref="H85:I120" xr:uid="{FA8A3970-7608-4807-BA8E-5F9331ABEDF2}"/>
  <tableColumns count="2">
    <tableColumn id="1" xr3:uid="{2C192E7B-750E-41A5-AF77-9BBDAD50D7FA}" name="Rate of Fatalities" dataDxfId="1"/>
    <tableColumn id="2" xr3:uid="{5177B522-2B63-468B-A6E5-F96C328B3851}" name="Average of Years to Inspect Each Workplace O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4.xml"/><Relationship Id="rId2" Type="http://schemas.microsoft.com/office/2007/relationships/slicer" Target="../slicers/slicer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0C70-9598-46F2-BC18-AFE91B314D25}">
  <dimension ref="A1:K55"/>
  <sheetViews>
    <sheetView zoomScale="65" zoomScaleNormal="65" workbookViewId="0">
      <selection activeCell="A22" sqref="A22"/>
    </sheetView>
  </sheetViews>
  <sheetFormatPr defaultRowHeight="14.5" x14ac:dyDescent="0.35"/>
  <cols>
    <col min="1" max="1" width="21.453125" customWidth="1"/>
    <col min="2" max="2" width="24.6328125" customWidth="1"/>
    <col min="3" max="3" width="21.7265625" customWidth="1"/>
    <col min="4" max="4" width="24.90625" customWidth="1"/>
    <col min="5" max="5" width="30.81640625" customWidth="1"/>
    <col min="6" max="6" width="25.90625" customWidth="1"/>
    <col min="7" max="7" width="27" customWidth="1"/>
    <col min="8" max="8" width="23.36328125" customWidth="1"/>
    <col min="9" max="9" width="16.81640625" customWidth="1"/>
    <col min="10" max="10" width="34.54296875" customWidth="1"/>
    <col min="11" max="11" width="23.08984375" customWidth="1"/>
  </cols>
  <sheetData>
    <row r="1" spans="1:11" x14ac:dyDescent="0.35">
      <c r="A1" t="s">
        <v>0</v>
      </c>
      <c r="B1" t="s">
        <v>1</v>
      </c>
      <c r="C1" t="s">
        <v>2</v>
      </c>
      <c r="D1" t="s">
        <v>3</v>
      </c>
      <c r="E1" t="s">
        <v>4</v>
      </c>
      <c r="F1" t="s">
        <v>5</v>
      </c>
      <c r="G1" t="s">
        <v>6</v>
      </c>
      <c r="H1" t="s">
        <v>7</v>
      </c>
      <c r="I1" t="s">
        <v>8</v>
      </c>
      <c r="J1" t="s">
        <v>9</v>
      </c>
      <c r="K1" t="s">
        <v>10</v>
      </c>
    </row>
    <row r="2" spans="1:11" x14ac:dyDescent="0.35">
      <c r="A2" s="1" t="s">
        <v>54</v>
      </c>
      <c r="B2">
        <v>35</v>
      </c>
      <c r="C2">
        <v>12.2</v>
      </c>
      <c r="D2">
        <v>49</v>
      </c>
      <c r="E2">
        <v>6500</v>
      </c>
      <c r="F2">
        <v>3.5</v>
      </c>
      <c r="G2">
        <v>1777</v>
      </c>
      <c r="H2">
        <v>28</v>
      </c>
      <c r="I2">
        <v>9</v>
      </c>
      <c r="J2">
        <v>101</v>
      </c>
      <c r="K2" t="s">
        <v>0</v>
      </c>
    </row>
    <row r="3" spans="1:11" x14ac:dyDescent="0.35">
      <c r="A3" s="1" t="s">
        <v>64</v>
      </c>
      <c r="B3">
        <v>31</v>
      </c>
      <c r="C3">
        <v>8.9</v>
      </c>
      <c r="D3">
        <v>48</v>
      </c>
      <c r="E3">
        <v>9700</v>
      </c>
      <c r="F3">
        <v>4.5999999999999996</v>
      </c>
      <c r="G3">
        <v>889</v>
      </c>
      <c r="H3">
        <v>41</v>
      </c>
      <c r="I3">
        <v>11</v>
      </c>
      <c r="J3">
        <v>58</v>
      </c>
      <c r="K3" t="s">
        <v>0</v>
      </c>
    </row>
    <row r="4" spans="1:11" x14ac:dyDescent="0.35">
      <c r="A4" s="1" t="s">
        <v>28</v>
      </c>
      <c r="B4">
        <v>97</v>
      </c>
      <c r="C4">
        <v>6.6</v>
      </c>
      <c r="D4">
        <v>44</v>
      </c>
      <c r="E4">
        <v>45600</v>
      </c>
      <c r="F4">
        <v>4.5</v>
      </c>
      <c r="G4">
        <v>790</v>
      </c>
      <c r="H4">
        <v>43</v>
      </c>
      <c r="I4">
        <v>26</v>
      </c>
      <c r="J4">
        <v>98</v>
      </c>
      <c r="K4" t="s">
        <v>0</v>
      </c>
    </row>
    <row r="5" spans="1:11" x14ac:dyDescent="0.35">
      <c r="A5" s="1" t="s">
        <v>47</v>
      </c>
      <c r="B5">
        <v>91</v>
      </c>
      <c r="C5">
        <v>4.9000000000000004</v>
      </c>
      <c r="D5">
        <v>37</v>
      </c>
      <c r="E5">
        <v>48900</v>
      </c>
      <c r="F5">
        <v>4.0999999999999996</v>
      </c>
      <c r="G5">
        <v>3254</v>
      </c>
      <c r="H5">
        <v>2</v>
      </c>
      <c r="I5">
        <v>39</v>
      </c>
      <c r="J5">
        <v>124</v>
      </c>
      <c r="K5" t="s">
        <v>0</v>
      </c>
    </row>
    <row r="6" spans="1:11" x14ac:dyDescent="0.35">
      <c r="A6" s="1" t="s">
        <v>37</v>
      </c>
      <c r="B6">
        <v>39</v>
      </c>
      <c r="C6">
        <v>4.8</v>
      </c>
      <c r="D6">
        <v>35</v>
      </c>
      <c r="E6">
        <v>19900</v>
      </c>
      <c r="F6">
        <v>3.9</v>
      </c>
      <c r="G6">
        <v>998</v>
      </c>
      <c r="H6">
        <v>37</v>
      </c>
      <c r="I6">
        <v>9</v>
      </c>
      <c r="J6">
        <v>191</v>
      </c>
      <c r="K6" t="s">
        <v>0</v>
      </c>
    </row>
    <row r="7" spans="1:11" x14ac:dyDescent="0.35">
      <c r="A7" s="1" t="s">
        <v>34</v>
      </c>
      <c r="B7">
        <v>115</v>
      </c>
      <c r="C7">
        <v>4.2</v>
      </c>
      <c r="D7">
        <v>33</v>
      </c>
      <c r="E7">
        <v>77900</v>
      </c>
      <c r="F7">
        <v>3.9</v>
      </c>
      <c r="G7">
        <v>1054</v>
      </c>
      <c r="H7">
        <v>34</v>
      </c>
      <c r="I7">
        <v>39</v>
      </c>
      <c r="J7">
        <v>104</v>
      </c>
      <c r="K7" t="s">
        <v>0</v>
      </c>
    </row>
    <row r="8" spans="1:11" x14ac:dyDescent="0.35">
      <c r="A8" s="1" t="s">
        <v>31</v>
      </c>
      <c r="B8">
        <v>149</v>
      </c>
      <c r="C8">
        <v>3.8</v>
      </c>
      <c r="D8">
        <v>30</v>
      </c>
      <c r="E8">
        <v>66200</v>
      </c>
      <c r="F8">
        <v>2.7</v>
      </c>
      <c r="G8">
        <v>726</v>
      </c>
      <c r="H8">
        <v>46</v>
      </c>
      <c r="I8">
        <v>48</v>
      </c>
      <c r="J8">
        <v>82</v>
      </c>
      <c r="K8" t="s">
        <v>0</v>
      </c>
    </row>
    <row r="9" spans="1:11" x14ac:dyDescent="0.35">
      <c r="A9" s="1" t="s">
        <v>22</v>
      </c>
      <c r="B9">
        <v>101</v>
      </c>
      <c r="C9">
        <v>3.8</v>
      </c>
      <c r="D9">
        <v>30</v>
      </c>
      <c r="E9">
        <v>65100</v>
      </c>
      <c r="F9">
        <v>3.5</v>
      </c>
      <c r="G9">
        <v>727</v>
      </c>
      <c r="H9">
        <v>45</v>
      </c>
      <c r="I9">
        <v>30</v>
      </c>
      <c r="J9">
        <v>82</v>
      </c>
      <c r="K9" t="s">
        <v>0</v>
      </c>
    </row>
    <row r="10" spans="1:11" x14ac:dyDescent="0.35">
      <c r="A10" s="1" t="s">
        <v>46</v>
      </c>
      <c r="B10">
        <v>42</v>
      </c>
      <c r="C10">
        <v>3.6</v>
      </c>
      <c r="D10">
        <v>29</v>
      </c>
      <c r="E10">
        <v>32400</v>
      </c>
      <c r="F10">
        <v>4.0999999999999996</v>
      </c>
      <c r="G10">
        <v>2133</v>
      </c>
      <c r="H10">
        <v>13</v>
      </c>
      <c r="I10">
        <v>44</v>
      </c>
      <c r="J10">
        <v>49</v>
      </c>
      <c r="K10" t="s">
        <v>0</v>
      </c>
    </row>
    <row r="11" spans="1:11" x14ac:dyDescent="0.35">
      <c r="A11" s="1" t="s">
        <v>35</v>
      </c>
      <c r="B11">
        <v>146</v>
      </c>
      <c r="C11">
        <v>3.5</v>
      </c>
      <c r="D11">
        <v>25</v>
      </c>
      <c r="E11">
        <v>75900</v>
      </c>
      <c r="F11">
        <v>2.9</v>
      </c>
      <c r="G11">
        <v>996</v>
      </c>
      <c r="H11">
        <v>38</v>
      </c>
      <c r="I11">
        <v>104</v>
      </c>
      <c r="J11">
        <v>60</v>
      </c>
      <c r="K11" t="s">
        <v>0</v>
      </c>
    </row>
    <row r="12" spans="1:11" x14ac:dyDescent="0.35">
      <c r="A12" s="1" t="s">
        <v>19</v>
      </c>
      <c r="B12">
        <v>63</v>
      </c>
      <c r="C12">
        <v>3.5</v>
      </c>
      <c r="D12">
        <v>25</v>
      </c>
      <c r="E12">
        <v>36200</v>
      </c>
      <c r="F12">
        <v>3</v>
      </c>
      <c r="G12">
        <v>492</v>
      </c>
      <c r="H12">
        <v>49</v>
      </c>
      <c r="I12">
        <v>24</v>
      </c>
      <c r="J12">
        <v>111</v>
      </c>
      <c r="K12" t="s">
        <v>0</v>
      </c>
    </row>
    <row r="13" spans="1:11" x14ac:dyDescent="0.35">
      <c r="A13" s="1" t="s">
        <v>44</v>
      </c>
      <c r="B13">
        <v>11</v>
      </c>
      <c r="C13">
        <v>3.5</v>
      </c>
      <c r="D13">
        <v>25</v>
      </c>
      <c r="E13">
        <v>9900</v>
      </c>
      <c r="F13">
        <v>5</v>
      </c>
      <c r="G13">
        <v>1008</v>
      </c>
      <c r="H13">
        <v>36</v>
      </c>
      <c r="I13">
        <v>9</v>
      </c>
      <c r="J13">
        <v>68</v>
      </c>
      <c r="K13" t="s">
        <v>0</v>
      </c>
    </row>
    <row r="14" spans="1:11" x14ac:dyDescent="0.35">
      <c r="A14" s="1" t="s">
        <v>33</v>
      </c>
      <c r="B14">
        <v>137</v>
      </c>
      <c r="C14">
        <v>3.4</v>
      </c>
      <c r="D14">
        <v>22</v>
      </c>
      <c r="E14">
        <v>105500</v>
      </c>
      <c r="F14">
        <v>4</v>
      </c>
      <c r="G14">
        <v>542</v>
      </c>
      <c r="H14">
        <v>48</v>
      </c>
      <c r="I14">
        <v>63</v>
      </c>
      <c r="J14">
        <v>45</v>
      </c>
      <c r="K14" t="s">
        <v>0</v>
      </c>
    </row>
    <row r="15" spans="1:11" x14ac:dyDescent="0.35">
      <c r="A15" s="1" t="s">
        <v>27</v>
      </c>
      <c r="B15">
        <v>20</v>
      </c>
      <c r="C15">
        <v>3.4</v>
      </c>
      <c r="D15">
        <v>22</v>
      </c>
      <c r="E15">
        <v>13700</v>
      </c>
      <c r="F15">
        <v>3.8</v>
      </c>
      <c r="G15">
        <v>964</v>
      </c>
      <c r="H15">
        <v>39</v>
      </c>
      <c r="I15">
        <v>20</v>
      </c>
      <c r="J15">
        <v>79</v>
      </c>
      <c r="K15" t="s">
        <v>0</v>
      </c>
    </row>
    <row r="16" spans="1:11" x14ac:dyDescent="0.35">
      <c r="A16" s="1" t="s">
        <v>41</v>
      </c>
      <c r="B16">
        <v>39</v>
      </c>
      <c r="C16">
        <v>3</v>
      </c>
      <c r="D16">
        <v>17</v>
      </c>
      <c r="E16">
        <v>27700</v>
      </c>
      <c r="F16">
        <v>3.4</v>
      </c>
      <c r="G16">
        <v>1053</v>
      </c>
      <c r="H16">
        <v>35</v>
      </c>
      <c r="I16">
        <v>22</v>
      </c>
      <c r="J16">
        <v>81</v>
      </c>
      <c r="K16" t="s">
        <v>0</v>
      </c>
    </row>
    <row r="17" spans="1:11" x14ac:dyDescent="0.35">
      <c r="A17" s="1" t="s">
        <v>55</v>
      </c>
      <c r="B17">
        <v>70</v>
      </c>
      <c r="C17">
        <v>2.6</v>
      </c>
      <c r="D17">
        <v>12</v>
      </c>
      <c r="E17">
        <v>67500</v>
      </c>
      <c r="F17">
        <v>3.8</v>
      </c>
      <c r="G17">
        <v>768</v>
      </c>
      <c r="H17">
        <v>44</v>
      </c>
      <c r="I17">
        <v>58</v>
      </c>
      <c r="J17">
        <v>57</v>
      </c>
      <c r="K17" t="s">
        <v>0</v>
      </c>
    </row>
    <row r="18" spans="1:11" x14ac:dyDescent="0.35">
      <c r="A18" s="1" t="s">
        <v>48</v>
      </c>
      <c r="B18">
        <v>72</v>
      </c>
      <c r="C18">
        <v>2.6</v>
      </c>
      <c r="D18">
        <v>12</v>
      </c>
      <c r="E18">
        <v>51900</v>
      </c>
      <c r="F18">
        <v>3.1</v>
      </c>
      <c r="G18">
        <v>685</v>
      </c>
      <c r="H18">
        <v>47</v>
      </c>
      <c r="I18">
        <v>48</v>
      </c>
      <c r="J18">
        <v>108</v>
      </c>
      <c r="K18" t="s">
        <v>0</v>
      </c>
    </row>
    <row r="19" spans="1:11" x14ac:dyDescent="0.35">
      <c r="A19" s="1" t="s">
        <v>51</v>
      </c>
      <c r="B19">
        <v>43</v>
      </c>
      <c r="C19">
        <v>2.6</v>
      </c>
      <c r="D19">
        <v>12</v>
      </c>
      <c r="E19">
        <v>42900</v>
      </c>
      <c r="F19">
        <v>3.9</v>
      </c>
      <c r="G19">
        <v>363</v>
      </c>
      <c r="H19">
        <v>50</v>
      </c>
      <c r="I19">
        <v>75</v>
      </c>
      <c r="J19">
        <v>31</v>
      </c>
      <c r="K19" t="s">
        <v>0</v>
      </c>
    </row>
    <row r="20" spans="1:11" x14ac:dyDescent="0.35">
      <c r="A20" s="1" t="s">
        <v>68</v>
      </c>
      <c r="B20">
        <v>375</v>
      </c>
      <c r="C20">
        <v>2.2999999999999998</v>
      </c>
      <c r="D20">
        <v>6</v>
      </c>
      <c r="E20">
        <v>345400</v>
      </c>
      <c r="F20">
        <v>3.5</v>
      </c>
      <c r="G20">
        <v>6422</v>
      </c>
      <c r="H20">
        <v>1</v>
      </c>
      <c r="I20">
        <v>216</v>
      </c>
      <c r="J20">
        <v>179</v>
      </c>
      <c r="K20" t="s">
        <v>0</v>
      </c>
    </row>
    <row r="21" spans="1:11" x14ac:dyDescent="0.35">
      <c r="A21" s="1" t="s">
        <v>29</v>
      </c>
      <c r="B21">
        <v>60</v>
      </c>
      <c r="C21">
        <v>2.2999999999999998</v>
      </c>
      <c r="D21">
        <v>6</v>
      </c>
      <c r="E21">
        <v>54400</v>
      </c>
      <c r="F21">
        <v>3.2</v>
      </c>
      <c r="G21">
        <v>891</v>
      </c>
      <c r="H21">
        <v>40</v>
      </c>
      <c r="I21">
        <v>30</v>
      </c>
      <c r="J21">
        <v>126</v>
      </c>
      <c r="K21" t="s">
        <v>0</v>
      </c>
    </row>
    <row r="22" spans="1:11" x14ac:dyDescent="0.35">
      <c r="A22" s="1" t="s">
        <v>58</v>
      </c>
      <c r="B22">
        <v>67</v>
      </c>
      <c r="C22">
        <v>2.2000000000000002</v>
      </c>
      <c r="D22">
        <v>4</v>
      </c>
      <c r="E22">
        <v>89300</v>
      </c>
      <c r="F22">
        <v>4.8</v>
      </c>
      <c r="G22">
        <v>791</v>
      </c>
      <c r="H22">
        <v>42</v>
      </c>
      <c r="I22">
        <v>111</v>
      </c>
      <c r="J22">
        <v>50</v>
      </c>
      <c r="K22" t="s">
        <v>0</v>
      </c>
    </row>
    <row r="23" spans="1:11" x14ac:dyDescent="0.35">
      <c r="A23" s="1" t="s">
        <v>66</v>
      </c>
      <c r="B23">
        <v>65</v>
      </c>
      <c r="C23">
        <v>17.7</v>
      </c>
      <c r="D23">
        <v>50</v>
      </c>
      <c r="E23">
        <v>47250</v>
      </c>
      <c r="F23">
        <v>3.55</v>
      </c>
      <c r="G23">
        <v>3045</v>
      </c>
      <c r="H23">
        <v>3</v>
      </c>
      <c r="I23">
        <v>8</v>
      </c>
      <c r="J23">
        <v>111</v>
      </c>
      <c r="K23" t="s">
        <v>11</v>
      </c>
    </row>
    <row r="24" spans="1:11" x14ac:dyDescent="0.35">
      <c r="A24" s="1" t="s">
        <v>43</v>
      </c>
      <c r="B24">
        <v>34</v>
      </c>
      <c r="C24">
        <v>7.3</v>
      </c>
      <c r="D24">
        <v>47</v>
      </c>
      <c r="E24">
        <v>13300</v>
      </c>
      <c r="F24">
        <v>5</v>
      </c>
      <c r="G24">
        <v>1983</v>
      </c>
      <c r="H24">
        <v>18</v>
      </c>
      <c r="I24">
        <v>7</v>
      </c>
      <c r="J24">
        <v>135</v>
      </c>
      <c r="K24" t="s">
        <v>11</v>
      </c>
    </row>
    <row r="25" spans="1:11" x14ac:dyDescent="0.35">
      <c r="A25" s="1" t="s">
        <v>20</v>
      </c>
      <c r="B25">
        <v>49</v>
      </c>
      <c r="C25">
        <v>6.9</v>
      </c>
      <c r="D25">
        <v>46</v>
      </c>
      <c r="E25">
        <v>19800</v>
      </c>
      <c r="F25">
        <v>4.0999999999999996</v>
      </c>
      <c r="G25">
        <v>1798</v>
      </c>
      <c r="H25">
        <v>27</v>
      </c>
      <c r="I25">
        <v>7</v>
      </c>
      <c r="J25">
        <v>173</v>
      </c>
      <c r="K25" t="s">
        <v>11</v>
      </c>
    </row>
    <row r="26" spans="1:11" x14ac:dyDescent="0.35">
      <c r="A26" s="1" t="s">
        <v>39</v>
      </c>
      <c r="B26">
        <v>31</v>
      </c>
      <c r="C26">
        <v>6.7</v>
      </c>
      <c r="D26">
        <v>45</v>
      </c>
      <c r="E26">
        <v>47250</v>
      </c>
      <c r="F26">
        <v>3.55</v>
      </c>
      <c r="G26">
        <v>2346</v>
      </c>
      <c r="H26">
        <v>7</v>
      </c>
      <c r="I26">
        <v>26</v>
      </c>
      <c r="J26">
        <v>521</v>
      </c>
      <c r="K26" t="s">
        <v>11</v>
      </c>
    </row>
    <row r="27" spans="1:11" x14ac:dyDescent="0.35">
      <c r="A27" s="1" t="s">
        <v>61</v>
      </c>
      <c r="B27">
        <v>116</v>
      </c>
      <c r="C27">
        <v>6.4</v>
      </c>
      <c r="D27">
        <v>43</v>
      </c>
      <c r="E27">
        <v>30600</v>
      </c>
      <c r="F27">
        <v>2.2999999999999998</v>
      </c>
      <c r="G27">
        <v>1765</v>
      </c>
      <c r="H27">
        <v>29</v>
      </c>
      <c r="I27">
        <v>16</v>
      </c>
      <c r="J27">
        <v>206</v>
      </c>
      <c r="K27" t="s">
        <v>11</v>
      </c>
    </row>
    <row r="28" spans="1:11" x14ac:dyDescent="0.35">
      <c r="A28" s="1" t="s">
        <v>23</v>
      </c>
      <c r="B28">
        <v>97</v>
      </c>
      <c r="C28">
        <v>6.1</v>
      </c>
      <c r="D28">
        <v>42</v>
      </c>
      <c r="E28">
        <v>39000</v>
      </c>
      <c r="F28">
        <v>3.6</v>
      </c>
      <c r="G28">
        <v>1872</v>
      </c>
      <c r="H28">
        <v>24</v>
      </c>
      <c r="I28">
        <v>19</v>
      </c>
      <c r="J28">
        <v>131</v>
      </c>
      <c r="K28" t="s">
        <v>11</v>
      </c>
    </row>
    <row r="29" spans="1:11" x14ac:dyDescent="0.35">
      <c r="A29" s="1" t="s">
        <v>56</v>
      </c>
      <c r="B29">
        <v>76</v>
      </c>
      <c r="C29">
        <v>5.7</v>
      </c>
      <c r="D29">
        <v>41</v>
      </c>
      <c r="E29">
        <v>33400</v>
      </c>
      <c r="F29">
        <v>3.6</v>
      </c>
      <c r="G29">
        <v>1971</v>
      </c>
      <c r="H29">
        <v>19</v>
      </c>
      <c r="I29">
        <v>16</v>
      </c>
      <c r="J29">
        <v>110</v>
      </c>
      <c r="K29" t="s">
        <v>11</v>
      </c>
    </row>
    <row r="30" spans="1:11" x14ac:dyDescent="0.35">
      <c r="A30" s="1" t="s">
        <v>60</v>
      </c>
      <c r="B30">
        <v>63</v>
      </c>
      <c r="C30">
        <v>5.5</v>
      </c>
      <c r="D30">
        <v>40</v>
      </c>
      <c r="E30">
        <v>47250</v>
      </c>
      <c r="F30">
        <v>3.55</v>
      </c>
      <c r="G30">
        <v>1515</v>
      </c>
      <c r="H30">
        <v>32</v>
      </c>
      <c r="I30">
        <v>14</v>
      </c>
      <c r="J30">
        <v>112</v>
      </c>
      <c r="K30" t="s">
        <v>11</v>
      </c>
    </row>
    <row r="31" spans="1:11" x14ac:dyDescent="0.35">
      <c r="A31" s="1" t="s">
        <v>45</v>
      </c>
      <c r="B31">
        <v>63</v>
      </c>
      <c r="C31">
        <v>5.4</v>
      </c>
      <c r="D31">
        <v>39</v>
      </c>
      <c r="E31">
        <v>26600</v>
      </c>
      <c r="F31">
        <v>3.2</v>
      </c>
      <c r="G31">
        <v>2569</v>
      </c>
      <c r="H31">
        <v>4</v>
      </c>
      <c r="I31">
        <v>9</v>
      </c>
      <c r="J31">
        <v>237</v>
      </c>
      <c r="K31" t="s">
        <v>11</v>
      </c>
    </row>
    <row r="32" spans="1:11" x14ac:dyDescent="0.35">
      <c r="A32" s="1" t="s">
        <v>25</v>
      </c>
      <c r="B32">
        <v>48</v>
      </c>
      <c r="C32">
        <v>5.2</v>
      </c>
      <c r="D32">
        <v>38</v>
      </c>
      <c r="E32">
        <v>24300</v>
      </c>
      <c r="F32">
        <v>3.9</v>
      </c>
      <c r="G32">
        <v>2565</v>
      </c>
      <c r="H32">
        <v>5</v>
      </c>
      <c r="I32">
        <v>9</v>
      </c>
      <c r="J32">
        <v>128</v>
      </c>
      <c r="K32" t="s">
        <v>11</v>
      </c>
    </row>
    <row r="33" spans="1:11" x14ac:dyDescent="0.35">
      <c r="A33" s="1" t="s">
        <v>67</v>
      </c>
      <c r="B33">
        <v>536</v>
      </c>
      <c r="C33">
        <v>4.8</v>
      </c>
      <c r="D33">
        <v>35</v>
      </c>
      <c r="E33">
        <v>203200</v>
      </c>
      <c r="F33">
        <v>2.7</v>
      </c>
      <c r="G33">
        <v>2187</v>
      </c>
      <c r="H33">
        <v>10</v>
      </c>
      <c r="I33">
        <v>98</v>
      </c>
      <c r="J33">
        <v>136</v>
      </c>
      <c r="K33" t="s">
        <v>11</v>
      </c>
    </row>
    <row r="34" spans="1:11" x14ac:dyDescent="0.35">
      <c r="A34" s="1" t="s">
        <v>49</v>
      </c>
      <c r="B34">
        <v>84</v>
      </c>
      <c r="C34">
        <v>4.3</v>
      </c>
      <c r="D34">
        <v>34</v>
      </c>
      <c r="E34">
        <v>41200</v>
      </c>
      <c r="F34">
        <v>3.3</v>
      </c>
      <c r="G34">
        <v>1803</v>
      </c>
      <c r="H34">
        <v>26</v>
      </c>
      <c r="I34">
        <v>24</v>
      </c>
      <c r="J34" t="s">
        <v>76</v>
      </c>
      <c r="K34" t="s">
        <v>11</v>
      </c>
    </row>
    <row r="35" spans="1:11" x14ac:dyDescent="0.35">
      <c r="A35" s="1" t="s">
        <v>59</v>
      </c>
      <c r="B35">
        <v>114</v>
      </c>
      <c r="C35">
        <v>4</v>
      </c>
      <c r="D35">
        <v>32</v>
      </c>
      <c r="E35">
        <v>72900</v>
      </c>
      <c r="F35">
        <v>4</v>
      </c>
      <c r="G35">
        <v>2207</v>
      </c>
      <c r="H35">
        <v>9</v>
      </c>
      <c r="I35">
        <v>36</v>
      </c>
      <c r="J35">
        <v>104</v>
      </c>
      <c r="K35" t="s">
        <v>11</v>
      </c>
    </row>
    <row r="36" spans="1:11" x14ac:dyDescent="0.35">
      <c r="A36" s="1" t="s">
        <v>52</v>
      </c>
      <c r="B36">
        <v>82</v>
      </c>
      <c r="C36">
        <v>3.5</v>
      </c>
      <c r="D36">
        <v>25</v>
      </c>
      <c r="E36">
        <v>47250</v>
      </c>
      <c r="F36">
        <v>3.55</v>
      </c>
      <c r="G36">
        <v>1649</v>
      </c>
      <c r="H36">
        <v>31</v>
      </c>
      <c r="I36">
        <v>28</v>
      </c>
      <c r="J36">
        <v>122</v>
      </c>
      <c r="K36" t="s">
        <v>11</v>
      </c>
    </row>
    <row r="37" spans="1:11" x14ac:dyDescent="0.35">
      <c r="A37" s="1" t="s">
        <v>38</v>
      </c>
      <c r="B37">
        <v>194</v>
      </c>
      <c r="C37">
        <v>3.4</v>
      </c>
      <c r="D37">
        <v>22</v>
      </c>
      <c r="E37">
        <v>155300</v>
      </c>
      <c r="F37">
        <v>3.9</v>
      </c>
      <c r="G37">
        <v>1916</v>
      </c>
      <c r="H37">
        <v>22</v>
      </c>
      <c r="I37">
        <v>57</v>
      </c>
      <c r="J37">
        <v>125</v>
      </c>
      <c r="K37" t="s">
        <v>11</v>
      </c>
    </row>
    <row r="38" spans="1:11" x14ac:dyDescent="0.35">
      <c r="A38" s="1" t="s">
        <v>32</v>
      </c>
      <c r="B38">
        <v>88</v>
      </c>
      <c r="C38">
        <v>3.3</v>
      </c>
      <c r="D38">
        <v>21</v>
      </c>
      <c r="E38">
        <v>60300</v>
      </c>
      <c r="F38">
        <v>3.3</v>
      </c>
      <c r="G38">
        <v>1931</v>
      </c>
      <c r="H38">
        <v>20</v>
      </c>
      <c r="I38">
        <v>26</v>
      </c>
      <c r="J38">
        <v>118</v>
      </c>
      <c r="K38" t="s">
        <v>11</v>
      </c>
    </row>
    <row r="39" spans="1:11" x14ac:dyDescent="0.35">
      <c r="A39" s="1" t="s">
        <v>42</v>
      </c>
      <c r="B39">
        <v>19</v>
      </c>
      <c r="C39">
        <v>3.2</v>
      </c>
      <c r="D39">
        <v>20</v>
      </c>
      <c r="E39">
        <v>21200</v>
      </c>
      <c r="F39">
        <v>5.6</v>
      </c>
      <c r="G39">
        <v>2083</v>
      </c>
      <c r="H39">
        <v>14</v>
      </c>
      <c r="I39">
        <v>8</v>
      </c>
      <c r="J39">
        <v>80</v>
      </c>
      <c r="K39" t="s">
        <v>11</v>
      </c>
    </row>
    <row r="40" spans="1:11" x14ac:dyDescent="0.35">
      <c r="A40" s="1" t="s">
        <v>53</v>
      </c>
      <c r="B40">
        <v>161</v>
      </c>
      <c r="C40">
        <v>3.1</v>
      </c>
      <c r="D40">
        <v>18</v>
      </c>
      <c r="E40">
        <v>113600</v>
      </c>
      <c r="F40">
        <v>3.2</v>
      </c>
      <c r="G40">
        <v>2156</v>
      </c>
      <c r="H40">
        <v>11</v>
      </c>
      <c r="I40">
        <v>53</v>
      </c>
      <c r="J40">
        <v>112</v>
      </c>
      <c r="K40" t="s">
        <v>11</v>
      </c>
    </row>
    <row r="41" spans="1:11" x14ac:dyDescent="0.35">
      <c r="A41" s="1" t="s">
        <v>26</v>
      </c>
      <c r="B41">
        <v>14</v>
      </c>
      <c r="C41">
        <v>3.1</v>
      </c>
      <c r="D41">
        <v>18</v>
      </c>
      <c r="E41">
        <v>7900</v>
      </c>
      <c r="F41">
        <v>2.8</v>
      </c>
      <c r="G41">
        <v>2406</v>
      </c>
      <c r="H41">
        <v>6</v>
      </c>
      <c r="I41">
        <v>5</v>
      </c>
      <c r="J41">
        <v>175</v>
      </c>
      <c r="K41" t="s">
        <v>11</v>
      </c>
    </row>
    <row r="42" spans="1:11" x14ac:dyDescent="0.35">
      <c r="A42" s="1" t="s">
        <v>30</v>
      </c>
      <c r="B42">
        <v>218</v>
      </c>
      <c r="C42">
        <v>2.7</v>
      </c>
      <c r="D42">
        <v>15</v>
      </c>
      <c r="E42">
        <v>47250</v>
      </c>
      <c r="F42">
        <v>3.55</v>
      </c>
      <c r="G42">
        <v>1821</v>
      </c>
      <c r="H42">
        <v>25</v>
      </c>
      <c r="I42">
        <v>60</v>
      </c>
      <c r="J42">
        <v>238</v>
      </c>
      <c r="K42" t="s">
        <v>11</v>
      </c>
    </row>
    <row r="43" spans="1:11" x14ac:dyDescent="0.35">
      <c r="A43" s="1" t="s">
        <v>57</v>
      </c>
      <c r="B43">
        <v>19</v>
      </c>
      <c r="C43">
        <v>2.7</v>
      </c>
      <c r="D43">
        <v>15</v>
      </c>
      <c r="E43">
        <v>47250</v>
      </c>
      <c r="F43">
        <v>3.55</v>
      </c>
      <c r="G43">
        <v>1449</v>
      </c>
      <c r="H43">
        <v>33</v>
      </c>
      <c r="I43">
        <v>9</v>
      </c>
      <c r="J43">
        <v>108</v>
      </c>
      <c r="K43" t="s">
        <v>11</v>
      </c>
    </row>
    <row r="44" spans="1:11" x14ac:dyDescent="0.35">
      <c r="A44" s="1" t="s">
        <v>24</v>
      </c>
      <c r="B44">
        <v>146</v>
      </c>
      <c r="C44">
        <v>2.5</v>
      </c>
      <c r="D44">
        <v>10</v>
      </c>
      <c r="E44">
        <v>124900</v>
      </c>
      <c r="F44">
        <v>3.2</v>
      </c>
      <c r="G44">
        <v>1876</v>
      </c>
      <c r="H44">
        <v>23</v>
      </c>
      <c r="I44">
        <v>74</v>
      </c>
      <c r="J44">
        <v>137</v>
      </c>
      <c r="K44" t="s">
        <v>11</v>
      </c>
    </row>
    <row r="45" spans="1:11" x14ac:dyDescent="0.35">
      <c r="A45" s="1" t="s">
        <v>62</v>
      </c>
      <c r="B45">
        <v>101</v>
      </c>
      <c r="C45">
        <v>2.5</v>
      </c>
      <c r="D45">
        <v>10</v>
      </c>
      <c r="E45">
        <v>74800</v>
      </c>
      <c r="F45">
        <v>2.8</v>
      </c>
      <c r="G45">
        <v>2061</v>
      </c>
      <c r="H45">
        <v>15</v>
      </c>
      <c r="I45">
        <v>49</v>
      </c>
      <c r="J45">
        <v>138</v>
      </c>
      <c r="K45" t="s">
        <v>11</v>
      </c>
    </row>
    <row r="46" spans="1:11" x14ac:dyDescent="0.35">
      <c r="A46" s="1" t="s">
        <v>40</v>
      </c>
      <c r="B46">
        <v>202</v>
      </c>
      <c r="C46">
        <v>2.4</v>
      </c>
      <c r="D46">
        <v>8</v>
      </c>
      <c r="E46">
        <v>146300</v>
      </c>
      <c r="F46">
        <v>2.5</v>
      </c>
      <c r="G46">
        <v>2016</v>
      </c>
      <c r="H46">
        <v>17</v>
      </c>
      <c r="I46">
        <v>105</v>
      </c>
      <c r="J46">
        <v>184</v>
      </c>
      <c r="K46" t="s">
        <v>11</v>
      </c>
    </row>
    <row r="47" spans="1:11" x14ac:dyDescent="0.35">
      <c r="A47" s="1" t="s">
        <v>65</v>
      </c>
      <c r="B47">
        <v>92</v>
      </c>
      <c r="C47">
        <v>2.4</v>
      </c>
      <c r="D47">
        <v>8</v>
      </c>
      <c r="E47">
        <v>80900</v>
      </c>
      <c r="F47">
        <v>3.1</v>
      </c>
      <c r="G47">
        <v>2151</v>
      </c>
      <c r="H47">
        <v>12</v>
      </c>
      <c r="I47">
        <v>67</v>
      </c>
      <c r="J47">
        <v>123</v>
      </c>
      <c r="K47" t="s">
        <v>11</v>
      </c>
    </row>
    <row r="48" spans="1:11" x14ac:dyDescent="0.35">
      <c r="A48" s="1" t="s">
        <v>36</v>
      </c>
      <c r="B48">
        <v>14</v>
      </c>
      <c r="C48">
        <v>2.2000000000000002</v>
      </c>
      <c r="D48">
        <v>4</v>
      </c>
      <c r="E48">
        <v>47250</v>
      </c>
      <c r="F48">
        <v>3.55</v>
      </c>
      <c r="G48">
        <v>2243</v>
      </c>
      <c r="H48">
        <v>8</v>
      </c>
      <c r="I48">
        <v>7</v>
      </c>
      <c r="J48">
        <v>119</v>
      </c>
      <c r="K48" t="s">
        <v>11</v>
      </c>
    </row>
    <row r="49" spans="1:11" x14ac:dyDescent="0.35">
      <c r="A49" s="1" t="s">
        <v>50</v>
      </c>
      <c r="B49">
        <v>36</v>
      </c>
      <c r="C49">
        <v>2.1</v>
      </c>
      <c r="D49">
        <v>3</v>
      </c>
      <c r="E49">
        <v>43800</v>
      </c>
      <c r="F49">
        <v>3.9</v>
      </c>
      <c r="G49">
        <v>1735</v>
      </c>
      <c r="H49">
        <v>30</v>
      </c>
      <c r="I49">
        <v>24</v>
      </c>
      <c r="J49">
        <v>107</v>
      </c>
      <c r="K49" t="s">
        <v>11</v>
      </c>
    </row>
    <row r="50" spans="1:11" x14ac:dyDescent="0.35">
      <c r="A50" s="1" t="s">
        <v>63</v>
      </c>
      <c r="B50">
        <v>8</v>
      </c>
      <c r="C50">
        <v>1.7</v>
      </c>
      <c r="D50">
        <v>2</v>
      </c>
      <c r="E50">
        <v>47250</v>
      </c>
      <c r="F50">
        <v>3.55</v>
      </c>
      <c r="G50">
        <v>2023</v>
      </c>
      <c r="H50">
        <v>16</v>
      </c>
      <c r="I50">
        <v>7</v>
      </c>
      <c r="J50">
        <v>103</v>
      </c>
      <c r="K50" t="s">
        <v>11</v>
      </c>
    </row>
    <row r="51" spans="1:11" x14ac:dyDescent="0.35">
      <c r="A51" s="1" t="s">
        <v>21</v>
      </c>
      <c r="B51">
        <v>44</v>
      </c>
      <c r="C51">
        <v>1.4</v>
      </c>
      <c r="D51">
        <v>1</v>
      </c>
      <c r="E51">
        <v>69700</v>
      </c>
      <c r="F51">
        <v>3.1</v>
      </c>
      <c r="G51">
        <v>1929</v>
      </c>
      <c r="H51">
        <v>21</v>
      </c>
      <c r="I51">
        <v>33</v>
      </c>
      <c r="J51">
        <v>123</v>
      </c>
      <c r="K51" t="s">
        <v>11</v>
      </c>
    </row>
    <row r="52" spans="1:11" x14ac:dyDescent="0.35">
      <c r="A52" s="1" t="s">
        <v>73</v>
      </c>
      <c r="B52">
        <f>SUM(Table1[Number of Fatalities, 2012])</f>
        <v>4617</v>
      </c>
      <c r="C52">
        <f>SUM(Table1[Rate of Fatalities, 2012])</f>
        <v>215.89999999999995</v>
      </c>
      <c r="D52">
        <f>SUM(Table1[State Rank, Fatalities 2012])</f>
        <v>1255</v>
      </c>
      <c r="E52">
        <f>SUM(Table1[Number of Injuries/Illnesses 2012])</f>
        <v>3073500</v>
      </c>
      <c r="F52">
        <f>SUM(Table1[Injuries/Illnesses 2012 Rate])</f>
        <v>180.70000000000002</v>
      </c>
      <c r="G52">
        <f>SUM(Table1[Penalties FY 2013 (Average $)])</f>
        <v>86394</v>
      </c>
      <c r="H52">
        <f>SUM(Table1[Penalties FY 2013 (Rank)])</f>
        <v>1275</v>
      </c>
      <c r="I52">
        <f>SUM(Table1[Inspectors])</f>
        <v>1936</v>
      </c>
      <c r="J52">
        <f>SUM(Table1[Years to Inspect Each Workplace Once])</f>
        <v>6100</v>
      </c>
      <c r="K52">
        <f>SUM(Table1[State or Federal Program])</f>
        <v>0</v>
      </c>
    </row>
    <row r="53" spans="1:11" x14ac:dyDescent="0.35">
      <c r="A53" t="s">
        <v>18</v>
      </c>
      <c r="B53">
        <f>MEDIAN(Table1[Number of Fatalities, 2012])</f>
        <v>68.5</v>
      </c>
      <c r="C53">
        <f>MEDIAN(Table1[Rate of Fatalities, 2012])</f>
        <v>3.5</v>
      </c>
      <c r="D53">
        <f>MEDIAN(Table1[State Rank, Fatalities 2012])</f>
        <v>25</v>
      </c>
      <c r="E53">
        <f>MEDIAN(Table1[Number of Injuries/Illnesses 2012])</f>
        <v>47250</v>
      </c>
      <c r="F53">
        <f>MEDIAN(Table1[Injuries/Illnesses 2012 Rate])</f>
        <v>3.55</v>
      </c>
      <c r="G53">
        <f>MEDIAN(Table1[Penalties FY 2013 (Average $)])</f>
        <v>1812</v>
      </c>
      <c r="H53">
        <f>MEDIAN(Table1[Penalties FY 2013 (Rank)])</f>
        <v>25.5</v>
      </c>
      <c r="I53">
        <f>MEDIAN(Table1[Inspectors])</f>
        <v>26</v>
      </c>
      <c r="J53">
        <f>MEDIAN(Table1[Years to Inspect Each Workplace Once])</f>
        <v>112</v>
      </c>
    </row>
    <row r="55" spans="1:11" x14ac:dyDescent="0.35">
      <c r="A55" t="s">
        <v>12</v>
      </c>
      <c r="B55">
        <v>4628</v>
      </c>
      <c r="C55">
        <v>3.4</v>
      </c>
      <c r="F55">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A969-FDA5-49B6-BA79-FF409433E983}">
  <dimension ref="A1:Y210"/>
  <sheetViews>
    <sheetView topLeftCell="O106" zoomScale="136" zoomScaleNormal="136" workbookViewId="0">
      <selection activeCell="AU62" sqref="AU62"/>
    </sheetView>
  </sheetViews>
  <sheetFormatPr defaultRowHeight="14.5" x14ac:dyDescent="0.35"/>
  <cols>
    <col min="1" max="1" width="17.90625" bestFit="1" customWidth="1"/>
    <col min="2" max="2" width="26.26953125" bestFit="1" customWidth="1"/>
    <col min="3" max="3" width="15.90625" bestFit="1" customWidth="1"/>
    <col min="5" max="5" width="17.1796875" bestFit="1" customWidth="1"/>
    <col min="6" max="6" width="13.6328125" bestFit="1" customWidth="1"/>
    <col min="7" max="7" width="29.54296875" bestFit="1" customWidth="1"/>
    <col min="8" max="8" width="16.81640625" customWidth="1"/>
    <col min="9" max="9" width="43.453125" customWidth="1"/>
    <col min="12" max="12" width="13.6328125" bestFit="1" customWidth="1"/>
    <col min="13" max="13" width="17.90625" bestFit="1" customWidth="1"/>
    <col min="14" max="14" width="35.54296875" bestFit="1" customWidth="1"/>
    <col min="23" max="23" width="16" customWidth="1"/>
    <col min="24" max="24" width="12.453125" bestFit="1" customWidth="1"/>
    <col min="25" max="25" width="35.54296875" bestFit="1" customWidth="1"/>
  </cols>
  <sheetData>
    <row r="1" spans="1:25" x14ac:dyDescent="0.35">
      <c r="A1" s="6" t="s">
        <v>15</v>
      </c>
      <c r="B1" t="s">
        <v>13</v>
      </c>
    </row>
    <row r="2" spans="1:25" x14ac:dyDescent="0.35">
      <c r="A2" s="7" t="s">
        <v>11</v>
      </c>
      <c r="B2">
        <v>128.20000000000002</v>
      </c>
      <c r="D2" s="9"/>
      <c r="E2" s="10"/>
      <c r="M2" s="6" t="s">
        <v>0</v>
      </c>
      <c r="N2" t="s">
        <v>17</v>
      </c>
    </row>
    <row r="3" spans="1:25" x14ac:dyDescent="0.35">
      <c r="A3" s="8" t="s">
        <v>20</v>
      </c>
      <c r="B3">
        <v>6.9</v>
      </c>
      <c r="D3" s="8"/>
      <c r="M3" s="7" t="s">
        <v>11</v>
      </c>
      <c r="N3">
        <v>1781000</v>
      </c>
      <c r="X3" s="6" t="s">
        <v>15</v>
      </c>
      <c r="Y3" t="s">
        <v>17</v>
      </c>
    </row>
    <row r="4" spans="1:25" x14ac:dyDescent="0.35">
      <c r="A4" s="8" t="s">
        <v>21</v>
      </c>
      <c r="B4">
        <v>1.4</v>
      </c>
      <c r="D4" s="8"/>
      <c r="M4" s="8" t="s">
        <v>49</v>
      </c>
      <c r="N4">
        <v>41200</v>
      </c>
      <c r="X4" s="7" t="s">
        <v>11</v>
      </c>
      <c r="Y4">
        <v>1781000</v>
      </c>
    </row>
    <row r="5" spans="1:25" x14ac:dyDescent="0.35">
      <c r="A5" s="8" t="s">
        <v>23</v>
      </c>
      <c r="B5">
        <v>6.1</v>
      </c>
      <c r="D5" s="8"/>
      <c r="M5" s="8" t="s">
        <v>45</v>
      </c>
      <c r="N5">
        <v>26600</v>
      </c>
      <c r="X5" s="7" t="s">
        <v>0</v>
      </c>
      <c r="Y5">
        <v>1292500</v>
      </c>
    </row>
    <row r="6" spans="1:25" x14ac:dyDescent="0.35">
      <c r="A6" s="8" t="s">
        <v>24</v>
      </c>
      <c r="B6">
        <v>2.5</v>
      </c>
      <c r="D6" s="8"/>
      <c r="M6" s="8" t="s">
        <v>52</v>
      </c>
      <c r="N6">
        <v>47250</v>
      </c>
      <c r="X6" s="7" t="s">
        <v>16</v>
      </c>
      <c r="Y6">
        <v>3073500</v>
      </c>
    </row>
    <row r="7" spans="1:25" x14ac:dyDescent="0.35">
      <c r="A7" s="8" t="s">
        <v>25</v>
      </c>
      <c r="B7">
        <v>5.2</v>
      </c>
      <c r="D7" s="8"/>
      <c r="M7" s="8" t="s">
        <v>50</v>
      </c>
      <c r="N7">
        <v>43800</v>
      </c>
    </row>
    <row r="8" spans="1:25" ht="18.5" x14ac:dyDescent="0.45">
      <c r="A8" s="8" t="s">
        <v>26</v>
      </c>
      <c r="B8">
        <v>3.1</v>
      </c>
      <c r="D8" s="8"/>
      <c r="M8" s="8" t="s">
        <v>26</v>
      </c>
      <c r="N8">
        <v>7900</v>
      </c>
      <c r="W8" t="s">
        <v>75</v>
      </c>
      <c r="X8" s="18">
        <v>1936</v>
      </c>
    </row>
    <row r="9" spans="1:25" ht="18.5" x14ac:dyDescent="0.45">
      <c r="A9" s="8" t="s">
        <v>30</v>
      </c>
      <c r="B9">
        <v>2.7</v>
      </c>
      <c r="D9" s="8"/>
      <c r="M9" s="8" t="s">
        <v>30</v>
      </c>
      <c r="N9">
        <v>47250</v>
      </c>
      <c r="W9" t="s">
        <v>74</v>
      </c>
      <c r="X9" s="19">
        <v>4617</v>
      </c>
    </row>
    <row r="10" spans="1:25" x14ac:dyDescent="0.35">
      <c r="A10" s="8" t="s">
        <v>32</v>
      </c>
      <c r="B10">
        <v>3.3</v>
      </c>
      <c r="D10" s="8"/>
      <c r="M10" s="8" t="s">
        <v>62</v>
      </c>
      <c r="N10">
        <v>74800</v>
      </c>
    </row>
    <row r="11" spans="1:25" x14ac:dyDescent="0.35">
      <c r="A11" s="8" t="s">
        <v>36</v>
      </c>
      <c r="B11">
        <v>2.2000000000000002</v>
      </c>
      <c r="D11" s="8"/>
      <c r="M11" s="8" t="s">
        <v>57</v>
      </c>
      <c r="N11">
        <v>47250</v>
      </c>
    </row>
    <row r="12" spans="1:25" x14ac:dyDescent="0.35">
      <c r="A12" s="8" t="s">
        <v>38</v>
      </c>
      <c r="B12">
        <v>3.4</v>
      </c>
      <c r="D12" s="8"/>
      <c r="M12" s="8" t="s">
        <v>24</v>
      </c>
      <c r="N12">
        <v>124900</v>
      </c>
    </row>
    <row r="13" spans="1:25" x14ac:dyDescent="0.35">
      <c r="A13" s="8" t="s">
        <v>39</v>
      </c>
      <c r="B13">
        <v>6.7</v>
      </c>
      <c r="D13" s="8"/>
      <c r="M13" s="8" t="s">
        <v>56</v>
      </c>
      <c r="N13">
        <v>33400</v>
      </c>
    </row>
    <row r="14" spans="1:25" x14ac:dyDescent="0.35">
      <c r="A14" s="8" t="s">
        <v>40</v>
      </c>
      <c r="B14">
        <v>2.4</v>
      </c>
      <c r="D14" s="8"/>
      <c r="M14" s="8" t="s">
        <v>61</v>
      </c>
      <c r="N14">
        <v>30600</v>
      </c>
    </row>
    <row r="15" spans="1:25" x14ac:dyDescent="0.35">
      <c r="A15" s="8" t="s">
        <v>42</v>
      </c>
      <c r="B15">
        <v>3.2</v>
      </c>
      <c r="D15" s="8"/>
      <c r="M15" s="8" t="s">
        <v>42</v>
      </c>
      <c r="N15">
        <v>21200</v>
      </c>
    </row>
    <row r="16" spans="1:25" x14ac:dyDescent="0.35">
      <c r="A16" s="8" t="s">
        <v>43</v>
      </c>
      <c r="B16">
        <v>7.3</v>
      </c>
      <c r="D16" s="8"/>
      <c r="M16" s="8" t="s">
        <v>21</v>
      </c>
      <c r="N16">
        <v>69700</v>
      </c>
    </row>
    <row r="17" spans="1:14" x14ac:dyDescent="0.35">
      <c r="A17" s="8" t="s">
        <v>45</v>
      </c>
      <c r="B17">
        <v>5.4</v>
      </c>
      <c r="D17" s="8"/>
      <c r="M17" s="8" t="s">
        <v>60</v>
      </c>
      <c r="N17">
        <v>47250</v>
      </c>
    </row>
    <row r="18" spans="1:14" x14ac:dyDescent="0.35">
      <c r="A18" s="8" t="s">
        <v>49</v>
      </c>
      <c r="B18">
        <v>4.3</v>
      </c>
      <c r="D18" s="8"/>
      <c r="M18" s="8" t="s">
        <v>32</v>
      </c>
      <c r="N18">
        <v>60300</v>
      </c>
    </row>
    <row r="19" spans="1:14" x14ac:dyDescent="0.35">
      <c r="A19" s="8" t="s">
        <v>50</v>
      </c>
      <c r="B19">
        <v>2.1</v>
      </c>
      <c r="D19" s="8"/>
      <c r="M19" s="8" t="s">
        <v>43</v>
      </c>
      <c r="N19">
        <v>13300</v>
      </c>
    </row>
    <row r="20" spans="1:14" x14ac:dyDescent="0.35">
      <c r="A20" s="8" t="s">
        <v>52</v>
      </c>
      <c r="B20">
        <v>3.5</v>
      </c>
      <c r="D20" s="8"/>
      <c r="M20" s="8" t="s">
        <v>25</v>
      </c>
      <c r="N20">
        <v>24300</v>
      </c>
    </row>
    <row r="21" spans="1:14" x14ac:dyDescent="0.35">
      <c r="A21" s="8" t="s">
        <v>53</v>
      </c>
      <c r="B21">
        <v>3.1</v>
      </c>
      <c r="D21" s="8"/>
      <c r="M21" s="8" t="s">
        <v>36</v>
      </c>
      <c r="N21">
        <v>47250</v>
      </c>
    </row>
    <row r="22" spans="1:14" x14ac:dyDescent="0.35">
      <c r="A22" s="8" t="s">
        <v>56</v>
      </c>
      <c r="B22">
        <v>5.7</v>
      </c>
      <c r="D22" s="8"/>
      <c r="M22" s="8" t="s">
        <v>65</v>
      </c>
      <c r="N22">
        <v>80900</v>
      </c>
    </row>
    <row r="23" spans="1:14" x14ac:dyDescent="0.35">
      <c r="A23" s="8" t="s">
        <v>57</v>
      </c>
      <c r="B23">
        <v>2.7</v>
      </c>
      <c r="D23" s="8"/>
      <c r="M23" s="8" t="s">
        <v>40</v>
      </c>
      <c r="N23">
        <v>146300</v>
      </c>
    </row>
    <row r="24" spans="1:14" x14ac:dyDescent="0.35">
      <c r="A24" s="8" t="s">
        <v>59</v>
      </c>
      <c r="B24">
        <v>4</v>
      </c>
      <c r="D24" s="8"/>
      <c r="M24" s="8" t="s">
        <v>66</v>
      </c>
      <c r="N24">
        <v>47250</v>
      </c>
    </row>
    <row r="25" spans="1:14" x14ac:dyDescent="0.35">
      <c r="A25" s="8" t="s">
        <v>60</v>
      </c>
      <c r="B25">
        <v>5.5</v>
      </c>
      <c r="D25" s="8"/>
      <c r="M25" s="8" t="s">
        <v>53</v>
      </c>
      <c r="N25">
        <v>113600</v>
      </c>
    </row>
    <row r="26" spans="1:14" x14ac:dyDescent="0.35">
      <c r="A26" s="8" t="s">
        <v>61</v>
      </c>
      <c r="B26">
        <v>6.4</v>
      </c>
      <c r="D26" s="8"/>
      <c r="M26" s="8" t="s">
        <v>23</v>
      </c>
      <c r="N26">
        <v>39000</v>
      </c>
    </row>
    <row r="27" spans="1:14" x14ac:dyDescent="0.35">
      <c r="A27" s="8" t="s">
        <v>62</v>
      </c>
      <c r="B27">
        <v>2.5</v>
      </c>
      <c r="D27" s="8"/>
      <c r="M27" s="8" t="s">
        <v>38</v>
      </c>
      <c r="N27">
        <v>155300</v>
      </c>
    </row>
    <row r="28" spans="1:14" x14ac:dyDescent="0.35">
      <c r="A28" s="8" t="s">
        <v>63</v>
      </c>
      <c r="B28">
        <v>1.7</v>
      </c>
      <c r="D28" s="8"/>
      <c r="M28" s="8" t="s">
        <v>63</v>
      </c>
      <c r="N28">
        <v>47250</v>
      </c>
    </row>
    <row r="29" spans="1:14" x14ac:dyDescent="0.35">
      <c r="A29" s="8" t="s">
        <v>65</v>
      </c>
      <c r="B29">
        <v>2.4</v>
      </c>
      <c r="D29" s="8"/>
      <c r="M29" s="8" t="s">
        <v>39</v>
      </c>
      <c r="N29">
        <v>47250</v>
      </c>
    </row>
    <row r="30" spans="1:14" x14ac:dyDescent="0.35">
      <c r="A30" s="8" t="s">
        <v>66</v>
      </c>
      <c r="B30">
        <v>17.7</v>
      </c>
      <c r="D30" s="8"/>
      <c r="M30" s="8" t="s">
        <v>67</v>
      </c>
      <c r="N30">
        <v>203200</v>
      </c>
    </row>
    <row r="31" spans="1:14" x14ac:dyDescent="0.35">
      <c r="A31" s="8" t="s">
        <v>67</v>
      </c>
      <c r="B31">
        <v>4.8</v>
      </c>
      <c r="D31" s="8"/>
      <c r="M31" s="8" t="s">
        <v>20</v>
      </c>
      <c r="N31">
        <v>19800</v>
      </c>
    </row>
    <row r="32" spans="1:14" x14ac:dyDescent="0.35">
      <c r="A32" s="7" t="s">
        <v>0</v>
      </c>
      <c r="B32">
        <v>87.7</v>
      </c>
      <c r="D32" s="9"/>
      <c r="E32" s="10"/>
      <c r="M32" s="8" t="s">
        <v>59</v>
      </c>
      <c r="N32">
        <v>72900</v>
      </c>
    </row>
    <row r="33" spans="1:14" x14ac:dyDescent="0.35">
      <c r="A33" s="8" t="s">
        <v>19</v>
      </c>
      <c r="B33">
        <v>3.5</v>
      </c>
      <c r="D33" s="8"/>
      <c r="M33" s="7" t="s">
        <v>0</v>
      </c>
      <c r="N33">
        <v>1292500</v>
      </c>
    </row>
    <row r="34" spans="1:14" x14ac:dyDescent="0.35">
      <c r="A34" s="8" t="s">
        <v>22</v>
      </c>
      <c r="B34">
        <v>3.8</v>
      </c>
      <c r="D34" s="8"/>
      <c r="M34" s="8" t="s">
        <v>64</v>
      </c>
      <c r="N34">
        <v>9700</v>
      </c>
    </row>
    <row r="35" spans="1:14" x14ac:dyDescent="0.35">
      <c r="A35" s="8" t="s">
        <v>27</v>
      </c>
      <c r="B35">
        <v>3.4</v>
      </c>
      <c r="D35" s="8"/>
      <c r="M35" s="8" t="s">
        <v>29</v>
      </c>
      <c r="N35">
        <v>54400</v>
      </c>
    </row>
    <row r="36" spans="1:14" x14ac:dyDescent="0.35">
      <c r="A36" s="8" t="s">
        <v>28</v>
      </c>
      <c r="B36">
        <v>6.6</v>
      </c>
      <c r="D36" s="8"/>
      <c r="M36" s="8" t="s">
        <v>68</v>
      </c>
      <c r="N36">
        <v>345400</v>
      </c>
    </row>
    <row r="37" spans="1:14" x14ac:dyDescent="0.35">
      <c r="A37" s="8" t="s">
        <v>29</v>
      </c>
      <c r="B37">
        <v>2.2999999999999998</v>
      </c>
      <c r="D37" s="8"/>
      <c r="M37" s="8" t="s">
        <v>27</v>
      </c>
      <c r="N37">
        <v>13700</v>
      </c>
    </row>
    <row r="38" spans="1:14" x14ac:dyDescent="0.35">
      <c r="A38" s="8" t="s">
        <v>31</v>
      </c>
      <c r="B38">
        <v>3.8</v>
      </c>
      <c r="D38" s="8"/>
      <c r="M38" s="8" t="s">
        <v>34</v>
      </c>
      <c r="N38">
        <v>77900</v>
      </c>
    </row>
    <row r="39" spans="1:14" x14ac:dyDescent="0.35">
      <c r="A39" s="8" t="s">
        <v>33</v>
      </c>
      <c r="B39">
        <v>3.4</v>
      </c>
      <c r="D39" s="8"/>
      <c r="M39" s="8" t="s">
        <v>28</v>
      </c>
      <c r="N39">
        <v>45600</v>
      </c>
    </row>
    <row r="40" spans="1:14" x14ac:dyDescent="0.35">
      <c r="A40" s="8" t="s">
        <v>34</v>
      </c>
      <c r="B40">
        <v>4.2</v>
      </c>
      <c r="D40" s="8"/>
      <c r="M40" s="8" t="s">
        <v>47</v>
      </c>
      <c r="N40">
        <v>48900</v>
      </c>
    </row>
    <row r="41" spans="1:14" x14ac:dyDescent="0.35">
      <c r="A41" s="8" t="s">
        <v>35</v>
      </c>
      <c r="B41">
        <v>3.5</v>
      </c>
      <c r="D41" s="8"/>
      <c r="M41" s="8" t="s">
        <v>48</v>
      </c>
      <c r="N41">
        <v>51900</v>
      </c>
    </row>
    <row r="42" spans="1:14" x14ac:dyDescent="0.35">
      <c r="A42" s="8" t="s">
        <v>37</v>
      </c>
      <c r="B42">
        <v>4.8</v>
      </c>
      <c r="D42" s="8"/>
      <c r="M42" s="8" t="s">
        <v>33</v>
      </c>
      <c r="N42">
        <v>105500</v>
      </c>
    </row>
    <row r="43" spans="1:14" x14ac:dyDescent="0.35">
      <c r="A43" s="8" t="s">
        <v>41</v>
      </c>
      <c r="B43">
        <v>3</v>
      </c>
      <c r="D43" s="8"/>
      <c r="M43" s="8" t="s">
        <v>55</v>
      </c>
      <c r="N43">
        <v>67500</v>
      </c>
    </row>
    <row r="44" spans="1:14" x14ac:dyDescent="0.35">
      <c r="A44" s="8" t="s">
        <v>44</v>
      </c>
      <c r="B44">
        <v>3.5</v>
      </c>
      <c r="D44" s="8"/>
      <c r="M44" s="8" t="s">
        <v>46</v>
      </c>
      <c r="N44">
        <v>32400</v>
      </c>
    </row>
    <row r="45" spans="1:14" x14ac:dyDescent="0.35">
      <c r="A45" s="8" t="s">
        <v>46</v>
      </c>
      <c r="B45">
        <v>3.6</v>
      </c>
      <c r="D45" s="8"/>
      <c r="M45" s="8" t="s">
        <v>37</v>
      </c>
      <c r="N45">
        <v>19900</v>
      </c>
    </row>
    <row r="46" spans="1:14" x14ac:dyDescent="0.35">
      <c r="A46" s="8" t="s">
        <v>47</v>
      </c>
      <c r="B46">
        <v>4.9000000000000004</v>
      </c>
      <c r="D46" s="8"/>
      <c r="M46" s="8" t="s">
        <v>35</v>
      </c>
      <c r="N46">
        <v>75900</v>
      </c>
    </row>
    <row r="47" spans="1:14" x14ac:dyDescent="0.35">
      <c r="A47" s="8" t="s">
        <v>48</v>
      </c>
      <c r="B47">
        <v>2.6</v>
      </c>
      <c r="D47" s="8"/>
      <c r="M47" s="8" t="s">
        <v>51</v>
      </c>
      <c r="N47">
        <v>42900</v>
      </c>
    </row>
    <row r="48" spans="1:14" x14ac:dyDescent="0.35">
      <c r="A48" s="8" t="s">
        <v>51</v>
      </c>
      <c r="B48">
        <v>2.6</v>
      </c>
      <c r="D48" s="8"/>
      <c r="M48" s="8" t="s">
        <v>19</v>
      </c>
      <c r="N48">
        <v>36200</v>
      </c>
    </row>
    <row r="49" spans="1:14" x14ac:dyDescent="0.35">
      <c r="A49" s="8" t="s">
        <v>54</v>
      </c>
      <c r="B49">
        <v>12.2</v>
      </c>
      <c r="D49" s="8"/>
      <c r="M49" s="8" t="s">
        <v>22</v>
      </c>
      <c r="N49">
        <v>65100</v>
      </c>
    </row>
    <row r="50" spans="1:14" x14ac:dyDescent="0.35">
      <c r="A50" s="8" t="s">
        <v>55</v>
      </c>
      <c r="B50">
        <v>2.6</v>
      </c>
      <c r="D50" s="8"/>
      <c r="M50" s="8" t="s">
        <v>41</v>
      </c>
      <c r="N50">
        <v>27700</v>
      </c>
    </row>
    <row r="51" spans="1:14" x14ac:dyDescent="0.35">
      <c r="A51" s="8" t="s">
        <v>58</v>
      </c>
      <c r="B51">
        <v>2.2000000000000002</v>
      </c>
      <c r="D51" s="8"/>
      <c r="M51" s="8" t="s">
        <v>44</v>
      </c>
      <c r="N51">
        <v>9900</v>
      </c>
    </row>
    <row r="52" spans="1:14" x14ac:dyDescent="0.35">
      <c r="A52" s="8" t="s">
        <v>64</v>
      </c>
      <c r="B52">
        <v>8.9</v>
      </c>
      <c r="D52" s="8"/>
      <c r="M52" s="8" t="s">
        <v>31</v>
      </c>
      <c r="N52">
        <v>66200</v>
      </c>
    </row>
    <row r="53" spans="1:14" x14ac:dyDescent="0.35">
      <c r="A53" s="8" t="s">
        <v>68</v>
      </c>
      <c r="B53">
        <v>2.2999999999999998</v>
      </c>
      <c r="D53" s="8"/>
      <c r="M53" s="8" t="s">
        <v>58</v>
      </c>
      <c r="N53">
        <v>89300</v>
      </c>
    </row>
    <row r="54" spans="1:14" x14ac:dyDescent="0.35">
      <c r="A54" s="7" t="s">
        <v>16</v>
      </c>
      <c r="B54">
        <v>215.90000000000003</v>
      </c>
      <c r="D54" s="11"/>
      <c r="E54" s="12"/>
      <c r="M54" s="8" t="s">
        <v>54</v>
      </c>
      <c r="N54">
        <v>6500</v>
      </c>
    </row>
    <row r="55" spans="1:14" x14ac:dyDescent="0.35">
      <c r="M55" s="7" t="s">
        <v>16</v>
      </c>
      <c r="N55">
        <v>3073500</v>
      </c>
    </row>
    <row r="57" spans="1:14" x14ac:dyDescent="0.35">
      <c r="A57" s="6" t="s">
        <v>15</v>
      </c>
      <c r="B57" t="s">
        <v>77</v>
      </c>
      <c r="C57" t="s">
        <v>78</v>
      </c>
    </row>
    <row r="58" spans="1:14" x14ac:dyDescent="0.35">
      <c r="A58" s="7" t="s">
        <v>64</v>
      </c>
      <c r="B58">
        <v>58</v>
      </c>
      <c r="C58">
        <v>11</v>
      </c>
    </row>
    <row r="59" spans="1:14" x14ac:dyDescent="0.35">
      <c r="A59" s="7" t="s">
        <v>29</v>
      </c>
      <c r="B59">
        <v>126</v>
      </c>
      <c r="C59">
        <v>30</v>
      </c>
    </row>
    <row r="60" spans="1:14" x14ac:dyDescent="0.35">
      <c r="A60" s="7" t="s">
        <v>68</v>
      </c>
      <c r="B60">
        <v>179</v>
      </c>
      <c r="C60">
        <v>216</v>
      </c>
    </row>
    <row r="61" spans="1:14" x14ac:dyDescent="0.35">
      <c r="A61" s="7" t="s">
        <v>27</v>
      </c>
      <c r="B61">
        <v>79</v>
      </c>
      <c r="C61">
        <v>20</v>
      </c>
    </row>
    <row r="62" spans="1:14" x14ac:dyDescent="0.35">
      <c r="A62" s="7" t="s">
        <v>34</v>
      </c>
      <c r="B62">
        <v>104</v>
      </c>
      <c r="C62">
        <v>39</v>
      </c>
    </row>
    <row r="63" spans="1:14" x14ac:dyDescent="0.35">
      <c r="A63" s="7" t="s">
        <v>28</v>
      </c>
      <c r="B63">
        <v>98</v>
      </c>
      <c r="C63">
        <v>26</v>
      </c>
    </row>
    <row r="64" spans="1:14" x14ac:dyDescent="0.35">
      <c r="A64" s="7" t="s">
        <v>47</v>
      </c>
      <c r="B64">
        <v>124</v>
      </c>
      <c r="C64">
        <v>39</v>
      </c>
    </row>
    <row r="65" spans="1:3" x14ac:dyDescent="0.35">
      <c r="A65" s="7" t="s">
        <v>48</v>
      </c>
      <c r="B65">
        <v>108</v>
      </c>
      <c r="C65">
        <v>48</v>
      </c>
    </row>
    <row r="66" spans="1:3" x14ac:dyDescent="0.35">
      <c r="A66" s="7" t="s">
        <v>33</v>
      </c>
      <c r="B66">
        <v>45</v>
      </c>
      <c r="C66">
        <v>63</v>
      </c>
    </row>
    <row r="67" spans="1:3" x14ac:dyDescent="0.35">
      <c r="A67" s="7" t="s">
        <v>55</v>
      </c>
      <c r="B67">
        <v>57</v>
      </c>
      <c r="C67">
        <v>58</v>
      </c>
    </row>
    <row r="68" spans="1:3" x14ac:dyDescent="0.35">
      <c r="A68" s="7" t="s">
        <v>46</v>
      </c>
      <c r="B68">
        <v>49</v>
      </c>
      <c r="C68">
        <v>44</v>
      </c>
    </row>
    <row r="69" spans="1:3" x14ac:dyDescent="0.35">
      <c r="A69" s="7" t="s">
        <v>37</v>
      </c>
      <c r="B69">
        <v>191</v>
      </c>
      <c r="C69">
        <v>9</v>
      </c>
    </row>
    <row r="70" spans="1:3" x14ac:dyDescent="0.35">
      <c r="A70" s="7" t="s">
        <v>35</v>
      </c>
      <c r="B70">
        <v>60</v>
      </c>
      <c r="C70">
        <v>104</v>
      </c>
    </row>
    <row r="71" spans="1:3" x14ac:dyDescent="0.35">
      <c r="A71" s="7" t="s">
        <v>51</v>
      </c>
      <c r="B71">
        <v>31</v>
      </c>
      <c r="C71">
        <v>75</v>
      </c>
    </row>
    <row r="72" spans="1:3" x14ac:dyDescent="0.35">
      <c r="A72" s="7" t="s">
        <v>19</v>
      </c>
      <c r="B72">
        <v>111</v>
      </c>
      <c r="C72">
        <v>24</v>
      </c>
    </row>
    <row r="73" spans="1:3" x14ac:dyDescent="0.35">
      <c r="A73" s="7" t="s">
        <v>22</v>
      </c>
      <c r="B73">
        <v>82</v>
      </c>
      <c r="C73">
        <v>30</v>
      </c>
    </row>
    <row r="74" spans="1:3" x14ac:dyDescent="0.35">
      <c r="A74" s="7" t="s">
        <v>41</v>
      </c>
      <c r="B74">
        <v>81</v>
      </c>
      <c r="C74">
        <v>22</v>
      </c>
    </row>
    <row r="75" spans="1:3" x14ac:dyDescent="0.35">
      <c r="A75" s="7" t="s">
        <v>44</v>
      </c>
      <c r="B75">
        <v>68</v>
      </c>
      <c r="C75">
        <v>9</v>
      </c>
    </row>
    <row r="76" spans="1:3" x14ac:dyDescent="0.35">
      <c r="A76" s="7" t="s">
        <v>31</v>
      </c>
      <c r="B76">
        <v>82</v>
      </c>
      <c r="C76">
        <v>48</v>
      </c>
    </row>
    <row r="77" spans="1:3" x14ac:dyDescent="0.35">
      <c r="A77" s="7" t="s">
        <v>58</v>
      </c>
      <c r="B77">
        <v>50</v>
      </c>
      <c r="C77">
        <v>111</v>
      </c>
    </row>
    <row r="78" spans="1:3" x14ac:dyDescent="0.35">
      <c r="A78" s="7" t="s">
        <v>54</v>
      </c>
      <c r="B78">
        <v>101</v>
      </c>
      <c r="C78">
        <v>9</v>
      </c>
    </row>
    <row r="79" spans="1:3" x14ac:dyDescent="0.35">
      <c r="A79" s="7" t="s">
        <v>16</v>
      </c>
      <c r="B79">
        <v>1884</v>
      </c>
      <c r="C79">
        <v>1035</v>
      </c>
    </row>
    <row r="81" spans="2:9" ht="15" thickBot="1" x14ac:dyDescent="0.4">
      <c r="E81" t="s">
        <v>69</v>
      </c>
    </row>
    <row r="82" spans="2:9" x14ac:dyDescent="0.35">
      <c r="B82" s="3" t="s">
        <v>9</v>
      </c>
      <c r="C82" s="3" t="s">
        <v>2</v>
      </c>
      <c r="E82" s="15"/>
      <c r="F82" s="15">
        <v>128.20000000000002</v>
      </c>
    </row>
    <row r="83" spans="2:9" ht="15" thickBot="1" x14ac:dyDescent="0.4">
      <c r="B83" s="4">
        <v>111</v>
      </c>
      <c r="C83" s="4">
        <v>3.5</v>
      </c>
      <c r="E83" s="14">
        <v>128.20000000000002</v>
      </c>
      <c r="F83" s="14">
        <v>1</v>
      </c>
    </row>
    <row r="84" spans="2:9" x14ac:dyDescent="0.35">
      <c r="B84" s="5">
        <v>82</v>
      </c>
      <c r="C84" s="5">
        <v>3.8</v>
      </c>
    </row>
    <row r="85" spans="2:9" x14ac:dyDescent="0.35">
      <c r="B85" s="4">
        <v>79</v>
      </c>
      <c r="C85" s="4">
        <v>3.4</v>
      </c>
      <c r="E85" s="6" t="s">
        <v>71</v>
      </c>
      <c r="F85" t="s">
        <v>70</v>
      </c>
      <c r="H85" t="s">
        <v>71</v>
      </c>
      <c r="I85" t="s">
        <v>70</v>
      </c>
    </row>
    <row r="86" spans="2:9" x14ac:dyDescent="0.35">
      <c r="B86" s="5">
        <v>98</v>
      </c>
      <c r="C86" s="5">
        <v>6.6</v>
      </c>
      <c r="E86" s="7">
        <v>1.4</v>
      </c>
      <c r="F86">
        <v>123</v>
      </c>
      <c r="H86" s="7">
        <v>1.4</v>
      </c>
      <c r="I86">
        <v>123</v>
      </c>
    </row>
    <row r="87" spans="2:9" x14ac:dyDescent="0.35">
      <c r="B87" s="4">
        <v>126</v>
      </c>
      <c r="C87" s="4">
        <v>2.2999999999999998</v>
      </c>
      <c r="E87" s="7">
        <v>1.7</v>
      </c>
      <c r="F87">
        <v>103</v>
      </c>
      <c r="H87" s="7">
        <v>1.7</v>
      </c>
      <c r="I87">
        <v>103</v>
      </c>
    </row>
    <row r="88" spans="2:9" x14ac:dyDescent="0.35">
      <c r="B88" s="5">
        <v>82</v>
      </c>
      <c r="C88" s="5">
        <v>3.8</v>
      </c>
      <c r="E88" s="7">
        <v>2.1</v>
      </c>
      <c r="F88">
        <v>107</v>
      </c>
      <c r="H88" s="7">
        <v>2.1</v>
      </c>
      <c r="I88">
        <v>107</v>
      </c>
    </row>
    <row r="89" spans="2:9" x14ac:dyDescent="0.35">
      <c r="B89" s="4">
        <v>45</v>
      </c>
      <c r="C89" s="4">
        <v>3.4</v>
      </c>
      <c r="E89" s="7">
        <v>2.2000000000000002</v>
      </c>
      <c r="F89">
        <v>84.5</v>
      </c>
      <c r="H89" s="7">
        <v>2.2000000000000002</v>
      </c>
      <c r="I89">
        <v>84.5</v>
      </c>
    </row>
    <row r="90" spans="2:9" x14ac:dyDescent="0.35">
      <c r="B90" s="5">
        <v>104</v>
      </c>
      <c r="C90" s="5">
        <v>4.2</v>
      </c>
      <c r="E90" s="7">
        <v>2.2999999999999998</v>
      </c>
      <c r="F90">
        <v>152.5</v>
      </c>
      <c r="H90" s="7">
        <v>2.2999999999999998</v>
      </c>
      <c r="I90">
        <v>152.5</v>
      </c>
    </row>
    <row r="91" spans="2:9" x14ac:dyDescent="0.35">
      <c r="B91" s="4">
        <v>60</v>
      </c>
      <c r="C91" s="4">
        <v>3.5</v>
      </c>
      <c r="E91" s="7">
        <v>2.4</v>
      </c>
      <c r="F91">
        <v>153.5</v>
      </c>
      <c r="H91" s="7">
        <v>2.4</v>
      </c>
      <c r="I91">
        <v>153.5</v>
      </c>
    </row>
    <row r="92" spans="2:9" x14ac:dyDescent="0.35">
      <c r="B92" s="5">
        <v>191</v>
      </c>
      <c r="C92" s="5">
        <v>4.8</v>
      </c>
      <c r="E92" s="7">
        <v>2.5</v>
      </c>
      <c r="F92">
        <v>137.5</v>
      </c>
      <c r="H92" s="7">
        <v>2.5</v>
      </c>
      <c r="I92">
        <v>137.5</v>
      </c>
    </row>
    <row r="93" spans="2:9" x14ac:dyDescent="0.35">
      <c r="B93" s="4">
        <v>81</v>
      </c>
      <c r="C93" s="4">
        <v>3</v>
      </c>
      <c r="E93" s="7">
        <v>2.6</v>
      </c>
      <c r="F93">
        <v>65.333333333333329</v>
      </c>
      <c r="H93" s="7">
        <v>2.6</v>
      </c>
      <c r="I93">
        <v>65.333333333333329</v>
      </c>
    </row>
    <row r="94" spans="2:9" x14ac:dyDescent="0.35">
      <c r="B94" s="5">
        <v>68</v>
      </c>
      <c r="C94" s="5">
        <v>3.5</v>
      </c>
      <c r="E94" s="7">
        <v>2.7</v>
      </c>
      <c r="F94">
        <v>173</v>
      </c>
      <c r="H94" s="7">
        <v>2.7</v>
      </c>
      <c r="I94">
        <v>173</v>
      </c>
    </row>
    <row r="95" spans="2:9" x14ac:dyDescent="0.35">
      <c r="B95" s="4">
        <v>49</v>
      </c>
      <c r="C95" s="4">
        <v>3.6</v>
      </c>
      <c r="E95" s="7">
        <v>3</v>
      </c>
      <c r="F95">
        <v>81</v>
      </c>
      <c r="H95" s="7">
        <v>3</v>
      </c>
      <c r="I95">
        <v>81</v>
      </c>
    </row>
    <row r="96" spans="2:9" x14ac:dyDescent="0.35">
      <c r="B96" s="5">
        <v>124</v>
      </c>
      <c r="C96" s="5">
        <v>4.9000000000000004</v>
      </c>
      <c r="E96" s="7">
        <v>3.1</v>
      </c>
      <c r="F96">
        <v>143.5</v>
      </c>
      <c r="H96" s="7">
        <v>3.1</v>
      </c>
      <c r="I96">
        <v>143.5</v>
      </c>
    </row>
    <row r="97" spans="2:16" x14ac:dyDescent="0.35">
      <c r="B97" s="4">
        <v>108</v>
      </c>
      <c r="C97" s="4">
        <v>2.6</v>
      </c>
      <c r="E97" s="7">
        <v>3.2</v>
      </c>
      <c r="F97">
        <v>80</v>
      </c>
      <c r="H97" s="7">
        <v>3.2</v>
      </c>
      <c r="I97">
        <v>80</v>
      </c>
    </row>
    <row r="98" spans="2:16" x14ac:dyDescent="0.35">
      <c r="B98" s="5">
        <v>31</v>
      </c>
      <c r="C98" s="5">
        <v>2.6</v>
      </c>
      <c r="E98" s="7">
        <v>3.3</v>
      </c>
      <c r="F98">
        <v>118</v>
      </c>
      <c r="H98" s="7">
        <v>3.3</v>
      </c>
      <c r="I98">
        <v>118</v>
      </c>
    </row>
    <row r="99" spans="2:16" x14ac:dyDescent="0.35">
      <c r="B99" s="4">
        <v>101</v>
      </c>
      <c r="C99" s="4">
        <v>12.2</v>
      </c>
      <c r="E99" s="7">
        <v>3.4</v>
      </c>
      <c r="F99">
        <v>83</v>
      </c>
      <c r="H99" s="7">
        <v>3.4</v>
      </c>
      <c r="I99">
        <v>83</v>
      </c>
    </row>
    <row r="100" spans="2:16" x14ac:dyDescent="0.35">
      <c r="B100" s="5">
        <v>57</v>
      </c>
      <c r="C100" s="5">
        <v>2.6</v>
      </c>
      <c r="E100" s="7">
        <v>3.5</v>
      </c>
      <c r="F100">
        <v>90.25</v>
      </c>
      <c r="H100" s="7">
        <v>3.5</v>
      </c>
      <c r="I100">
        <v>90.25</v>
      </c>
    </row>
    <row r="101" spans="2:16" x14ac:dyDescent="0.35">
      <c r="B101" s="4">
        <v>50</v>
      </c>
      <c r="C101" s="4">
        <v>2.2000000000000002</v>
      </c>
      <c r="E101" s="7">
        <v>3.6</v>
      </c>
      <c r="F101">
        <v>49</v>
      </c>
      <c r="H101" s="7">
        <v>3.6</v>
      </c>
      <c r="I101">
        <v>49</v>
      </c>
    </row>
    <row r="102" spans="2:16" x14ac:dyDescent="0.35">
      <c r="B102" s="5">
        <v>58</v>
      </c>
      <c r="C102" s="5">
        <v>8.9</v>
      </c>
      <c r="E102" s="7">
        <v>3.8</v>
      </c>
      <c r="F102">
        <v>82</v>
      </c>
      <c r="H102" s="7">
        <v>3.8</v>
      </c>
      <c r="I102">
        <v>82</v>
      </c>
    </row>
    <row r="103" spans="2:16" x14ac:dyDescent="0.35">
      <c r="B103" s="4">
        <v>179</v>
      </c>
      <c r="C103" s="4">
        <v>2.2999999999999998</v>
      </c>
      <c r="E103" s="7">
        <v>4</v>
      </c>
      <c r="F103">
        <v>104</v>
      </c>
      <c r="H103" s="7">
        <v>4</v>
      </c>
      <c r="I103">
        <v>104</v>
      </c>
    </row>
    <row r="104" spans="2:16" x14ac:dyDescent="0.35">
      <c r="B104" s="5">
        <v>173</v>
      </c>
      <c r="C104" s="5">
        <v>6.9</v>
      </c>
      <c r="E104" s="7">
        <v>4.2</v>
      </c>
      <c r="F104">
        <v>104</v>
      </c>
      <c r="H104" s="7">
        <v>4.2</v>
      </c>
      <c r="I104">
        <v>104</v>
      </c>
    </row>
    <row r="105" spans="2:16" x14ac:dyDescent="0.35">
      <c r="B105" s="4">
        <v>123</v>
      </c>
      <c r="C105" s="4">
        <v>1.4</v>
      </c>
      <c r="E105" s="7">
        <v>4.3</v>
      </c>
      <c r="F105" t="e">
        <v>#DIV/0!</v>
      </c>
      <c r="H105" s="7">
        <v>4.3</v>
      </c>
      <c r="I105">
        <v>94</v>
      </c>
    </row>
    <row r="106" spans="2:16" x14ac:dyDescent="0.35">
      <c r="B106" s="5">
        <v>131</v>
      </c>
      <c r="C106" s="5">
        <v>6.1</v>
      </c>
      <c r="E106" s="7">
        <v>4.8</v>
      </c>
      <c r="F106">
        <v>163.5</v>
      </c>
      <c r="H106" s="7">
        <v>4.8</v>
      </c>
      <c r="I106">
        <v>163.5</v>
      </c>
      <c r="L106" s="6" t="s">
        <v>15</v>
      </c>
      <c r="M106" t="s">
        <v>14</v>
      </c>
      <c r="O106" t="s">
        <v>0</v>
      </c>
      <c r="P106" t="s">
        <v>72</v>
      </c>
    </row>
    <row r="107" spans="2:16" x14ac:dyDescent="0.35">
      <c r="B107" s="4">
        <v>137</v>
      </c>
      <c r="C107" s="4">
        <v>2.5</v>
      </c>
      <c r="E107" s="7">
        <v>4.9000000000000004</v>
      </c>
      <c r="F107">
        <v>124</v>
      </c>
      <c r="H107" s="7">
        <v>4.9000000000000004</v>
      </c>
      <c r="I107">
        <v>124</v>
      </c>
      <c r="L107" s="7" t="s">
        <v>49</v>
      </c>
      <c r="M107">
        <v>34</v>
      </c>
      <c r="O107" s="7" t="s">
        <v>49</v>
      </c>
      <c r="P107">
        <v>34</v>
      </c>
    </row>
    <row r="108" spans="2:16" x14ac:dyDescent="0.35">
      <c r="B108" s="5">
        <v>128</v>
      </c>
      <c r="C108" s="5">
        <v>5.2</v>
      </c>
      <c r="E108" s="7">
        <v>5.2</v>
      </c>
      <c r="F108">
        <v>128</v>
      </c>
      <c r="H108" s="7">
        <v>5.2</v>
      </c>
      <c r="I108">
        <v>128</v>
      </c>
      <c r="L108" s="7" t="s">
        <v>64</v>
      </c>
      <c r="M108">
        <v>48</v>
      </c>
      <c r="O108" s="7" t="s">
        <v>64</v>
      </c>
      <c r="P108">
        <v>48</v>
      </c>
    </row>
    <row r="109" spans="2:16" x14ac:dyDescent="0.35">
      <c r="B109" s="4">
        <v>175</v>
      </c>
      <c r="C109" s="4">
        <v>3.1</v>
      </c>
      <c r="E109" s="7">
        <v>5.4</v>
      </c>
      <c r="F109">
        <v>237</v>
      </c>
      <c r="H109" s="7">
        <v>5.4</v>
      </c>
      <c r="I109">
        <v>237</v>
      </c>
      <c r="L109" s="7" t="s">
        <v>29</v>
      </c>
      <c r="M109">
        <v>6</v>
      </c>
      <c r="O109" s="7" t="s">
        <v>29</v>
      </c>
      <c r="P109">
        <v>6</v>
      </c>
    </row>
    <row r="110" spans="2:16" x14ac:dyDescent="0.35">
      <c r="B110" s="5">
        <v>238</v>
      </c>
      <c r="C110" s="5">
        <v>2.7</v>
      </c>
      <c r="E110" s="7">
        <v>5.5</v>
      </c>
      <c r="F110">
        <v>112</v>
      </c>
      <c r="H110" s="7">
        <v>5.5</v>
      </c>
      <c r="I110">
        <v>112</v>
      </c>
      <c r="L110" s="7" t="s">
        <v>45</v>
      </c>
      <c r="M110">
        <v>39</v>
      </c>
      <c r="O110" s="7" t="s">
        <v>45</v>
      </c>
      <c r="P110">
        <v>39</v>
      </c>
    </row>
    <row r="111" spans="2:16" x14ac:dyDescent="0.35">
      <c r="B111" s="4">
        <v>118</v>
      </c>
      <c r="C111" s="4">
        <v>3.3</v>
      </c>
      <c r="E111" s="7">
        <v>5.7</v>
      </c>
      <c r="F111">
        <v>110</v>
      </c>
      <c r="H111" s="7">
        <v>5.7</v>
      </c>
      <c r="I111">
        <v>110</v>
      </c>
      <c r="L111" s="7" t="s">
        <v>68</v>
      </c>
      <c r="M111">
        <v>6</v>
      </c>
      <c r="O111" s="7" t="s">
        <v>68</v>
      </c>
      <c r="P111">
        <v>6</v>
      </c>
    </row>
    <row r="112" spans="2:16" x14ac:dyDescent="0.35">
      <c r="B112" s="5">
        <v>119</v>
      </c>
      <c r="C112" s="5">
        <v>2.2000000000000002</v>
      </c>
      <c r="E112" s="7">
        <v>6.1</v>
      </c>
      <c r="F112">
        <v>131</v>
      </c>
      <c r="H112" s="7">
        <v>6.1</v>
      </c>
      <c r="I112">
        <v>131</v>
      </c>
      <c r="L112" s="7" t="s">
        <v>52</v>
      </c>
      <c r="M112">
        <v>25</v>
      </c>
      <c r="O112" s="7" t="s">
        <v>52</v>
      </c>
      <c r="P112">
        <v>25</v>
      </c>
    </row>
    <row r="113" spans="2:16" x14ac:dyDescent="0.35">
      <c r="B113" s="4">
        <v>125</v>
      </c>
      <c r="C113" s="4">
        <v>3.4</v>
      </c>
      <c r="E113" s="7">
        <v>6.4</v>
      </c>
      <c r="F113">
        <v>206</v>
      </c>
      <c r="H113" s="7">
        <v>6.4</v>
      </c>
      <c r="I113">
        <v>206</v>
      </c>
      <c r="L113" s="7" t="s">
        <v>50</v>
      </c>
      <c r="M113">
        <v>3</v>
      </c>
      <c r="O113" s="7" t="s">
        <v>50</v>
      </c>
      <c r="P113">
        <v>3</v>
      </c>
    </row>
    <row r="114" spans="2:16" x14ac:dyDescent="0.35">
      <c r="B114" s="5">
        <v>521</v>
      </c>
      <c r="C114" s="5">
        <v>6.7</v>
      </c>
      <c r="E114" s="7">
        <v>6.6</v>
      </c>
      <c r="F114">
        <v>98</v>
      </c>
      <c r="H114" s="7">
        <v>6.6</v>
      </c>
      <c r="I114">
        <v>98</v>
      </c>
      <c r="L114" s="7" t="s">
        <v>26</v>
      </c>
      <c r="M114">
        <v>18</v>
      </c>
      <c r="O114" s="7" t="s">
        <v>26</v>
      </c>
      <c r="P114">
        <v>18</v>
      </c>
    </row>
    <row r="115" spans="2:16" x14ac:dyDescent="0.35">
      <c r="B115" s="4">
        <v>184</v>
      </c>
      <c r="C115" s="4">
        <v>2.4</v>
      </c>
      <c r="E115" s="7">
        <v>6.7</v>
      </c>
      <c r="F115">
        <v>521</v>
      </c>
      <c r="H115" s="7">
        <v>6.7</v>
      </c>
      <c r="I115">
        <v>521</v>
      </c>
      <c r="L115" s="7" t="s">
        <v>30</v>
      </c>
      <c r="M115">
        <v>15</v>
      </c>
      <c r="O115" s="7" t="s">
        <v>30</v>
      </c>
      <c r="P115">
        <v>15</v>
      </c>
    </row>
    <row r="116" spans="2:16" x14ac:dyDescent="0.35">
      <c r="B116" s="5">
        <v>80</v>
      </c>
      <c r="C116" s="5">
        <v>3.2</v>
      </c>
      <c r="E116" s="7">
        <v>6.9</v>
      </c>
      <c r="F116">
        <v>173</v>
      </c>
      <c r="H116" s="7">
        <v>6.9</v>
      </c>
      <c r="I116">
        <v>173</v>
      </c>
      <c r="L116" s="7" t="s">
        <v>62</v>
      </c>
      <c r="M116">
        <v>10</v>
      </c>
      <c r="O116" s="7" t="s">
        <v>62</v>
      </c>
      <c r="P116">
        <v>10</v>
      </c>
    </row>
    <row r="117" spans="2:16" x14ac:dyDescent="0.35">
      <c r="B117" s="4">
        <v>135</v>
      </c>
      <c r="C117" s="4">
        <v>7.3</v>
      </c>
      <c r="E117" s="7">
        <v>7.3</v>
      </c>
      <c r="F117">
        <v>135</v>
      </c>
      <c r="H117" s="7">
        <v>7.3</v>
      </c>
      <c r="I117">
        <v>135</v>
      </c>
      <c r="L117" s="7" t="s">
        <v>27</v>
      </c>
      <c r="M117">
        <v>22</v>
      </c>
      <c r="O117" s="7" t="s">
        <v>27</v>
      </c>
      <c r="P117">
        <v>22</v>
      </c>
    </row>
    <row r="118" spans="2:16" x14ac:dyDescent="0.35">
      <c r="B118" s="5">
        <v>237</v>
      </c>
      <c r="C118" s="5">
        <v>5.4</v>
      </c>
      <c r="E118" s="7">
        <v>8.9</v>
      </c>
      <c r="F118">
        <v>58</v>
      </c>
      <c r="H118" s="7">
        <v>8.9</v>
      </c>
      <c r="I118">
        <v>58</v>
      </c>
      <c r="L118" s="7" t="s">
        <v>57</v>
      </c>
      <c r="M118">
        <v>15</v>
      </c>
      <c r="O118" s="7" t="s">
        <v>57</v>
      </c>
      <c r="P118">
        <v>15</v>
      </c>
    </row>
    <row r="119" spans="2:16" x14ac:dyDescent="0.35">
      <c r="B119" s="4">
        <v>94</v>
      </c>
      <c r="C119" s="4">
        <v>4.3</v>
      </c>
      <c r="E119" s="7">
        <v>12.2</v>
      </c>
      <c r="F119">
        <v>101</v>
      </c>
      <c r="H119" s="7">
        <v>12.2</v>
      </c>
      <c r="I119">
        <v>101</v>
      </c>
      <c r="L119" s="7" t="s">
        <v>24</v>
      </c>
      <c r="M119">
        <v>10</v>
      </c>
      <c r="O119" s="7" t="s">
        <v>24</v>
      </c>
      <c r="P119">
        <v>10</v>
      </c>
    </row>
    <row r="120" spans="2:16" x14ac:dyDescent="0.35">
      <c r="B120" s="5">
        <v>107</v>
      </c>
      <c r="C120" s="5">
        <v>2.1</v>
      </c>
      <c r="E120" s="7">
        <v>17.7</v>
      </c>
      <c r="F120">
        <v>111</v>
      </c>
      <c r="H120" s="7">
        <v>17.7</v>
      </c>
      <c r="I120">
        <v>111</v>
      </c>
      <c r="L120" s="7" t="s">
        <v>34</v>
      </c>
      <c r="M120">
        <v>33</v>
      </c>
      <c r="O120" s="7" t="s">
        <v>34</v>
      </c>
      <c r="P120">
        <v>33</v>
      </c>
    </row>
    <row r="121" spans="2:16" x14ac:dyDescent="0.35">
      <c r="B121" s="4">
        <v>122</v>
      </c>
      <c r="C121" s="4">
        <v>3.5</v>
      </c>
      <c r="E121" s="7" t="s">
        <v>16</v>
      </c>
      <c r="F121">
        <v>124.48979591836735</v>
      </c>
      <c r="L121" s="7" t="s">
        <v>28</v>
      </c>
      <c r="M121">
        <v>44</v>
      </c>
      <c r="O121" s="7" t="s">
        <v>28</v>
      </c>
      <c r="P121">
        <v>44</v>
      </c>
    </row>
    <row r="122" spans="2:16" x14ac:dyDescent="0.35">
      <c r="B122" s="5">
        <v>112</v>
      </c>
      <c r="C122" s="5">
        <v>3.1</v>
      </c>
      <c r="L122" s="7" t="s">
        <v>56</v>
      </c>
      <c r="M122">
        <v>41</v>
      </c>
      <c r="O122" s="7" t="s">
        <v>56</v>
      </c>
      <c r="P122">
        <v>41</v>
      </c>
    </row>
    <row r="123" spans="2:16" x14ac:dyDescent="0.35">
      <c r="B123" s="4">
        <v>110</v>
      </c>
      <c r="C123" s="4">
        <v>5.7</v>
      </c>
      <c r="L123" s="7" t="s">
        <v>47</v>
      </c>
      <c r="M123">
        <v>37</v>
      </c>
      <c r="O123" s="7" t="s">
        <v>47</v>
      </c>
      <c r="P123">
        <v>37</v>
      </c>
    </row>
    <row r="124" spans="2:16" x14ac:dyDescent="0.35">
      <c r="B124" s="5">
        <v>108</v>
      </c>
      <c r="C124" s="5">
        <v>2.7</v>
      </c>
      <c r="L124" s="7" t="s">
        <v>61</v>
      </c>
      <c r="M124">
        <v>43</v>
      </c>
      <c r="O124" s="7" t="s">
        <v>61</v>
      </c>
      <c r="P124">
        <v>43</v>
      </c>
    </row>
    <row r="125" spans="2:16" x14ac:dyDescent="0.35">
      <c r="B125" s="4">
        <v>104</v>
      </c>
      <c r="C125" s="4">
        <v>4</v>
      </c>
      <c r="L125" s="7" t="s">
        <v>42</v>
      </c>
      <c r="M125">
        <v>20</v>
      </c>
      <c r="O125" s="7" t="s">
        <v>42</v>
      </c>
      <c r="P125">
        <v>20</v>
      </c>
    </row>
    <row r="126" spans="2:16" x14ac:dyDescent="0.35">
      <c r="B126" s="5">
        <v>112</v>
      </c>
      <c r="C126" s="5">
        <v>5.5</v>
      </c>
      <c r="L126" s="7" t="s">
        <v>48</v>
      </c>
      <c r="M126">
        <v>12</v>
      </c>
      <c r="O126" s="7" t="s">
        <v>48</v>
      </c>
      <c r="P126">
        <v>12</v>
      </c>
    </row>
    <row r="127" spans="2:16" x14ac:dyDescent="0.35">
      <c r="B127" s="4">
        <v>206</v>
      </c>
      <c r="C127" s="4">
        <v>6.4</v>
      </c>
      <c r="L127" s="7" t="s">
        <v>21</v>
      </c>
      <c r="M127">
        <v>1</v>
      </c>
      <c r="O127" s="7" t="s">
        <v>21</v>
      </c>
      <c r="P127">
        <v>1</v>
      </c>
    </row>
    <row r="128" spans="2:16" x14ac:dyDescent="0.35">
      <c r="B128" s="5">
        <v>138</v>
      </c>
      <c r="C128" s="5">
        <v>2.5</v>
      </c>
      <c r="L128" s="7" t="s">
        <v>33</v>
      </c>
      <c r="M128">
        <v>22</v>
      </c>
      <c r="O128" s="7" t="s">
        <v>33</v>
      </c>
      <c r="P128">
        <v>22</v>
      </c>
    </row>
    <row r="129" spans="1:16" x14ac:dyDescent="0.35">
      <c r="B129" s="4">
        <v>103</v>
      </c>
      <c r="C129" s="4">
        <v>1.7</v>
      </c>
      <c r="L129" s="7" t="s">
        <v>55</v>
      </c>
      <c r="M129">
        <v>12</v>
      </c>
      <c r="O129" s="7" t="s">
        <v>55</v>
      </c>
      <c r="P129">
        <v>12</v>
      </c>
    </row>
    <row r="130" spans="1:16" x14ac:dyDescent="0.35">
      <c r="B130" s="5">
        <v>123</v>
      </c>
      <c r="C130" s="5">
        <v>2.4</v>
      </c>
      <c r="L130" s="7" t="s">
        <v>60</v>
      </c>
      <c r="M130">
        <v>40</v>
      </c>
      <c r="O130" s="7" t="s">
        <v>60</v>
      </c>
      <c r="P130">
        <v>40</v>
      </c>
    </row>
    <row r="131" spans="1:16" x14ac:dyDescent="0.35">
      <c r="B131" s="4">
        <v>111</v>
      </c>
      <c r="C131" s="4">
        <v>17.7</v>
      </c>
      <c r="L131" s="7" t="s">
        <v>32</v>
      </c>
      <c r="M131">
        <v>21</v>
      </c>
      <c r="O131" s="7" t="s">
        <v>32</v>
      </c>
      <c r="P131">
        <v>21</v>
      </c>
    </row>
    <row r="132" spans="1:16" x14ac:dyDescent="0.35">
      <c r="B132" s="5">
        <v>136</v>
      </c>
      <c r="C132" s="5">
        <v>4.8</v>
      </c>
      <c r="L132" s="7" t="s">
        <v>43</v>
      </c>
      <c r="M132">
        <v>47</v>
      </c>
      <c r="O132" s="7" t="s">
        <v>43</v>
      </c>
      <c r="P132">
        <v>47</v>
      </c>
    </row>
    <row r="133" spans="1:16" x14ac:dyDescent="0.35">
      <c r="B133" s="13">
        <f>AVERAGE(B83:B132)</f>
        <v>123.88</v>
      </c>
      <c r="L133" s="7" t="s">
        <v>25</v>
      </c>
      <c r="M133">
        <v>38</v>
      </c>
      <c r="O133" s="7" t="s">
        <v>25</v>
      </c>
      <c r="P133">
        <v>38</v>
      </c>
    </row>
    <row r="134" spans="1:16" x14ac:dyDescent="0.35">
      <c r="L134" s="7" t="s">
        <v>46</v>
      </c>
      <c r="M134">
        <v>29</v>
      </c>
      <c r="O134" s="7" t="s">
        <v>46</v>
      </c>
      <c r="P134">
        <v>29</v>
      </c>
    </row>
    <row r="135" spans="1:16" x14ac:dyDescent="0.35">
      <c r="L135" s="7" t="s">
        <v>36</v>
      </c>
      <c r="M135">
        <v>4</v>
      </c>
      <c r="O135" s="7" t="s">
        <v>36</v>
      </c>
      <c r="P135">
        <v>4</v>
      </c>
    </row>
    <row r="136" spans="1:16" x14ac:dyDescent="0.35">
      <c r="L136" s="7" t="s">
        <v>65</v>
      </c>
      <c r="M136">
        <v>8</v>
      </c>
      <c r="O136" s="7" t="s">
        <v>65</v>
      </c>
      <c r="P136">
        <v>8</v>
      </c>
    </row>
    <row r="137" spans="1:16" x14ac:dyDescent="0.35">
      <c r="A137" s="3" t="s">
        <v>7</v>
      </c>
      <c r="B137" s="2" t="s">
        <v>0</v>
      </c>
      <c r="L137" s="7" t="s">
        <v>37</v>
      </c>
      <c r="M137">
        <v>35</v>
      </c>
      <c r="O137" s="7" t="s">
        <v>37</v>
      </c>
      <c r="P137">
        <v>35</v>
      </c>
    </row>
    <row r="138" spans="1:16" x14ac:dyDescent="0.35">
      <c r="A138" s="4">
        <v>49</v>
      </c>
      <c r="B138" s="16" t="s">
        <v>19</v>
      </c>
      <c r="L138" s="7" t="s">
        <v>40</v>
      </c>
      <c r="M138">
        <v>8</v>
      </c>
      <c r="O138" s="7" t="s">
        <v>40</v>
      </c>
      <c r="P138">
        <v>8</v>
      </c>
    </row>
    <row r="139" spans="1:16" x14ac:dyDescent="0.35">
      <c r="A139" s="5">
        <v>45</v>
      </c>
      <c r="B139" s="17" t="s">
        <v>22</v>
      </c>
      <c r="L139" s="7" t="s">
        <v>35</v>
      </c>
      <c r="M139">
        <v>25</v>
      </c>
      <c r="O139" s="7" t="s">
        <v>35</v>
      </c>
      <c r="P139">
        <v>25</v>
      </c>
    </row>
    <row r="140" spans="1:16" x14ac:dyDescent="0.35">
      <c r="A140" s="4">
        <v>39</v>
      </c>
      <c r="B140" s="16" t="s">
        <v>27</v>
      </c>
      <c r="L140" s="7" t="s">
        <v>66</v>
      </c>
      <c r="M140">
        <v>50</v>
      </c>
      <c r="O140" s="7" t="s">
        <v>66</v>
      </c>
      <c r="P140">
        <v>50</v>
      </c>
    </row>
    <row r="141" spans="1:16" x14ac:dyDescent="0.35">
      <c r="A141" s="5">
        <v>43</v>
      </c>
      <c r="B141" s="17" t="s">
        <v>28</v>
      </c>
      <c r="L141" s="7" t="s">
        <v>53</v>
      </c>
      <c r="M141">
        <v>18</v>
      </c>
      <c r="O141" s="7" t="s">
        <v>53</v>
      </c>
      <c r="P141">
        <v>18</v>
      </c>
    </row>
    <row r="142" spans="1:16" x14ac:dyDescent="0.35">
      <c r="A142" s="4">
        <v>40</v>
      </c>
      <c r="B142" s="16" t="s">
        <v>29</v>
      </c>
      <c r="F142" s="6" t="s">
        <v>15</v>
      </c>
      <c r="G142" t="s">
        <v>14</v>
      </c>
      <c r="I142" t="s">
        <v>0</v>
      </c>
      <c r="J142" t="s">
        <v>72</v>
      </c>
      <c r="L142" s="7" t="s">
        <v>23</v>
      </c>
      <c r="M142">
        <v>42</v>
      </c>
      <c r="O142" s="7" t="s">
        <v>23</v>
      </c>
      <c r="P142">
        <v>42</v>
      </c>
    </row>
    <row r="143" spans="1:16" x14ac:dyDescent="0.35">
      <c r="A143" s="5">
        <v>46</v>
      </c>
      <c r="B143" s="17" t="s">
        <v>31</v>
      </c>
      <c r="F143" s="7" t="s">
        <v>49</v>
      </c>
      <c r="G143">
        <v>34</v>
      </c>
      <c r="I143" t="s">
        <v>49</v>
      </c>
      <c r="J143">
        <v>34</v>
      </c>
      <c r="L143" s="7" t="s">
        <v>51</v>
      </c>
      <c r="M143">
        <v>12</v>
      </c>
      <c r="O143" s="7" t="s">
        <v>51</v>
      </c>
      <c r="P143">
        <v>12</v>
      </c>
    </row>
    <row r="144" spans="1:16" x14ac:dyDescent="0.35">
      <c r="A144" s="4">
        <v>48</v>
      </c>
      <c r="B144" s="16" t="s">
        <v>33</v>
      </c>
      <c r="F144" s="7" t="s">
        <v>64</v>
      </c>
      <c r="G144">
        <v>48</v>
      </c>
      <c r="I144" t="s">
        <v>64</v>
      </c>
      <c r="J144">
        <v>48</v>
      </c>
      <c r="L144" s="7" t="s">
        <v>38</v>
      </c>
      <c r="M144">
        <v>22</v>
      </c>
      <c r="O144" s="7" t="s">
        <v>38</v>
      </c>
      <c r="P144">
        <v>22</v>
      </c>
    </row>
    <row r="145" spans="1:16" x14ac:dyDescent="0.35">
      <c r="A145" s="5">
        <v>34</v>
      </c>
      <c r="B145" s="17" t="s">
        <v>34</v>
      </c>
      <c r="F145" s="7" t="s">
        <v>29</v>
      </c>
      <c r="G145">
        <v>6</v>
      </c>
      <c r="I145" t="s">
        <v>29</v>
      </c>
      <c r="J145">
        <v>6</v>
      </c>
      <c r="L145" s="7" t="s">
        <v>63</v>
      </c>
      <c r="M145">
        <v>2</v>
      </c>
      <c r="O145" s="7" t="s">
        <v>63</v>
      </c>
      <c r="P145">
        <v>2</v>
      </c>
    </row>
    <row r="146" spans="1:16" x14ac:dyDescent="0.35">
      <c r="A146" s="4">
        <v>38</v>
      </c>
      <c r="B146" s="16" t="s">
        <v>35</v>
      </c>
      <c r="F146" s="7" t="s">
        <v>45</v>
      </c>
      <c r="G146">
        <v>39</v>
      </c>
      <c r="I146" t="s">
        <v>45</v>
      </c>
      <c r="J146">
        <v>39</v>
      </c>
      <c r="L146" s="7" t="s">
        <v>19</v>
      </c>
      <c r="M146">
        <v>25</v>
      </c>
      <c r="O146" s="7" t="s">
        <v>19</v>
      </c>
      <c r="P146">
        <v>25</v>
      </c>
    </row>
    <row r="147" spans="1:16" x14ac:dyDescent="0.35">
      <c r="A147" s="5">
        <v>37</v>
      </c>
      <c r="B147" s="17" t="s">
        <v>37</v>
      </c>
      <c r="F147" s="7" t="s">
        <v>68</v>
      </c>
      <c r="G147">
        <v>6</v>
      </c>
      <c r="I147" t="s">
        <v>68</v>
      </c>
      <c r="J147">
        <v>6</v>
      </c>
      <c r="L147" s="7" t="s">
        <v>39</v>
      </c>
      <c r="M147">
        <v>45</v>
      </c>
      <c r="O147" s="7" t="s">
        <v>39</v>
      </c>
      <c r="P147">
        <v>45</v>
      </c>
    </row>
    <row r="148" spans="1:16" x14ac:dyDescent="0.35">
      <c r="A148" s="4">
        <v>35</v>
      </c>
      <c r="B148" s="16" t="s">
        <v>41</v>
      </c>
      <c r="F148" s="7" t="s">
        <v>52</v>
      </c>
      <c r="G148">
        <v>25</v>
      </c>
      <c r="I148" t="s">
        <v>52</v>
      </c>
      <c r="J148">
        <v>25</v>
      </c>
      <c r="L148" s="7" t="s">
        <v>22</v>
      </c>
      <c r="M148">
        <v>30</v>
      </c>
      <c r="O148" s="7" t="s">
        <v>22</v>
      </c>
      <c r="P148">
        <v>30</v>
      </c>
    </row>
    <row r="149" spans="1:16" x14ac:dyDescent="0.35">
      <c r="A149" s="5">
        <v>36</v>
      </c>
      <c r="B149" s="17" t="s">
        <v>44</v>
      </c>
      <c r="F149" s="7" t="s">
        <v>50</v>
      </c>
      <c r="G149">
        <v>3</v>
      </c>
      <c r="I149" t="s">
        <v>50</v>
      </c>
      <c r="J149">
        <v>3</v>
      </c>
      <c r="L149" s="7" t="s">
        <v>67</v>
      </c>
      <c r="M149">
        <v>35</v>
      </c>
      <c r="O149" s="7" t="s">
        <v>67</v>
      </c>
      <c r="P149">
        <v>35</v>
      </c>
    </row>
    <row r="150" spans="1:16" x14ac:dyDescent="0.35">
      <c r="A150" s="4">
        <v>13</v>
      </c>
      <c r="B150" s="16" t="s">
        <v>46</v>
      </c>
      <c r="F150" s="7" t="s">
        <v>26</v>
      </c>
      <c r="G150">
        <v>18</v>
      </c>
      <c r="I150" t="s">
        <v>26</v>
      </c>
      <c r="J150">
        <v>18</v>
      </c>
      <c r="L150" s="7" t="s">
        <v>41</v>
      </c>
      <c r="M150">
        <v>17</v>
      </c>
      <c r="O150" s="7" t="s">
        <v>41</v>
      </c>
      <c r="P150">
        <v>17</v>
      </c>
    </row>
    <row r="151" spans="1:16" x14ac:dyDescent="0.35">
      <c r="A151" s="5">
        <v>2</v>
      </c>
      <c r="B151" s="17" t="s">
        <v>47</v>
      </c>
      <c r="F151" s="7" t="s">
        <v>30</v>
      </c>
      <c r="G151">
        <v>15</v>
      </c>
      <c r="I151" t="s">
        <v>30</v>
      </c>
      <c r="J151">
        <v>15</v>
      </c>
      <c r="L151" s="7" t="s">
        <v>44</v>
      </c>
      <c r="M151">
        <v>25</v>
      </c>
      <c r="O151" s="7" t="s">
        <v>44</v>
      </c>
      <c r="P151">
        <v>25</v>
      </c>
    </row>
    <row r="152" spans="1:16" x14ac:dyDescent="0.35">
      <c r="A152" s="4">
        <v>47</v>
      </c>
      <c r="B152" s="16" t="s">
        <v>48</v>
      </c>
      <c r="F152" s="7" t="s">
        <v>62</v>
      </c>
      <c r="G152">
        <v>10</v>
      </c>
      <c r="I152" t="s">
        <v>62</v>
      </c>
      <c r="J152">
        <v>10</v>
      </c>
      <c r="L152" s="7" t="s">
        <v>31</v>
      </c>
      <c r="M152">
        <v>30</v>
      </c>
      <c r="O152" s="7" t="s">
        <v>31</v>
      </c>
      <c r="P152">
        <v>30</v>
      </c>
    </row>
    <row r="153" spans="1:16" x14ac:dyDescent="0.35">
      <c r="A153" s="5">
        <v>50</v>
      </c>
      <c r="B153" s="17" t="s">
        <v>51</v>
      </c>
      <c r="F153" s="7" t="s">
        <v>27</v>
      </c>
      <c r="G153">
        <v>22</v>
      </c>
      <c r="I153" t="s">
        <v>27</v>
      </c>
      <c r="J153">
        <v>22</v>
      </c>
      <c r="L153" s="7" t="s">
        <v>58</v>
      </c>
      <c r="M153">
        <v>4</v>
      </c>
      <c r="O153" s="7" t="s">
        <v>58</v>
      </c>
      <c r="P153">
        <v>4</v>
      </c>
    </row>
    <row r="154" spans="1:16" x14ac:dyDescent="0.35">
      <c r="A154" s="4">
        <v>28</v>
      </c>
      <c r="B154" s="16" t="s">
        <v>54</v>
      </c>
      <c r="F154" s="7" t="s">
        <v>57</v>
      </c>
      <c r="G154">
        <v>15</v>
      </c>
      <c r="I154" t="s">
        <v>57</v>
      </c>
      <c r="J154">
        <v>15</v>
      </c>
      <c r="L154" s="7" t="s">
        <v>20</v>
      </c>
      <c r="M154">
        <v>46</v>
      </c>
      <c r="O154" s="7" t="s">
        <v>20</v>
      </c>
      <c r="P154">
        <v>46</v>
      </c>
    </row>
    <row r="155" spans="1:16" x14ac:dyDescent="0.35">
      <c r="A155" s="5">
        <v>44</v>
      </c>
      <c r="B155" s="17" t="s">
        <v>55</v>
      </c>
      <c r="F155" s="7" t="s">
        <v>24</v>
      </c>
      <c r="G155">
        <v>10</v>
      </c>
      <c r="I155" t="s">
        <v>24</v>
      </c>
      <c r="J155">
        <v>10</v>
      </c>
      <c r="L155" s="7" t="s">
        <v>59</v>
      </c>
      <c r="M155">
        <v>32</v>
      </c>
      <c r="O155" s="7" t="s">
        <v>59</v>
      </c>
      <c r="P155">
        <v>32</v>
      </c>
    </row>
    <row r="156" spans="1:16" x14ac:dyDescent="0.35">
      <c r="A156" s="4">
        <v>42</v>
      </c>
      <c r="B156" s="16" t="s">
        <v>58</v>
      </c>
      <c r="F156" s="7" t="s">
        <v>34</v>
      </c>
      <c r="G156">
        <v>33</v>
      </c>
      <c r="I156" t="s">
        <v>34</v>
      </c>
      <c r="J156">
        <v>33</v>
      </c>
      <c r="L156" s="7" t="s">
        <v>54</v>
      </c>
      <c r="M156">
        <v>49</v>
      </c>
      <c r="O156" s="7" t="s">
        <v>54</v>
      </c>
      <c r="P156">
        <v>49</v>
      </c>
    </row>
    <row r="157" spans="1:16" x14ac:dyDescent="0.35">
      <c r="A157" s="5">
        <v>41</v>
      </c>
      <c r="B157" s="17" t="s">
        <v>64</v>
      </c>
      <c r="F157" s="7" t="s">
        <v>28</v>
      </c>
      <c r="G157">
        <v>44</v>
      </c>
      <c r="I157" t="s">
        <v>28</v>
      </c>
      <c r="J157">
        <v>44</v>
      </c>
      <c r="L157" s="7" t="s">
        <v>16</v>
      </c>
      <c r="M157">
        <v>1255</v>
      </c>
    </row>
    <row r="158" spans="1:16" x14ac:dyDescent="0.35">
      <c r="A158" s="4">
        <v>1</v>
      </c>
      <c r="B158" s="16" t="s">
        <v>68</v>
      </c>
      <c r="F158" s="7" t="s">
        <v>56</v>
      </c>
      <c r="G158">
        <v>41</v>
      </c>
      <c r="I158" t="s">
        <v>56</v>
      </c>
      <c r="J158">
        <v>41</v>
      </c>
    </row>
    <row r="159" spans="1:16" x14ac:dyDescent="0.35">
      <c r="A159" s="5">
        <v>27</v>
      </c>
      <c r="B159" s="17" t="s">
        <v>20</v>
      </c>
      <c r="F159" s="7" t="s">
        <v>47</v>
      </c>
      <c r="G159">
        <v>37</v>
      </c>
      <c r="I159" t="s">
        <v>47</v>
      </c>
      <c r="J159">
        <v>37</v>
      </c>
    </row>
    <row r="160" spans="1:16" x14ac:dyDescent="0.35">
      <c r="A160" s="4">
        <v>21</v>
      </c>
      <c r="B160" s="16" t="s">
        <v>21</v>
      </c>
      <c r="F160" s="7" t="s">
        <v>61</v>
      </c>
      <c r="G160">
        <v>43</v>
      </c>
      <c r="I160" t="s">
        <v>61</v>
      </c>
      <c r="J160">
        <v>43</v>
      </c>
      <c r="M160" s="3" t="s">
        <v>6</v>
      </c>
    </row>
    <row r="161" spans="1:13" x14ac:dyDescent="0.35">
      <c r="A161" s="5">
        <v>24</v>
      </c>
      <c r="B161" s="17" t="s">
        <v>23</v>
      </c>
      <c r="F161" s="7" t="s">
        <v>42</v>
      </c>
      <c r="G161">
        <v>20</v>
      </c>
      <c r="I161" t="s">
        <v>42</v>
      </c>
      <c r="J161">
        <v>20</v>
      </c>
      <c r="M161" s="4">
        <v>492</v>
      </c>
    </row>
    <row r="162" spans="1:13" x14ac:dyDescent="0.35">
      <c r="A162" s="4">
        <v>23</v>
      </c>
      <c r="B162" s="16" t="s">
        <v>24</v>
      </c>
      <c r="F162" s="7" t="s">
        <v>48</v>
      </c>
      <c r="G162">
        <v>12</v>
      </c>
      <c r="I162" t="s">
        <v>48</v>
      </c>
      <c r="J162">
        <v>12</v>
      </c>
      <c r="M162" s="5">
        <v>727</v>
      </c>
    </row>
    <row r="163" spans="1:13" x14ac:dyDescent="0.35">
      <c r="A163" s="5">
        <v>5</v>
      </c>
      <c r="B163" s="17" t="s">
        <v>25</v>
      </c>
      <c r="F163" s="7" t="s">
        <v>21</v>
      </c>
      <c r="G163">
        <v>1</v>
      </c>
      <c r="I163" t="s">
        <v>21</v>
      </c>
      <c r="J163">
        <v>1</v>
      </c>
      <c r="M163" s="4">
        <v>964</v>
      </c>
    </row>
    <row r="164" spans="1:13" x14ac:dyDescent="0.35">
      <c r="A164" s="4">
        <v>6</v>
      </c>
      <c r="B164" s="16" t="s">
        <v>26</v>
      </c>
      <c r="F164" s="7" t="s">
        <v>33</v>
      </c>
      <c r="G164">
        <v>22</v>
      </c>
      <c r="I164" t="s">
        <v>33</v>
      </c>
      <c r="J164">
        <v>22</v>
      </c>
      <c r="M164" s="5">
        <v>790</v>
      </c>
    </row>
    <row r="165" spans="1:13" x14ac:dyDescent="0.35">
      <c r="A165" s="5">
        <v>25</v>
      </c>
      <c r="B165" s="17" t="s">
        <v>30</v>
      </c>
      <c r="F165" s="7" t="s">
        <v>55</v>
      </c>
      <c r="G165">
        <v>12</v>
      </c>
      <c r="I165" t="s">
        <v>55</v>
      </c>
      <c r="J165">
        <v>12</v>
      </c>
      <c r="M165" s="4">
        <v>891</v>
      </c>
    </row>
    <row r="166" spans="1:13" x14ac:dyDescent="0.35">
      <c r="A166" s="4">
        <v>20</v>
      </c>
      <c r="B166" s="16" t="s">
        <v>32</v>
      </c>
      <c r="F166" s="7" t="s">
        <v>60</v>
      </c>
      <c r="G166">
        <v>40</v>
      </c>
      <c r="I166" t="s">
        <v>60</v>
      </c>
      <c r="J166">
        <v>40</v>
      </c>
      <c r="M166" s="5">
        <v>726</v>
      </c>
    </row>
    <row r="167" spans="1:13" x14ac:dyDescent="0.35">
      <c r="A167" s="5">
        <v>8</v>
      </c>
      <c r="B167" s="17" t="s">
        <v>36</v>
      </c>
      <c r="F167" s="7" t="s">
        <v>32</v>
      </c>
      <c r="G167">
        <v>21</v>
      </c>
      <c r="I167" t="s">
        <v>32</v>
      </c>
      <c r="J167">
        <v>21</v>
      </c>
      <c r="M167" s="4">
        <v>542</v>
      </c>
    </row>
    <row r="168" spans="1:13" x14ac:dyDescent="0.35">
      <c r="A168" s="4">
        <v>22</v>
      </c>
      <c r="B168" s="16" t="s">
        <v>38</v>
      </c>
      <c r="F168" s="7" t="s">
        <v>43</v>
      </c>
      <c r="G168">
        <v>47</v>
      </c>
      <c r="I168" t="s">
        <v>43</v>
      </c>
      <c r="J168">
        <v>47</v>
      </c>
      <c r="M168" s="5">
        <v>1054</v>
      </c>
    </row>
    <row r="169" spans="1:13" x14ac:dyDescent="0.35">
      <c r="A169" s="5">
        <v>7</v>
      </c>
      <c r="B169" s="17" t="s">
        <v>39</v>
      </c>
      <c r="F169" s="7" t="s">
        <v>25</v>
      </c>
      <c r="G169">
        <v>38</v>
      </c>
      <c r="I169" t="s">
        <v>25</v>
      </c>
      <c r="J169">
        <v>38</v>
      </c>
      <c r="M169" s="4">
        <v>996</v>
      </c>
    </row>
    <row r="170" spans="1:13" x14ac:dyDescent="0.35">
      <c r="A170" s="4">
        <v>17</v>
      </c>
      <c r="B170" s="16" t="s">
        <v>40</v>
      </c>
      <c r="F170" s="7" t="s">
        <v>46</v>
      </c>
      <c r="G170">
        <v>29</v>
      </c>
      <c r="I170" t="s">
        <v>46</v>
      </c>
      <c r="J170">
        <v>29</v>
      </c>
      <c r="M170" s="5">
        <v>998</v>
      </c>
    </row>
    <row r="171" spans="1:13" x14ac:dyDescent="0.35">
      <c r="A171" s="5">
        <v>14</v>
      </c>
      <c r="B171" s="17" t="s">
        <v>42</v>
      </c>
      <c r="F171" s="7" t="s">
        <v>36</v>
      </c>
      <c r="G171">
        <v>4</v>
      </c>
      <c r="I171" t="s">
        <v>36</v>
      </c>
      <c r="J171">
        <v>4</v>
      </c>
      <c r="M171" s="4">
        <v>1053</v>
      </c>
    </row>
    <row r="172" spans="1:13" x14ac:dyDescent="0.35">
      <c r="A172" s="4">
        <v>18</v>
      </c>
      <c r="B172" s="16" t="s">
        <v>43</v>
      </c>
      <c r="F172" s="7" t="s">
        <v>65</v>
      </c>
      <c r="G172">
        <v>8</v>
      </c>
      <c r="I172" t="s">
        <v>65</v>
      </c>
      <c r="J172">
        <v>8</v>
      </c>
      <c r="M172" s="5">
        <v>1008</v>
      </c>
    </row>
    <row r="173" spans="1:13" x14ac:dyDescent="0.35">
      <c r="A173" s="5">
        <v>4</v>
      </c>
      <c r="B173" s="17" t="s">
        <v>45</v>
      </c>
      <c r="F173" s="7" t="s">
        <v>37</v>
      </c>
      <c r="G173">
        <v>35</v>
      </c>
      <c r="I173" t="s">
        <v>37</v>
      </c>
      <c r="J173">
        <v>35</v>
      </c>
      <c r="M173" s="4">
        <v>2133</v>
      </c>
    </row>
    <row r="174" spans="1:13" x14ac:dyDescent="0.35">
      <c r="A174" s="4">
        <v>26</v>
      </c>
      <c r="B174" s="16" t="s">
        <v>49</v>
      </c>
      <c r="F174" s="7" t="s">
        <v>40</v>
      </c>
      <c r="G174">
        <v>8</v>
      </c>
      <c r="I174" t="s">
        <v>40</v>
      </c>
      <c r="J174">
        <v>8</v>
      </c>
      <c r="M174" s="5">
        <v>3254</v>
      </c>
    </row>
    <row r="175" spans="1:13" x14ac:dyDescent="0.35">
      <c r="A175" s="5">
        <v>30</v>
      </c>
      <c r="B175" s="17" t="s">
        <v>50</v>
      </c>
      <c r="F175" s="7" t="s">
        <v>35</v>
      </c>
      <c r="G175">
        <v>25</v>
      </c>
      <c r="I175" t="s">
        <v>35</v>
      </c>
      <c r="J175">
        <v>25</v>
      </c>
      <c r="M175" s="4">
        <v>685</v>
      </c>
    </row>
    <row r="176" spans="1:13" x14ac:dyDescent="0.35">
      <c r="A176" s="4">
        <v>31</v>
      </c>
      <c r="B176" s="16" t="s">
        <v>52</v>
      </c>
      <c r="F176" s="7" t="s">
        <v>66</v>
      </c>
      <c r="G176">
        <v>50</v>
      </c>
      <c r="I176" t="s">
        <v>66</v>
      </c>
      <c r="J176">
        <v>50</v>
      </c>
      <c r="M176" s="5">
        <v>363</v>
      </c>
    </row>
    <row r="177" spans="1:13" x14ac:dyDescent="0.35">
      <c r="A177" s="5">
        <v>11</v>
      </c>
      <c r="B177" s="17" t="s">
        <v>53</v>
      </c>
      <c r="F177" s="7" t="s">
        <v>53</v>
      </c>
      <c r="G177">
        <v>18</v>
      </c>
      <c r="I177" t="s">
        <v>53</v>
      </c>
      <c r="J177">
        <v>18</v>
      </c>
      <c r="M177" s="4">
        <v>1777</v>
      </c>
    </row>
    <row r="178" spans="1:13" x14ac:dyDescent="0.35">
      <c r="A178" s="4">
        <v>19</v>
      </c>
      <c r="B178" s="16" t="s">
        <v>56</v>
      </c>
      <c r="F178" s="7" t="s">
        <v>23</v>
      </c>
      <c r="G178">
        <v>42</v>
      </c>
      <c r="I178" t="s">
        <v>23</v>
      </c>
      <c r="J178">
        <v>42</v>
      </c>
      <c r="M178" s="5">
        <v>768</v>
      </c>
    </row>
    <row r="179" spans="1:13" x14ac:dyDescent="0.35">
      <c r="A179" s="5">
        <v>33</v>
      </c>
      <c r="B179" s="17" t="s">
        <v>57</v>
      </c>
      <c r="F179" s="7" t="s">
        <v>51</v>
      </c>
      <c r="G179">
        <v>12</v>
      </c>
      <c r="I179" t="s">
        <v>51</v>
      </c>
      <c r="J179">
        <v>12</v>
      </c>
      <c r="M179" s="4">
        <v>791</v>
      </c>
    </row>
    <row r="180" spans="1:13" x14ac:dyDescent="0.35">
      <c r="A180" s="4">
        <v>9</v>
      </c>
      <c r="B180" s="16" t="s">
        <v>59</v>
      </c>
      <c r="F180" s="7" t="s">
        <v>38</v>
      </c>
      <c r="G180">
        <v>22</v>
      </c>
      <c r="I180" t="s">
        <v>38</v>
      </c>
      <c r="J180">
        <v>22</v>
      </c>
      <c r="M180" s="5">
        <v>889</v>
      </c>
    </row>
    <row r="181" spans="1:13" x14ac:dyDescent="0.35">
      <c r="A181" s="5">
        <v>32</v>
      </c>
      <c r="B181" s="17" t="s">
        <v>60</v>
      </c>
      <c r="F181" s="7" t="s">
        <v>63</v>
      </c>
      <c r="G181">
        <v>2</v>
      </c>
      <c r="I181" t="s">
        <v>63</v>
      </c>
      <c r="J181">
        <v>2</v>
      </c>
      <c r="M181" s="4">
        <v>6422</v>
      </c>
    </row>
    <row r="182" spans="1:13" x14ac:dyDescent="0.35">
      <c r="A182" s="4">
        <v>29</v>
      </c>
      <c r="B182" s="16" t="s">
        <v>61</v>
      </c>
      <c r="F182" s="7" t="s">
        <v>19</v>
      </c>
      <c r="G182">
        <v>25</v>
      </c>
      <c r="I182" t="s">
        <v>19</v>
      </c>
      <c r="J182">
        <v>25</v>
      </c>
      <c r="M182" s="5">
        <v>1798</v>
      </c>
    </row>
    <row r="183" spans="1:13" x14ac:dyDescent="0.35">
      <c r="A183" s="5">
        <v>15</v>
      </c>
      <c r="B183" s="17" t="s">
        <v>62</v>
      </c>
      <c r="F183" s="7" t="s">
        <v>39</v>
      </c>
      <c r="G183">
        <v>45</v>
      </c>
      <c r="I183" t="s">
        <v>39</v>
      </c>
      <c r="J183">
        <v>45</v>
      </c>
      <c r="M183" s="4">
        <v>1929</v>
      </c>
    </row>
    <row r="184" spans="1:13" x14ac:dyDescent="0.35">
      <c r="A184" s="4">
        <v>16</v>
      </c>
      <c r="B184" s="16" t="s">
        <v>63</v>
      </c>
      <c r="F184" s="7" t="s">
        <v>22</v>
      </c>
      <c r="G184">
        <v>30</v>
      </c>
      <c r="I184" t="s">
        <v>22</v>
      </c>
      <c r="J184">
        <v>30</v>
      </c>
      <c r="M184" s="5">
        <v>1872</v>
      </c>
    </row>
    <row r="185" spans="1:13" x14ac:dyDescent="0.35">
      <c r="A185" s="5">
        <v>12</v>
      </c>
      <c r="B185" s="17" t="s">
        <v>65</v>
      </c>
      <c r="F185" s="7" t="s">
        <v>67</v>
      </c>
      <c r="G185">
        <v>35</v>
      </c>
      <c r="I185" t="s">
        <v>67</v>
      </c>
      <c r="J185">
        <v>35</v>
      </c>
      <c r="M185" s="4">
        <v>1876</v>
      </c>
    </row>
    <row r="186" spans="1:13" x14ac:dyDescent="0.35">
      <c r="A186" s="4">
        <v>3</v>
      </c>
      <c r="B186" s="16" t="s">
        <v>66</v>
      </c>
      <c r="F186" s="7" t="s">
        <v>41</v>
      </c>
      <c r="G186">
        <v>17</v>
      </c>
      <c r="I186" t="s">
        <v>41</v>
      </c>
      <c r="J186">
        <v>17</v>
      </c>
      <c r="M186" s="5">
        <v>2565</v>
      </c>
    </row>
    <row r="187" spans="1:13" x14ac:dyDescent="0.35">
      <c r="A187" s="5">
        <v>10</v>
      </c>
      <c r="B187" s="17" t="s">
        <v>67</v>
      </c>
      <c r="F187" s="7" t="s">
        <v>44</v>
      </c>
      <c r="G187">
        <v>25</v>
      </c>
      <c r="I187" t="s">
        <v>44</v>
      </c>
      <c r="J187">
        <v>25</v>
      </c>
      <c r="M187" s="4">
        <v>2406</v>
      </c>
    </row>
    <row r="188" spans="1:13" x14ac:dyDescent="0.35">
      <c r="F188" s="7" t="s">
        <v>31</v>
      </c>
      <c r="G188">
        <v>30</v>
      </c>
      <c r="I188" t="s">
        <v>31</v>
      </c>
      <c r="J188">
        <v>30</v>
      </c>
      <c r="M188" s="5">
        <v>1821</v>
      </c>
    </row>
    <row r="189" spans="1:13" x14ac:dyDescent="0.35">
      <c r="F189" s="7" t="s">
        <v>58</v>
      </c>
      <c r="G189">
        <v>4</v>
      </c>
      <c r="I189" t="s">
        <v>58</v>
      </c>
      <c r="J189">
        <v>4</v>
      </c>
      <c r="M189" s="4">
        <v>1931</v>
      </c>
    </row>
    <row r="190" spans="1:13" x14ac:dyDescent="0.35">
      <c r="F190" s="7" t="s">
        <v>20</v>
      </c>
      <c r="G190">
        <v>46</v>
      </c>
      <c r="I190" t="s">
        <v>20</v>
      </c>
      <c r="J190">
        <v>46</v>
      </c>
      <c r="M190" s="5">
        <v>2243</v>
      </c>
    </row>
    <row r="191" spans="1:13" x14ac:dyDescent="0.35">
      <c r="F191" s="7" t="s">
        <v>59</v>
      </c>
      <c r="G191">
        <v>32</v>
      </c>
      <c r="I191" t="s">
        <v>59</v>
      </c>
      <c r="J191">
        <v>32</v>
      </c>
      <c r="M191" s="4">
        <v>1916</v>
      </c>
    </row>
    <row r="192" spans="1:13" x14ac:dyDescent="0.35">
      <c r="F192" s="7" t="s">
        <v>54</v>
      </c>
      <c r="G192">
        <v>49</v>
      </c>
      <c r="I192" t="s">
        <v>54</v>
      </c>
      <c r="J192">
        <v>49</v>
      </c>
      <c r="M192" s="5">
        <v>2346</v>
      </c>
    </row>
    <row r="193" spans="6:13" x14ac:dyDescent="0.35">
      <c r="F193" s="7" t="s">
        <v>16</v>
      </c>
      <c r="G193">
        <v>1255</v>
      </c>
      <c r="M193" s="4">
        <v>2016</v>
      </c>
    </row>
    <row r="194" spans="6:13" x14ac:dyDescent="0.35">
      <c r="M194" s="5">
        <v>2083</v>
      </c>
    </row>
    <row r="195" spans="6:13" x14ac:dyDescent="0.35">
      <c r="M195" s="4">
        <v>1983</v>
      </c>
    </row>
    <row r="196" spans="6:13" x14ac:dyDescent="0.35">
      <c r="M196" s="5">
        <v>2569</v>
      </c>
    </row>
    <row r="197" spans="6:13" x14ac:dyDescent="0.35">
      <c r="M197" s="4">
        <v>1803</v>
      </c>
    </row>
    <row r="198" spans="6:13" x14ac:dyDescent="0.35">
      <c r="M198" s="5">
        <v>1735</v>
      </c>
    </row>
    <row r="199" spans="6:13" x14ac:dyDescent="0.35">
      <c r="M199" s="4">
        <v>1649</v>
      </c>
    </row>
    <row r="200" spans="6:13" x14ac:dyDescent="0.35">
      <c r="M200" s="5">
        <v>2156</v>
      </c>
    </row>
    <row r="201" spans="6:13" x14ac:dyDescent="0.35">
      <c r="M201" s="4">
        <v>1971</v>
      </c>
    </row>
    <row r="202" spans="6:13" x14ac:dyDescent="0.35">
      <c r="M202" s="5">
        <v>1449</v>
      </c>
    </row>
    <row r="203" spans="6:13" x14ac:dyDescent="0.35">
      <c r="M203" s="4">
        <v>2207</v>
      </c>
    </row>
    <row r="204" spans="6:13" x14ac:dyDescent="0.35">
      <c r="M204" s="5">
        <v>1515</v>
      </c>
    </row>
    <row r="205" spans="6:13" x14ac:dyDescent="0.35">
      <c r="M205" s="4">
        <v>1765</v>
      </c>
    </row>
    <row r="206" spans="6:13" x14ac:dyDescent="0.35">
      <c r="M206" s="5">
        <v>2061</v>
      </c>
    </row>
    <row r="207" spans="6:13" x14ac:dyDescent="0.35">
      <c r="M207" s="4">
        <v>2023</v>
      </c>
    </row>
    <row r="208" spans="6:13" x14ac:dyDescent="0.35">
      <c r="M208" s="5">
        <v>2151</v>
      </c>
    </row>
    <row r="209" spans="13:13" x14ac:dyDescent="0.35">
      <c r="M209" s="4">
        <v>3045</v>
      </c>
    </row>
    <row r="210" spans="13:13" x14ac:dyDescent="0.35">
      <c r="M210" s="5">
        <v>2187</v>
      </c>
    </row>
  </sheetData>
  <pageMargins left="0.7" right="0.7" top="0.75" bottom="0.75" header="0.3" footer="0.3"/>
  <drawing r:id="rId8"/>
  <tableParts count="2">
    <tablePart r:id="rId9"/>
    <tablePart r:id="rId10"/>
  </tableParts>
  <extLst>
    <ext xmlns:x14="http://schemas.microsoft.com/office/spreadsheetml/2009/9/main" uri="{A8765BA9-456A-4dab-B4F3-ACF838C121DE}">
      <x14:slicerList>
        <x14:slicer r:id="rId11"/>
      </x14:slicerList>
    </ext>
    <ext xmlns:x15="http://schemas.microsoft.com/office/spreadsheetml/2010/11/main" uri="{3A4CF648-6AED-40f4-86FF-DC5316D8AED3}">
      <x14:slicerList xmlns:x14="http://schemas.microsoft.com/office/spreadsheetml/2009/9/main">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5A3D-F893-4B25-8CF8-33AC0F29BDC3}">
  <dimension ref="A1:AL1034"/>
  <sheetViews>
    <sheetView showGridLines="0" tabSelected="1" zoomScale="34" zoomScaleNormal="34" workbookViewId="0">
      <selection activeCell="AS1" sqref="AS1"/>
    </sheetView>
  </sheetViews>
  <sheetFormatPr defaultRowHeight="14.5" x14ac:dyDescent="0.35"/>
  <cols>
    <col min="1" max="38" width="8.7265625" style="20"/>
  </cols>
  <sheetData>
    <row r="1" spans="1:38" ht="39.5" x14ac:dyDescent="0.35">
      <c r="A1" s="25" t="s">
        <v>79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row>
    <row r="3" spans="1:38" ht="23.5" x14ac:dyDescent="0.55000000000000004">
      <c r="G3" s="21"/>
      <c r="H3" s="21"/>
      <c r="I3" s="21"/>
      <c r="J3" s="22"/>
      <c r="K3" s="22"/>
    </row>
    <row r="29" spans="15:15" x14ac:dyDescent="0.35">
      <c r="O29" s="23"/>
    </row>
    <row r="77" s="24" customFormat="1" x14ac:dyDescent="0.35"/>
    <row r="78" s="24" customFormat="1" x14ac:dyDescent="0.35"/>
    <row r="79" s="24" customFormat="1" x14ac:dyDescent="0.35"/>
    <row r="80" s="24" customFormat="1" x14ac:dyDescent="0.35"/>
    <row r="81" s="24" customFormat="1" x14ac:dyDescent="0.35"/>
    <row r="82" s="24" customFormat="1" x14ac:dyDescent="0.35"/>
    <row r="83" s="24" customFormat="1" x14ac:dyDescent="0.35"/>
    <row r="84" s="24" customFormat="1" x14ac:dyDescent="0.35"/>
    <row r="85" s="24" customFormat="1" x14ac:dyDescent="0.35"/>
    <row r="86" s="24" customFormat="1" x14ac:dyDescent="0.35"/>
    <row r="87" s="24" customFormat="1" x14ac:dyDescent="0.35"/>
    <row r="88" s="24" customFormat="1" x14ac:dyDescent="0.35"/>
    <row r="89" s="24" customFormat="1" x14ac:dyDescent="0.35"/>
    <row r="90" s="24" customFormat="1" x14ac:dyDescent="0.35"/>
    <row r="91" s="24" customFormat="1" x14ac:dyDescent="0.35"/>
    <row r="92" s="24" customFormat="1" x14ac:dyDescent="0.35"/>
    <row r="93" s="24" customFormat="1" x14ac:dyDescent="0.35"/>
    <row r="94" s="24" customFormat="1" x14ac:dyDescent="0.35"/>
    <row r="95" s="24" customFormat="1" x14ac:dyDescent="0.35"/>
    <row r="96" s="24" customFormat="1" x14ac:dyDescent="0.35"/>
    <row r="97" s="24" customFormat="1" x14ac:dyDescent="0.35"/>
    <row r="98" s="24" customFormat="1" x14ac:dyDescent="0.35"/>
    <row r="99" s="24" customFormat="1" x14ac:dyDescent="0.35"/>
    <row r="100" s="24" customFormat="1" x14ac:dyDescent="0.35"/>
    <row r="101" s="24" customFormat="1" x14ac:dyDescent="0.35"/>
    <row r="102" s="24" customFormat="1" x14ac:dyDescent="0.35"/>
    <row r="103" s="24" customFormat="1" x14ac:dyDescent="0.35"/>
    <row r="104" s="24" customFormat="1" x14ac:dyDescent="0.35"/>
    <row r="105" s="24" customFormat="1" x14ac:dyDescent="0.35"/>
    <row r="106" s="24" customFormat="1" x14ac:dyDescent="0.35"/>
    <row r="107" s="24" customFormat="1" x14ac:dyDescent="0.35"/>
    <row r="108" s="24" customFormat="1" x14ac:dyDescent="0.35"/>
    <row r="109" s="24" customFormat="1" x14ac:dyDescent="0.35"/>
    <row r="110" s="24" customFormat="1" x14ac:dyDescent="0.35"/>
    <row r="111" s="24" customFormat="1" x14ac:dyDescent="0.35"/>
    <row r="112" s="24" customFormat="1" x14ac:dyDescent="0.35"/>
    <row r="113" s="24" customFormat="1" x14ac:dyDescent="0.35"/>
    <row r="114" s="24" customFormat="1" x14ac:dyDescent="0.35"/>
    <row r="115" s="24" customFormat="1" x14ac:dyDescent="0.35"/>
    <row r="116" s="24" customFormat="1" x14ac:dyDescent="0.35"/>
    <row r="117" s="24" customFormat="1" x14ac:dyDescent="0.35"/>
    <row r="118" s="24" customFormat="1" x14ac:dyDescent="0.35"/>
    <row r="119" s="24" customFormat="1" x14ac:dyDescent="0.35"/>
    <row r="120" s="24" customFormat="1" x14ac:dyDescent="0.35"/>
    <row r="121" s="24" customFormat="1" x14ac:dyDescent="0.35"/>
    <row r="122" s="24" customFormat="1" x14ac:dyDescent="0.35"/>
    <row r="123" s="24" customFormat="1" x14ac:dyDescent="0.35"/>
    <row r="124" s="24" customFormat="1" x14ac:dyDescent="0.35"/>
    <row r="125" s="24" customFormat="1" x14ac:dyDescent="0.35"/>
    <row r="126" s="24" customFormat="1" x14ac:dyDescent="0.35"/>
    <row r="127" s="24" customFormat="1" x14ac:dyDescent="0.35"/>
    <row r="128" s="24" customFormat="1" x14ac:dyDescent="0.35"/>
    <row r="129" s="24" customFormat="1" x14ac:dyDescent="0.35"/>
    <row r="130" s="24" customFormat="1" x14ac:dyDescent="0.35"/>
    <row r="131" s="24" customFormat="1" x14ac:dyDescent="0.35"/>
    <row r="132" s="24" customFormat="1" x14ac:dyDescent="0.35"/>
    <row r="133" s="24" customFormat="1" x14ac:dyDescent="0.35"/>
    <row r="134" s="24" customFormat="1" x14ac:dyDescent="0.35"/>
    <row r="135" s="24" customFormat="1" x14ac:dyDescent="0.35"/>
    <row r="136" s="24" customFormat="1" x14ac:dyDescent="0.35"/>
    <row r="137" s="24" customFormat="1" x14ac:dyDescent="0.35"/>
    <row r="138" s="24" customFormat="1" x14ac:dyDescent="0.35"/>
    <row r="139" s="24" customFormat="1" x14ac:dyDescent="0.35"/>
    <row r="140" s="24" customFormat="1" x14ac:dyDescent="0.35"/>
    <row r="141" s="24" customFormat="1" x14ac:dyDescent="0.35"/>
    <row r="142" s="24" customFormat="1" x14ac:dyDescent="0.35"/>
    <row r="143" s="24" customFormat="1" x14ac:dyDescent="0.35"/>
    <row r="144" s="24" customFormat="1" x14ac:dyDescent="0.35"/>
    <row r="145" s="24" customFormat="1" x14ac:dyDescent="0.35"/>
    <row r="146" s="24" customFormat="1" x14ac:dyDescent="0.35"/>
    <row r="147" s="24" customFormat="1" x14ac:dyDescent="0.35"/>
    <row r="148" s="24" customFormat="1" x14ac:dyDescent="0.35"/>
    <row r="149" s="24" customFormat="1" x14ac:dyDescent="0.35"/>
    <row r="150" s="24" customFormat="1" x14ac:dyDescent="0.35"/>
    <row r="151" s="24" customFormat="1" x14ac:dyDescent="0.35"/>
    <row r="152" s="24" customFormat="1" x14ac:dyDescent="0.35"/>
    <row r="153" s="24" customFormat="1" x14ac:dyDescent="0.35"/>
    <row r="154" s="24" customFormat="1" x14ac:dyDescent="0.35"/>
    <row r="155" s="24" customFormat="1" x14ac:dyDescent="0.35"/>
    <row r="156" s="24" customFormat="1" x14ac:dyDescent="0.35"/>
    <row r="157" s="24" customFormat="1" x14ac:dyDescent="0.35"/>
    <row r="158" s="24" customFormat="1" x14ac:dyDescent="0.35"/>
    <row r="159" s="24" customFormat="1" x14ac:dyDescent="0.35"/>
    <row r="160" s="24" customFormat="1" x14ac:dyDescent="0.35"/>
    <row r="161" s="24" customFormat="1" x14ac:dyDescent="0.35"/>
    <row r="162" s="24" customFormat="1" x14ac:dyDescent="0.35"/>
    <row r="163" s="24" customFormat="1" x14ac:dyDescent="0.35"/>
    <row r="164" s="24" customFormat="1" x14ac:dyDescent="0.35"/>
    <row r="165" s="24" customFormat="1" x14ac:dyDescent="0.35"/>
    <row r="166" s="24" customFormat="1" x14ac:dyDescent="0.35"/>
    <row r="167" s="24" customFormat="1" x14ac:dyDescent="0.35"/>
    <row r="168" s="24" customFormat="1" x14ac:dyDescent="0.35"/>
    <row r="169" s="24" customFormat="1" x14ac:dyDescent="0.35"/>
    <row r="170" s="24" customFormat="1" x14ac:dyDescent="0.35"/>
    <row r="171" s="24" customFormat="1" x14ac:dyDescent="0.35"/>
    <row r="172" s="24" customFormat="1" x14ac:dyDescent="0.35"/>
    <row r="173" s="24" customFormat="1" x14ac:dyDescent="0.35"/>
    <row r="174" s="24" customFormat="1" x14ac:dyDescent="0.35"/>
    <row r="175" s="24" customFormat="1" x14ac:dyDescent="0.35"/>
    <row r="176" s="24" customFormat="1" x14ac:dyDescent="0.35"/>
    <row r="177" s="24" customFormat="1" x14ac:dyDescent="0.35"/>
    <row r="178" s="24" customFormat="1" x14ac:dyDescent="0.35"/>
    <row r="179" s="24" customFormat="1" x14ac:dyDescent="0.35"/>
    <row r="180" s="24" customFormat="1" x14ac:dyDescent="0.35"/>
    <row r="181" s="24" customFormat="1" x14ac:dyDescent="0.35"/>
    <row r="182" s="24" customFormat="1" x14ac:dyDescent="0.35"/>
    <row r="183" s="24" customFormat="1" x14ac:dyDescent="0.35"/>
    <row r="184" s="24" customFormat="1" x14ac:dyDescent="0.35"/>
    <row r="185" s="24" customFormat="1" x14ac:dyDescent="0.35"/>
    <row r="186" s="24" customFormat="1" x14ac:dyDescent="0.35"/>
    <row r="187" s="24" customFormat="1" x14ac:dyDescent="0.35"/>
    <row r="188" s="24" customFormat="1" x14ac:dyDescent="0.35"/>
    <row r="189" s="24" customFormat="1" x14ac:dyDescent="0.35"/>
    <row r="190" s="24" customFormat="1" x14ac:dyDescent="0.35"/>
    <row r="191" s="24" customFormat="1" x14ac:dyDescent="0.35"/>
    <row r="192" s="24" customFormat="1" x14ac:dyDescent="0.35"/>
    <row r="193" s="24" customFormat="1" x14ac:dyDescent="0.35"/>
    <row r="194" s="24" customFormat="1" x14ac:dyDescent="0.35"/>
    <row r="195" s="24" customFormat="1" x14ac:dyDescent="0.35"/>
    <row r="196" s="24" customFormat="1" x14ac:dyDescent="0.35"/>
    <row r="197" s="24" customFormat="1" x14ac:dyDescent="0.35"/>
    <row r="198" s="24" customFormat="1" x14ac:dyDescent="0.35"/>
    <row r="199" s="24" customFormat="1" x14ac:dyDescent="0.35"/>
    <row r="200" s="24" customFormat="1" x14ac:dyDescent="0.35"/>
    <row r="201" s="24" customFormat="1" x14ac:dyDescent="0.35"/>
    <row r="202" s="24" customFormat="1" x14ac:dyDescent="0.35"/>
    <row r="203" s="24" customFormat="1" x14ac:dyDescent="0.35"/>
    <row r="204" s="24" customFormat="1" x14ac:dyDescent="0.35"/>
    <row r="205" s="24" customFormat="1" x14ac:dyDescent="0.35"/>
    <row r="206" s="24" customFormat="1" x14ac:dyDescent="0.35"/>
    <row r="207" s="24" customFormat="1" x14ac:dyDescent="0.35"/>
    <row r="208" s="24" customFormat="1" x14ac:dyDescent="0.35"/>
    <row r="209" s="24" customFormat="1" x14ac:dyDescent="0.35"/>
    <row r="210" s="24" customFormat="1" x14ac:dyDescent="0.35"/>
    <row r="211" s="24" customFormat="1" x14ac:dyDescent="0.35"/>
    <row r="212" s="24" customFormat="1" x14ac:dyDescent="0.35"/>
    <row r="213" s="24" customFormat="1" x14ac:dyDescent="0.35"/>
    <row r="214" s="24" customFormat="1" x14ac:dyDescent="0.35"/>
    <row r="215" s="24" customFormat="1" x14ac:dyDescent="0.35"/>
    <row r="216" s="24" customFormat="1" x14ac:dyDescent="0.35"/>
    <row r="217" s="24" customFormat="1" x14ac:dyDescent="0.35"/>
    <row r="218" s="24" customFormat="1" x14ac:dyDescent="0.35"/>
    <row r="219" s="24" customFormat="1" x14ac:dyDescent="0.35"/>
    <row r="220" s="24" customFormat="1" x14ac:dyDescent="0.35"/>
    <row r="221" s="24" customFormat="1" x14ac:dyDescent="0.35"/>
    <row r="222" s="24" customFormat="1" x14ac:dyDescent="0.35"/>
    <row r="223" s="24" customFormat="1" x14ac:dyDescent="0.35"/>
    <row r="224" s="24" customFormat="1" x14ac:dyDescent="0.35"/>
    <row r="225" s="24" customFormat="1" x14ac:dyDescent="0.35"/>
    <row r="226" s="24" customFormat="1" x14ac:dyDescent="0.35"/>
    <row r="227" s="24" customFormat="1" x14ac:dyDescent="0.35"/>
    <row r="228" s="24" customFormat="1" x14ac:dyDescent="0.35"/>
    <row r="229" s="24" customFormat="1" x14ac:dyDescent="0.35"/>
    <row r="230" s="24" customFormat="1" x14ac:dyDescent="0.35"/>
    <row r="231" s="24" customFormat="1" x14ac:dyDescent="0.35"/>
    <row r="232" s="24" customFormat="1" x14ac:dyDescent="0.35"/>
    <row r="233" s="24" customFormat="1" x14ac:dyDescent="0.35"/>
    <row r="234" s="24" customFormat="1" x14ac:dyDescent="0.35"/>
    <row r="235" s="24" customFormat="1" x14ac:dyDescent="0.35"/>
    <row r="236" s="24" customFormat="1" x14ac:dyDescent="0.35"/>
    <row r="237" s="24" customFormat="1" x14ac:dyDescent="0.35"/>
    <row r="238" s="24" customFormat="1" x14ac:dyDescent="0.35"/>
    <row r="239" s="24" customFormat="1" x14ac:dyDescent="0.35"/>
    <row r="240" s="24" customFormat="1" x14ac:dyDescent="0.35"/>
    <row r="241" s="24" customFormat="1" x14ac:dyDescent="0.35"/>
    <row r="242" s="24" customFormat="1" x14ac:dyDescent="0.35"/>
    <row r="243" s="24" customFormat="1" x14ac:dyDescent="0.35"/>
    <row r="244" s="24" customFormat="1" x14ac:dyDescent="0.35"/>
    <row r="245" s="24" customFormat="1" x14ac:dyDescent="0.35"/>
    <row r="246" s="24" customFormat="1" x14ac:dyDescent="0.35"/>
    <row r="247" s="24" customFormat="1" x14ac:dyDescent="0.35"/>
    <row r="248" s="24" customFormat="1" x14ac:dyDescent="0.35"/>
    <row r="249" s="24" customFormat="1" x14ac:dyDescent="0.35"/>
    <row r="250" s="24" customFormat="1" x14ac:dyDescent="0.35"/>
    <row r="251" s="24" customFormat="1" x14ac:dyDescent="0.35"/>
    <row r="252" s="24" customFormat="1" x14ac:dyDescent="0.35"/>
    <row r="253" s="24" customFormat="1" x14ac:dyDescent="0.35"/>
    <row r="254" s="24" customFormat="1" x14ac:dyDescent="0.35"/>
    <row r="255" s="24" customFormat="1" x14ac:dyDescent="0.35"/>
    <row r="256" s="24" customFormat="1" x14ac:dyDescent="0.35"/>
    <row r="257" s="24" customFormat="1" x14ac:dyDescent="0.35"/>
    <row r="258" s="24" customFormat="1" x14ac:dyDescent="0.35"/>
    <row r="259" s="24" customFormat="1" x14ac:dyDescent="0.35"/>
    <row r="260" s="24" customFormat="1" x14ac:dyDescent="0.35"/>
    <row r="261" s="24" customFormat="1" x14ac:dyDescent="0.35"/>
    <row r="262" s="24" customFormat="1" x14ac:dyDescent="0.35"/>
    <row r="263" s="24" customFormat="1" x14ac:dyDescent="0.35"/>
    <row r="264" s="24" customFormat="1" x14ac:dyDescent="0.35"/>
    <row r="265" s="24" customFormat="1" x14ac:dyDescent="0.35"/>
    <row r="266" s="24" customFormat="1" x14ac:dyDescent="0.35"/>
    <row r="267" s="24" customFormat="1" x14ac:dyDescent="0.35"/>
    <row r="268" s="24" customFormat="1" x14ac:dyDescent="0.35"/>
    <row r="269" s="24" customFormat="1" x14ac:dyDescent="0.35"/>
    <row r="270" s="24" customFormat="1" x14ac:dyDescent="0.35"/>
    <row r="271" s="24" customFormat="1" x14ac:dyDescent="0.35"/>
    <row r="272" s="24" customFormat="1" x14ac:dyDescent="0.35"/>
    <row r="273" s="24" customFormat="1" x14ac:dyDescent="0.35"/>
    <row r="274" s="24" customFormat="1" x14ac:dyDescent="0.35"/>
    <row r="275" s="24" customFormat="1" x14ac:dyDescent="0.35"/>
    <row r="276" s="24" customFormat="1" x14ac:dyDescent="0.35"/>
    <row r="277" s="24" customFormat="1" x14ac:dyDescent="0.35"/>
    <row r="278" s="24" customFormat="1" x14ac:dyDescent="0.35"/>
    <row r="279" s="24" customFormat="1" x14ac:dyDescent="0.35"/>
    <row r="280" s="24" customFormat="1" x14ac:dyDescent="0.35"/>
    <row r="281" s="24" customFormat="1" x14ac:dyDescent="0.35"/>
    <row r="282" s="24" customFormat="1" x14ac:dyDescent="0.35"/>
    <row r="283" s="24" customFormat="1" x14ac:dyDescent="0.35"/>
    <row r="284" s="24" customFormat="1" x14ac:dyDescent="0.35"/>
    <row r="285" s="24" customFormat="1" x14ac:dyDescent="0.35"/>
    <row r="286" s="24" customFormat="1" x14ac:dyDescent="0.35"/>
    <row r="287" s="24" customFormat="1" x14ac:dyDescent="0.35"/>
    <row r="288" s="24" customFormat="1" x14ac:dyDescent="0.35"/>
    <row r="289" s="24" customFormat="1" x14ac:dyDescent="0.35"/>
    <row r="290" s="24" customFormat="1" x14ac:dyDescent="0.35"/>
    <row r="291" s="24" customFormat="1" x14ac:dyDescent="0.35"/>
    <row r="292" s="24" customFormat="1" x14ac:dyDescent="0.35"/>
    <row r="293" s="24" customFormat="1" x14ac:dyDescent="0.35"/>
    <row r="294" s="24" customFormat="1" x14ac:dyDescent="0.35"/>
    <row r="295" s="24" customFormat="1" x14ac:dyDescent="0.35"/>
    <row r="296" s="24" customFormat="1" x14ac:dyDescent="0.35"/>
    <row r="297" s="24" customFormat="1" x14ac:dyDescent="0.35"/>
    <row r="298" s="24" customFormat="1" x14ac:dyDescent="0.35"/>
    <row r="299" s="24" customFormat="1" x14ac:dyDescent="0.35"/>
    <row r="300" s="24" customFormat="1" x14ac:dyDescent="0.35"/>
    <row r="301" s="24" customFormat="1" x14ac:dyDescent="0.35"/>
    <row r="302" s="24" customFormat="1" x14ac:dyDescent="0.35"/>
    <row r="303" s="24" customFormat="1" x14ac:dyDescent="0.35"/>
    <row r="304" s="24" customFormat="1" x14ac:dyDescent="0.35"/>
    <row r="305" s="24" customFormat="1" x14ac:dyDescent="0.35"/>
    <row r="306" s="24" customFormat="1" x14ac:dyDescent="0.35"/>
    <row r="307" s="24" customFormat="1" x14ac:dyDescent="0.35"/>
    <row r="308" s="24" customFormat="1" x14ac:dyDescent="0.35"/>
    <row r="309" s="24" customFormat="1" x14ac:dyDescent="0.35"/>
    <row r="310" s="24" customFormat="1" x14ac:dyDescent="0.35"/>
    <row r="311" s="24" customFormat="1" x14ac:dyDescent="0.35"/>
    <row r="312" s="24" customFormat="1" x14ac:dyDescent="0.35"/>
    <row r="313" s="24" customFormat="1" x14ac:dyDescent="0.35"/>
    <row r="314" s="24" customFormat="1" x14ac:dyDescent="0.35"/>
    <row r="315" s="24" customFormat="1" x14ac:dyDescent="0.35"/>
    <row r="316" s="24" customFormat="1" x14ac:dyDescent="0.35"/>
    <row r="317" s="24" customFormat="1" x14ac:dyDescent="0.35"/>
    <row r="318" s="24" customFormat="1" x14ac:dyDescent="0.35"/>
    <row r="319" s="24" customFormat="1" x14ac:dyDescent="0.35"/>
    <row r="320" s="24" customFormat="1" x14ac:dyDescent="0.35"/>
    <row r="321" s="24" customFormat="1" x14ac:dyDescent="0.35"/>
    <row r="322" s="24" customFormat="1" x14ac:dyDescent="0.35"/>
    <row r="323" s="24" customFormat="1" x14ac:dyDescent="0.35"/>
    <row r="324" s="24" customFormat="1" x14ac:dyDescent="0.35"/>
    <row r="325" s="24" customFormat="1" x14ac:dyDescent="0.35"/>
    <row r="326" s="24" customFormat="1" x14ac:dyDescent="0.35"/>
    <row r="327" s="24" customFormat="1" x14ac:dyDescent="0.35"/>
    <row r="328" s="24" customFormat="1" x14ac:dyDescent="0.35"/>
    <row r="329" s="24" customFormat="1" x14ac:dyDescent="0.35"/>
    <row r="330" s="24" customFormat="1" x14ac:dyDescent="0.35"/>
    <row r="331" s="24" customFormat="1" x14ac:dyDescent="0.35"/>
    <row r="332" s="24" customFormat="1" x14ac:dyDescent="0.35"/>
    <row r="333" s="24" customFormat="1" x14ac:dyDescent="0.35"/>
    <row r="334" s="24" customFormat="1" x14ac:dyDescent="0.35"/>
    <row r="335" s="24" customFormat="1" x14ac:dyDescent="0.35"/>
    <row r="336" s="24" customFormat="1" x14ac:dyDescent="0.35"/>
    <row r="337" s="24" customFormat="1" x14ac:dyDescent="0.35"/>
    <row r="338" s="24" customFormat="1" x14ac:dyDescent="0.35"/>
    <row r="339" s="24" customFormat="1" x14ac:dyDescent="0.35"/>
    <row r="340" s="24" customFormat="1" x14ac:dyDescent="0.35"/>
    <row r="341" s="24" customFormat="1" x14ac:dyDescent="0.35"/>
    <row r="342" s="24" customFormat="1" x14ac:dyDescent="0.35"/>
    <row r="343" s="24" customFormat="1" x14ac:dyDescent="0.35"/>
    <row r="344" s="24" customFormat="1" x14ac:dyDescent="0.35"/>
    <row r="345" s="24" customFormat="1" x14ac:dyDescent="0.35"/>
    <row r="346" s="24" customFormat="1" x14ac:dyDescent="0.35"/>
    <row r="347" s="24" customFormat="1" x14ac:dyDescent="0.35"/>
    <row r="348" s="24" customFormat="1" x14ac:dyDescent="0.35"/>
    <row r="349" s="24" customFormat="1" x14ac:dyDescent="0.35"/>
    <row r="350" s="24" customFormat="1" x14ac:dyDescent="0.35"/>
    <row r="351" s="24" customFormat="1" x14ac:dyDescent="0.35"/>
    <row r="352" s="24" customFormat="1" x14ac:dyDescent="0.35"/>
    <row r="353" s="24" customFormat="1" x14ac:dyDescent="0.35"/>
    <row r="354" s="24" customFormat="1" x14ac:dyDescent="0.35"/>
    <row r="355" s="24" customFormat="1" x14ac:dyDescent="0.35"/>
    <row r="356" s="24" customFormat="1" x14ac:dyDescent="0.35"/>
    <row r="357" s="24" customFormat="1" x14ac:dyDescent="0.35"/>
    <row r="358" s="24" customFormat="1" x14ac:dyDescent="0.35"/>
    <row r="359" s="24" customFormat="1" x14ac:dyDescent="0.35"/>
    <row r="360" s="24" customFormat="1" x14ac:dyDescent="0.35"/>
    <row r="361" s="24" customFormat="1" x14ac:dyDescent="0.35"/>
    <row r="362" s="24" customFormat="1" x14ac:dyDescent="0.35"/>
    <row r="363" s="24" customFormat="1" x14ac:dyDescent="0.35"/>
    <row r="364" s="24" customFormat="1" x14ac:dyDescent="0.35"/>
    <row r="365" s="24" customFormat="1" x14ac:dyDescent="0.35"/>
    <row r="366" s="24" customFormat="1" x14ac:dyDescent="0.35"/>
    <row r="367" s="24" customFormat="1" x14ac:dyDescent="0.35"/>
    <row r="368" s="24" customFormat="1" x14ac:dyDescent="0.35"/>
    <row r="369" s="24" customFormat="1" x14ac:dyDescent="0.35"/>
    <row r="370" s="24" customFormat="1" x14ac:dyDescent="0.35"/>
    <row r="371" s="24" customFormat="1" x14ac:dyDescent="0.35"/>
    <row r="372" s="24" customFormat="1" x14ac:dyDescent="0.35"/>
    <row r="373" s="24" customFormat="1" x14ac:dyDescent="0.35"/>
    <row r="374" s="24" customFormat="1" x14ac:dyDescent="0.35"/>
    <row r="375" s="24" customFormat="1" x14ac:dyDescent="0.35"/>
    <row r="376" s="24" customFormat="1" x14ac:dyDescent="0.35"/>
    <row r="377" s="24" customFormat="1" x14ac:dyDescent="0.35"/>
    <row r="378" s="24" customFormat="1" x14ac:dyDescent="0.35"/>
    <row r="379" s="24" customFormat="1" x14ac:dyDescent="0.35"/>
    <row r="380" s="24" customFormat="1" x14ac:dyDescent="0.35"/>
    <row r="381" s="24" customFormat="1" x14ac:dyDescent="0.35"/>
    <row r="382" s="24" customFormat="1" x14ac:dyDescent="0.35"/>
    <row r="383" s="24" customFormat="1" x14ac:dyDescent="0.35"/>
    <row r="384" s="24" customFormat="1" x14ac:dyDescent="0.35"/>
    <row r="385" s="24" customFormat="1" x14ac:dyDescent="0.35"/>
    <row r="386" s="24" customFormat="1" x14ac:dyDescent="0.35"/>
    <row r="387" s="24" customFormat="1" x14ac:dyDescent="0.35"/>
    <row r="388" s="24" customFormat="1" x14ac:dyDescent="0.35"/>
    <row r="389" s="24" customFormat="1" x14ac:dyDescent="0.35"/>
    <row r="390" s="24" customFormat="1" x14ac:dyDescent="0.35"/>
    <row r="391" s="24" customFormat="1" x14ac:dyDescent="0.35"/>
    <row r="392" s="24" customFormat="1" x14ac:dyDescent="0.35"/>
    <row r="393" s="24" customFormat="1" x14ac:dyDescent="0.35"/>
    <row r="394" s="24" customFormat="1" x14ac:dyDescent="0.35"/>
    <row r="395" s="24" customFormat="1" x14ac:dyDescent="0.35"/>
    <row r="396" s="24" customFormat="1" x14ac:dyDescent="0.35"/>
    <row r="397" s="24" customFormat="1" x14ac:dyDescent="0.35"/>
    <row r="398" s="24" customFormat="1" x14ac:dyDescent="0.35"/>
    <row r="399" s="24" customFormat="1" x14ac:dyDescent="0.35"/>
    <row r="400" s="24" customFormat="1" x14ac:dyDescent="0.35"/>
    <row r="401" s="24" customFormat="1" x14ac:dyDescent="0.35"/>
    <row r="402" s="24" customFormat="1" x14ac:dyDescent="0.35"/>
    <row r="403" s="24" customFormat="1" x14ac:dyDescent="0.35"/>
    <row r="404" s="24" customFormat="1" x14ac:dyDescent="0.35"/>
    <row r="405" s="24" customFormat="1" x14ac:dyDescent="0.35"/>
    <row r="406" s="24" customFormat="1" x14ac:dyDescent="0.35"/>
    <row r="407" s="24" customFormat="1" x14ac:dyDescent="0.35"/>
    <row r="408" s="24" customFormat="1" x14ac:dyDescent="0.35"/>
    <row r="409" s="24" customFormat="1" x14ac:dyDescent="0.35"/>
    <row r="410" s="24" customFormat="1" x14ac:dyDescent="0.35"/>
    <row r="411" s="24" customFormat="1" x14ac:dyDescent="0.35"/>
    <row r="412" s="24" customFormat="1" x14ac:dyDescent="0.35"/>
    <row r="413" s="24" customFormat="1" x14ac:dyDescent="0.35"/>
    <row r="414" s="24" customFormat="1" x14ac:dyDescent="0.35"/>
    <row r="415" s="24" customFormat="1" x14ac:dyDescent="0.35"/>
    <row r="416" s="24" customFormat="1" x14ac:dyDescent="0.35"/>
    <row r="417" s="24" customFormat="1" x14ac:dyDescent="0.35"/>
    <row r="418" s="24" customFormat="1" x14ac:dyDescent="0.35"/>
    <row r="419" s="24" customFormat="1" x14ac:dyDescent="0.35"/>
    <row r="420" s="24" customFormat="1" x14ac:dyDescent="0.35"/>
    <row r="421" s="24" customFormat="1" x14ac:dyDescent="0.35"/>
    <row r="422" s="24" customFormat="1" x14ac:dyDescent="0.35"/>
    <row r="423" s="24" customFormat="1" x14ac:dyDescent="0.35"/>
    <row r="424" s="24" customFormat="1" x14ac:dyDescent="0.35"/>
    <row r="425" s="24" customFormat="1" x14ac:dyDescent="0.35"/>
    <row r="426" s="24" customFormat="1" x14ac:dyDescent="0.35"/>
    <row r="427" s="24" customFormat="1" x14ac:dyDescent="0.35"/>
    <row r="428" s="24" customFormat="1" x14ac:dyDescent="0.35"/>
    <row r="429" s="24" customFormat="1" x14ac:dyDescent="0.35"/>
    <row r="430" s="24" customFormat="1" x14ac:dyDescent="0.35"/>
    <row r="431" s="24" customFormat="1" x14ac:dyDescent="0.35"/>
    <row r="432" s="24" customFormat="1" x14ac:dyDescent="0.35"/>
    <row r="433" s="24" customFormat="1" x14ac:dyDescent="0.35"/>
    <row r="434" s="24" customFormat="1" x14ac:dyDescent="0.35"/>
    <row r="435" s="24" customFormat="1" x14ac:dyDescent="0.35"/>
    <row r="436" s="24" customFormat="1" x14ac:dyDescent="0.35"/>
    <row r="437" s="24" customFormat="1" x14ac:dyDescent="0.35"/>
    <row r="438" s="24" customFormat="1" x14ac:dyDescent="0.35"/>
    <row r="439" s="24" customFormat="1" x14ac:dyDescent="0.35"/>
    <row r="440" s="24" customFormat="1" x14ac:dyDescent="0.35"/>
    <row r="441" s="24" customFormat="1" x14ac:dyDescent="0.35"/>
    <row r="442" s="24" customFormat="1" x14ac:dyDescent="0.35"/>
    <row r="443" s="24" customFormat="1" x14ac:dyDescent="0.35"/>
    <row r="444" s="24" customFormat="1" x14ac:dyDescent="0.35"/>
    <row r="445" s="24" customFormat="1" x14ac:dyDescent="0.35"/>
    <row r="446" s="24" customFormat="1" x14ac:dyDescent="0.35"/>
    <row r="447" s="24" customFormat="1" x14ac:dyDescent="0.35"/>
    <row r="448" s="24" customFormat="1" x14ac:dyDescent="0.35"/>
    <row r="449" s="24" customFormat="1" x14ac:dyDescent="0.35"/>
    <row r="450" s="24" customFormat="1" x14ac:dyDescent="0.35"/>
    <row r="451" s="24" customFormat="1" x14ac:dyDescent="0.35"/>
    <row r="452" s="24" customFormat="1" x14ac:dyDescent="0.35"/>
    <row r="453" s="24" customFormat="1" x14ac:dyDescent="0.35"/>
    <row r="454" s="24" customFormat="1" x14ac:dyDescent="0.35"/>
    <row r="455" s="24" customFormat="1" x14ac:dyDescent="0.35"/>
    <row r="456" s="24" customFormat="1" x14ac:dyDescent="0.35"/>
    <row r="457" s="24" customFormat="1" x14ac:dyDescent="0.35"/>
    <row r="458" s="24" customFormat="1" x14ac:dyDescent="0.35"/>
    <row r="459" s="24" customFormat="1" x14ac:dyDescent="0.35"/>
    <row r="460" s="24" customFormat="1" x14ac:dyDescent="0.35"/>
    <row r="461" s="24" customFormat="1" x14ac:dyDescent="0.35"/>
    <row r="462" s="24" customFormat="1" x14ac:dyDescent="0.35"/>
    <row r="463" s="24" customFormat="1" x14ac:dyDescent="0.35"/>
    <row r="464" s="24" customFormat="1" x14ac:dyDescent="0.35"/>
    <row r="465" s="24" customFormat="1" x14ac:dyDescent="0.35"/>
    <row r="466" s="24" customFormat="1" x14ac:dyDescent="0.35"/>
    <row r="467" s="24" customFormat="1" x14ac:dyDescent="0.35"/>
    <row r="468" s="24" customFormat="1" x14ac:dyDescent="0.35"/>
    <row r="469" s="24" customFormat="1" x14ac:dyDescent="0.35"/>
    <row r="470" s="24" customFormat="1" x14ac:dyDescent="0.35"/>
    <row r="471" s="24" customFormat="1" x14ac:dyDescent="0.35"/>
    <row r="472" s="24" customFormat="1" x14ac:dyDescent="0.35"/>
    <row r="473" s="24" customFormat="1" x14ac:dyDescent="0.35"/>
    <row r="474" s="24" customFormat="1" x14ac:dyDescent="0.35"/>
    <row r="475" s="24" customFormat="1" x14ac:dyDescent="0.35"/>
    <row r="476" s="24" customFormat="1" x14ac:dyDescent="0.35"/>
    <row r="477" s="24" customFormat="1" x14ac:dyDescent="0.35"/>
    <row r="478" s="24" customFormat="1" x14ac:dyDescent="0.35"/>
    <row r="479" s="24" customFormat="1" x14ac:dyDescent="0.35"/>
    <row r="480" s="24" customFormat="1" x14ac:dyDescent="0.35"/>
    <row r="481" s="24" customFormat="1" x14ac:dyDescent="0.35"/>
    <row r="482" s="24" customFormat="1" x14ac:dyDescent="0.35"/>
    <row r="483" s="24" customFormat="1" x14ac:dyDescent="0.35"/>
    <row r="484" s="24" customFormat="1" x14ac:dyDescent="0.35"/>
    <row r="485" s="24" customFormat="1" x14ac:dyDescent="0.35"/>
    <row r="486" s="24" customFormat="1" x14ac:dyDescent="0.35"/>
    <row r="487" s="24" customFormat="1" x14ac:dyDescent="0.35"/>
    <row r="488" s="24" customFormat="1" x14ac:dyDescent="0.35"/>
    <row r="489" s="24" customFormat="1" x14ac:dyDescent="0.35"/>
    <row r="490" s="24" customFormat="1" x14ac:dyDescent="0.35"/>
    <row r="491" s="24" customFormat="1" x14ac:dyDescent="0.35"/>
    <row r="492" s="24" customFormat="1" x14ac:dyDescent="0.35"/>
    <row r="493" s="24" customFormat="1" x14ac:dyDescent="0.35"/>
    <row r="494" s="24" customFormat="1" x14ac:dyDescent="0.35"/>
    <row r="495" s="24" customFormat="1" x14ac:dyDescent="0.35"/>
    <row r="496" s="24" customFormat="1" x14ac:dyDescent="0.35"/>
    <row r="497" s="24" customFormat="1" x14ac:dyDescent="0.35"/>
    <row r="498" s="24" customFormat="1" x14ac:dyDescent="0.35"/>
    <row r="499" s="24" customFormat="1" x14ac:dyDescent="0.35"/>
    <row r="500" s="24" customFormat="1" x14ac:dyDescent="0.35"/>
    <row r="501" s="24" customFormat="1" x14ac:dyDescent="0.35"/>
    <row r="502" s="24" customFormat="1" x14ac:dyDescent="0.35"/>
    <row r="503" s="24" customFormat="1" x14ac:dyDescent="0.35"/>
    <row r="504" s="24" customFormat="1" x14ac:dyDescent="0.35"/>
    <row r="505" s="24" customFormat="1" x14ac:dyDescent="0.35"/>
    <row r="506" s="24" customFormat="1" x14ac:dyDescent="0.35"/>
    <row r="507" s="24" customFormat="1" x14ac:dyDescent="0.35"/>
    <row r="508" s="24" customFormat="1" x14ac:dyDescent="0.35"/>
    <row r="509" s="24" customFormat="1" x14ac:dyDescent="0.35"/>
    <row r="510" s="24" customFormat="1" x14ac:dyDescent="0.35"/>
    <row r="511" s="24" customFormat="1" x14ac:dyDescent="0.35"/>
    <row r="512" s="24" customFormat="1" x14ac:dyDescent="0.35"/>
    <row r="513" s="24" customFormat="1" x14ac:dyDescent="0.35"/>
    <row r="514" s="24" customFormat="1" x14ac:dyDescent="0.35"/>
    <row r="515" s="24" customFormat="1" x14ac:dyDescent="0.35"/>
    <row r="516" s="24" customFormat="1" x14ac:dyDescent="0.35"/>
    <row r="517" s="24" customFormat="1" x14ac:dyDescent="0.35"/>
    <row r="518" s="24" customFormat="1" x14ac:dyDescent="0.35"/>
    <row r="519" s="24" customFormat="1" x14ac:dyDescent="0.35"/>
    <row r="520" s="24" customFormat="1" x14ac:dyDescent="0.35"/>
    <row r="521" s="24" customFormat="1" x14ac:dyDescent="0.35"/>
    <row r="522" s="24" customFormat="1" x14ac:dyDescent="0.35"/>
    <row r="523" s="24" customFormat="1" x14ac:dyDescent="0.35"/>
    <row r="524" s="24" customFormat="1" x14ac:dyDescent="0.35"/>
    <row r="525" s="24" customFormat="1" x14ac:dyDescent="0.35"/>
    <row r="526" s="24" customFormat="1" x14ac:dyDescent="0.35"/>
    <row r="527" s="24" customFormat="1" x14ac:dyDescent="0.35"/>
    <row r="528" s="24" customFormat="1" x14ac:dyDescent="0.35"/>
    <row r="529" s="24" customFormat="1" x14ac:dyDescent="0.35"/>
    <row r="530" s="24" customFormat="1" x14ac:dyDescent="0.35"/>
    <row r="531" s="24" customFormat="1" x14ac:dyDescent="0.35"/>
    <row r="532" s="24" customFormat="1" x14ac:dyDescent="0.35"/>
    <row r="533" s="24" customFormat="1" x14ac:dyDescent="0.35"/>
    <row r="534" s="24" customFormat="1" x14ac:dyDescent="0.35"/>
    <row r="535" s="24" customFormat="1" x14ac:dyDescent="0.35"/>
    <row r="536" s="24" customFormat="1" x14ac:dyDescent="0.35"/>
    <row r="537" s="24" customFormat="1" x14ac:dyDescent="0.35"/>
    <row r="538" s="24" customFormat="1" x14ac:dyDescent="0.35"/>
    <row r="539" s="24" customFormat="1" x14ac:dyDescent="0.35"/>
    <row r="540" s="24" customFormat="1" x14ac:dyDescent="0.35"/>
    <row r="541" s="24" customFormat="1" x14ac:dyDescent="0.35"/>
    <row r="542" s="24" customFormat="1" x14ac:dyDescent="0.35"/>
    <row r="543" s="24" customFormat="1" x14ac:dyDescent="0.35"/>
    <row r="544" s="24" customFormat="1" x14ac:dyDescent="0.35"/>
    <row r="545" s="24" customFormat="1" x14ac:dyDescent="0.35"/>
    <row r="546" s="24" customFormat="1" x14ac:dyDescent="0.35"/>
    <row r="547" s="24" customFormat="1" x14ac:dyDescent="0.35"/>
    <row r="548" s="24" customFormat="1" x14ac:dyDescent="0.35"/>
    <row r="549" s="24" customFormat="1" x14ac:dyDescent="0.35"/>
    <row r="550" s="24" customFormat="1" x14ac:dyDescent="0.35"/>
    <row r="551" s="24" customFormat="1" x14ac:dyDescent="0.35"/>
    <row r="552" s="24" customFormat="1" x14ac:dyDescent="0.35"/>
    <row r="553" s="24" customFormat="1" x14ac:dyDescent="0.35"/>
    <row r="554" s="24" customFormat="1" x14ac:dyDescent="0.35"/>
    <row r="555" s="24" customFormat="1" x14ac:dyDescent="0.35"/>
    <row r="556" s="24" customFormat="1" x14ac:dyDescent="0.35"/>
    <row r="557" s="24" customFormat="1" x14ac:dyDescent="0.35"/>
    <row r="558" s="24" customFormat="1" x14ac:dyDescent="0.35"/>
    <row r="559" s="24" customFormat="1" x14ac:dyDescent="0.35"/>
    <row r="560" s="24" customFormat="1" x14ac:dyDescent="0.35"/>
    <row r="561" s="24" customFormat="1" x14ac:dyDescent="0.35"/>
    <row r="562" s="24" customFormat="1" x14ac:dyDescent="0.35"/>
    <row r="563" s="24" customFormat="1" x14ac:dyDescent="0.35"/>
    <row r="564" s="24" customFormat="1" x14ac:dyDescent="0.35"/>
    <row r="565" s="24" customFormat="1" x14ac:dyDescent="0.35"/>
    <row r="566" s="24" customFormat="1" x14ac:dyDescent="0.35"/>
    <row r="567" s="24" customFormat="1" x14ac:dyDescent="0.35"/>
    <row r="568" s="24" customFormat="1" x14ac:dyDescent="0.35"/>
    <row r="569" s="24" customFormat="1" x14ac:dyDescent="0.35"/>
    <row r="570" s="24" customFormat="1" x14ac:dyDescent="0.35"/>
    <row r="571" s="24" customFormat="1" x14ac:dyDescent="0.35"/>
    <row r="572" s="24" customFormat="1" x14ac:dyDescent="0.35"/>
    <row r="573" s="24" customFormat="1" x14ac:dyDescent="0.35"/>
    <row r="574" s="24" customFormat="1" x14ac:dyDescent="0.35"/>
    <row r="575" s="24" customFormat="1" x14ac:dyDescent="0.35"/>
    <row r="576" s="24" customFormat="1" x14ac:dyDescent="0.35"/>
    <row r="577" s="24" customFormat="1" x14ac:dyDescent="0.35"/>
    <row r="578" s="24" customFormat="1" x14ac:dyDescent="0.35"/>
    <row r="579" s="24" customFormat="1" x14ac:dyDescent="0.35"/>
    <row r="580" s="24" customFormat="1" x14ac:dyDescent="0.35"/>
    <row r="581" s="24" customFormat="1" x14ac:dyDescent="0.35"/>
    <row r="582" s="24" customFormat="1" x14ac:dyDescent="0.35"/>
    <row r="583" s="24" customFormat="1" x14ac:dyDescent="0.35"/>
    <row r="584" s="24" customFormat="1" x14ac:dyDescent="0.35"/>
    <row r="585" s="24" customFormat="1" x14ac:dyDescent="0.35"/>
    <row r="586" s="24" customFormat="1" x14ac:dyDescent="0.35"/>
    <row r="587" s="24" customFormat="1" x14ac:dyDescent="0.35"/>
    <row r="588" s="24" customFormat="1" x14ac:dyDescent="0.35"/>
    <row r="589" s="24" customFormat="1" x14ac:dyDescent="0.35"/>
    <row r="590" s="24" customFormat="1" x14ac:dyDescent="0.35"/>
    <row r="591" s="24" customFormat="1" x14ac:dyDescent="0.35"/>
    <row r="592" s="24" customFormat="1" x14ac:dyDescent="0.35"/>
    <row r="593" s="24" customFormat="1" x14ac:dyDescent="0.35"/>
    <row r="594" s="24" customFormat="1" x14ac:dyDescent="0.35"/>
    <row r="595" s="24" customFormat="1" x14ac:dyDescent="0.35"/>
    <row r="596" s="24" customFormat="1" x14ac:dyDescent="0.35"/>
    <row r="597" s="24" customFormat="1" x14ac:dyDescent="0.35"/>
    <row r="598" s="24" customFormat="1" x14ac:dyDescent="0.35"/>
    <row r="599" s="24" customFormat="1" x14ac:dyDescent="0.35"/>
    <row r="600" s="24" customFormat="1" x14ac:dyDescent="0.35"/>
    <row r="601" s="24" customFormat="1" x14ac:dyDescent="0.35"/>
    <row r="602" s="24" customFormat="1" x14ac:dyDescent="0.35"/>
    <row r="603" s="24" customFormat="1" x14ac:dyDescent="0.35"/>
    <row r="604" s="24" customFormat="1" x14ac:dyDescent="0.35"/>
    <row r="605" s="24" customFormat="1" x14ac:dyDescent="0.35"/>
    <row r="606" s="24" customFormat="1" x14ac:dyDescent="0.35"/>
    <row r="607" s="24" customFormat="1" x14ac:dyDescent="0.35"/>
    <row r="608" s="24" customFormat="1" x14ac:dyDescent="0.35"/>
    <row r="609" s="24" customFormat="1" x14ac:dyDescent="0.35"/>
    <row r="610" s="24" customFormat="1" x14ac:dyDescent="0.35"/>
    <row r="611" s="24" customFormat="1" x14ac:dyDescent="0.35"/>
    <row r="612" s="24" customFormat="1" x14ac:dyDescent="0.35"/>
    <row r="613" s="24" customFormat="1" x14ac:dyDescent="0.35"/>
    <row r="614" s="24" customFormat="1" x14ac:dyDescent="0.35"/>
    <row r="615" s="24" customFormat="1" x14ac:dyDescent="0.35"/>
    <row r="616" s="24" customFormat="1" x14ac:dyDescent="0.35"/>
    <row r="617" s="24" customFormat="1" x14ac:dyDescent="0.35"/>
    <row r="618" s="24" customFormat="1" x14ac:dyDescent="0.35"/>
    <row r="619" s="24" customFormat="1" x14ac:dyDescent="0.35"/>
    <row r="620" s="24" customFormat="1" x14ac:dyDescent="0.35"/>
    <row r="621" s="24" customFormat="1" x14ac:dyDescent="0.35"/>
    <row r="622" s="24" customFormat="1" x14ac:dyDescent="0.35"/>
    <row r="623" s="24" customFormat="1" x14ac:dyDescent="0.35"/>
    <row r="624" s="24" customFormat="1" x14ac:dyDescent="0.35"/>
    <row r="625" s="24" customFormat="1" x14ac:dyDescent="0.35"/>
    <row r="626" s="24" customFormat="1" x14ac:dyDescent="0.35"/>
    <row r="627" s="24" customFormat="1" x14ac:dyDescent="0.35"/>
    <row r="628" s="24" customFormat="1" x14ac:dyDescent="0.35"/>
    <row r="629" s="24" customFormat="1" x14ac:dyDescent="0.35"/>
    <row r="630" s="24" customFormat="1" x14ac:dyDescent="0.35"/>
    <row r="631" s="24" customFormat="1" x14ac:dyDescent="0.35"/>
    <row r="632" s="24" customFormat="1" x14ac:dyDescent="0.35"/>
    <row r="633" s="24" customFormat="1" x14ac:dyDescent="0.35"/>
    <row r="634" s="24" customFormat="1" x14ac:dyDescent="0.35"/>
    <row r="635" s="24" customFormat="1" x14ac:dyDescent="0.35"/>
    <row r="636" s="24" customFormat="1" x14ac:dyDescent="0.35"/>
    <row r="637" s="24" customFormat="1" x14ac:dyDescent="0.35"/>
    <row r="638" s="24" customFormat="1" x14ac:dyDescent="0.35"/>
    <row r="639" s="24" customFormat="1" x14ac:dyDescent="0.35"/>
    <row r="640" s="24" customFormat="1" x14ac:dyDescent="0.35"/>
    <row r="641" s="24" customFormat="1" x14ac:dyDescent="0.35"/>
    <row r="642" s="24" customFormat="1" x14ac:dyDescent="0.35"/>
    <row r="643" s="24" customFormat="1" x14ac:dyDescent="0.35"/>
    <row r="644" s="24" customFormat="1" x14ac:dyDescent="0.35"/>
    <row r="645" s="24" customFormat="1" x14ac:dyDescent="0.35"/>
    <row r="646" s="24" customFormat="1" x14ac:dyDescent="0.35"/>
    <row r="647" s="24" customFormat="1" x14ac:dyDescent="0.35"/>
    <row r="648" s="24" customFormat="1" x14ac:dyDescent="0.35"/>
    <row r="649" s="24" customFormat="1" x14ac:dyDescent="0.35"/>
    <row r="650" s="24" customFormat="1" x14ac:dyDescent="0.35"/>
    <row r="651" s="24" customFormat="1" x14ac:dyDescent="0.35"/>
    <row r="652" s="24" customFormat="1" x14ac:dyDescent="0.35"/>
    <row r="653" s="24" customFormat="1" x14ac:dyDescent="0.35"/>
    <row r="654" s="24" customFormat="1" x14ac:dyDescent="0.35"/>
    <row r="655" s="24" customFormat="1" x14ac:dyDescent="0.35"/>
    <row r="656" s="24" customFormat="1" x14ac:dyDescent="0.35"/>
    <row r="657" s="24" customFormat="1" x14ac:dyDescent="0.35"/>
    <row r="658" s="24" customFormat="1" x14ac:dyDescent="0.35"/>
    <row r="659" s="24" customFormat="1" x14ac:dyDescent="0.35"/>
    <row r="660" s="24" customFormat="1" x14ac:dyDescent="0.35"/>
    <row r="661" s="24" customFormat="1" x14ac:dyDescent="0.35"/>
    <row r="662" s="24" customFormat="1" x14ac:dyDescent="0.35"/>
    <row r="663" s="24" customFormat="1" x14ac:dyDescent="0.35"/>
    <row r="664" s="24" customFormat="1" x14ac:dyDescent="0.35"/>
    <row r="665" s="24" customFormat="1" x14ac:dyDescent="0.35"/>
    <row r="666" s="24" customFormat="1" x14ac:dyDescent="0.35"/>
    <row r="667" s="24" customFormat="1" x14ac:dyDescent="0.35"/>
    <row r="668" s="24" customFormat="1" x14ac:dyDescent="0.35"/>
    <row r="669" s="24" customFormat="1" x14ac:dyDescent="0.35"/>
    <row r="670" s="24" customFormat="1" x14ac:dyDescent="0.35"/>
    <row r="671" s="24" customFormat="1" x14ac:dyDescent="0.35"/>
    <row r="672" s="24" customFormat="1" x14ac:dyDescent="0.35"/>
    <row r="673" s="24" customFormat="1" x14ac:dyDescent="0.35"/>
    <row r="674" s="24" customFormat="1" x14ac:dyDescent="0.35"/>
    <row r="675" s="24" customFormat="1" x14ac:dyDescent="0.35"/>
    <row r="676" s="24" customFormat="1" x14ac:dyDescent="0.35"/>
    <row r="677" s="24" customFormat="1" x14ac:dyDescent="0.35"/>
    <row r="678" s="24" customFormat="1" x14ac:dyDescent="0.35"/>
    <row r="679" s="24" customFormat="1" x14ac:dyDescent="0.35"/>
    <row r="680" s="24" customFormat="1" x14ac:dyDescent="0.35"/>
    <row r="681" s="24" customFormat="1" x14ac:dyDescent="0.35"/>
    <row r="682" s="24" customFormat="1" x14ac:dyDescent="0.35"/>
    <row r="683" s="24" customFormat="1" x14ac:dyDescent="0.35"/>
    <row r="684" s="24" customFormat="1" x14ac:dyDescent="0.35"/>
    <row r="685" s="24" customFormat="1" x14ac:dyDescent="0.35"/>
    <row r="686" s="24" customFormat="1" x14ac:dyDescent="0.35"/>
    <row r="687" s="24" customFormat="1" x14ac:dyDescent="0.35"/>
    <row r="688" s="24" customFormat="1" x14ac:dyDescent="0.35"/>
    <row r="689" s="24" customFormat="1" x14ac:dyDescent="0.35"/>
    <row r="690" s="24" customFormat="1" x14ac:dyDescent="0.35"/>
    <row r="691" s="24" customFormat="1" x14ac:dyDescent="0.35"/>
    <row r="692" s="24" customFormat="1" x14ac:dyDescent="0.35"/>
    <row r="693" s="24" customFormat="1" x14ac:dyDescent="0.35"/>
    <row r="694" s="24" customFormat="1" x14ac:dyDescent="0.35"/>
    <row r="695" s="24" customFormat="1" x14ac:dyDescent="0.35"/>
    <row r="696" s="24" customFormat="1" x14ac:dyDescent="0.35"/>
    <row r="697" s="24" customFormat="1" x14ac:dyDescent="0.35"/>
    <row r="698" s="24" customFormat="1" x14ac:dyDescent="0.35"/>
    <row r="699" s="24" customFormat="1" x14ac:dyDescent="0.35"/>
    <row r="700" s="24" customFormat="1" x14ac:dyDescent="0.35"/>
    <row r="701" s="24" customFormat="1" x14ac:dyDescent="0.35"/>
    <row r="702" s="24" customFormat="1" x14ac:dyDescent="0.35"/>
    <row r="703" s="24" customFormat="1" x14ac:dyDescent="0.35"/>
    <row r="704" s="24" customFormat="1" x14ac:dyDescent="0.35"/>
    <row r="705" s="24" customFormat="1" x14ac:dyDescent="0.35"/>
    <row r="706" s="24" customFormat="1" x14ac:dyDescent="0.35"/>
    <row r="707" s="24" customFormat="1" x14ac:dyDescent="0.35"/>
    <row r="708" s="24" customFormat="1" x14ac:dyDescent="0.35"/>
    <row r="709" s="24" customFormat="1" x14ac:dyDescent="0.35"/>
    <row r="710" s="24" customFormat="1" x14ac:dyDescent="0.35"/>
    <row r="711" s="24" customFormat="1" x14ac:dyDescent="0.35"/>
    <row r="712" s="24" customFormat="1" x14ac:dyDescent="0.35"/>
    <row r="713" s="24" customFormat="1" x14ac:dyDescent="0.35"/>
    <row r="714" s="24" customFormat="1" x14ac:dyDescent="0.35"/>
    <row r="715" s="24" customFormat="1" x14ac:dyDescent="0.35"/>
    <row r="716" s="24" customFormat="1" x14ac:dyDescent="0.35"/>
    <row r="717" s="24" customFormat="1" x14ac:dyDescent="0.35"/>
    <row r="718" s="24" customFormat="1" x14ac:dyDescent="0.35"/>
    <row r="719" s="24" customFormat="1" x14ac:dyDescent="0.35"/>
    <row r="720" s="24" customFormat="1" x14ac:dyDescent="0.35"/>
    <row r="721" s="24" customFormat="1" x14ac:dyDescent="0.35"/>
    <row r="722" s="24" customFormat="1" x14ac:dyDescent="0.35"/>
    <row r="723" s="24" customFormat="1" x14ac:dyDescent="0.35"/>
    <row r="724" s="24" customFormat="1" x14ac:dyDescent="0.35"/>
    <row r="725" s="24" customFormat="1" x14ac:dyDescent="0.35"/>
    <row r="726" s="24" customFormat="1" x14ac:dyDescent="0.35"/>
    <row r="727" s="24" customFormat="1" x14ac:dyDescent="0.35"/>
    <row r="728" s="24" customFormat="1" x14ac:dyDescent="0.35"/>
    <row r="729" s="24" customFormat="1" x14ac:dyDescent="0.35"/>
    <row r="730" s="24" customFormat="1" x14ac:dyDescent="0.35"/>
    <row r="731" s="24" customFormat="1" x14ac:dyDescent="0.35"/>
    <row r="732" s="24" customFormat="1" x14ac:dyDescent="0.35"/>
    <row r="733" s="24" customFormat="1" x14ac:dyDescent="0.35"/>
    <row r="734" s="24" customFormat="1" x14ac:dyDescent="0.35"/>
    <row r="735" s="24" customFormat="1" x14ac:dyDescent="0.35"/>
    <row r="736" s="24" customFormat="1" x14ac:dyDescent="0.35"/>
    <row r="737" s="24" customFormat="1" x14ac:dyDescent="0.35"/>
    <row r="738" s="24" customFormat="1" x14ac:dyDescent="0.35"/>
    <row r="739" s="24" customFormat="1" x14ac:dyDescent="0.35"/>
    <row r="740" s="24" customFormat="1" x14ac:dyDescent="0.35"/>
    <row r="741" s="24" customFormat="1" x14ac:dyDescent="0.35"/>
    <row r="742" s="24" customFormat="1" x14ac:dyDescent="0.35"/>
    <row r="743" s="24" customFormat="1" x14ac:dyDescent="0.35"/>
    <row r="744" s="24" customFormat="1" x14ac:dyDescent="0.35"/>
    <row r="745" s="24" customFormat="1" x14ac:dyDescent="0.35"/>
    <row r="746" s="24" customFormat="1" x14ac:dyDescent="0.35"/>
    <row r="747" s="24" customFormat="1" x14ac:dyDescent="0.35"/>
    <row r="748" s="24" customFormat="1" x14ac:dyDescent="0.35"/>
    <row r="749" s="24" customFormat="1" x14ac:dyDescent="0.35"/>
    <row r="750" s="24" customFormat="1" x14ac:dyDescent="0.35"/>
    <row r="751" s="24" customFormat="1" x14ac:dyDescent="0.35"/>
    <row r="752" s="24" customFormat="1" x14ac:dyDescent="0.35"/>
    <row r="753" s="24" customFormat="1" x14ac:dyDescent="0.35"/>
    <row r="754" s="24" customFormat="1" x14ac:dyDescent="0.35"/>
    <row r="755" s="24" customFormat="1" x14ac:dyDescent="0.35"/>
    <row r="756" s="24" customFormat="1" x14ac:dyDescent="0.35"/>
    <row r="757" s="24" customFormat="1" x14ac:dyDescent="0.35"/>
    <row r="758" s="24" customFormat="1" x14ac:dyDescent="0.35"/>
    <row r="759" s="24" customFormat="1" x14ac:dyDescent="0.35"/>
    <row r="760" s="24" customFormat="1" x14ac:dyDescent="0.35"/>
    <row r="761" s="24" customFormat="1" x14ac:dyDescent="0.35"/>
    <row r="762" s="24" customFormat="1" x14ac:dyDescent="0.35"/>
    <row r="763" s="24" customFormat="1" x14ac:dyDescent="0.35"/>
    <row r="764" s="24" customFormat="1" x14ac:dyDescent="0.35"/>
    <row r="765" s="24" customFormat="1" x14ac:dyDescent="0.35"/>
    <row r="766" s="24" customFormat="1" x14ac:dyDescent="0.35"/>
    <row r="767" s="24" customFormat="1" x14ac:dyDescent="0.35"/>
    <row r="768" s="24" customFormat="1" x14ac:dyDescent="0.35"/>
    <row r="769" s="24" customFormat="1" x14ac:dyDescent="0.35"/>
    <row r="770" s="24" customFormat="1" x14ac:dyDescent="0.35"/>
    <row r="771" s="24" customFormat="1" x14ac:dyDescent="0.35"/>
    <row r="772" s="24" customFormat="1" x14ac:dyDescent="0.35"/>
    <row r="773" s="24" customFormat="1" x14ac:dyDescent="0.35"/>
    <row r="774" s="24" customFormat="1" x14ac:dyDescent="0.35"/>
    <row r="775" s="24" customFormat="1" x14ac:dyDescent="0.35"/>
    <row r="776" s="24" customFormat="1" x14ac:dyDescent="0.35"/>
    <row r="777" s="24" customFormat="1" x14ac:dyDescent="0.35"/>
    <row r="778" s="24" customFormat="1" x14ac:dyDescent="0.35"/>
    <row r="779" s="24" customFormat="1" x14ac:dyDescent="0.35"/>
    <row r="780" s="24" customFormat="1" x14ac:dyDescent="0.35"/>
    <row r="781" s="24" customFormat="1" x14ac:dyDescent="0.35"/>
    <row r="782" s="24" customFormat="1" x14ac:dyDescent="0.35"/>
    <row r="783" s="24" customFormat="1" x14ac:dyDescent="0.35"/>
    <row r="784" s="24" customFormat="1" x14ac:dyDescent="0.35"/>
    <row r="785" s="24" customFormat="1" x14ac:dyDescent="0.35"/>
    <row r="786" s="24" customFormat="1" x14ac:dyDescent="0.35"/>
    <row r="787" s="24" customFormat="1" x14ac:dyDescent="0.35"/>
    <row r="788" s="24" customFormat="1" x14ac:dyDescent="0.35"/>
    <row r="789" s="24" customFormat="1" x14ac:dyDescent="0.35"/>
    <row r="790" s="24" customFormat="1" x14ac:dyDescent="0.35"/>
    <row r="791" s="24" customFormat="1" x14ac:dyDescent="0.35"/>
    <row r="792" s="24" customFormat="1" x14ac:dyDescent="0.35"/>
    <row r="793" s="24" customFormat="1" x14ac:dyDescent="0.35"/>
    <row r="794" s="24" customFormat="1" x14ac:dyDescent="0.35"/>
    <row r="795" s="24" customFormat="1" x14ac:dyDescent="0.35"/>
    <row r="796" s="24" customFormat="1" x14ac:dyDescent="0.35"/>
    <row r="797" s="24" customFormat="1" x14ac:dyDescent="0.35"/>
    <row r="798" s="24" customFormat="1" x14ac:dyDescent="0.35"/>
    <row r="799" s="24" customFormat="1" x14ac:dyDescent="0.35"/>
    <row r="800" s="24" customFormat="1" x14ac:dyDescent="0.35"/>
    <row r="801" s="24" customFormat="1" x14ac:dyDescent="0.35"/>
    <row r="802" s="24" customFormat="1" x14ac:dyDescent="0.35"/>
    <row r="803" s="24" customFormat="1" x14ac:dyDescent="0.35"/>
    <row r="804" s="24" customFormat="1" x14ac:dyDescent="0.35"/>
    <row r="805" s="24" customFormat="1" x14ac:dyDescent="0.35"/>
    <row r="806" s="24" customFormat="1" x14ac:dyDescent="0.35"/>
    <row r="807" s="24" customFormat="1" x14ac:dyDescent="0.35"/>
    <row r="808" s="24" customFormat="1" x14ac:dyDescent="0.35"/>
    <row r="809" s="24" customFormat="1" x14ac:dyDescent="0.35"/>
    <row r="810" s="24" customFormat="1" x14ac:dyDescent="0.35"/>
    <row r="811" s="24" customFormat="1" x14ac:dyDescent="0.35"/>
    <row r="812" s="24" customFormat="1" x14ac:dyDescent="0.35"/>
    <row r="813" s="24" customFormat="1" x14ac:dyDescent="0.35"/>
    <row r="814" s="24" customFormat="1" x14ac:dyDescent="0.35"/>
    <row r="815" s="24" customFormat="1" x14ac:dyDescent="0.35"/>
    <row r="816" s="24" customFormat="1" x14ac:dyDescent="0.35"/>
    <row r="817" s="24" customFormat="1" x14ac:dyDescent="0.35"/>
    <row r="818" s="24" customFormat="1" x14ac:dyDescent="0.35"/>
    <row r="819" s="24" customFormat="1" x14ac:dyDescent="0.35"/>
    <row r="820" s="24" customFormat="1" x14ac:dyDescent="0.35"/>
    <row r="821" s="24" customFormat="1" x14ac:dyDescent="0.35"/>
    <row r="822" s="24" customFormat="1" x14ac:dyDescent="0.35"/>
    <row r="823" s="24" customFormat="1" x14ac:dyDescent="0.35"/>
    <row r="824" s="24" customFormat="1" x14ac:dyDescent="0.35"/>
    <row r="825" s="24" customFormat="1" x14ac:dyDescent="0.35"/>
    <row r="826" s="24" customFormat="1" x14ac:dyDescent="0.35"/>
    <row r="827" s="24" customFormat="1" x14ac:dyDescent="0.35"/>
    <row r="828" s="24" customFormat="1" x14ac:dyDescent="0.35"/>
    <row r="829" s="24" customFormat="1" x14ac:dyDescent="0.35"/>
    <row r="830" s="24" customFormat="1" x14ac:dyDescent="0.35"/>
    <row r="831" s="24" customFormat="1" x14ac:dyDescent="0.35"/>
    <row r="832" s="24" customFormat="1" x14ac:dyDescent="0.35"/>
    <row r="833" s="24" customFormat="1" x14ac:dyDescent="0.35"/>
    <row r="834" s="24" customFormat="1" x14ac:dyDescent="0.35"/>
    <row r="835" s="24" customFormat="1" x14ac:dyDescent="0.35"/>
    <row r="836" s="24" customFormat="1" x14ac:dyDescent="0.35"/>
    <row r="837" s="24" customFormat="1" x14ac:dyDescent="0.35"/>
    <row r="838" s="24" customFormat="1" x14ac:dyDescent="0.35"/>
    <row r="839" s="24" customFormat="1" x14ac:dyDescent="0.35"/>
    <row r="840" s="24" customFormat="1" x14ac:dyDescent="0.35"/>
    <row r="841" s="24" customFormat="1" x14ac:dyDescent="0.35"/>
    <row r="842" s="24" customFormat="1" x14ac:dyDescent="0.35"/>
    <row r="843" s="24" customFormat="1" x14ac:dyDescent="0.35"/>
    <row r="844" s="24" customFormat="1" x14ac:dyDescent="0.35"/>
    <row r="845" s="24" customFormat="1" x14ac:dyDescent="0.35"/>
    <row r="846" s="24" customFormat="1" x14ac:dyDescent="0.35"/>
    <row r="847" s="24" customFormat="1" x14ac:dyDescent="0.35"/>
    <row r="848" s="24" customFormat="1" x14ac:dyDescent="0.35"/>
    <row r="849" s="24" customFormat="1" x14ac:dyDescent="0.35"/>
    <row r="850" s="24" customFormat="1" x14ac:dyDescent="0.35"/>
    <row r="851" s="24" customFormat="1" x14ac:dyDescent="0.35"/>
    <row r="852" s="24" customFormat="1" x14ac:dyDescent="0.35"/>
    <row r="853" s="24" customFormat="1" x14ac:dyDescent="0.35"/>
    <row r="854" s="24" customFormat="1" x14ac:dyDescent="0.35"/>
    <row r="855" s="24" customFormat="1" x14ac:dyDescent="0.35"/>
    <row r="856" s="24" customFormat="1" x14ac:dyDescent="0.35"/>
    <row r="857" s="24" customFormat="1" x14ac:dyDescent="0.35"/>
    <row r="858" s="24" customFormat="1" x14ac:dyDescent="0.35"/>
    <row r="859" s="24" customFormat="1" x14ac:dyDescent="0.35"/>
    <row r="860" s="24" customFormat="1" x14ac:dyDescent="0.35"/>
    <row r="861" s="24" customFormat="1" x14ac:dyDescent="0.35"/>
    <row r="862" s="24" customFormat="1" x14ac:dyDescent="0.35"/>
    <row r="863" s="24" customFormat="1" x14ac:dyDescent="0.35"/>
    <row r="864" s="24" customFormat="1" x14ac:dyDescent="0.35"/>
    <row r="865" s="24" customFormat="1" x14ac:dyDescent="0.35"/>
    <row r="866" s="24" customFormat="1" x14ac:dyDescent="0.35"/>
    <row r="867" s="24" customFormat="1" x14ac:dyDescent="0.35"/>
    <row r="868" s="24" customFormat="1" x14ac:dyDescent="0.35"/>
    <row r="869" s="24" customFormat="1" x14ac:dyDescent="0.35"/>
    <row r="870" s="24" customFormat="1" x14ac:dyDescent="0.35"/>
    <row r="871" s="24" customFormat="1" x14ac:dyDescent="0.35"/>
    <row r="872" s="24" customFormat="1" x14ac:dyDescent="0.35"/>
    <row r="873" s="24" customFormat="1" x14ac:dyDescent="0.35"/>
    <row r="874" s="24" customFormat="1" x14ac:dyDescent="0.35"/>
    <row r="875" s="24" customFormat="1" x14ac:dyDescent="0.35"/>
    <row r="876" s="24" customFormat="1" x14ac:dyDescent="0.35"/>
    <row r="877" s="24" customFormat="1" x14ac:dyDescent="0.35"/>
    <row r="878" s="24" customFormat="1" x14ac:dyDescent="0.35"/>
    <row r="879" s="24" customFormat="1" x14ac:dyDescent="0.35"/>
    <row r="880" s="24" customFormat="1" x14ac:dyDescent="0.35"/>
    <row r="881" s="24" customFormat="1" x14ac:dyDescent="0.35"/>
    <row r="882" s="24" customFormat="1" x14ac:dyDescent="0.35"/>
    <row r="883" s="24" customFormat="1" x14ac:dyDescent="0.35"/>
    <row r="884" s="24" customFormat="1" x14ac:dyDescent="0.35"/>
    <row r="885" s="24" customFormat="1" x14ac:dyDescent="0.35"/>
    <row r="886" s="24" customFormat="1" x14ac:dyDescent="0.35"/>
    <row r="887" s="24" customFormat="1" x14ac:dyDescent="0.35"/>
    <row r="888" s="24" customFormat="1" x14ac:dyDescent="0.35"/>
    <row r="889" s="24" customFormat="1" x14ac:dyDescent="0.35"/>
    <row r="890" s="24" customFormat="1" x14ac:dyDescent="0.35"/>
    <row r="891" s="24" customFormat="1" x14ac:dyDescent="0.35"/>
    <row r="892" s="24" customFormat="1" x14ac:dyDescent="0.35"/>
    <row r="893" s="24" customFormat="1" x14ac:dyDescent="0.35"/>
    <row r="894" s="24" customFormat="1" x14ac:dyDescent="0.35"/>
    <row r="895" s="24" customFormat="1" x14ac:dyDescent="0.35"/>
    <row r="896" s="24" customFormat="1" x14ac:dyDescent="0.35"/>
    <row r="897" s="24" customFormat="1" x14ac:dyDescent="0.35"/>
    <row r="898" s="24" customFormat="1" x14ac:dyDescent="0.35"/>
    <row r="899" s="24" customFormat="1" x14ac:dyDescent="0.35"/>
    <row r="900" s="24" customFormat="1" x14ac:dyDescent="0.35"/>
    <row r="901" s="24" customFormat="1" x14ac:dyDescent="0.35"/>
    <row r="902" s="24" customFormat="1" x14ac:dyDescent="0.35"/>
    <row r="903" s="24" customFormat="1" x14ac:dyDescent="0.35"/>
    <row r="904" s="24" customFormat="1" x14ac:dyDescent="0.35"/>
    <row r="905" s="24" customFormat="1" x14ac:dyDescent="0.35"/>
    <row r="906" s="24" customFormat="1" x14ac:dyDescent="0.35"/>
    <row r="907" s="24" customFormat="1" x14ac:dyDescent="0.35"/>
    <row r="908" s="24" customFormat="1" x14ac:dyDescent="0.35"/>
    <row r="909" s="24" customFormat="1" x14ac:dyDescent="0.35"/>
    <row r="910" s="24" customFormat="1" x14ac:dyDescent="0.35"/>
    <row r="911" s="24" customFormat="1" x14ac:dyDescent="0.35"/>
    <row r="912" s="24" customFormat="1" x14ac:dyDescent="0.35"/>
    <row r="913" s="24" customFormat="1" x14ac:dyDescent="0.35"/>
    <row r="914" s="24" customFormat="1" x14ac:dyDescent="0.35"/>
    <row r="915" s="24" customFormat="1" x14ac:dyDescent="0.35"/>
    <row r="916" s="24" customFormat="1" x14ac:dyDescent="0.35"/>
    <row r="917" s="24" customFormat="1" x14ac:dyDescent="0.35"/>
    <row r="918" s="24" customFormat="1" x14ac:dyDescent="0.35"/>
    <row r="919" s="24" customFormat="1" x14ac:dyDescent="0.35"/>
    <row r="920" s="24" customFormat="1" x14ac:dyDescent="0.35"/>
    <row r="921" s="24" customFormat="1" x14ac:dyDescent="0.35"/>
    <row r="922" s="24" customFormat="1" x14ac:dyDescent="0.35"/>
    <row r="923" s="24" customFormat="1" x14ac:dyDescent="0.35"/>
    <row r="924" s="24" customFormat="1" x14ac:dyDescent="0.35"/>
    <row r="925" s="24" customFormat="1" x14ac:dyDescent="0.35"/>
    <row r="926" s="24" customFormat="1" x14ac:dyDescent="0.35"/>
    <row r="927" s="24" customFormat="1" x14ac:dyDescent="0.35"/>
    <row r="928" s="24" customFormat="1" x14ac:dyDescent="0.35"/>
    <row r="929" s="24" customFormat="1" x14ac:dyDescent="0.35"/>
    <row r="930" s="24" customFormat="1" x14ac:dyDescent="0.35"/>
    <row r="931" s="24" customFormat="1" x14ac:dyDescent="0.35"/>
    <row r="932" s="24" customFormat="1" x14ac:dyDescent="0.35"/>
    <row r="933" s="24" customFormat="1" x14ac:dyDescent="0.35"/>
    <row r="934" s="24" customFormat="1" x14ac:dyDescent="0.35"/>
    <row r="935" s="24" customFormat="1" x14ac:dyDescent="0.35"/>
    <row r="936" s="24" customFormat="1" x14ac:dyDescent="0.35"/>
    <row r="937" s="24" customFormat="1" x14ac:dyDescent="0.35"/>
    <row r="938" s="24" customFormat="1" x14ac:dyDescent="0.35"/>
    <row r="939" s="24" customFormat="1" x14ac:dyDescent="0.35"/>
    <row r="940" s="24" customFormat="1" x14ac:dyDescent="0.35"/>
    <row r="941" s="24" customFormat="1" x14ac:dyDescent="0.35"/>
    <row r="942" s="24" customFormat="1" x14ac:dyDescent="0.35"/>
    <row r="943" s="24" customFormat="1" x14ac:dyDescent="0.35"/>
    <row r="944" s="24" customFormat="1" x14ac:dyDescent="0.35"/>
    <row r="945" s="24" customFormat="1" x14ac:dyDescent="0.35"/>
    <row r="946" s="24" customFormat="1" x14ac:dyDescent="0.35"/>
    <row r="947" s="24" customFormat="1" x14ac:dyDescent="0.35"/>
    <row r="948" s="24" customFormat="1" x14ac:dyDescent="0.35"/>
    <row r="949" s="24" customFormat="1" x14ac:dyDescent="0.35"/>
    <row r="950" s="24" customFormat="1" x14ac:dyDescent="0.35"/>
    <row r="951" s="24" customFormat="1" x14ac:dyDescent="0.35"/>
    <row r="952" s="24" customFormat="1" x14ac:dyDescent="0.35"/>
    <row r="953" s="24" customFormat="1" x14ac:dyDescent="0.35"/>
    <row r="954" s="24" customFormat="1" x14ac:dyDescent="0.35"/>
    <row r="955" s="24" customFormat="1" x14ac:dyDescent="0.35"/>
    <row r="956" s="24" customFormat="1" x14ac:dyDescent="0.35"/>
    <row r="957" s="24" customFormat="1" x14ac:dyDescent="0.35"/>
    <row r="958" s="24" customFormat="1" x14ac:dyDescent="0.35"/>
    <row r="959" s="24" customFormat="1" x14ac:dyDescent="0.35"/>
    <row r="960" s="24" customFormat="1" x14ac:dyDescent="0.35"/>
    <row r="961" s="24" customFormat="1" x14ac:dyDescent="0.35"/>
    <row r="962" s="24" customFormat="1" x14ac:dyDescent="0.35"/>
    <row r="963" s="24" customFormat="1" x14ac:dyDescent="0.35"/>
    <row r="964" s="24" customFormat="1" x14ac:dyDescent="0.35"/>
    <row r="965" s="24" customFormat="1" x14ac:dyDescent="0.35"/>
    <row r="966" s="24" customFormat="1" x14ac:dyDescent="0.35"/>
    <row r="967" s="24" customFormat="1" x14ac:dyDescent="0.35"/>
    <row r="968" s="24" customFormat="1" x14ac:dyDescent="0.35"/>
    <row r="969" s="24" customFormat="1" x14ac:dyDescent="0.35"/>
    <row r="970" s="24" customFormat="1" x14ac:dyDescent="0.35"/>
    <row r="971" s="24" customFormat="1" x14ac:dyDescent="0.35"/>
    <row r="972" s="24" customFormat="1" x14ac:dyDescent="0.35"/>
    <row r="973" s="24" customFormat="1" x14ac:dyDescent="0.35"/>
    <row r="974" s="24" customFormat="1" x14ac:dyDescent="0.35"/>
    <row r="975" s="24" customFormat="1" x14ac:dyDescent="0.35"/>
    <row r="976" s="24" customFormat="1" x14ac:dyDescent="0.35"/>
    <row r="977" s="24" customFormat="1" x14ac:dyDescent="0.35"/>
    <row r="978" s="24" customFormat="1" x14ac:dyDescent="0.35"/>
    <row r="979" s="24" customFormat="1" x14ac:dyDescent="0.35"/>
    <row r="980" s="24" customFormat="1" x14ac:dyDescent="0.35"/>
    <row r="981" s="24" customFormat="1" x14ac:dyDescent="0.35"/>
    <row r="982" s="24" customFormat="1" x14ac:dyDescent="0.35"/>
    <row r="983" s="24" customFormat="1" x14ac:dyDescent="0.35"/>
    <row r="984" s="24" customFormat="1" x14ac:dyDescent="0.35"/>
    <row r="985" s="24" customFormat="1" x14ac:dyDescent="0.35"/>
    <row r="986" s="24" customFormat="1" x14ac:dyDescent="0.35"/>
    <row r="987" s="24" customFormat="1" x14ac:dyDescent="0.35"/>
    <row r="988" s="24" customFormat="1" x14ac:dyDescent="0.35"/>
    <row r="989" s="24" customFormat="1" x14ac:dyDescent="0.35"/>
    <row r="990" s="24" customFormat="1" x14ac:dyDescent="0.35"/>
    <row r="991" s="24" customFormat="1" x14ac:dyDescent="0.35"/>
    <row r="992" s="24" customFormat="1" x14ac:dyDescent="0.35"/>
    <row r="993" s="24" customFormat="1" x14ac:dyDescent="0.35"/>
    <row r="994" s="24" customFormat="1" x14ac:dyDescent="0.35"/>
    <row r="995" s="24" customFormat="1" x14ac:dyDescent="0.35"/>
    <row r="996" s="24" customFormat="1" x14ac:dyDescent="0.35"/>
    <row r="997" s="24" customFormat="1" x14ac:dyDescent="0.35"/>
    <row r="998" s="24" customFormat="1" x14ac:dyDescent="0.35"/>
    <row r="999" s="24" customFormat="1" x14ac:dyDescent="0.35"/>
    <row r="1000" s="24" customFormat="1" x14ac:dyDescent="0.35"/>
    <row r="1001" s="24" customFormat="1" x14ac:dyDescent="0.35"/>
    <row r="1002" s="24" customFormat="1" x14ac:dyDescent="0.35"/>
    <row r="1003" s="24" customFormat="1" x14ac:dyDescent="0.35"/>
    <row r="1004" s="24" customFormat="1" x14ac:dyDescent="0.35"/>
    <row r="1005" s="24" customFormat="1" x14ac:dyDescent="0.35"/>
    <row r="1006" s="24" customFormat="1" x14ac:dyDescent="0.35"/>
    <row r="1007" s="24" customFormat="1" x14ac:dyDescent="0.35"/>
    <row r="1008" s="24" customFormat="1" x14ac:dyDescent="0.35"/>
    <row r="1009" s="24" customFormat="1" x14ac:dyDescent="0.35"/>
    <row r="1010" s="24" customFormat="1" x14ac:dyDescent="0.35"/>
    <row r="1011" s="24" customFormat="1" x14ac:dyDescent="0.35"/>
    <row r="1012" s="24" customFormat="1" x14ac:dyDescent="0.35"/>
    <row r="1013" s="24" customFormat="1" x14ac:dyDescent="0.35"/>
    <row r="1014" s="24" customFormat="1" x14ac:dyDescent="0.35"/>
    <row r="1015" s="24" customFormat="1" x14ac:dyDescent="0.35"/>
    <row r="1016" s="24" customFormat="1" x14ac:dyDescent="0.35"/>
    <row r="1017" s="24" customFormat="1" x14ac:dyDescent="0.35"/>
    <row r="1018" s="24" customFormat="1" x14ac:dyDescent="0.35"/>
    <row r="1019" s="24" customFormat="1" x14ac:dyDescent="0.35"/>
    <row r="1020" s="24" customFormat="1" x14ac:dyDescent="0.35"/>
    <row r="1021" s="24" customFormat="1" x14ac:dyDescent="0.35"/>
    <row r="1022" s="24" customFormat="1" x14ac:dyDescent="0.35"/>
    <row r="1023" s="24" customFormat="1" x14ac:dyDescent="0.35"/>
    <row r="1024" s="24" customFormat="1" x14ac:dyDescent="0.35"/>
    <row r="1025" s="24" customFormat="1" x14ac:dyDescent="0.35"/>
    <row r="1026" s="24" customFormat="1" x14ac:dyDescent="0.35"/>
    <row r="1027" s="24" customFormat="1" x14ac:dyDescent="0.35"/>
    <row r="1028" s="24" customFormat="1" x14ac:dyDescent="0.35"/>
    <row r="1029" s="24" customFormat="1" x14ac:dyDescent="0.35"/>
    <row r="1030" s="24" customFormat="1" x14ac:dyDescent="0.35"/>
    <row r="1031" s="24" customFormat="1" x14ac:dyDescent="0.35"/>
    <row r="1032" s="24" customFormat="1" x14ac:dyDescent="0.35"/>
    <row r="1033" s="24" customFormat="1" x14ac:dyDescent="0.35"/>
    <row r="1034" s="24" customFormat="1" x14ac:dyDescent="0.35"/>
  </sheetData>
  <mergeCells count="1">
    <mergeCell ref="A1:AL1"/>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2012_Workplace_Fatalities_by_St</vt:lpstr>
      <vt:lpstr>Analyzing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Mundt</dc:creator>
  <cp:lastModifiedBy>Michelle Mundt</cp:lastModifiedBy>
  <cp:lastPrinted>2024-07-27T01:25:02Z</cp:lastPrinted>
  <dcterms:created xsi:type="dcterms:W3CDTF">2024-07-26T11:05:38Z</dcterms:created>
  <dcterms:modified xsi:type="dcterms:W3CDTF">2024-09-29T20:33:39Z</dcterms:modified>
</cp:coreProperties>
</file>